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ownloads/Library/PROJECTS/Randstad/JV-BillingSheet-Automation/"/>
    </mc:Choice>
  </mc:AlternateContent>
  <xr:revisionPtr revIDLastSave="0" documentId="13_ncr:1_{80C32CB0-A1EC-A94E-A76C-E28290137B13}" xr6:coauthVersionLast="47" xr6:coauthVersionMax="47" xr10:uidLastSave="{00000000-0000-0000-0000-000000000000}"/>
  <bookViews>
    <workbookView xWindow="0" yWindow="500" windowWidth="20740" windowHeight="11040" xr2:uid="{1A0231AC-1CD4-490A-AE1A-40DFFB2B524E}"/>
  </bookViews>
  <sheets>
    <sheet name="Billing sheet" sheetId="1" r:id="rId1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fa1" hidden="1">{"plansummary",#N/A,FALSE,"PlanSummary";"sales",#N/A,FALSE,"Sales Rec";"productivity",#N/A,FALSE,"Productivity Rec";"capitalspending",#N/A,FALSE,"Capital Spending"}</definedName>
    <definedName name="__fa2" hidden="1">{"plansummary",#N/A,FALSE,"PlanSummary";"sales",#N/A,FALSE,"Sales Rec";"productivity",#N/A,FALSE,"Productivity Rec";"capitalspending",#N/A,FALSE,"Capital Spending"}</definedName>
    <definedName name="__fa3" hidden="1">{"plansummary",#N/A,FALSE,"PlanSummary";"sales",#N/A,FALSE,"Sales Rec";"productivity",#N/A,FALSE,"Productivity Rec";"capitalspending",#N/A,FALSE,"Capital Spending"}</definedName>
    <definedName name="_Dist_Bin" hidden="1">#REF!</definedName>
    <definedName name="_Dist_Values" hidden="1">#REF!</definedName>
    <definedName name="_fa1" hidden="1">{"plansummary",#N/A,FALSE,"PlanSummary";"sales",#N/A,FALSE,"Sales Rec";"productivity",#N/A,FALSE,"Productivity Rec";"capitalspending",#N/A,FALSE,"Capital Spending"}</definedName>
    <definedName name="_fa2" hidden="1">{"plansummary",#N/A,FALSE,"PlanSummary";"sales",#N/A,FALSE,"Sales Rec";"productivity",#N/A,FALSE,"Productivity Rec";"capitalspending",#N/A,FALSE,"Capital Spending"}</definedName>
    <definedName name="_fa3" hidden="1">{"plansummary",#N/A,FALSE,"PlanSummary";"sales",#N/A,FALSE,"Sales Rec";"productivity",#N/A,FALSE,"Productivity Rec";"capitalspending",#N/A,FALSE,"Capital Spending"}</definedName>
    <definedName name="_Fill" hidden="1">#REF!</definedName>
    <definedName name="_xlnm._FilterDatabase" localSheetId="0" hidden="1">'Billing sheet'!$A$2:$CT$1621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a" hidden="1">#REF!</definedName>
    <definedName name="aaa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.doc" hidden="1">{"'Income Statement'!$D$96:$E$101"}</definedName>
    <definedName name="ac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G_Del" hidden="1">15</definedName>
    <definedName name="BG_Ins" hidden="1">4</definedName>
    <definedName name="BG_Mod" hidden="1">6</definedName>
    <definedName name="Code" hidden="1">#REF!</definedName>
    <definedName name="COL" hidden="1">#REF!</definedName>
    <definedName name="D" hidden="1">#REF!</definedName>
    <definedName name="data1" hidden="1">#REF!</definedName>
    <definedName name="data2" hidden="1">#REF!</definedName>
    <definedName name="data3" hidden="1">#REF!</definedName>
    <definedName name="ÐCompanyName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iscount" hidden="1">#REF!</definedName>
    <definedName name="display_area_2" hidden="1">#REF!</definedName>
    <definedName name="ÐYesNoDropdown" hidden="1">#REF!</definedName>
    <definedName name="e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GEL" hidden="1">#REF!</definedName>
    <definedName name="FA_SCHEDULE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Code" hidden="1">#REF!</definedName>
    <definedName name="FixedAssets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iddenRows" hidden="1">#REF!</definedName>
    <definedName name="HTML_CodePage" hidden="1">1252</definedName>
    <definedName name="HTML_Control" hidden="1">{"'Income Statement'!$D$96:$E$101"}</definedName>
    <definedName name="HTML_Description" hidden="1">"Profit &amp; Loss Account"</definedName>
    <definedName name="HTML_Email" hidden="1">""</definedName>
    <definedName name="HTML_Header" hidden="1">"Income Statement"</definedName>
    <definedName name="HTML_LastUpdate" hidden="1">"6/14/99"</definedName>
    <definedName name="HTML_LineAfter" hidden="1">TRUE</definedName>
    <definedName name="HTML_LineBefore" hidden="1">TRUE</definedName>
    <definedName name="HTML_Name" hidden="1">"Prakash Mishra"</definedName>
    <definedName name="HTML_OBDlg2" hidden="1">TRUE</definedName>
    <definedName name="HTML_OBDlg4" hidden="1">TRUE</definedName>
    <definedName name="HTML_OS" hidden="1">0</definedName>
    <definedName name="HTML_PathFile" hidden="1">"D:\Temp\MyHTML.htm"</definedName>
    <definedName name="HTML_Title" hidden="1">"Forecast Book2"</definedName>
    <definedName name="Insuranc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KUULSD" hidden="1">{#N/A,#N/A,FALSE,"COMP"}</definedName>
    <definedName name="madhavi" hidden="1">{"plansummary",#N/A,FALSE,"PlanSummary";"sales",#N/A,FALSE,"Sales Rec";"productivity",#N/A,FALSE,"Productivity Rec";"capitalspending",#N/A,FALSE,"Capital Spending"}</definedName>
    <definedName name="navneet" hidden="1">{"'Sheet3'!$A$1:$B$30"}</definedName>
    <definedName name="new" hidden="1">{"plansummary",#N/A,FALSE,"PlanSummary";"sales",#N/A,FALSE,"Sales Rec";"productivity",#N/A,FALSE,"Productivity Rec";"capitalspending",#N/A,FALSE,"Capital Spending"}</definedName>
    <definedName name="Nil" hidden="1">{#N/A,#N/A,FALSE,"Aging Summary";#N/A,#N/A,FALSE,"Ratio Analysis";#N/A,#N/A,FALSE,"Test 120 Day Accts";#N/A,#N/A,FALSE,"Tickmarks"}</definedName>
    <definedName name="o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pen" hidden="1">{"plansummary",#N/A,FALSE,"PlanSummary";"sales",#N/A,FALSE,"Sales Rec";"productivity",#N/A,FALSE,"Productivity Rec";"capitalspending",#N/A,FALSE,"Capital Spending"}</definedName>
    <definedName name="Opening" hidden="1">{"plansummary",#N/A,FALSE,"PlanSummary";"sales",#N/A,FALSE,"Sales Rec";"productivity",#N/A,FALSE,"Productivity Rec";"capitalspending",#N/A,FALSE,"Capital Spending"}</definedName>
    <definedName name="OrderTable" hidden="1">#REF!</definedName>
    <definedName name="payal" hidden="1">{"'Sheet3'!$A$1:$B$30"}</definedName>
    <definedName name="ProdForm" hidden="1">#REF!</definedName>
    <definedName name="Product" hidden="1">#REF!</definedName>
    <definedName name="Provision2" hidden="1">{"plansummary",#N/A,FALSE,"PlanSummary";"sales",#N/A,FALSE,"Sales Rec";"productivity",#N/A,FALSE,"Productivity Rec";"capitalspending",#N/A,FALSE,"Capital Spending"}</definedName>
    <definedName name="q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CArea" hidden="1">#REF!</definedName>
    <definedName name="REF" hidden="1">{#N/A,#N/A,FALSE,"COMP"}</definedName>
    <definedName name="rr" hidden="1">{"plansummary",#N/A,FALSE,"PlanSummary";"sales",#N/A,FALSE,"Sales Rec";"productivity",#N/A,FALSE,"Productivity Rec";"capitalspending",#N/A,FALSE,"Capital Spending"}</definedName>
    <definedName name="sds" hidden="1">{"plansummary",#N/A,FALSE,"PlanSummary";"sales",#N/A,FALSE,"Sales Rec";"productivity",#N/A,FALSE,"Productivity Rec";"capitalspending",#N/A,FALSE,"Capital Spending"}</definedName>
    <definedName name="SpecialPrice" hidden="1">#REF!</definedName>
    <definedName name="tbl_ProdInfo" hidden="1">#REF!</definedName>
    <definedName name="TextRefCopyRangeCount" hidden="1">7</definedName>
    <definedName name="ty" hidden="1">{"plansummary",#N/A,FALSE,"PlanSummary";"sales",#N/A,FALSE,"Sales Rec";"productivity",#N/A,FALSE,"Productivity Rec";"capitalspending",#N/A,FALSE,"Capital Spending"}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Aging._.and._.Trend._.Analysis." hidden="1">{#N/A,#N/A,FALSE,"Aging Summary";#N/A,#N/A,FALSE,"Ratio Analysis";#N/A,#N/A,FALSE,"Test 120 Day Accts";#N/A,#N/A,FALSE,"Tickmarks"}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Belgium_Total." hidden="1">{"Belgium_Total",#N/A,FALSE,"Belg Wksheet"}</definedName>
    <definedName name="wrn.BelgSummary." hidden="1">{"BelgSummary",#N/A,FALSE,"Belg Summary"}</definedName>
    <definedName name="wrn.Country._.Summary." hidden="1">{"Summary",#N/A,FALSE,"Country Summary"}</definedName>
    <definedName name="wrn.Country._.Worksheet." hidden="1">{"WkSheet",#N/A,FALSE,"Country Wksheet"}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ORM1." hidden="1">{#N/A,#N/A,FALSE,"COMP"}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pp97schedules." hidden="1">{"plansummary",#N/A,FALSE,"PlanSummary";"sales",#N/A,FALSE,"Sales Rec";"productivity",#N/A,FALSE,"Productivity Rec";"capitalspending",#N/A,FALSE,"Capital Spending"}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REPORT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TRAVELLING." hidden="1">{#N/A,#N/A,FALSE,"Sheet3"}</definedName>
    <definedName name="xa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2</definedName>
    <definedName name="XRefCopy1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RangeCount" hidden="1">60</definedName>
    <definedName name="XRefPaste1" hidden="1">#REF!</definedName>
    <definedName name="XRefPaste12Row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6Row" hidden="1">#REF!</definedName>
    <definedName name="XRefPasteRangeCount" hidden="1">4</definedName>
    <definedName name="Z_746852D3_BFD6_47E8_9DA9_56CF052FA174_.wvu.Rows" hidden="1">#REF!</definedName>
    <definedName name="Z_DE54EB4E_7288_4CBC_B1F8_54C2468A83E6_.wvu.Cols" hidden="1">#REF!,#REF!</definedName>
    <definedName name="Z_DE54EB4E_7288_4CBC_B1F8_54C2468A83E6_.wvu.PrintArea" hidden="1">#REF!</definedName>
    <definedName name="Z_DE54EB4E_7288_4CBC_B1F8_54C2468A83E6_.wvu.Rows" hidden="1">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1484" i="1" l="1"/>
  <c r="BS1486" i="1"/>
  <c r="BS1487" i="1"/>
  <c r="BS1488" i="1"/>
  <c r="BS1489" i="1"/>
  <c r="BS1490" i="1"/>
  <c r="BS1491" i="1"/>
  <c r="BS1492" i="1"/>
  <c r="BS1494" i="1"/>
  <c r="BS1496" i="1"/>
  <c r="BS1497" i="1"/>
  <c r="BS1500" i="1"/>
  <c r="BS1501" i="1"/>
  <c r="BS1502" i="1"/>
  <c r="BS1503" i="1"/>
  <c r="BS1504" i="1"/>
  <c r="BS1506" i="1"/>
  <c r="BS1507" i="1"/>
  <c r="BS1508" i="1"/>
  <c r="BS1509" i="1"/>
  <c r="BS1510" i="1"/>
  <c r="BS1511" i="1"/>
  <c r="BS1513" i="1"/>
  <c r="BS1514" i="1"/>
  <c r="BS1515" i="1"/>
  <c r="BS1516" i="1"/>
  <c r="BS1517" i="1"/>
  <c r="BS1518" i="1"/>
  <c r="BS1519" i="1"/>
  <c r="BS1520" i="1"/>
  <c r="BS1521" i="1"/>
  <c r="BS1522" i="1"/>
  <c r="BS1523" i="1"/>
  <c r="BS1524" i="1"/>
  <c r="BS1525" i="1"/>
  <c r="BS1526" i="1"/>
  <c r="BS1527" i="1"/>
  <c r="BS1528" i="1"/>
  <c r="BS1529" i="1"/>
  <c r="BS1530" i="1"/>
  <c r="BS1531" i="1"/>
  <c r="BS1532" i="1"/>
  <c r="BS1533" i="1"/>
  <c r="BS1534" i="1"/>
  <c r="BS1535" i="1"/>
  <c r="BS1536" i="1"/>
  <c r="BS1537" i="1"/>
  <c r="BS1538" i="1"/>
  <c r="BS1539" i="1"/>
  <c r="BS1540" i="1"/>
  <c r="BS1541" i="1"/>
  <c r="BS1542" i="1"/>
  <c r="BS1543" i="1"/>
  <c r="BS1544" i="1"/>
  <c r="BS1545" i="1"/>
  <c r="BS1546" i="1"/>
  <c r="BS1547" i="1"/>
  <c r="BS1548" i="1"/>
  <c r="BS1549" i="1"/>
  <c r="BS1550" i="1"/>
  <c r="BS1551" i="1"/>
  <c r="BS1552" i="1"/>
  <c r="BS1553" i="1"/>
  <c r="BS1554" i="1"/>
  <c r="BS1555" i="1"/>
  <c r="BS1557" i="1"/>
  <c r="BS1558" i="1"/>
  <c r="BS1560" i="1"/>
  <c r="BS1561" i="1"/>
  <c r="BS1562" i="1"/>
  <c r="BS1563" i="1"/>
  <c r="BS1564" i="1"/>
  <c r="BS1565" i="1"/>
  <c r="BS1566" i="1"/>
  <c r="BS1567" i="1"/>
  <c r="BS1568" i="1"/>
  <c r="BS1569" i="1"/>
  <c r="BS1570" i="1"/>
  <c r="BS1571" i="1"/>
  <c r="BS1575" i="1"/>
  <c r="BS1577" i="1"/>
  <c r="BS1578" i="1"/>
  <c r="BS1579" i="1"/>
  <c r="BS1580" i="1"/>
  <c r="BS1581" i="1"/>
  <c r="BS1583" i="1"/>
  <c r="BS1584" i="1"/>
  <c r="BS1586" i="1"/>
  <c r="BS1591" i="1"/>
  <c r="BS1592" i="1"/>
  <c r="BS1596" i="1"/>
  <c r="BS1597" i="1"/>
  <c r="BS1598" i="1"/>
  <c r="BS1599" i="1"/>
  <c r="BS1601" i="1"/>
  <c r="BS1602" i="1"/>
  <c r="BS1605" i="1"/>
  <c r="BS1606" i="1"/>
  <c r="BS1607" i="1"/>
  <c r="BS1608" i="1"/>
  <c r="BS1609" i="1"/>
  <c r="BS1610" i="1"/>
  <c r="BS1611" i="1"/>
  <c r="BS1612" i="1"/>
  <c r="BS1614" i="1"/>
  <c r="BS1618" i="1"/>
  <c r="BS1620" i="1"/>
  <c r="BS1621" i="1"/>
  <c r="BS13" i="1"/>
  <c r="BS14" i="1"/>
  <c r="BS15" i="1"/>
  <c r="BS16" i="1"/>
  <c r="BS17" i="1"/>
  <c r="BS18" i="1"/>
  <c r="BS19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1" i="1"/>
  <c r="BS82" i="1"/>
  <c r="BS83" i="1"/>
  <c r="BS84" i="1"/>
  <c r="BS85" i="1"/>
  <c r="BS86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3" i="1"/>
  <c r="BS166" i="1"/>
  <c r="BS167" i="1"/>
  <c r="BS168" i="1"/>
  <c r="BS169" i="1"/>
  <c r="BS170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6" i="1"/>
  <c r="BS237" i="1"/>
  <c r="BS238" i="1"/>
  <c r="BS239" i="1"/>
  <c r="BS240" i="1"/>
  <c r="BS241" i="1"/>
  <c r="BS242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9" i="1"/>
  <c r="BS270" i="1"/>
  <c r="BS271" i="1"/>
  <c r="BS272" i="1"/>
  <c r="BS273" i="1"/>
  <c r="BS274" i="1"/>
  <c r="BS275" i="1"/>
  <c r="BS276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9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5" i="1"/>
  <c r="BS566" i="1"/>
  <c r="BS567" i="1"/>
  <c r="BS568" i="1"/>
  <c r="BS569" i="1"/>
  <c r="BS570" i="1"/>
  <c r="BS571" i="1"/>
  <c r="BS572" i="1"/>
  <c r="BS573" i="1"/>
  <c r="BS574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S595" i="1"/>
  <c r="BS596" i="1"/>
  <c r="BS597" i="1"/>
  <c r="BS598" i="1"/>
  <c r="BS599" i="1"/>
  <c r="BS600" i="1"/>
  <c r="BS601" i="1"/>
  <c r="BS602" i="1"/>
  <c r="BS603" i="1"/>
  <c r="BS604" i="1"/>
  <c r="BS605" i="1"/>
  <c r="BS606" i="1"/>
  <c r="BS607" i="1"/>
  <c r="BS608" i="1"/>
  <c r="BS609" i="1"/>
  <c r="BS610" i="1"/>
  <c r="BS611" i="1"/>
  <c r="BS612" i="1"/>
  <c r="BS613" i="1"/>
  <c r="BS614" i="1"/>
  <c r="BS615" i="1"/>
  <c r="BS616" i="1"/>
  <c r="BS620" i="1"/>
  <c r="BS621" i="1"/>
  <c r="BS622" i="1"/>
  <c r="BS624" i="1"/>
  <c r="BS625" i="1"/>
  <c r="BS626" i="1"/>
  <c r="BS628" i="1"/>
  <c r="BS629" i="1"/>
  <c r="BS630" i="1"/>
  <c r="BS631" i="1"/>
  <c r="BS634" i="1"/>
  <c r="BS636" i="1"/>
  <c r="BS637" i="1"/>
  <c r="BS638" i="1"/>
  <c r="BS639" i="1"/>
  <c r="BS640" i="1"/>
  <c r="BS641" i="1"/>
  <c r="BS642" i="1"/>
  <c r="BS643" i="1"/>
  <c r="BS645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7" i="1"/>
  <c r="BS668" i="1"/>
  <c r="BS670" i="1"/>
  <c r="BS671" i="1"/>
  <c r="BS672" i="1"/>
  <c r="BS673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700" i="1"/>
  <c r="BS701" i="1"/>
  <c r="BS702" i="1"/>
  <c r="BS703" i="1"/>
  <c r="BS704" i="1"/>
  <c r="BS705" i="1"/>
  <c r="BS706" i="1"/>
  <c r="BS707" i="1"/>
  <c r="BS708" i="1"/>
  <c r="BS709" i="1"/>
  <c r="BS710" i="1"/>
  <c r="BS711" i="1"/>
  <c r="BS715" i="1"/>
  <c r="BS716" i="1"/>
  <c r="BS717" i="1"/>
  <c r="BS718" i="1"/>
  <c r="BS719" i="1"/>
  <c r="BS720" i="1"/>
  <c r="BS721" i="1"/>
  <c r="BS722" i="1"/>
  <c r="BS723" i="1"/>
  <c r="BS724" i="1"/>
  <c r="BS725" i="1"/>
  <c r="BS726" i="1"/>
  <c r="BS727" i="1"/>
  <c r="BS728" i="1"/>
  <c r="BS729" i="1"/>
  <c r="BS730" i="1"/>
  <c r="BS731" i="1"/>
  <c r="BS732" i="1"/>
  <c r="BS733" i="1"/>
  <c r="BS734" i="1"/>
  <c r="BS735" i="1"/>
  <c r="BS736" i="1"/>
  <c r="BS737" i="1"/>
  <c r="BS738" i="1"/>
  <c r="BS739" i="1"/>
  <c r="BS740" i="1"/>
  <c r="BS741" i="1"/>
  <c r="BS742" i="1"/>
  <c r="BS743" i="1"/>
  <c r="BS744" i="1"/>
  <c r="BS746" i="1"/>
  <c r="BS747" i="1"/>
  <c r="BS750" i="1"/>
  <c r="BS751" i="1"/>
  <c r="BS752" i="1"/>
  <c r="BS753" i="1"/>
  <c r="BS754" i="1"/>
  <c r="BS755" i="1"/>
  <c r="BS756" i="1"/>
  <c r="BS757" i="1"/>
  <c r="BS758" i="1"/>
  <c r="BS759" i="1"/>
  <c r="BS760" i="1"/>
  <c r="BS761" i="1"/>
  <c r="BS762" i="1"/>
  <c r="BS763" i="1"/>
  <c r="BS764" i="1"/>
  <c r="BS765" i="1"/>
  <c r="BS766" i="1"/>
  <c r="BS767" i="1"/>
  <c r="BS768" i="1"/>
  <c r="BS770" i="1"/>
  <c r="BS771" i="1"/>
  <c r="BS773" i="1"/>
  <c r="BS774" i="1"/>
  <c r="BS775" i="1"/>
  <c r="BS776" i="1"/>
  <c r="BS777" i="1"/>
  <c r="BS778" i="1"/>
  <c r="BS779" i="1"/>
  <c r="BS780" i="1"/>
  <c r="BS782" i="1"/>
  <c r="BS783" i="1"/>
  <c r="BS784" i="1"/>
  <c r="BS785" i="1"/>
  <c r="BS786" i="1"/>
  <c r="BS787" i="1"/>
  <c r="BS788" i="1"/>
  <c r="BS789" i="1"/>
  <c r="BS790" i="1"/>
  <c r="BS791" i="1"/>
  <c r="BS792" i="1"/>
  <c r="BS793" i="1"/>
  <c r="BS794" i="1"/>
  <c r="BS795" i="1"/>
  <c r="BS796" i="1"/>
  <c r="BS797" i="1"/>
  <c r="BS798" i="1"/>
  <c r="BS799" i="1"/>
  <c r="BS800" i="1"/>
  <c r="BS801" i="1"/>
  <c r="BS802" i="1"/>
  <c r="BS803" i="1"/>
  <c r="BS804" i="1"/>
  <c r="BS805" i="1"/>
  <c r="BS806" i="1"/>
  <c r="BS807" i="1"/>
  <c r="BS808" i="1"/>
  <c r="BS809" i="1"/>
  <c r="BS810" i="1"/>
  <c r="BS811" i="1"/>
  <c r="BS814" i="1"/>
  <c r="BS815" i="1"/>
  <c r="BS816" i="1"/>
  <c r="BS817" i="1"/>
  <c r="BS819" i="1"/>
  <c r="BS820" i="1"/>
  <c r="BS821" i="1"/>
  <c r="BS822" i="1"/>
  <c r="BS823" i="1"/>
  <c r="BS825" i="1"/>
  <c r="BS826" i="1"/>
  <c r="BS827" i="1"/>
  <c r="BS828" i="1"/>
  <c r="BS829" i="1"/>
  <c r="BS830" i="1"/>
  <c r="BS831" i="1"/>
  <c r="BS832" i="1"/>
  <c r="BS833" i="1"/>
  <c r="BS834" i="1"/>
  <c r="BS835" i="1"/>
  <c r="BS836" i="1"/>
  <c r="BS837" i="1"/>
  <c r="BS838" i="1"/>
  <c r="BS840" i="1"/>
  <c r="BS841" i="1"/>
  <c r="BS842" i="1"/>
  <c r="BS843" i="1"/>
  <c r="BS844" i="1"/>
  <c r="BS845" i="1"/>
  <c r="BS847" i="1"/>
  <c r="BS848" i="1"/>
  <c r="BS849" i="1"/>
  <c r="BS850" i="1"/>
  <c r="BS851" i="1"/>
  <c r="BS852" i="1"/>
  <c r="BS853" i="1"/>
  <c r="BS855" i="1"/>
  <c r="BS856" i="1"/>
  <c r="BS857" i="1"/>
  <c r="BS858" i="1"/>
  <c r="BS859" i="1"/>
  <c r="BS861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9" i="1"/>
  <c r="BS881" i="1"/>
  <c r="BS882" i="1"/>
  <c r="BS884" i="1"/>
  <c r="BS885" i="1"/>
  <c r="BS886" i="1"/>
  <c r="BS887" i="1"/>
  <c r="BS888" i="1"/>
  <c r="BS889" i="1"/>
  <c r="BS890" i="1"/>
  <c r="BS891" i="1"/>
  <c r="BS892" i="1"/>
  <c r="BS893" i="1"/>
  <c r="BS894" i="1"/>
  <c r="BS895" i="1"/>
  <c r="BS896" i="1"/>
  <c r="BS897" i="1"/>
  <c r="BS899" i="1"/>
  <c r="BS900" i="1"/>
  <c r="BS901" i="1"/>
  <c r="BS902" i="1"/>
  <c r="BS903" i="1"/>
  <c r="BS904" i="1"/>
  <c r="BS905" i="1"/>
  <c r="BS906" i="1"/>
  <c r="BS908" i="1"/>
  <c r="BS909" i="1"/>
  <c r="BS910" i="1"/>
  <c r="BS911" i="1"/>
  <c r="BS912" i="1"/>
  <c r="BS913" i="1"/>
  <c r="BS914" i="1"/>
  <c r="BS915" i="1"/>
  <c r="BS918" i="1"/>
  <c r="BS919" i="1"/>
  <c r="BS920" i="1"/>
  <c r="BS921" i="1"/>
  <c r="BS922" i="1"/>
  <c r="BS923" i="1"/>
  <c r="BS924" i="1"/>
  <c r="BS925" i="1"/>
  <c r="BS926" i="1"/>
  <c r="BS927" i="1"/>
  <c r="BS928" i="1"/>
  <c r="BS929" i="1"/>
  <c r="BS930" i="1"/>
  <c r="BS931" i="1"/>
  <c r="BS932" i="1"/>
  <c r="BS933" i="1"/>
  <c r="BS934" i="1"/>
  <c r="BS935" i="1"/>
  <c r="BS936" i="1"/>
  <c r="BS937" i="1"/>
  <c r="BS939" i="1"/>
  <c r="BS940" i="1"/>
  <c r="BS941" i="1"/>
  <c r="BS942" i="1"/>
  <c r="BS943" i="1"/>
  <c r="BS944" i="1"/>
  <c r="BS945" i="1"/>
  <c r="BS946" i="1"/>
  <c r="BS947" i="1"/>
  <c r="BS948" i="1"/>
  <c r="BS949" i="1"/>
  <c r="BS950" i="1"/>
  <c r="BS951" i="1"/>
  <c r="BS952" i="1"/>
  <c r="BS953" i="1"/>
  <c r="BS954" i="1"/>
  <c r="BS955" i="1"/>
  <c r="BS956" i="1"/>
  <c r="BS957" i="1"/>
  <c r="BS958" i="1"/>
  <c r="BS960" i="1"/>
  <c r="BS961" i="1"/>
  <c r="BS962" i="1"/>
  <c r="BS963" i="1"/>
  <c r="BS964" i="1"/>
  <c r="BS965" i="1"/>
  <c r="BS966" i="1"/>
  <c r="BS967" i="1"/>
  <c r="BS968" i="1"/>
  <c r="BS969" i="1"/>
  <c r="BS970" i="1"/>
  <c r="BS972" i="1"/>
  <c r="BS975" i="1"/>
  <c r="BS976" i="1"/>
  <c r="BS977" i="1"/>
  <c r="BS978" i="1"/>
  <c r="BS979" i="1"/>
  <c r="BS980" i="1"/>
  <c r="BS981" i="1"/>
  <c r="BS982" i="1"/>
  <c r="BS983" i="1"/>
  <c r="BS984" i="1"/>
  <c r="BS985" i="1"/>
  <c r="BS986" i="1"/>
  <c r="BS988" i="1"/>
  <c r="BS989" i="1"/>
  <c r="BS990" i="1"/>
  <c r="BS991" i="1"/>
  <c r="BS992" i="1"/>
  <c r="BS993" i="1"/>
  <c r="BS994" i="1"/>
  <c r="BS997" i="1"/>
  <c r="BS998" i="1"/>
  <c r="BS999" i="1"/>
  <c r="BS1000" i="1"/>
  <c r="BS1001" i="1"/>
  <c r="BS1002" i="1"/>
  <c r="BS1003" i="1"/>
  <c r="BS1004" i="1"/>
  <c r="BS1005" i="1"/>
  <c r="BS1006" i="1"/>
  <c r="BS1007" i="1"/>
  <c r="BS1008" i="1"/>
  <c r="BS1009" i="1"/>
  <c r="BS1010" i="1"/>
  <c r="BS1011" i="1"/>
  <c r="BS1013" i="1"/>
  <c r="BS1014" i="1"/>
  <c r="BS1017" i="1"/>
  <c r="BS1018" i="1"/>
  <c r="BS1019" i="1"/>
  <c r="BS1020" i="1"/>
  <c r="BS1022" i="1"/>
  <c r="BS1023" i="1"/>
  <c r="BS1024" i="1"/>
  <c r="BS1026" i="1"/>
  <c r="BS1027" i="1"/>
  <c r="BS1028" i="1"/>
  <c r="BS1029" i="1"/>
  <c r="BS1030" i="1"/>
  <c r="BS1031" i="1"/>
  <c r="BS1033" i="1"/>
  <c r="BS1035" i="1"/>
  <c r="BS1036" i="1"/>
  <c r="BS1040" i="1"/>
  <c r="BS1041" i="1"/>
  <c r="BS1043" i="1"/>
  <c r="BS1044" i="1"/>
  <c r="BS1045" i="1"/>
  <c r="BS1046" i="1"/>
  <c r="BS1048" i="1"/>
  <c r="BS1049" i="1"/>
  <c r="BS1050" i="1"/>
  <c r="BS1051" i="1"/>
  <c r="BS1052" i="1"/>
  <c r="BS1053" i="1"/>
  <c r="BS1054" i="1"/>
  <c r="BS1055" i="1"/>
  <c r="BS1057" i="1"/>
  <c r="BS1058" i="1"/>
  <c r="BS1059" i="1"/>
  <c r="BS1060" i="1"/>
  <c r="BS1061" i="1"/>
  <c r="BS1062" i="1"/>
  <c r="BS1063" i="1"/>
  <c r="BS1064" i="1"/>
  <c r="BS1065" i="1"/>
  <c r="BS1066" i="1"/>
  <c r="BS1067" i="1"/>
  <c r="BS1069" i="1"/>
  <c r="BS1070" i="1"/>
  <c r="BS1071" i="1"/>
  <c r="BS1072" i="1"/>
  <c r="BS1073" i="1"/>
  <c r="BS1074" i="1"/>
  <c r="BS1075" i="1"/>
  <c r="BS1076" i="1"/>
  <c r="BS1078" i="1"/>
  <c r="BS1079" i="1"/>
  <c r="BS1080" i="1"/>
  <c r="BS1081" i="1"/>
  <c r="BS1082" i="1"/>
  <c r="BS1083" i="1"/>
  <c r="BS1084" i="1"/>
  <c r="BS1086" i="1"/>
  <c r="BS1087" i="1"/>
  <c r="BS1088" i="1"/>
  <c r="BS1090" i="1"/>
  <c r="BS1091" i="1"/>
  <c r="BS1095" i="1"/>
  <c r="BS1096" i="1"/>
  <c r="BS1097" i="1"/>
  <c r="BS1098" i="1"/>
  <c r="BS1099" i="1"/>
  <c r="BS1100" i="1"/>
  <c r="BS1101" i="1"/>
  <c r="BS1102" i="1"/>
  <c r="BS1103" i="1"/>
  <c r="BS1104" i="1"/>
  <c r="BS1105" i="1"/>
  <c r="BS1106" i="1"/>
  <c r="BS1107" i="1"/>
  <c r="BS1108" i="1"/>
  <c r="BS1109" i="1"/>
  <c r="BS1110" i="1"/>
  <c r="BS1112" i="1"/>
  <c r="BS1113" i="1"/>
  <c r="BS1114" i="1"/>
  <c r="BS1116" i="1"/>
  <c r="BS1118" i="1"/>
  <c r="BS1119" i="1"/>
  <c r="BS1120" i="1"/>
  <c r="BS1121" i="1"/>
  <c r="BS1122" i="1"/>
  <c r="BS1123" i="1"/>
  <c r="BS1124" i="1"/>
  <c r="BS1125" i="1"/>
  <c r="BS1126" i="1"/>
  <c r="BS1127" i="1"/>
  <c r="BS1128" i="1"/>
  <c r="BS1129" i="1"/>
  <c r="BS1130" i="1"/>
  <c r="BS1132" i="1"/>
  <c r="BS1133" i="1"/>
  <c r="BS1134" i="1"/>
  <c r="BS1135" i="1"/>
  <c r="BS1136" i="1"/>
  <c r="BS1137" i="1"/>
  <c r="BS1138" i="1"/>
  <c r="BS1139" i="1"/>
  <c r="BS1140" i="1"/>
  <c r="BS1141" i="1"/>
  <c r="BS1142" i="1"/>
  <c r="BS1143" i="1"/>
  <c r="BS1144" i="1"/>
  <c r="BS1145" i="1"/>
  <c r="BS1146" i="1"/>
  <c r="BS1147" i="1"/>
  <c r="BS1148" i="1"/>
  <c r="BS1149" i="1"/>
  <c r="BS1151" i="1"/>
  <c r="BS1152" i="1"/>
  <c r="BS1153" i="1"/>
  <c r="BS1154" i="1"/>
  <c r="BS1155" i="1"/>
  <c r="BS1156" i="1"/>
  <c r="BS1157" i="1"/>
  <c r="BS1158" i="1"/>
  <c r="BS1159" i="1"/>
  <c r="BS1160" i="1"/>
  <c r="BS1161" i="1"/>
  <c r="BS1162" i="1"/>
  <c r="BS1163" i="1"/>
  <c r="BS1164" i="1"/>
  <c r="BS1165" i="1"/>
  <c r="BS1166" i="1"/>
  <c r="BS1167" i="1"/>
  <c r="BS1168" i="1"/>
  <c r="BS1169" i="1"/>
  <c r="BS1171" i="1"/>
  <c r="BS1172" i="1"/>
  <c r="BS1173" i="1"/>
  <c r="BS1174" i="1"/>
  <c r="BS1175" i="1"/>
  <c r="BS1176" i="1"/>
  <c r="BS1177" i="1"/>
  <c r="BS1178" i="1"/>
  <c r="BS1179" i="1"/>
  <c r="BS1180" i="1"/>
  <c r="BS1181" i="1"/>
  <c r="BS1182" i="1"/>
  <c r="BS1183" i="1"/>
  <c r="BS1184" i="1"/>
  <c r="BS1185" i="1"/>
  <c r="BS1186" i="1"/>
  <c r="BS1187" i="1"/>
  <c r="BS1188" i="1"/>
  <c r="BS1189" i="1"/>
  <c r="BS1190" i="1"/>
  <c r="BS1191" i="1"/>
  <c r="BS1192" i="1"/>
  <c r="BS1194" i="1"/>
  <c r="BS1195" i="1"/>
  <c r="BS1196" i="1"/>
  <c r="BS1197" i="1"/>
  <c r="BS1199" i="1"/>
  <c r="BS1200" i="1"/>
  <c r="BS1202" i="1"/>
  <c r="BS1203" i="1"/>
  <c r="BS1204" i="1"/>
  <c r="BS1205" i="1"/>
  <c r="BS1208" i="1"/>
  <c r="BS1209" i="1"/>
  <c r="BS1210" i="1"/>
  <c r="BS1211" i="1"/>
  <c r="BS1212" i="1"/>
  <c r="BS1213" i="1"/>
  <c r="BS1214" i="1"/>
  <c r="BS1215" i="1"/>
  <c r="BS1216" i="1"/>
  <c r="BS1220" i="1"/>
  <c r="BS1221" i="1"/>
  <c r="BS1222" i="1"/>
  <c r="BS1224" i="1"/>
  <c r="BS1225" i="1"/>
  <c r="BS1227" i="1"/>
  <c r="BS1228" i="1"/>
  <c r="BS1230" i="1"/>
  <c r="BS1231" i="1"/>
  <c r="BS1233" i="1"/>
  <c r="BS1234" i="1"/>
  <c r="BS1235" i="1"/>
  <c r="BS1236" i="1"/>
  <c r="BS1237" i="1"/>
  <c r="BS1238" i="1"/>
  <c r="BS1239" i="1"/>
  <c r="BS1240" i="1"/>
  <c r="BS1241" i="1"/>
  <c r="BS1242" i="1"/>
  <c r="BS1245" i="1"/>
  <c r="BS1246" i="1"/>
  <c r="BS1247" i="1"/>
  <c r="BS1248" i="1"/>
  <c r="BS1249" i="1"/>
  <c r="BS1250" i="1"/>
  <c r="BS1251" i="1"/>
  <c r="BS1252" i="1"/>
  <c r="BS1253" i="1"/>
  <c r="BS1254" i="1"/>
  <c r="BS1255" i="1"/>
  <c r="BS1256" i="1"/>
  <c r="BS1257" i="1"/>
  <c r="BS1258" i="1"/>
  <c r="BS1259" i="1"/>
  <c r="BS1260" i="1"/>
  <c r="BS1261" i="1"/>
  <c r="BS1262" i="1"/>
  <c r="BS1263" i="1"/>
  <c r="BS1264" i="1"/>
  <c r="BS1265" i="1"/>
  <c r="BS1266" i="1"/>
  <c r="BS1268" i="1"/>
  <c r="BS1269" i="1"/>
  <c r="BS1270" i="1"/>
  <c r="BS1271" i="1"/>
  <c r="BS1272" i="1"/>
  <c r="BS1273" i="1"/>
  <c r="BS1274" i="1"/>
  <c r="BS1275" i="1"/>
  <c r="BS1276" i="1"/>
  <c r="BS1277" i="1"/>
  <c r="BS1278" i="1"/>
  <c r="BS1280" i="1"/>
  <c r="BS1283" i="1"/>
  <c r="BS1285" i="1"/>
  <c r="BS1286" i="1"/>
  <c r="BS1287" i="1"/>
  <c r="BS1289" i="1"/>
  <c r="BS1291" i="1"/>
  <c r="BS1294" i="1"/>
  <c r="BS1295" i="1"/>
  <c r="BS1296" i="1"/>
  <c r="BS1297" i="1"/>
  <c r="BS1298" i="1"/>
  <c r="BS1300" i="1"/>
  <c r="BS1301" i="1"/>
  <c r="BS1306" i="1"/>
  <c r="BS1307" i="1"/>
  <c r="BS1308" i="1"/>
  <c r="BS1309" i="1"/>
  <c r="BS1310" i="1"/>
  <c r="BS1311" i="1"/>
  <c r="BS1312" i="1"/>
  <c r="BS1313" i="1"/>
  <c r="BS1314" i="1"/>
  <c r="BS1315" i="1"/>
  <c r="BS1316" i="1"/>
  <c r="BS1317" i="1"/>
  <c r="BS1318" i="1"/>
  <c r="BS1319" i="1"/>
  <c r="BS1321" i="1"/>
  <c r="BS1322" i="1"/>
  <c r="BS1323" i="1"/>
  <c r="BS1324" i="1"/>
  <c r="BS1325" i="1"/>
  <c r="BS1326" i="1"/>
  <c r="BS1328" i="1"/>
  <c r="BS1331" i="1"/>
  <c r="BS1332" i="1"/>
  <c r="BS1333" i="1"/>
  <c r="BS1334" i="1"/>
  <c r="BS1335" i="1"/>
  <c r="BS1336" i="1"/>
  <c r="BS1337" i="1"/>
  <c r="BS1338" i="1"/>
  <c r="BS1339" i="1"/>
  <c r="BS1340" i="1"/>
  <c r="BS1341" i="1"/>
  <c r="BS1342" i="1"/>
  <c r="BS1343" i="1"/>
  <c r="BS1344" i="1"/>
  <c r="BS1347" i="1"/>
  <c r="BS1349" i="1"/>
  <c r="BS1350" i="1"/>
  <c r="BS1352" i="1"/>
  <c r="BS1353" i="1"/>
  <c r="BS1354" i="1"/>
  <c r="BS1355" i="1"/>
  <c r="BS1356" i="1"/>
  <c r="BS1358" i="1"/>
  <c r="BS1362" i="1"/>
  <c r="BS1363" i="1"/>
  <c r="BS1365" i="1"/>
  <c r="BS1366" i="1"/>
  <c r="BS1367" i="1"/>
  <c r="BS1370" i="1"/>
  <c r="BS1371" i="1"/>
  <c r="BS1372" i="1"/>
  <c r="BS1373" i="1"/>
  <c r="BS1374" i="1"/>
  <c r="BS1375" i="1"/>
  <c r="BS1376" i="1"/>
  <c r="BS1377" i="1"/>
  <c r="BS1378" i="1"/>
  <c r="BS1379" i="1"/>
  <c r="BS1380" i="1"/>
  <c r="BS1381" i="1"/>
  <c r="BS1382" i="1"/>
  <c r="BS1383" i="1"/>
  <c r="BS1384" i="1"/>
  <c r="BS1385" i="1"/>
  <c r="BS1386" i="1"/>
  <c r="BS1387" i="1"/>
  <c r="BS1388" i="1"/>
  <c r="BS1389" i="1"/>
  <c r="BS1390" i="1"/>
  <c r="BS1391" i="1"/>
  <c r="BS1393" i="1"/>
  <c r="BS1394" i="1"/>
  <c r="BS1395" i="1"/>
  <c r="BS1397" i="1"/>
  <c r="BS1398" i="1"/>
  <c r="BS1399" i="1"/>
  <c r="BS1400" i="1"/>
  <c r="BS1401" i="1"/>
  <c r="BS1402" i="1"/>
  <c r="BS1403" i="1"/>
  <c r="BS1404" i="1"/>
  <c r="BS1405" i="1"/>
  <c r="BS1406" i="1"/>
  <c r="BS1407" i="1"/>
  <c r="BS1408" i="1"/>
  <c r="BS1409" i="1"/>
  <c r="BS1410" i="1"/>
  <c r="BS1412" i="1"/>
  <c r="BS1413" i="1"/>
  <c r="BS1415" i="1"/>
  <c r="BS1416" i="1"/>
  <c r="BS1418" i="1"/>
  <c r="BS1419" i="1"/>
  <c r="BS1420" i="1"/>
  <c r="BS1421" i="1"/>
  <c r="BS1422" i="1"/>
  <c r="BS1425" i="1"/>
  <c r="BS1426" i="1"/>
  <c r="BS1428" i="1"/>
  <c r="BS1429" i="1"/>
  <c r="BS1430" i="1"/>
  <c r="BS1431" i="1"/>
  <c r="BS1434" i="1"/>
  <c r="BS1437" i="1"/>
  <c r="BS1438" i="1"/>
  <c r="BS1440" i="1"/>
  <c r="BS1441" i="1"/>
  <c r="BS1444" i="1"/>
  <c r="BS1446" i="1"/>
  <c r="BS1447" i="1"/>
  <c r="BS1448" i="1"/>
  <c r="BS1449" i="1"/>
  <c r="BS1450" i="1"/>
  <c r="BS1451" i="1"/>
  <c r="BS1452" i="1"/>
  <c r="BS1453" i="1"/>
  <c r="BS1454" i="1"/>
  <c r="BS1455" i="1"/>
  <c r="BS1456" i="1"/>
  <c r="BS1457" i="1"/>
  <c r="BS1458" i="1"/>
  <c r="BS1461" i="1"/>
  <c r="BS1462" i="1"/>
  <c r="BS1463" i="1"/>
  <c r="BS1464" i="1"/>
  <c r="BS1465" i="1"/>
  <c r="BS1466" i="1"/>
  <c r="BS1467" i="1"/>
  <c r="BS1468" i="1"/>
  <c r="BS1469" i="1"/>
  <c r="BS1471" i="1"/>
  <c r="BS1473" i="1"/>
  <c r="BS1474" i="1"/>
  <c r="BS1476" i="1"/>
  <c r="BS1477" i="1"/>
  <c r="BS1478" i="1"/>
  <c r="BS1481" i="1"/>
  <c r="BS1482" i="1"/>
  <c r="AD3210" i="1"/>
  <c r="AG3210" i="1" s="1"/>
  <c r="AN3210" i="1" s="1"/>
  <c r="AN3209" i="1"/>
  <c r="AG3209" i="1"/>
  <c r="AD3209" i="1"/>
  <c r="AD3208" i="1"/>
  <c r="AG3208" i="1" s="1"/>
  <c r="AN3208" i="1" s="1"/>
  <c r="AS3207" i="1"/>
  <c r="AG3207" i="1"/>
  <c r="AN3207" i="1" s="1"/>
  <c r="AR3207" i="1" s="1"/>
  <c r="AD3207" i="1"/>
  <c r="AG3206" i="1"/>
  <c r="AN3206" i="1" s="1"/>
  <c r="AD3206" i="1"/>
  <c r="AG3205" i="1"/>
  <c r="AN3205" i="1" s="1"/>
  <c r="AD3205" i="1"/>
  <c r="AD3204" i="1"/>
  <c r="AG3204" i="1" s="1"/>
  <c r="AN3204" i="1" s="1"/>
  <c r="AS3204" i="1" s="1"/>
  <c r="AD3203" i="1"/>
  <c r="AG3203" i="1" s="1"/>
  <c r="AN3203" i="1" s="1"/>
  <c r="AD3202" i="1"/>
  <c r="AG3202" i="1" s="1"/>
  <c r="AN3202" i="1" s="1"/>
  <c r="AN3201" i="1"/>
  <c r="AG3201" i="1"/>
  <c r="AD3201" i="1"/>
  <c r="AD3200" i="1"/>
  <c r="AG3200" i="1" s="1"/>
  <c r="AN3200" i="1" s="1"/>
  <c r="AG3199" i="1"/>
  <c r="AN3199" i="1" s="1"/>
  <c r="AR3199" i="1" s="1"/>
  <c r="AD3199" i="1"/>
  <c r="AG3198" i="1"/>
  <c r="AN3198" i="1" s="1"/>
  <c r="AD3198" i="1"/>
  <c r="AG3197" i="1"/>
  <c r="AN3197" i="1" s="1"/>
  <c r="AD3197" i="1"/>
  <c r="AR3196" i="1"/>
  <c r="AD3196" i="1"/>
  <c r="AG3196" i="1" s="1"/>
  <c r="AN3196" i="1" s="1"/>
  <c r="AS3196" i="1" s="1"/>
  <c r="AD3195" i="1"/>
  <c r="AG3195" i="1" s="1"/>
  <c r="AN3195" i="1" s="1"/>
  <c r="AD3194" i="1"/>
  <c r="AG3194" i="1" s="1"/>
  <c r="AN3194" i="1" s="1"/>
  <c r="AN3193" i="1"/>
  <c r="AG3193" i="1"/>
  <c r="AD3193" i="1"/>
  <c r="AD3192" i="1"/>
  <c r="AG3192" i="1" s="1"/>
  <c r="AN3192" i="1" s="1"/>
  <c r="AS3191" i="1"/>
  <c r="AG3191" i="1"/>
  <c r="AN3191" i="1" s="1"/>
  <c r="AR3191" i="1" s="1"/>
  <c r="AD3191" i="1"/>
  <c r="AG3190" i="1"/>
  <c r="AN3190" i="1" s="1"/>
  <c r="AD3190" i="1"/>
  <c r="AG3189" i="1"/>
  <c r="AN3189" i="1" s="1"/>
  <c r="AD3189" i="1"/>
  <c r="AD3188" i="1"/>
  <c r="AG3188" i="1" s="1"/>
  <c r="AN3188" i="1" s="1"/>
  <c r="AS3188" i="1" s="1"/>
  <c r="AD3187" i="1"/>
  <c r="AG3187" i="1" s="1"/>
  <c r="AN3187" i="1" s="1"/>
  <c r="AD3186" i="1"/>
  <c r="AG3186" i="1" s="1"/>
  <c r="AN3186" i="1" s="1"/>
  <c r="AN3185" i="1"/>
  <c r="AG3185" i="1"/>
  <c r="AD3185" i="1"/>
  <c r="AD3184" i="1"/>
  <c r="AG3184" i="1" s="1"/>
  <c r="AN3184" i="1" s="1"/>
  <c r="AG3183" i="1"/>
  <c r="AN3183" i="1" s="1"/>
  <c r="AR3183" i="1" s="1"/>
  <c r="AD3183" i="1"/>
  <c r="AG3182" i="1"/>
  <c r="AN3182" i="1" s="1"/>
  <c r="AD3182" i="1"/>
  <c r="AG3181" i="1"/>
  <c r="AN3181" i="1" s="1"/>
  <c r="AD3181" i="1"/>
  <c r="AR3180" i="1"/>
  <c r="AD3180" i="1"/>
  <c r="AG3180" i="1" s="1"/>
  <c r="AN3180" i="1" s="1"/>
  <c r="AS3180" i="1" s="1"/>
  <c r="B3180" i="1"/>
  <c r="AG3179" i="1"/>
  <c r="AN3179" i="1" s="1"/>
  <c r="AD3179" i="1"/>
  <c r="AN3178" i="1"/>
  <c r="AS3178" i="1" s="1"/>
  <c r="AG3178" i="1"/>
  <c r="AD3178" i="1"/>
  <c r="AR3177" i="1"/>
  <c r="AD3177" i="1"/>
  <c r="AG3177" i="1" s="1"/>
  <c r="AN3177" i="1" s="1"/>
  <c r="AS3177" i="1" s="1"/>
  <c r="AD3176" i="1"/>
  <c r="AG3176" i="1" s="1"/>
  <c r="AN3176" i="1" s="1"/>
  <c r="AG3175" i="1"/>
  <c r="AN3175" i="1" s="1"/>
  <c r="AD3175" i="1"/>
  <c r="AN3174" i="1"/>
  <c r="AG3174" i="1"/>
  <c r="AD3174" i="1"/>
  <c r="AD3173" i="1"/>
  <c r="AG3173" i="1" s="1"/>
  <c r="AN3173" i="1" s="1"/>
  <c r="AD3172" i="1"/>
  <c r="AG3172" i="1" s="1"/>
  <c r="AN3172" i="1" s="1"/>
  <c r="AR3172" i="1" s="1"/>
  <c r="AG3171" i="1"/>
  <c r="AN3171" i="1" s="1"/>
  <c r="AD3171" i="1"/>
  <c r="AN3170" i="1"/>
  <c r="AS3170" i="1" s="1"/>
  <c r="AG3170" i="1"/>
  <c r="AD3170" i="1"/>
  <c r="AR3169" i="1"/>
  <c r="AD3169" i="1"/>
  <c r="AG3169" i="1" s="1"/>
  <c r="AN3169" i="1" s="1"/>
  <c r="AS3169" i="1" s="1"/>
  <c r="AD3168" i="1"/>
  <c r="AG3168" i="1" s="1"/>
  <c r="AN3168" i="1" s="1"/>
  <c r="AG3167" i="1"/>
  <c r="AN3167" i="1" s="1"/>
  <c r="AD3167" i="1"/>
  <c r="AN3166" i="1"/>
  <c r="AG3166" i="1"/>
  <c r="AD3166" i="1"/>
  <c r="AD3165" i="1"/>
  <c r="AG3165" i="1" s="1"/>
  <c r="AN3165" i="1" s="1"/>
  <c r="AD3164" i="1"/>
  <c r="AG3164" i="1" s="1"/>
  <c r="AN3164" i="1" s="1"/>
  <c r="AR3164" i="1" s="1"/>
  <c r="AG3163" i="1"/>
  <c r="AN3163" i="1" s="1"/>
  <c r="AD3163" i="1"/>
  <c r="AN3162" i="1"/>
  <c r="AS3162" i="1" s="1"/>
  <c r="AG3162" i="1"/>
  <c r="AD3162" i="1"/>
  <c r="AR3161" i="1"/>
  <c r="AD3161" i="1"/>
  <c r="AG3161" i="1" s="1"/>
  <c r="AN3161" i="1" s="1"/>
  <c r="AS3161" i="1" s="1"/>
  <c r="AD3160" i="1"/>
  <c r="AG3160" i="1" s="1"/>
  <c r="AN3160" i="1" s="1"/>
  <c r="B3160" i="1"/>
  <c r="AN3159" i="1"/>
  <c r="AS3159" i="1" s="1"/>
  <c r="AG3159" i="1"/>
  <c r="AD3159" i="1"/>
  <c r="AD3158" i="1"/>
  <c r="AG3158" i="1" s="1"/>
  <c r="AN3158" i="1" s="1"/>
  <c r="AS3158" i="1" s="1"/>
  <c r="AD3157" i="1"/>
  <c r="AG3157" i="1" s="1"/>
  <c r="AN3157" i="1" s="1"/>
  <c r="AG3156" i="1"/>
  <c r="AN3156" i="1" s="1"/>
  <c r="AD3156" i="1"/>
  <c r="AN3155" i="1"/>
  <c r="AG3155" i="1"/>
  <c r="AD3155" i="1"/>
  <c r="AD3154" i="1"/>
  <c r="AG3154" i="1" s="1"/>
  <c r="AN3154" i="1" s="1"/>
  <c r="AS3153" i="1"/>
  <c r="AD3153" i="1"/>
  <c r="AG3153" i="1" s="1"/>
  <c r="AN3153" i="1" s="1"/>
  <c r="AR3153" i="1" s="1"/>
  <c r="AG3152" i="1"/>
  <c r="AN3152" i="1" s="1"/>
  <c r="AD3152" i="1"/>
  <c r="AN3151" i="1"/>
  <c r="AS3151" i="1" s="1"/>
  <c r="AG3151" i="1"/>
  <c r="AD3151" i="1"/>
  <c r="AD3150" i="1"/>
  <c r="AG3150" i="1" s="1"/>
  <c r="AN3150" i="1" s="1"/>
  <c r="AS3150" i="1" s="1"/>
  <c r="AD3149" i="1"/>
  <c r="AG3149" i="1" s="1"/>
  <c r="AN3149" i="1" s="1"/>
  <c r="AG3148" i="1"/>
  <c r="AN3148" i="1" s="1"/>
  <c r="AD3148" i="1"/>
  <c r="AN3147" i="1"/>
  <c r="AG3147" i="1"/>
  <c r="AD3147" i="1"/>
  <c r="AD3146" i="1"/>
  <c r="AG3146" i="1" s="1"/>
  <c r="AN3146" i="1" s="1"/>
  <c r="AS3145" i="1"/>
  <c r="AD3145" i="1"/>
  <c r="AG3145" i="1" s="1"/>
  <c r="AN3145" i="1" s="1"/>
  <c r="AR3145" i="1" s="1"/>
  <c r="AG3144" i="1"/>
  <c r="AN3144" i="1" s="1"/>
  <c r="AD3144" i="1"/>
  <c r="AN3143" i="1"/>
  <c r="AS3143" i="1" s="1"/>
  <c r="AG3143" i="1"/>
  <c r="AD3143" i="1"/>
  <c r="AD3142" i="1"/>
  <c r="AG3142" i="1" s="1"/>
  <c r="AN3142" i="1" s="1"/>
  <c r="AS3142" i="1" s="1"/>
  <c r="AD3141" i="1"/>
  <c r="AG3141" i="1" s="1"/>
  <c r="AN3141" i="1" s="1"/>
  <c r="AG3140" i="1"/>
  <c r="AN3140" i="1" s="1"/>
  <c r="AD3140" i="1"/>
  <c r="AN3139" i="1"/>
  <c r="AG3139" i="1"/>
  <c r="AD3139" i="1"/>
  <c r="AD3138" i="1"/>
  <c r="AG3138" i="1" s="1"/>
  <c r="AN3138" i="1" s="1"/>
  <c r="AS3137" i="1"/>
  <c r="AD3137" i="1"/>
  <c r="AG3137" i="1" s="1"/>
  <c r="AN3137" i="1" s="1"/>
  <c r="AR3137" i="1" s="1"/>
  <c r="AG3136" i="1"/>
  <c r="AN3136" i="1" s="1"/>
  <c r="AD3136" i="1"/>
  <c r="AN3135" i="1"/>
  <c r="AS3135" i="1" s="1"/>
  <c r="AG3135" i="1"/>
  <c r="AD3135" i="1"/>
  <c r="AD3134" i="1"/>
  <c r="AG3134" i="1" s="1"/>
  <c r="AN3134" i="1" s="1"/>
  <c r="AS3134" i="1" s="1"/>
  <c r="AD3133" i="1"/>
  <c r="AG3133" i="1" s="1"/>
  <c r="AN3133" i="1" s="1"/>
  <c r="AG3132" i="1"/>
  <c r="AN3132" i="1" s="1"/>
  <c r="AD3132" i="1"/>
  <c r="AN3131" i="1"/>
  <c r="AG3131" i="1"/>
  <c r="AD3131" i="1"/>
  <c r="AD3130" i="1"/>
  <c r="AG3130" i="1" s="1"/>
  <c r="AN3130" i="1" s="1"/>
  <c r="AG3129" i="1"/>
  <c r="AN3129" i="1" s="1"/>
  <c r="AD3129" i="1"/>
  <c r="AR3128" i="1"/>
  <c r="AD3128" i="1"/>
  <c r="AG3128" i="1" s="1"/>
  <c r="AN3128" i="1" s="1"/>
  <c r="AS3128" i="1" s="1"/>
  <c r="AG3127" i="1"/>
  <c r="AN3127" i="1" s="1"/>
  <c r="AD3127" i="1"/>
  <c r="AG3126" i="1"/>
  <c r="AN3126" i="1" s="1"/>
  <c r="AS3126" i="1" s="1"/>
  <c r="AD3126" i="1"/>
  <c r="AG3125" i="1"/>
  <c r="AN3125" i="1" s="1"/>
  <c r="AD3125" i="1"/>
  <c r="AG3124" i="1"/>
  <c r="AN3124" i="1" s="1"/>
  <c r="AS3124" i="1" s="1"/>
  <c r="AD3124" i="1"/>
  <c r="AG3123" i="1"/>
  <c r="AN3123" i="1" s="1"/>
  <c r="AD3123" i="1"/>
  <c r="AD3122" i="1"/>
  <c r="AG3122" i="1" s="1"/>
  <c r="AN3122" i="1" s="1"/>
  <c r="AR3122" i="1" s="1"/>
  <c r="AG3121" i="1"/>
  <c r="AN3121" i="1" s="1"/>
  <c r="AD3121" i="1"/>
  <c r="AD3120" i="1"/>
  <c r="AG3120" i="1" s="1"/>
  <c r="AN3120" i="1" s="1"/>
  <c r="AG3119" i="1"/>
  <c r="AN3119" i="1" s="1"/>
  <c r="AS3119" i="1" s="1"/>
  <c r="AD3119" i="1"/>
  <c r="AD3118" i="1"/>
  <c r="AG3118" i="1" s="1"/>
  <c r="AN3118" i="1" s="1"/>
  <c r="AR3118" i="1" s="1"/>
  <c r="AG3117" i="1"/>
  <c r="AN3117" i="1" s="1"/>
  <c r="AD3117" i="1"/>
  <c r="AD3116" i="1"/>
  <c r="AG3116" i="1" s="1"/>
  <c r="AN3116" i="1" s="1"/>
  <c r="AG3115" i="1"/>
  <c r="AN3115" i="1" s="1"/>
  <c r="AD3115" i="1"/>
  <c r="AS3114" i="1"/>
  <c r="AD3114" i="1"/>
  <c r="AG3114" i="1" s="1"/>
  <c r="AN3114" i="1" s="1"/>
  <c r="AR3114" i="1" s="1"/>
  <c r="AS3113" i="1"/>
  <c r="AD3113" i="1"/>
  <c r="AG3113" i="1" s="1"/>
  <c r="AN3113" i="1" s="1"/>
  <c r="AR3113" i="1" s="1"/>
  <c r="AG3112" i="1"/>
  <c r="AN3112" i="1" s="1"/>
  <c r="AD3112" i="1"/>
  <c r="AD3111" i="1"/>
  <c r="AG3111" i="1" s="1"/>
  <c r="AN3111" i="1" s="1"/>
  <c r="AG3110" i="1"/>
  <c r="AN3110" i="1" s="1"/>
  <c r="AD3110" i="1"/>
  <c r="AD3109" i="1"/>
  <c r="AG3109" i="1" s="1"/>
  <c r="AN3109" i="1" s="1"/>
  <c r="AR3109" i="1" s="1"/>
  <c r="AG3108" i="1"/>
  <c r="AN3108" i="1" s="1"/>
  <c r="AD3108" i="1"/>
  <c r="AS3107" i="1"/>
  <c r="AD3107" i="1"/>
  <c r="AG3107" i="1" s="1"/>
  <c r="AN3107" i="1" s="1"/>
  <c r="AR3107" i="1" s="1"/>
  <c r="AG3106" i="1"/>
  <c r="AN3106" i="1" s="1"/>
  <c r="AS3106" i="1" s="1"/>
  <c r="AD3106" i="1"/>
  <c r="AD3105" i="1"/>
  <c r="AG3105" i="1" s="1"/>
  <c r="AN3105" i="1" s="1"/>
  <c r="AR3105" i="1" s="1"/>
  <c r="AG3104" i="1"/>
  <c r="AN3104" i="1" s="1"/>
  <c r="AD3104" i="1"/>
  <c r="AD3103" i="1"/>
  <c r="AG3103" i="1" s="1"/>
  <c r="AN3103" i="1" s="1"/>
  <c r="AG3102" i="1"/>
  <c r="AN3102" i="1" s="1"/>
  <c r="AD3102" i="1"/>
  <c r="AD3101" i="1"/>
  <c r="AG3101" i="1" s="1"/>
  <c r="AN3101" i="1" s="1"/>
  <c r="AR3101" i="1" s="1"/>
  <c r="AG3100" i="1"/>
  <c r="AN3100" i="1" s="1"/>
  <c r="AD3100" i="1"/>
  <c r="AD3099" i="1"/>
  <c r="AG3099" i="1" s="1"/>
  <c r="AN3099" i="1" s="1"/>
  <c r="AG3098" i="1"/>
  <c r="AN3098" i="1" s="1"/>
  <c r="AS3098" i="1" s="1"/>
  <c r="AD3098" i="1"/>
  <c r="AD3097" i="1"/>
  <c r="AG3097" i="1" s="1"/>
  <c r="AN3097" i="1" s="1"/>
  <c r="AR3097" i="1" s="1"/>
  <c r="AG3096" i="1"/>
  <c r="AN3096" i="1" s="1"/>
  <c r="AD3096" i="1"/>
  <c r="AD3095" i="1"/>
  <c r="AG3095" i="1" s="1"/>
  <c r="AN3095" i="1" s="1"/>
  <c r="AG3094" i="1"/>
  <c r="AN3094" i="1" s="1"/>
  <c r="AD3094" i="1"/>
  <c r="AG3093" i="1"/>
  <c r="AN3093" i="1" s="1"/>
  <c r="AS3093" i="1" s="1"/>
  <c r="AD3093" i="1"/>
  <c r="AS3092" i="1"/>
  <c r="AD3092" i="1"/>
  <c r="AG3092" i="1" s="1"/>
  <c r="AN3092" i="1" s="1"/>
  <c r="AR3092" i="1" s="1"/>
  <c r="AG3091" i="1"/>
  <c r="AN3091" i="1" s="1"/>
  <c r="AD3091" i="1"/>
  <c r="AD3090" i="1"/>
  <c r="AG3090" i="1" s="1"/>
  <c r="AN3090" i="1" s="1"/>
  <c r="AG3089" i="1"/>
  <c r="AN3089" i="1" s="1"/>
  <c r="AD3089" i="1"/>
  <c r="AD3088" i="1"/>
  <c r="AG3088" i="1" s="1"/>
  <c r="AN3088" i="1" s="1"/>
  <c r="AR3088" i="1" s="1"/>
  <c r="AG3087" i="1"/>
  <c r="AN3087" i="1" s="1"/>
  <c r="AD3087" i="1"/>
  <c r="AS3086" i="1"/>
  <c r="AD3086" i="1"/>
  <c r="AG3086" i="1" s="1"/>
  <c r="AN3086" i="1" s="1"/>
  <c r="AR3086" i="1" s="1"/>
  <c r="AG3085" i="1"/>
  <c r="AN3085" i="1" s="1"/>
  <c r="AS3085" i="1" s="1"/>
  <c r="AD3085" i="1"/>
  <c r="AD3084" i="1"/>
  <c r="AG3084" i="1" s="1"/>
  <c r="AN3084" i="1" s="1"/>
  <c r="AR3084" i="1" s="1"/>
  <c r="AG3083" i="1"/>
  <c r="AN3083" i="1" s="1"/>
  <c r="AD3083" i="1"/>
  <c r="AG3082" i="1"/>
  <c r="AN3082" i="1" s="1"/>
  <c r="AD3082" i="1"/>
  <c r="AD3081" i="1"/>
  <c r="AG3081" i="1" s="1"/>
  <c r="AN3081" i="1" s="1"/>
  <c r="AR3081" i="1" s="1"/>
  <c r="AG3080" i="1"/>
  <c r="AN3080" i="1" s="1"/>
  <c r="AS3080" i="1" s="1"/>
  <c r="AD3080" i="1"/>
  <c r="AD3079" i="1"/>
  <c r="AG3079" i="1" s="1"/>
  <c r="AN3079" i="1" s="1"/>
  <c r="AG3078" i="1"/>
  <c r="AN3078" i="1" s="1"/>
  <c r="AD3078" i="1"/>
  <c r="AD3077" i="1"/>
  <c r="AG3077" i="1" s="1"/>
  <c r="AN3077" i="1" s="1"/>
  <c r="AS3076" i="1"/>
  <c r="AD3076" i="1"/>
  <c r="AG3076" i="1" s="1"/>
  <c r="AN3076" i="1" s="1"/>
  <c r="AR3076" i="1" s="1"/>
  <c r="AG3075" i="1"/>
  <c r="AN3075" i="1" s="1"/>
  <c r="AS3075" i="1" s="1"/>
  <c r="AD3075" i="1"/>
  <c r="AG3074" i="1"/>
  <c r="AN3074" i="1" s="1"/>
  <c r="AD3074" i="1"/>
  <c r="AG3073" i="1"/>
  <c r="AN3073" i="1" s="1"/>
  <c r="AS3073" i="1" s="1"/>
  <c r="AD3073" i="1"/>
  <c r="AD3072" i="1"/>
  <c r="AG3072" i="1" s="1"/>
  <c r="AN3072" i="1" s="1"/>
  <c r="AG3071" i="1"/>
  <c r="AN3071" i="1" s="1"/>
  <c r="AD3071" i="1"/>
  <c r="AD3070" i="1"/>
  <c r="AG3070" i="1" s="1"/>
  <c r="AN3070" i="1" s="1"/>
  <c r="AG3069" i="1"/>
  <c r="AN3069" i="1" s="1"/>
  <c r="AD3069" i="1"/>
  <c r="AD3068" i="1"/>
  <c r="AG3068" i="1" s="1"/>
  <c r="AN3068" i="1" s="1"/>
  <c r="AR3068" i="1" s="1"/>
  <c r="AD3067" i="1"/>
  <c r="AG3067" i="1" s="1"/>
  <c r="AN3067" i="1" s="1"/>
  <c r="AR3067" i="1" s="1"/>
  <c r="AS3066" i="1"/>
  <c r="AN3066" i="1"/>
  <c r="AR3066" i="1" s="1"/>
  <c r="AD3066" i="1"/>
  <c r="AG3066" i="1" s="1"/>
  <c r="AD3065" i="1"/>
  <c r="AG3065" i="1" s="1"/>
  <c r="AN3065" i="1" s="1"/>
  <c r="AN3064" i="1"/>
  <c r="AD3064" i="1"/>
  <c r="AG3064" i="1" s="1"/>
  <c r="AR3063" i="1"/>
  <c r="AD3063" i="1"/>
  <c r="AG3063" i="1" s="1"/>
  <c r="AN3063" i="1" s="1"/>
  <c r="AS3063" i="1" s="1"/>
  <c r="AD3062" i="1"/>
  <c r="AG3062" i="1" s="1"/>
  <c r="AN3062" i="1" s="1"/>
  <c r="AN3061" i="1"/>
  <c r="AD3061" i="1"/>
  <c r="AG3061" i="1" s="1"/>
  <c r="AD3060" i="1"/>
  <c r="AG3060" i="1" s="1"/>
  <c r="AN3060" i="1" s="1"/>
  <c r="AS3060" i="1" s="1"/>
  <c r="AN3059" i="1"/>
  <c r="AD3059" i="1"/>
  <c r="AG3059" i="1" s="1"/>
  <c r="AN3058" i="1"/>
  <c r="AD3058" i="1"/>
  <c r="AG3058" i="1" s="1"/>
  <c r="AR3057" i="1"/>
  <c r="AD3057" i="1"/>
  <c r="AG3057" i="1" s="1"/>
  <c r="AN3057" i="1" s="1"/>
  <c r="AS3057" i="1" s="1"/>
  <c r="AN3056" i="1"/>
  <c r="AD3056" i="1"/>
  <c r="AG3056" i="1" s="1"/>
  <c r="AN3055" i="1"/>
  <c r="AD3055" i="1"/>
  <c r="AG3055" i="1" s="1"/>
  <c r="AS3054" i="1"/>
  <c r="AN3054" i="1"/>
  <c r="AR3054" i="1" s="1"/>
  <c r="AG3054" i="1"/>
  <c r="AD3054" i="1"/>
  <c r="AN3053" i="1"/>
  <c r="AD3053" i="1"/>
  <c r="AG3053" i="1" s="1"/>
  <c r="AG3052" i="1"/>
  <c r="AN3052" i="1" s="1"/>
  <c r="AD3052" i="1"/>
  <c r="AD3051" i="1"/>
  <c r="AG3051" i="1" s="1"/>
  <c r="AN3051" i="1" s="1"/>
  <c r="AS3051" i="1" s="1"/>
  <c r="AR3050" i="1"/>
  <c r="AG3050" i="1"/>
  <c r="AN3050" i="1" s="1"/>
  <c r="AS3050" i="1" s="1"/>
  <c r="AD3050" i="1"/>
  <c r="AS3049" i="1"/>
  <c r="AG3049" i="1"/>
  <c r="AN3049" i="1" s="1"/>
  <c r="AR3049" i="1" s="1"/>
  <c r="AD3049" i="1"/>
  <c r="AR3048" i="1"/>
  <c r="AD3048" i="1"/>
  <c r="AG3048" i="1" s="1"/>
  <c r="AN3048" i="1" s="1"/>
  <c r="AS3048" i="1" s="1"/>
  <c r="AG3047" i="1"/>
  <c r="AN3047" i="1" s="1"/>
  <c r="AS3047" i="1" s="1"/>
  <c r="AD3047" i="1"/>
  <c r="AG3046" i="1"/>
  <c r="AN3046" i="1" s="1"/>
  <c r="AD3046" i="1"/>
  <c r="AS3045" i="1"/>
  <c r="AN3045" i="1"/>
  <c r="AR3045" i="1" s="1"/>
  <c r="AG3045" i="1"/>
  <c r="AD3045" i="1"/>
  <c r="AN3044" i="1"/>
  <c r="AD3044" i="1"/>
  <c r="AG3044" i="1" s="1"/>
  <c r="AN3043" i="1"/>
  <c r="AD3043" i="1"/>
  <c r="AG3043" i="1" s="1"/>
  <c r="AG3042" i="1"/>
  <c r="AN3042" i="1" s="1"/>
  <c r="AS3042" i="1" s="1"/>
  <c r="AD3042" i="1"/>
  <c r="AN3041" i="1"/>
  <c r="AD3041" i="1"/>
  <c r="AG3041" i="1" s="1"/>
  <c r="B3041" i="1"/>
  <c r="AD3040" i="1"/>
  <c r="AG3040" i="1" s="1"/>
  <c r="AN3040" i="1" s="1"/>
  <c r="AR3039" i="1"/>
  <c r="AD3039" i="1"/>
  <c r="AG3039" i="1" s="1"/>
  <c r="AN3039" i="1" s="1"/>
  <c r="AS3039" i="1" s="1"/>
  <c r="AR3038" i="1"/>
  <c r="AG3038" i="1"/>
  <c r="AN3038" i="1" s="1"/>
  <c r="AS3038" i="1" s="1"/>
  <c r="AD3038" i="1"/>
  <c r="AS3037" i="1"/>
  <c r="AG3037" i="1"/>
  <c r="AN3037" i="1" s="1"/>
  <c r="AR3037" i="1" s="1"/>
  <c r="AD3037" i="1"/>
  <c r="AD3036" i="1"/>
  <c r="AG3036" i="1" s="1"/>
  <c r="AN3036" i="1" s="1"/>
  <c r="AG3035" i="1"/>
  <c r="AN3035" i="1" s="1"/>
  <c r="AS3035" i="1" s="1"/>
  <c r="AD3035" i="1"/>
  <c r="AG3034" i="1"/>
  <c r="AN3034" i="1" s="1"/>
  <c r="AR3034" i="1" s="1"/>
  <c r="AD3034" i="1"/>
  <c r="AN3033" i="1"/>
  <c r="AG3033" i="1"/>
  <c r="AD3033" i="1"/>
  <c r="AR3032" i="1"/>
  <c r="AG3032" i="1"/>
  <c r="AN3032" i="1" s="1"/>
  <c r="AS3032" i="1" s="1"/>
  <c r="AD3032" i="1"/>
  <c r="AD3031" i="1"/>
  <c r="AG3031" i="1" s="1"/>
  <c r="AN3031" i="1" s="1"/>
  <c r="AG3030" i="1"/>
  <c r="AN3030" i="1" s="1"/>
  <c r="AS3030" i="1" s="1"/>
  <c r="AD3030" i="1"/>
  <c r="AD3029" i="1"/>
  <c r="AG3029" i="1" s="1"/>
  <c r="AN3029" i="1" s="1"/>
  <c r="AD3028" i="1"/>
  <c r="AG3028" i="1" s="1"/>
  <c r="AN3028" i="1" s="1"/>
  <c r="AG3027" i="1"/>
  <c r="AN3027" i="1" s="1"/>
  <c r="AS3027" i="1" s="1"/>
  <c r="AD3027" i="1"/>
  <c r="AG3026" i="1"/>
  <c r="AN3026" i="1" s="1"/>
  <c r="AD3026" i="1"/>
  <c r="AS3025" i="1"/>
  <c r="AG3025" i="1"/>
  <c r="AN3025" i="1" s="1"/>
  <c r="AR3025" i="1" s="1"/>
  <c r="AD3025" i="1"/>
  <c r="AD3024" i="1"/>
  <c r="AG3024" i="1" s="1"/>
  <c r="AN3024" i="1" s="1"/>
  <c r="AN3023" i="1"/>
  <c r="AD3023" i="1"/>
  <c r="AG3023" i="1" s="1"/>
  <c r="AR3022" i="1"/>
  <c r="AG3022" i="1"/>
  <c r="AN3022" i="1" s="1"/>
  <c r="AS3022" i="1" s="1"/>
  <c r="AD3022" i="1"/>
  <c r="B3022" i="1"/>
  <c r="AR3021" i="1"/>
  <c r="AG3021" i="1"/>
  <c r="AN3021" i="1" s="1"/>
  <c r="AS3021" i="1" s="1"/>
  <c r="AD3021" i="1"/>
  <c r="AN3020" i="1"/>
  <c r="AR3020" i="1" s="1"/>
  <c r="AD3020" i="1"/>
  <c r="AG3020" i="1" s="1"/>
  <c r="AG3019" i="1"/>
  <c r="AN3019" i="1" s="1"/>
  <c r="AS3019" i="1" s="1"/>
  <c r="AD3019" i="1"/>
  <c r="AN3018" i="1"/>
  <c r="AD3018" i="1"/>
  <c r="AG3018" i="1" s="1"/>
  <c r="AR3017" i="1"/>
  <c r="AG3017" i="1"/>
  <c r="AN3017" i="1" s="1"/>
  <c r="AS3017" i="1" s="1"/>
  <c r="AD3017" i="1"/>
  <c r="AN3016" i="1"/>
  <c r="AD3016" i="1"/>
  <c r="AG3016" i="1" s="1"/>
  <c r="AR3015" i="1"/>
  <c r="AG3015" i="1"/>
  <c r="AN3015" i="1" s="1"/>
  <c r="AS3015" i="1" s="1"/>
  <c r="AD3015" i="1"/>
  <c r="AD3014" i="1"/>
  <c r="AG3014" i="1" s="1"/>
  <c r="AN3014" i="1" s="1"/>
  <c r="AN3013" i="1"/>
  <c r="AD3013" i="1"/>
  <c r="AG3013" i="1" s="1"/>
  <c r="AR3012" i="1"/>
  <c r="AN3012" i="1"/>
  <c r="AS3012" i="1" s="1"/>
  <c r="AG3012" i="1"/>
  <c r="AD3012" i="1"/>
  <c r="AG3011" i="1"/>
  <c r="AN3011" i="1" s="1"/>
  <c r="AD3011" i="1"/>
  <c r="AS3010" i="1"/>
  <c r="AN3010" i="1"/>
  <c r="AR3010" i="1" s="1"/>
  <c r="AD3010" i="1"/>
  <c r="AG3010" i="1" s="1"/>
  <c r="AN3009" i="1"/>
  <c r="AG3009" i="1"/>
  <c r="AD3009" i="1"/>
  <c r="AN3008" i="1"/>
  <c r="AR3008" i="1" s="1"/>
  <c r="AD3008" i="1"/>
  <c r="AG3008" i="1" s="1"/>
  <c r="AG3007" i="1"/>
  <c r="AN3007" i="1" s="1"/>
  <c r="AD3007" i="1"/>
  <c r="AG3006" i="1"/>
  <c r="AN3006" i="1" s="1"/>
  <c r="AR3006" i="1" s="1"/>
  <c r="AD3006" i="1"/>
  <c r="AG3005" i="1"/>
  <c r="AN3005" i="1" s="1"/>
  <c r="AS3005" i="1" s="1"/>
  <c r="AD3005" i="1"/>
  <c r="AS3004" i="1"/>
  <c r="AG3004" i="1"/>
  <c r="AN3004" i="1" s="1"/>
  <c r="AR3004" i="1" s="1"/>
  <c r="AD3004" i="1"/>
  <c r="AG3003" i="1"/>
  <c r="AN3003" i="1" s="1"/>
  <c r="AD3003" i="1"/>
  <c r="AN3002" i="1"/>
  <c r="AR3002" i="1" s="1"/>
  <c r="AD3002" i="1"/>
  <c r="AG3002" i="1" s="1"/>
  <c r="AG3001" i="1"/>
  <c r="AN3001" i="1" s="1"/>
  <c r="AD3001" i="1"/>
  <c r="AN3000" i="1"/>
  <c r="AS3000" i="1" s="1"/>
  <c r="AG3000" i="1"/>
  <c r="AD3000" i="1"/>
  <c r="AD2999" i="1"/>
  <c r="AG2999" i="1" s="1"/>
  <c r="AN2999" i="1" s="1"/>
  <c r="AN2998" i="1"/>
  <c r="AR2998" i="1" s="1"/>
  <c r="AD2998" i="1"/>
  <c r="AG2998" i="1" s="1"/>
  <c r="AG2997" i="1"/>
  <c r="AN2997" i="1" s="1"/>
  <c r="AD2997" i="1"/>
  <c r="AS2996" i="1"/>
  <c r="AD2996" i="1"/>
  <c r="AG2996" i="1" s="1"/>
  <c r="AN2996" i="1" s="1"/>
  <c r="AR2996" i="1" s="1"/>
  <c r="AS2995" i="1"/>
  <c r="AG2995" i="1"/>
  <c r="AN2995" i="1" s="1"/>
  <c r="AR2995" i="1" s="1"/>
  <c r="AD2995" i="1"/>
  <c r="AD2994" i="1"/>
  <c r="AG2994" i="1" s="1"/>
  <c r="AN2994" i="1" s="1"/>
  <c r="AR2993" i="1"/>
  <c r="AG2993" i="1"/>
  <c r="AN2993" i="1" s="1"/>
  <c r="AS2993" i="1" s="1"/>
  <c r="AD2993" i="1"/>
  <c r="AR2992" i="1"/>
  <c r="AN2992" i="1"/>
  <c r="AS2992" i="1" s="1"/>
  <c r="AD2992" i="1"/>
  <c r="AG2992" i="1" s="1"/>
  <c r="AR2991" i="1"/>
  <c r="AG2991" i="1"/>
  <c r="AN2991" i="1" s="1"/>
  <c r="AS2991" i="1" s="1"/>
  <c r="AD2991" i="1"/>
  <c r="AD2990" i="1"/>
  <c r="AG2990" i="1" s="1"/>
  <c r="AN2990" i="1" s="1"/>
  <c r="AR2989" i="1"/>
  <c r="AG2989" i="1"/>
  <c r="AN2989" i="1" s="1"/>
  <c r="AS2989" i="1" s="1"/>
  <c r="AD2989" i="1"/>
  <c r="AD2988" i="1"/>
  <c r="AG2988" i="1" s="1"/>
  <c r="AN2988" i="1" s="1"/>
  <c r="AS2987" i="1"/>
  <c r="AR2987" i="1"/>
  <c r="AG2987" i="1"/>
  <c r="AN2987" i="1" s="1"/>
  <c r="AD2987" i="1"/>
  <c r="AG2986" i="1"/>
  <c r="AN2986" i="1" s="1"/>
  <c r="AD2986" i="1"/>
  <c r="AD2985" i="1"/>
  <c r="AG2985" i="1" s="1"/>
  <c r="AN2985" i="1" s="1"/>
  <c r="AG2984" i="1"/>
  <c r="AN2984" i="1" s="1"/>
  <c r="AD2984" i="1"/>
  <c r="AG2983" i="1"/>
  <c r="AN2983" i="1" s="1"/>
  <c r="AD2983" i="1"/>
  <c r="AR2982" i="1"/>
  <c r="AN2982" i="1"/>
  <c r="AS2982" i="1" s="1"/>
  <c r="AG2982" i="1"/>
  <c r="AD2982" i="1"/>
  <c r="AN2981" i="1"/>
  <c r="AD2981" i="1"/>
  <c r="AG2981" i="1" s="1"/>
  <c r="AS2980" i="1"/>
  <c r="AN2980" i="1"/>
  <c r="AR2980" i="1" s="1"/>
  <c r="AD2980" i="1"/>
  <c r="AG2980" i="1" s="1"/>
  <c r="AD2979" i="1"/>
  <c r="AG2979" i="1" s="1"/>
  <c r="AN2979" i="1" s="1"/>
  <c r="AS2979" i="1" s="1"/>
  <c r="AG2978" i="1"/>
  <c r="AN2978" i="1" s="1"/>
  <c r="AD2978" i="1"/>
  <c r="AN2977" i="1"/>
  <c r="AD2977" i="1"/>
  <c r="AG2977" i="1" s="1"/>
  <c r="AG2976" i="1"/>
  <c r="AN2976" i="1" s="1"/>
  <c r="AD2976" i="1"/>
  <c r="AN2975" i="1"/>
  <c r="AD2975" i="1"/>
  <c r="AG2975" i="1" s="1"/>
  <c r="AG2974" i="1"/>
  <c r="AN2974" i="1" s="1"/>
  <c r="AS2974" i="1" s="1"/>
  <c r="AD2974" i="1"/>
  <c r="AG2973" i="1"/>
  <c r="AN2973" i="1" s="1"/>
  <c r="AD2973" i="1"/>
  <c r="AR2972" i="1"/>
  <c r="AG2972" i="1"/>
  <c r="AN2972" i="1" s="1"/>
  <c r="AS2972" i="1" s="1"/>
  <c r="AD2972" i="1"/>
  <c r="AG2971" i="1"/>
  <c r="AN2971" i="1" s="1"/>
  <c r="AR2971" i="1" s="1"/>
  <c r="AD2971" i="1"/>
  <c r="AD2970" i="1"/>
  <c r="AG2970" i="1" s="1"/>
  <c r="AN2970" i="1" s="1"/>
  <c r="AG2969" i="1"/>
  <c r="AN2969" i="1" s="1"/>
  <c r="AD2969" i="1"/>
  <c r="AS2968" i="1"/>
  <c r="AR2968" i="1"/>
  <c r="AD2968" i="1"/>
  <c r="AG2968" i="1" s="1"/>
  <c r="AN2968" i="1" s="1"/>
  <c r="AD2967" i="1"/>
  <c r="AG2967" i="1" s="1"/>
  <c r="AN2967" i="1" s="1"/>
  <c r="AS2966" i="1"/>
  <c r="AN2966" i="1"/>
  <c r="AR2966" i="1" s="1"/>
  <c r="AD2966" i="1"/>
  <c r="AG2966" i="1" s="1"/>
  <c r="AS2965" i="1"/>
  <c r="AR2965" i="1"/>
  <c r="AG2965" i="1"/>
  <c r="AN2965" i="1" s="1"/>
  <c r="AD2965" i="1"/>
  <c r="AN2964" i="1"/>
  <c r="AR2964" i="1" s="1"/>
  <c r="AD2964" i="1"/>
  <c r="AG2964" i="1" s="1"/>
  <c r="AG2963" i="1"/>
  <c r="AN2963" i="1" s="1"/>
  <c r="AD2963" i="1"/>
  <c r="AD2962" i="1"/>
  <c r="AG2962" i="1" s="1"/>
  <c r="AN2962" i="1" s="1"/>
  <c r="AN2961" i="1"/>
  <c r="AG2961" i="1"/>
  <c r="AD2961" i="1"/>
  <c r="AN2960" i="1"/>
  <c r="AS2960" i="1" s="1"/>
  <c r="AG2960" i="1"/>
  <c r="AD2960" i="1"/>
  <c r="AS2959" i="1"/>
  <c r="AR2959" i="1"/>
  <c r="AN2959" i="1"/>
  <c r="AD2959" i="1"/>
  <c r="AG2959" i="1" s="1"/>
  <c r="AD2958" i="1"/>
  <c r="AG2958" i="1" s="1"/>
  <c r="AN2958" i="1" s="1"/>
  <c r="AG2957" i="1"/>
  <c r="AN2957" i="1" s="1"/>
  <c r="AD2957" i="1"/>
  <c r="AD2956" i="1"/>
  <c r="AG2956" i="1" s="1"/>
  <c r="AN2956" i="1" s="1"/>
  <c r="AD2955" i="1"/>
  <c r="AG2955" i="1" s="1"/>
  <c r="AN2955" i="1" s="1"/>
  <c r="AR2954" i="1"/>
  <c r="AD2954" i="1"/>
  <c r="AG2954" i="1" s="1"/>
  <c r="AN2954" i="1" s="1"/>
  <c r="AS2954" i="1" s="1"/>
  <c r="AG2953" i="1"/>
  <c r="AN2953" i="1" s="1"/>
  <c r="AD2953" i="1"/>
  <c r="AS2952" i="1"/>
  <c r="AR2952" i="1"/>
  <c r="AN2952" i="1"/>
  <c r="AG2952" i="1"/>
  <c r="AD2952" i="1"/>
  <c r="AD2951" i="1"/>
  <c r="AG2951" i="1" s="1"/>
  <c r="AN2951" i="1" s="1"/>
  <c r="AS2950" i="1"/>
  <c r="AR2950" i="1"/>
  <c r="AD2950" i="1"/>
  <c r="AG2950" i="1" s="1"/>
  <c r="AN2950" i="1" s="1"/>
  <c r="AG2949" i="1"/>
  <c r="AN2949" i="1" s="1"/>
  <c r="AD2949" i="1"/>
  <c r="AG2948" i="1"/>
  <c r="AN2948" i="1" s="1"/>
  <c r="AD2948" i="1"/>
  <c r="AD2947" i="1"/>
  <c r="AG2947" i="1" s="1"/>
  <c r="AN2947" i="1" s="1"/>
  <c r="AG2946" i="1"/>
  <c r="AN2946" i="1" s="1"/>
  <c r="AD2946" i="1"/>
  <c r="AD2945" i="1"/>
  <c r="AG2945" i="1" s="1"/>
  <c r="AN2945" i="1" s="1"/>
  <c r="AR2944" i="1"/>
  <c r="AN2944" i="1"/>
  <c r="AS2944" i="1" s="1"/>
  <c r="AG2944" i="1"/>
  <c r="AD2944" i="1"/>
  <c r="AD2943" i="1"/>
  <c r="AG2943" i="1" s="1"/>
  <c r="AN2943" i="1" s="1"/>
  <c r="AD2942" i="1"/>
  <c r="AG2942" i="1" s="1"/>
  <c r="AN2942" i="1" s="1"/>
  <c r="AD2941" i="1"/>
  <c r="AG2941" i="1" s="1"/>
  <c r="AN2941" i="1" s="1"/>
  <c r="AR2941" i="1" s="1"/>
  <c r="AG2940" i="1"/>
  <c r="AN2940" i="1" s="1"/>
  <c r="AD2940" i="1"/>
  <c r="AN2939" i="1"/>
  <c r="AD2939" i="1"/>
  <c r="AG2939" i="1" s="1"/>
  <c r="AD2938" i="1"/>
  <c r="AG2938" i="1" s="1"/>
  <c r="AN2938" i="1" s="1"/>
  <c r="AG2937" i="1"/>
  <c r="AN2937" i="1" s="1"/>
  <c r="AD2937" i="1"/>
  <c r="AG2936" i="1"/>
  <c r="AN2936" i="1" s="1"/>
  <c r="AD2936" i="1"/>
  <c r="AG2935" i="1"/>
  <c r="AN2935" i="1" s="1"/>
  <c r="AD2935" i="1"/>
  <c r="AD2934" i="1"/>
  <c r="AG2934" i="1" s="1"/>
  <c r="AN2934" i="1" s="1"/>
  <c r="AS2934" i="1" s="1"/>
  <c r="AD2933" i="1"/>
  <c r="AG2933" i="1" s="1"/>
  <c r="AN2933" i="1" s="1"/>
  <c r="AD2932" i="1"/>
  <c r="AG2932" i="1" s="1"/>
  <c r="AN2932" i="1" s="1"/>
  <c r="AN2931" i="1"/>
  <c r="AS2931" i="1" s="1"/>
  <c r="AD2931" i="1"/>
  <c r="AG2931" i="1" s="1"/>
  <c r="AN2930" i="1"/>
  <c r="AG2930" i="1"/>
  <c r="AD2930" i="1"/>
  <c r="AG2929" i="1"/>
  <c r="AN2929" i="1" s="1"/>
  <c r="AD2929" i="1"/>
  <c r="AN2928" i="1"/>
  <c r="AG2928" i="1"/>
  <c r="AD2928" i="1"/>
  <c r="AN2927" i="1"/>
  <c r="AS2927" i="1" s="1"/>
  <c r="AD2927" i="1"/>
  <c r="AG2927" i="1" s="1"/>
  <c r="AG2926" i="1"/>
  <c r="AN2926" i="1" s="1"/>
  <c r="AD2926" i="1"/>
  <c r="AD2925" i="1"/>
  <c r="AG2925" i="1" s="1"/>
  <c r="AN2925" i="1" s="1"/>
  <c r="AD2924" i="1"/>
  <c r="AG2924" i="1" s="1"/>
  <c r="AN2924" i="1" s="1"/>
  <c r="AD2923" i="1"/>
  <c r="AG2923" i="1" s="1"/>
  <c r="AN2923" i="1" s="1"/>
  <c r="AD2922" i="1"/>
  <c r="AG2922" i="1" s="1"/>
  <c r="AN2922" i="1" s="1"/>
  <c r="AN2921" i="1"/>
  <c r="AG2921" i="1"/>
  <c r="AD2921" i="1"/>
  <c r="AN2920" i="1"/>
  <c r="AS2920" i="1" s="1"/>
  <c r="AG2920" i="1"/>
  <c r="AD2920" i="1"/>
  <c r="AD2919" i="1"/>
  <c r="AG2919" i="1" s="1"/>
  <c r="AN2919" i="1" s="1"/>
  <c r="AR2919" i="1" s="1"/>
  <c r="AS2918" i="1"/>
  <c r="AR2918" i="1"/>
  <c r="AD2918" i="1"/>
  <c r="AG2918" i="1" s="1"/>
  <c r="AN2918" i="1" s="1"/>
  <c r="AR2917" i="1"/>
  <c r="AN2917" i="1"/>
  <c r="AS2917" i="1" s="1"/>
  <c r="AG2917" i="1"/>
  <c r="AD2917" i="1"/>
  <c r="AN2916" i="1"/>
  <c r="AS2916" i="1" s="1"/>
  <c r="AD2916" i="1"/>
  <c r="AG2916" i="1" s="1"/>
  <c r="AS2915" i="1"/>
  <c r="AR2915" i="1"/>
  <c r="AG2915" i="1"/>
  <c r="AN2915" i="1" s="1"/>
  <c r="AD2915" i="1"/>
  <c r="AG2914" i="1"/>
  <c r="AN2914" i="1" s="1"/>
  <c r="AS2914" i="1" s="1"/>
  <c r="AD2914" i="1"/>
  <c r="AN2913" i="1"/>
  <c r="AS2913" i="1" s="1"/>
  <c r="AD2913" i="1"/>
  <c r="AG2913" i="1" s="1"/>
  <c r="AD2912" i="1"/>
  <c r="AG2912" i="1" s="1"/>
  <c r="AN2912" i="1" s="1"/>
  <c r="AG2911" i="1"/>
  <c r="AN2911" i="1" s="1"/>
  <c r="AD2911" i="1"/>
  <c r="AD2910" i="1"/>
  <c r="AG2910" i="1" s="1"/>
  <c r="AN2910" i="1" s="1"/>
  <c r="AN2909" i="1"/>
  <c r="AR2909" i="1" s="1"/>
  <c r="AG2909" i="1"/>
  <c r="AD2909" i="1"/>
  <c r="AD2908" i="1"/>
  <c r="AG2908" i="1" s="1"/>
  <c r="AN2908" i="1" s="1"/>
  <c r="AD2907" i="1"/>
  <c r="AG2907" i="1" s="1"/>
  <c r="AN2907" i="1" s="1"/>
  <c r="AD2906" i="1"/>
  <c r="AG2906" i="1" s="1"/>
  <c r="AN2906" i="1" s="1"/>
  <c r="AD2905" i="1"/>
  <c r="AG2905" i="1" s="1"/>
  <c r="AN2905" i="1" s="1"/>
  <c r="AN2904" i="1"/>
  <c r="AG2904" i="1"/>
  <c r="AD2904" i="1"/>
  <c r="AN2903" i="1"/>
  <c r="AG2903" i="1"/>
  <c r="AD2903" i="1"/>
  <c r="AD2902" i="1"/>
  <c r="AG2902" i="1" s="1"/>
  <c r="AN2902" i="1" s="1"/>
  <c r="AR2902" i="1" s="1"/>
  <c r="AS2901" i="1"/>
  <c r="AR2901" i="1"/>
  <c r="AD2901" i="1"/>
  <c r="AG2901" i="1" s="1"/>
  <c r="AN2901" i="1" s="1"/>
  <c r="AN2900" i="1"/>
  <c r="AR2900" i="1" s="1"/>
  <c r="AG2900" i="1"/>
  <c r="AD2900" i="1"/>
  <c r="AD2899" i="1"/>
  <c r="AG2899" i="1" s="1"/>
  <c r="AN2899" i="1" s="1"/>
  <c r="AN2898" i="1"/>
  <c r="AD2898" i="1"/>
  <c r="AG2898" i="1" s="1"/>
  <c r="AG2897" i="1"/>
  <c r="AN2897" i="1" s="1"/>
  <c r="AD2897" i="1"/>
  <c r="AG2896" i="1"/>
  <c r="AN2896" i="1" s="1"/>
  <c r="AR2896" i="1" s="1"/>
  <c r="AD2896" i="1"/>
  <c r="AR2895" i="1"/>
  <c r="AN2895" i="1"/>
  <c r="AS2895" i="1" s="1"/>
  <c r="AG2895" i="1"/>
  <c r="AD2895" i="1"/>
  <c r="AD2894" i="1"/>
  <c r="AG2894" i="1" s="1"/>
  <c r="AN2894" i="1" s="1"/>
  <c r="AD2893" i="1"/>
  <c r="AG2893" i="1" s="1"/>
  <c r="AN2893" i="1" s="1"/>
  <c r="AD2892" i="1"/>
  <c r="AG2892" i="1" s="1"/>
  <c r="AN2892" i="1" s="1"/>
  <c r="AN2891" i="1"/>
  <c r="AG2891" i="1"/>
  <c r="AD2891" i="1"/>
  <c r="AD2890" i="1"/>
  <c r="AG2890" i="1" s="1"/>
  <c r="AN2890" i="1" s="1"/>
  <c r="AN2889" i="1"/>
  <c r="AG2889" i="1"/>
  <c r="AD2889" i="1"/>
  <c r="AG2888" i="1"/>
  <c r="AN2888" i="1" s="1"/>
  <c r="AD2888" i="1"/>
  <c r="AG2887" i="1"/>
  <c r="AN2887" i="1" s="1"/>
  <c r="AD2887" i="1"/>
  <c r="AD2886" i="1"/>
  <c r="AG2886" i="1" s="1"/>
  <c r="AN2886" i="1" s="1"/>
  <c r="AS2885" i="1"/>
  <c r="AG2885" i="1"/>
  <c r="AN2885" i="1" s="1"/>
  <c r="AR2885" i="1" s="1"/>
  <c r="AD2885" i="1"/>
  <c r="AG2884" i="1"/>
  <c r="AN2884" i="1" s="1"/>
  <c r="AD2884" i="1"/>
  <c r="AN2883" i="1"/>
  <c r="AD2883" i="1"/>
  <c r="AG2883" i="1" s="1"/>
  <c r="AD2882" i="1"/>
  <c r="AG2882" i="1" s="1"/>
  <c r="AN2882" i="1" s="1"/>
  <c r="AS2881" i="1"/>
  <c r="AG2881" i="1"/>
  <c r="AN2881" i="1" s="1"/>
  <c r="AR2881" i="1" s="1"/>
  <c r="AD2881" i="1"/>
  <c r="AG2880" i="1"/>
  <c r="AN2880" i="1" s="1"/>
  <c r="AD2880" i="1"/>
  <c r="AD2879" i="1"/>
  <c r="AG2879" i="1" s="1"/>
  <c r="AN2879" i="1" s="1"/>
  <c r="AD2878" i="1"/>
  <c r="AG2878" i="1" s="1"/>
  <c r="AN2878" i="1" s="1"/>
  <c r="AN2877" i="1"/>
  <c r="AG2877" i="1"/>
  <c r="AD2877" i="1"/>
  <c r="AS2876" i="1"/>
  <c r="AR2876" i="1"/>
  <c r="AD2876" i="1"/>
  <c r="AG2876" i="1" s="1"/>
  <c r="AN2876" i="1" s="1"/>
  <c r="AN2875" i="1"/>
  <c r="AD2875" i="1"/>
  <c r="AG2875" i="1" s="1"/>
  <c r="AS2874" i="1"/>
  <c r="AG2874" i="1"/>
  <c r="AN2874" i="1" s="1"/>
  <c r="AR2874" i="1" s="1"/>
  <c r="AD2874" i="1"/>
  <c r="AG2873" i="1"/>
  <c r="AN2873" i="1" s="1"/>
  <c r="AS2873" i="1" s="1"/>
  <c r="AD2873" i="1"/>
  <c r="AG2872" i="1"/>
  <c r="AN2872" i="1" s="1"/>
  <c r="AD2872" i="1"/>
  <c r="B2872" i="1"/>
  <c r="AD2871" i="1"/>
  <c r="AG2871" i="1" s="1"/>
  <c r="AN2871" i="1" s="1"/>
  <c r="AN2870" i="1"/>
  <c r="AS2870" i="1" s="1"/>
  <c r="AG2870" i="1"/>
  <c r="AD2870" i="1"/>
  <c r="AG2869" i="1"/>
  <c r="AN2869" i="1" s="1"/>
  <c r="AD2869" i="1"/>
  <c r="AS2868" i="1"/>
  <c r="AR2868" i="1"/>
  <c r="AG2868" i="1"/>
  <c r="AN2868" i="1" s="1"/>
  <c r="AD2868" i="1"/>
  <c r="AG2867" i="1"/>
  <c r="AN2867" i="1" s="1"/>
  <c r="AD2867" i="1"/>
  <c r="AS2866" i="1"/>
  <c r="AD2866" i="1"/>
  <c r="AG2866" i="1" s="1"/>
  <c r="AN2866" i="1" s="1"/>
  <c r="AR2866" i="1" s="1"/>
  <c r="AD2865" i="1"/>
  <c r="AG2865" i="1" s="1"/>
  <c r="AN2865" i="1" s="1"/>
  <c r="AS2865" i="1" s="1"/>
  <c r="AS2864" i="1"/>
  <c r="AD2864" i="1"/>
  <c r="AG2864" i="1" s="1"/>
  <c r="AN2864" i="1" s="1"/>
  <c r="AR2864" i="1" s="1"/>
  <c r="AD2863" i="1"/>
  <c r="AG2863" i="1" s="1"/>
  <c r="AN2863" i="1" s="1"/>
  <c r="AR2862" i="1"/>
  <c r="AN2862" i="1"/>
  <c r="AS2862" i="1" s="1"/>
  <c r="AD2862" i="1"/>
  <c r="AG2862" i="1" s="1"/>
  <c r="AN2861" i="1"/>
  <c r="AG2861" i="1"/>
  <c r="AD2861" i="1"/>
  <c r="AD2860" i="1"/>
  <c r="AG2860" i="1" s="1"/>
  <c r="AN2860" i="1" s="1"/>
  <c r="AR2859" i="1"/>
  <c r="AN2859" i="1"/>
  <c r="AS2859" i="1" s="1"/>
  <c r="AG2859" i="1"/>
  <c r="AD2859" i="1"/>
  <c r="AD2858" i="1"/>
  <c r="AG2858" i="1" s="1"/>
  <c r="AN2858" i="1" s="1"/>
  <c r="AD2857" i="1"/>
  <c r="AG2857" i="1" s="1"/>
  <c r="AN2857" i="1" s="1"/>
  <c r="AD2856" i="1"/>
  <c r="AG2856" i="1" s="1"/>
  <c r="AN2856" i="1" s="1"/>
  <c r="AG2855" i="1"/>
  <c r="AN2855" i="1" s="1"/>
  <c r="AD2855" i="1"/>
  <c r="AD2854" i="1"/>
  <c r="AG2854" i="1" s="1"/>
  <c r="AN2854" i="1" s="1"/>
  <c r="AG2853" i="1"/>
  <c r="AN2853" i="1" s="1"/>
  <c r="AS2853" i="1" s="1"/>
  <c r="AD2853" i="1"/>
  <c r="AG2852" i="1"/>
  <c r="AN2852" i="1" s="1"/>
  <c r="AD2852" i="1"/>
  <c r="AS2851" i="1"/>
  <c r="AN2851" i="1"/>
  <c r="AR2851" i="1" s="1"/>
  <c r="AG2851" i="1"/>
  <c r="AD2851" i="1"/>
  <c r="AD2850" i="1"/>
  <c r="AG2850" i="1" s="1"/>
  <c r="AN2850" i="1" s="1"/>
  <c r="AG2849" i="1"/>
  <c r="AN2849" i="1" s="1"/>
  <c r="AS2849" i="1" s="1"/>
  <c r="AD2849" i="1"/>
  <c r="AD2848" i="1"/>
  <c r="AG2848" i="1" s="1"/>
  <c r="AN2848" i="1" s="1"/>
  <c r="AN2847" i="1"/>
  <c r="AG2847" i="1"/>
  <c r="AD2847" i="1"/>
  <c r="AD2846" i="1"/>
  <c r="AG2846" i="1" s="1"/>
  <c r="AN2846" i="1" s="1"/>
  <c r="AG2845" i="1"/>
  <c r="AN2845" i="1" s="1"/>
  <c r="AD2845" i="1"/>
  <c r="AG2844" i="1"/>
  <c r="AN2844" i="1" s="1"/>
  <c r="AD2844" i="1"/>
  <c r="AS2843" i="1"/>
  <c r="AR2843" i="1"/>
  <c r="AD2843" i="1"/>
  <c r="AG2843" i="1" s="1"/>
  <c r="AN2843" i="1" s="1"/>
  <c r="AG2842" i="1"/>
  <c r="AN2842" i="1" s="1"/>
  <c r="AD2842" i="1"/>
  <c r="AS2841" i="1"/>
  <c r="AG2841" i="1"/>
  <c r="AN2841" i="1" s="1"/>
  <c r="AR2841" i="1" s="1"/>
  <c r="AD2841" i="1"/>
  <c r="AG2840" i="1"/>
  <c r="AN2840" i="1" s="1"/>
  <c r="AD2840" i="1"/>
  <c r="AN2839" i="1"/>
  <c r="AG2839" i="1"/>
  <c r="AD2839" i="1"/>
  <c r="AG2838" i="1"/>
  <c r="AN2838" i="1" s="1"/>
  <c r="AD2838" i="1"/>
  <c r="AS2837" i="1"/>
  <c r="AR2837" i="1"/>
  <c r="AN2837" i="1"/>
  <c r="AG2837" i="1"/>
  <c r="AD2837" i="1"/>
  <c r="AN2836" i="1"/>
  <c r="AD2836" i="1"/>
  <c r="AG2836" i="1" s="1"/>
  <c r="AS2835" i="1"/>
  <c r="AR2835" i="1"/>
  <c r="AG2835" i="1"/>
  <c r="AN2835" i="1" s="1"/>
  <c r="AD2835" i="1"/>
  <c r="AN2834" i="1"/>
  <c r="AD2834" i="1"/>
  <c r="AG2834" i="1" s="1"/>
  <c r="AR2833" i="1"/>
  <c r="AN2833" i="1"/>
  <c r="AS2833" i="1" s="1"/>
  <c r="AG2833" i="1"/>
  <c r="AD2833" i="1"/>
  <c r="AN2832" i="1"/>
  <c r="AD2832" i="1"/>
  <c r="AG2832" i="1" s="1"/>
  <c r="AS2831" i="1"/>
  <c r="AR2831" i="1"/>
  <c r="AN2831" i="1"/>
  <c r="AG2831" i="1"/>
  <c r="AD2831" i="1"/>
  <c r="AD2830" i="1"/>
  <c r="AG2830" i="1" s="1"/>
  <c r="AN2830" i="1" s="1"/>
  <c r="AS2829" i="1"/>
  <c r="AR2829" i="1"/>
  <c r="AD2829" i="1"/>
  <c r="AG2829" i="1" s="1"/>
  <c r="AN2829" i="1" s="1"/>
  <c r="AG2828" i="1"/>
  <c r="AN2828" i="1" s="1"/>
  <c r="AD2828" i="1"/>
  <c r="AD2827" i="1"/>
  <c r="AG2827" i="1" s="1"/>
  <c r="AN2827" i="1" s="1"/>
  <c r="AD2826" i="1"/>
  <c r="AG2826" i="1" s="1"/>
  <c r="AN2826" i="1" s="1"/>
  <c r="AG2825" i="1"/>
  <c r="AN2825" i="1" s="1"/>
  <c r="AD2825" i="1"/>
  <c r="AG2824" i="1"/>
  <c r="AN2824" i="1" s="1"/>
  <c r="AD2824" i="1"/>
  <c r="AN2823" i="1"/>
  <c r="AG2823" i="1"/>
  <c r="AD2823" i="1"/>
  <c r="AS2822" i="1"/>
  <c r="AR2822" i="1"/>
  <c r="AN2822" i="1"/>
  <c r="AG2822" i="1"/>
  <c r="AD2822" i="1"/>
  <c r="AG2821" i="1"/>
  <c r="AN2821" i="1" s="1"/>
  <c r="AD2821" i="1"/>
  <c r="AD2820" i="1"/>
  <c r="AG2820" i="1" s="1"/>
  <c r="AN2820" i="1" s="1"/>
  <c r="AS2819" i="1"/>
  <c r="AR2819" i="1"/>
  <c r="AN2819" i="1"/>
  <c r="AG2819" i="1"/>
  <c r="AD2819" i="1"/>
  <c r="AN2818" i="1"/>
  <c r="AD2818" i="1"/>
  <c r="AG2818" i="1" s="1"/>
  <c r="AS2817" i="1"/>
  <c r="AR2817" i="1"/>
  <c r="AN2817" i="1"/>
  <c r="AD2817" i="1"/>
  <c r="AG2817" i="1" s="1"/>
  <c r="AS2816" i="1"/>
  <c r="AN2816" i="1"/>
  <c r="AR2816" i="1" s="1"/>
  <c r="AG2816" i="1"/>
  <c r="AD2816" i="1"/>
  <c r="AG2815" i="1"/>
  <c r="AN2815" i="1" s="1"/>
  <c r="AD2815" i="1"/>
  <c r="AS2814" i="1"/>
  <c r="AR2814" i="1"/>
  <c r="AN2814" i="1"/>
  <c r="AD2814" i="1"/>
  <c r="AG2814" i="1" s="1"/>
  <c r="AG2813" i="1"/>
  <c r="AN2813" i="1" s="1"/>
  <c r="AD2813" i="1"/>
  <c r="AN2812" i="1"/>
  <c r="AR2812" i="1" s="1"/>
  <c r="AG2812" i="1"/>
  <c r="AD2812" i="1"/>
  <c r="AG2811" i="1"/>
  <c r="AN2811" i="1" s="1"/>
  <c r="AD2811" i="1"/>
  <c r="AD2810" i="1"/>
  <c r="AG2810" i="1" s="1"/>
  <c r="AN2810" i="1" s="1"/>
  <c r="AR2810" i="1" s="1"/>
  <c r="AS2809" i="1"/>
  <c r="AG2809" i="1"/>
  <c r="AN2809" i="1" s="1"/>
  <c r="AR2809" i="1" s="1"/>
  <c r="AD2809" i="1"/>
  <c r="AG2808" i="1"/>
  <c r="AN2808" i="1" s="1"/>
  <c r="AD2808" i="1"/>
  <c r="B2808" i="1"/>
  <c r="AS2807" i="1"/>
  <c r="AR2807" i="1"/>
  <c r="AN2807" i="1"/>
  <c r="AG2807" i="1"/>
  <c r="AD2807" i="1"/>
  <c r="AS2806" i="1"/>
  <c r="AD2806" i="1"/>
  <c r="AG2806" i="1" s="1"/>
  <c r="AN2806" i="1" s="1"/>
  <c r="AR2806" i="1" s="1"/>
  <c r="AS2805" i="1"/>
  <c r="AD2805" i="1"/>
  <c r="AG2805" i="1" s="1"/>
  <c r="AN2805" i="1" s="1"/>
  <c r="AR2805" i="1" s="1"/>
  <c r="AG2804" i="1"/>
  <c r="AN2804" i="1" s="1"/>
  <c r="AD2804" i="1"/>
  <c r="AD2803" i="1"/>
  <c r="AG2803" i="1" s="1"/>
  <c r="AN2803" i="1" s="1"/>
  <c r="AG2802" i="1"/>
  <c r="AN2802" i="1" s="1"/>
  <c r="AD2802" i="1"/>
  <c r="AD2801" i="1"/>
  <c r="AG2801" i="1" s="1"/>
  <c r="AN2801" i="1" s="1"/>
  <c r="AS2800" i="1"/>
  <c r="AR2800" i="1"/>
  <c r="AN2800" i="1"/>
  <c r="AD2800" i="1"/>
  <c r="AG2800" i="1" s="1"/>
  <c r="AD2799" i="1"/>
  <c r="AG2799" i="1" s="1"/>
  <c r="AN2799" i="1" s="1"/>
  <c r="B2799" i="1"/>
  <c r="AR2798" i="1"/>
  <c r="AD2798" i="1"/>
  <c r="AG2798" i="1" s="1"/>
  <c r="AN2798" i="1" s="1"/>
  <c r="AS2798" i="1" s="1"/>
  <c r="B2798" i="1"/>
  <c r="AD2797" i="1"/>
  <c r="AG2797" i="1" s="1"/>
  <c r="AN2797" i="1" s="1"/>
  <c r="AN2796" i="1"/>
  <c r="AG2796" i="1"/>
  <c r="AD2796" i="1"/>
  <c r="AR2795" i="1"/>
  <c r="AN2795" i="1"/>
  <c r="AS2795" i="1" s="1"/>
  <c r="AG2795" i="1"/>
  <c r="AD2795" i="1"/>
  <c r="AR2794" i="1"/>
  <c r="AN2794" i="1"/>
  <c r="AS2794" i="1" s="1"/>
  <c r="AD2794" i="1"/>
  <c r="AG2794" i="1" s="1"/>
  <c r="AR2793" i="1"/>
  <c r="AN2793" i="1"/>
  <c r="AS2793" i="1" s="1"/>
  <c r="AG2793" i="1"/>
  <c r="AD2793" i="1"/>
  <c r="AS2792" i="1"/>
  <c r="AN2792" i="1"/>
  <c r="AR2792" i="1" s="1"/>
  <c r="AG2792" i="1"/>
  <c r="AD2792" i="1"/>
  <c r="AS2791" i="1"/>
  <c r="AR2791" i="1"/>
  <c r="AN2791" i="1"/>
  <c r="AG2791" i="1"/>
  <c r="AD2791" i="1"/>
  <c r="AG2790" i="1"/>
  <c r="AN2790" i="1" s="1"/>
  <c r="AD2790" i="1"/>
  <c r="AD2789" i="1"/>
  <c r="AG2789" i="1" s="1"/>
  <c r="AN2789" i="1" s="1"/>
  <c r="AS2788" i="1"/>
  <c r="AR2788" i="1"/>
  <c r="AN2788" i="1"/>
  <c r="AG2788" i="1"/>
  <c r="AD2788" i="1"/>
  <c r="AD2787" i="1"/>
  <c r="AG2787" i="1" s="1"/>
  <c r="AN2787" i="1" s="1"/>
  <c r="AS2786" i="1"/>
  <c r="AR2786" i="1"/>
  <c r="AN2786" i="1"/>
  <c r="AD2786" i="1"/>
  <c r="AG2786" i="1" s="1"/>
  <c r="AR2785" i="1"/>
  <c r="AD2785" i="1"/>
  <c r="AG2785" i="1" s="1"/>
  <c r="AN2785" i="1" s="1"/>
  <c r="AS2785" i="1" s="1"/>
  <c r="AS2784" i="1"/>
  <c r="AN2784" i="1"/>
  <c r="AR2784" i="1" s="1"/>
  <c r="AG2784" i="1"/>
  <c r="AD2784" i="1"/>
  <c r="B2784" i="1"/>
  <c r="AD2783" i="1"/>
  <c r="AG2783" i="1" s="1"/>
  <c r="AN2783" i="1" s="1"/>
  <c r="AS2782" i="1"/>
  <c r="AG2782" i="1"/>
  <c r="AN2782" i="1" s="1"/>
  <c r="AR2782" i="1" s="1"/>
  <c r="AD2782" i="1"/>
  <c r="AS2781" i="1"/>
  <c r="AD2781" i="1"/>
  <c r="AG2781" i="1" s="1"/>
  <c r="AN2781" i="1" s="1"/>
  <c r="AR2781" i="1" s="1"/>
  <c r="AN2780" i="1"/>
  <c r="AG2780" i="1"/>
  <c r="AD2780" i="1"/>
  <c r="AS2779" i="1"/>
  <c r="AR2779" i="1"/>
  <c r="AD2779" i="1"/>
  <c r="AG2779" i="1" s="1"/>
  <c r="AN2779" i="1" s="1"/>
  <c r="AN2778" i="1"/>
  <c r="AG2778" i="1"/>
  <c r="AD2778" i="1"/>
  <c r="AG2777" i="1"/>
  <c r="AN2777" i="1" s="1"/>
  <c r="AD2777" i="1"/>
  <c r="AN2776" i="1"/>
  <c r="AG2776" i="1"/>
  <c r="AD2776" i="1"/>
  <c r="AD2775" i="1"/>
  <c r="AG2775" i="1" s="1"/>
  <c r="AN2775" i="1" s="1"/>
  <c r="AR2775" i="1" s="1"/>
  <c r="AS2774" i="1"/>
  <c r="AR2774" i="1"/>
  <c r="AG2774" i="1"/>
  <c r="AN2774" i="1" s="1"/>
  <c r="AD2774" i="1"/>
  <c r="AS2773" i="1"/>
  <c r="AD2773" i="1"/>
  <c r="AG2773" i="1" s="1"/>
  <c r="AN2773" i="1" s="1"/>
  <c r="AR2773" i="1" s="1"/>
  <c r="AR2772" i="1"/>
  <c r="AG2772" i="1"/>
  <c r="AN2772" i="1" s="1"/>
  <c r="AS2772" i="1" s="1"/>
  <c r="AD2772" i="1"/>
  <c r="AS2771" i="1"/>
  <c r="AG2771" i="1"/>
  <c r="AN2771" i="1" s="1"/>
  <c r="AR2771" i="1" s="1"/>
  <c r="AD2771" i="1"/>
  <c r="AD2770" i="1"/>
  <c r="AG2770" i="1" s="1"/>
  <c r="AN2770" i="1" s="1"/>
  <c r="AN2769" i="1"/>
  <c r="AS2769" i="1" s="1"/>
  <c r="AD2769" i="1"/>
  <c r="AG2769" i="1" s="1"/>
  <c r="AG2768" i="1"/>
  <c r="AN2768" i="1" s="1"/>
  <c r="AD2768" i="1"/>
  <c r="AD2767" i="1"/>
  <c r="AG2767" i="1" s="1"/>
  <c r="AN2767" i="1" s="1"/>
  <c r="AG2766" i="1"/>
  <c r="AN2766" i="1" s="1"/>
  <c r="AD2766" i="1"/>
  <c r="AN2765" i="1"/>
  <c r="AG2765" i="1"/>
  <c r="AD2765" i="1"/>
  <c r="AN2764" i="1"/>
  <c r="AG2764" i="1"/>
  <c r="AD2764" i="1"/>
  <c r="AR2763" i="1"/>
  <c r="AN2763" i="1"/>
  <c r="AS2763" i="1" s="1"/>
  <c r="AG2763" i="1"/>
  <c r="AD2763" i="1"/>
  <c r="AS2762" i="1"/>
  <c r="AD2762" i="1"/>
  <c r="AG2762" i="1" s="1"/>
  <c r="AN2762" i="1" s="1"/>
  <c r="AR2762" i="1" s="1"/>
  <c r="AS2761" i="1"/>
  <c r="AR2761" i="1"/>
  <c r="AG2761" i="1"/>
  <c r="AN2761" i="1" s="1"/>
  <c r="AD2761" i="1"/>
  <c r="AS2760" i="1"/>
  <c r="AD2760" i="1"/>
  <c r="AG2760" i="1" s="1"/>
  <c r="AN2760" i="1" s="1"/>
  <c r="AR2760" i="1" s="1"/>
  <c r="AR2759" i="1"/>
  <c r="AN2759" i="1"/>
  <c r="AS2759" i="1" s="1"/>
  <c r="AG2759" i="1"/>
  <c r="AD2759" i="1"/>
  <c r="AR2758" i="1"/>
  <c r="AN2758" i="1"/>
  <c r="AS2758" i="1" s="1"/>
  <c r="AD2758" i="1"/>
  <c r="AG2758" i="1" s="1"/>
  <c r="AR2757" i="1"/>
  <c r="AN2757" i="1"/>
  <c r="AS2757" i="1" s="1"/>
  <c r="AG2757" i="1"/>
  <c r="AD2757" i="1"/>
  <c r="AD2756" i="1"/>
  <c r="AG2756" i="1" s="1"/>
  <c r="AN2756" i="1" s="1"/>
  <c r="AR2756" i="1" s="1"/>
  <c r="AS2755" i="1"/>
  <c r="AR2755" i="1"/>
  <c r="AN2755" i="1"/>
  <c r="AG2755" i="1"/>
  <c r="AD2755" i="1"/>
  <c r="AG2754" i="1"/>
  <c r="AN2754" i="1" s="1"/>
  <c r="AD2754" i="1"/>
  <c r="AD2753" i="1"/>
  <c r="AG2753" i="1" s="1"/>
  <c r="AN2753" i="1" s="1"/>
  <c r="AG2752" i="1"/>
  <c r="AN2752" i="1" s="1"/>
  <c r="AD2752" i="1"/>
  <c r="AD2751" i="1"/>
  <c r="AG2751" i="1" s="1"/>
  <c r="AN2751" i="1" s="1"/>
  <c r="AG2750" i="1"/>
  <c r="AN2750" i="1" s="1"/>
  <c r="AD2750" i="1"/>
  <c r="AN2749" i="1"/>
  <c r="AG2749" i="1"/>
  <c r="AD2749" i="1"/>
  <c r="AS2748" i="1"/>
  <c r="AG2748" i="1"/>
  <c r="AN2748" i="1" s="1"/>
  <c r="AR2748" i="1" s="1"/>
  <c r="AD2748" i="1"/>
  <c r="AD2747" i="1"/>
  <c r="AG2747" i="1" s="1"/>
  <c r="AN2747" i="1" s="1"/>
  <c r="AR2746" i="1"/>
  <c r="AG2746" i="1"/>
  <c r="AN2746" i="1" s="1"/>
  <c r="AS2746" i="1" s="1"/>
  <c r="AD2746" i="1"/>
  <c r="AR2745" i="1"/>
  <c r="AN2745" i="1"/>
  <c r="AS2745" i="1" s="1"/>
  <c r="AG2745" i="1"/>
  <c r="AD2745" i="1"/>
  <c r="AS2744" i="1"/>
  <c r="AN2744" i="1"/>
  <c r="AR2744" i="1" s="1"/>
  <c r="AD2744" i="1"/>
  <c r="AG2744" i="1" s="1"/>
  <c r="AS2743" i="1"/>
  <c r="AR2743" i="1"/>
  <c r="AD2743" i="1"/>
  <c r="AG2743" i="1" s="1"/>
  <c r="AN2743" i="1" s="1"/>
  <c r="AD2742" i="1"/>
  <c r="AG2742" i="1" s="1"/>
  <c r="AN2742" i="1" s="1"/>
  <c r="AR2742" i="1" s="1"/>
  <c r="AS2741" i="1"/>
  <c r="AD2741" i="1"/>
  <c r="AG2741" i="1" s="1"/>
  <c r="AN2741" i="1" s="1"/>
  <c r="AR2741" i="1" s="1"/>
  <c r="AG2740" i="1"/>
  <c r="AN2740" i="1" s="1"/>
  <c r="AD2740" i="1"/>
  <c r="AN2739" i="1"/>
  <c r="AD2739" i="1"/>
  <c r="AG2739" i="1" s="1"/>
  <c r="AG2738" i="1"/>
  <c r="AN2738" i="1" s="1"/>
  <c r="AS2738" i="1" s="1"/>
  <c r="AD2738" i="1"/>
  <c r="AR2737" i="1"/>
  <c r="AG2737" i="1"/>
  <c r="AN2737" i="1" s="1"/>
  <c r="AS2737" i="1" s="1"/>
  <c r="AD2737" i="1"/>
  <c r="AR2736" i="1"/>
  <c r="AN2736" i="1"/>
  <c r="AS2736" i="1" s="1"/>
  <c r="AD2736" i="1"/>
  <c r="AG2736" i="1" s="1"/>
  <c r="AN2735" i="1"/>
  <c r="AD2735" i="1"/>
  <c r="AG2735" i="1" s="1"/>
  <c r="AR2734" i="1"/>
  <c r="AD2734" i="1"/>
  <c r="AG2734" i="1" s="1"/>
  <c r="AN2734" i="1" s="1"/>
  <c r="AS2734" i="1" s="1"/>
  <c r="AN2733" i="1"/>
  <c r="AD2733" i="1"/>
  <c r="AG2733" i="1" s="1"/>
  <c r="AG2732" i="1"/>
  <c r="AN2732" i="1" s="1"/>
  <c r="AD2732" i="1"/>
  <c r="AR2731" i="1"/>
  <c r="AN2731" i="1"/>
  <c r="AS2731" i="1" s="1"/>
  <c r="AD2731" i="1"/>
  <c r="AG2731" i="1" s="1"/>
  <c r="AG2730" i="1"/>
  <c r="AN2730" i="1" s="1"/>
  <c r="AR2730" i="1" s="1"/>
  <c r="AD2730" i="1"/>
  <c r="AG2729" i="1"/>
  <c r="AN2729" i="1" s="1"/>
  <c r="AS2729" i="1" s="1"/>
  <c r="AD2729" i="1"/>
  <c r="AD2728" i="1"/>
  <c r="AG2728" i="1" s="1"/>
  <c r="AN2728" i="1" s="1"/>
  <c r="AG2727" i="1"/>
  <c r="AN2727" i="1" s="1"/>
  <c r="AD2727" i="1"/>
  <c r="AN2726" i="1"/>
  <c r="AR2726" i="1" s="1"/>
  <c r="AG2726" i="1"/>
  <c r="AD2726" i="1"/>
  <c r="AD2725" i="1"/>
  <c r="AG2725" i="1" s="1"/>
  <c r="AN2725" i="1" s="1"/>
  <c r="AN2724" i="1"/>
  <c r="AS2724" i="1" s="1"/>
  <c r="AD2724" i="1"/>
  <c r="AG2724" i="1" s="1"/>
  <c r="AD2723" i="1"/>
  <c r="AG2723" i="1" s="1"/>
  <c r="AN2723" i="1" s="1"/>
  <c r="AN2722" i="1"/>
  <c r="AS2722" i="1" s="1"/>
  <c r="AG2722" i="1"/>
  <c r="AD2722" i="1"/>
  <c r="AG2721" i="1"/>
  <c r="AN2721" i="1" s="1"/>
  <c r="AS2721" i="1" s="1"/>
  <c r="AD2721" i="1"/>
  <c r="AN2720" i="1"/>
  <c r="AS2720" i="1" s="1"/>
  <c r="AG2720" i="1"/>
  <c r="AD2720" i="1"/>
  <c r="AN2719" i="1"/>
  <c r="AD2719" i="1"/>
  <c r="AG2719" i="1" s="1"/>
  <c r="AS2718" i="1"/>
  <c r="AG2718" i="1"/>
  <c r="AN2718" i="1" s="1"/>
  <c r="AR2718" i="1" s="1"/>
  <c r="AD2718" i="1"/>
  <c r="AG2717" i="1"/>
  <c r="AN2717" i="1" s="1"/>
  <c r="AD2717" i="1"/>
  <c r="AD2716" i="1"/>
  <c r="AG2716" i="1" s="1"/>
  <c r="AN2716" i="1" s="1"/>
  <c r="AD2715" i="1"/>
  <c r="AG2715" i="1" s="1"/>
  <c r="AN2715" i="1" s="1"/>
  <c r="AD2714" i="1"/>
  <c r="AG2714" i="1" s="1"/>
  <c r="AN2714" i="1" s="1"/>
  <c r="AG2713" i="1"/>
  <c r="AN2713" i="1" s="1"/>
  <c r="AD2713" i="1"/>
  <c r="AG2712" i="1"/>
  <c r="AN2712" i="1" s="1"/>
  <c r="AD2712" i="1"/>
  <c r="AG2711" i="1"/>
  <c r="AN2711" i="1" s="1"/>
  <c r="AD2711" i="1"/>
  <c r="AN2710" i="1"/>
  <c r="AR2710" i="1" s="1"/>
  <c r="AG2710" i="1"/>
  <c r="AD2710" i="1"/>
  <c r="AD2709" i="1"/>
  <c r="AG2709" i="1" s="1"/>
  <c r="AN2709" i="1" s="1"/>
  <c r="AR2709" i="1" s="1"/>
  <c r="AG2708" i="1"/>
  <c r="AN2708" i="1" s="1"/>
  <c r="AD2708" i="1"/>
  <c r="AG2707" i="1"/>
  <c r="AN2707" i="1" s="1"/>
  <c r="AD2707" i="1"/>
  <c r="AG2706" i="1"/>
  <c r="AN2706" i="1" s="1"/>
  <c r="AS2706" i="1" s="1"/>
  <c r="AD2706" i="1"/>
  <c r="AG2705" i="1"/>
  <c r="AN2705" i="1" s="1"/>
  <c r="AD2705" i="1"/>
  <c r="AD2704" i="1"/>
  <c r="AG2704" i="1" s="1"/>
  <c r="AN2704" i="1" s="1"/>
  <c r="AD2703" i="1"/>
  <c r="AG2703" i="1" s="1"/>
  <c r="AN2703" i="1" s="1"/>
  <c r="AD2702" i="1"/>
  <c r="AG2702" i="1" s="1"/>
  <c r="AN2702" i="1" s="1"/>
  <c r="AD2701" i="1"/>
  <c r="AG2701" i="1" s="1"/>
  <c r="AN2701" i="1" s="1"/>
  <c r="AD2700" i="1"/>
  <c r="AG2700" i="1" s="1"/>
  <c r="AN2700" i="1" s="1"/>
  <c r="AD2699" i="1"/>
  <c r="AG2699" i="1" s="1"/>
  <c r="AN2699" i="1" s="1"/>
  <c r="AG2698" i="1"/>
  <c r="AN2698" i="1" s="1"/>
  <c r="AD2698" i="1"/>
  <c r="AG2697" i="1"/>
  <c r="AN2697" i="1" s="1"/>
  <c r="AD2697" i="1"/>
  <c r="AR2696" i="1"/>
  <c r="AG2696" i="1"/>
  <c r="AN2696" i="1" s="1"/>
  <c r="AS2696" i="1" s="1"/>
  <c r="AD2696" i="1"/>
  <c r="AG2695" i="1"/>
  <c r="AN2695" i="1" s="1"/>
  <c r="AD2695" i="1"/>
  <c r="AG2694" i="1"/>
  <c r="AN2694" i="1" s="1"/>
  <c r="AD2694" i="1"/>
  <c r="AD2693" i="1"/>
  <c r="AG2693" i="1" s="1"/>
  <c r="AN2693" i="1" s="1"/>
  <c r="AD2692" i="1"/>
  <c r="AG2692" i="1" s="1"/>
  <c r="AN2692" i="1" s="1"/>
  <c r="AD2691" i="1"/>
  <c r="AG2691" i="1" s="1"/>
  <c r="AN2691" i="1" s="1"/>
  <c r="AG2690" i="1"/>
  <c r="AN2690" i="1" s="1"/>
  <c r="AD2690" i="1"/>
  <c r="AN2689" i="1"/>
  <c r="AD2689" i="1"/>
  <c r="AG2689" i="1" s="1"/>
  <c r="AN2688" i="1"/>
  <c r="AS2688" i="1" s="1"/>
  <c r="AG2688" i="1"/>
  <c r="AD2688" i="1"/>
  <c r="AN2687" i="1"/>
  <c r="AD2687" i="1"/>
  <c r="AG2687" i="1" s="1"/>
  <c r="AR2686" i="1"/>
  <c r="AN2686" i="1"/>
  <c r="AS2686" i="1" s="1"/>
  <c r="AD2686" i="1"/>
  <c r="AG2686" i="1" s="1"/>
  <c r="AG2685" i="1"/>
  <c r="AN2685" i="1" s="1"/>
  <c r="AD2685" i="1"/>
  <c r="AG2684" i="1"/>
  <c r="AN2684" i="1" s="1"/>
  <c r="AD2684" i="1"/>
  <c r="AN2683" i="1"/>
  <c r="AG2683" i="1"/>
  <c r="AD2683" i="1"/>
  <c r="AS2682" i="1"/>
  <c r="AR2682" i="1"/>
  <c r="AG2682" i="1"/>
  <c r="AN2682" i="1" s="1"/>
  <c r="AD2682" i="1"/>
  <c r="AR2681" i="1"/>
  <c r="AD2681" i="1"/>
  <c r="AG2681" i="1" s="1"/>
  <c r="AN2681" i="1" s="1"/>
  <c r="AS2681" i="1" s="1"/>
  <c r="AN2680" i="1"/>
  <c r="AS2680" i="1" s="1"/>
  <c r="AG2680" i="1"/>
  <c r="AD2680" i="1"/>
  <c r="AD2679" i="1"/>
  <c r="AG2679" i="1" s="1"/>
  <c r="AN2679" i="1" s="1"/>
  <c r="AR2679" i="1" s="1"/>
  <c r="AS2678" i="1"/>
  <c r="AD2678" i="1"/>
  <c r="AG2678" i="1" s="1"/>
  <c r="AN2678" i="1" s="1"/>
  <c r="AR2678" i="1" s="1"/>
  <c r="AD2677" i="1"/>
  <c r="AG2677" i="1" s="1"/>
  <c r="AN2677" i="1" s="1"/>
  <c r="AD2676" i="1"/>
  <c r="AG2676" i="1" s="1"/>
  <c r="AN2676" i="1" s="1"/>
  <c r="AG2675" i="1"/>
  <c r="AN2675" i="1" s="1"/>
  <c r="AD2675" i="1"/>
  <c r="AG2674" i="1"/>
  <c r="AN2674" i="1" s="1"/>
  <c r="AD2674" i="1"/>
  <c r="AN2673" i="1"/>
  <c r="AS2673" i="1" s="1"/>
  <c r="AG2673" i="1"/>
  <c r="AD2673" i="1"/>
  <c r="AD2672" i="1"/>
  <c r="AG2672" i="1" s="1"/>
  <c r="AN2672" i="1" s="1"/>
  <c r="AS2672" i="1" s="1"/>
  <c r="AS2671" i="1"/>
  <c r="AD2671" i="1"/>
  <c r="AG2671" i="1" s="1"/>
  <c r="AN2671" i="1" s="1"/>
  <c r="AR2671" i="1" s="1"/>
  <c r="AG2670" i="1"/>
  <c r="AN2670" i="1" s="1"/>
  <c r="AR2670" i="1" s="1"/>
  <c r="AD2670" i="1"/>
  <c r="AD2669" i="1"/>
  <c r="AG2669" i="1" s="1"/>
  <c r="AN2669" i="1" s="1"/>
  <c r="AD2668" i="1"/>
  <c r="AG2668" i="1" s="1"/>
  <c r="AN2668" i="1" s="1"/>
  <c r="AD2667" i="1"/>
  <c r="AG2667" i="1" s="1"/>
  <c r="AN2667" i="1" s="1"/>
  <c r="AS2666" i="1"/>
  <c r="AD2666" i="1"/>
  <c r="AG2666" i="1" s="1"/>
  <c r="AN2666" i="1" s="1"/>
  <c r="AR2666" i="1" s="1"/>
  <c r="AD2665" i="1"/>
  <c r="AG2665" i="1" s="1"/>
  <c r="AN2665" i="1" s="1"/>
  <c r="AG2664" i="1"/>
  <c r="AN2664" i="1" s="1"/>
  <c r="AD2664" i="1"/>
  <c r="AG2663" i="1"/>
  <c r="AN2663" i="1" s="1"/>
  <c r="AD2663" i="1"/>
  <c r="AN2662" i="1"/>
  <c r="AD2662" i="1"/>
  <c r="AG2662" i="1" s="1"/>
  <c r="AR2661" i="1"/>
  <c r="AN2661" i="1"/>
  <c r="AS2661" i="1" s="1"/>
  <c r="AG2661" i="1"/>
  <c r="AD2661" i="1"/>
  <c r="AN2660" i="1"/>
  <c r="AD2660" i="1"/>
  <c r="AG2660" i="1" s="1"/>
  <c r="AS2659" i="1"/>
  <c r="AR2659" i="1"/>
  <c r="AN2659" i="1"/>
  <c r="AG2659" i="1"/>
  <c r="AD2659" i="1"/>
  <c r="AG2658" i="1"/>
  <c r="AN2658" i="1" s="1"/>
  <c r="AR2658" i="1" s="1"/>
  <c r="AD2658" i="1"/>
  <c r="AD2657" i="1"/>
  <c r="AG2657" i="1" s="1"/>
  <c r="AN2657" i="1" s="1"/>
  <c r="AG2656" i="1"/>
  <c r="AN2656" i="1" s="1"/>
  <c r="AD2656" i="1"/>
  <c r="AG2655" i="1"/>
  <c r="AN2655" i="1" s="1"/>
  <c r="AD2655" i="1"/>
  <c r="AR2654" i="1"/>
  <c r="AN2654" i="1"/>
  <c r="AS2654" i="1" s="1"/>
  <c r="AD2654" i="1"/>
  <c r="AG2654" i="1" s="1"/>
  <c r="AD2653" i="1"/>
  <c r="AG2653" i="1" s="1"/>
  <c r="AN2653" i="1" s="1"/>
  <c r="AS2652" i="1"/>
  <c r="AN2652" i="1"/>
  <c r="AR2652" i="1" s="1"/>
  <c r="AG2652" i="1"/>
  <c r="AD2652" i="1"/>
  <c r="AR2651" i="1"/>
  <c r="AG2651" i="1"/>
  <c r="AN2651" i="1" s="1"/>
  <c r="AS2651" i="1" s="1"/>
  <c r="AD2651" i="1"/>
  <c r="AS2650" i="1"/>
  <c r="AD2650" i="1"/>
  <c r="AG2650" i="1" s="1"/>
  <c r="AN2650" i="1" s="1"/>
  <c r="AR2650" i="1" s="1"/>
  <c r="AD2649" i="1"/>
  <c r="AG2649" i="1" s="1"/>
  <c r="AN2649" i="1" s="1"/>
  <c r="AG2648" i="1"/>
  <c r="AN2648" i="1" s="1"/>
  <c r="AD2648" i="1"/>
  <c r="AG2647" i="1"/>
  <c r="AN2647" i="1" s="1"/>
  <c r="AD2647" i="1"/>
  <c r="B2647" i="1"/>
  <c r="AD2646" i="1"/>
  <c r="AG2646" i="1" s="1"/>
  <c r="AN2646" i="1" s="1"/>
  <c r="AS2646" i="1" s="1"/>
  <c r="AS2645" i="1"/>
  <c r="AR2645" i="1"/>
  <c r="AN2645" i="1"/>
  <c r="AG2645" i="1"/>
  <c r="AD2645" i="1"/>
  <c r="AD2644" i="1"/>
  <c r="AG2644" i="1" s="1"/>
  <c r="AN2644" i="1" s="1"/>
  <c r="AS2643" i="1"/>
  <c r="AG2643" i="1"/>
  <c r="AN2643" i="1" s="1"/>
  <c r="AR2643" i="1" s="1"/>
  <c r="AD2643" i="1"/>
  <c r="AN2642" i="1"/>
  <c r="AS2642" i="1" s="1"/>
  <c r="AG2642" i="1"/>
  <c r="AD2642" i="1"/>
  <c r="AD2641" i="1"/>
  <c r="AG2641" i="1" s="1"/>
  <c r="AN2641" i="1" s="1"/>
  <c r="AS2641" i="1" s="1"/>
  <c r="B2641" i="1"/>
  <c r="AG2640" i="1"/>
  <c r="AN2640" i="1" s="1"/>
  <c r="AR2640" i="1" s="1"/>
  <c r="AD2640" i="1"/>
  <c r="AG2639" i="1"/>
  <c r="AN2639" i="1" s="1"/>
  <c r="AD2639" i="1"/>
  <c r="AR2638" i="1"/>
  <c r="AD2638" i="1"/>
  <c r="AG2638" i="1" s="1"/>
  <c r="AN2638" i="1" s="1"/>
  <c r="AS2638" i="1" s="1"/>
  <c r="AR2637" i="1"/>
  <c r="AD2637" i="1"/>
  <c r="AG2637" i="1" s="1"/>
  <c r="AN2637" i="1" s="1"/>
  <c r="AS2637" i="1" s="1"/>
  <c r="AG2636" i="1"/>
  <c r="AN2636" i="1" s="1"/>
  <c r="AD2636" i="1"/>
  <c r="AS2635" i="1"/>
  <c r="AG2635" i="1"/>
  <c r="AN2635" i="1" s="1"/>
  <c r="AR2635" i="1" s="1"/>
  <c r="AD2635" i="1"/>
  <c r="AG2634" i="1"/>
  <c r="AN2634" i="1" s="1"/>
  <c r="AD2634" i="1"/>
  <c r="AN2633" i="1"/>
  <c r="AS2633" i="1" s="1"/>
  <c r="AG2633" i="1"/>
  <c r="AD2633" i="1"/>
  <c r="AD2632" i="1"/>
  <c r="AG2632" i="1" s="1"/>
  <c r="AN2632" i="1" s="1"/>
  <c r="AS2632" i="1" s="1"/>
  <c r="AG2631" i="1"/>
  <c r="AN2631" i="1" s="1"/>
  <c r="AS2631" i="1" s="1"/>
  <c r="AD2631" i="1"/>
  <c r="AD2630" i="1"/>
  <c r="AG2630" i="1" s="1"/>
  <c r="AN2630" i="1" s="1"/>
  <c r="AR2629" i="1"/>
  <c r="AN2629" i="1"/>
  <c r="AS2629" i="1" s="1"/>
  <c r="AG2629" i="1"/>
  <c r="AD2629" i="1"/>
  <c r="AD2628" i="1"/>
  <c r="AG2628" i="1" s="1"/>
  <c r="AN2628" i="1" s="1"/>
  <c r="B2628" i="1"/>
  <c r="AD2627" i="1"/>
  <c r="AG2627" i="1" s="1"/>
  <c r="AN2627" i="1" s="1"/>
  <c r="AR2626" i="1"/>
  <c r="AN2626" i="1"/>
  <c r="AS2626" i="1" s="1"/>
  <c r="AG2626" i="1"/>
  <c r="AD2626" i="1"/>
  <c r="AD2625" i="1"/>
  <c r="AG2625" i="1" s="1"/>
  <c r="AN2625" i="1" s="1"/>
  <c r="AD2624" i="1"/>
  <c r="AG2624" i="1" s="1"/>
  <c r="AN2624" i="1" s="1"/>
  <c r="AN2623" i="1"/>
  <c r="AR2623" i="1" s="1"/>
  <c r="AG2623" i="1"/>
  <c r="AD2623" i="1"/>
  <c r="B2623" i="1"/>
  <c r="AD2622" i="1"/>
  <c r="AG2622" i="1" s="1"/>
  <c r="AN2622" i="1" s="1"/>
  <c r="AD2621" i="1"/>
  <c r="AG2621" i="1" s="1"/>
  <c r="AN2621" i="1" s="1"/>
  <c r="AS2620" i="1"/>
  <c r="AN2620" i="1"/>
  <c r="AR2620" i="1" s="1"/>
  <c r="AG2620" i="1"/>
  <c r="AD2620" i="1"/>
  <c r="AN2619" i="1"/>
  <c r="AS2619" i="1" s="1"/>
  <c r="AG2619" i="1"/>
  <c r="AD2619" i="1"/>
  <c r="B2619" i="1"/>
  <c r="AD2618" i="1"/>
  <c r="AG2618" i="1" s="1"/>
  <c r="AN2618" i="1" s="1"/>
  <c r="AN2617" i="1"/>
  <c r="AR2617" i="1" s="1"/>
  <c r="AG2617" i="1"/>
  <c r="AD2617" i="1"/>
  <c r="AR2616" i="1"/>
  <c r="AN2616" i="1"/>
  <c r="AS2616" i="1" s="1"/>
  <c r="AG2616" i="1"/>
  <c r="AD2616" i="1"/>
  <c r="AS2615" i="1"/>
  <c r="AR2615" i="1"/>
  <c r="AD2615" i="1"/>
  <c r="AG2615" i="1" s="1"/>
  <c r="AN2615" i="1" s="1"/>
  <c r="AR2614" i="1"/>
  <c r="AG2614" i="1"/>
  <c r="AN2614" i="1" s="1"/>
  <c r="AS2614" i="1" s="1"/>
  <c r="AD2614" i="1"/>
  <c r="AD2613" i="1"/>
  <c r="AG2613" i="1" s="1"/>
  <c r="AN2613" i="1" s="1"/>
  <c r="AR2612" i="1"/>
  <c r="AD2612" i="1"/>
  <c r="AG2612" i="1" s="1"/>
  <c r="AN2612" i="1" s="1"/>
  <c r="AS2612" i="1" s="1"/>
  <c r="AD2611" i="1"/>
  <c r="AG2611" i="1" s="1"/>
  <c r="AN2611" i="1" s="1"/>
  <c r="AD2610" i="1"/>
  <c r="AG2610" i="1" s="1"/>
  <c r="AN2610" i="1" s="1"/>
  <c r="AD2609" i="1"/>
  <c r="AG2609" i="1" s="1"/>
  <c r="AN2609" i="1" s="1"/>
  <c r="AD2608" i="1"/>
  <c r="AG2608" i="1" s="1"/>
  <c r="AN2608" i="1" s="1"/>
  <c r="AS2607" i="1"/>
  <c r="AG2607" i="1"/>
  <c r="AN2607" i="1" s="1"/>
  <c r="AR2607" i="1" s="1"/>
  <c r="AD2607" i="1"/>
  <c r="AG2606" i="1"/>
  <c r="AN2606" i="1" s="1"/>
  <c r="AD2606" i="1"/>
  <c r="AN2605" i="1"/>
  <c r="AS2605" i="1" s="1"/>
  <c r="AG2605" i="1"/>
  <c r="AD2605" i="1"/>
  <c r="AG2604" i="1"/>
  <c r="AN2604" i="1" s="1"/>
  <c r="AR2604" i="1" s="1"/>
  <c r="AD2604" i="1"/>
  <c r="AN2603" i="1"/>
  <c r="AR2603" i="1" s="1"/>
  <c r="AG2603" i="1"/>
  <c r="AD2603" i="1"/>
  <c r="AG2602" i="1"/>
  <c r="AN2602" i="1" s="1"/>
  <c r="AD2602" i="1"/>
  <c r="AR2601" i="1"/>
  <c r="AD2601" i="1"/>
  <c r="AG2601" i="1" s="1"/>
  <c r="AN2601" i="1" s="1"/>
  <c r="AS2601" i="1" s="1"/>
  <c r="AD2600" i="1"/>
  <c r="AG2600" i="1" s="1"/>
  <c r="AN2600" i="1" s="1"/>
  <c r="AD2599" i="1"/>
  <c r="AG2599" i="1" s="1"/>
  <c r="AN2599" i="1" s="1"/>
  <c r="AD2598" i="1"/>
  <c r="AG2598" i="1" s="1"/>
  <c r="AN2598" i="1" s="1"/>
  <c r="AD2597" i="1"/>
  <c r="AG2597" i="1" s="1"/>
  <c r="AN2597" i="1" s="1"/>
  <c r="AS2596" i="1"/>
  <c r="AG2596" i="1"/>
  <c r="AN2596" i="1" s="1"/>
  <c r="AR2596" i="1" s="1"/>
  <c r="AD2596" i="1"/>
  <c r="AG2595" i="1"/>
  <c r="AN2595" i="1" s="1"/>
  <c r="AD2595" i="1"/>
  <c r="AD2594" i="1"/>
  <c r="AG2594" i="1" s="1"/>
  <c r="AN2594" i="1" s="1"/>
  <c r="AD2593" i="1"/>
  <c r="AG2593" i="1" s="1"/>
  <c r="AN2593" i="1" s="1"/>
  <c r="AR2592" i="1"/>
  <c r="AN2592" i="1"/>
  <c r="AS2592" i="1" s="1"/>
  <c r="AD2592" i="1"/>
  <c r="AG2592" i="1" s="1"/>
  <c r="AR2591" i="1"/>
  <c r="AN2591" i="1"/>
  <c r="AS2591" i="1" s="1"/>
  <c r="AD2591" i="1"/>
  <c r="AG2591" i="1" s="1"/>
  <c r="AG2590" i="1"/>
  <c r="AN2590" i="1" s="1"/>
  <c r="AR2590" i="1" s="1"/>
  <c r="AD2590" i="1"/>
  <c r="AG2589" i="1"/>
  <c r="AN2589" i="1" s="1"/>
  <c r="AD2589" i="1"/>
  <c r="AG2588" i="1"/>
  <c r="AN2588" i="1" s="1"/>
  <c r="AD2588" i="1"/>
  <c r="AD2587" i="1"/>
  <c r="AG2587" i="1" s="1"/>
  <c r="AN2587" i="1" s="1"/>
  <c r="AD2586" i="1"/>
  <c r="AG2586" i="1" s="1"/>
  <c r="AN2586" i="1" s="1"/>
  <c r="AD2585" i="1"/>
  <c r="AG2585" i="1" s="1"/>
  <c r="AN2585" i="1" s="1"/>
  <c r="AR2584" i="1"/>
  <c r="AN2584" i="1"/>
  <c r="AS2584" i="1" s="1"/>
  <c r="AD2584" i="1"/>
  <c r="AG2584" i="1" s="1"/>
  <c r="AR2583" i="1"/>
  <c r="AN2583" i="1"/>
  <c r="AS2583" i="1" s="1"/>
  <c r="AD2583" i="1"/>
  <c r="AG2583" i="1" s="1"/>
  <c r="AG2582" i="1"/>
  <c r="AN2582" i="1" s="1"/>
  <c r="AD2582" i="1"/>
  <c r="AG2581" i="1"/>
  <c r="AN2581" i="1" s="1"/>
  <c r="AD2581" i="1"/>
  <c r="AG2580" i="1"/>
  <c r="AN2580" i="1" s="1"/>
  <c r="AD2580" i="1"/>
  <c r="AD2579" i="1"/>
  <c r="AG2579" i="1" s="1"/>
  <c r="AN2579" i="1" s="1"/>
  <c r="AS2579" i="1" s="1"/>
  <c r="AD2578" i="1"/>
  <c r="AG2578" i="1" s="1"/>
  <c r="AN2578" i="1" s="1"/>
  <c r="B2578" i="1"/>
  <c r="AG2577" i="1"/>
  <c r="AN2577" i="1" s="1"/>
  <c r="AD2577" i="1"/>
  <c r="AD2576" i="1"/>
  <c r="AG2576" i="1" s="1"/>
  <c r="AN2576" i="1" s="1"/>
  <c r="AD2575" i="1"/>
  <c r="AG2575" i="1" s="1"/>
  <c r="AN2575" i="1" s="1"/>
  <c r="AG2574" i="1"/>
  <c r="AN2574" i="1" s="1"/>
  <c r="AD2574" i="1"/>
  <c r="AD2573" i="1"/>
  <c r="AG2573" i="1" s="1"/>
  <c r="AN2573" i="1" s="1"/>
  <c r="AS2573" i="1" s="1"/>
  <c r="AD2572" i="1"/>
  <c r="AG2572" i="1" s="1"/>
  <c r="AN2572" i="1" s="1"/>
  <c r="AG2571" i="1"/>
  <c r="AN2571" i="1" s="1"/>
  <c r="AD2571" i="1"/>
  <c r="AN2570" i="1"/>
  <c r="AD2570" i="1"/>
  <c r="AG2570" i="1" s="1"/>
  <c r="AG2569" i="1"/>
  <c r="AN2569" i="1" s="1"/>
  <c r="AS2569" i="1" s="1"/>
  <c r="AD2569" i="1"/>
  <c r="AG2568" i="1"/>
  <c r="AN2568" i="1" s="1"/>
  <c r="AD2568" i="1"/>
  <c r="AG2567" i="1"/>
  <c r="AN2567" i="1" s="1"/>
  <c r="AD2567" i="1"/>
  <c r="AN2566" i="1"/>
  <c r="AD2566" i="1"/>
  <c r="AG2566" i="1" s="1"/>
  <c r="AG2565" i="1"/>
  <c r="AN2565" i="1" s="1"/>
  <c r="AS2565" i="1" s="1"/>
  <c r="AD2565" i="1"/>
  <c r="AG2564" i="1"/>
  <c r="AN2564" i="1" s="1"/>
  <c r="AD2564" i="1"/>
  <c r="AG2563" i="1"/>
  <c r="AN2563" i="1" s="1"/>
  <c r="AD2563" i="1"/>
  <c r="AN2562" i="1"/>
  <c r="AD2562" i="1"/>
  <c r="AG2562" i="1" s="1"/>
  <c r="AG2561" i="1"/>
  <c r="AN2561" i="1" s="1"/>
  <c r="AS2561" i="1" s="1"/>
  <c r="AD2561" i="1"/>
  <c r="AG2560" i="1"/>
  <c r="AN2560" i="1" s="1"/>
  <c r="AD2560" i="1"/>
  <c r="AG2559" i="1"/>
  <c r="AN2559" i="1" s="1"/>
  <c r="AD2559" i="1"/>
  <c r="AN2558" i="1"/>
  <c r="AD2558" i="1"/>
  <c r="AG2558" i="1" s="1"/>
  <c r="AG2557" i="1"/>
  <c r="AN2557" i="1" s="1"/>
  <c r="AS2557" i="1" s="1"/>
  <c r="AD2557" i="1"/>
  <c r="AG2556" i="1"/>
  <c r="AN2556" i="1" s="1"/>
  <c r="AD2556" i="1"/>
  <c r="AR2555" i="1"/>
  <c r="AN2555" i="1"/>
  <c r="AS2555" i="1" s="1"/>
  <c r="AD2555" i="1"/>
  <c r="AG2555" i="1" s="1"/>
  <c r="AR2554" i="1"/>
  <c r="AN2554" i="1"/>
  <c r="AS2554" i="1" s="1"/>
  <c r="AD2554" i="1"/>
  <c r="AG2554" i="1" s="1"/>
  <c r="AD2553" i="1"/>
  <c r="AG2553" i="1" s="1"/>
  <c r="AN2553" i="1" s="1"/>
  <c r="AS2552" i="1"/>
  <c r="AD2552" i="1"/>
  <c r="AG2552" i="1" s="1"/>
  <c r="AN2552" i="1" s="1"/>
  <c r="AR2552" i="1" s="1"/>
  <c r="AD2551" i="1"/>
  <c r="AG2551" i="1" s="1"/>
  <c r="AN2551" i="1" s="1"/>
  <c r="AG2550" i="1"/>
  <c r="AN2550" i="1" s="1"/>
  <c r="AD2550" i="1"/>
  <c r="AN2549" i="1"/>
  <c r="AG2549" i="1"/>
  <c r="AD2549" i="1"/>
  <c r="AR2548" i="1"/>
  <c r="AD2548" i="1"/>
  <c r="AG2548" i="1" s="1"/>
  <c r="AN2548" i="1" s="1"/>
  <c r="AS2548" i="1" s="1"/>
  <c r="AR2547" i="1"/>
  <c r="AD2547" i="1"/>
  <c r="AG2547" i="1" s="1"/>
  <c r="AN2547" i="1" s="1"/>
  <c r="AS2547" i="1" s="1"/>
  <c r="AG2546" i="1"/>
  <c r="AN2546" i="1" s="1"/>
  <c r="AD2546" i="1"/>
  <c r="AN2545" i="1"/>
  <c r="AG2545" i="1"/>
  <c r="AD2545" i="1"/>
  <c r="AN2544" i="1"/>
  <c r="AS2544" i="1" s="1"/>
  <c r="AD2544" i="1"/>
  <c r="AG2544" i="1" s="1"/>
  <c r="AS2543" i="1"/>
  <c r="AD2543" i="1"/>
  <c r="AG2543" i="1" s="1"/>
  <c r="AN2543" i="1" s="1"/>
  <c r="AR2543" i="1" s="1"/>
  <c r="AS2542" i="1"/>
  <c r="AG2542" i="1"/>
  <c r="AN2542" i="1" s="1"/>
  <c r="AR2542" i="1" s="1"/>
  <c r="AD2542" i="1"/>
  <c r="AG2541" i="1"/>
  <c r="AN2541" i="1" s="1"/>
  <c r="AD2541" i="1"/>
  <c r="AR2540" i="1"/>
  <c r="AD2540" i="1"/>
  <c r="AG2540" i="1" s="1"/>
  <c r="AN2540" i="1" s="1"/>
  <c r="AS2540" i="1" s="1"/>
  <c r="B2540" i="1"/>
  <c r="AS2539" i="1"/>
  <c r="AG2539" i="1"/>
  <c r="AN2539" i="1" s="1"/>
  <c r="AR2539" i="1" s="1"/>
  <c r="AD2539" i="1"/>
  <c r="AN2538" i="1"/>
  <c r="AG2538" i="1"/>
  <c r="AD2538" i="1"/>
  <c r="AD2537" i="1"/>
  <c r="AG2537" i="1" s="1"/>
  <c r="AN2537" i="1" s="1"/>
  <c r="AD2536" i="1"/>
  <c r="AG2536" i="1" s="1"/>
  <c r="AN2536" i="1" s="1"/>
  <c r="AG2535" i="1"/>
  <c r="AN2535" i="1" s="1"/>
  <c r="AD2535" i="1"/>
  <c r="AN2534" i="1"/>
  <c r="AG2534" i="1"/>
  <c r="AD2534" i="1"/>
  <c r="AD2533" i="1"/>
  <c r="AG2533" i="1" s="1"/>
  <c r="AN2533" i="1" s="1"/>
  <c r="AG2532" i="1"/>
  <c r="AN2532" i="1" s="1"/>
  <c r="AD2532" i="1"/>
  <c r="AN2531" i="1"/>
  <c r="AG2531" i="1"/>
  <c r="AD2531" i="1"/>
  <c r="AN2530" i="1"/>
  <c r="AD2530" i="1"/>
  <c r="AG2530" i="1" s="1"/>
  <c r="AS2529" i="1"/>
  <c r="AD2529" i="1"/>
  <c r="AG2529" i="1" s="1"/>
  <c r="AN2529" i="1" s="1"/>
  <c r="AR2529" i="1" s="1"/>
  <c r="AG2528" i="1"/>
  <c r="AN2528" i="1" s="1"/>
  <c r="AD2528" i="1"/>
  <c r="AG2527" i="1"/>
  <c r="AN2527" i="1" s="1"/>
  <c r="AD2527" i="1"/>
  <c r="AR2526" i="1"/>
  <c r="AD2526" i="1"/>
  <c r="AG2526" i="1" s="1"/>
  <c r="AN2526" i="1" s="1"/>
  <c r="AS2526" i="1" s="1"/>
  <c r="AR2525" i="1"/>
  <c r="AD2525" i="1"/>
  <c r="AG2525" i="1" s="1"/>
  <c r="AN2525" i="1" s="1"/>
  <c r="AS2525" i="1" s="1"/>
  <c r="AD2524" i="1"/>
  <c r="AG2524" i="1" s="1"/>
  <c r="AN2524" i="1" s="1"/>
  <c r="AN2523" i="1"/>
  <c r="AG2523" i="1"/>
  <c r="AD2523" i="1"/>
  <c r="AN2522" i="1"/>
  <c r="AD2522" i="1"/>
  <c r="AG2522" i="1" s="1"/>
  <c r="AD2521" i="1"/>
  <c r="AG2521" i="1" s="1"/>
  <c r="AN2521" i="1" s="1"/>
  <c r="AS2520" i="1"/>
  <c r="AG2520" i="1"/>
  <c r="AN2520" i="1" s="1"/>
  <c r="AR2520" i="1" s="1"/>
  <c r="AD2520" i="1"/>
  <c r="AG2519" i="1"/>
  <c r="AN2519" i="1" s="1"/>
  <c r="AD2519" i="1"/>
  <c r="AD2518" i="1"/>
  <c r="AG2518" i="1" s="1"/>
  <c r="AN2518" i="1" s="1"/>
  <c r="AS2517" i="1"/>
  <c r="AR2517" i="1"/>
  <c r="AD2517" i="1"/>
  <c r="AG2517" i="1" s="1"/>
  <c r="AN2517" i="1" s="1"/>
  <c r="AN2516" i="1"/>
  <c r="AG2516" i="1"/>
  <c r="AD2516" i="1"/>
  <c r="AR2515" i="1"/>
  <c r="AD2515" i="1"/>
  <c r="AG2515" i="1" s="1"/>
  <c r="AN2515" i="1" s="1"/>
  <c r="AS2515" i="1" s="1"/>
  <c r="AS2514" i="1"/>
  <c r="AR2514" i="1"/>
  <c r="AD2514" i="1"/>
  <c r="AG2514" i="1" s="1"/>
  <c r="AN2514" i="1" s="1"/>
  <c r="AG2513" i="1"/>
  <c r="AN2513" i="1" s="1"/>
  <c r="AD2513" i="1"/>
  <c r="AG2512" i="1"/>
  <c r="AN2512" i="1" s="1"/>
  <c r="AD2512" i="1"/>
  <c r="AR2511" i="1"/>
  <c r="AN2511" i="1"/>
  <c r="AS2511" i="1" s="1"/>
  <c r="AD2511" i="1"/>
  <c r="AG2511" i="1" s="1"/>
  <c r="AS2510" i="1"/>
  <c r="AR2510" i="1"/>
  <c r="AD2510" i="1"/>
  <c r="AG2510" i="1" s="1"/>
  <c r="AN2510" i="1" s="1"/>
  <c r="AS2509" i="1"/>
  <c r="AG2509" i="1"/>
  <c r="AN2509" i="1" s="1"/>
  <c r="AR2509" i="1" s="1"/>
  <c r="AD2509" i="1"/>
  <c r="AN2508" i="1"/>
  <c r="AG2508" i="1"/>
  <c r="AD2508" i="1"/>
  <c r="AD2507" i="1"/>
  <c r="AG2507" i="1" s="1"/>
  <c r="AN2507" i="1" s="1"/>
  <c r="AS2506" i="1"/>
  <c r="AG2506" i="1"/>
  <c r="AN2506" i="1" s="1"/>
  <c r="AR2506" i="1" s="1"/>
  <c r="AD2506" i="1"/>
  <c r="AN2505" i="1"/>
  <c r="AG2505" i="1"/>
  <c r="AD2505" i="1"/>
  <c r="AN2504" i="1"/>
  <c r="AS2504" i="1" s="1"/>
  <c r="AD2504" i="1"/>
  <c r="AG2504" i="1" s="1"/>
  <c r="AD2503" i="1"/>
  <c r="AG2503" i="1" s="1"/>
  <c r="AN2503" i="1" s="1"/>
  <c r="AD2502" i="1"/>
  <c r="AG2502" i="1" s="1"/>
  <c r="AN2502" i="1" s="1"/>
  <c r="AN2501" i="1"/>
  <c r="AG2501" i="1"/>
  <c r="AD2501" i="1"/>
  <c r="AN2500" i="1"/>
  <c r="AD2500" i="1"/>
  <c r="AG2500" i="1" s="1"/>
  <c r="AR2499" i="1"/>
  <c r="AD2499" i="1"/>
  <c r="AG2499" i="1" s="1"/>
  <c r="AN2499" i="1" s="1"/>
  <c r="AS2499" i="1" s="1"/>
  <c r="AS2498" i="1"/>
  <c r="AG2498" i="1"/>
  <c r="AN2498" i="1" s="1"/>
  <c r="AR2498" i="1" s="1"/>
  <c r="AD2498" i="1"/>
  <c r="B2498" i="1"/>
  <c r="AD2497" i="1"/>
  <c r="AG2497" i="1" s="1"/>
  <c r="AN2497" i="1" s="1"/>
  <c r="AS2496" i="1"/>
  <c r="AR2496" i="1"/>
  <c r="AD2496" i="1"/>
  <c r="AG2496" i="1" s="1"/>
  <c r="AN2496" i="1" s="1"/>
  <c r="AG2495" i="1"/>
  <c r="AN2495" i="1" s="1"/>
  <c r="AD2495" i="1"/>
  <c r="AG2494" i="1"/>
  <c r="AN2494" i="1" s="1"/>
  <c r="AD2494" i="1"/>
  <c r="B2494" i="1"/>
  <c r="AD2493" i="1"/>
  <c r="AG2493" i="1" s="1"/>
  <c r="AN2493" i="1" s="1"/>
  <c r="AD2492" i="1"/>
  <c r="AG2492" i="1" s="1"/>
  <c r="AN2492" i="1" s="1"/>
  <c r="AR2491" i="1"/>
  <c r="AN2491" i="1"/>
  <c r="AS2491" i="1" s="1"/>
  <c r="AD2491" i="1"/>
  <c r="AG2491" i="1" s="1"/>
  <c r="AS2490" i="1"/>
  <c r="AR2490" i="1"/>
  <c r="AD2490" i="1"/>
  <c r="AG2490" i="1" s="1"/>
  <c r="AN2490" i="1" s="1"/>
  <c r="B2490" i="1"/>
  <c r="AN2489" i="1"/>
  <c r="AG2489" i="1"/>
  <c r="AD2489" i="1"/>
  <c r="AN2488" i="1"/>
  <c r="AD2488" i="1"/>
  <c r="AG2488" i="1" s="1"/>
  <c r="AD2487" i="1"/>
  <c r="AG2487" i="1" s="1"/>
  <c r="AN2487" i="1" s="1"/>
  <c r="AS2486" i="1"/>
  <c r="AG2486" i="1"/>
  <c r="AN2486" i="1" s="1"/>
  <c r="AR2486" i="1" s="1"/>
  <c r="AD2486" i="1"/>
  <c r="AN2485" i="1"/>
  <c r="AG2485" i="1"/>
  <c r="AD2485" i="1"/>
  <c r="AN2484" i="1"/>
  <c r="AD2484" i="1"/>
  <c r="AG2484" i="1" s="1"/>
  <c r="AD2483" i="1"/>
  <c r="AG2483" i="1" s="1"/>
  <c r="AN2483" i="1" s="1"/>
  <c r="AD2482" i="1"/>
  <c r="AG2482" i="1" s="1"/>
  <c r="AN2482" i="1" s="1"/>
  <c r="AN2481" i="1"/>
  <c r="AG2481" i="1"/>
  <c r="AD2481" i="1"/>
  <c r="AN2480" i="1"/>
  <c r="AD2480" i="1"/>
  <c r="AG2480" i="1" s="1"/>
  <c r="AD2479" i="1"/>
  <c r="AG2479" i="1" s="1"/>
  <c r="AN2479" i="1" s="1"/>
  <c r="AN2478" i="1"/>
  <c r="AD2478" i="1"/>
  <c r="AG2478" i="1" s="1"/>
  <c r="AS2477" i="1"/>
  <c r="AR2477" i="1"/>
  <c r="AD2477" i="1"/>
  <c r="AG2477" i="1" s="1"/>
  <c r="AN2477" i="1" s="1"/>
  <c r="AS2476" i="1"/>
  <c r="AG2476" i="1"/>
  <c r="AN2476" i="1" s="1"/>
  <c r="AR2476" i="1" s="1"/>
  <c r="AD2476" i="1"/>
  <c r="AN2475" i="1"/>
  <c r="AG2475" i="1"/>
  <c r="AD2475" i="1"/>
  <c r="AR2474" i="1"/>
  <c r="AN2474" i="1"/>
  <c r="AS2474" i="1" s="1"/>
  <c r="AD2474" i="1"/>
  <c r="AG2474" i="1" s="1"/>
  <c r="AG2473" i="1"/>
  <c r="AN2473" i="1" s="1"/>
  <c r="AD2473" i="1"/>
  <c r="AR2472" i="1"/>
  <c r="AN2472" i="1"/>
  <c r="AS2472" i="1" s="1"/>
  <c r="AD2472" i="1"/>
  <c r="AG2472" i="1" s="1"/>
  <c r="AN2471" i="1"/>
  <c r="AD2471" i="1"/>
  <c r="AG2471" i="1" s="1"/>
  <c r="AD2470" i="1"/>
  <c r="AG2470" i="1" s="1"/>
  <c r="AN2470" i="1" s="1"/>
  <c r="AS2469" i="1"/>
  <c r="AN2469" i="1"/>
  <c r="AR2469" i="1" s="1"/>
  <c r="AG2469" i="1"/>
  <c r="AD2469" i="1"/>
  <c r="AN2468" i="1"/>
  <c r="AG2468" i="1"/>
  <c r="AD2468" i="1"/>
  <c r="B2468" i="1"/>
  <c r="AS2467" i="1"/>
  <c r="AD2467" i="1"/>
  <c r="AG2467" i="1" s="1"/>
  <c r="AN2467" i="1" s="1"/>
  <c r="AR2467" i="1" s="1"/>
  <c r="AG2466" i="1"/>
  <c r="AN2466" i="1" s="1"/>
  <c r="AD2466" i="1"/>
  <c r="AR2465" i="1"/>
  <c r="AN2465" i="1"/>
  <c r="AS2465" i="1" s="1"/>
  <c r="AG2465" i="1"/>
  <c r="AD2465" i="1"/>
  <c r="AD2464" i="1"/>
  <c r="AG2464" i="1" s="1"/>
  <c r="AN2464" i="1" s="1"/>
  <c r="AS2463" i="1"/>
  <c r="AR2463" i="1"/>
  <c r="AD2463" i="1"/>
  <c r="AG2463" i="1" s="1"/>
  <c r="AN2463" i="1" s="1"/>
  <c r="AN2462" i="1"/>
  <c r="AG2462" i="1"/>
  <c r="AD2462" i="1"/>
  <c r="AN2461" i="1"/>
  <c r="AD2461" i="1"/>
  <c r="AG2461" i="1" s="1"/>
  <c r="AD2460" i="1"/>
  <c r="AG2460" i="1" s="1"/>
  <c r="AN2460" i="1" s="1"/>
  <c r="AS2459" i="1"/>
  <c r="AN2459" i="1"/>
  <c r="AR2459" i="1" s="1"/>
  <c r="AG2459" i="1"/>
  <c r="AD2459" i="1"/>
  <c r="AS2458" i="1"/>
  <c r="AG2458" i="1"/>
  <c r="AN2458" i="1" s="1"/>
  <c r="AR2458" i="1" s="1"/>
  <c r="AD2458" i="1"/>
  <c r="AS2457" i="1"/>
  <c r="AR2457" i="1"/>
  <c r="AN2457" i="1"/>
  <c r="AG2457" i="1"/>
  <c r="AD2457" i="1"/>
  <c r="AR2456" i="1"/>
  <c r="AG2456" i="1"/>
  <c r="AN2456" i="1" s="1"/>
  <c r="AS2456" i="1" s="1"/>
  <c r="AD2456" i="1"/>
  <c r="AS2455" i="1"/>
  <c r="AR2455" i="1"/>
  <c r="AD2455" i="1"/>
  <c r="AG2455" i="1" s="1"/>
  <c r="AN2455" i="1" s="1"/>
  <c r="AG2454" i="1"/>
  <c r="AN2454" i="1" s="1"/>
  <c r="AD2454" i="1"/>
  <c r="AR2453" i="1"/>
  <c r="AN2453" i="1"/>
  <c r="AS2453" i="1" s="1"/>
  <c r="AD2453" i="1"/>
  <c r="AG2453" i="1" s="1"/>
  <c r="AS2452" i="1"/>
  <c r="AN2452" i="1"/>
  <c r="AR2452" i="1" s="1"/>
  <c r="AD2452" i="1"/>
  <c r="AG2452" i="1" s="1"/>
  <c r="AS2451" i="1"/>
  <c r="AN2451" i="1"/>
  <c r="AR2451" i="1" s="1"/>
  <c r="AG2451" i="1"/>
  <c r="AD2451" i="1"/>
  <c r="AS2450" i="1"/>
  <c r="AG2450" i="1"/>
  <c r="AN2450" i="1" s="1"/>
  <c r="AR2450" i="1" s="1"/>
  <c r="AD2450" i="1"/>
  <c r="AN2449" i="1"/>
  <c r="AS2449" i="1" s="1"/>
  <c r="AG2449" i="1"/>
  <c r="AD2449" i="1"/>
  <c r="AR2448" i="1"/>
  <c r="AN2448" i="1"/>
  <c r="AS2448" i="1" s="1"/>
  <c r="AG2448" i="1"/>
  <c r="AD2448" i="1"/>
  <c r="AG2447" i="1"/>
  <c r="AN2447" i="1" s="1"/>
  <c r="AR2447" i="1" s="1"/>
  <c r="AD2447" i="1"/>
  <c r="AN2446" i="1"/>
  <c r="AS2446" i="1" s="1"/>
  <c r="AG2446" i="1"/>
  <c r="AD2446" i="1"/>
  <c r="AN2445" i="1"/>
  <c r="AD2445" i="1"/>
  <c r="AG2445" i="1" s="1"/>
  <c r="B2445" i="1"/>
  <c r="AG2444" i="1"/>
  <c r="AN2444" i="1" s="1"/>
  <c r="AS2444" i="1" s="1"/>
  <c r="AD2444" i="1"/>
  <c r="AD2443" i="1"/>
  <c r="AG2443" i="1" s="1"/>
  <c r="AN2443" i="1" s="1"/>
  <c r="AD2442" i="1"/>
  <c r="AG2442" i="1" s="1"/>
  <c r="AN2442" i="1" s="1"/>
  <c r="AD2441" i="1"/>
  <c r="AG2441" i="1" s="1"/>
  <c r="AN2441" i="1" s="1"/>
  <c r="AS2440" i="1"/>
  <c r="AR2440" i="1"/>
  <c r="AG2440" i="1"/>
  <c r="AN2440" i="1" s="1"/>
  <c r="AD2440" i="1"/>
  <c r="AS2439" i="1"/>
  <c r="AD2439" i="1"/>
  <c r="AG2439" i="1" s="1"/>
  <c r="AN2439" i="1" s="1"/>
  <c r="AR2439" i="1" s="1"/>
  <c r="AS2438" i="1"/>
  <c r="AN2438" i="1"/>
  <c r="AR2438" i="1" s="1"/>
  <c r="AG2438" i="1"/>
  <c r="AD2438" i="1"/>
  <c r="AS2437" i="1"/>
  <c r="AG2437" i="1"/>
  <c r="AN2437" i="1" s="1"/>
  <c r="AR2437" i="1" s="1"/>
  <c r="AD2437" i="1"/>
  <c r="AD2436" i="1"/>
  <c r="AG2436" i="1" s="1"/>
  <c r="AN2436" i="1" s="1"/>
  <c r="AR2436" i="1" s="1"/>
  <c r="AD2435" i="1"/>
  <c r="AG2435" i="1" s="1"/>
  <c r="AN2435" i="1" s="1"/>
  <c r="AR2435" i="1" s="1"/>
  <c r="AR2434" i="1"/>
  <c r="AN2434" i="1"/>
  <c r="AS2434" i="1" s="1"/>
  <c r="AD2434" i="1"/>
  <c r="AG2434" i="1" s="1"/>
  <c r="AS2433" i="1"/>
  <c r="AN2433" i="1"/>
  <c r="AR2433" i="1" s="1"/>
  <c r="AD2433" i="1"/>
  <c r="AG2433" i="1" s="1"/>
  <c r="AN2432" i="1"/>
  <c r="AS2432" i="1" s="1"/>
  <c r="AG2432" i="1"/>
  <c r="AD2432" i="1"/>
  <c r="AS2431" i="1"/>
  <c r="AD2431" i="1"/>
  <c r="AG2431" i="1" s="1"/>
  <c r="AN2431" i="1" s="1"/>
  <c r="AR2431" i="1" s="1"/>
  <c r="AS2430" i="1"/>
  <c r="AR2430" i="1"/>
  <c r="AG2430" i="1"/>
  <c r="AN2430" i="1" s="1"/>
  <c r="AD2430" i="1"/>
  <c r="AD2429" i="1"/>
  <c r="AG2429" i="1" s="1"/>
  <c r="AN2429" i="1" s="1"/>
  <c r="AD2428" i="1"/>
  <c r="AG2428" i="1" s="1"/>
  <c r="AN2428" i="1" s="1"/>
  <c r="AS2428" i="1" s="1"/>
  <c r="AD2427" i="1"/>
  <c r="AG2427" i="1" s="1"/>
  <c r="AN2427" i="1" s="1"/>
  <c r="AR2427" i="1" s="1"/>
  <c r="AR2426" i="1"/>
  <c r="AN2426" i="1"/>
  <c r="AS2426" i="1" s="1"/>
  <c r="AD2426" i="1"/>
  <c r="AG2426" i="1" s="1"/>
  <c r="AS2425" i="1"/>
  <c r="AN2425" i="1"/>
  <c r="AR2425" i="1" s="1"/>
  <c r="AD2425" i="1"/>
  <c r="AG2425" i="1" s="1"/>
  <c r="AN2424" i="1"/>
  <c r="AS2424" i="1" s="1"/>
  <c r="AG2424" i="1"/>
  <c r="AD2424" i="1"/>
  <c r="AS2423" i="1"/>
  <c r="AD2423" i="1"/>
  <c r="AG2423" i="1" s="1"/>
  <c r="AN2423" i="1" s="1"/>
  <c r="AR2423" i="1" s="1"/>
  <c r="AS2422" i="1"/>
  <c r="AR2422" i="1"/>
  <c r="AG2422" i="1"/>
  <c r="AN2422" i="1" s="1"/>
  <c r="AD2422" i="1"/>
  <c r="AD2421" i="1"/>
  <c r="AG2421" i="1" s="1"/>
  <c r="AN2421" i="1" s="1"/>
  <c r="AD2420" i="1"/>
  <c r="AG2420" i="1" s="1"/>
  <c r="AN2420" i="1" s="1"/>
  <c r="AS2420" i="1" s="1"/>
  <c r="AD2419" i="1"/>
  <c r="AG2419" i="1" s="1"/>
  <c r="AN2419" i="1" s="1"/>
  <c r="AR2419" i="1" s="1"/>
  <c r="AR2418" i="1"/>
  <c r="AN2418" i="1"/>
  <c r="AS2418" i="1" s="1"/>
  <c r="AD2418" i="1"/>
  <c r="AG2418" i="1" s="1"/>
  <c r="AS2417" i="1"/>
  <c r="AN2417" i="1"/>
  <c r="AR2417" i="1" s="1"/>
  <c r="AD2417" i="1"/>
  <c r="AG2417" i="1" s="1"/>
  <c r="AN2416" i="1"/>
  <c r="AS2416" i="1" s="1"/>
  <c r="AG2416" i="1"/>
  <c r="AD2416" i="1"/>
  <c r="AS2415" i="1"/>
  <c r="AD2415" i="1"/>
  <c r="AG2415" i="1" s="1"/>
  <c r="AN2415" i="1" s="1"/>
  <c r="AR2415" i="1" s="1"/>
  <c r="AS2414" i="1"/>
  <c r="AR2414" i="1"/>
  <c r="AG2414" i="1"/>
  <c r="AN2414" i="1" s="1"/>
  <c r="AD2414" i="1"/>
  <c r="AD2413" i="1"/>
  <c r="AG2413" i="1" s="1"/>
  <c r="AN2413" i="1" s="1"/>
  <c r="AD2412" i="1"/>
  <c r="AG2412" i="1" s="1"/>
  <c r="AN2412" i="1" s="1"/>
  <c r="AS2412" i="1" s="1"/>
  <c r="AD2411" i="1"/>
  <c r="AG2411" i="1" s="1"/>
  <c r="AN2411" i="1" s="1"/>
  <c r="AR2411" i="1" s="1"/>
  <c r="AR2410" i="1"/>
  <c r="AN2410" i="1"/>
  <c r="AS2410" i="1" s="1"/>
  <c r="AD2410" i="1"/>
  <c r="AG2410" i="1" s="1"/>
  <c r="AS2409" i="1"/>
  <c r="AN2409" i="1"/>
  <c r="AR2409" i="1" s="1"/>
  <c r="AD2409" i="1"/>
  <c r="AG2409" i="1" s="1"/>
  <c r="AN2408" i="1"/>
  <c r="AS2408" i="1" s="1"/>
  <c r="AG2408" i="1"/>
  <c r="AD2408" i="1"/>
  <c r="AS2407" i="1"/>
  <c r="AD2407" i="1"/>
  <c r="AG2407" i="1" s="1"/>
  <c r="AN2407" i="1" s="1"/>
  <c r="AR2407" i="1" s="1"/>
  <c r="AS2406" i="1"/>
  <c r="AR2406" i="1"/>
  <c r="AG2406" i="1"/>
  <c r="AN2406" i="1" s="1"/>
  <c r="AD2406" i="1"/>
  <c r="AD2405" i="1"/>
  <c r="AG2405" i="1" s="1"/>
  <c r="AN2405" i="1" s="1"/>
  <c r="AD2404" i="1"/>
  <c r="AG2404" i="1" s="1"/>
  <c r="AN2404" i="1" s="1"/>
  <c r="AS2404" i="1" s="1"/>
  <c r="AD2403" i="1"/>
  <c r="AG2403" i="1" s="1"/>
  <c r="AN2403" i="1" s="1"/>
  <c r="AR2403" i="1" s="1"/>
  <c r="AR2402" i="1"/>
  <c r="AN2402" i="1"/>
  <c r="AS2402" i="1" s="1"/>
  <c r="AD2402" i="1"/>
  <c r="AG2402" i="1" s="1"/>
  <c r="AS2401" i="1"/>
  <c r="AN2401" i="1"/>
  <c r="AR2401" i="1" s="1"/>
  <c r="AD2401" i="1"/>
  <c r="AG2401" i="1" s="1"/>
  <c r="AN2400" i="1"/>
  <c r="AS2400" i="1" s="1"/>
  <c r="AG2400" i="1"/>
  <c r="AD2400" i="1"/>
  <c r="AS2399" i="1"/>
  <c r="AD2399" i="1"/>
  <c r="AG2399" i="1" s="1"/>
  <c r="AN2399" i="1" s="1"/>
  <c r="AR2399" i="1" s="1"/>
  <c r="B2399" i="1"/>
  <c r="AD2398" i="1"/>
  <c r="AG2398" i="1" s="1"/>
  <c r="AN2398" i="1" s="1"/>
  <c r="AR2398" i="1" s="1"/>
  <c r="AS2397" i="1"/>
  <c r="AG2397" i="1"/>
  <c r="AN2397" i="1" s="1"/>
  <c r="AR2397" i="1" s="1"/>
  <c r="AD2397" i="1"/>
  <c r="AD2396" i="1"/>
  <c r="AG2396" i="1" s="1"/>
  <c r="AN2396" i="1" s="1"/>
  <c r="AG2395" i="1"/>
  <c r="AN2395" i="1" s="1"/>
  <c r="AD2395" i="1"/>
  <c r="AS2394" i="1"/>
  <c r="AN2394" i="1"/>
  <c r="AR2394" i="1" s="1"/>
  <c r="AG2394" i="1"/>
  <c r="AD2394" i="1"/>
  <c r="AD2393" i="1"/>
  <c r="AG2393" i="1" s="1"/>
  <c r="AN2393" i="1" s="1"/>
  <c r="AD2392" i="1"/>
  <c r="AG2392" i="1" s="1"/>
  <c r="AN2392" i="1" s="1"/>
  <c r="AG2391" i="1"/>
  <c r="AN2391" i="1" s="1"/>
  <c r="AD2391" i="1"/>
  <c r="AS2390" i="1"/>
  <c r="AD2390" i="1"/>
  <c r="AG2390" i="1" s="1"/>
  <c r="AN2390" i="1" s="1"/>
  <c r="AR2390" i="1" s="1"/>
  <c r="AS2389" i="1"/>
  <c r="AG2389" i="1"/>
  <c r="AN2389" i="1" s="1"/>
  <c r="AR2389" i="1" s="1"/>
  <c r="AD2389" i="1"/>
  <c r="AS2388" i="1"/>
  <c r="AG2388" i="1"/>
  <c r="AN2388" i="1" s="1"/>
  <c r="AR2388" i="1" s="1"/>
  <c r="AD2388" i="1"/>
  <c r="AG2387" i="1"/>
  <c r="AN2387" i="1" s="1"/>
  <c r="AD2387" i="1"/>
  <c r="AG2386" i="1"/>
  <c r="AN2386" i="1" s="1"/>
  <c r="AR2386" i="1" s="1"/>
  <c r="AD2386" i="1"/>
  <c r="AG2385" i="1"/>
  <c r="AN2385" i="1" s="1"/>
  <c r="AD2385" i="1"/>
  <c r="AD2384" i="1"/>
  <c r="AG2384" i="1" s="1"/>
  <c r="AN2384" i="1" s="1"/>
  <c r="AD2383" i="1"/>
  <c r="AG2383" i="1" s="1"/>
  <c r="AN2383" i="1" s="1"/>
  <c r="AS2382" i="1"/>
  <c r="AD2382" i="1"/>
  <c r="AG2382" i="1" s="1"/>
  <c r="AN2382" i="1" s="1"/>
  <c r="AR2382" i="1" s="1"/>
  <c r="AG2381" i="1"/>
  <c r="AN2381" i="1" s="1"/>
  <c r="AR2381" i="1" s="1"/>
  <c r="AD2381" i="1"/>
  <c r="AS2380" i="1"/>
  <c r="AD2380" i="1"/>
  <c r="AG2380" i="1" s="1"/>
  <c r="AN2380" i="1" s="1"/>
  <c r="AR2380" i="1" s="1"/>
  <c r="AG2379" i="1"/>
  <c r="AN2379" i="1" s="1"/>
  <c r="AD2379" i="1"/>
  <c r="AN2378" i="1"/>
  <c r="AR2378" i="1" s="1"/>
  <c r="AG2378" i="1"/>
  <c r="AD2378" i="1"/>
  <c r="AD2377" i="1"/>
  <c r="AG2377" i="1" s="1"/>
  <c r="AN2377" i="1" s="1"/>
  <c r="AS2376" i="1"/>
  <c r="AN2376" i="1"/>
  <c r="AR2376" i="1" s="1"/>
  <c r="AD2376" i="1"/>
  <c r="AG2376" i="1" s="1"/>
  <c r="AG2375" i="1"/>
  <c r="AN2375" i="1" s="1"/>
  <c r="AD2375" i="1"/>
  <c r="AS2374" i="1"/>
  <c r="AD2374" i="1"/>
  <c r="AG2374" i="1" s="1"/>
  <c r="AN2374" i="1" s="1"/>
  <c r="AR2374" i="1" s="1"/>
  <c r="AG2373" i="1"/>
  <c r="AN2373" i="1" s="1"/>
  <c r="AR2373" i="1" s="1"/>
  <c r="AD2373" i="1"/>
  <c r="AG2372" i="1"/>
  <c r="AN2372" i="1" s="1"/>
  <c r="AR2372" i="1" s="1"/>
  <c r="AD2372" i="1"/>
  <c r="AD2371" i="1"/>
  <c r="AG2371" i="1" s="1"/>
  <c r="AN2371" i="1" s="1"/>
  <c r="AS2370" i="1"/>
  <c r="AN2370" i="1"/>
  <c r="AR2370" i="1" s="1"/>
  <c r="AG2370" i="1"/>
  <c r="AD2370" i="1"/>
  <c r="AG2369" i="1"/>
  <c r="AN2369" i="1" s="1"/>
  <c r="AD2369" i="1"/>
  <c r="AG2368" i="1"/>
  <c r="AN2368" i="1" s="1"/>
  <c r="AS2368" i="1" s="1"/>
  <c r="AD2368" i="1"/>
  <c r="AN2367" i="1"/>
  <c r="AS2367" i="1" s="1"/>
  <c r="AG2367" i="1"/>
  <c r="AD2367" i="1"/>
  <c r="AD2366" i="1"/>
  <c r="AG2366" i="1" s="1"/>
  <c r="AN2366" i="1" s="1"/>
  <c r="AD2365" i="1"/>
  <c r="AG2365" i="1" s="1"/>
  <c r="AN2365" i="1" s="1"/>
  <c r="AG2364" i="1"/>
  <c r="AN2364" i="1" s="1"/>
  <c r="AD2364" i="1"/>
  <c r="AD2363" i="1"/>
  <c r="AG2363" i="1" s="1"/>
  <c r="AN2363" i="1" s="1"/>
  <c r="AG2362" i="1"/>
  <c r="AN2362" i="1" s="1"/>
  <c r="AD2362" i="1"/>
  <c r="AD2361" i="1"/>
  <c r="AG2361" i="1" s="1"/>
  <c r="AN2361" i="1" s="1"/>
  <c r="AR2360" i="1"/>
  <c r="AG2360" i="1"/>
  <c r="AN2360" i="1" s="1"/>
  <c r="AS2360" i="1" s="1"/>
  <c r="AD2360" i="1"/>
  <c r="AG2359" i="1"/>
  <c r="AN2359" i="1" s="1"/>
  <c r="AD2359" i="1"/>
  <c r="AG2358" i="1"/>
  <c r="AN2358" i="1" s="1"/>
  <c r="AS2358" i="1" s="1"/>
  <c r="AD2358" i="1"/>
  <c r="AN2357" i="1"/>
  <c r="AS2357" i="1" s="1"/>
  <c r="AD2357" i="1"/>
  <c r="AG2357" i="1" s="1"/>
  <c r="AN2356" i="1"/>
  <c r="AD2356" i="1"/>
  <c r="AG2356" i="1" s="1"/>
  <c r="AN2355" i="1"/>
  <c r="AD2355" i="1"/>
  <c r="AG2355" i="1" s="1"/>
  <c r="AN2354" i="1"/>
  <c r="AR2354" i="1" s="1"/>
  <c r="AG2354" i="1"/>
  <c r="AD2354" i="1"/>
  <c r="AD2353" i="1"/>
  <c r="AG2353" i="1" s="1"/>
  <c r="AN2353" i="1" s="1"/>
  <c r="AR2352" i="1"/>
  <c r="AG2352" i="1"/>
  <c r="AN2352" i="1" s="1"/>
  <c r="AS2352" i="1" s="1"/>
  <c r="AD2352" i="1"/>
  <c r="AN2351" i="1"/>
  <c r="AG2351" i="1"/>
  <c r="AD2351" i="1"/>
  <c r="AR2350" i="1"/>
  <c r="AG2350" i="1"/>
  <c r="AN2350" i="1" s="1"/>
  <c r="AS2350" i="1" s="1"/>
  <c r="AD2350" i="1"/>
  <c r="AD2349" i="1"/>
  <c r="AG2349" i="1" s="1"/>
  <c r="AN2349" i="1" s="1"/>
  <c r="AD2348" i="1"/>
  <c r="AG2348" i="1" s="1"/>
  <c r="AN2348" i="1" s="1"/>
  <c r="AN2347" i="1"/>
  <c r="AD2347" i="1"/>
  <c r="AG2347" i="1" s="1"/>
  <c r="AG2346" i="1"/>
  <c r="AN2346" i="1" s="1"/>
  <c r="AD2346" i="1"/>
  <c r="AG2345" i="1"/>
  <c r="AN2345" i="1" s="1"/>
  <c r="AD2345" i="1"/>
  <c r="AG2344" i="1"/>
  <c r="AN2344" i="1" s="1"/>
  <c r="AS2344" i="1" s="1"/>
  <c r="AD2344" i="1"/>
  <c r="AG2343" i="1"/>
  <c r="AN2343" i="1" s="1"/>
  <c r="AS2343" i="1" s="1"/>
  <c r="AD2343" i="1"/>
  <c r="AD2342" i="1"/>
  <c r="AG2342" i="1" s="1"/>
  <c r="AN2342" i="1" s="1"/>
  <c r="AN2341" i="1"/>
  <c r="AD2341" i="1"/>
  <c r="AG2341" i="1" s="1"/>
  <c r="AG2340" i="1"/>
  <c r="AN2340" i="1" s="1"/>
  <c r="AD2340" i="1"/>
  <c r="AD2339" i="1"/>
  <c r="AG2339" i="1" s="1"/>
  <c r="AN2339" i="1" s="1"/>
  <c r="AN2338" i="1"/>
  <c r="AG2338" i="1"/>
  <c r="AD2338" i="1"/>
  <c r="AN2337" i="1"/>
  <c r="AG2337" i="1"/>
  <c r="AD2337" i="1"/>
  <c r="AR2336" i="1"/>
  <c r="AG2336" i="1"/>
  <c r="AN2336" i="1" s="1"/>
  <c r="AS2336" i="1" s="1"/>
  <c r="AD2336" i="1"/>
  <c r="AG2335" i="1"/>
  <c r="AN2335" i="1" s="1"/>
  <c r="AD2335" i="1"/>
  <c r="AG2334" i="1"/>
  <c r="AN2334" i="1" s="1"/>
  <c r="AS2334" i="1" s="1"/>
  <c r="AD2334" i="1"/>
  <c r="AD2333" i="1"/>
  <c r="AG2333" i="1" s="1"/>
  <c r="AN2333" i="1" s="1"/>
  <c r="AS2333" i="1" s="1"/>
  <c r="AN2332" i="1"/>
  <c r="AG2332" i="1"/>
  <c r="AD2332" i="1"/>
  <c r="B2332" i="1"/>
  <c r="AG2331" i="1"/>
  <c r="AN2331" i="1" s="1"/>
  <c r="AD2331" i="1"/>
  <c r="AN2330" i="1"/>
  <c r="AS2330" i="1" s="1"/>
  <c r="AD2330" i="1"/>
  <c r="AG2330" i="1" s="1"/>
  <c r="AG2329" i="1"/>
  <c r="AN2329" i="1" s="1"/>
  <c r="AD2329" i="1"/>
  <c r="AN2328" i="1"/>
  <c r="AD2328" i="1"/>
  <c r="AG2328" i="1" s="1"/>
  <c r="AN2327" i="1"/>
  <c r="AG2327" i="1"/>
  <c r="AD2327" i="1"/>
  <c r="AD2326" i="1"/>
  <c r="AG2326" i="1" s="1"/>
  <c r="AN2326" i="1" s="1"/>
  <c r="AD2325" i="1"/>
  <c r="AG2325" i="1" s="1"/>
  <c r="AN2325" i="1" s="1"/>
  <c r="AG2324" i="1"/>
  <c r="AN2324" i="1" s="1"/>
  <c r="AD2324" i="1"/>
  <c r="AG2323" i="1"/>
  <c r="AN2323" i="1" s="1"/>
  <c r="AS2323" i="1" s="1"/>
  <c r="AD2323" i="1"/>
  <c r="AN2322" i="1"/>
  <c r="AS2322" i="1" s="1"/>
  <c r="AD2322" i="1"/>
  <c r="AG2322" i="1" s="1"/>
  <c r="AD2321" i="1"/>
  <c r="AG2321" i="1" s="1"/>
  <c r="AN2321" i="1" s="1"/>
  <c r="AR2321" i="1" s="1"/>
  <c r="AD2320" i="1"/>
  <c r="AG2320" i="1" s="1"/>
  <c r="AN2320" i="1" s="1"/>
  <c r="AD2319" i="1"/>
  <c r="AG2319" i="1" s="1"/>
  <c r="AN2319" i="1" s="1"/>
  <c r="AS2319" i="1" s="1"/>
  <c r="AS2318" i="1"/>
  <c r="AD2318" i="1"/>
  <c r="AG2318" i="1" s="1"/>
  <c r="AN2318" i="1" s="1"/>
  <c r="AR2318" i="1" s="1"/>
  <c r="AN2317" i="1"/>
  <c r="AG2317" i="1"/>
  <c r="AD2317" i="1"/>
  <c r="B2317" i="1"/>
  <c r="AG2316" i="1"/>
  <c r="AN2316" i="1" s="1"/>
  <c r="AS2316" i="1" s="1"/>
  <c r="AD2316" i="1"/>
  <c r="AS2315" i="1"/>
  <c r="AD2315" i="1"/>
  <c r="AG2315" i="1" s="1"/>
  <c r="AN2315" i="1" s="1"/>
  <c r="AR2315" i="1" s="1"/>
  <c r="AG2314" i="1"/>
  <c r="AN2314" i="1" s="1"/>
  <c r="AD2314" i="1"/>
  <c r="AS2313" i="1"/>
  <c r="AD2313" i="1"/>
  <c r="AG2313" i="1" s="1"/>
  <c r="AN2313" i="1" s="1"/>
  <c r="AR2313" i="1" s="1"/>
  <c r="AD2312" i="1"/>
  <c r="AG2312" i="1" s="1"/>
  <c r="AN2312" i="1" s="1"/>
  <c r="AG2311" i="1"/>
  <c r="AN2311" i="1" s="1"/>
  <c r="AD2311" i="1"/>
  <c r="AG2310" i="1"/>
  <c r="AN2310" i="1" s="1"/>
  <c r="AD2310" i="1"/>
  <c r="AD2309" i="1"/>
  <c r="AG2309" i="1" s="1"/>
  <c r="AN2309" i="1" s="1"/>
  <c r="AS2309" i="1" s="1"/>
  <c r="AR2308" i="1"/>
  <c r="AD2308" i="1"/>
  <c r="AG2308" i="1" s="1"/>
  <c r="AN2308" i="1" s="1"/>
  <c r="AS2308" i="1" s="1"/>
  <c r="AG2307" i="1"/>
  <c r="AN2307" i="1" s="1"/>
  <c r="AR2307" i="1" s="1"/>
  <c r="AD2307" i="1"/>
  <c r="AD2306" i="1"/>
  <c r="AG2306" i="1" s="1"/>
  <c r="AN2306" i="1" s="1"/>
  <c r="AN2305" i="1"/>
  <c r="AS2305" i="1" s="1"/>
  <c r="AD2305" i="1"/>
  <c r="AG2305" i="1" s="1"/>
  <c r="AN2304" i="1"/>
  <c r="AR2304" i="1" s="1"/>
  <c r="AG2304" i="1"/>
  <c r="AD2304" i="1"/>
  <c r="AD2303" i="1"/>
  <c r="AG2303" i="1" s="1"/>
  <c r="AN2303" i="1" s="1"/>
  <c r="AR2302" i="1"/>
  <c r="AN2302" i="1"/>
  <c r="AS2302" i="1" s="1"/>
  <c r="AG2302" i="1"/>
  <c r="AD2302" i="1"/>
  <c r="AD2301" i="1"/>
  <c r="AG2301" i="1" s="1"/>
  <c r="AN2301" i="1" s="1"/>
  <c r="AD2300" i="1"/>
  <c r="AG2300" i="1" s="1"/>
  <c r="AN2300" i="1" s="1"/>
  <c r="AR2300" i="1" s="1"/>
  <c r="AD2299" i="1"/>
  <c r="AG2299" i="1" s="1"/>
  <c r="AN2299" i="1" s="1"/>
  <c r="AG2298" i="1"/>
  <c r="AN2298" i="1" s="1"/>
  <c r="AD2298" i="1"/>
  <c r="AD2297" i="1"/>
  <c r="AG2297" i="1" s="1"/>
  <c r="AN2297" i="1" s="1"/>
  <c r="AN2296" i="1"/>
  <c r="AD2296" i="1"/>
  <c r="AG2296" i="1" s="1"/>
  <c r="AG2295" i="1"/>
  <c r="AN2295" i="1" s="1"/>
  <c r="AD2295" i="1"/>
  <c r="AG2294" i="1"/>
  <c r="AN2294" i="1" s="1"/>
  <c r="AS2294" i="1" s="1"/>
  <c r="AD2294" i="1"/>
  <c r="AD2293" i="1"/>
  <c r="AG2293" i="1" s="1"/>
  <c r="AN2293" i="1" s="1"/>
  <c r="AS2293" i="1" s="1"/>
  <c r="AR2292" i="1"/>
  <c r="AD2292" i="1"/>
  <c r="AG2292" i="1" s="1"/>
  <c r="AN2292" i="1" s="1"/>
  <c r="AS2292" i="1" s="1"/>
  <c r="B2292" i="1"/>
  <c r="AN2291" i="1"/>
  <c r="AG2291" i="1"/>
  <c r="AD2291" i="1"/>
  <c r="AN2290" i="1"/>
  <c r="AS2290" i="1" s="1"/>
  <c r="AG2290" i="1"/>
  <c r="AD2290" i="1"/>
  <c r="B2290" i="1"/>
  <c r="AD2289" i="1"/>
  <c r="AG2289" i="1" s="1"/>
  <c r="AN2289" i="1" s="1"/>
  <c r="AG2288" i="1"/>
  <c r="AN2288" i="1" s="1"/>
  <c r="AS2288" i="1" s="1"/>
  <c r="AD2288" i="1"/>
  <c r="AD2287" i="1"/>
  <c r="AG2287" i="1" s="1"/>
  <c r="AN2287" i="1" s="1"/>
  <c r="AD2286" i="1"/>
  <c r="AG2286" i="1" s="1"/>
  <c r="AN2286" i="1" s="1"/>
  <c r="AS2286" i="1" s="1"/>
  <c r="B2286" i="1"/>
  <c r="AN2285" i="1"/>
  <c r="AS2285" i="1" s="1"/>
  <c r="AG2285" i="1"/>
  <c r="AD2285" i="1"/>
  <c r="AD2284" i="1"/>
  <c r="AG2284" i="1" s="1"/>
  <c r="AN2284" i="1" s="1"/>
  <c r="AG2283" i="1"/>
  <c r="AN2283" i="1" s="1"/>
  <c r="AR2283" i="1" s="1"/>
  <c r="AD2283" i="1"/>
  <c r="AD2282" i="1"/>
  <c r="AG2282" i="1" s="1"/>
  <c r="AN2282" i="1" s="1"/>
  <c r="AD2281" i="1"/>
  <c r="AG2281" i="1" s="1"/>
  <c r="AN2281" i="1" s="1"/>
  <c r="AD2280" i="1"/>
  <c r="AG2280" i="1" s="1"/>
  <c r="AN2280" i="1" s="1"/>
  <c r="AG2279" i="1"/>
  <c r="AN2279" i="1" s="1"/>
  <c r="AS2279" i="1" s="1"/>
  <c r="AD2279" i="1"/>
  <c r="AG2278" i="1"/>
  <c r="AN2278" i="1" s="1"/>
  <c r="AD2278" i="1"/>
  <c r="AG2277" i="1"/>
  <c r="AN2277" i="1" s="1"/>
  <c r="AD2277" i="1"/>
  <c r="B2277" i="1"/>
  <c r="AN2276" i="1"/>
  <c r="AR2276" i="1" s="1"/>
  <c r="AD2276" i="1"/>
  <c r="AG2276" i="1" s="1"/>
  <c r="AG2275" i="1"/>
  <c r="AN2275" i="1" s="1"/>
  <c r="AD2275" i="1"/>
  <c r="AR2274" i="1"/>
  <c r="AG2274" i="1"/>
  <c r="AN2274" i="1" s="1"/>
  <c r="AS2274" i="1" s="1"/>
  <c r="AD2274" i="1"/>
  <c r="AD2273" i="1"/>
  <c r="AG2273" i="1" s="1"/>
  <c r="AN2273" i="1" s="1"/>
  <c r="AG2272" i="1"/>
  <c r="AN2272" i="1" s="1"/>
  <c r="AS2272" i="1" s="1"/>
  <c r="AD2272" i="1"/>
  <c r="AS2271" i="1"/>
  <c r="AG2271" i="1"/>
  <c r="AN2271" i="1" s="1"/>
  <c r="AR2271" i="1" s="1"/>
  <c r="AD2271" i="1"/>
  <c r="AG2270" i="1"/>
  <c r="AN2270" i="1" s="1"/>
  <c r="AD2270" i="1"/>
  <c r="AS2269" i="1"/>
  <c r="AN2269" i="1"/>
  <c r="AR2269" i="1" s="1"/>
  <c r="AD2269" i="1"/>
  <c r="AG2269" i="1" s="1"/>
  <c r="B2269" i="1"/>
  <c r="AN2268" i="1"/>
  <c r="AS2268" i="1" s="1"/>
  <c r="AG2268" i="1"/>
  <c r="AD2268" i="1"/>
  <c r="AD2267" i="1"/>
  <c r="AG2267" i="1" s="1"/>
  <c r="AN2267" i="1" s="1"/>
  <c r="AN2266" i="1"/>
  <c r="AS2266" i="1" s="1"/>
  <c r="AD2266" i="1"/>
  <c r="AG2266" i="1" s="1"/>
  <c r="AD2265" i="1"/>
  <c r="AG2265" i="1" s="1"/>
  <c r="AN2265" i="1" s="1"/>
  <c r="B2265" i="1"/>
  <c r="AG2264" i="1"/>
  <c r="AN2264" i="1" s="1"/>
  <c r="AS2264" i="1" s="1"/>
  <c r="AD2264" i="1"/>
  <c r="AD2263" i="1"/>
  <c r="AG2263" i="1" s="1"/>
  <c r="AN2263" i="1" s="1"/>
  <c r="AD2262" i="1"/>
  <c r="AG2262" i="1" s="1"/>
  <c r="AN2262" i="1" s="1"/>
  <c r="AD2261" i="1"/>
  <c r="AG2261" i="1" s="1"/>
  <c r="AN2261" i="1" s="1"/>
  <c r="AG2260" i="1"/>
  <c r="AN2260" i="1" s="1"/>
  <c r="AS2260" i="1" s="1"/>
  <c r="AD2260" i="1"/>
  <c r="AS2259" i="1"/>
  <c r="AN2259" i="1"/>
  <c r="AR2259" i="1" s="1"/>
  <c r="AD2259" i="1"/>
  <c r="AG2259" i="1" s="1"/>
  <c r="AD2258" i="1"/>
  <c r="AG2258" i="1" s="1"/>
  <c r="AN2258" i="1" s="1"/>
  <c r="AR2257" i="1"/>
  <c r="AG2257" i="1"/>
  <c r="AN2257" i="1" s="1"/>
  <c r="AS2257" i="1" s="1"/>
  <c r="AD2257" i="1"/>
  <c r="AD2256" i="1"/>
  <c r="AG2256" i="1" s="1"/>
  <c r="AN2256" i="1" s="1"/>
  <c r="AN2255" i="1"/>
  <c r="AR2255" i="1" s="1"/>
  <c r="AD2255" i="1"/>
  <c r="AG2255" i="1" s="1"/>
  <c r="AD2254" i="1"/>
  <c r="AG2254" i="1" s="1"/>
  <c r="AN2254" i="1" s="1"/>
  <c r="AD2253" i="1"/>
  <c r="AG2253" i="1" s="1"/>
  <c r="AN2253" i="1" s="1"/>
  <c r="AG2252" i="1"/>
  <c r="AN2252" i="1" s="1"/>
  <c r="AD2252" i="1"/>
  <c r="AG2251" i="1"/>
  <c r="AN2251" i="1" s="1"/>
  <c r="AD2251" i="1"/>
  <c r="AS2250" i="1"/>
  <c r="AD2250" i="1"/>
  <c r="AG2250" i="1" s="1"/>
  <c r="AN2250" i="1" s="1"/>
  <c r="AR2250" i="1" s="1"/>
  <c r="AD2249" i="1"/>
  <c r="AG2249" i="1" s="1"/>
  <c r="AN2249" i="1" s="1"/>
  <c r="AG2248" i="1"/>
  <c r="AN2248" i="1" s="1"/>
  <c r="AS2248" i="1" s="1"/>
  <c r="AD2248" i="1"/>
  <c r="AN2247" i="1"/>
  <c r="AS2247" i="1" s="1"/>
  <c r="AD2247" i="1"/>
  <c r="AG2247" i="1" s="1"/>
  <c r="AD2246" i="1"/>
  <c r="AG2246" i="1" s="1"/>
  <c r="AN2246" i="1" s="1"/>
  <c r="AD2245" i="1"/>
  <c r="AG2245" i="1" s="1"/>
  <c r="AN2245" i="1" s="1"/>
  <c r="B2245" i="1"/>
  <c r="AD2244" i="1"/>
  <c r="AG2244" i="1" s="1"/>
  <c r="AN2244" i="1" s="1"/>
  <c r="AG2243" i="1"/>
  <c r="AN2243" i="1" s="1"/>
  <c r="AD2243" i="1"/>
  <c r="AD2242" i="1"/>
  <c r="AG2242" i="1" s="1"/>
  <c r="AN2242" i="1" s="1"/>
  <c r="AG2241" i="1"/>
  <c r="AN2241" i="1" s="1"/>
  <c r="AD2241" i="1"/>
  <c r="AD2240" i="1"/>
  <c r="AG2240" i="1" s="1"/>
  <c r="AN2240" i="1" s="1"/>
  <c r="B2240" i="1"/>
  <c r="AD2239" i="1"/>
  <c r="AG2239" i="1" s="1"/>
  <c r="AN2239" i="1" s="1"/>
  <c r="AG2238" i="1"/>
  <c r="AN2238" i="1" s="1"/>
  <c r="AD2238" i="1"/>
  <c r="AG2237" i="1"/>
  <c r="AN2237" i="1" s="1"/>
  <c r="AD2237" i="1"/>
  <c r="AS2236" i="1"/>
  <c r="AG2236" i="1"/>
  <c r="AN2236" i="1" s="1"/>
  <c r="AR2236" i="1" s="1"/>
  <c r="AD2236" i="1"/>
  <c r="AD2235" i="1"/>
  <c r="AG2235" i="1" s="1"/>
  <c r="AN2235" i="1" s="1"/>
  <c r="AD2234" i="1"/>
  <c r="AG2234" i="1" s="1"/>
  <c r="AN2234" i="1" s="1"/>
  <c r="AN2233" i="1"/>
  <c r="AS2233" i="1" s="1"/>
  <c r="AD2233" i="1"/>
  <c r="AG2233" i="1" s="1"/>
  <c r="B2233" i="1"/>
  <c r="AG2232" i="1"/>
  <c r="AN2232" i="1" s="1"/>
  <c r="AD2232" i="1"/>
  <c r="AD2231" i="1"/>
  <c r="AG2231" i="1" s="1"/>
  <c r="AN2231" i="1" s="1"/>
  <c r="AD2230" i="1"/>
  <c r="AG2230" i="1" s="1"/>
  <c r="AN2230" i="1" s="1"/>
  <c r="AN2229" i="1"/>
  <c r="AS2229" i="1" s="1"/>
  <c r="AG2229" i="1"/>
  <c r="AD2229" i="1"/>
  <c r="AG2228" i="1"/>
  <c r="AN2228" i="1" s="1"/>
  <c r="AD2228" i="1"/>
  <c r="AR2227" i="1"/>
  <c r="AN2227" i="1"/>
  <c r="AS2227" i="1" s="1"/>
  <c r="AG2227" i="1"/>
  <c r="AD2227" i="1"/>
  <c r="AD2226" i="1"/>
  <c r="AG2226" i="1" s="1"/>
  <c r="AN2226" i="1" s="1"/>
  <c r="AG2225" i="1"/>
  <c r="AN2225" i="1" s="1"/>
  <c r="AR2225" i="1" s="1"/>
  <c r="AD2225" i="1"/>
  <c r="AD2224" i="1"/>
  <c r="AG2224" i="1" s="1"/>
  <c r="AN2224" i="1" s="1"/>
  <c r="AG2223" i="1"/>
  <c r="AN2223" i="1" s="1"/>
  <c r="AD2223" i="1"/>
  <c r="AR2222" i="1"/>
  <c r="AN2222" i="1"/>
  <c r="AS2222" i="1" s="1"/>
  <c r="AD2222" i="1"/>
  <c r="AG2222" i="1" s="1"/>
  <c r="AG2221" i="1"/>
  <c r="AN2221" i="1" s="1"/>
  <c r="AD2221" i="1"/>
  <c r="B2221" i="1"/>
  <c r="AR2220" i="1"/>
  <c r="AN2220" i="1"/>
  <c r="AS2220" i="1" s="1"/>
  <c r="AD2220" i="1"/>
  <c r="AG2220" i="1" s="1"/>
  <c r="AS2219" i="1"/>
  <c r="AN2219" i="1"/>
  <c r="AR2219" i="1" s="1"/>
  <c r="AD2219" i="1"/>
  <c r="AG2219" i="1" s="1"/>
  <c r="AR2218" i="1"/>
  <c r="AG2218" i="1"/>
  <c r="AN2218" i="1" s="1"/>
  <c r="AS2218" i="1" s="1"/>
  <c r="AD2218" i="1"/>
  <c r="B2218" i="1"/>
  <c r="AD2217" i="1"/>
  <c r="AG2217" i="1" s="1"/>
  <c r="AN2217" i="1" s="1"/>
  <c r="AR2216" i="1"/>
  <c r="AN2216" i="1"/>
  <c r="AS2216" i="1" s="1"/>
  <c r="AD2216" i="1"/>
  <c r="AG2216" i="1" s="1"/>
  <c r="AS2215" i="1"/>
  <c r="AN2215" i="1"/>
  <c r="AR2215" i="1" s="1"/>
  <c r="AG2215" i="1"/>
  <c r="AD2215" i="1"/>
  <c r="AD2214" i="1"/>
  <c r="AG2214" i="1" s="1"/>
  <c r="AN2214" i="1" s="1"/>
  <c r="AS2213" i="1"/>
  <c r="AR2213" i="1"/>
  <c r="AN2213" i="1"/>
  <c r="AG2213" i="1"/>
  <c r="AD2213" i="1"/>
  <c r="AD2212" i="1"/>
  <c r="AG2212" i="1" s="1"/>
  <c r="AN2212" i="1" s="1"/>
  <c r="AD2211" i="1"/>
  <c r="AG2211" i="1" s="1"/>
  <c r="AN2211" i="1" s="1"/>
  <c r="AD2210" i="1"/>
  <c r="AG2210" i="1" s="1"/>
  <c r="AN2210" i="1" s="1"/>
  <c r="AD2209" i="1"/>
  <c r="AG2209" i="1" s="1"/>
  <c r="AN2209" i="1" s="1"/>
  <c r="AN2208" i="1"/>
  <c r="AS2208" i="1" s="1"/>
  <c r="AD2208" i="1"/>
  <c r="AG2208" i="1" s="1"/>
  <c r="AD2207" i="1"/>
  <c r="AG2207" i="1" s="1"/>
  <c r="AN2207" i="1" s="1"/>
  <c r="B2207" i="1"/>
  <c r="AN2206" i="1"/>
  <c r="AS2206" i="1" s="1"/>
  <c r="AD2206" i="1"/>
  <c r="AG2206" i="1" s="1"/>
  <c r="AD2205" i="1"/>
  <c r="AG2205" i="1" s="1"/>
  <c r="AN2205" i="1" s="1"/>
  <c r="AG2204" i="1"/>
  <c r="AN2204" i="1" s="1"/>
  <c r="AS2204" i="1" s="1"/>
  <c r="AD2204" i="1"/>
  <c r="AD2203" i="1"/>
  <c r="AG2203" i="1" s="1"/>
  <c r="AN2203" i="1" s="1"/>
  <c r="AG2202" i="1"/>
  <c r="AN2202" i="1" s="1"/>
  <c r="AD2202" i="1"/>
  <c r="AG2201" i="1"/>
  <c r="AN2201" i="1" s="1"/>
  <c r="AD2201" i="1"/>
  <c r="AD2200" i="1"/>
  <c r="AG2200" i="1" s="1"/>
  <c r="AN2200" i="1" s="1"/>
  <c r="AD2199" i="1"/>
  <c r="AG2199" i="1" s="1"/>
  <c r="AN2199" i="1" s="1"/>
  <c r="AD2198" i="1"/>
  <c r="AG2198" i="1" s="1"/>
  <c r="AN2198" i="1" s="1"/>
  <c r="AD2197" i="1"/>
  <c r="AG2197" i="1" s="1"/>
  <c r="AN2197" i="1" s="1"/>
  <c r="AS2197" i="1" s="1"/>
  <c r="AD2196" i="1"/>
  <c r="AG2196" i="1" s="1"/>
  <c r="AN2196" i="1" s="1"/>
  <c r="AD2195" i="1"/>
  <c r="AG2195" i="1" s="1"/>
  <c r="AN2195" i="1" s="1"/>
  <c r="AD2194" i="1"/>
  <c r="AG2194" i="1" s="1"/>
  <c r="AN2194" i="1" s="1"/>
  <c r="AD2193" i="1"/>
  <c r="AG2193" i="1" s="1"/>
  <c r="AN2193" i="1" s="1"/>
  <c r="AN2192" i="1"/>
  <c r="AR2192" i="1" s="1"/>
  <c r="AG2192" i="1"/>
  <c r="AD2192" i="1"/>
  <c r="AG2191" i="1"/>
  <c r="AN2191" i="1" s="1"/>
  <c r="AD2191" i="1"/>
  <c r="AS2190" i="1"/>
  <c r="AG2190" i="1"/>
  <c r="AN2190" i="1" s="1"/>
  <c r="AR2190" i="1" s="1"/>
  <c r="AD2190" i="1"/>
  <c r="AG2189" i="1"/>
  <c r="AN2189" i="1" s="1"/>
  <c r="AS2189" i="1" s="1"/>
  <c r="AD2189" i="1"/>
  <c r="AG2188" i="1"/>
  <c r="AN2188" i="1" s="1"/>
  <c r="AD2188" i="1"/>
  <c r="AG2187" i="1"/>
  <c r="AN2187" i="1" s="1"/>
  <c r="AD2187" i="1"/>
  <c r="AD2186" i="1"/>
  <c r="AG2186" i="1" s="1"/>
  <c r="AN2186" i="1" s="1"/>
  <c r="AG2185" i="1"/>
  <c r="AN2185" i="1" s="1"/>
  <c r="AD2185" i="1"/>
  <c r="AG2184" i="1"/>
  <c r="AN2184" i="1" s="1"/>
  <c r="AD2184" i="1"/>
  <c r="AN2183" i="1"/>
  <c r="AS2183" i="1" s="1"/>
  <c r="AG2183" i="1"/>
  <c r="AD2183" i="1"/>
  <c r="AD2182" i="1"/>
  <c r="AG2182" i="1" s="1"/>
  <c r="AN2182" i="1" s="1"/>
  <c r="AD2181" i="1"/>
  <c r="AG2181" i="1" s="1"/>
  <c r="AN2181" i="1" s="1"/>
  <c r="AD2180" i="1"/>
  <c r="AG2180" i="1" s="1"/>
  <c r="AN2180" i="1" s="1"/>
  <c r="AD2179" i="1"/>
  <c r="AG2179" i="1" s="1"/>
  <c r="AN2179" i="1" s="1"/>
  <c r="AD2178" i="1"/>
  <c r="AG2178" i="1" s="1"/>
  <c r="AN2178" i="1" s="1"/>
  <c r="AD2177" i="1"/>
  <c r="AG2177" i="1" s="1"/>
  <c r="AN2177" i="1" s="1"/>
  <c r="AN2176" i="1"/>
  <c r="AR2176" i="1" s="1"/>
  <c r="AG2176" i="1"/>
  <c r="AD2176" i="1"/>
  <c r="AG2175" i="1"/>
  <c r="AN2175" i="1" s="1"/>
  <c r="AD2175" i="1"/>
  <c r="AD2174" i="1"/>
  <c r="AG2174" i="1" s="1"/>
  <c r="AN2174" i="1" s="1"/>
  <c r="AG2173" i="1"/>
  <c r="AN2173" i="1" s="1"/>
  <c r="AS2173" i="1" s="1"/>
  <c r="AD2173" i="1"/>
  <c r="AD2172" i="1"/>
  <c r="AG2172" i="1" s="1"/>
  <c r="AN2172" i="1" s="1"/>
  <c r="AG2171" i="1"/>
  <c r="AN2171" i="1" s="1"/>
  <c r="AD2171" i="1"/>
  <c r="AD2170" i="1"/>
  <c r="AG2170" i="1" s="1"/>
  <c r="AN2170" i="1" s="1"/>
  <c r="AG2169" i="1"/>
  <c r="AN2169" i="1" s="1"/>
  <c r="AD2169" i="1"/>
  <c r="AD2168" i="1"/>
  <c r="AG2168" i="1" s="1"/>
  <c r="AN2168" i="1" s="1"/>
  <c r="AN2167" i="1"/>
  <c r="AS2167" i="1" s="1"/>
  <c r="AG2167" i="1"/>
  <c r="AD2167" i="1"/>
  <c r="AG2166" i="1"/>
  <c r="AN2166" i="1" s="1"/>
  <c r="AD2166" i="1"/>
  <c r="AD2165" i="1"/>
  <c r="AG2165" i="1" s="1"/>
  <c r="AN2165" i="1" s="1"/>
  <c r="AG2164" i="1"/>
  <c r="AN2164" i="1" s="1"/>
  <c r="AD2164" i="1"/>
  <c r="AD2163" i="1"/>
  <c r="AG2163" i="1" s="1"/>
  <c r="AN2163" i="1" s="1"/>
  <c r="B2163" i="1"/>
  <c r="AG2162" i="1"/>
  <c r="AN2162" i="1" s="1"/>
  <c r="AS2162" i="1" s="1"/>
  <c r="AD2162" i="1"/>
  <c r="AD2161" i="1"/>
  <c r="AG2161" i="1" s="1"/>
  <c r="AN2161" i="1" s="1"/>
  <c r="AD2160" i="1"/>
  <c r="AG2160" i="1" s="1"/>
  <c r="AN2160" i="1" s="1"/>
  <c r="AD2159" i="1"/>
  <c r="AG2159" i="1" s="1"/>
  <c r="AN2159" i="1" s="1"/>
  <c r="AG2158" i="1"/>
  <c r="AN2158" i="1" s="1"/>
  <c r="AD2158" i="1"/>
  <c r="AD2157" i="1"/>
  <c r="AG2157" i="1" s="1"/>
  <c r="AN2157" i="1" s="1"/>
  <c r="AN2156" i="1"/>
  <c r="AS2156" i="1" s="1"/>
  <c r="AG2156" i="1"/>
  <c r="AD2156" i="1"/>
  <c r="AG2155" i="1"/>
  <c r="AN2155" i="1" s="1"/>
  <c r="AD2155" i="1"/>
  <c r="AS2154" i="1"/>
  <c r="AG2154" i="1"/>
  <c r="AN2154" i="1" s="1"/>
  <c r="AR2154" i="1" s="1"/>
  <c r="AD2154" i="1"/>
  <c r="AD2153" i="1"/>
  <c r="AG2153" i="1" s="1"/>
  <c r="AN2153" i="1" s="1"/>
  <c r="AD2152" i="1"/>
  <c r="AG2152" i="1" s="1"/>
  <c r="AN2152" i="1" s="1"/>
  <c r="AD2151" i="1"/>
  <c r="AG2151" i="1" s="1"/>
  <c r="AN2151" i="1" s="1"/>
  <c r="AD2150" i="1"/>
  <c r="AG2150" i="1" s="1"/>
  <c r="AN2150" i="1" s="1"/>
  <c r="AG2149" i="1"/>
  <c r="AN2149" i="1" s="1"/>
  <c r="AD2149" i="1"/>
  <c r="AG2148" i="1"/>
  <c r="AN2148" i="1" s="1"/>
  <c r="AD2148" i="1"/>
  <c r="AG2147" i="1"/>
  <c r="AN2147" i="1" s="1"/>
  <c r="AD2147" i="1"/>
  <c r="AG2146" i="1"/>
  <c r="AN2146" i="1" s="1"/>
  <c r="AS2146" i="1" s="1"/>
  <c r="AD2146" i="1"/>
  <c r="AD2145" i="1"/>
  <c r="AG2145" i="1" s="1"/>
  <c r="AN2145" i="1" s="1"/>
  <c r="AD2144" i="1"/>
  <c r="AG2144" i="1" s="1"/>
  <c r="AN2144" i="1" s="1"/>
  <c r="AD2143" i="1"/>
  <c r="AG2143" i="1" s="1"/>
  <c r="AN2143" i="1" s="1"/>
  <c r="B2143" i="1"/>
  <c r="AD2142" i="1"/>
  <c r="AG2142" i="1" s="1"/>
  <c r="AN2142" i="1" s="1"/>
  <c r="AG2141" i="1"/>
  <c r="AN2141" i="1" s="1"/>
  <c r="AD2141" i="1"/>
  <c r="AD2140" i="1"/>
  <c r="AG2140" i="1" s="1"/>
  <c r="AN2140" i="1" s="1"/>
  <c r="AN2139" i="1"/>
  <c r="AS2139" i="1" s="1"/>
  <c r="AG2139" i="1"/>
  <c r="AD2139" i="1"/>
  <c r="AG2138" i="1"/>
  <c r="AN2138" i="1" s="1"/>
  <c r="AD2138" i="1"/>
  <c r="AR2137" i="1"/>
  <c r="AN2137" i="1"/>
  <c r="AS2137" i="1" s="1"/>
  <c r="AG2137" i="1"/>
  <c r="AD2137" i="1"/>
  <c r="AD2136" i="1"/>
  <c r="AG2136" i="1" s="1"/>
  <c r="AN2136" i="1" s="1"/>
  <c r="AG2135" i="1"/>
  <c r="AN2135" i="1" s="1"/>
  <c r="AS2135" i="1" s="1"/>
  <c r="AD2135" i="1"/>
  <c r="AG2134" i="1"/>
  <c r="AN2134" i="1" s="1"/>
  <c r="AD2134" i="1"/>
  <c r="AD2133" i="1"/>
  <c r="AG2133" i="1" s="1"/>
  <c r="AN2133" i="1" s="1"/>
  <c r="AN2132" i="1"/>
  <c r="AS2132" i="1" s="1"/>
  <c r="AD2132" i="1"/>
  <c r="AG2132" i="1" s="1"/>
  <c r="AG2131" i="1"/>
  <c r="AN2131" i="1" s="1"/>
  <c r="AD2131" i="1"/>
  <c r="AN2130" i="1"/>
  <c r="AR2130" i="1" s="1"/>
  <c r="AG2130" i="1"/>
  <c r="AD2130" i="1"/>
  <c r="AS2129" i="1"/>
  <c r="AN2129" i="1"/>
  <c r="AR2129" i="1" s="1"/>
  <c r="AG2129" i="1"/>
  <c r="AD2129" i="1"/>
  <c r="AG2128" i="1"/>
  <c r="AN2128" i="1" s="1"/>
  <c r="AD2128" i="1"/>
  <c r="AD2127" i="1"/>
  <c r="AG2127" i="1" s="1"/>
  <c r="AN2127" i="1" s="1"/>
  <c r="AD2126" i="1"/>
  <c r="AG2126" i="1" s="1"/>
  <c r="AN2126" i="1" s="1"/>
  <c r="AG2125" i="1"/>
  <c r="AN2125" i="1" s="1"/>
  <c r="AD2125" i="1"/>
  <c r="AD2124" i="1"/>
  <c r="AG2124" i="1" s="1"/>
  <c r="AN2124" i="1" s="1"/>
  <c r="AN2123" i="1"/>
  <c r="AS2123" i="1" s="1"/>
  <c r="AG2123" i="1"/>
  <c r="AD2123" i="1"/>
  <c r="AG2122" i="1"/>
  <c r="AN2122" i="1" s="1"/>
  <c r="AD2122" i="1"/>
  <c r="AR2121" i="1"/>
  <c r="AN2121" i="1"/>
  <c r="AS2121" i="1" s="1"/>
  <c r="AG2121" i="1"/>
  <c r="AD2121" i="1"/>
  <c r="AD2120" i="1"/>
  <c r="AG2120" i="1" s="1"/>
  <c r="AN2120" i="1" s="1"/>
  <c r="AG2119" i="1"/>
  <c r="AN2119" i="1" s="1"/>
  <c r="AS2119" i="1" s="1"/>
  <c r="AD2119" i="1"/>
  <c r="AG2118" i="1"/>
  <c r="AN2118" i="1" s="1"/>
  <c r="AD2118" i="1"/>
  <c r="AD2117" i="1"/>
  <c r="AG2117" i="1" s="1"/>
  <c r="AN2117" i="1" s="1"/>
  <c r="AN2116" i="1"/>
  <c r="AS2116" i="1" s="1"/>
  <c r="AD2116" i="1"/>
  <c r="AG2116" i="1" s="1"/>
  <c r="AG2115" i="1"/>
  <c r="AN2115" i="1" s="1"/>
  <c r="AD2115" i="1"/>
  <c r="B2115" i="1"/>
  <c r="AD2114" i="1"/>
  <c r="AG2114" i="1" s="1"/>
  <c r="AN2114" i="1" s="1"/>
  <c r="AD2113" i="1"/>
  <c r="AG2113" i="1" s="1"/>
  <c r="AN2113" i="1" s="1"/>
  <c r="AG2112" i="1"/>
  <c r="AN2112" i="1" s="1"/>
  <c r="AD2112" i="1"/>
  <c r="AD2111" i="1"/>
  <c r="AG2111" i="1" s="1"/>
  <c r="AN2111" i="1" s="1"/>
  <c r="AN2110" i="1"/>
  <c r="AS2110" i="1" s="1"/>
  <c r="AG2110" i="1"/>
  <c r="AD2110" i="1"/>
  <c r="AN2109" i="1"/>
  <c r="AS2109" i="1" s="1"/>
  <c r="AG2109" i="1"/>
  <c r="AD2109" i="1"/>
  <c r="AS2108" i="1"/>
  <c r="AG2108" i="1"/>
  <c r="AN2108" i="1" s="1"/>
  <c r="AR2108" i="1" s="1"/>
  <c r="AD2108" i="1"/>
  <c r="AD2107" i="1"/>
  <c r="AG2107" i="1" s="1"/>
  <c r="AN2107" i="1" s="1"/>
  <c r="AD2106" i="1"/>
  <c r="AG2106" i="1" s="1"/>
  <c r="AN2106" i="1" s="1"/>
  <c r="AD2105" i="1"/>
  <c r="AG2105" i="1" s="1"/>
  <c r="AN2105" i="1" s="1"/>
  <c r="AD2104" i="1"/>
  <c r="AG2104" i="1" s="1"/>
  <c r="AN2104" i="1" s="1"/>
  <c r="AG2103" i="1"/>
  <c r="AN2103" i="1" s="1"/>
  <c r="AD2103" i="1"/>
  <c r="AG2102" i="1"/>
  <c r="AN2102" i="1" s="1"/>
  <c r="AD2102" i="1"/>
  <c r="AG2101" i="1"/>
  <c r="AN2101" i="1" s="1"/>
  <c r="AD2101" i="1"/>
  <c r="AR2100" i="1"/>
  <c r="AG2100" i="1"/>
  <c r="AN2100" i="1" s="1"/>
  <c r="AS2100" i="1" s="1"/>
  <c r="AD2100" i="1"/>
  <c r="AD2099" i="1"/>
  <c r="AG2099" i="1" s="1"/>
  <c r="AN2099" i="1" s="1"/>
  <c r="AD2098" i="1"/>
  <c r="AG2098" i="1" s="1"/>
  <c r="AN2098" i="1" s="1"/>
  <c r="AD2097" i="1"/>
  <c r="AG2097" i="1" s="1"/>
  <c r="AN2097" i="1" s="1"/>
  <c r="AG2096" i="1"/>
  <c r="AN2096" i="1" s="1"/>
  <c r="AD2096" i="1"/>
  <c r="AG2095" i="1"/>
  <c r="AN2095" i="1" s="1"/>
  <c r="AD2095" i="1"/>
  <c r="B2095" i="1"/>
  <c r="AD2094" i="1"/>
  <c r="AG2094" i="1" s="1"/>
  <c r="AN2094" i="1" s="1"/>
  <c r="AG2093" i="1"/>
  <c r="AN2093" i="1" s="1"/>
  <c r="AD2093" i="1"/>
  <c r="AG2092" i="1"/>
  <c r="AN2092" i="1" s="1"/>
  <c r="AD2092" i="1"/>
  <c r="AG2091" i="1"/>
  <c r="AN2091" i="1" s="1"/>
  <c r="AD2091" i="1"/>
  <c r="AD2090" i="1"/>
  <c r="AG2090" i="1" s="1"/>
  <c r="AN2090" i="1" s="1"/>
  <c r="AD2089" i="1"/>
  <c r="AG2089" i="1" s="1"/>
  <c r="AN2089" i="1" s="1"/>
  <c r="AD2088" i="1"/>
  <c r="AG2088" i="1" s="1"/>
  <c r="AN2088" i="1" s="1"/>
  <c r="AN2087" i="1"/>
  <c r="AS2087" i="1" s="1"/>
  <c r="AG2087" i="1"/>
  <c r="AD2087" i="1"/>
  <c r="AD2086" i="1"/>
  <c r="AG2086" i="1" s="1"/>
  <c r="AN2086" i="1" s="1"/>
  <c r="AG2085" i="1"/>
  <c r="AN2085" i="1" s="1"/>
  <c r="AD2085" i="1"/>
  <c r="AG2084" i="1"/>
  <c r="AN2084" i="1" s="1"/>
  <c r="AD2084" i="1"/>
  <c r="AG2083" i="1"/>
  <c r="AN2083" i="1" s="1"/>
  <c r="AD2083" i="1"/>
  <c r="AD2082" i="1"/>
  <c r="AG2082" i="1" s="1"/>
  <c r="AN2082" i="1" s="1"/>
  <c r="AD2081" i="1"/>
  <c r="AG2081" i="1" s="1"/>
  <c r="AN2081" i="1" s="1"/>
  <c r="AD2080" i="1"/>
  <c r="AG2080" i="1" s="1"/>
  <c r="AN2080" i="1" s="1"/>
  <c r="AN2079" i="1"/>
  <c r="AS2079" i="1" s="1"/>
  <c r="AG2079" i="1"/>
  <c r="AD2079" i="1"/>
  <c r="AD2078" i="1"/>
  <c r="AG2078" i="1" s="1"/>
  <c r="AN2078" i="1" s="1"/>
  <c r="AG2077" i="1"/>
  <c r="AN2077" i="1" s="1"/>
  <c r="AD2077" i="1"/>
  <c r="AG2076" i="1"/>
  <c r="AN2076" i="1" s="1"/>
  <c r="AD2076" i="1"/>
  <c r="AG2075" i="1"/>
  <c r="AN2075" i="1" s="1"/>
  <c r="AD2075" i="1"/>
  <c r="AD2074" i="1"/>
  <c r="AG2074" i="1" s="1"/>
  <c r="AN2074" i="1" s="1"/>
  <c r="AD2073" i="1"/>
  <c r="AG2073" i="1" s="1"/>
  <c r="AN2073" i="1" s="1"/>
  <c r="AD2072" i="1"/>
  <c r="AG2072" i="1" s="1"/>
  <c r="AN2072" i="1" s="1"/>
  <c r="B2072" i="1"/>
  <c r="AD2071" i="1"/>
  <c r="AG2071" i="1" s="1"/>
  <c r="AN2071" i="1" s="1"/>
  <c r="B2071" i="1"/>
  <c r="AG2070" i="1"/>
  <c r="AN2070" i="1" s="1"/>
  <c r="AD2070" i="1"/>
  <c r="AD2069" i="1"/>
  <c r="AG2069" i="1" s="1"/>
  <c r="AN2069" i="1" s="1"/>
  <c r="AD2068" i="1"/>
  <c r="AG2068" i="1" s="1"/>
  <c r="AN2068" i="1" s="1"/>
  <c r="AD2067" i="1"/>
  <c r="AG2067" i="1" s="1"/>
  <c r="AN2067" i="1" s="1"/>
  <c r="AD2066" i="1"/>
  <c r="AG2066" i="1" s="1"/>
  <c r="AN2066" i="1" s="1"/>
  <c r="AN2065" i="1"/>
  <c r="AS2065" i="1" s="1"/>
  <c r="AG2065" i="1"/>
  <c r="AD2065" i="1"/>
  <c r="AD2064" i="1"/>
  <c r="AG2064" i="1" s="1"/>
  <c r="AN2064" i="1" s="1"/>
  <c r="AG2063" i="1"/>
  <c r="AN2063" i="1" s="1"/>
  <c r="AD2063" i="1"/>
  <c r="AG2062" i="1"/>
  <c r="AN2062" i="1" s="1"/>
  <c r="AD2062" i="1"/>
  <c r="AD2061" i="1"/>
  <c r="AG2061" i="1" s="1"/>
  <c r="AN2061" i="1" s="1"/>
  <c r="AD2060" i="1"/>
  <c r="AG2060" i="1" s="1"/>
  <c r="AN2060" i="1" s="1"/>
  <c r="AD2059" i="1"/>
  <c r="AG2059" i="1" s="1"/>
  <c r="AN2059" i="1" s="1"/>
  <c r="AD2058" i="1"/>
  <c r="AG2058" i="1" s="1"/>
  <c r="AN2058" i="1" s="1"/>
  <c r="AN2057" i="1"/>
  <c r="AS2057" i="1" s="1"/>
  <c r="AG2057" i="1"/>
  <c r="AD2057" i="1"/>
  <c r="AD2056" i="1"/>
  <c r="AG2056" i="1" s="1"/>
  <c r="AN2056" i="1" s="1"/>
  <c r="AG2055" i="1"/>
  <c r="AN2055" i="1" s="1"/>
  <c r="AD2055" i="1"/>
  <c r="AG2054" i="1"/>
  <c r="AN2054" i="1" s="1"/>
  <c r="AD2054" i="1"/>
  <c r="B2054" i="1"/>
  <c r="AD2053" i="1"/>
  <c r="AG2053" i="1" s="1"/>
  <c r="AN2053" i="1" s="1"/>
  <c r="AG2052" i="1"/>
  <c r="AN2052" i="1" s="1"/>
  <c r="AD2052" i="1"/>
  <c r="AG2051" i="1"/>
  <c r="AN2051" i="1" s="1"/>
  <c r="AD2051" i="1"/>
  <c r="AD2050" i="1"/>
  <c r="AG2050" i="1" s="1"/>
  <c r="AN2050" i="1" s="1"/>
  <c r="AD2049" i="1"/>
  <c r="AG2049" i="1" s="1"/>
  <c r="AN2049" i="1" s="1"/>
  <c r="AD2048" i="1"/>
  <c r="AG2048" i="1" s="1"/>
  <c r="AN2048" i="1" s="1"/>
  <c r="AD2047" i="1"/>
  <c r="AG2047" i="1" s="1"/>
  <c r="AN2047" i="1" s="1"/>
  <c r="AN2046" i="1"/>
  <c r="AS2046" i="1" s="1"/>
  <c r="AG2046" i="1"/>
  <c r="AD2046" i="1"/>
  <c r="AD2045" i="1"/>
  <c r="AG2045" i="1" s="1"/>
  <c r="AN2045" i="1" s="1"/>
  <c r="AG2044" i="1"/>
  <c r="AN2044" i="1" s="1"/>
  <c r="AD2044" i="1"/>
  <c r="AG2043" i="1"/>
  <c r="AN2043" i="1" s="1"/>
  <c r="AD2043" i="1"/>
  <c r="AD2042" i="1"/>
  <c r="AG2042" i="1" s="1"/>
  <c r="AN2042" i="1" s="1"/>
  <c r="AD2041" i="1"/>
  <c r="AG2041" i="1" s="1"/>
  <c r="AN2041" i="1" s="1"/>
  <c r="AD2040" i="1"/>
  <c r="AG2040" i="1" s="1"/>
  <c r="AN2040" i="1" s="1"/>
  <c r="AD2039" i="1"/>
  <c r="AG2039" i="1" s="1"/>
  <c r="AN2039" i="1" s="1"/>
  <c r="AN2038" i="1"/>
  <c r="AS2038" i="1" s="1"/>
  <c r="AG2038" i="1"/>
  <c r="AD2038" i="1"/>
  <c r="AD2037" i="1"/>
  <c r="AG2037" i="1" s="1"/>
  <c r="AN2037" i="1" s="1"/>
  <c r="AG2036" i="1"/>
  <c r="AN2036" i="1" s="1"/>
  <c r="AD2036" i="1"/>
  <c r="AG2035" i="1"/>
  <c r="AN2035" i="1" s="1"/>
  <c r="AD2035" i="1"/>
  <c r="AD2034" i="1"/>
  <c r="AG2034" i="1" s="1"/>
  <c r="AN2034" i="1" s="1"/>
  <c r="AD2033" i="1"/>
  <c r="AG2033" i="1" s="1"/>
  <c r="AN2033" i="1" s="1"/>
  <c r="AD2032" i="1"/>
  <c r="AG2032" i="1" s="1"/>
  <c r="AN2032" i="1" s="1"/>
  <c r="AN2031" i="1"/>
  <c r="AD2031" i="1"/>
  <c r="AG2031" i="1" s="1"/>
  <c r="AN2030" i="1"/>
  <c r="AS2030" i="1" s="1"/>
  <c r="AG2030" i="1"/>
  <c r="AD2030" i="1"/>
  <c r="AD2029" i="1"/>
  <c r="AG2029" i="1" s="1"/>
  <c r="AN2029" i="1" s="1"/>
  <c r="AR2029" i="1" s="1"/>
  <c r="AG2028" i="1"/>
  <c r="AN2028" i="1" s="1"/>
  <c r="AD2028" i="1"/>
  <c r="AG2027" i="1"/>
  <c r="AN2027" i="1" s="1"/>
  <c r="AD2027" i="1"/>
  <c r="AR2026" i="1"/>
  <c r="AD2026" i="1"/>
  <c r="AG2026" i="1" s="1"/>
  <c r="AN2026" i="1" s="1"/>
  <c r="AS2026" i="1" s="1"/>
  <c r="AD2025" i="1"/>
  <c r="AG2025" i="1" s="1"/>
  <c r="AN2025" i="1" s="1"/>
  <c r="AD2024" i="1"/>
  <c r="AG2024" i="1" s="1"/>
  <c r="AN2024" i="1" s="1"/>
  <c r="AD2023" i="1"/>
  <c r="AG2023" i="1" s="1"/>
  <c r="AN2023" i="1" s="1"/>
  <c r="AN2022" i="1"/>
  <c r="AS2022" i="1" s="1"/>
  <c r="AG2022" i="1"/>
  <c r="AD2022" i="1"/>
  <c r="AD2021" i="1"/>
  <c r="AG2021" i="1" s="1"/>
  <c r="AN2021" i="1" s="1"/>
  <c r="AR2021" i="1" s="1"/>
  <c r="AG2020" i="1"/>
  <c r="AN2020" i="1" s="1"/>
  <c r="AD2020" i="1"/>
  <c r="AG2019" i="1"/>
  <c r="AN2019" i="1" s="1"/>
  <c r="AD2019" i="1"/>
  <c r="AR2018" i="1"/>
  <c r="AD2018" i="1"/>
  <c r="AG2018" i="1" s="1"/>
  <c r="AN2018" i="1" s="1"/>
  <c r="AS2018" i="1" s="1"/>
  <c r="AD2017" i="1"/>
  <c r="AG2017" i="1" s="1"/>
  <c r="AN2017" i="1" s="1"/>
  <c r="AD2016" i="1"/>
  <c r="AG2016" i="1" s="1"/>
  <c r="AN2016" i="1" s="1"/>
  <c r="AN2015" i="1"/>
  <c r="AD2015" i="1"/>
  <c r="AG2015" i="1" s="1"/>
  <c r="AN2014" i="1"/>
  <c r="AS2014" i="1" s="1"/>
  <c r="AG2014" i="1"/>
  <c r="AD2014" i="1"/>
  <c r="AS2013" i="1"/>
  <c r="AD2013" i="1"/>
  <c r="AG2013" i="1" s="1"/>
  <c r="AN2013" i="1" s="1"/>
  <c r="AR2013" i="1" s="1"/>
  <c r="AG2012" i="1"/>
  <c r="AN2012" i="1" s="1"/>
  <c r="AD2012" i="1"/>
  <c r="AG2011" i="1"/>
  <c r="AN2011" i="1" s="1"/>
  <c r="AD2011" i="1"/>
  <c r="AD2010" i="1"/>
  <c r="AG2010" i="1" s="1"/>
  <c r="AN2010" i="1" s="1"/>
  <c r="AS2010" i="1" s="1"/>
  <c r="AD2009" i="1"/>
  <c r="AG2009" i="1" s="1"/>
  <c r="AN2009" i="1" s="1"/>
  <c r="AD2008" i="1"/>
  <c r="AG2008" i="1" s="1"/>
  <c r="AN2008" i="1" s="1"/>
  <c r="AD2007" i="1"/>
  <c r="AG2007" i="1" s="1"/>
  <c r="AN2007" i="1" s="1"/>
  <c r="AN2006" i="1"/>
  <c r="AS2006" i="1" s="1"/>
  <c r="AG2006" i="1"/>
  <c r="AD2006" i="1"/>
  <c r="AS2005" i="1"/>
  <c r="AD2005" i="1"/>
  <c r="AG2005" i="1" s="1"/>
  <c r="AN2005" i="1" s="1"/>
  <c r="AR2005" i="1" s="1"/>
  <c r="AG2004" i="1"/>
  <c r="AN2004" i="1" s="1"/>
  <c r="AD2004" i="1"/>
  <c r="AG2003" i="1"/>
  <c r="AN2003" i="1" s="1"/>
  <c r="AD2003" i="1"/>
  <c r="AR2002" i="1"/>
  <c r="AD2002" i="1"/>
  <c r="AG2002" i="1" s="1"/>
  <c r="AN2002" i="1" s="1"/>
  <c r="AS2002" i="1" s="1"/>
  <c r="AD2001" i="1"/>
  <c r="AG2001" i="1" s="1"/>
  <c r="AN2001" i="1" s="1"/>
  <c r="AD2000" i="1"/>
  <c r="AG2000" i="1" s="1"/>
  <c r="AN2000" i="1" s="1"/>
  <c r="AD1999" i="1"/>
  <c r="AG1999" i="1" s="1"/>
  <c r="AN1999" i="1" s="1"/>
  <c r="AN1998" i="1"/>
  <c r="AS1998" i="1" s="1"/>
  <c r="AG1998" i="1"/>
  <c r="AD1998" i="1"/>
  <c r="AD1997" i="1"/>
  <c r="AG1997" i="1" s="1"/>
  <c r="AN1997" i="1" s="1"/>
  <c r="AR1997" i="1" s="1"/>
  <c r="AG1996" i="1"/>
  <c r="AN1996" i="1" s="1"/>
  <c r="AD1996" i="1"/>
  <c r="AG1995" i="1"/>
  <c r="AN1995" i="1" s="1"/>
  <c r="AD1995" i="1"/>
  <c r="AD1994" i="1"/>
  <c r="AG1994" i="1" s="1"/>
  <c r="AN1994" i="1" s="1"/>
  <c r="AS1994" i="1" s="1"/>
  <c r="AD1993" i="1"/>
  <c r="AG1993" i="1" s="1"/>
  <c r="AN1993" i="1" s="1"/>
  <c r="AD1992" i="1"/>
  <c r="AG1992" i="1" s="1"/>
  <c r="AN1992" i="1" s="1"/>
  <c r="AN1991" i="1"/>
  <c r="AD1991" i="1"/>
  <c r="AG1991" i="1" s="1"/>
  <c r="AN1990" i="1"/>
  <c r="AS1990" i="1" s="1"/>
  <c r="AG1990" i="1"/>
  <c r="AD1990" i="1"/>
  <c r="AS1989" i="1"/>
  <c r="AD1989" i="1"/>
  <c r="AG1989" i="1" s="1"/>
  <c r="AN1989" i="1" s="1"/>
  <c r="AR1989" i="1" s="1"/>
  <c r="AG1988" i="1"/>
  <c r="AN1988" i="1" s="1"/>
  <c r="AD1988" i="1"/>
  <c r="AG1987" i="1"/>
  <c r="AN1987" i="1" s="1"/>
  <c r="AD1987" i="1"/>
  <c r="AR1986" i="1"/>
  <c r="AD1986" i="1"/>
  <c r="AG1986" i="1" s="1"/>
  <c r="AN1986" i="1" s="1"/>
  <c r="AS1986" i="1" s="1"/>
  <c r="AD1985" i="1"/>
  <c r="AG1985" i="1" s="1"/>
  <c r="AN1985" i="1" s="1"/>
  <c r="AD1984" i="1"/>
  <c r="AG1984" i="1" s="1"/>
  <c r="AN1984" i="1" s="1"/>
  <c r="AN1983" i="1"/>
  <c r="AD1983" i="1"/>
  <c r="AG1983" i="1" s="1"/>
  <c r="AN1982" i="1"/>
  <c r="AS1982" i="1" s="1"/>
  <c r="AG1982" i="1"/>
  <c r="AD1982" i="1"/>
  <c r="AD1981" i="1"/>
  <c r="AG1981" i="1" s="1"/>
  <c r="AN1981" i="1" s="1"/>
  <c r="AR1981" i="1" s="1"/>
  <c r="AG1980" i="1"/>
  <c r="AN1980" i="1" s="1"/>
  <c r="AD1980" i="1"/>
  <c r="AG1979" i="1"/>
  <c r="AN1979" i="1" s="1"/>
  <c r="AD1979" i="1"/>
  <c r="AD1978" i="1"/>
  <c r="AG1978" i="1" s="1"/>
  <c r="AN1978" i="1" s="1"/>
  <c r="AS1978" i="1" s="1"/>
  <c r="AD1977" i="1"/>
  <c r="AG1977" i="1" s="1"/>
  <c r="AN1977" i="1" s="1"/>
  <c r="B1977" i="1"/>
  <c r="AG1976" i="1"/>
  <c r="AN1976" i="1" s="1"/>
  <c r="AD1976" i="1"/>
  <c r="B1976" i="1"/>
  <c r="AD1975" i="1"/>
  <c r="AG1975" i="1" s="1"/>
  <c r="AN1975" i="1" s="1"/>
  <c r="AR1975" i="1" s="1"/>
  <c r="AG1974" i="1"/>
  <c r="AN1974" i="1" s="1"/>
  <c r="AD1974" i="1"/>
  <c r="AG1973" i="1"/>
  <c r="AN1973" i="1" s="1"/>
  <c r="AD1973" i="1"/>
  <c r="AR1972" i="1"/>
  <c r="AD1972" i="1"/>
  <c r="AG1972" i="1" s="1"/>
  <c r="AN1972" i="1" s="1"/>
  <c r="AS1972" i="1" s="1"/>
  <c r="AD1971" i="1"/>
  <c r="AG1971" i="1" s="1"/>
  <c r="AN1971" i="1" s="1"/>
  <c r="AD1970" i="1"/>
  <c r="AG1970" i="1" s="1"/>
  <c r="AN1970" i="1" s="1"/>
  <c r="AN1969" i="1"/>
  <c r="AG1969" i="1"/>
  <c r="AD1969" i="1"/>
  <c r="AD1968" i="1"/>
  <c r="AG1968" i="1" s="1"/>
  <c r="AN1968" i="1" s="1"/>
  <c r="AS1967" i="1"/>
  <c r="AD1967" i="1"/>
  <c r="AG1967" i="1" s="1"/>
  <c r="AN1967" i="1" s="1"/>
  <c r="AR1967" i="1" s="1"/>
  <c r="AG1966" i="1"/>
  <c r="AN1966" i="1" s="1"/>
  <c r="AD1966" i="1"/>
  <c r="AG1965" i="1"/>
  <c r="AN1965" i="1" s="1"/>
  <c r="AD1965" i="1"/>
  <c r="AR1964" i="1"/>
  <c r="AD1964" i="1"/>
  <c r="AG1964" i="1" s="1"/>
  <c r="AN1964" i="1" s="1"/>
  <c r="AS1964" i="1" s="1"/>
  <c r="AD1963" i="1"/>
  <c r="AG1963" i="1" s="1"/>
  <c r="AN1963" i="1" s="1"/>
  <c r="AD1962" i="1"/>
  <c r="AG1962" i="1" s="1"/>
  <c r="AN1962" i="1" s="1"/>
  <c r="AN1961" i="1"/>
  <c r="AG1961" i="1"/>
  <c r="AD1961" i="1"/>
  <c r="AD1960" i="1"/>
  <c r="AG1960" i="1" s="1"/>
  <c r="AN1960" i="1" s="1"/>
  <c r="AS1959" i="1"/>
  <c r="AD1959" i="1"/>
  <c r="AG1959" i="1" s="1"/>
  <c r="AN1959" i="1" s="1"/>
  <c r="AR1959" i="1" s="1"/>
  <c r="B1959" i="1"/>
  <c r="AN1958" i="1"/>
  <c r="AD1958" i="1"/>
  <c r="AG1958" i="1" s="1"/>
  <c r="AD1957" i="1"/>
  <c r="AG1957" i="1" s="1"/>
  <c r="AN1957" i="1" s="1"/>
  <c r="AN1956" i="1"/>
  <c r="AR1956" i="1" s="1"/>
  <c r="AD1956" i="1"/>
  <c r="AG1956" i="1" s="1"/>
  <c r="B1956" i="1"/>
  <c r="AN1955" i="1"/>
  <c r="AD1955" i="1"/>
  <c r="AG1955" i="1" s="1"/>
  <c r="AD1954" i="1"/>
  <c r="AG1954" i="1" s="1"/>
  <c r="AN1954" i="1" s="1"/>
  <c r="AN1953" i="1"/>
  <c r="AR1953" i="1" s="1"/>
  <c r="AD1953" i="1"/>
  <c r="AG1953" i="1" s="1"/>
  <c r="AS1952" i="1"/>
  <c r="AG1952" i="1"/>
  <c r="AN1952" i="1" s="1"/>
  <c r="AR1952" i="1" s="1"/>
  <c r="AD1952" i="1"/>
  <c r="AG1951" i="1"/>
  <c r="AN1951" i="1" s="1"/>
  <c r="AR1951" i="1" s="1"/>
  <c r="AD1951" i="1"/>
  <c r="AR1950" i="1"/>
  <c r="AG1950" i="1"/>
  <c r="AN1950" i="1" s="1"/>
  <c r="AS1950" i="1" s="1"/>
  <c r="AD1950" i="1"/>
  <c r="B1950" i="1"/>
  <c r="AG1949" i="1"/>
  <c r="AN1949" i="1" s="1"/>
  <c r="AR1949" i="1" s="1"/>
  <c r="AD1949" i="1"/>
  <c r="AG1948" i="1"/>
  <c r="AN1948" i="1" s="1"/>
  <c r="AR1948" i="1" s="1"/>
  <c r="AD1948" i="1"/>
  <c r="B1948" i="1"/>
  <c r="AD1947" i="1"/>
  <c r="AG1947" i="1" s="1"/>
  <c r="AN1947" i="1" s="1"/>
  <c r="AG1946" i="1"/>
  <c r="AN1946" i="1" s="1"/>
  <c r="AD1946" i="1"/>
  <c r="AS1945" i="1"/>
  <c r="AG1945" i="1"/>
  <c r="AN1945" i="1" s="1"/>
  <c r="AR1945" i="1" s="1"/>
  <c r="AD1945" i="1"/>
  <c r="AS1944" i="1"/>
  <c r="AR1944" i="1"/>
  <c r="AG1944" i="1"/>
  <c r="AN1944" i="1" s="1"/>
  <c r="AD1944" i="1"/>
  <c r="AG1943" i="1"/>
  <c r="AN1943" i="1" s="1"/>
  <c r="AS1943" i="1" s="1"/>
  <c r="AD1943" i="1"/>
  <c r="AD1942" i="1"/>
  <c r="AG1942" i="1" s="1"/>
  <c r="AN1942" i="1" s="1"/>
  <c r="AS1942" i="1" s="1"/>
  <c r="AD1941" i="1"/>
  <c r="AG1941" i="1" s="1"/>
  <c r="AN1941" i="1" s="1"/>
  <c r="AD1940" i="1"/>
  <c r="AG1940" i="1" s="1"/>
  <c r="AN1940" i="1" s="1"/>
  <c r="AD1939" i="1"/>
  <c r="AG1939" i="1" s="1"/>
  <c r="AN1939" i="1" s="1"/>
  <c r="B1939" i="1"/>
  <c r="AN1938" i="1"/>
  <c r="AS1938" i="1" s="1"/>
  <c r="AD1938" i="1"/>
  <c r="AG1938" i="1" s="1"/>
  <c r="AN1937" i="1"/>
  <c r="AD1937" i="1"/>
  <c r="AG1937" i="1" s="1"/>
  <c r="B1937" i="1"/>
  <c r="AD1936" i="1"/>
  <c r="AG1936" i="1" s="1"/>
  <c r="AN1936" i="1" s="1"/>
  <c r="AS1936" i="1" s="1"/>
  <c r="AN1935" i="1"/>
  <c r="AS1935" i="1" s="1"/>
  <c r="AD1935" i="1"/>
  <c r="AG1935" i="1" s="1"/>
  <c r="B1935" i="1"/>
  <c r="AG1934" i="1"/>
  <c r="AN1934" i="1" s="1"/>
  <c r="AS1934" i="1" s="1"/>
  <c r="AD1934" i="1"/>
  <c r="AR1933" i="1"/>
  <c r="AD1933" i="1"/>
  <c r="AG1933" i="1" s="1"/>
  <c r="AN1933" i="1" s="1"/>
  <c r="AS1933" i="1" s="1"/>
  <c r="AD1932" i="1"/>
  <c r="AG1932" i="1" s="1"/>
  <c r="AN1932" i="1" s="1"/>
  <c r="AD1931" i="1"/>
  <c r="AG1931" i="1" s="1"/>
  <c r="AN1931" i="1" s="1"/>
  <c r="B1931" i="1"/>
  <c r="AR1930" i="1"/>
  <c r="AD1930" i="1"/>
  <c r="AG1930" i="1" s="1"/>
  <c r="AN1930" i="1" s="1"/>
  <c r="AS1930" i="1" s="1"/>
  <c r="AD1929" i="1"/>
  <c r="AG1929" i="1" s="1"/>
  <c r="AN1929" i="1" s="1"/>
  <c r="AD1928" i="1"/>
  <c r="AG1928" i="1" s="1"/>
  <c r="AN1928" i="1" s="1"/>
  <c r="AN1927" i="1"/>
  <c r="AR1927" i="1" s="1"/>
  <c r="AD1927" i="1"/>
  <c r="AG1927" i="1" s="1"/>
  <c r="AG1926" i="1"/>
  <c r="AN1926" i="1" s="1"/>
  <c r="AD1926" i="1"/>
  <c r="AG1925" i="1"/>
  <c r="AN1925" i="1" s="1"/>
  <c r="AR1925" i="1" s="1"/>
  <c r="AD1925" i="1"/>
  <c r="AR1924" i="1"/>
  <c r="AG1924" i="1"/>
  <c r="AN1924" i="1" s="1"/>
  <c r="AS1924" i="1" s="1"/>
  <c r="AD1924" i="1"/>
  <c r="B1924" i="1"/>
  <c r="AG1923" i="1"/>
  <c r="AN1923" i="1" s="1"/>
  <c r="AD1923" i="1"/>
  <c r="AG1922" i="1"/>
  <c r="AN1922" i="1" s="1"/>
  <c r="AD1922" i="1"/>
  <c r="B1922" i="1"/>
  <c r="AN1921" i="1"/>
  <c r="AR1921" i="1" s="1"/>
  <c r="AD1921" i="1"/>
  <c r="AG1921" i="1" s="1"/>
  <c r="B1921" i="1"/>
  <c r="AN1920" i="1"/>
  <c r="AS1920" i="1" s="1"/>
  <c r="AD1920" i="1"/>
  <c r="AG1920" i="1" s="1"/>
  <c r="B1920" i="1"/>
  <c r="AD1919" i="1"/>
  <c r="AG1919" i="1" s="1"/>
  <c r="AN1919" i="1" s="1"/>
  <c r="AD1918" i="1"/>
  <c r="AG1918" i="1" s="1"/>
  <c r="AN1918" i="1" s="1"/>
  <c r="AN1917" i="1"/>
  <c r="AS1917" i="1" s="1"/>
  <c r="AD1917" i="1"/>
  <c r="AG1917" i="1" s="1"/>
  <c r="AS1916" i="1"/>
  <c r="AN1916" i="1"/>
  <c r="AR1916" i="1" s="1"/>
  <c r="AD1916" i="1"/>
  <c r="AG1916" i="1" s="1"/>
  <c r="AG1915" i="1"/>
  <c r="AN1915" i="1" s="1"/>
  <c r="AD1915" i="1"/>
  <c r="AG1914" i="1"/>
  <c r="AN1914" i="1" s="1"/>
  <c r="AD1914" i="1"/>
  <c r="AS1913" i="1"/>
  <c r="AN1913" i="1"/>
  <c r="AR1913" i="1" s="1"/>
  <c r="AG1913" i="1"/>
  <c r="AD1913" i="1"/>
  <c r="AD1912" i="1"/>
  <c r="AG1912" i="1" s="1"/>
  <c r="AN1912" i="1" s="1"/>
  <c r="AD1911" i="1"/>
  <c r="AG1911" i="1" s="1"/>
  <c r="AN1911" i="1" s="1"/>
  <c r="B1911" i="1"/>
  <c r="AN1910" i="1"/>
  <c r="AS1910" i="1" s="1"/>
  <c r="AG1910" i="1"/>
  <c r="AD1910" i="1"/>
  <c r="AG1909" i="1"/>
  <c r="AN1909" i="1" s="1"/>
  <c r="AD1909" i="1"/>
  <c r="AS1908" i="1"/>
  <c r="AG1908" i="1"/>
  <c r="AN1908" i="1" s="1"/>
  <c r="AR1908" i="1" s="1"/>
  <c r="AD1908" i="1"/>
  <c r="AD1907" i="1"/>
  <c r="AG1907" i="1" s="1"/>
  <c r="AN1907" i="1" s="1"/>
  <c r="AD1906" i="1"/>
  <c r="AG1906" i="1" s="1"/>
  <c r="AN1906" i="1" s="1"/>
  <c r="AD1905" i="1"/>
  <c r="AG1905" i="1" s="1"/>
  <c r="AN1905" i="1" s="1"/>
  <c r="AG1904" i="1"/>
  <c r="AN1904" i="1" s="1"/>
  <c r="AD1904" i="1"/>
  <c r="AG1903" i="1"/>
  <c r="AN1903" i="1" s="1"/>
  <c r="AD1903" i="1"/>
  <c r="AN1902" i="1"/>
  <c r="AS1902" i="1" s="1"/>
  <c r="AG1902" i="1"/>
  <c r="AD1902" i="1"/>
  <c r="AG1901" i="1"/>
  <c r="AN1901" i="1" s="1"/>
  <c r="AD1901" i="1"/>
  <c r="AS1900" i="1"/>
  <c r="AG1900" i="1"/>
  <c r="AN1900" i="1" s="1"/>
  <c r="AR1900" i="1" s="1"/>
  <c r="AD1900" i="1"/>
  <c r="AD1899" i="1"/>
  <c r="AG1899" i="1" s="1"/>
  <c r="AN1899" i="1" s="1"/>
  <c r="AD1898" i="1"/>
  <c r="AG1898" i="1" s="1"/>
  <c r="AN1898" i="1" s="1"/>
  <c r="AD1897" i="1"/>
  <c r="AG1897" i="1" s="1"/>
  <c r="AN1897" i="1" s="1"/>
  <c r="AG1896" i="1"/>
  <c r="AN1896" i="1" s="1"/>
  <c r="AD1896" i="1"/>
  <c r="AG1895" i="1"/>
  <c r="AN1895" i="1" s="1"/>
  <c r="AD1895" i="1"/>
  <c r="AN1894" i="1"/>
  <c r="AS1894" i="1" s="1"/>
  <c r="AG1894" i="1"/>
  <c r="AD1894" i="1"/>
  <c r="AG1893" i="1"/>
  <c r="AN1893" i="1" s="1"/>
  <c r="AD1893" i="1"/>
  <c r="AS1892" i="1"/>
  <c r="AG1892" i="1"/>
  <c r="AN1892" i="1" s="1"/>
  <c r="AR1892" i="1" s="1"/>
  <c r="AD1892" i="1"/>
  <c r="AD1891" i="1"/>
  <c r="AG1891" i="1" s="1"/>
  <c r="AN1891" i="1" s="1"/>
  <c r="AD1890" i="1"/>
  <c r="AG1890" i="1" s="1"/>
  <c r="AN1890" i="1" s="1"/>
  <c r="AD1889" i="1"/>
  <c r="AG1889" i="1" s="1"/>
  <c r="AN1889" i="1" s="1"/>
  <c r="AG1888" i="1"/>
  <c r="AN1888" i="1" s="1"/>
  <c r="AD1888" i="1"/>
  <c r="AG1887" i="1"/>
  <c r="AN1887" i="1" s="1"/>
  <c r="AD1887" i="1"/>
  <c r="AN1886" i="1"/>
  <c r="AS1886" i="1" s="1"/>
  <c r="AG1886" i="1"/>
  <c r="AD1886" i="1"/>
  <c r="AG1885" i="1"/>
  <c r="AN1885" i="1" s="1"/>
  <c r="AD1885" i="1"/>
  <c r="AS1884" i="1"/>
  <c r="AG1884" i="1"/>
  <c r="AN1884" i="1" s="1"/>
  <c r="AR1884" i="1" s="1"/>
  <c r="AD1884" i="1"/>
  <c r="AD1883" i="1"/>
  <c r="AG1883" i="1" s="1"/>
  <c r="AN1883" i="1" s="1"/>
  <c r="AD1882" i="1"/>
  <c r="AG1882" i="1" s="1"/>
  <c r="AN1882" i="1" s="1"/>
  <c r="AD1881" i="1"/>
  <c r="AG1881" i="1" s="1"/>
  <c r="AN1881" i="1" s="1"/>
  <c r="AG1880" i="1"/>
  <c r="AN1880" i="1" s="1"/>
  <c r="AD1880" i="1"/>
  <c r="AG1879" i="1"/>
  <c r="AN1879" i="1" s="1"/>
  <c r="AD1879" i="1"/>
  <c r="AN1878" i="1"/>
  <c r="AS1878" i="1" s="1"/>
  <c r="AG1878" i="1"/>
  <c r="AD1878" i="1"/>
  <c r="AG1877" i="1"/>
  <c r="AN1877" i="1" s="1"/>
  <c r="AD1877" i="1"/>
  <c r="AS1876" i="1"/>
  <c r="AG1876" i="1"/>
  <c r="AN1876" i="1" s="1"/>
  <c r="AR1876" i="1" s="1"/>
  <c r="AD1876" i="1"/>
  <c r="AD1875" i="1"/>
  <c r="AG1875" i="1" s="1"/>
  <c r="AN1875" i="1" s="1"/>
  <c r="AD1874" i="1"/>
  <c r="AG1874" i="1" s="1"/>
  <c r="AN1874" i="1" s="1"/>
  <c r="AD1873" i="1"/>
  <c r="AG1873" i="1" s="1"/>
  <c r="AN1873" i="1" s="1"/>
  <c r="AG1872" i="1"/>
  <c r="AN1872" i="1" s="1"/>
  <c r="AD1872" i="1"/>
  <c r="AG1871" i="1"/>
  <c r="AN1871" i="1" s="1"/>
  <c r="AD1871" i="1"/>
  <c r="AN1870" i="1"/>
  <c r="AS1870" i="1" s="1"/>
  <c r="AG1870" i="1"/>
  <c r="AD1870" i="1"/>
  <c r="AG1869" i="1"/>
  <c r="AN1869" i="1" s="1"/>
  <c r="AD1869" i="1"/>
  <c r="AS1868" i="1"/>
  <c r="AG1868" i="1"/>
  <c r="AN1868" i="1" s="1"/>
  <c r="AR1868" i="1" s="1"/>
  <c r="AD1868" i="1"/>
  <c r="AD1867" i="1"/>
  <c r="AG1867" i="1" s="1"/>
  <c r="AN1867" i="1" s="1"/>
  <c r="AD1866" i="1"/>
  <c r="AG1866" i="1" s="1"/>
  <c r="AN1866" i="1" s="1"/>
  <c r="AD1865" i="1"/>
  <c r="AG1865" i="1" s="1"/>
  <c r="AN1865" i="1" s="1"/>
  <c r="AG1864" i="1"/>
  <c r="AN1864" i="1" s="1"/>
  <c r="AD1864" i="1"/>
  <c r="AG1863" i="1"/>
  <c r="AN1863" i="1" s="1"/>
  <c r="AD1863" i="1"/>
  <c r="AN1862" i="1"/>
  <c r="AS1862" i="1" s="1"/>
  <c r="AG1862" i="1"/>
  <c r="AD1862" i="1"/>
  <c r="AG1861" i="1"/>
  <c r="AN1861" i="1" s="1"/>
  <c r="AD1861" i="1"/>
  <c r="AS1860" i="1"/>
  <c r="AG1860" i="1"/>
  <c r="AN1860" i="1" s="1"/>
  <c r="AR1860" i="1" s="1"/>
  <c r="AD1860" i="1"/>
  <c r="AD1859" i="1"/>
  <c r="AG1859" i="1" s="1"/>
  <c r="AN1859" i="1" s="1"/>
  <c r="AD1858" i="1"/>
  <c r="AG1858" i="1" s="1"/>
  <c r="AN1858" i="1" s="1"/>
  <c r="AD1857" i="1"/>
  <c r="AG1857" i="1" s="1"/>
  <c r="AN1857" i="1" s="1"/>
  <c r="AG1856" i="1"/>
  <c r="AN1856" i="1" s="1"/>
  <c r="AD1856" i="1"/>
  <c r="AG1855" i="1"/>
  <c r="AN1855" i="1" s="1"/>
  <c r="AD1855" i="1"/>
  <c r="AN1854" i="1"/>
  <c r="AS1854" i="1" s="1"/>
  <c r="AG1854" i="1"/>
  <c r="AD1854" i="1"/>
  <c r="AG1853" i="1"/>
  <c r="AN1853" i="1" s="1"/>
  <c r="AD1853" i="1"/>
  <c r="AS1852" i="1"/>
  <c r="AG1852" i="1"/>
  <c r="AN1852" i="1" s="1"/>
  <c r="AR1852" i="1" s="1"/>
  <c r="AD1852" i="1"/>
  <c r="AD1851" i="1"/>
  <c r="AG1851" i="1" s="1"/>
  <c r="AN1851" i="1" s="1"/>
  <c r="AD1850" i="1"/>
  <c r="AG1850" i="1" s="1"/>
  <c r="AN1850" i="1" s="1"/>
  <c r="AD1849" i="1"/>
  <c r="AG1849" i="1" s="1"/>
  <c r="AN1849" i="1" s="1"/>
  <c r="AG1848" i="1"/>
  <c r="AN1848" i="1" s="1"/>
  <c r="AD1848" i="1"/>
  <c r="AG1847" i="1"/>
  <c r="AN1847" i="1" s="1"/>
  <c r="AD1847" i="1"/>
  <c r="AN1846" i="1"/>
  <c r="AS1846" i="1" s="1"/>
  <c r="AG1846" i="1"/>
  <c r="AD1846" i="1"/>
  <c r="B1846" i="1"/>
  <c r="AD1845" i="1"/>
  <c r="AG1845" i="1" s="1"/>
  <c r="AN1845" i="1" s="1"/>
  <c r="AD1844" i="1"/>
  <c r="AG1844" i="1" s="1"/>
  <c r="AN1844" i="1" s="1"/>
  <c r="AG1843" i="1"/>
  <c r="AN1843" i="1" s="1"/>
  <c r="AD1843" i="1"/>
  <c r="AD1842" i="1"/>
  <c r="AG1842" i="1" s="1"/>
  <c r="AN1842" i="1" s="1"/>
  <c r="AD1841" i="1"/>
  <c r="AG1841" i="1" s="1"/>
  <c r="AN1841" i="1" s="1"/>
  <c r="AG1840" i="1"/>
  <c r="AN1840" i="1" s="1"/>
  <c r="AD1840" i="1"/>
  <c r="AG1839" i="1"/>
  <c r="AN1839" i="1" s="1"/>
  <c r="AD1839" i="1"/>
  <c r="AS1838" i="1"/>
  <c r="AN1838" i="1"/>
  <c r="AR1838" i="1" s="1"/>
  <c r="AD1838" i="1"/>
  <c r="AG1838" i="1" s="1"/>
  <c r="AD1837" i="1"/>
  <c r="AG1837" i="1" s="1"/>
  <c r="AN1837" i="1" s="1"/>
  <c r="AD1836" i="1"/>
  <c r="AG1836" i="1" s="1"/>
  <c r="AN1836" i="1" s="1"/>
  <c r="AG1835" i="1"/>
  <c r="AN1835" i="1" s="1"/>
  <c r="AD1835" i="1"/>
  <c r="AD1834" i="1"/>
  <c r="AG1834" i="1" s="1"/>
  <c r="AN1834" i="1" s="1"/>
  <c r="AD1833" i="1"/>
  <c r="AG1833" i="1" s="1"/>
  <c r="AN1833" i="1" s="1"/>
  <c r="B1833" i="1"/>
  <c r="AS1832" i="1"/>
  <c r="AN1832" i="1"/>
  <c r="AR1832" i="1" s="1"/>
  <c r="AG1832" i="1"/>
  <c r="AD1832" i="1"/>
  <c r="AG1831" i="1"/>
  <c r="AN1831" i="1" s="1"/>
  <c r="AD1831" i="1"/>
  <c r="AG1830" i="1"/>
  <c r="AN1830" i="1" s="1"/>
  <c r="AS1830" i="1" s="1"/>
  <c r="AD1830" i="1"/>
  <c r="AD1829" i="1"/>
  <c r="AG1829" i="1" s="1"/>
  <c r="AN1829" i="1" s="1"/>
  <c r="AD1828" i="1"/>
  <c r="AG1828" i="1" s="1"/>
  <c r="AN1828" i="1" s="1"/>
  <c r="AD1827" i="1"/>
  <c r="AG1827" i="1" s="1"/>
  <c r="AN1827" i="1" s="1"/>
  <c r="AG1826" i="1"/>
  <c r="AN1826" i="1" s="1"/>
  <c r="AD1826" i="1"/>
  <c r="AG1825" i="1"/>
  <c r="AN1825" i="1" s="1"/>
  <c r="AD1825" i="1"/>
  <c r="AS1824" i="1"/>
  <c r="AN1824" i="1"/>
  <c r="AR1824" i="1" s="1"/>
  <c r="AG1824" i="1"/>
  <c r="AD1824" i="1"/>
  <c r="AG1823" i="1"/>
  <c r="AN1823" i="1" s="1"/>
  <c r="AD1823" i="1"/>
  <c r="AG1822" i="1"/>
  <c r="AN1822" i="1" s="1"/>
  <c r="AS1822" i="1" s="1"/>
  <c r="AD1822" i="1"/>
  <c r="AD1821" i="1"/>
  <c r="AG1821" i="1" s="1"/>
  <c r="AN1821" i="1" s="1"/>
  <c r="AD1820" i="1"/>
  <c r="AG1820" i="1" s="1"/>
  <c r="AN1820" i="1" s="1"/>
  <c r="AD1819" i="1"/>
  <c r="AG1819" i="1" s="1"/>
  <c r="AN1819" i="1" s="1"/>
  <c r="AG1818" i="1"/>
  <c r="AN1818" i="1" s="1"/>
  <c r="AD1818" i="1"/>
  <c r="AG1817" i="1"/>
  <c r="AN1817" i="1" s="1"/>
  <c r="AD1817" i="1"/>
  <c r="AS1816" i="1"/>
  <c r="AN1816" i="1"/>
  <c r="AR1816" i="1" s="1"/>
  <c r="AG1816" i="1"/>
  <c r="AD1816" i="1"/>
  <c r="AG1815" i="1"/>
  <c r="AN1815" i="1" s="1"/>
  <c r="AD1815" i="1"/>
  <c r="AG1814" i="1"/>
  <c r="AN1814" i="1" s="1"/>
  <c r="AS1814" i="1" s="1"/>
  <c r="AD1814" i="1"/>
  <c r="B1814" i="1"/>
  <c r="AG1813" i="1"/>
  <c r="AN1813" i="1" s="1"/>
  <c r="AD1813" i="1"/>
  <c r="B1813" i="1"/>
  <c r="AG1812" i="1"/>
  <c r="AN1812" i="1" s="1"/>
  <c r="AD1812" i="1"/>
  <c r="AG1811" i="1"/>
  <c r="AN1811" i="1" s="1"/>
  <c r="AD1811" i="1"/>
  <c r="B1811" i="1"/>
  <c r="AD1810" i="1"/>
  <c r="AG1810" i="1" s="1"/>
  <c r="AN1810" i="1" s="1"/>
  <c r="AG1809" i="1"/>
  <c r="AN1809" i="1" s="1"/>
  <c r="AD1809" i="1"/>
  <c r="AG1808" i="1"/>
  <c r="AN1808" i="1" s="1"/>
  <c r="AD1808" i="1"/>
  <c r="AS1807" i="1"/>
  <c r="AN1807" i="1"/>
  <c r="AR1807" i="1" s="1"/>
  <c r="AG1807" i="1"/>
  <c r="AD1807" i="1"/>
  <c r="AG1806" i="1"/>
  <c r="AN1806" i="1" s="1"/>
  <c r="AD1806" i="1"/>
  <c r="AS1805" i="1"/>
  <c r="AG1805" i="1"/>
  <c r="AN1805" i="1" s="1"/>
  <c r="AR1805" i="1" s="1"/>
  <c r="AD1805" i="1"/>
  <c r="AD1804" i="1"/>
  <c r="AG1804" i="1" s="1"/>
  <c r="AN1804" i="1" s="1"/>
  <c r="AD1803" i="1"/>
  <c r="AG1803" i="1" s="1"/>
  <c r="AN1803" i="1" s="1"/>
  <c r="AD1802" i="1"/>
  <c r="AG1802" i="1" s="1"/>
  <c r="AN1802" i="1" s="1"/>
  <c r="AG1801" i="1"/>
  <c r="AN1801" i="1" s="1"/>
  <c r="AD1801" i="1"/>
  <c r="B1801" i="1"/>
  <c r="AD1800" i="1"/>
  <c r="AG1800" i="1" s="1"/>
  <c r="AN1800" i="1" s="1"/>
  <c r="AD1799" i="1"/>
  <c r="AG1799" i="1" s="1"/>
  <c r="AN1799" i="1" s="1"/>
  <c r="AG1798" i="1"/>
  <c r="AN1798" i="1" s="1"/>
  <c r="AD1798" i="1"/>
  <c r="AG1797" i="1"/>
  <c r="AN1797" i="1" s="1"/>
  <c r="AD1797" i="1"/>
  <c r="AS1796" i="1"/>
  <c r="AN1796" i="1"/>
  <c r="AR1796" i="1" s="1"/>
  <c r="AG1796" i="1"/>
  <c r="AD1796" i="1"/>
  <c r="AG1795" i="1"/>
  <c r="AN1795" i="1" s="1"/>
  <c r="AD1795" i="1"/>
  <c r="AS1794" i="1"/>
  <c r="AG1794" i="1"/>
  <c r="AN1794" i="1" s="1"/>
  <c r="AR1794" i="1" s="1"/>
  <c r="AD1794" i="1"/>
  <c r="AD1793" i="1"/>
  <c r="AG1793" i="1" s="1"/>
  <c r="AN1793" i="1" s="1"/>
  <c r="AD1792" i="1"/>
  <c r="AG1792" i="1" s="1"/>
  <c r="AN1792" i="1" s="1"/>
  <c r="AD1791" i="1"/>
  <c r="AG1791" i="1" s="1"/>
  <c r="AN1791" i="1" s="1"/>
  <c r="AG1790" i="1"/>
  <c r="AN1790" i="1" s="1"/>
  <c r="AD1790" i="1"/>
  <c r="AG1789" i="1"/>
  <c r="AN1789" i="1" s="1"/>
  <c r="AD1789" i="1"/>
  <c r="B1789" i="1"/>
  <c r="AD1788" i="1"/>
  <c r="AG1788" i="1" s="1"/>
  <c r="AN1788" i="1" s="1"/>
  <c r="AG1787" i="1"/>
  <c r="AN1787" i="1" s="1"/>
  <c r="AD1787" i="1"/>
  <c r="B1787" i="1"/>
  <c r="AD1786" i="1"/>
  <c r="AG1786" i="1" s="1"/>
  <c r="AN1786" i="1" s="1"/>
  <c r="B1786" i="1"/>
  <c r="AG1785" i="1"/>
  <c r="AN1785" i="1" s="1"/>
  <c r="AS1785" i="1" s="1"/>
  <c r="AD1785" i="1"/>
  <c r="AG1784" i="1"/>
  <c r="AN1784" i="1" s="1"/>
  <c r="AD1784" i="1"/>
  <c r="AD1783" i="1"/>
  <c r="AG1783" i="1" s="1"/>
  <c r="AN1783" i="1" s="1"/>
  <c r="AN1782" i="1"/>
  <c r="AS1782" i="1" s="1"/>
  <c r="AD1782" i="1"/>
  <c r="AG1782" i="1" s="1"/>
  <c r="AG1781" i="1"/>
  <c r="AN1781" i="1" s="1"/>
  <c r="AD1781" i="1"/>
  <c r="AN1780" i="1"/>
  <c r="AR1780" i="1" s="1"/>
  <c r="AG1780" i="1"/>
  <c r="AD1780" i="1"/>
  <c r="AD1779" i="1"/>
  <c r="AG1779" i="1" s="1"/>
  <c r="AN1779" i="1" s="1"/>
  <c r="AG1778" i="1"/>
  <c r="AN1778" i="1" s="1"/>
  <c r="AD1778" i="1"/>
  <c r="B1778" i="1"/>
  <c r="AN1777" i="1"/>
  <c r="AS1777" i="1" s="1"/>
  <c r="AG1777" i="1"/>
  <c r="AD1777" i="1"/>
  <c r="AD1776" i="1"/>
  <c r="AG1776" i="1" s="1"/>
  <c r="AN1776" i="1" s="1"/>
  <c r="AG1775" i="1"/>
  <c r="AN1775" i="1" s="1"/>
  <c r="AD1775" i="1"/>
  <c r="AG1774" i="1"/>
  <c r="AN1774" i="1" s="1"/>
  <c r="AD1774" i="1"/>
  <c r="AG1773" i="1"/>
  <c r="AN1773" i="1" s="1"/>
  <c r="AD1773" i="1"/>
  <c r="AD1772" i="1"/>
  <c r="AG1772" i="1" s="1"/>
  <c r="AN1772" i="1" s="1"/>
  <c r="AD1771" i="1"/>
  <c r="AG1771" i="1" s="1"/>
  <c r="AN1771" i="1" s="1"/>
  <c r="AD1770" i="1"/>
  <c r="AG1770" i="1" s="1"/>
  <c r="AN1770" i="1" s="1"/>
  <c r="AN1769" i="1"/>
  <c r="AS1769" i="1" s="1"/>
  <c r="AG1769" i="1"/>
  <c r="AD1769" i="1"/>
  <c r="AD1768" i="1"/>
  <c r="AG1768" i="1" s="1"/>
  <c r="AN1768" i="1" s="1"/>
  <c r="AG1767" i="1"/>
  <c r="AN1767" i="1" s="1"/>
  <c r="AD1767" i="1"/>
  <c r="AG1766" i="1"/>
  <c r="AN1766" i="1" s="1"/>
  <c r="AD1766" i="1"/>
  <c r="AG1765" i="1"/>
  <c r="AN1765" i="1" s="1"/>
  <c r="AD1765" i="1"/>
  <c r="AD1764" i="1"/>
  <c r="AG1764" i="1" s="1"/>
  <c r="AN1764" i="1" s="1"/>
  <c r="AD1763" i="1"/>
  <c r="AG1763" i="1" s="1"/>
  <c r="AN1763" i="1" s="1"/>
  <c r="AD1762" i="1"/>
  <c r="AG1762" i="1" s="1"/>
  <c r="AN1762" i="1" s="1"/>
  <c r="AN1761" i="1"/>
  <c r="AS1761" i="1" s="1"/>
  <c r="AG1761" i="1"/>
  <c r="AD1761" i="1"/>
  <c r="AD1760" i="1"/>
  <c r="AG1760" i="1" s="1"/>
  <c r="AN1760" i="1" s="1"/>
  <c r="B1760" i="1"/>
  <c r="AD1759" i="1"/>
  <c r="AG1759" i="1" s="1"/>
  <c r="AN1759" i="1" s="1"/>
  <c r="B1759" i="1"/>
  <c r="AD1758" i="1"/>
  <c r="AG1758" i="1" s="1"/>
  <c r="AN1758" i="1" s="1"/>
  <c r="AD1757" i="1"/>
  <c r="AG1757" i="1" s="1"/>
  <c r="AN1757" i="1" s="1"/>
  <c r="AD1756" i="1"/>
  <c r="AG1756" i="1" s="1"/>
  <c r="AN1756" i="1" s="1"/>
  <c r="B1756" i="1"/>
  <c r="AD1755" i="1"/>
  <c r="AG1755" i="1" s="1"/>
  <c r="AN1755" i="1" s="1"/>
  <c r="AD1754" i="1"/>
  <c r="AG1754" i="1" s="1"/>
  <c r="AN1754" i="1" s="1"/>
  <c r="AD1753" i="1"/>
  <c r="AG1753" i="1" s="1"/>
  <c r="AN1753" i="1" s="1"/>
  <c r="AN1752" i="1"/>
  <c r="AS1752" i="1" s="1"/>
  <c r="AG1752" i="1"/>
  <c r="AD1752" i="1"/>
  <c r="AS1751" i="1"/>
  <c r="AN1751" i="1"/>
  <c r="AR1751" i="1" s="1"/>
  <c r="AG1751" i="1"/>
  <c r="AD1751" i="1"/>
  <c r="B1751" i="1"/>
  <c r="AD1750" i="1"/>
  <c r="AG1750" i="1" s="1"/>
  <c r="AN1750" i="1" s="1"/>
  <c r="AN1749" i="1"/>
  <c r="AS1749" i="1" s="1"/>
  <c r="AG1749" i="1"/>
  <c r="AD1749" i="1"/>
  <c r="AS1748" i="1"/>
  <c r="AN1748" i="1"/>
  <c r="AR1748" i="1" s="1"/>
  <c r="AG1748" i="1"/>
  <c r="AD1748" i="1"/>
  <c r="AG1747" i="1"/>
  <c r="AN1747" i="1" s="1"/>
  <c r="AD1747" i="1"/>
  <c r="AG1746" i="1"/>
  <c r="AN1746" i="1" s="1"/>
  <c r="AD1746" i="1"/>
  <c r="AG1745" i="1"/>
  <c r="AN1745" i="1" s="1"/>
  <c r="AD1745" i="1"/>
  <c r="AD1744" i="1"/>
  <c r="AG1744" i="1" s="1"/>
  <c r="AN1744" i="1" s="1"/>
  <c r="AD1743" i="1"/>
  <c r="AG1743" i="1" s="1"/>
  <c r="AN1743" i="1" s="1"/>
  <c r="AD1742" i="1"/>
  <c r="AG1742" i="1" s="1"/>
  <c r="AN1742" i="1" s="1"/>
  <c r="AN1741" i="1"/>
  <c r="AS1741" i="1" s="1"/>
  <c r="AG1741" i="1"/>
  <c r="AD1741" i="1"/>
  <c r="AS1740" i="1"/>
  <c r="AN1740" i="1"/>
  <c r="AR1740" i="1" s="1"/>
  <c r="AG1740" i="1"/>
  <c r="AD1740" i="1"/>
  <c r="B1740" i="1"/>
  <c r="AD1739" i="1"/>
  <c r="AG1739" i="1" s="1"/>
  <c r="AN1739" i="1" s="1"/>
  <c r="AN1738" i="1"/>
  <c r="AS1738" i="1" s="1"/>
  <c r="AG1738" i="1"/>
  <c r="AD1738" i="1"/>
  <c r="AS1737" i="1"/>
  <c r="AN1737" i="1"/>
  <c r="AR1737" i="1" s="1"/>
  <c r="AG1737" i="1"/>
  <c r="AD1737" i="1"/>
  <c r="AG1736" i="1"/>
  <c r="AN1736" i="1" s="1"/>
  <c r="AD1736" i="1"/>
  <c r="AG1735" i="1"/>
  <c r="AN1735" i="1" s="1"/>
  <c r="AD1735" i="1"/>
  <c r="AG1734" i="1"/>
  <c r="AN1734" i="1" s="1"/>
  <c r="AD1734" i="1"/>
  <c r="AD1733" i="1"/>
  <c r="AG1733" i="1" s="1"/>
  <c r="AN1733" i="1" s="1"/>
  <c r="AD1732" i="1"/>
  <c r="AG1732" i="1" s="1"/>
  <c r="AN1732" i="1" s="1"/>
  <c r="AD1731" i="1"/>
  <c r="AG1731" i="1" s="1"/>
  <c r="AN1731" i="1" s="1"/>
  <c r="AN1730" i="1"/>
  <c r="AS1730" i="1" s="1"/>
  <c r="AG1730" i="1"/>
  <c r="AD1730" i="1"/>
  <c r="AS1729" i="1"/>
  <c r="AN1729" i="1"/>
  <c r="AR1729" i="1" s="1"/>
  <c r="AG1729" i="1"/>
  <c r="AD1729" i="1"/>
  <c r="AG1728" i="1"/>
  <c r="AN1728" i="1" s="1"/>
  <c r="AD1728" i="1"/>
  <c r="AG1727" i="1"/>
  <c r="AN1727" i="1" s="1"/>
  <c r="AD1727" i="1"/>
  <c r="AG1726" i="1"/>
  <c r="AN1726" i="1" s="1"/>
  <c r="AD1726" i="1"/>
  <c r="AD1725" i="1"/>
  <c r="AG1725" i="1" s="1"/>
  <c r="AN1725" i="1" s="1"/>
  <c r="AD1724" i="1"/>
  <c r="AG1724" i="1" s="1"/>
  <c r="AN1724" i="1" s="1"/>
  <c r="AD1723" i="1"/>
  <c r="AG1723" i="1" s="1"/>
  <c r="AN1723" i="1" s="1"/>
  <c r="AN1722" i="1"/>
  <c r="AS1722" i="1" s="1"/>
  <c r="AG1722" i="1"/>
  <c r="AD1722" i="1"/>
  <c r="AS1721" i="1"/>
  <c r="AN1721" i="1"/>
  <c r="AR1721" i="1" s="1"/>
  <c r="AG1721" i="1"/>
  <c r="AD1721" i="1"/>
  <c r="AG1720" i="1"/>
  <c r="AN1720" i="1" s="1"/>
  <c r="AD1720" i="1"/>
  <c r="AG1719" i="1"/>
  <c r="AN1719" i="1" s="1"/>
  <c r="AD1719" i="1"/>
  <c r="AG1718" i="1"/>
  <c r="AN1718" i="1" s="1"/>
  <c r="AD1718" i="1"/>
  <c r="AD1717" i="1"/>
  <c r="AG1717" i="1" s="1"/>
  <c r="AN1717" i="1" s="1"/>
  <c r="AD1716" i="1"/>
  <c r="AG1716" i="1" s="1"/>
  <c r="AN1716" i="1" s="1"/>
  <c r="AD1715" i="1"/>
  <c r="AG1715" i="1" s="1"/>
  <c r="AN1715" i="1" s="1"/>
  <c r="AS1714" i="1"/>
  <c r="AR1714" i="1"/>
  <c r="AG1714" i="1"/>
  <c r="AD1714" i="1"/>
  <c r="AG1713" i="1"/>
  <c r="AN1713" i="1" s="1"/>
  <c r="AD1713" i="1"/>
  <c r="AD1712" i="1"/>
  <c r="AG1712" i="1" s="1"/>
  <c r="AN1712" i="1" s="1"/>
  <c r="AD1711" i="1"/>
  <c r="AG1711" i="1" s="1"/>
  <c r="AN1711" i="1" s="1"/>
  <c r="AD1710" i="1"/>
  <c r="AG1710" i="1" s="1"/>
  <c r="AN1710" i="1" s="1"/>
  <c r="AN1709" i="1"/>
  <c r="AS1709" i="1" s="1"/>
  <c r="AG1709" i="1"/>
  <c r="AD1709" i="1"/>
  <c r="AS1708" i="1"/>
  <c r="AN1708" i="1"/>
  <c r="AR1708" i="1" s="1"/>
  <c r="AG1708" i="1"/>
  <c r="AD1708" i="1"/>
  <c r="AG1707" i="1"/>
  <c r="AN1707" i="1" s="1"/>
  <c r="AD1707" i="1"/>
  <c r="AG1706" i="1"/>
  <c r="AN1706" i="1" s="1"/>
  <c r="AD1706" i="1"/>
  <c r="AG1705" i="1"/>
  <c r="AN1705" i="1" s="1"/>
  <c r="AD1705" i="1"/>
  <c r="AD1704" i="1"/>
  <c r="AG1704" i="1" s="1"/>
  <c r="AN1704" i="1" s="1"/>
  <c r="AD1703" i="1"/>
  <c r="AG1703" i="1" s="1"/>
  <c r="AN1703" i="1" s="1"/>
  <c r="AD1702" i="1"/>
  <c r="AG1702" i="1" s="1"/>
  <c r="AN1702" i="1" s="1"/>
  <c r="AN1701" i="1"/>
  <c r="AS1701" i="1" s="1"/>
  <c r="AG1701" i="1"/>
  <c r="AD1701" i="1"/>
  <c r="AS1700" i="1"/>
  <c r="AN1700" i="1"/>
  <c r="AR1700" i="1" s="1"/>
  <c r="AG1700" i="1"/>
  <c r="AD1700" i="1"/>
  <c r="AG1699" i="1"/>
  <c r="AN1699" i="1" s="1"/>
  <c r="AD1699" i="1"/>
  <c r="AG1698" i="1"/>
  <c r="AN1698" i="1" s="1"/>
  <c r="AD1698" i="1"/>
  <c r="AG1697" i="1"/>
  <c r="AN1697" i="1" s="1"/>
  <c r="AD1697" i="1"/>
  <c r="AD1696" i="1"/>
  <c r="AG1696" i="1" s="1"/>
  <c r="AN1696" i="1" s="1"/>
  <c r="AD1695" i="1"/>
  <c r="AG1695" i="1" s="1"/>
  <c r="AN1695" i="1" s="1"/>
  <c r="AD1694" i="1"/>
  <c r="AG1694" i="1" s="1"/>
  <c r="AN1694" i="1" s="1"/>
  <c r="AN1693" i="1"/>
  <c r="AS1693" i="1" s="1"/>
  <c r="AG1693" i="1"/>
  <c r="AD1693" i="1"/>
  <c r="AS1692" i="1"/>
  <c r="AN1692" i="1"/>
  <c r="AR1692" i="1" s="1"/>
  <c r="AG1692" i="1"/>
  <c r="AD1692" i="1"/>
  <c r="AG1691" i="1"/>
  <c r="AN1691" i="1" s="1"/>
  <c r="AD1691" i="1"/>
  <c r="AG1690" i="1"/>
  <c r="AN1690" i="1" s="1"/>
  <c r="AD1690" i="1"/>
  <c r="AG1689" i="1"/>
  <c r="AN1689" i="1" s="1"/>
  <c r="AD1689" i="1"/>
  <c r="AD1688" i="1"/>
  <c r="AG1688" i="1" s="1"/>
  <c r="AN1688" i="1" s="1"/>
  <c r="AD1687" i="1"/>
  <c r="AG1687" i="1" s="1"/>
  <c r="AN1687" i="1" s="1"/>
  <c r="AD1686" i="1"/>
  <c r="AG1686" i="1" s="1"/>
  <c r="AN1686" i="1" s="1"/>
  <c r="AN1685" i="1"/>
  <c r="AS1685" i="1" s="1"/>
  <c r="AG1685" i="1"/>
  <c r="AD1685" i="1"/>
  <c r="AS1684" i="1"/>
  <c r="AN1684" i="1"/>
  <c r="AR1684" i="1" s="1"/>
  <c r="AG1684" i="1"/>
  <c r="AD1684" i="1"/>
  <c r="AG1683" i="1"/>
  <c r="AN1683" i="1" s="1"/>
  <c r="AD1683" i="1"/>
  <c r="AG1682" i="1"/>
  <c r="AN1682" i="1" s="1"/>
  <c r="AD1682" i="1"/>
  <c r="AG1681" i="1"/>
  <c r="AN1681" i="1" s="1"/>
  <c r="AD1681" i="1"/>
  <c r="AD1680" i="1"/>
  <c r="AG1680" i="1" s="1"/>
  <c r="AN1680" i="1" s="1"/>
  <c r="AD1679" i="1"/>
  <c r="AG1679" i="1" s="1"/>
  <c r="AN1679" i="1" s="1"/>
  <c r="AD1678" i="1"/>
  <c r="AG1678" i="1" s="1"/>
  <c r="AN1678" i="1" s="1"/>
  <c r="AN1677" i="1"/>
  <c r="AS1677" i="1" s="1"/>
  <c r="AG1677" i="1"/>
  <c r="AD1677" i="1"/>
  <c r="AS1676" i="1"/>
  <c r="AN1676" i="1"/>
  <c r="AR1676" i="1" s="1"/>
  <c r="AG1676" i="1"/>
  <c r="AD1676" i="1"/>
  <c r="AG1675" i="1"/>
  <c r="AN1675" i="1" s="1"/>
  <c r="AD1675" i="1"/>
  <c r="AG1674" i="1"/>
  <c r="AN1674" i="1" s="1"/>
  <c r="AD1674" i="1"/>
  <c r="AG1673" i="1"/>
  <c r="AN1673" i="1" s="1"/>
  <c r="AD1673" i="1"/>
  <c r="AD1672" i="1"/>
  <c r="AG1672" i="1" s="1"/>
  <c r="AN1672" i="1" s="1"/>
  <c r="AD1671" i="1"/>
  <c r="AG1671" i="1" s="1"/>
  <c r="AN1671" i="1" s="1"/>
  <c r="AD1670" i="1"/>
  <c r="AG1670" i="1" s="1"/>
  <c r="AN1670" i="1" s="1"/>
  <c r="AN1669" i="1"/>
  <c r="AS1669" i="1" s="1"/>
  <c r="AG1669" i="1"/>
  <c r="AD1669" i="1"/>
  <c r="AS1668" i="1"/>
  <c r="AN1668" i="1"/>
  <c r="AR1668" i="1" s="1"/>
  <c r="AG1668" i="1"/>
  <c r="AD1668" i="1"/>
  <c r="AG1667" i="1"/>
  <c r="AN1667" i="1" s="1"/>
  <c r="AD1667" i="1"/>
  <c r="AG1666" i="1"/>
  <c r="AN1666" i="1" s="1"/>
  <c r="AD1666" i="1"/>
  <c r="AG1665" i="1"/>
  <c r="AN1665" i="1" s="1"/>
  <c r="AD1665" i="1"/>
  <c r="AD1664" i="1"/>
  <c r="AG1664" i="1" s="1"/>
  <c r="AN1664" i="1" s="1"/>
  <c r="AD1663" i="1"/>
  <c r="AG1663" i="1" s="1"/>
  <c r="AN1663" i="1" s="1"/>
  <c r="AD1662" i="1"/>
  <c r="AG1662" i="1" s="1"/>
  <c r="AN1662" i="1" s="1"/>
  <c r="AN1661" i="1"/>
  <c r="AS1661" i="1" s="1"/>
  <c r="AG1661" i="1"/>
  <c r="AD1661" i="1"/>
  <c r="AS1660" i="1"/>
  <c r="AN1660" i="1"/>
  <c r="AR1660" i="1" s="1"/>
  <c r="AG1660" i="1"/>
  <c r="AD1660" i="1"/>
  <c r="AG1659" i="1"/>
  <c r="AN1659" i="1" s="1"/>
  <c r="AD1659" i="1"/>
  <c r="AG1658" i="1"/>
  <c r="AN1658" i="1" s="1"/>
  <c r="AD1658" i="1"/>
  <c r="AG1657" i="1"/>
  <c r="AN1657" i="1" s="1"/>
  <c r="AD1657" i="1"/>
  <c r="B1657" i="1"/>
  <c r="AG1656" i="1"/>
  <c r="AN1656" i="1" s="1"/>
  <c r="AD1656" i="1"/>
  <c r="AG1655" i="1"/>
  <c r="AN1655" i="1" s="1"/>
  <c r="AD1655" i="1"/>
  <c r="AG1654" i="1"/>
  <c r="AN1654" i="1" s="1"/>
  <c r="AD1654" i="1"/>
  <c r="AD1653" i="1"/>
  <c r="AG1653" i="1" s="1"/>
  <c r="AN1653" i="1" s="1"/>
  <c r="AD1652" i="1"/>
  <c r="AG1652" i="1" s="1"/>
  <c r="AN1652" i="1" s="1"/>
  <c r="B1652" i="1"/>
  <c r="AG1651" i="1"/>
  <c r="AN1651" i="1" s="1"/>
  <c r="AD1651" i="1"/>
  <c r="AD1650" i="1"/>
  <c r="AG1650" i="1" s="1"/>
  <c r="AN1650" i="1" s="1"/>
  <c r="AD1649" i="1"/>
  <c r="AG1649" i="1" s="1"/>
  <c r="AN1649" i="1" s="1"/>
  <c r="AD1648" i="1"/>
  <c r="AG1648" i="1" s="1"/>
  <c r="AN1648" i="1" s="1"/>
  <c r="AN1647" i="1"/>
  <c r="AS1647" i="1" s="1"/>
  <c r="AG1647" i="1"/>
  <c r="AD1647" i="1"/>
  <c r="AD1646" i="1"/>
  <c r="AG1646" i="1" s="1"/>
  <c r="AN1646" i="1" s="1"/>
  <c r="AG1645" i="1"/>
  <c r="AN1645" i="1" s="1"/>
  <c r="AD1645" i="1"/>
  <c r="AG1644" i="1"/>
  <c r="AN1644" i="1" s="1"/>
  <c r="AD1644" i="1"/>
  <c r="AG1643" i="1"/>
  <c r="AN1643" i="1" s="1"/>
  <c r="AD1643" i="1"/>
  <c r="AD1642" i="1"/>
  <c r="AG1642" i="1" s="1"/>
  <c r="AN1642" i="1" s="1"/>
  <c r="AD1641" i="1"/>
  <c r="AG1641" i="1" s="1"/>
  <c r="AN1641" i="1" s="1"/>
  <c r="AD1640" i="1"/>
  <c r="AG1640" i="1" s="1"/>
  <c r="AN1640" i="1" s="1"/>
  <c r="AN1639" i="1"/>
  <c r="AS1639" i="1" s="1"/>
  <c r="AG1639" i="1"/>
  <c r="AD1639" i="1"/>
  <c r="AD1638" i="1"/>
  <c r="AG1638" i="1" s="1"/>
  <c r="AN1638" i="1" s="1"/>
  <c r="B1638" i="1"/>
  <c r="AD1637" i="1"/>
  <c r="AG1637" i="1" s="1"/>
  <c r="AN1637" i="1" s="1"/>
  <c r="AN1636" i="1"/>
  <c r="AS1636" i="1" s="1"/>
  <c r="AG1636" i="1"/>
  <c r="AD1636" i="1"/>
  <c r="AD1635" i="1"/>
  <c r="AG1635" i="1" s="1"/>
  <c r="AN1635" i="1" s="1"/>
  <c r="AG1634" i="1"/>
  <c r="AN1634" i="1" s="1"/>
  <c r="AD1634" i="1"/>
  <c r="AG1633" i="1"/>
  <c r="AN1633" i="1" s="1"/>
  <c r="AD1633" i="1"/>
  <c r="AG1632" i="1"/>
  <c r="AN1632" i="1" s="1"/>
  <c r="AD1632" i="1"/>
  <c r="AD1631" i="1"/>
  <c r="AG1631" i="1" s="1"/>
  <c r="AN1631" i="1" s="1"/>
  <c r="AD1630" i="1"/>
  <c r="AG1630" i="1" s="1"/>
  <c r="AN1630" i="1" s="1"/>
  <c r="S1626" i="1"/>
  <c r="BA1621" i="1"/>
  <c r="AD1621" i="1"/>
  <c r="AG1621" i="1" s="1"/>
  <c r="AN1621" i="1" s="1"/>
  <c r="BB1620" i="1"/>
  <c r="BA1620" i="1"/>
  <c r="BA1619" i="1"/>
  <c r="AR1619" i="1"/>
  <c r="BB1619" i="1" s="1"/>
  <c r="BB1618" i="1"/>
  <c r="BA1618" i="1"/>
  <c r="BA1617" i="1"/>
  <c r="AR1617" i="1"/>
  <c r="BB1617" i="1" s="1"/>
  <c r="BA1616" i="1"/>
  <c r="AC1616" i="1"/>
  <c r="AD1616" i="1" s="1"/>
  <c r="AG1616" i="1" s="1"/>
  <c r="AN1616" i="1" s="1"/>
  <c r="AR1616" i="1" s="1"/>
  <c r="BB1616" i="1" s="1"/>
  <c r="BA1615" i="1"/>
  <c r="AD1615" i="1"/>
  <c r="AG1615" i="1" s="1"/>
  <c r="AN1615" i="1" s="1"/>
  <c r="AR1615" i="1" s="1"/>
  <c r="BB1615" i="1" s="1"/>
  <c r="AC1615" i="1"/>
  <c r="BA1614" i="1"/>
  <c r="AD1614" i="1"/>
  <c r="AG1614" i="1" s="1"/>
  <c r="AN1614" i="1" s="1"/>
  <c r="AR1614" i="1" s="1"/>
  <c r="BB1614" i="1" s="1"/>
  <c r="AC1614" i="1"/>
  <c r="BB1613" i="1"/>
  <c r="BA1613" i="1"/>
  <c r="BB1612" i="1"/>
  <c r="BA1612" i="1"/>
  <c r="BA1611" i="1"/>
  <c r="AR1611" i="1"/>
  <c r="BB1611" i="1" s="1"/>
  <c r="BA1610" i="1"/>
  <c r="AD1610" i="1"/>
  <c r="AG1610" i="1" s="1"/>
  <c r="AN1610" i="1" s="1"/>
  <c r="AD1609" i="1"/>
  <c r="AG1609" i="1" s="1"/>
  <c r="AN1609" i="1" s="1"/>
  <c r="AD1608" i="1"/>
  <c r="AG1608" i="1" s="1"/>
  <c r="AN1608" i="1" s="1"/>
  <c r="AD1607" i="1"/>
  <c r="AG1607" i="1" s="1"/>
  <c r="AN1607" i="1" s="1"/>
  <c r="AD1606" i="1"/>
  <c r="AG1606" i="1" s="1"/>
  <c r="AN1606" i="1" s="1"/>
  <c r="AS1606" i="1" s="1"/>
  <c r="BA1606" i="1" s="1"/>
  <c r="AP1605" i="1"/>
  <c r="AP1604" i="1"/>
  <c r="AE1604" i="1"/>
  <c r="AQ1602" i="1"/>
  <c r="AD1602" i="1"/>
  <c r="AG1602" i="1" s="1"/>
  <c r="AN1602" i="1" s="1"/>
  <c r="AQ1601" i="1"/>
  <c r="AD1601" i="1"/>
  <c r="AG1601" i="1" s="1"/>
  <c r="AN1601" i="1" s="1"/>
  <c r="AZ1600" i="1"/>
  <c r="AN1600" i="1"/>
  <c r="AS1600" i="1" s="1"/>
  <c r="BA1600" i="1" s="1"/>
  <c r="T1600" i="1"/>
  <c r="AZ1599" i="1"/>
  <c r="AN1599" i="1"/>
  <c r="AS1599" i="1" s="1"/>
  <c r="T1599" i="1"/>
  <c r="AN1598" i="1"/>
  <c r="T1598" i="1"/>
  <c r="AN1597" i="1"/>
  <c r="AD1596" i="1"/>
  <c r="AG1596" i="1" s="1"/>
  <c r="AN1596" i="1" s="1"/>
  <c r="Q1596" i="1"/>
  <c r="AZ1595" i="1"/>
  <c r="AN1595" i="1"/>
  <c r="AS1595" i="1" s="1"/>
  <c r="AZ1594" i="1"/>
  <c r="AN1594" i="1"/>
  <c r="AS1594" i="1" s="1"/>
  <c r="AZ1593" i="1"/>
  <c r="AN1593" i="1"/>
  <c r="AS1593" i="1" s="1"/>
  <c r="AZ1592" i="1"/>
  <c r="AN1592" i="1"/>
  <c r="AS1592" i="1" s="1"/>
  <c r="AN1591" i="1"/>
  <c r="AN1590" i="1"/>
  <c r="AD1589" i="1"/>
  <c r="AG1589" i="1" s="1"/>
  <c r="AN1589" i="1" s="1"/>
  <c r="AD1588" i="1"/>
  <c r="AG1588" i="1" s="1"/>
  <c r="AN1588" i="1" s="1"/>
  <c r="AD1587" i="1"/>
  <c r="AG1587" i="1" s="1"/>
  <c r="AN1587" i="1" s="1"/>
  <c r="AR1587" i="1" s="1"/>
  <c r="AN1586" i="1"/>
  <c r="AS1586" i="1" s="1"/>
  <c r="BA1586" i="1" s="1"/>
  <c r="AN1585" i="1"/>
  <c r="AS1585" i="1" s="1"/>
  <c r="BA1585" i="1" s="1"/>
  <c r="AN1584" i="1"/>
  <c r="AR1584" i="1" s="1"/>
  <c r="AZ1583" i="1"/>
  <c r="AN1583" i="1"/>
  <c r="AS1583" i="1" s="1"/>
  <c r="BB1583" i="1" s="1"/>
  <c r="AN1582" i="1"/>
  <c r="AS1582" i="1" s="1"/>
  <c r="BA1582" i="1" s="1"/>
  <c r="AZ1581" i="1"/>
  <c r="AN1581" i="1"/>
  <c r="AS1581" i="1" s="1"/>
  <c r="AN1580" i="1"/>
  <c r="AZ1579" i="1"/>
  <c r="AN1579" i="1"/>
  <c r="AS1579" i="1" s="1"/>
  <c r="AZ1578" i="1"/>
  <c r="AN1578" i="1"/>
  <c r="AS1578" i="1" s="1"/>
  <c r="BB1578" i="1" s="1"/>
  <c r="AN1577" i="1"/>
  <c r="AS1577" i="1" s="1"/>
  <c r="AN1576" i="1"/>
  <c r="AS1576" i="1" s="1"/>
  <c r="BA1576" i="1" s="1"/>
  <c r="AN1575" i="1"/>
  <c r="AR1575" i="1" s="1"/>
  <c r="AN1574" i="1"/>
  <c r="AR1574" i="1" s="1"/>
  <c r="AN1573" i="1"/>
  <c r="AN1572" i="1"/>
  <c r="AS1572" i="1" s="1"/>
  <c r="BA1572" i="1" s="1"/>
  <c r="AZ1571" i="1"/>
  <c r="AN1571" i="1"/>
  <c r="AS1571" i="1" s="1"/>
  <c r="AZ1570" i="1"/>
  <c r="AN1570" i="1"/>
  <c r="AS1570" i="1" s="1"/>
  <c r="AZ1569" i="1"/>
  <c r="AN1569" i="1"/>
  <c r="AS1569" i="1" s="1"/>
  <c r="AZ1568" i="1"/>
  <c r="AN1568" i="1"/>
  <c r="AS1568" i="1" s="1"/>
  <c r="AZ1567" i="1"/>
  <c r="AN1567" i="1"/>
  <c r="AS1567" i="1" s="1"/>
  <c r="BA1567" i="1" s="1"/>
  <c r="AZ1566" i="1"/>
  <c r="AN1566" i="1"/>
  <c r="AS1566" i="1" s="1"/>
  <c r="BA1566" i="1" s="1"/>
  <c r="AZ1565" i="1"/>
  <c r="AN1565" i="1"/>
  <c r="AS1565" i="1" s="1"/>
  <c r="BB1565" i="1" s="1"/>
  <c r="AZ1564" i="1"/>
  <c r="AN1564" i="1"/>
  <c r="AS1564" i="1" s="1"/>
  <c r="AZ1563" i="1"/>
  <c r="AN1563" i="1"/>
  <c r="AS1563" i="1" s="1"/>
  <c r="B1563" i="1"/>
  <c r="AZ1562" i="1"/>
  <c r="AN1562" i="1"/>
  <c r="AS1562" i="1" s="1"/>
  <c r="AZ1561" i="1"/>
  <c r="AN1561" i="1"/>
  <c r="AS1561" i="1" s="1"/>
  <c r="AN1560" i="1"/>
  <c r="AR1560" i="1" s="1"/>
  <c r="AN1559" i="1"/>
  <c r="AZ1558" i="1"/>
  <c r="AN1558" i="1"/>
  <c r="AS1558" i="1" s="1"/>
  <c r="AN1557" i="1"/>
  <c r="AR1557" i="1" s="1"/>
  <c r="AN1556" i="1"/>
  <c r="AR1556" i="1" s="1"/>
  <c r="AZ1555" i="1"/>
  <c r="AN1555" i="1"/>
  <c r="AS1555" i="1" s="1"/>
  <c r="BB1555" i="1" s="1"/>
  <c r="AZ1554" i="1"/>
  <c r="AN1554" i="1"/>
  <c r="AS1554" i="1" s="1"/>
  <c r="BA1554" i="1" s="1"/>
  <c r="AZ1553" i="1"/>
  <c r="AN1553" i="1"/>
  <c r="AS1553" i="1" s="1"/>
  <c r="AZ1552" i="1"/>
  <c r="AN1552" i="1"/>
  <c r="AS1552" i="1" s="1"/>
  <c r="BB1552" i="1" s="1"/>
  <c r="AZ1551" i="1"/>
  <c r="AN1551" i="1"/>
  <c r="AS1551" i="1" s="1"/>
  <c r="BB1551" i="1" s="1"/>
  <c r="AZ1550" i="1"/>
  <c r="AN1550" i="1"/>
  <c r="AS1550" i="1" s="1"/>
  <c r="AZ1549" i="1"/>
  <c r="AN1549" i="1"/>
  <c r="AS1549" i="1" s="1"/>
  <c r="AZ1548" i="1"/>
  <c r="AN1548" i="1"/>
  <c r="AS1548" i="1" s="1"/>
  <c r="BB1548" i="1" s="1"/>
  <c r="AZ1547" i="1"/>
  <c r="AN1547" i="1"/>
  <c r="AS1547" i="1" s="1"/>
  <c r="AZ1546" i="1"/>
  <c r="AN1546" i="1"/>
  <c r="AS1546" i="1" s="1"/>
  <c r="AZ1545" i="1"/>
  <c r="AN1545" i="1"/>
  <c r="AS1545" i="1" s="1"/>
  <c r="BB1545" i="1" s="1"/>
  <c r="AZ1544" i="1"/>
  <c r="AN1544" i="1"/>
  <c r="AS1544" i="1" s="1"/>
  <c r="AZ1543" i="1"/>
  <c r="AN1543" i="1"/>
  <c r="AS1543" i="1" s="1"/>
  <c r="B1543" i="1"/>
  <c r="AG1542" i="1"/>
  <c r="AN1542" i="1" s="1"/>
  <c r="AG1541" i="1"/>
  <c r="AN1541" i="1" s="1"/>
  <c r="AG1540" i="1"/>
  <c r="AN1540" i="1" s="1"/>
  <c r="AG1539" i="1"/>
  <c r="AN1539" i="1" s="1"/>
  <c r="AS1539" i="1" s="1"/>
  <c r="BA1539" i="1" s="1"/>
  <c r="AG1538" i="1"/>
  <c r="AN1538" i="1" s="1"/>
  <c r="AG1537" i="1"/>
  <c r="AN1537" i="1" s="1"/>
  <c r="AS1537" i="1" s="1"/>
  <c r="BA1537" i="1" s="1"/>
  <c r="AG1536" i="1"/>
  <c r="AN1536" i="1" s="1"/>
  <c r="AS1536" i="1" s="1"/>
  <c r="BA1536" i="1" s="1"/>
  <c r="AG1535" i="1"/>
  <c r="AN1535" i="1" s="1"/>
  <c r="AS1535" i="1" s="1"/>
  <c r="BA1535" i="1" s="1"/>
  <c r="AG1534" i="1"/>
  <c r="AN1534" i="1" s="1"/>
  <c r="AS1534" i="1" s="1"/>
  <c r="BA1534" i="1" s="1"/>
  <c r="AG1533" i="1"/>
  <c r="AN1533" i="1" s="1"/>
  <c r="AG1532" i="1"/>
  <c r="AN1532" i="1" s="1"/>
  <c r="AG1531" i="1"/>
  <c r="AN1531" i="1" s="1"/>
  <c r="AS1531" i="1" s="1"/>
  <c r="BA1531" i="1" s="1"/>
  <c r="AG1530" i="1"/>
  <c r="AN1530" i="1" s="1"/>
  <c r="AG1529" i="1"/>
  <c r="AN1529" i="1" s="1"/>
  <c r="AG1528" i="1"/>
  <c r="AN1528" i="1" s="1"/>
  <c r="AS1528" i="1" s="1"/>
  <c r="BA1528" i="1" s="1"/>
  <c r="AG1527" i="1"/>
  <c r="AN1527" i="1" s="1"/>
  <c r="AS1527" i="1" s="1"/>
  <c r="BA1527" i="1" s="1"/>
  <c r="AG1526" i="1"/>
  <c r="AN1526" i="1" s="1"/>
  <c r="AS1526" i="1" s="1"/>
  <c r="BA1526" i="1" s="1"/>
  <c r="AG1525" i="1"/>
  <c r="AN1525" i="1" s="1"/>
  <c r="AS1525" i="1" s="1"/>
  <c r="BA1525" i="1" s="1"/>
  <c r="AG1524" i="1"/>
  <c r="AN1524" i="1" s="1"/>
  <c r="AS1524" i="1" s="1"/>
  <c r="BA1524" i="1" s="1"/>
  <c r="AG1523" i="1"/>
  <c r="AN1523" i="1" s="1"/>
  <c r="AS1523" i="1" s="1"/>
  <c r="BA1523" i="1" s="1"/>
  <c r="AG1522" i="1"/>
  <c r="AN1522" i="1" s="1"/>
  <c r="AS1522" i="1" s="1"/>
  <c r="BA1522" i="1" s="1"/>
  <c r="AQ1521" i="1"/>
  <c r="AG1521" i="1"/>
  <c r="AN1521" i="1" s="1"/>
  <c r="AS1521" i="1" s="1"/>
  <c r="BA1521" i="1" s="1"/>
  <c r="AQ1520" i="1"/>
  <c r="AG1520" i="1"/>
  <c r="AN1520" i="1" s="1"/>
  <c r="AQ1519" i="1"/>
  <c r="AG1519" i="1"/>
  <c r="AN1519" i="1" s="1"/>
  <c r="AS1519" i="1" s="1"/>
  <c r="BA1519" i="1" s="1"/>
  <c r="AQ1518" i="1"/>
  <c r="AG1518" i="1"/>
  <c r="AN1518" i="1" s="1"/>
  <c r="AQ1517" i="1"/>
  <c r="AG1517" i="1"/>
  <c r="AN1517" i="1" s="1"/>
  <c r="AS1517" i="1" s="1"/>
  <c r="BA1517" i="1" s="1"/>
  <c r="Q1515" i="1"/>
  <c r="Q1514" i="1"/>
  <c r="AP1514" i="1" s="1"/>
  <c r="Q1513" i="1"/>
  <c r="Q1511" i="1"/>
  <c r="Q1510" i="1"/>
  <c r="Q1508" i="1"/>
  <c r="Q1506" i="1"/>
  <c r="U1506" i="1" s="1"/>
  <c r="Q1505" i="1"/>
  <c r="U1505" i="1" s="1"/>
  <c r="Q1503" i="1"/>
  <c r="U1503" i="1" s="1"/>
  <c r="Q1502" i="1"/>
  <c r="Q1501" i="1"/>
  <c r="AP1501" i="1" s="1"/>
  <c r="Q1500" i="1"/>
  <c r="Q1499" i="1"/>
  <c r="Q1498" i="1"/>
  <c r="U1498" i="1" s="1"/>
  <c r="Q1497" i="1"/>
  <c r="Q1495" i="1"/>
  <c r="Q1494" i="1"/>
  <c r="Q1493" i="1"/>
  <c r="AP1493" i="1" s="1"/>
  <c r="Q1490" i="1"/>
  <c r="U1490" i="1" s="1"/>
  <c r="Q1489" i="1"/>
  <c r="Q1488" i="1"/>
  <c r="Q1487" i="1"/>
  <c r="Q1486" i="1"/>
  <c r="Q1485" i="1"/>
  <c r="U1485" i="1" s="1"/>
  <c r="Q1484" i="1"/>
  <c r="Q1483" i="1"/>
  <c r="AP1483" i="1" s="1"/>
  <c r="Q1482" i="1"/>
  <c r="B1482" i="1"/>
  <c r="Q1481" i="1"/>
  <c r="Q1480" i="1"/>
  <c r="AQ1478" i="1"/>
  <c r="Q1476" i="1"/>
  <c r="Q1475" i="1"/>
  <c r="B1474" i="1"/>
  <c r="Q1473" i="1"/>
  <c r="Q1471" i="1"/>
  <c r="Q1470" i="1"/>
  <c r="Q1468" i="1"/>
  <c r="Q1465" i="1"/>
  <c r="Q1463" i="1"/>
  <c r="Q1462" i="1"/>
  <c r="Q1461" i="1"/>
  <c r="U1460" i="1"/>
  <c r="AD1460" i="1" s="1"/>
  <c r="AG1460" i="1" s="1"/>
  <c r="AN1460" i="1" s="1"/>
  <c r="Q1460" i="1"/>
  <c r="Q1459" i="1"/>
  <c r="Q1456" i="1"/>
  <c r="Q1455" i="1"/>
  <c r="Q1453" i="1"/>
  <c r="Q1452" i="1"/>
  <c r="Q1450" i="1"/>
  <c r="Q1448" i="1"/>
  <c r="Q1446" i="1"/>
  <c r="AP1446" i="1" s="1"/>
  <c r="Q1443" i="1"/>
  <c r="Q1441" i="1"/>
  <c r="Q1440" i="1"/>
  <c r="AP1440" i="1" s="1"/>
  <c r="Q1439" i="1"/>
  <c r="U1439" i="1" s="1"/>
  <c r="Q1437" i="1"/>
  <c r="Q1436" i="1"/>
  <c r="Q1435" i="1"/>
  <c r="AQ1434" i="1"/>
  <c r="Q1432" i="1"/>
  <c r="U1432" i="1" s="1"/>
  <c r="Q1429" i="1"/>
  <c r="AQ1428" i="1"/>
  <c r="Q1427" i="1"/>
  <c r="Q1426" i="1"/>
  <c r="U1426" i="1" s="1"/>
  <c r="Q1424" i="1"/>
  <c r="U1424" i="1" s="1"/>
  <c r="Q1423" i="1"/>
  <c r="Q1422" i="1"/>
  <c r="AQ1420" i="1"/>
  <c r="Q1419" i="1"/>
  <c r="AQ1416" i="1"/>
  <c r="Q1415" i="1"/>
  <c r="AQ1413" i="1"/>
  <c r="Q1412" i="1"/>
  <c r="Q1410" i="1"/>
  <c r="U1410" i="1" s="1"/>
  <c r="AQ1405" i="1"/>
  <c r="Q1404" i="1"/>
  <c r="U1404" i="1" s="1"/>
  <c r="Q1403" i="1"/>
  <c r="AQ1401" i="1"/>
  <c r="Q1401" i="1"/>
  <c r="U1401" i="1" s="1"/>
  <c r="AQ1397" i="1"/>
  <c r="Q1397" i="1"/>
  <c r="U1397" i="1" s="1"/>
  <c r="Q1396" i="1"/>
  <c r="B1394" i="1"/>
  <c r="AQ1393" i="1"/>
  <c r="Q1393" i="1"/>
  <c r="Q1391" i="1"/>
  <c r="AP1391" i="1" s="1"/>
  <c r="Q1389" i="1"/>
  <c r="Q1388" i="1"/>
  <c r="Q1387" i="1"/>
  <c r="Q1386" i="1"/>
  <c r="U1386" i="1" s="1"/>
  <c r="Q1385" i="1"/>
  <c r="Q1384" i="1"/>
  <c r="Q1383" i="1"/>
  <c r="Q1382" i="1"/>
  <c r="U1382" i="1" s="1"/>
  <c r="Q1379" i="1"/>
  <c r="Q1378" i="1"/>
  <c r="AP1378" i="1" s="1"/>
  <c r="AQ1378" i="1" s="1"/>
  <c r="Q1377" i="1"/>
  <c r="Q1376" i="1"/>
  <c r="B1376" i="1"/>
  <c r="Q1373" i="1"/>
  <c r="Q1369" i="1"/>
  <c r="Q1368" i="1"/>
  <c r="AQ1367" i="1"/>
  <c r="Q1367" i="1"/>
  <c r="AQ1365" i="1"/>
  <c r="Q1364" i="1"/>
  <c r="Q1362" i="1"/>
  <c r="Q1361" i="1"/>
  <c r="Q1359" i="1"/>
  <c r="Q1358" i="1"/>
  <c r="AQ1356" i="1"/>
  <c r="Q1355" i="1"/>
  <c r="AQ1354" i="1"/>
  <c r="Q1354" i="1"/>
  <c r="U1354" i="1" s="1"/>
  <c r="AQ1353" i="1"/>
  <c r="Q1353" i="1"/>
  <c r="Q1348" i="1"/>
  <c r="AP1348" i="1" s="1"/>
  <c r="Q1345" i="1"/>
  <c r="Q1343" i="1"/>
  <c r="Q1342" i="1"/>
  <c r="Q1341" i="1"/>
  <c r="U1341" i="1" s="1"/>
  <c r="Q1340" i="1"/>
  <c r="AQ1339" i="1"/>
  <c r="Q1339" i="1"/>
  <c r="AQ1338" i="1"/>
  <c r="Q1338" i="1"/>
  <c r="U1338" i="1" s="1"/>
  <c r="AQ1337" i="1"/>
  <c r="Q1337" i="1"/>
  <c r="Q1336" i="1"/>
  <c r="AP1336" i="1" s="1"/>
  <c r="Q1331" i="1"/>
  <c r="Q1327" i="1"/>
  <c r="AQ1326" i="1"/>
  <c r="Q1326" i="1"/>
  <c r="Q1324" i="1"/>
  <c r="Q1321" i="1"/>
  <c r="Q1319" i="1"/>
  <c r="Q1318" i="1"/>
  <c r="Q1317" i="1"/>
  <c r="AQ1316" i="1"/>
  <c r="Q1315" i="1"/>
  <c r="AP1315" i="1" s="1"/>
  <c r="Q1312" i="1"/>
  <c r="AP1312" i="1" s="1"/>
  <c r="Q1309" i="1"/>
  <c r="Q1308" i="1"/>
  <c r="Q1306" i="1"/>
  <c r="Q1305" i="1"/>
  <c r="Q1303" i="1"/>
  <c r="AP1303" i="1" s="1"/>
  <c r="Q1300" i="1"/>
  <c r="Q1299" i="1"/>
  <c r="Q1298" i="1"/>
  <c r="Q1297" i="1"/>
  <c r="Q1295" i="1"/>
  <c r="Q1293" i="1"/>
  <c r="Q1292" i="1"/>
  <c r="Q1291" i="1"/>
  <c r="Q1289" i="1"/>
  <c r="Q1287" i="1"/>
  <c r="AP1287" i="1" s="1"/>
  <c r="Q1286" i="1"/>
  <c r="Q1283" i="1"/>
  <c r="AP1283" i="1" s="1"/>
  <c r="Q1282" i="1"/>
  <c r="Q1281" i="1"/>
  <c r="Q1278" i="1"/>
  <c r="AP1278" i="1" s="1"/>
  <c r="Q1277" i="1"/>
  <c r="Q1276" i="1"/>
  <c r="Q1275" i="1"/>
  <c r="Q1273" i="1"/>
  <c r="AQ1272" i="1"/>
  <c r="Q1272" i="1"/>
  <c r="U1272" i="1" s="1"/>
  <c r="Q1271" i="1"/>
  <c r="U1271" i="1" s="1"/>
  <c r="Q1270" i="1"/>
  <c r="Q1269" i="1"/>
  <c r="Q1267" i="1"/>
  <c r="Q1266" i="1"/>
  <c r="Q1265" i="1"/>
  <c r="AQ1263" i="1"/>
  <c r="Q1263" i="1"/>
  <c r="AQ1262" i="1"/>
  <c r="Q1262" i="1"/>
  <c r="U1262" i="1" s="1"/>
  <c r="Q1260" i="1"/>
  <c r="Q1258" i="1"/>
  <c r="Q1257" i="1"/>
  <c r="Q1252" i="1"/>
  <c r="Q1251" i="1"/>
  <c r="Q1250" i="1"/>
  <c r="Q1248" i="1"/>
  <c r="Q1247" i="1"/>
  <c r="Q1245" i="1"/>
  <c r="Q1244" i="1"/>
  <c r="Q1242" i="1"/>
  <c r="AQ1240" i="1"/>
  <c r="Q1240" i="1"/>
  <c r="Q1238" i="1"/>
  <c r="AQ1237" i="1"/>
  <c r="Q1236" i="1"/>
  <c r="Q1235" i="1"/>
  <c r="Q1234" i="1"/>
  <c r="Q1232" i="1"/>
  <c r="B1227" i="1"/>
  <c r="Q1225" i="1"/>
  <c r="Q1224" i="1"/>
  <c r="AP1224" i="1" s="1"/>
  <c r="Q1223" i="1"/>
  <c r="AQ1222" i="1"/>
  <c r="Q1221" i="1"/>
  <c r="Q1220" i="1"/>
  <c r="Q1218" i="1"/>
  <c r="U1218" i="1" s="1"/>
  <c r="Q1217" i="1"/>
  <c r="Q1216" i="1"/>
  <c r="Q1215" i="1"/>
  <c r="Q1214" i="1"/>
  <c r="AP1214" i="1" s="1"/>
  <c r="Q1213" i="1"/>
  <c r="Q1208" i="1"/>
  <c r="Q1205" i="1"/>
  <c r="Q1204" i="1"/>
  <c r="AP1204" i="1" s="1"/>
  <c r="Q1203" i="1"/>
  <c r="U1203" i="1" s="1"/>
  <c r="Q1201" i="1"/>
  <c r="Q1200" i="1"/>
  <c r="U1200" i="1" s="1"/>
  <c r="Q1196" i="1"/>
  <c r="AP1196" i="1" s="1"/>
  <c r="Q1193" i="1"/>
  <c r="AQ1191" i="1"/>
  <c r="Q1191" i="1"/>
  <c r="Q1189" i="1"/>
  <c r="Q1187" i="1"/>
  <c r="AP1187" i="1" s="1"/>
  <c r="AQ1185" i="1"/>
  <c r="Q1185" i="1"/>
  <c r="Q1183" i="1"/>
  <c r="Q1181" i="1"/>
  <c r="U1181" i="1" s="1"/>
  <c r="Q1180" i="1"/>
  <c r="Q1174" i="1"/>
  <c r="Q1169" i="1"/>
  <c r="Q1168" i="1"/>
  <c r="Q1166" i="1"/>
  <c r="Q1165" i="1"/>
  <c r="Q1164" i="1"/>
  <c r="Q1163" i="1"/>
  <c r="B1163" i="1"/>
  <c r="Q1161" i="1"/>
  <c r="Q1160" i="1"/>
  <c r="Q1159" i="1"/>
  <c r="Q1158" i="1"/>
  <c r="Q1157" i="1"/>
  <c r="AP1157" i="1" s="1"/>
  <c r="Q1156" i="1"/>
  <c r="AP1156" i="1" s="1"/>
  <c r="Q1155" i="1"/>
  <c r="B1154" i="1"/>
  <c r="B1153" i="1"/>
  <c r="Q1145" i="1"/>
  <c r="Q1142" i="1"/>
  <c r="Q1141" i="1"/>
  <c r="Q1140" i="1"/>
  <c r="B1139" i="1"/>
  <c r="Q1138" i="1"/>
  <c r="Q1137" i="1"/>
  <c r="Q1136" i="1"/>
  <c r="Q1135" i="1"/>
  <c r="Q1132" i="1"/>
  <c r="Q1131" i="1"/>
  <c r="AQ1130" i="1"/>
  <c r="Q1130" i="1"/>
  <c r="U1130" i="1" s="1"/>
  <c r="Q1125" i="1"/>
  <c r="Q1124" i="1"/>
  <c r="U1124" i="1" s="1"/>
  <c r="Q1121" i="1"/>
  <c r="AP1121" i="1" s="1"/>
  <c r="Q1120" i="1"/>
  <c r="Q1119" i="1"/>
  <c r="Q1118" i="1"/>
  <c r="Q1117" i="1"/>
  <c r="Q1116" i="1"/>
  <c r="AP1116" i="1" s="1"/>
  <c r="Q1114" i="1"/>
  <c r="AP1114" i="1" s="1"/>
  <c r="Q1112" i="1"/>
  <c r="Q1111" i="1"/>
  <c r="U1111" i="1" s="1"/>
  <c r="Q1110" i="1"/>
  <c r="AP1110" i="1" s="1"/>
  <c r="Q1109" i="1"/>
  <c r="Q1107" i="1"/>
  <c r="AQ1106" i="1"/>
  <c r="Q1106" i="1"/>
  <c r="U1106" i="1" s="1"/>
  <c r="AQ1105" i="1"/>
  <c r="Q1104" i="1"/>
  <c r="Q1098" i="1"/>
  <c r="Q1096" i="1"/>
  <c r="AP1096" i="1" s="1"/>
  <c r="Q1095" i="1"/>
  <c r="Q1094" i="1"/>
  <c r="Q1092" i="1"/>
  <c r="Q1090" i="1"/>
  <c r="AP1090" i="1" s="1"/>
  <c r="Q1087" i="1"/>
  <c r="Q1086" i="1"/>
  <c r="Q1085" i="1"/>
  <c r="Q1084" i="1"/>
  <c r="Q1080" i="1"/>
  <c r="Q1078" i="1"/>
  <c r="U1078" i="1" s="1"/>
  <c r="Q1077" i="1"/>
  <c r="AQ1075" i="1"/>
  <c r="Q1074" i="1"/>
  <c r="AP1074" i="1" s="1"/>
  <c r="Q1073" i="1"/>
  <c r="Q1071" i="1"/>
  <c r="AP1071" i="1" s="1"/>
  <c r="Q1067" i="1"/>
  <c r="AP1067" i="1" s="1"/>
  <c r="Q1066" i="1"/>
  <c r="AQ1065" i="1"/>
  <c r="Q1063" i="1"/>
  <c r="Q1062" i="1"/>
  <c r="Q1061" i="1"/>
  <c r="AP1061" i="1" s="1"/>
  <c r="Q1059" i="1"/>
  <c r="Q1058" i="1"/>
  <c r="AQ1057" i="1"/>
  <c r="Q1056" i="1"/>
  <c r="Q1055" i="1"/>
  <c r="AP1055" i="1" s="1"/>
  <c r="Q1052" i="1"/>
  <c r="Q1051" i="1"/>
  <c r="U1051" i="1" s="1"/>
  <c r="Q1050" i="1"/>
  <c r="Q1047" i="1"/>
  <c r="AP1047" i="1" s="1"/>
  <c r="AQ1045" i="1"/>
  <c r="Q1045" i="1"/>
  <c r="Q1044" i="1"/>
  <c r="U1044" i="1" s="1"/>
  <c r="Q1043" i="1"/>
  <c r="Q1041" i="1"/>
  <c r="Q1040" i="1"/>
  <c r="U1040" i="1" s="1"/>
  <c r="Q1039" i="1"/>
  <c r="Q1038" i="1"/>
  <c r="Q1037" i="1"/>
  <c r="U1037" i="1" s="1"/>
  <c r="Q1035" i="1"/>
  <c r="U1035" i="1" s="1"/>
  <c r="Q1029" i="1"/>
  <c r="Q1027" i="1"/>
  <c r="AP1027" i="1" s="1"/>
  <c r="Q1026" i="1"/>
  <c r="AZ1025" i="1"/>
  <c r="Q1023" i="1"/>
  <c r="U1023" i="1" s="1"/>
  <c r="Q1022" i="1"/>
  <c r="Q1020" i="1"/>
  <c r="AP1020" i="1" s="1"/>
  <c r="Q1019" i="1"/>
  <c r="Q1018" i="1"/>
  <c r="U1018" i="1" s="1"/>
  <c r="Q1015" i="1"/>
  <c r="AP1015" i="1" s="1"/>
  <c r="Q1012" i="1"/>
  <c r="Q1009" i="1"/>
  <c r="AP1009" i="1" s="1"/>
  <c r="Q1008" i="1"/>
  <c r="AP1008" i="1" s="1"/>
  <c r="AQ1008" i="1" s="1"/>
  <c r="Q1007" i="1"/>
  <c r="Q1006" i="1"/>
  <c r="U1006" i="1" s="1"/>
  <c r="Q1005" i="1"/>
  <c r="B1004" i="1"/>
  <c r="Q1003" i="1"/>
  <c r="Q1002" i="1"/>
  <c r="Q1001" i="1"/>
  <c r="AP1001" i="1" s="1"/>
  <c r="Q1000" i="1"/>
  <c r="AP1000" i="1" s="1"/>
  <c r="Q998" i="1"/>
  <c r="B998" i="1"/>
  <c r="Q997" i="1"/>
  <c r="Q994" i="1"/>
  <c r="AQ993" i="1"/>
  <c r="Q993" i="1"/>
  <c r="U993" i="1" s="1"/>
  <c r="AQ992" i="1"/>
  <c r="Q991" i="1"/>
  <c r="Q990" i="1"/>
  <c r="U990" i="1" s="1"/>
  <c r="B985" i="1"/>
  <c r="Q984" i="1"/>
  <c r="Q983" i="1"/>
  <c r="Q980" i="1"/>
  <c r="B980" i="1"/>
  <c r="Q978" i="1"/>
  <c r="Q977" i="1"/>
  <c r="Q976" i="1"/>
  <c r="B976" i="1"/>
  <c r="Q975" i="1"/>
  <c r="Q974" i="1"/>
  <c r="AP974" i="1" s="1"/>
  <c r="Q972" i="1"/>
  <c r="AP972" i="1" s="1"/>
  <c r="Q970" i="1"/>
  <c r="AQ969" i="1"/>
  <c r="U968" i="1"/>
  <c r="Q968" i="1"/>
  <c r="AP968" i="1" s="1"/>
  <c r="Q966" i="1"/>
  <c r="Q964" i="1"/>
  <c r="Q961" i="1"/>
  <c r="U961" i="1" s="1"/>
  <c r="Q960" i="1"/>
  <c r="Q959" i="1"/>
  <c r="Q958" i="1"/>
  <c r="Q955" i="1"/>
  <c r="Q952" i="1"/>
  <c r="AQ951" i="1"/>
  <c r="Q951" i="1"/>
  <c r="AQ950" i="1"/>
  <c r="Q949" i="1"/>
  <c r="Q948" i="1"/>
  <c r="AP948" i="1" s="1"/>
  <c r="Q946" i="1"/>
  <c r="Q945" i="1"/>
  <c r="Q944" i="1"/>
  <c r="Q942" i="1"/>
  <c r="Q940" i="1"/>
  <c r="AP940" i="1" s="1"/>
  <c r="Q939" i="1"/>
  <c r="AZ938" i="1"/>
  <c r="Q938" i="1"/>
  <c r="Q937" i="1"/>
  <c r="Q935" i="1"/>
  <c r="AP935" i="1" s="1"/>
  <c r="B935" i="1"/>
  <c r="Q932" i="1"/>
  <c r="Q930" i="1"/>
  <c r="AP930" i="1" s="1"/>
  <c r="Q927" i="1"/>
  <c r="Q926" i="1"/>
  <c r="AP926" i="1" s="1"/>
  <c r="Q925" i="1"/>
  <c r="AP925" i="1" s="1"/>
  <c r="Q922" i="1"/>
  <c r="Q920" i="1"/>
  <c r="AP920" i="1" s="1"/>
  <c r="Q919" i="1"/>
  <c r="AP919" i="1" s="1"/>
  <c r="Q916" i="1"/>
  <c r="U916" i="1" s="1"/>
  <c r="Q915" i="1"/>
  <c r="Q914" i="1"/>
  <c r="AQ912" i="1"/>
  <c r="Q911" i="1"/>
  <c r="AQ910" i="1"/>
  <c r="Q909" i="1"/>
  <c r="Q908" i="1"/>
  <c r="AP908" i="1" s="1"/>
  <c r="Q907" i="1"/>
  <c r="Q906" i="1"/>
  <c r="Q905" i="1"/>
  <c r="Q903" i="1"/>
  <c r="Q900" i="1"/>
  <c r="Q898" i="1"/>
  <c r="B897" i="1"/>
  <c r="Q896" i="1"/>
  <c r="Q895" i="1"/>
  <c r="Q894" i="1"/>
  <c r="Q892" i="1"/>
  <c r="Q891" i="1"/>
  <c r="AQ889" i="1"/>
  <c r="Q889" i="1"/>
  <c r="Q888" i="1"/>
  <c r="U888" i="1" s="1"/>
  <c r="Q881" i="1"/>
  <c r="Q880" i="1"/>
  <c r="Q878" i="1"/>
  <c r="Q876" i="1"/>
  <c r="AP876" i="1" s="1"/>
  <c r="Q874" i="1"/>
  <c r="Q869" i="1"/>
  <c r="Q868" i="1"/>
  <c r="U868" i="1" s="1"/>
  <c r="Q866" i="1"/>
  <c r="AQ863" i="1"/>
  <c r="Q863" i="1"/>
  <c r="U863" i="1" s="1"/>
  <c r="Q861" i="1"/>
  <c r="Q857" i="1"/>
  <c r="Q855" i="1"/>
  <c r="B855" i="1"/>
  <c r="Q852" i="1"/>
  <c r="U852" i="1" s="1"/>
  <c r="B851" i="1"/>
  <c r="Q850" i="1"/>
  <c r="Q849" i="1"/>
  <c r="Q848" i="1"/>
  <c r="Q847" i="1"/>
  <c r="B847" i="1"/>
  <c r="Q845" i="1"/>
  <c r="U845" i="1" s="1"/>
  <c r="Q844" i="1"/>
  <c r="AP844" i="1" s="1"/>
  <c r="Q843" i="1"/>
  <c r="Q842" i="1"/>
  <c r="Q838" i="1"/>
  <c r="Q837" i="1"/>
  <c r="AP837" i="1" s="1"/>
  <c r="AQ835" i="1"/>
  <c r="Q834" i="1"/>
  <c r="AP834" i="1" s="1"/>
  <c r="Q833" i="1"/>
  <c r="AP833" i="1" s="1"/>
  <c r="Q832" i="1"/>
  <c r="Q830" i="1"/>
  <c r="AQ829" i="1"/>
  <c r="Q828" i="1"/>
  <c r="B825" i="1"/>
  <c r="Q823" i="1"/>
  <c r="Q821" i="1"/>
  <c r="Q818" i="1"/>
  <c r="AP818" i="1" s="1"/>
  <c r="Q817" i="1"/>
  <c r="AP817" i="1" s="1"/>
  <c r="Q813" i="1"/>
  <c r="Q811" i="1"/>
  <c r="AP811" i="1" s="1"/>
  <c r="Q808" i="1"/>
  <c r="AP808" i="1" s="1"/>
  <c r="Q807" i="1"/>
  <c r="Q805" i="1"/>
  <c r="Q804" i="1"/>
  <c r="B802" i="1"/>
  <c r="Q800" i="1"/>
  <c r="Q799" i="1"/>
  <c r="Q795" i="1"/>
  <c r="AP795" i="1" s="1"/>
  <c r="Q794" i="1"/>
  <c r="Q792" i="1"/>
  <c r="Q784" i="1"/>
  <c r="Q783" i="1"/>
  <c r="Q782" i="1"/>
  <c r="AP782" i="1" s="1"/>
  <c r="Q778" i="1"/>
  <c r="Q776" i="1"/>
  <c r="AP776" i="1" s="1"/>
  <c r="Q775" i="1"/>
  <c r="AZ769" i="1"/>
  <c r="Q769" i="1"/>
  <c r="Q768" i="1"/>
  <c r="Q766" i="1"/>
  <c r="AP766" i="1" s="1"/>
  <c r="Q765" i="1"/>
  <c r="B756" i="1"/>
  <c r="Q755" i="1"/>
  <c r="Q751" i="1"/>
  <c r="AP751" i="1" s="1"/>
  <c r="Q748" i="1"/>
  <c r="AP748" i="1" s="1"/>
  <c r="Q747" i="1"/>
  <c r="Q743" i="1"/>
  <c r="Q740" i="1"/>
  <c r="AP740" i="1" s="1"/>
  <c r="Q739" i="1"/>
  <c r="Q729" i="1"/>
  <c r="U729" i="1" s="1"/>
  <c r="AQ727" i="1"/>
  <c r="AQ726" i="1"/>
  <c r="Q726" i="1"/>
  <c r="AQ723" i="1"/>
  <c r="Q722" i="1"/>
  <c r="AQ720" i="1"/>
  <c r="AQ718" i="1"/>
  <c r="Q715" i="1"/>
  <c r="AP715" i="1" s="1"/>
  <c r="Q714" i="1"/>
  <c r="Q709" i="1"/>
  <c r="Q707" i="1"/>
  <c r="Q705" i="1"/>
  <c r="Q702" i="1"/>
  <c r="Q700" i="1"/>
  <c r="Q699" i="1"/>
  <c r="Q693" i="1"/>
  <c r="AP693" i="1" s="1"/>
  <c r="Q692" i="1"/>
  <c r="Q690" i="1"/>
  <c r="AP690" i="1" s="1"/>
  <c r="B690" i="1"/>
  <c r="Q689" i="1"/>
  <c r="AP689" i="1" s="1"/>
  <c r="Q687" i="1"/>
  <c r="Q685" i="1"/>
  <c r="AP685" i="1" s="1"/>
  <c r="Q684" i="1"/>
  <c r="Q681" i="1"/>
  <c r="Q680" i="1"/>
  <c r="Q679" i="1"/>
  <c r="AP679" i="1" s="1"/>
  <c r="Q677" i="1"/>
  <c r="AP677" i="1" s="1"/>
  <c r="Q676" i="1"/>
  <c r="B676" i="1"/>
  <c r="Q675" i="1"/>
  <c r="Q674" i="1"/>
  <c r="Q672" i="1"/>
  <c r="Q668" i="1"/>
  <c r="Q667" i="1"/>
  <c r="Q666" i="1"/>
  <c r="Q663" i="1"/>
  <c r="Q661" i="1"/>
  <c r="Q658" i="1"/>
  <c r="Q656" i="1"/>
  <c r="Q655" i="1"/>
  <c r="AP655" i="1" s="1"/>
  <c r="Q653" i="1"/>
  <c r="B651" i="1"/>
  <c r="Q650" i="1"/>
  <c r="Q649" i="1"/>
  <c r="B649" i="1"/>
  <c r="Q645" i="1"/>
  <c r="AP645" i="1" s="1"/>
  <c r="B645" i="1"/>
  <c r="Q644" i="1"/>
  <c r="Q643" i="1"/>
  <c r="Q642" i="1"/>
  <c r="AP642" i="1" s="1"/>
  <c r="Q639" i="1"/>
  <c r="B637" i="1"/>
  <c r="Q634" i="1"/>
  <c r="Q633" i="1"/>
  <c r="AZ632" i="1"/>
  <c r="Q632" i="1"/>
  <c r="Q629" i="1"/>
  <c r="B629" i="1"/>
  <c r="Q626" i="1"/>
  <c r="B625" i="1"/>
  <c r="Q624" i="1"/>
  <c r="Q623" i="1"/>
  <c r="Q622" i="1"/>
  <c r="AP622" i="1" s="1"/>
  <c r="Q621" i="1"/>
  <c r="Q618" i="1"/>
  <c r="Q617" i="1"/>
  <c r="Q616" i="1"/>
  <c r="Q615" i="1"/>
  <c r="Q610" i="1"/>
  <c r="Q607" i="1"/>
  <c r="B605" i="1"/>
  <c r="Q602" i="1"/>
  <c r="Q600" i="1"/>
  <c r="AP600" i="1" s="1"/>
  <c r="Q597" i="1"/>
  <c r="Q595" i="1"/>
  <c r="Q594" i="1"/>
  <c r="B594" i="1"/>
  <c r="Q589" i="1"/>
  <c r="Q588" i="1"/>
  <c r="Q587" i="1"/>
  <c r="Q586" i="1"/>
  <c r="Q584" i="1"/>
  <c r="AP584" i="1" s="1"/>
  <c r="B582" i="1"/>
  <c r="Q581" i="1"/>
  <c r="Q579" i="1"/>
  <c r="AP579" i="1" s="1"/>
  <c r="B579" i="1"/>
  <c r="Q578" i="1"/>
  <c r="Q577" i="1"/>
  <c r="Q576" i="1"/>
  <c r="Q574" i="1"/>
  <c r="AP574" i="1" s="1"/>
  <c r="Q571" i="1"/>
  <c r="Q570" i="1"/>
  <c r="Q569" i="1"/>
  <c r="Q568" i="1"/>
  <c r="B568" i="1"/>
  <c r="Q566" i="1"/>
  <c r="AP566" i="1" s="1"/>
  <c r="Q565" i="1"/>
  <c r="Q564" i="1"/>
  <c r="Q563" i="1"/>
  <c r="Q562" i="1"/>
  <c r="Q558" i="1"/>
  <c r="AP558" i="1" s="1"/>
  <c r="Q554" i="1"/>
  <c r="Q552" i="1"/>
  <c r="Q550" i="1"/>
  <c r="U550" i="1" s="1"/>
  <c r="Q548" i="1"/>
  <c r="Q547" i="1"/>
  <c r="AP547" i="1" s="1"/>
  <c r="Q546" i="1"/>
  <c r="Q545" i="1"/>
  <c r="Q544" i="1"/>
  <c r="Q543" i="1"/>
  <c r="U543" i="1" s="1"/>
  <c r="Q541" i="1"/>
  <c r="Q536" i="1"/>
  <c r="Q535" i="1"/>
  <c r="U535" i="1" s="1"/>
  <c r="Q534" i="1"/>
  <c r="U534" i="1" s="1"/>
  <c r="Q533" i="1"/>
  <c r="AP533" i="1" s="1"/>
  <c r="Q531" i="1"/>
  <c r="AP531" i="1" s="1"/>
  <c r="Q530" i="1"/>
  <c r="Q529" i="1"/>
  <c r="Q528" i="1"/>
  <c r="Q527" i="1"/>
  <c r="U527" i="1" s="1"/>
  <c r="Q525" i="1"/>
  <c r="B525" i="1"/>
  <c r="Q524" i="1"/>
  <c r="Q522" i="1"/>
  <c r="U522" i="1" s="1"/>
  <c r="Q521" i="1"/>
  <c r="Q520" i="1"/>
  <c r="AP520" i="1" s="1"/>
  <c r="Q518" i="1"/>
  <c r="AP518" i="1" s="1"/>
  <c r="Q516" i="1"/>
  <c r="AP516" i="1" s="1"/>
  <c r="Q511" i="1"/>
  <c r="Q506" i="1"/>
  <c r="AP506" i="1" s="1"/>
  <c r="B506" i="1"/>
  <c r="Q501" i="1"/>
  <c r="Q498" i="1"/>
  <c r="AP498" i="1" s="1"/>
  <c r="Q497" i="1"/>
  <c r="Q496" i="1"/>
  <c r="AP496" i="1" s="1"/>
  <c r="Q493" i="1"/>
  <c r="Q490" i="1"/>
  <c r="AP490" i="1" s="1"/>
  <c r="Q489" i="1"/>
  <c r="Q485" i="1"/>
  <c r="Q483" i="1"/>
  <c r="Q482" i="1"/>
  <c r="AP482" i="1" s="1"/>
  <c r="AQ482" i="1" s="1"/>
  <c r="Q480" i="1"/>
  <c r="AP480" i="1" s="1"/>
  <c r="B478" i="1"/>
  <c r="Q472" i="1"/>
  <c r="Q461" i="1"/>
  <c r="B459" i="1"/>
  <c r="Q456" i="1"/>
  <c r="Q453" i="1"/>
  <c r="AP453" i="1" s="1"/>
  <c r="Q452" i="1"/>
  <c r="Q449" i="1"/>
  <c r="Q448" i="1"/>
  <c r="Q444" i="1"/>
  <c r="Q443" i="1"/>
  <c r="Q440" i="1"/>
  <c r="AP440" i="1" s="1"/>
  <c r="Q439" i="1"/>
  <c r="B436" i="1"/>
  <c r="B435" i="1"/>
  <c r="Q430" i="1"/>
  <c r="AP430" i="1" s="1"/>
  <c r="Q429" i="1"/>
  <c r="Q426" i="1"/>
  <c r="Q421" i="1"/>
  <c r="B419" i="1"/>
  <c r="Q417" i="1"/>
  <c r="AP417" i="1" s="1"/>
  <c r="Q415" i="1"/>
  <c r="Q408" i="1"/>
  <c r="Q407" i="1"/>
  <c r="Q404" i="1"/>
  <c r="AP404" i="1" s="1"/>
  <c r="Q403" i="1"/>
  <c r="Q400" i="1"/>
  <c r="Q399" i="1"/>
  <c r="Q396" i="1"/>
  <c r="AP396" i="1" s="1"/>
  <c r="Q389" i="1"/>
  <c r="Q386" i="1"/>
  <c r="Q385" i="1"/>
  <c r="Q382" i="1"/>
  <c r="AP382" i="1" s="1"/>
  <c r="Q378" i="1"/>
  <c r="Q369" i="1"/>
  <c r="AP369" i="1" s="1"/>
  <c r="Q368" i="1"/>
  <c r="Q359" i="1"/>
  <c r="Q356" i="1"/>
  <c r="Q355" i="1"/>
  <c r="Q349" i="1"/>
  <c r="Q347" i="1"/>
  <c r="B344" i="1"/>
  <c r="B343" i="1"/>
  <c r="Q339" i="1"/>
  <c r="AP339" i="1" s="1"/>
  <c r="Q337" i="1"/>
  <c r="AP337" i="1" s="1"/>
  <c r="Q331" i="1"/>
  <c r="AP331" i="1" s="1"/>
  <c r="Q330" i="1"/>
  <c r="AZ328" i="1"/>
  <c r="Q325" i="1"/>
  <c r="AP325" i="1" s="1"/>
  <c r="B324" i="1"/>
  <c r="Q321" i="1"/>
  <c r="B318" i="1"/>
  <c r="Q317" i="1"/>
  <c r="AP317" i="1" s="1"/>
  <c r="Q316" i="1"/>
  <c r="B316" i="1"/>
  <c r="Q315" i="1"/>
  <c r="Q312" i="1"/>
  <c r="AP312" i="1" s="1"/>
  <c r="Q310" i="1"/>
  <c r="AP310" i="1" s="1"/>
  <c r="Q307" i="1"/>
  <c r="B307" i="1"/>
  <c r="Q306" i="1"/>
  <c r="Q305" i="1"/>
  <c r="AP305" i="1" s="1"/>
  <c r="B305" i="1"/>
  <c r="B303" i="1"/>
  <c r="B299" i="1"/>
  <c r="Q297" i="1"/>
  <c r="B292" i="1"/>
  <c r="B290" i="1"/>
  <c r="B289" i="1"/>
  <c r="B288" i="1"/>
  <c r="Q285" i="1"/>
  <c r="Q284" i="1"/>
  <c r="Q282" i="1"/>
  <c r="Q281" i="1"/>
  <c r="U281" i="1" s="1"/>
  <c r="Q280" i="1"/>
  <c r="AP280" i="1" s="1"/>
  <c r="B279" i="1"/>
  <c r="Q277" i="1"/>
  <c r="U277" i="1" s="1"/>
  <c r="Q276" i="1"/>
  <c r="AP276" i="1" s="1"/>
  <c r="Q274" i="1"/>
  <c r="Q272" i="1"/>
  <c r="Q270" i="1"/>
  <c r="Q269" i="1"/>
  <c r="U269" i="1" s="1"/>
  <c r="Q267" i="1"/>
  <c r="Q266" i="1"/>
  <c r="AP266" i="1" s="1"/>
  <c r="Q263" i="1"/>
  <c r="U263" i="1" s="1"/>
  <c r="Q262" i="1"/>
  <c r="AP262" i="1" s="1"/>
  <c r="Q261" i="1"/>
  <c r="AP261" i="1" s="1"/>
  <c r="Q260" i="1"/>
  <c r="AP260" i="1" s="1"/>
  <c r="Q255" i="1"/>
  <c r="Q254" i="1"/>
  <c r="AP254" i="1" s="1"/>
  <c r="Q250" i="1"/>
  <c r="Q248" i="1"/>
  <c r="Q247" i="1"/>
  <c r="AP247" i="1" s="1"/>
  <c r="Q245" i="1"/>
  <c r="Q243" i="1"/>
  <c r="U243" i="1" s="1"/>
  <c r="Q239" i="1"/>
  <c r="Q236" i="1"/>
  <c r="AZ235" i="1"/>
  <c r="Q233" i="1"/>
  <c r="Q229" i="1"/>
  <c r="Q225" i="1"/>
  <c r="Q222" i="1"/>
  <c r="Q216" i="1"/>
  <c r="B215" i="1"/>
  <c r="Q214" i="1"/>
  <c r="AP214" i="1" s="1"/>
  <c r="Q211" i="1"/>
  <c r="Q203" i="1"/>
  <c r="B202" i="1"/>
  <c r="Q201" i="1"/>
  <c r="AP201" i="1" s="1"/>
  <c r="Q198" i="1"/>
  <c r="Q196" i="1"/>
  <c r="AP196" i="1" s="1"/>
  <c r="Q193" i="1"/>
  <c r="AP193" i="1" s="1"/>
  <c r="AQ193" i="1" s="1"/>
  <c r="Q190" i="1"/>
  <c r="AP190" i="1" s="1"/>
  <c r="Q189" i="1"/>
  <c r="Q187" i="1"/>
  <c r="Q185" i="1"/>
  <c r="AP185" i="1" s="1"/>
  <c r="B183" i="1"/>
  <c r="Q182" i="1"/>
  <c r="B182" i="1"/>
  <c r="Q180" i="1"/>
  <c r="AP180" i="1" s="1"/>
  <c r="Q177" i="1"/>
  <c r="Q176" i="1"/>
  <c r="B172" i="1"/>
  <c r="AZ165" i="1"/>
  <c r="Q165" i="1"/>
  <c r="B160" i="1"/>
  <c r="Q159" i="1"/>
  <c r="B158" i="1"/>
  <c r="Q157" i="1"/>
  <c r="AP157" i="1" s="1"/>
  <c r="B157" i="1"/>
  <c r="Q155" i="1"/>
  <c r="AP155" i="1" s="1"/>
  <c r="Q149" i="1"/>
  <c r="B149" i="1"/>
  <c r="Q147" i="1"/>
  <c r="AP147" i="1" s="1"/>
  <c r="Q146" i="1"/>
  <c r="Q144" i="1"/>
  <c r="Q139" i="1"/>
  <c r="AP139" i="1" s="1"/>
  <c r="Q138" i="1"/>
  <c r="Q136" i="1"/>
  <c r="Q135" i="1"/>
  <c r="Q134" i="1"/>
  <c r="AP134" i="1" s="1"/>
  <c r="B131" i="1"/>
  <c r="B130" i="1"/>
  <c r="AZ128" i="1"/>
  <c r="Q127" i="1"/>
  <c r="AP127" i="1" s="1"/>
  <c r="B127" i="1"/>
  <c r="Q125" i="1"/>
  <c r="AP125" i="1" s="1"/>
  <c r="B122" i="1"/>
  <c r="Q121" i="1"/>
  <c r="Q120" i="1"/>
  <c r="AP120" i="1" s="1"/>
  <c r="Q117" i="1"/>
  <c r="AP117" i="1" s="1"/>
  <c r="Q116" i="1"/>
  <c r="Q114" i="1"/>
  <c r="Q113" i="1"/>
  <c r="B112" i="1"/>
  <c r="Q107" i="1"/>
  <c r="AP107" i="1" s="1"/>
  <c r="AZ105" i="1"/>
  <c r="Q105" i="1"/>
  <c r="Q104" i="1"/>
  <c r="Q102" i="1"/>
  <c r="Q97" i="1"/>
  <c r="AP97" i="1" s="1"/>
  <c r="Q96" i="1"/>
  <c r="Q94" i="1"/>
  <c r="Q93" i="1"/>
  <c r="Q92" i="1"/>
  <c r="AP92" i="1" s="1"/>
  <c r="Q89" i="1"/>
  <c r="AP89" i="1" s="1"/>
  <c r="Q88" i="1"/>
  <c r="AZ87" i="1"/>
  <c r="Q87" i="1"/>
  <c r="Q86" i="1"/>
  <c r="Q84" i="1"/>
  <c r="Q83" i="1"/>
  <c r="Q82" i="1"/>
  <c r="AP82" i="1" s="1"/>
  <c r="AZ80" i="1"/>
  <c r="AS80" i="1"/>
  <c r="Q79" i="1"/>
  <c r="Q75" i="1"/>
  <c r="Q74" i="1"/>
  <c r="AP74" i="1" s="1"/>
  <c r="Q70" i="1"/>
  <c r="Q68" i="1"/>
  <c r="Q67" i="1"/>
  <c r="Q66" i="1"/>
  <c r="AP66" i="1" s="1"/>
  <c r="Q60" i="1"/>
  <c r="Q59" i="1"/>
  <c r="Q58" i="1"/>
  <c r="AP58" i="1" s="1"/>
  <c r="Q56" i="1"/>
  <c r="Q54" i="1"/>
  <c r="Q52" i="1"/>
  <c r="AP52" i="1" s="1"/>
  <c r="Q51" i="1"/>
  <c r="Q49" i="1"/>
  <c r="Q47" i="1"/>
  <c r="AP47" i="1" s="1"/>
  <c r="Q44" i="1"/>
  <c r="Q39" i="1"/>
  <c r="Q38" i="1"/>
  <c r="Q37" i="1"/>
  <c r="AP37" i="1" s="1"/>
  <c r="Q36" i="1"/>
  <c r="Q34" i="1"/>
  <c r="Q32" i="1"/>
  <c r="B32" i="1"/>
  <c r="B27" i="1"/>
  <c r="Q26" i="1"/>
  <c r="AP26" i="1" s="1"/>
  <c r="Q23" i="1"/>
  <c r="Q21" i="1"/>
  <c r="AP21" i="1" s="1"/>
  <c r="AZ20" i="1"/>
  <c r="Q20" i="1"/>
  <c r="Q16" i="1"/>
  <c r="AP16" i="1" s="1"/>
  <c r="Q14" i="1"/>
  <c r="B14" i="1"/>
  <c r="Q12" i="1"/>
  <c r="AP12" i="1" s="1"/>
  <c r="Q11" i="1"/>
  <c r="Q10" i="1"/>
  <c r="AP10" i="1" s="1"/>
  <c r="Q9" i="1"/>
  <c r="AP9" i="1" s="1"/>
  <c r="Q8" i="1"/>
  <c r="AP8" i="1" s="1"/>
  <c r="Q7" i="1"/>
  <c r="AP7" i="1" s="1"/>
  <c r="Q6" i="1"/>
  <c r="AL1" i="1"/>
  <c r="AK1" i="1"/>
  <c r="AI1" i="1"/>
  <c r="AH1" i="1"/>
  <c r="AF1" i="1"/>
  <c r="Z1" i="1"/>
  <c r="T1" i="1"/>
  <c r="V1" i="1" l="1"/>
  <c r="AQ261" i="1"/>
  <c r="U247" i="1"/>
  <c r="AP1309" i="1"/>
  <c r="AS1584" i="1"/>
  <c r="BA1584" i="1" s="1"/>
  <c r="AQ155" i="1"/>
  <c r="AQ97" i="1"/>
  <c r="AQ453" i="1"/>
  <c r="U1074" i="1"/>
  <c r="Q508" i="1"/>
  <c r="AP508" i="1" s="1"/>
  <c r="AQ1303" i="1"/>
  <c r="AO1527" i="1"/>
  <c r="AQ339" i="1"/>
  <c r="AQ496" i="1"/>
  <c r="U876" i="1"/>
  <c r="U1067" i="1"/>
  <c r="U1287" i="1"/>
  <c r="AQ1312" i="1"/>
  <c r="AC1" i="1"/>
  <c r="AP639" i="1"/>
  <c r="AQ639" i="1" s="1"/>
  <c r="Q786" i="1"/>
  <c r="Y1" i="1"/>
  <c r="AQ157" i="1"/>
  <c r="Q328" i="1"/>
  <c r="AQ417" i="1"/>
  <c r="Q19" i="1"/>
  <c r="AQ325" i="1"/>
  <c r="AQ766" i="1"/>
  <c r="U1027" i="1"/>
  <c r="U1090" i="1"/>
  <c r="AQ1157" i="1"/>
  <c r="AQ1187" i="1"/>
  <c r="AO1534" i="1"/>
  <c r="AR1534" i="1" s="1"/>
  <c r="BB1534" i="1" s="1"/>
  <c r="AZ1584" i="1"/>
  <c r="AQ506" i="1"/>
  <c r="AS1574" i="1"/>
  <c r="BA1574" i="1" s="1"/>
  <c r="AQ16" i="1"/>
  <c r="AQ1224" i="1"/>
  <c r="AZ1574" i="1"/>
  <c r="AP525" i="1"/>
  <c r="AQ525" i="1" s="1"/>
  <c r="AQ92" i="1"/>
  <c r="Q175" i="1"/>
  <c r="AQ679" i="1"/>
  <c r="AQ134" i="1"/>
  <c r="Q62" i="1"/>
  <c r="AP272" i="1"/>
  <c r="U272" i="1"/>
  <c r="AD272" i="1" s="1"/>
  <c r="Q416" i="1"/>
  <c r="U416" i="1" s="1"/>
  <c r="AD416" i="1" s="1"/>
  <c r="AG416" i="1" s="1"/>
  <c r="AN416" i="1" s="1"/>
  <c r="Q580" i="1"/>
  <c r="Q745" i="1"/>
  <c r="AP745" i="1" s="1"/>
  <c r="Q858" i="1"/>
  <c r="AP858" i="1" s="1"/>
  <c r="AQ858" i="1" s="1"/>
  <c r="Q864" i="1"/>
  <c r="U864" i="1" s="1"/>
  <c r="AD864" i="1" s="1"/>
  <c r="Q941" i="1"/>
  <c r="AP1052" i="1"/>
  <c r="AQ1052" i="1" s="1"/>
  <c r="U1052" i="1"/>
  <c r="AP1159" i="1"/>
  <c r="AQ1159" i="1" s="1"/>
  <c r="U1159" i="1"/>
  <c r="AP1317" i="1"/>
  <c r="U1317" i="1"/>
  <c r="AQ185" i="1"/>
  <c r="AQ811" i="1"/>
  <c r="U1440" i="1"/>
  <c r="AD1440" i="1" s="1"/>
  <c r="AQ685" i="1"/>
  <c r="AQ1283" i="1"/>
  <c r="AQ1309" i="1"/>
  <c r="U521" i="1"/>
  <c r="AP521" i="1"/>
  <c r="AQ521" i="1" s="1"/>
  <c r="AP707" i="1"/>
  <c r="AQ707" i="1" s="1"/>
  <c r="U707" i="1"/>
  <c r="AD707" i="1" s="1"/>
  <c r="Q917" i="1"/>
  <c r="AP955" i="1"/>
  <c r="AQ955" i="1" s="1"/>
  <c r="U955" i="1"/>
  <c r="AD955" i="1" s="1"/>
  <c r="Q1042" i="1"/>
  <c r="Q1070" i="1"/>
  <c r="AP1070" i="1" s="1"/>
  <c r="AQ1070" i="1" s="1"/>
  <c r="U1117" i="1"/>
  <c r="AD1117" i="1" s="1"/>
  <c r="AP1117" i="1"/>
  <c r="AP1119" i="1"/>
  <c r="AQ1119" i="1" s="1"/>
  <c r="U1119" i="1"/>
  <c r="Q1147" i="1"/>
  <c r="U1161" i="1"/>
  <c r="AP1161" i="1"/>
  <c r="Q1188" i="1"/>
  <c r="U1213" i="1"/>
  <c r="AD1213" i="1" s="1"/>
  <c r="AP1213" i="1"/>
  <c r="AQ1213" i="1" s="1"/>
  <c r="Q1261" i="1"/>
  <c r="AP1343" i="1"/>
  <c r="AQ1343" i="1" s="1"/>
  <c r="U1343" i="1"/>
  <c r="AD1343" i="1" s="1"/>
  <c r="Q1402" i="1"/>
  <c r="Q1418" i="1"/>
  <c r="AP1441" i="1"/>
  <c r="U1441" i="1"/>
  <c r="AP1459" i="1"/>
  <c r="AQ1459" i="1" s="1"/>
  <c r="U1476" i="1"/>
  <c r="AP1476" i="1"/>
  <c r="AS1557" i="1"/>
  <c r="BA1557" i="1" s="1"/>
  <c r="AR1572" i="1"/>
  <c r="AZ1572" i="1" s="1"/>
  <c r="AQ1287" i="1"/>
  <c r="AQ645" i="1"/>
  <c r="AQ690" i="1"/>
  <c r="AQ1214" i="1"/>
  <c r="AO1519" i="1"/>
  <c r="AR1519" i="1" s="1"/>
  <c r="AO1526" i="1"/>
  <c r="AR1526" i="1" s="1"/>
  <c r="AS1575" i="1"/>
  <c r="BA1575" i="1" s="1"/>
  <c r="AQ837" i="1"/>
  <c r="AP1382" i="1"/>
  <c r="AQ1382" i="1" s="1"/>
  <c r="BA1551" i="1"/>
  <c r="AP1505" i="1"/>
  <c r="AQ1505" i="1" s="1"/>
  <c r="AR1577" i="1"/>
  <c r="AZ1577" i="1" s="1"/>
  <c r="BA80" i="1"/>
  <c r="BB80" i="1"/>
  <c r="Q238" i="1"/>
  <c r="AP238" i="1" s="1"/>
  <c r="AQ238" i="1" s="1"/>
  <c r="AQ12" i="1"/>
  <c r="AQ47" i="1"/>
  <c r="U12" i="1"/>
  <c r="AQ120" i="1"/>
  <c r="AQ127" i="1"/>
  <c r="AQ10" i="1"/>
  <c r="Q63" i="1"/>
  <c r="Q100" i="1"/>
  <c r="Q101" i="1"/>
  <c r="U101" i="1" s="1"/>
  <c r="AD101" i="1" s="1"/>
  <c r="AG101" i="1" s="1"/>
  <c r="AN101" i="1" s="1"/>
  <c r="AQ125" i="1"/>
  <c r="Q126" i="1"/>
  <c r="U126" i="1" s="1"/>
  <c r="AD126" i="1" s="1"/>
  <c r="AG126" i="1" s="1"/>
  <c r="AN126" i="1" s="1"/>
  <c r="AQ201" i="1"/>
  <c r="Q240" i="1"/>
  <c r="AP263" i="1"/>
  <c r="AQ263" i="1" s="1"/>
  <c r="Q425" i="1"/>
  <c r="AP425" i="1" s="1"/>
  <c r="AQ425" i="1" s="1"/>
  <c r="Q636" i="1"/>
  <c r="Q435" i="1"/>
  <c r="Q770" i="1"/>
  <c r="U770" i="1" s="1"/>
  <c r="AD770" i="1" s="1"/>
  <c r="AQ196" i="1"/>
  <c r="Q244" i="1"/>
  <c r="Q481" i="1"/>
  <c r="U481" i="1" s="1"/>
  <c r="AD481" i="1" s="1"/>
  <c r="Q553" i="1"/>
  <c r="AP553" i="1" s="1"/>
  <c r="AQ553" i="1" s="1"/>
  <c r="Q631" i="1"/>
  <c r="U631" i="1" s="1"/>
  <c r="AD631" i="1" s="1"/>
  <c r="Q604" i="1"/>
  <c r="U604" i="1" s="1"/>
  <c r="AD604" i="1" s="1"/>
  <c r="Q673" i="1"/>
  <c r="AP673" i="1" s="1"/>
  <c r="AQ673" i="1" s="1"/>
  <c r="Q760" i="1"/>
  <c r="AB1" i="1"/>
  <c r="Q469" i="1"/>
  <c r="Q499" i="1"/>
  <c r="U499" i="1" s="1"/>
  <c r="AP946" i="1"/>
  <c r="AQ946" i="1" s="1"/>
  <c r="AP444" i="1"/>
  <c r="AQ444" i="1" s="1"/>
  <c r="Q258" i="1"/>
  <c r="AA1" i="1"/>
  <c r="W1" i="1"/>
  <c r="Q158" i="1"/>
  <c r="Q46" i="1"/>
  <c r="Q256" i="1"/>
  <c r="Q311" i="1"/>
  <c r="X1" i="1"/>
  <c r="U8" i="1"/>
  <c r="AD8" i="1" s="1"/>
  <c r="AG8" i="1" s="1"/>
  <c r="AN8" i="1" s="1"/>
  <c r="Q122" i="1"/>
  <c r="AP122" i="1" s="1"/>
  <c r="AQ122" i="1" s="1"/>
  <c r="Q167" i="1"/>
  <c r="AP167" i="1" s="1"/>
  <c r="AQ167" i="1" s="1"/>
  <c r="Q206" i="1"/>
  <c r="AP206" i="1" s="1"/>
  <c r="AQ206" i="1" s="1"/>
  <c r="U541" i="1"/>
  <c r="AD541" i="1" s="1"/>
  <c r="AP541" i="1"/>
  <c r="AP922" i="1"/>
  <c r="AQ922" i="1" s="1"/>
  <c r="AQ26" i="1"/>
  <c r="Q71" i="1"/>
  <c r="AP71" i="1" s="1"/>
  <c r="AQ71" i="1" s="1"/>
  <c r="AQ531" i="1"/>
  <c r="Q682" i="1"/>
  <c r="AD863" i="1"/>
  <c r="U925" i="1"/>
  <c r="AD925" i="1" s="1"/>
  <c r="U937" i="1"/>
  <c r="AD937" i="1" s="1"/>
  <c r="AP937" i="1"/>
  <c r="AQ937" i="1" s="1"/>
  <c r="Q992" i="1"/>
  <c r="U997" i="1"/>
  <c r="AP997" i="1"/>
  <c r="AQ997" i="1" s="1"/>
  <c r="U1019" i="1"/>
  <c r="AD1019" i="1" s="1"/>
  <c r="AP1019" i="1"/>
  <c r="U1029" i="1"/>
  <c r="AP1029" i="1"/>
  <c r="AQ1029" i="1" s="1"/>
  <c r="AP892" i="1"/>
  <c r="AQ892" i="1" s="1"/>
  <c r="Q996" i="1"/>
  <c r="U1109" i="1"/>
  <c r="AP1109" i="1"/>
  <c r="AQ1109" i="1" s="1"/>
  <c r="Q156" i="1"/>
  <c r="U156" i="1" s="1"/>
  <c r="AD156" i="1" s="1"/>
  <c r="AG156" i="1" s="1"/>
  <c r="AN156" i="1" s="1"/>
  <c r="Q376" i="1"/>
  <c r="U376" i="1" s="1"/>
  <c r="AD376" i="1" s="1"/>
  <c r="Q696" i="1"/>
  <c r="Q734" i="1"/>
  <c r="U734" i="1" s="1"/>
  <c r="AD734" i="1" s="1"/>
  <c r="AG734" i="1" s="1"/>
  <c r="AN734" i="1" s="1"/>
  <c r="Q750" i="1"/>
  <c r="Q886" i="1"/>
  <c r="Q1049" i="1"/>
  <c r="U1049" i="1" s="1"/>
  <c r="Q1103" i="1"/>
  <c r="Q338" i="1"/>
  <c r="U338" i="1" s="1"/>
  <c r="AD338" i="1" s="1"/>
  <c r="AG338" i="1" s="1"/>
  <c r="AN338" i="1" s="1"/>
  <c r="Q433" i="1"/>
  <c r="AP433" i="1" s="1"/>
  <c r="AQ433" i="1" s="1"/>
  <c r="AQ480" i="1"/>
  <c r="Q592" i="1"/>
  <c r="U745" i="1"/>
  <c r="AD745" i="1" s="1"/>
  <c r="AG745" i="1" s="1"/>
  <c r="AN745" i="1" s="1"/>
  <c r="AO745" i="1" s="1"/>
  <c r="U1092" i="1"/>
  <c r="AD1092" i="1" s="1"/>
  <c r="AP1092" i="1"/>
  <c r="Q936" i="1"/>
  <c r="U936" i="1" s="1"/>
  <c r="AD936" i="1" s="1"/>
  <c r="AG936" i="1" s="1"/>
  <c r="AN936" i="1" s="1"/>
  <c r="AQ1035" i="1"/>
  <c r="AQ1074" i="1"/>
  <c r="Q1148" i="1"/>
  <c r="Q1207" i="1"/>
  <c r="Q735" i="1"/>
  <c r="AP735" i="1" s="1"/>
  <c r="AQ735" i="1" s="1"/>
  <c r="Q532" i="1"/>
  <c r="AP532" i="1" s="1"/>
  <c r="AQ532" i="1" s="1"/>
  <c r="Q853" i="1"/>
  <c r="Q953" i="1"/>
  <c r="U1043" i="1"/>
  <c r="AP1043" i="1"/>
  <c r="AQ1043" i="1" s="1"/>
  <c r="Q466" i="1"/>
  <c r="AP466" i="1" s="1"/>
  <c r="AQ466" i="1" s="1"/>
  <c r="AP550" i="1"/>
  <c r="AQ550" i="1" s="1"/>
  <c r="Q883" i="1"/>
  <c r="AP883" i="1" s="1"/>
  <c r="AQ883" i="1" s="1"/>
  <c r="U930" i="1"/>
  <c r="AD930" i="1" s="1"/>
  <c r="U983" i="1"/>
  <c r="AP983" i="1"/>
  <c r="AQ983" i="1" s="1"/>
  <c r="Q988" i="1"/>
  <c r="AP998" i="1"/>
  <c r="AQ998" i="1" s="1"/>
  <c r="U998" i="1"/>
  <c r="AD998" i="1" s="1"/>
  <c r="AQ1001" i="1"/>
  <c r="Q1036" i="1"/>
  <c r="Q1081" i="1"/>
  <c r="Q1105" i="1"/>
  <c r="U1105" i="1" s="1"/>
  <c r="Q1212" i="1"/>
  <c r="AP1212" i="1" s="1"/>
  <c r="AQ1212" i="1" s="1"/>
  <c r="AP1234" i="1"/>
  <c r="U1234" i="1"/>
  <c r="AP1306" i="1"/>
  <c r="AQ1306" i="1" s="1"/>
  <c r="U1306" i="1"/>
  <c r="AD1306" i="1" s="1"/>
  <c r="AQ689" i="1"/>
  <c r="AQ740" i="1"/>
  <c r="Q1079" i="1"/>
  <c r="U1156" i="1"/>
  <c r="Q1179" i="1"/>
  <c r="U1179" i="1" s="1"/>
  <c r="AD1179" i="1" s="1"/>
  <c r="AP1267" i="1"/>
  <c r="U1267" i="1"/>
  <c r="AD1267" i="1" s="1"/>
  <c r="AP1305" i="1"/>
  <c r="Q1332" i="1"/>
  <c r="Q1016" i="1"/>
  <c r="AP1016" i="1" s="1"/>
  <c r="AQ1016" i="1" s="1"/>
  <c r="Q1175" i="1"/>
  <c r="U1175" i="1" s="1"/>
  <c r="AD1175" i="1" s="1"/>
  <c r="Q1229" i="1"/>
  <c r="AP1229" i="1" s="1"/>
  <c r="AQ1229" i="1" s="1"/>
  <c r="Q1431" i="1"/>
  <c r="AP1431" i="1" s="1"/>
  <c r="AQ1431" i="1" s="1"/>
  <c r="AP1436" i="1"/>
  <c r="AQ1436" i="1" s="1"/>
  <c r="U1436" i="1"/>
  <c r="AD1436" i="1" s="1"/>
  <c r="Q1102" i="1"/>
  <c r="Q1123" i="1"/>
  <c r="AP1123" i="1" s="1"/>
  <c r="AQ1123" i="1" s="1"/>
  <c r="Q1144" i="1"/>
  <c r="U1144" i="1" s="1"/>
  <c r="Q1153" i="1"/>
  <c r="AP1153" i="1" s="1"/>
  <c r="AQ1153" i="1" s="1"/>
  <c r="Q1255" i="1"/>
  <c r="U1255" i="1" s="1"/>
  <c r="AP1319" i="1"/>
  <c r="AQ1319" i="1" s="1"/>
  <c r="Q1320" i="1"/>
  <c r="AQ1410" i="1"/>
  <c r="Q1428" i="1"/>
  <c r="Q1285" i="1"/>
  <c r="U1285" i="1" s="1"/>
  <c r="U1293" i="1"/>
  <c r="AD1293" i="1" s="1"/>
  <c r="AP1293" i="1"/>
  <c r="AQ1293" i="1" s="1"/>
  <c r="Q1421" i="1"/>
  <c r="AP1421" i="1" s="1"/>
  <c r="AP1427" i="1"/>
  <c r="AQ1427" i="1" s="1"/>
  <c r="Q1069" i="1"/>
  <c r="AD1069" i="1" s="1"/>
  <c r="AP1107" i="1"/>
  <c r="Q1108" i="1"/>
  <c r="U1108" i="1" s="1"/>
  <c r="AQ1110" i="1"/>
  <c r="AP1245" i="1"/>
  <c r="U1245" i="1"/>
  <c r="AD1245" i="1" s="1"/>
  <c r="AG1245" i="1" s="1"/>
  <c r="AN1245" i="1" s="1"/>
  <c r="U1269" i="1"/>
  <c r="AP1269" i="1"/>
  <c r="AQ1269" i="1" s="1"/>
  <c r="Q1413" i="1"/>
  <c r="AQ926" i="1"/>
  <c r="Q967" i="1"/>
  <c r="AP967" i="1" s="1"/>
  <c r="AQ967" i="1" s="1"/>
  <c r="Q969" i="1"/>
  <c r="U969" i="1" s="1"/>
  <c r="Q1031" i="1"/>
  <c r="AP1031" i="1" s="1"/>
  <c r="AQ1031" i="1" s="1"/>
  <c r="Q1134" i="1"/>
  <c r="U1134" i="1" s="1"/>
  <c r="AD1134" i="1" s="1"/>
  <c r="U1242" i="1"/>
  <c r="AD1242" i="1" s="1"/>
  <c r="AP1242" i="1"/>
  <c r="AQ1242" i="1" s="1"/>
  <c r="Q1349" i="1"/>
  <c r="AP1349" i="1" s="1"/>
  <c r="AQ1349" i="1" s="1"/>
  <c r="Q1233" i="1"/>
  <c r="AP1233" i="1" s="1"/>
  <c r="AQ1233" i="1" s="1"/>
  <c r="Q1243" i="1"/>
  <c r="AP1243" i="1" s="1"/>
  <c r="AQ1243" i="1" s="1"/>
  <c r="U1336" i="1"/>
  <c r="AD1338" i="1"/>
  <c r="AP1155" i="1"/>
  <c r="AQ1155" i="1" s="1"/>
  <c r="U1155" i="1"/>
  <c r="AD1155" i="1" s="1"/>
  <c r="U1278" i="1"/>
  <c r="AQ1315" i="1"/>
  <c r="U1391" i="1"/>
  <c r="AD1391" i="1" s="1"/>
  <c r="AO1536" i="1"/>
  <c r="AO1531" i="1"/>
  <c r="AQ1522" i="1"/>
  <c r="AO1522" i="1"/>
  <c r="BB1547" i="1"/>
  <c r="BA1547" i="1"/>
  <c r="AR1591" i="1"/>
  <c r="AS1591" i="1"/>
  <c r="BA1591" i="1" s="1"/>
  <c r="U1501" i="1"/>
  <c r="AD1501" i="1" s="1"/>
  <c r="AQ280" i="1"/>
  <c r="AQ382" i="1"/>
  <c r="AQ533" i="1"/>
  <c r="AQ677" i="1"/>
  <c r="AQ940" i="1"/>
  <c r="AP1388" i="1"/>
  <c r="AQ1388" i="1" s="1"/>
  <c r="Q1411" i="1"/>
  <c r="AP1411" i="1" s="1"/>
  <c r="AQ1411" i="1" s="1"/>
  <c r="AR1598" i="1"/>
  <c r="AZ1598" i="1" s="1"/>
  <c r="AS1598" i="1"/>
  <c r="BA1598" i="1" s="1"/>
  <c r="BB1574" i="1"/>
  <c r="AD1604" i="1"/>
  <c r="AG1604" i="1" s="1"/>
  <c r="AN1604" i="1" s="1"/>
  <c r="AO1604" i="1" s="1"/>
  <c r="AQ1009" i="1"/>
  <c r="BA1577" i="1"/>
  <c r="U11" i="1"/>
  <c r="AD11" i="1" s="1"/>
  <c r="Q130" i="1"/>
  <c r="U130" i="1" s="1"/>
  <c r="AD130" i="1" s="1"/>
  <c r="Q162" i="1"/>
  <c r="AP162" i="1" s="1"/>
  <c r="AQ162" i="1" s="1"/>
  <c r="Q237" i="1"/>
  <c r="AP237" i="1" s="1"/>
  <c r="AQ237" i="1" s="1"/>
  <c r="Q112" i="1"/>
  <c r="AP315" i="1"/>
  <c r="AQ315" i="1" s="1"/>
  <c r="AP11" i="1"/>
  <c r="AQ11" i="1" s="1"/>
  <c r="Q28" i="1"/>
  <c r="AP28" i="1" s="1"/>
  <c r="AQ28" i="1" s="1"/>
  <c r="Q30" i="1"/>
  <c r="Q41" i="1"/>
  <c r="U41" i="1" s="1"/>
  <c r="AD41" i="1" s="1"/>
  <c r="Q77" i="1"/>
  <c r="AP77" i="1" s="1"/>
  <c r="AQ77" i="1" s="1"/>
  <c r="Q106" i="1"/>
  <c r="Q110" i="1"/>
  <c r="Q111" i="1"/>
  <c r="U111" i="1" s="1"/>
  <c r="AD111" i="1" s="1"/>
  <c r="AQ9" i="1"/>
  <c r="AQ66" i="1"/>
  <c r="AQ82" i="1"/>
  <c r="AQ89" i="1"/>
  <c r="Q131" i="1"/>
  <c r="AP131" i="1" s="1"/>
  <c r="AQ131" i="1" s="1"/>
  <c r="Q142" i="1"/>
  <c r="AP142" i="1" s="1"/>
  <c r="AQ142" i="1" s="1"/>
  <c r="AP284" i="1"/>
  <c r="AQ284" i="1" s="1"/>
  <c r="U284" i="1"/>
  <c r="AD284" i="1" s="1"/>
  <c r="Q179" i="1"/>
  <c r="U179" i="1" s="1"/>
  <c r="AD179" i="1" s="1"/>
  <c r="AG179" i="1" s="1"/>
  <c r="AN179" i="1" s="1"/>
  <c r="Q219" i="1"/>
  <c r="Q232" i="1"/>
  <c r="AP232" i="1" s="1"/>
  <c r="AQ232" i="1" s="1"/>
  <c r="Q129" i="1"/>
  <c r="AP129" i="1" s="1"/>
  <c r="AQ129" i="1" s="1"/>
  <c r="Q151" i="1"/>
  <c r="Q152" i="1"/>
  <c r="AP152" i="1" s="1"/>
  <c r="AQ152" i="1" s="1"/>
  <c r="Q166" i="1"/>
  <c r="U166" i="1" s="1"/>
  <c r="AD166" i="1" s="1"/>
  <c r="Q170" i="1"/>
  <c r="AP170" i="1" s="1"/>
  <c r="AQ170" i="1" s="1"/>
  <c r="Q171" i="1"/>
  <c r="U225" i="1"/>
  <c r="AD225" i="1" s="1"/>
  <c r="AP225" i="1"/>
  <c r="AQ225" i="1" s="1"/>
  <c r="AP240" i="1"/>
  <c r="AQ240" i="1" s="1"/>
  <c r="AQ260" i="1"/>
  <c r="U684" i="1"/>
  <c r="AD684" i="1" s="1"/>
  <c r="Q3" i="1"/>
  <c r="U3" i="1" s="1"/>
  <c r="AD3" i="1" s="1"/>
  <c r="Q27" i="1"/>
  <c r="U27" i="1" s="1"/>
  <c r="AD27" i="1" s="1"/>
  <c r="Q29" i="1"/>
  <c r="Q42" i="1"/>
  <c r="AP42" i="1" s="1"/>
  <c r="AQ42" i="1" s="1"/>
  <c r="Q78" i="1"/>
  <c r="U78" i="1" s="1"/>
  <c r="AD78" i="1" s="1"/>
  <c r="AG78" i="1" s="1"/>
  <c r="AN78" i="1" s="1"/>
  <c r="AO78" i="1" s="1"/>
  <c r="Q143" i="1"/>
  <c r="U143" i="1" s="1"/>
  <c r="AD143" i="1" s="1"/>
  <c r="AQ21" i="1"/>
  <c r="AQ58" i="1"/>
  <c r="AQ74" i="1"/>
  <c r="Q251" i="1"/>
  <c r="AP307" i="1"/>
  <c r="AQ307" i="1" s="1"/>
  <c r="AQ139" i="1"/>
  <c r="Q172" i="1"/>
  <c r="AP172" i="1" s="1"/>
  <c r="AQ172" i="1" s="1"/>
  <c r="AQ276" i="1"/>
  <c r="Q292" i="1"/>
  <c r="Q326" i="1"/>
  <c r="Q327" i="1"/>
  <c r="AP327" i="1" s="1"/>
  <c r="AQ327" i="1" s="1"/>
  <c r="Q334" i="1"/>
  <c r="Q342" i="1"/>
  <c r="Q488" i="1"/>
  <c r="AP488" i="1" s="1"/>
  <c r="AQ488" i="1" s="1"/>
  <c r="Q491" i="1"/>
  <c r="U491" i="1" s="1"/>
  <c r="AD491" i="1" s="1"/>
  <c r="AQ622" i="1"/>
  <c r="Q652" i="1"/>
  <c r="AP681" i="1"/>
  <c r="AQ681" i="1" s="1"/>
  <c r="U681" i="1"/>
  <c r="AD681" i="1" s="1"/>
  <c r="Q829" i="1"/>
  <c r="U829" i="1" s="1"/>
  <c r="Q835" i="1"/>
  <c r="Q890" i="1"/>
  <c r="Q918" i="1"/>
  <c r="Q200" i="1"/>
  <c r="Q205" i="1"/>
  <c r="Q227" i="1"/>
  <c r="Q264" i="1"/>
  <c r="AP277" i="1"/>
  <c r="AQ277" i="1" s="1"/>
  <c r="Q293" i="1"/>
  <c r="Q360" i="1"/>
  <c r="Q393" i="1"/>
  <c r="Q457" i="1"/>
  <c r="U457" i="1" s="1"/>
  <c r="AD457" i="1" s="1"/>
  <c r="AG457" i="1" s="1"/>
  <c r="AN457" i="1" s="1"/>
  <c r="Q464" i="1"/>
  <c r="Q519" i="1"/>
  <c r="U519" i="1" s="1"/>
  <c r="AD519" i="1" s="1"/>
  <c r="Q651" i="1"/>
  <c r="U651" i="1" s="1"/>
  <c r="AD651" i="1" s="1"/>
  <c r="AG651" i="1" s="1"/>
  <c r="AN651" i="1" s="1"/>
  <c r="U970" i="1"/>
  <c r="AP970" i="1"/>
  <c r="AQ970" i="1" s="1"/>
  <c r="Q223" i="1"/>
  <c r="Q259" i="1"/>
  <c r="AQ266" i="1"/>
  <c r="AP267" i="1"/>
  <c r="AQ267" i="1" s="1"/>
  <c r="Q273" i="1"/>
  <c r="Q322" i="1"/>
  <c r="AP322" i="1" s="1"/>
  <c r="AQ322" i="1" s="1"/>
  <c r="Q343" i="1"/>
  <c r="U343" i="1" s="1"/>
  <c r="AD343" i="1" s="1"/>
  <c r="Q351" i="1"/>
  <c r="AP351" i="1" s="1"/>
  <c r="AQ351" i="1" s="1"/>
  <c r="Q354" i="1"/>
  <c r="Q364" i="1"/>
  <c r="AP364" i="1" s="1"/>
  <c r="AQ364" i="1" s="1"/>
  <c r="Q412" i="1"/>
  <c r="AP412" i="1" s="1"/>
  <c r="AQ412" i="1" s="1"/>
  <c r="Q436" i="1"/>
  <c r="AP452" i="1"/>
  <c r="AQ452" i="1" s="1"/>
  <c r="Q476" i="1"/>
  <c r="Q517" i="1"/>
  <c r="AP517" i="1" s="1"/>
  <c r="AQ517" i="1" s="1"/>
  <c r="AQ518" i="1"/>
  <c r="Q542" i="1"/>
  <c r="Q599" i="1"/>
  <c r="Q608" i="1"/>
  <c r="U608" i="1" s="1"/>
  <c r="AD608" i="1" s="1"/>
  <c r="Q609" i="1"/>
  <c r="Q612" i="1"/>
  <c r="Q613" i="1"/>
  <c r="AP613" i="1" s="1"/>
  <c r="AQ613" i="1" s="1"/>
  <c r="Q619" i="1"/>
  <c r="Q640" i="1"/>
  <c r="AP640" i="1" s="1"/>
  <c r="AQ640" i="1" s="1"/>
  <c r="Q647" i="1"/>
  <c r="Q648" i="1"/>
  <c r="Q719" i="1"/>
  <c r="AP719" i="1" s="1"/>
  <c r="AQ719" i="1" s="1"/>
  <c r="Q721" i="1"/>
  <c r="U721" i="1" s="1"/>
  <c r="AD721" i="1" s="1"/>
  <c r="Q774" i="1"/>
  <c r="Q798" i="1"/>
  <c r="Q819" i="1"/>
  <c r="Q825" i="1"/>
  <c r="AP825" i="1" s="1"/>
  <c r="AQ825" i="1" s="1"/>
  <c r="AQ262" i="1"/>
  <c r="Q320" i="1"/>
  <c r="AP320" i="1" s="1"/>
  <c r="AQ320" i="1" s="1"/>
  <c r="Q363" i="1"/>
  <c r="Q377" i="1"/>
  <c r="Q434" i="1"/>
  <c r="Q475" i="1"/>
  <c r="Q477" i="1"/>
  <c r="AP477" i="1" s="1"/>
  <c r="AQ477" i="1" s="1"/>
  <c r="Q513" i="1"/>
  <c r="U548" i="1"/>
  <c r="AD548" i="1" s="1"/>
  <c r="AP548" i="1"/>
  <c r="AQ548" i="1" s="1"/>
  <c r="Q551" i="1"/>
  <c r="AP571" i="1"/>
  <c r="AQ571" i="1" s="1"/>
  <c r="U571" i="1"/>
  <c r="AD571" i="1" s="1"/>
  <c r="AG571" i="1" s="1"/>
  <c r="AN571" i="1" s="1"/>
  <c r="AO571" i="1" s="1"/>
  <c r="Q596" i="1"/>
  <c r="U596" i="1" s="1"/>
  <c r="AD596" i="1" s="1"/>
  <c r="Q605" i="1"/>
  <c r="AP605" i="1" s="1"/>
  <c r="AQ605" i="1" s="1"/>
  <c r="Q706" i="1"/>
  <c r="U706" i="1" s="1"/>
  <c r="AD706" i="1" s="1"/>
  <c r="Q717" i="1"/>
  <c r="U717" i="1" s="1"/>
  <c r="AD717" i="1" s="1"/>
  <c r="Q771" i="1"/>
  <c r="AP823" i="1"/>
  <c r="AQ823" i="1" s="1"/>
  <c r="Q213" i="1"/>
  <c r="Q286" i="1"/>
  <c r="U286" i="1" s="1"/>
  <c r="AD286" i="1" s="1"/>
  <c r="AQ310" i="1"/>
  <c r="AQ337" i="1"/>
  <c r="AP359" i="1"/>
  <c r="AQ359" i="1" s="1"/>
  <c r="AQ440" i="1"/>
  <c r="Q465" i="1"/>
  <c r="Q504" i="1"/>
  <c r="U504" i="1" s="1"/>
  <c r="AD504" i="1" s="1"/>
  <c r="Q526" i="1"/>
  <c r="Q561" i="1"/>
  <c r="Q603" i="1"/>
  <c r="U603" i="1" s="1"/>
  <c r="AD603" i="1" s="1"/>
  <c r="Q637" i="1"/>
  <c r="AP637" i="1" s="1"/>
  <c r="AQ637" i="1" s="1"/>
  <c r="U823" i="1"/>
  <c r="AD823" i="1" s="1"/>
  <c r="Q851" i="1"/>
  <c r="Q871" i="1"/>
  <c r="Q887" i="1"/>
  <c r="Q924" i="1"/>
  <c r="Q728" i="1"/>
  <c r="U728" i="1" s="1"/>
  <c r="AD728" i="1" s="1"/>
  <c r="U821" i="1"/>
  <c r="AP821" i="1"/>
  <c r="AQ821" i="1" s="1"/>
  <c r="Q209" i="1"/>
  <c r="AP209" i="1" s="1"/>
  <c r="AQ209" i="1" s="1"/>
  <c r="AQ247" i="1"/>
  <c r="Q300" i="1"/>
  <c r="Q344" i="1"/>
  <c r="Q345" i="1"/>
  <c r="U345" i="1" s="1"/>
  <c r="AD345" i="1" s="1"/>
  <c r="Q350" i="1"/>
  <c r="Q372" i="1"/>
  <c r="Q373" i="1"/>
  <c r="U373" i="1" s="1"/>
  <c r="AD373" i="1" s="1"/>
  <c r="Q390" i="1"/>
  <c r="AP399" i="1"/>
  <c r="AQ399" i="1" s="1"/>
  <c r="Q411" i="1"/>
  <c r="Q445" i="1"/>
  <c r="Q507" i="1"/>
  <c r="U507" i="1" s="1"/>
  <c r="AD507" i="1" s="1"/>
  <c r="Q555" i="1"/>
  <c r="Q575" i="1"/>
  <c r="U575" i="1" s="1"/>
  <c r="AD575" i="1" s="1"/>
  <c r="AG575" i="1" s="1"/>
  <c r="AN575" i="1" s="1"/>
  <c r="AP633" i="1"/>
  <c r="AQ633" i="1" s="1"/>
  <c r="AP666" i="1"/>
  <c r="AQ666" i="1" s="1"/>
  <c r="Q787" i="1"/>
  <c r="AP787" i="1" s="1"/>
  <c r="AQ787" i="1" s="1"/>
  <c r="Q882" i="1"/>
  <c r="AP882" i="1" s="1"/>
  <c r="AQ882" i="1" s="1"/>
  <c r="AP900" i="1"/>
  <c r="AQ900" i="1" s="1"/>
  <c r="Q220" i="1"/>
  <c r="U220" i="1" s="1"/>
  <c r="AD220" i="1" s="1"/>
  <c r="AG220" i="1" s="1"/>
  <c r="AN220" i="1" s="1"/>
  <c r="Q224" i="1"/>
  <c r="AP224" i="1" s="1"/>
  <c r="AQ224" i="1" s="1"/>
  <c r="Q242" i="1"/>
  <c r="AP242" i="1" s="1"/>
  <c r="AQ242" i="1" s="1"/>
  <c r="AP281" i="1"/>
  <c r="AQ281" i="1" s="1"/>
  <c r="Q294" i="1"/>
  <c r="AQ305" i="1"/>
  <c r="AQ317" i="1"/>
  <c r="Q329" i="1"/>
  <c r="AP329" i="1" s="1"/>
  <c r="AQ329" i="1" s="1"/>
  <c r="Q381" i="1"/>
  <c r="U381" i="1" s="1"/>
  <c r="AD381" i="1" s="1"/>
  <c r="AG381" i="1" s="1"/>
  <c r="AN381" i="1" s="1"/>
  <c r="AO381" i="1" s="1"/>
  <c r="AQ396" i="1"/>
  <c r="AP407" i="1"/>
  <c r="AQ407" i="1" s="1"/>
  <c r="Q422" i="1"/>
  <c r="AP422" i="1" s="1"/>
  <c r="AP439" i="1"/>
  <c r="AQ439" i="1" s="1"/>
  <c r="AP524" i="1"/>
  <c r="AQ524" i="1" s="1"/>
  <c r="Q537" i="1"/>
  <c r="AP537" i="1" s="1"/>
  <c r="AQ537" i="1" s="1"/>
  <c r="Q539" i="1"/>
  <c r="AQ579" i="1"/>
  <c r="Q683" i="1"/>
  <c r="U683" i="1" s="1"/>
  <c r="AD683" i="1" s="1"/>
  <c r="AQ722" i="1"/>
  <c r="Q815" i="1"/>
  <c r="U815" i="1" s="1"/>
  <c r="AD815" i="1" s="1"/>
  <c r="Q877" i="1"/>
  <c r="Q923" i="1"/>
  <c r="AP944" i="1"/>
  <c r="AQ944" i="1" s="1"/>
  <c r="Q973" i="1"/>
  <c r="AP973" i="1" s="1"/>
  <c r="AQ973" i="1" s="1"/>
  <c r="Q1011" i="1"/>
  <c r="AQ1027" i="1"/>
  <c r="AQ516" i="1"/>
  <c r="Q538" i="1"/>
  <c r="Q713" i="1"/>
  <c r="Q732" i="1"/>
  <c r="Q756" i="1"/>
  <c r="AP756" i="1" s="1"/>
  <c r="AQ756" i="1" s="1"/>
  <c r="Q759" i="1"/>
  <c r="AP759" i="1" s="1"/>
  <c r="AQ759" i="1" s="1"/>
  <c r="Q831" i="1"/>
  <c r="AP832" i="1"/>
  <c r="AQ832" i="1" s="1"/>
  <c r="U832" i="1"/>
  <c r="AD832" i="1" s="1"/>
  <c r="AG832" i="1" s="1"/>
  <c r="AN832" i="1" s="1"/>
  <c r="AO832" i="1" s="1"/>
  <c r="Q841" i="1"/>
  <c r="AP841" i="1" s="1"/>
  <c r="AQ841" i="1" s="1"/>
  <c r="AP842" i="1"/>
  <c r="AQ842" i="1" s="1"/>
  <c r="AP849" i="1"/>
  <c r="AQ849" i="1" s="1"/>
  <c r="U849" i="1"/>
  <c r="AD849" i="1" s="1"/>
  <c r="AP909" i="1"/>
  <c r="AQ909" i="1" s="1"/>
  <c r="Q965" i="1"/>
  <c r="Q971" i="1"/>
  <c r="Q1046" i="1"/>
  <c r="AP1046" i="1" s="1"/>
  <c r="AQ1046" i="1" s="1"/>
  <c r="Q540" i="1"/>
  <c r="Q710" i="1"/>
  <c r="Q754" i="1"/>
  <c r="AP754" i="1" s="1"/>
  <c r="AQ754" i="1" s="1"/>
  <c r="Q779" i="1"/>
  <c r="AP779" i="1" s="1"/>
  <c r="AQ779" i="1" s="1"/>
  <c r="AQ782" i="1"/>
  <c r="Q803" i="1"/>
  <c r="U837" i="1"/>
  <c r="Q897" i="1"/>
  <c r="AP903" i="1"/>
  <c r="AQ903" i="1" s="1"/>
  <c r="U903" i="1"/>
  <c r="AQ919" i="1"/>
  <c r="AP927" i="1"/>
  <c r="AQ927" i="1" s="1"/>
  <c r="Q928" i="1"/>
  <c r="U928" i="1" s="1"/>
  <c r="AD928" i="1" s="1"/>
  <c r="AG928" i="1" s="1"/>
  <c r="AN928" i="1" s="1"/>
  <c r="U942" i="1"/>
  <c r="AD942" i="1" s="1"/>
  <c r="AP942" i="1"/>
  <c r="AQ942" i="1" s="1"/>
  <c r="AD968" i="1"/>
  <c r="Q995" i="1"/>
  <c r="AQ1015" i="1"/>
  <c r="Q956" i="1"/>
  <c r="U1005" i="1"/>
  <c r="AP1005" i="1"/>
  <c r="AQ1005" i="1" s="1"/>
  <c r="U1007" i="1"/>
  <c r="AP1007" i="1"/>
  <c r="AQ1007" i="1" s="1"/>
  <c r="AP1039" i="1"/>
  <c r="AQ1039" i="1" s="1"/>
  <c r="AP838" i="1"/>
  <c r="AQ838" i="1" s="1"/>
  <c r="Q839" i="1"/>
  <c r="Q846" i="1"/>
  <c r="Q875" i="1"/>
  <c r="U889" i="1"/>
  <c r="AD889" i="1" s="1"/>
  <c r="Q899" i="1"/>
  <c r="AP899" i="1" s="1"/>
  <c r="AQ899" i="1" s="1"/>
  <c r="U905" i="1"/>
  <c r="AD905" i="1" s="1"/>
  <c r="Q933" i="1"/>
  <c r="U977" i="1"/>
  <c r="AP977" i="1"/>
  <c r="AQ977" i="1" s="1"/>
  <c r="Q982" i="1"/>
  <c r="Q1034" i="1"/>
  <c r="AP1034" i="1" s="1"/>
  <c r="AQ1034" i="1" s="1"/>
  <c r="Q1048" i="1"/>
  <c r="AP1048" i="1" s="1"/>
  <c r="AQ1048" i="1" s="1"/>
  <c r="Q1064" i="1"/>
  <c r="AQ974" i="1"/>
  <c r="AP975" i="1"/>
  <c r="AQ975" i="1" s="1"/>
  <c r="U975" i="1"/>
  <c r="AP385" i="1"/>
  <c r="AQ385" i="1" s="1"/>
  <c r="AP534" i="1"/>
  <c r="AQ534" i="1" s="1"/>
  <c r="AQ558" i="1"/>
  <c r="AQ574" i="1"/>
  <c r="AQ584" i="1"/>
  <c r="AQ600" i="1"/>
  <c r="Q627" i="1"/>
  <c r="U627" i="1" s="1"/>
  <c r="AD627" i="1" s="1"/>
  <c r="AP680" i="1"/>
  <c r="AQ680" i="1" s="1"/>
  <c r="Q688" i="1"/>
  <c r="Q723" i="1"/>
  <c r="U723" i="1" s="1"/>
  <c r="AD723" i="1" s="1"/>
  <c r="Q744" i="1"/>
  <c r="U744" i="1" s="1"/>
  <c r="AD744" i="1" s="1"/>
  <c r="Q812" i="1"/>
  <c r="U812" i="1" s="1"/>
  <c r="AD812" i="1" s="1"/>
  <c r="Q827" i="1"/>
  <c r="AP843" i="1"/>
  <c r="AQ843" i="1" s="1"/>
  <c r="AQ844" i="1"/>
  <c r="AP880" i="1"/>
  <c r="AQ880" i="1" s="1"/>
  <c r="U880" i="1"/>
  <c r="AD880" i="1" s="1"/>
  <c r="AP990" i="1"/>
  <c r="AQ990" i="1" s="1"/>
  <c r="U991" i="1"/>
  <c r="AD991" i="1" s="1"/>
  <c r="AP991" i="1"/>
  <c r="Q1032" i="1"/>
  <c r="AP1038" i="1"/>
  <c r="AQ1038" i="1" s="1"/>
  <c r="U1058" i="1"/>
  <c r="AD1058" i="1" s="1"/>
  <c r="AP1058" i="1"/>
  <c r="AQ1058" i="1" s="1"/>
  <c r="Q1088" i="1"/>
  <c r="Q671" i="1"/>
  <c r="Q764" i="1"/>
  <c r="AP764" i="1" s="1"/>
  <c r="AQ764" i="1" s="1"/>
  <c r="Q790" i="1"/>
  <c r="AP790" i="1" s="1"/>
  <c r="AQ790" i="1" s="1"/>
  <c r="AQ817" i="1"/>
  <c r="Q840" i="1"/>
  <c r="Q867" i="1"/>
  <c r="Q893" i="1"/>
  <c r="AP893" i="1" s="1"/>
  <c r="AQ893" i="1" s="1"/>
  <c r="U894" i="1"/>
  <c r="AD894" i="1" s="1"/>
  <c r="AP894" i="1"/>
  <c r="AQ894" i="1" s="1"/>
  <c r="U914" i="1"/>
  <c r="AD914" i="1" s="1"/>
  <c r="AP914" i="1"/>
  <c r="AQ914" i="1" s="1"/>
  <c r="AP915" i="1"/>
  <c r="AQ915" i="1" s="1"/>
  <c r="Q957" i="1"/>
  <c r="AP984" i="1"/>
  <c r="AQ984" i="1" s="1"/>
  <c r="Q987" i="1"/>
  <c r="Q1129" i="1"/>
  <c r="Q1198" i="1"/>
  <c r="U715" i="1"/>
  <c r="AD715" i="1" s="1"/>
  <c r="Q731" i="1"/>
  <c r="U731" i="1" s="1"/>
  <c r="AD731" i="1" s="1"/>
  <c r="AG731" i="1" s="1"/>
  <c r="AN731" i="1" s="1"/>
  <c r="AQ748" i="1"/>
  <c r="Q856" i="1"/>
  <c r="Q860" i="1"/>
  <c r="AP861" i="1"/>
  <c r="AQ861" i="1" s="1"/>
  <c r="Q943" i="1"/>
  <c r="AP943" i="1" s="1"/>
  <c r="AQ943" i="1" s="1"/>
  <c r="Q985" i="1"/>
  <c r="AP1041" i="1"/>
  <c r="AQ1041" i="1" s="1"/>
  <c r="AQ1061" i="1"/>
  <c r="AD1067" i="1"/>
  <c r="AP1205" i="1"/>
  <c r="AQ1205" i="1" s="1"/>
  <c r="U1295" i="1"/>
  <c r="AD1295" i="1" s="1"/>
  <c r="AP1295" i="1"/>
  <c r="AQ1295" i="1" s="1"/>
  <c r="AQ715" i="1"/>
  <c r="AQ776" i="1"/>
  <c r="Q791" i="1"/>
  <c r="AQ795" i="1"/>
  <c r="AP828" i="1"/>
  <c r="AQ828" i="1" s="1"/>
  <c r="U828" i="1"/>
  <c r="AD845" i="1"/>
  <c r="AQ876" i="1"/>
  <c r="U878" i="1"/>
  <c r="AD878" i="1" s="1"/>
  <c r="AD993" i="1"/>
  <c r="Q1089" i="1"/>
  <c r="AQ1158" i="1"/>
  <c r="AQ834" i="1"/>
  <c r="Q872" i="1"/>
  <c r="Q921" i="1"/>
  <c r="Q1004" i="1"/>
  <c r="Q1091" i="1"/>
  <c r="AP1091" i="1" s="1"/>
  <c r="AQ1091" i="1" s="1"/>
  <c r="U1163" i="1"/>
  <c r="AP1163" i="1"/>
  <c r="AQ1163" i="1" s="1"/>
  <c r="AQ1047" i="1"/>
  <c r="U1059" i="1"/>
  <c r="AD1059" i="1" s="1"/>
  <c r="AQ1156" i="1"/>
  <c r="Q1228" i="1"/>
  <c r="U1260" i="1"/>
  <c r="AP1260" i="1"/>
  <c r="Q1122" i="1"/>
  <c r="AP1131" i="1"/>
  <c r="AQ1131" i="1" s="1"/>
  <c r="AP1244" i="1"/>
  <c r="U1244" i="1"/>
  <c r="AD1244" i="1" s="1"/>
  <c r="Q929" i="1"/>
  <c r="U929" i="1" s="1"/>
  <c r="U952" i="1"/>
  <c r="AD952" i="1" s="1"/>
  <c r="AP952" i="1"/>
  <c r="AQ952" i="1" s="1"/>
  <c r="AQ968" i="1"/>
  <c r="AP978" i="1"/>
  <c r="AQ978" i="1" s="1"/>
  <c r="AQ1000" i="1"/>
  <c r="Q1075" i="1"/>
  <c r="U1075" i="1" s="1"/>
  <c r="AD1075" i="1" s="1"/>
  <c r="AG1075" i="1" s="1"/>
  <c r="AN1075" i="1" s="1"/>
  <c r="U1077" i="1"/>
  <c r="AP1077" i="1"/>
  <c r="AQ1077" i="1" s="1"/>
  <c r="AD1090" i="1"/>
  <c r="U1095" i="1"/>
  <c r="AD1095" i="1" s="1"/>
  <c r="Q1150" i="1"/>
  <c r="AP1150" i="1" s="1"/>
  <c r="AQ1150" i="1" s="1"/>
  <c r="AP1232" i="1"/>
  <c r="AQ1232" i="1" s="1"/>
  <c r="U1232" i="1"/>
  <c r="AD1232" i="1" s="1"/>
  <c r="AG1232" i="1" s="1"/>
  <c r="AN1232" i="1" s="1"/>
  <c r="U1001" i="1"/>
  <c r="AD1001" i="1" s="1"/>
  <c r="AG1001" i="1" s="1"/>
  <c r="AN1001" i="1" s="1"/>
  <c r="Q1028" i="1"/>
  <c r="Q1083" i="1"/>
  <c r="AP1124" i="1"/>
  <c r="AQ1124" i="1" s="1"/>
  <c r="AP1125" i="1"/>
  <c r="U1125" i="1"/>
  <c r="AD1125" i="1" s="1"/>
  <c r="AP1221" i="1"/>
  <c r="AQ1221" i="1" s="1"/>
  <c r="U1221" i="1"/>
  <c r="AQ1121" i="1"/>
  <c r="AP1247" i="1"/>
  <c r="AQ1247" i="1" s="1"/>
  <c r="Q1264" i="1"/>
  <c r="AP1286" i="1"/>
  <c r="AQ1286" i="1" s="1"/>
  <c r="Q1313" i="1"/>
  <c r="AQ1317" i="1"/>
  <c r="Q1346" i="1"/>
  <c r="Q1149" i="1"/>
  <c r="AP1149" i="1" s="1"/>
  <c r="AQ1149" i="1" s="1"/>
  <c r="Q1230" i="1"/>
  <c r="U1252" i="1"/>
  <c r="AD1252" i="1" s="1"/>
  <c r="AG1252" i="1" s="1"/>
  <c r="AN1252" i="1" s="1"/>
  <c r="AP1252" i="1"/>
  <c r="AQ1252" i="1" s="1"/>
  <c r="Q1310" i="1"/>
  <c r="AP1310" i="1" s="1"/>
  <c r="AQ1310" i="1" s="1"/>
  <c r="Q1433" i="1"/>
  <c r="AD1106" i="1"/>
  <c r="AP1137" i="1"/>
  <c r="U1137" i="1"/>
  <c r="AD1137" i="1" s="1"/>
  <c r="Q1195" i="1"/>
  <c r="Q1231" i="1"/>
  <c r="U1247" i="1"/>
  <c r="AD1247" i="1" s="1"/>
  <c r="AG1247" i="1" s="1"/>
  <c r="AN1247" i="1" s="1"/>
  <c r="Q1249" i="1"/>
  <c r="AP1265" i="1"/>
  <c r="AQ1265" i="1" s="1"/>
  <c r="AP1342" i="1"/>
  <c r="AQ1342" i="1" s="1"/>
  <c r="U1160" i="1"/>
  <c r="AD1160" i="1" s="1"/>
  <c r="AP1160" i="1"/>
  <c r="AQ1160" i="1" s="1"/>
  <c r="AQ1161" i="1"/>
  <c r="AP1169" i="1"/>
  <c r="Q1170" i="1"/>
  <c r="Q1330" i="1"/>
  <c r="U1330" i="1" s="1"/>
  <c r="U1340" i="1"/>
  <c r="AD1340" i="1" s="1"/>
  <c r="Q1370" i="1"/>
  <c r="AP1370" i="1" s="1"/>
  <c r="AQ1370" i="1" s="1"/>
  <c r="Q1304" i="1"/>
  <c r="Q1363" i="1"/>
  <c r="AP1387" i="1"/>
  <c r="AQ1387" i="1" s="1"/>
  <c r="AQ520" i="1"/>
  <c r="Q737" i="1"/>
  <c r="AQ925" i="1"/>
  <c r="Q934" i="1"/>
  <c r="AP934" i="1" s="1"/>
  <c r="AQ934" i="1" s="1"/>
  <c r="AD990" i="1"/>
  <c r="Q1054" i="1"/>
  <c r="U1073" i="1"/>
  <c r="AP1073" i="1"/>
  <c r="AQ1073" i="1" s="1"/>
  <c r="Q1093" i="1"/>
  <c r="Q1128" i="1"/>
  <c r="Q1151" i="1"/>
  <c r="AP1151" i="1" s="1"/>
  <c r="AQ1151" i="1" s="1"/>
  <c r="Q1190" i="1"/>
  <c r="Q1194" i="1"/>
  <c r="AP1201" i="1"/>
  <c r="AQ1201" i="1" s="1"/>
  <c r="AP1218" i="1"/>
  <c r="AQ1218" i="1" s="1"/>
  <c r="Q1227" i="1"/>
  <c r="AP1250" i="1"/>
  <c r="Q1290" i="1"/>
  <c r="AP1291" i="1"/>
  <c r="U1291" i="1"/>
  <c r="AD1291" i="1" s="1"/>
  <c r="Q1311" i="1"/>
  <c r="Q1328" i="1"/>
  <c r="AP1328" i="1" s="1"/>
  <c r="AQ1328" i="1" s="1"/>
  <c r="AP1362" i="1"/>
  <c r="AQ1362" i="1" s="1"/>
  <c r="Q1399" i="1"/>
  <c r="Q1176" i="1"/>
  <c r="U1176" i="1" s="1"/>
  <c r="AD1176" i="1" s="1"/>
  <c r="U1187" i="1"/>
  <c r="AQ1196" i="1"/>
  <c r="U1212" i="1"/>
  <c r="AD1212" i="1" s="1"/>
  <c r="Q1219" i="1"/>
  <c r="Q1254" i="1"/>
  <c r="Q1366" i="1"/>
  <c r="AP1366" i="1" s="1"/>
  <c r="AQ1366" i="1" s="1"/>
  <c r="AP1368" i="1"/>
  <c r="AQ1368" i="1" s="1"/>
  <c r="Q1115" i="1"/>
  <c r="AP1118" i="1"/>
  <c r="AQ1118" i="1" s="1"/>
  <c r="U1121" i="1"/>
  <c r="AD1121" i="1" s="1"/>
  <c r="Q1173" i="1"/>
  <c r="Q1178" i="1"/>
  <c r="AP1178" i="1" s="1"/>
  <c r="AQ1178" i="1" s="1"/>
  <c r="AP1181" i="1"/>
  <c r="AQ1181" i="1" s="1"/>
  <c r="U1204" i="1"/>
  <c r="Q1206" i="1"/>
  <c r="AP1206" i="1" s="1"/>
  <c r="AQ1206" i="1" s="1"/>
  <c r="AP1255" i="1"/>
  <c r="AQ1255" i="1" s="1"/>
  <c r="Q1256" i="1"/>
  <c r="AP1266" i="1"/>
  <c r="AP1308" i="1"/>
  <c r="U1321" i="1"/>
  <c r="AP1321" i="1"/>
  <c r="AQ1321" i="1" s="1"/>
  <c r="AP1364" i="1"/>
  <c r="AQ1364" i="1" s="1"/>
  <c r="U1396" i="1"/>
  <c r="AP1396" i="1"/>
  <c r="AQ1396" i="1" s="1"/>
  <c r="Q1417" i="1"/>
  <c r="AP1417" i="1" s="1"/>
  <c r="AQ1417" i="1" s="1"/>
  <c r="AP1423" i="1"/>
  <c r="AQ1423" i="1" s="1"/>
  <c r="U1448" i="1"/>
  <c r="AD1448" i="1" s="1"/>
  <c r="AQ1460" i="1"/>
  <c r="AO1460" i="1"/>
  <c r="AD1341" i="1"/>
  <c r="AQ1348" i="1"/>
  <c r="AP1384" i="1"/>
  <c r="AP1437" i="1"/>
  <c r="AQ1437" i="1" s="1"/>
  <c r="U1437" i="1"/>
  <c r="Q1479" i="1"/>
  <c r="AQ1114" i="1"/>
  <c r="U1123" i="1"/>
  <c r="AD1123" i="1" s="1"/>
  <c r="AP1297" i="1"/>
  <c r="AQ1297" i="1" s="1"/>
  <c r="AD1404" i="1"/>
  <c r="U1468" i="1"/>
  <c r="AD1468" i="1" s="1"/>
  <c r="Q1444" i="1"/>
  <c r="AP1455" i="1"/>
  <c r="AQ1455" i="1" s="1"/>
  <c r="U1319" i="1"/>
  <c r="AD1319" i="1" s="1"/>
  <c r="Q1333" i="1"/>
  <c r="AP1333" i="1" s="1"/>
  <c r="AQ1333" i="1" s="1"/>
  <c r="AP1373" i="1"/>
  <c r="AQ1373" i="1" s="1"/>
  <c r="U1373" i="1"/>
  <c r="AD1373" i="1" s="1"/>
  <c r="AG1373" i="1" s="1"/>
  <c r="AN1373" i="1" s="1"/>
  <c r="Q1374" i="1"/>
  <c r="AP1386" i="1"/>
  <c r="AP1403" i="1"/>
  <c r="AP1424" i="1"/>
  <c r="AQ1424" i="1" s="1"/>
  <c r="Q1438" i="1"/>
  <c r="AP1439" i="1"/>
  <c r="AQ1439" i="1" s="1"/>
  <c r="AP1461" i="1"/>
  <c r="AQ1461" i="1" s="1"/>
  <c r="AP1468" i="1"/>
  <c r="AQ1468" i="1" s="1"/>
  <c r="BB1599" i="1"/>
  <c r="BA1599" i="1"/>
  <c r="AD1271" i="1"/>
  <c r="AQ1278" i="1"/>
  <c r="Q1296" i="1"/>
  <c r="AP1435" i="1"/>
  <c r="AQ1435" i="1" s="1"/>
  <c r="AQ1446" i="1"/>
  <c r="AP1450" i="1"/>
  <c r="AQ1450" i="1" s="1"/>
  <c r="U1450" i="1"/>
  <c r="AD1450" i="1" s="1"/>
  <c r="Q1352" i="1"/>
  <c r="AP1352" i="1" s="1"/>
  <c r="AQ1352" i="1" s="1"/>
  <c r="AD1439" i="1"/>
  <c r="AG1439" i="1" s="1"/>
  <c r="AN1439" i="1" s="1"/>
  <c r="Q1478" i="1"/>
  <c r="U1478" i="1" s="1"/>
  <c r="AD1478" i="1" s="1"/>
  <c r="BB1570" i="1"/>
  <c r="BA1570" i="1"/>
  <c r="AZ1575" i="1"/>
  <c r="AR1582" i="1"/>
  <c r="AZ1582" i="1" s="1"/>
  <c r="U1482" i="1"/>
  <c r="AD1482" i="1" s="1"/>
  <c r="AP1482" i="1"/>
  <c r="AQ1482" i="1" s="1"/>
  <c r="AD1490" i="1"/>
  <c r="AP1503" i="1"/>
  <c r="AQ1503" i="1" s="1"/>
  <c r="AP1511" i="1"/>
  <c r="AQ1511" i="1" s="1"/>
  <c r="AO1517" i="1"/>
  <c r="AR1517" i="1" s="1"/>
  <c r="AZ1517" i="1" s="1"/>
  <c r="U1513" i="1"/>
  <c r="AD1513" i="1" s="1"/>
  <c r="AP1513" i="1"/>
  <c r="AQ1513" i="1" s="1"/>
  <c r="AS1542" i="1"/>
  <c r="BA1542" i="1" s="1"/>
  <c r="AO1542" i="1"/>
  <c r="AR1542" i="1" s="1"/>
  <c r="BB1592" i="1"/>
  <c r="BA1592" i="1"/>
  <c r="AP1473" i="1"/>
  <c r="AQ1473" i="1" s="1"/>
  <c r="U1473" i="1"/>
  <c r="AD1473" i="1" s="1"/>
  <c r="U1493" i="1"/>
  <c r="U1500" i="1"/>
  <c r="AD1500" i="1" s="1"/>
  <c r="AP1500" i="1"/>
  <c r="AQ1500" i="1" s="1"/>
  <c r="AO1528" i="1"/>
  <c r="AR1528" i="1" s="1"/>
  <c r="AQ930" i="1"/>
  <c r="AQ1096" i="1"/>
  <c r="AD1111" i="1"/>
  <c r="AQ1245" i="1"/>
  <c r="AP1490" i="1"/>
  <c r="AQ1501" i="1"/>
  <c r="Q1507" i="1"/>
  <c r="AS1559" i="1"/>
  <c r="BA1559" i="1" s="1"/>
  <c r="AR1559" i="1"/>
  <c r="BB1567" i="1"/>
  <c r="Q1509" i="1"/>
  <c r="AP1509" i="1" s="1"/>
  <c r="AQ1509" i="1" s="1"/>
  <c r="BB1566" i="1"/>
  <c r="BB1584" i="1"/>
  <c r="Q1516" i="1"/>
  <c r="AO1529" i="1"/>
  <c r="AR1529" i="1" s="1"/>
  <c r="BB1562" i="1"/>
  <c r="BA1562" i="1"/>
  <c r="AR1590" i="1"/>
  <c r="AZ1590" i="1" s="1"/>
  <c r="AS1590" i="1"/>
  <c r="BA1590" i="1" s="1"/>
  <c r="BB1595" i="1"/>
  <c r="BA1595" i="1"/>
  <c r="AO1523" i="1"/>
  <c r="BB1600" i="1"/>
  <c r="AQ1514" i="1"/>
  <c r="AQ1523" i="1"/>
  <c r="AO1535" i="1"/>
  <c r="AR1535" i="1" s="1"/>
  <c r="AR1576" i="1"/>
  <c r="AO1537" i="1"/>
  <c r="AR1537" i="1" s="1"/>
  <c r="AO1621" i="1"/>
  <c r="Q1496" i="1"/>
  <c r="U1496" i="1" s="1"/>
  <c r="AO1524" i="1"/>
  <c r="AR1524" i="1" s="1"/>
  <c r="AD1605" i="1"/>
  <c r="AG1605" i="1" s="1"/>
  <c r="AN1605" i="1" s="1"/>
  <c r="AQ7" i="1"/>
  <c r="U59" i="1"/>
  <c r="AD59" i="1" s="1"/>
  <c r="U75" i="1"/>
  <c r="AD75" i="1" s="1"/>
  <c r="U165" i="1"/>
  <c r="AD165" i="1" s="1"/>
  <c r="AP245" i="1"/>
  <c r="AQ245" i="1" s="1"/>
  <c r="AP32" i="1"/>
  <c r="AQ32" i="1" s="1"/>
  <c r="AP34" i="1"/>
  <c r="AQ34" i="1" s="1"/>
  <c r="AQ37" i="1"/>
  <c r="AQ52" i="1"/>
  <c r="AP79" i="1"/>
  <c r="AQ79" i="1" s="1"/>
  <c r="U87" i="1"/>
  <c r="AD87" i="1" s="1"/>
  <c r="U106" i="1"/>
  <c r="AD106" i="1" s="1"/>
  <c r="AP114" i="1"/>
  <c r="AQ114" i="1" s="1"/>
  <c r="AQ117" i="1"/>
  <c r="U138" i="1"/>
  <c r="AD138" i="1" s="1"/>
  <c r="AP144" i="1"/>
  <c r="AQ144" i="1" s="1"/>
  <c r="AQ147" i="1"/>
  <c r="AP250" i="1"/>
  <c r="AQ250" i="1" s="1"/>
  <c r="AQ254" i="1"/>
  <c r="U20" i="1"/>
  <c r="AD20" i="1" s="1"/>
  <c r="U46" i="1"/>
  <c r="AD46" i="1" s="1"/>
  <c r="AP68" i="1"/>
  <c r="AQ68" i="1" s="1"/>
  <c r="AP84" i="1"/>
  <c r="AQ84" i="1" s="1"/>
  <c r="U104" i="1"/>
  <c r="AD104" i="1" s="1"/>
  <c r="AG104" i="1" s="1"/>
  <c r="AN104" i="1" s="1"/>
  <c r="AQ180" i="1"/>
  <c r="AQ190" i="1"/>
  <c r="AP248" i="1"/>
  <c r="AQ248" i="1" s="1"/>
  <c r="U29" i="1"/>
  <c r="AD29" i="1" s="1"/>
  <c r="AP39" i="1"/>
  <c r="AQ39" i="1" s="1"/>
  <c r="AP54" i="1"/>
  <c r="AQ54" i="1" s="1"/>
  <c r="AP94" i="1"/>
  <c r="AQ94" i="1" s="1"/>
  <c r="U113" i="1"/>
  <c r="AD113" i="1" s="1"/>
  <c r="AP149" i="1"/>
  <c r="AQ149" i="1" s="1"/>
  <c r="AP177" i="1"/>
  <c r="AQ177" i="1" s="1"/>
  <c r="AP187" i="1"/>
  <c r="AQ187" i="1" s="1"/>
  <c r="AP236" i="1"/>
  <c r="AQ236" i="1" s="1"/>
  <c r="U255" i="1"/>
  <c r="AD255" i="1" s="1"/>
  <c r="U6" i="1"/>
  <c r="AD6" i="1" s="1"/>
  <c r="AQ8" i="1"/>
  <c r="AP44" i="1"/>
  <c r="AQ44" i="1" s="1"/>
  <c r="U67" i="1"/>
  <c r="AD67" i="1" s="1"/>
  <c r="AG67" i="1" s="1"/>
  <c r="AN67" i="1" s="1"/>
  <c r="AO67" i="1" s="1"/>
  <c r="U83" i="1"/>
  <c r="AD83" i="1"/>
  <c r="U88" i="1"/>
  <c r="AD88" i="1" s="1"/>
  <c r="AP182" i="1"/>
  <c r="AQ182" i="1" s="1"/>
  <c r="AP198" i="1"/>
  <c r="AQ198" i="1" s="1"/>
  <c r="AP203" i="1"/>
  <c r="AQ203" i="1" s="1"/>
  <c r="AQ214" i="1"/>
  <c r="U229" i="1"/>
  <c r="AD229" i="1" s="1"/>
  <c r="AP14" i="1"/>
  <c r="AQ14" i="1" s="1"/>
  <c r="U36" i="1"/>
  <c r="AD36" i="1" s="1"/>
  <c r="U38" i="1"/>
  <c r="AD38" i="1" s="1"/>
  <c r="AG38" i="1" s="1"/>
  <c r="AN38" i="1" s="1"/>
  <c r="U51" i="1"/>
  <c r="AD51" i="1" s="1"/>
  <c r="U86" i="1"/>
  <c r="AD86" i="1" s="1"/>
  <c r="U93" i="1"/>
  <c r="AD93" i="1" s="1"/>
  <c r="AP102" i="1"/>
  <c r="AQ102" i="1" s="1"/>
  <c r="AQ107" i="1"/>
  <c r="U116" i="1"/>
  <c r="AD116" i="1" s="1"/>
  <c r="AP136" i="1"/>
  <c r="AQ136" i="1" s="1"/>
  <c r="U146" i="1"/>
  <c r="AD146" i="1" s="1"/>
  <c r="U176" i="1"/>
  <c r="AD176" i="1" s="1"/>
  <c r="AP211" i="1"/>
  <c r="AQ211" i="1" s="1"/>
  <c r="AP216" i="1"/>
  <c r="AQ216" i="1" s="1"/>
  <c r="AP23" i="1"/>
  <c r="AQ23" i="1" s="1"/>
  <c r="U56" i="1"/>
  <c r="AD56" i="1" s="1"/>
  <c r="AP60" i="1"/>
  <c r="AQ60" i="1" s="1"/>
  <c r="U70" i="1"/>
  <c r="AD70" i="1" s="1"/>
  <c r="AG70" i="1" s="1"/>
  <c r="AN70" i="1" s="1"/>
  <c r="U96" i="1"/>
  <c r="AD96" i="1" s="1"/>
  <c r="U105" i="1"/>
  <c r="AD105" i="1" s="1"/>
  <c r="U189" i="1"/>
  <c r="AD189" i="1" s="1"/>
  <c r="AP49" i="1"/>
  <c r="AQ49" i="1" s="1"/>
  <c r="U121" i="1"/>
  <c r="AD121" i="1" s="1"/>
  <c r="AG121" i="1" s="1"/>
  <c r="AN121" i="1" s="1"/>
  <c r="AO121" i="1" s="1"/>
  <c r="U135" i="1"/>
  <c r="AD135" i="1" s="1"/>
  <c r="AP159" i="1"/>
  <c r="AQ159" i="1" s="1"/>
  <c r="U239" i="1"/>
  <c r="AD239" i="1" s="1"/>
  <c r="AD243" i="1"/>
  <c r="AP415" i="1"/>
  <c r="AQ415" i="1" s="1"/>
  <c r="AQ422" i="1"/>
  <c r="U476" i="1"/>
  <c r="AD476" i="1" s="1"/>
  <c r="Q5" i="1"/>
  <c r="AD16" i="1"/>
  <c r="Q35" i="1"/>
  <c r="Q40" i="1"/>
  <c r="Q45" i="1"/>
  <c r="Q50" i="1"/>
  <c r="Q55" i="1"/>
  <c r="Q61" i="1"/>
  <c r="Q69" i="1"/>
  <c r="Q80" i="1"/>
  <c r="Q85" i="1"/>
  <c r="Q95" i="1"/>
  <c r="Q103" i="1"/>
  <c r="Q115" i="1"/>
  <c r="Q137" i="1"/>
  <c r="Q145" i="1"/>
  <c r="Q150" i="1"/>
  <c r="Q178" i="1"/>
  <c r="Q188" i="1"/>
  <c r="Q199" i="1"/>
  <c r="Q204" i="1"/>
  <c r="Q212" i="1"/>
  <c r="Q217" i="1"/>
  <c r="U222" i="1"/>
  <c r="AD222" i="1" s="1"/>
  <c r="U233" i="1"/>
  <c r="AD233" i="1" s="1"/>
  <c r="AD263" i="1"/>
  <c r="AP269" i="1"/>
  <c r="AQ269" i="1" s="1"/>
  <c r="AP347" i="1"/>
  <c r="AQ347" i="1" s="1"/>
  <c r="U360" i="1"/>
  <c r="AD360" i="1" s="1"/>
  <c r="U452" i="1"/>
  <c r="AD452" i="1" s="1"/>
  <c r="AP456" i="1"/>
  <c r="AQ456" i="1" s="1"/>
  <c r="AP461" i="1"/>
  <c r="AQ461" i="1" s="1"/>
  <c r="AQ490" i="1"/>
  <c r="Q17" i="1"/>
  <c r="Q22" i="1"/>
  <c r="Q24" i="1"/>
  <c r="Q31" i="1"/>
  <c r="Q33" i="1"/>
  <c r="AP38" i="1"/>
  <c r="AQ38" i="1" s="1"/>
  <c r="Q43" i="1"/>
  <c r="Q48" i="1"/>
  <c r="Q53" i="1"/>
  <c r="AP56" i="1"/>
  <c r="AQ56" i="1" s="1"/>
  <c r="AP59" i="1"/>
  <c r="AQ59" i="1" s="1"/>
  <c r="Q64" i="1"/>
  <c r="AP67" i="1"/>
  <c r="AQ67" i="1" s="1"/>
  <c r="Q72" i="1"/>
  <c r="AP75" i="1"/>
  <c r="AQ75" i="1" s="1"/>
  <c r="AP83" i="1"/>
  <c r="AQ83" i="1" s="1"/>
  <c r="Q90" i="1"/>
  <c r="AP93" i="1"/>
  <c r="AQ93" i="1" s="1"/>
  <c r="Q98" i="1"/>
  <c r="Q108" i="1"/>
  <c r="AP113" i="1"/>
  <c r="AQ113" i="1" s="1"/>
  <c r="Q118" i="1"/>
  <c r="AP121" i="1"/>
  <c r="AQ121" i="1" s="1"/>
  <c r="Q123" i="1"/>
  <c r="Q128" i="1"/>
  <c r="Q132" i="1"/>
  <c r="AP135" i="1"/>
  <c r="AQ135" i="1" s="1"/>
  <c r="Q140" i="1"/>
  <c r="Q148" i="1"/>
  <c r="Q153" i="1"/>
  <c r="Q160" i="1"/>
  <c r="Q163" i="1"/>
  <c r="Q168" i="1"/>
  <c r="Q173" i="1"/>
  <c r="AP176" i="1"/>
  <c r="AQ176" i="1" s="1"/>
  <c r="Q181" i="1"/>
  <c r="Q183" i="1"/>
  <c r="Q191" i="1"/>
  <c r="Q207" i="1"/>
  <c r="AP229" i="1"/>
  <c r="AQ229" i="1" s="1"/>
  <c r="Q230" i="1"/>
  <c r="AP255" i="1"/>
  <c r="AQ255" i="1" s="1"/>
  <c r="AD269" i="1"/>
  <c r="U285" i="1"/>
  <c r="AD285" i="1" s="1"/>
  <c r="U306" i="1"/>
  <c r="AD306" i="1" s="1"/>
  <c r="AQ312" i="1"/>
  <c r="U316" i="1"/>
  <c r="AD316" i="1" s="1"/>
  <c r="U328" i="1"/>
  <c r="AD328" i="1" s="1"/>
  <c r="AQ331" i="1"/>
  <c r="AP349" i="1"/>
  <c r="AQ349" i="1" s="1"/>
  <c r="AQ369" i="1"/>
  <c r="U386" i="1"/>
  <c r="AD386" i="1" s="1"/>
  <c r="U399" i="1"/>
  <c r="AD399" i="1" s="1"/>
  <c r="U403" i="1"/>
  <c r="AD403" i="1" s="1"/>
  <c r="AQ430" i="1"/>
  <c r="U439" i="1"/>
  <c r="AD439" i="1" s="1"/>
  <c r="AP443" i="1"/>
  <c r="AQ443" i="1" s="1"/>
  <c r="AP6" i="1"/>
  <c r="AQ6" i="1" s="1"/>
  <c r="AP36" i="1"/>
  <c r="AQ36" i="1" s="1"/>
  <c r="AP46" i="1"/>
  <c r="AQ46" i="1" s="1"/>
  <c r="AP51" i="1"/>
  <c r="AQ51" i="1" s="1"/>
  <c r="AP70" i="1"/>
  <c r="AQ70" i="1" s="1"/>
  <c r="AP86" i="1"/>
  <c r="AQ86" i="1" s="1"/>
  <c r="AP88" i="1"/>
  <c r="AQ88" i="1" s="1"/>
  <c r="AP96" i="1"/>
  <c r="AQ96" i="1" s="1"/>
  <c r="AP104" i="1"/>
  <c r="AQ104" i="1" s="1"/>
  <c r="AP106" i="1"/>
  <c r="AQ106" i="1" s="1"/>
  <c r="AP116" i="1"/>
  <c r="AQ116" i="1" s="1"/>
  <c r="AP138" i="1"/>
  <c r="AQ138" i="1" s="1"/>
  <c r="AP146" i="1"/>
  <c r="AQ146" i="1" s="1"/>
  <c r="Q186" i="1"/>
  <c r="AP189" i="1"/>
  <c r="AQ189" i="1" s="1"/>
  <c r="Q194" i="1"/>
  <c r="Q197" i="1"/>
  <c r="Q202" i="1"/>
  <c r="Q210" i="1"/>
  <c r="Q215" i="1"/>
  <c r="Q226" i="1"/>
  <c r="AP233" i="1"/>
  <c r="AQ233" i="1" s="1"/>
  <c r="AP239" i="1"/>
  <c r="AQ239" i="1" s="1"/>
  <c r="AD277" i="1"/>
  <c r="U315" i="1"/>
  <c r="AD315" i="1" s="1"/>
  <c r="U483" i="1"/>
  <c r="AD483" i="1" s="1"/>
  <c r="AP485" i="1"/>
  <c r="AQ485" i="1" s="1"/>
  <c r="AQ498" i="1"/>
  <c r="AQ508" i="1"/>
  <c r="Q218" i="1"/>
  <c r="AP222" i="1"/>
  <c r="AQ222" i="1" s="1"/>
  <c r="AP243" i="1"/>
  <c r="AQ243" i="1" s="1"/>
  <c r="AD247" i="1"/>
  <c r="Q253" i="1"/>
  <c r="AP274" i="1"/>
  <c r="AQ274" i="1" s="1"/>
  <c r="AP297" i="1"/>
  <c r="AQ297" i="1" s="1"/>
  <c r="U359" i="1"/>
  <c r="AD359" i="1" s="1"/>
  <c r="U408" i="1"/>
  <c r="AD408" i="1" s="1"/>
  <c r="U421" i="1"/>
  <c r="AD421" i="1" s="1"/>
  <c r="AP472" i="1"/>
  <c r="AQ472" i="1" s="1"/>
  <c r="Q13" i="1"/>
  <c r="Q15" i="1"/>
  <c r="Q18" i="1"/>
  <c r="Q25" i="1"/>
  <c r="Q57" i="1"/>
  <c r="Q65" i="1"/>
  <c r="Q73" i="1"/>
  <c r="Q76" i="1"/>
  <c r="Q81" i="1"/>
  <c r="Q91" i="1"/>
  <c r="Q99" i="1"/>
  <c r="Q109" i="1"/>
  <c r="Q119" i="1"/>
  <c r="Q124" i="1"/>
  <c r="Q133" i="1"/>
  <c r="Q141" i="1"/>
  <c r="Q154" i="1"/>
  <c r="Q161" i="1"/>
  <c r="Q164" i="1"/>
  <c r="Q169" i="1"/>
  <c r="Q174" i="1"/>
  <c r="Q184" i="1"/>
  <c r="Q192" i="1"/>
  <c r="Q195" i="1"/>
  <c r="Q208" i="1"/>
  <c r="Q221" i="1"/>
  <c r="Q235" i="1"/>
  <c r="Q246" i="1"/>
  <c r="Q252" i="1"/>
  <c r="AP282" i="1"/>
  <c r="AQ282" i="1" s="1"/>
  <c r="U321" i="1"/>
  <c r="AD321" i="1" s="1"/>
  <c r="U378" i="1"/>
  <c r="AD378" i="1" s="1"/>
  <c r="AG378" i="1" s="1"/>
  <c r="AN378" i="1" s="1"/>
  <c r="U385" i="1"/>
  <c r="AD385" i="1" s="1"/>
  <c r="U389" i="1"/>
  <c r="AD389" i="1" s="1"/>
  <c r="U426" i="1"/>
  <c r="AD426" i="1" s="1"/>
  <c r="U444" i="1"/>
  <c r="AD444" i="1" s="1"/>
  <c r="AP448" i="1"/>
  <c r="AQ448" i="1" s="1"/>
  <c r="U465" i="1"/>
  <c r="AD465" i="1" s="1"/>
  <c r="AG465" i="1" s="1"/>
  <c r="AN465" i="1" s="1"/>
  <c r="U489" i="1"/>
  <c r="AD489" i="1" s="1"/>
  <c r="AP493" i="1"/>
  <c r="AQ493" i="1" s="1"/>
  <c r="Q4" i="1"/>
  <c r="Q234" i="1"/>
  <c r="U267" i="1"/>
  <c r="AD267" i="1" s="1"/>
  <c r="AD281" i="1"/>
  <c r="U307" i="1"/>
  <c r="AD307" i="1" s="1"/>
  <c r="AP356" i="1"/>
  <c r="AQ356" i="1" s="1"/>
  <c r="U368" i="1"/>
  <c r="AD368" i="1" s="1"/>
  <c r="AQ404" i="1"/>
  <c r="U429" i="1"/>
  <c r="AD429" i="1" s="1"/>
  <c r="U449" i="1"/>
  <c r="AD449" i="1" s="1"/>
  <c r="U511" i="1"/>
  <c r="AD511" i="1" s="1"/>
  <c r="AP270" i="1"/>
  <c r="AQ270" i="1" s="1"/>
  <c r="AP285" i="1"/>
  <c r="AQ285" i="1" s="1"/>
  <c r="U330" i="1"/>
  <c r="AD330" i="1" s="1"/>
  <c r="U355" i="1"/>
  <c r="AD355" i="1" s="1"/>
  <c r="U400" i="1"/>
  <c r="AD400" i="1" s="1"/>
  <c r="U407" i="1"/>
  <c r="AD407" i="1" s="1"/>
  <c r="U411" i="1"/>
  <c r="AD411" i="1" s="1"/>
  <c r="AG411" i="1" s="1"/>
  <c r="AN411" i="1" s="1"/>
  <c r="U434" i="1"/>
  <c r="AD434" i="1" s="1"/>
  <c r="U497" i="1"/>
  <c r="AD497" i="1" s="1"/>
  <c r="AP501" i="1"/>
  <c r="AQ501" i="1" s="1"/>
  <c r="U525" i="1"/>
  <c r="AD525" i="1" s="1"/>
  <c r="Q362" i="1"/>
  <c r="Q367" i="1"/>
  <c r="Q375" i="1"/>
  <c r="Q380" i="1"/>
  <c r="Q388" i="1"/>
  <c r="Q402" i="1"/>
  <c r="Q410" i="1"/>
  <c r="Q420" i="1"/>
  <c r="Q428" i="1"/>
  <c r="Q438" i="1"/>
  <c r="Q451" i="1"/>
  <c r="AP483" i="1"/>
  <c r="AQ483" i="1" s="1"/>
  <c r="AP504" i="1"/>
  <c r="AQ504" i="1" s="1"/>
  <c r="AP511" i="1"/>
  <c r="AQ511" i="1" s="1"/>
  <c r="AD522" i="1"/>
  <c r="U565" i="1"/>
  <c r="AD565" i="1" s="1"/>
  <c r="AP589" i="1"/>
  <c r="AQ589" i="1" s="1"/>
  <c r="AP602" i="1"/>
  <c r="AQ602" i="1" s="1"/>
  <c r="U632" i="1"/>
  <c r="AD632" i="1" s="1"/>
  <c r="AP667" i="1"/>
  <c r="Q275" i="1"/>
  <c r="Q278" i="1"/>
  <c r="Q283" i="1"/>
  <c r="Q288" i="1"/>
  <c r="Q290" i="1"/>
  <c r="Q295" i="1"/>
  <c r="Q303" i="1"/>
  <c r="Q313" i="1"/>
  <c r="Q323" i="1"/>
  <c r="Q332" i="1"/>
  <c r="Q340" i="1"/>
  <c r="Q352" i="1"/>
  <c r="AP355" i="1"/>
  <c r="AQ355" i="1" s="1"/>
  <c r="Q357" i="1"/>
  <c r="Q365" i="1"/>
  <c r="Q370" i="1"/>
  <c r="AP378" i="1"/>
  <c r="AQ378" i="1" s="1"/>
  <c r="Q383" i="1"/>
  <c r="AP386" i="1"/>
  <c r="AQ386" i="1" s="1"/>
  <c r="Q391" i="1"/>
  <c r="Q394" i="1"/>
  <c r="Q397" i="1"/>
  <c r="AP400" i="1"/>
  <c r="AQ400" i="1" s="1"/>
  <c r="Q405" i="1"/>
  <c r="AP408" i="1"/>
  <c r="AQ408" i="1" s="1"/>
  <c r="Q413" i="1"/>
  <c r="Q418" i="1"/>
  <c r="Q423" i="1"/>
  <c r="AP426" i="1"/>
  <c r="AQ426" i="1" s="1"/>
  <c r="Q431" i="1"/>
  <c r="Q441" i="1"/>
  <c r="Q446" i="1"/>
  <c r="AP449" i="1"/>
  <c r="AQ449" i="1" s="1"/>
  <c r="Q454" i="1"/>
  <c r="Q459" i="1"/>
  <c r="Q467" i="1"/>
  <c r="Q470" i="1"/>
  <c r="Q509" i="1"/>
  <c r="Q510" i="1"/>
  <c r="AP568" i="1"/>
  <c r="AQ568" i="1" s="1"/>
  <c r="U570" i="1"/>
  <c r="AD570" i="1" s="1"/>
  <c r="AP586" i="1"/>
  <c r="AQ586" i="1" s="1"/>
  <c r="U588" i="1"/>
  <c r="AD588" i="1" s="1"/>
  <c r="U617" i="1"/>
  <c r="AD617" i="1" s="1"/>
  <c r="AP624" i="1"/>
  <c r="AQ624" i="1" s="1"/>
  <c r="AP629" i="1"/>
  <c r="AQ629" i="1" s="1"/>
  <c r="U644" i="1"/>
  <c r="AD644" i="1" s="1"/>
  <c r="U656" i="1"/>
  <c r="AD656" i="1" s="1"/>
  <c r="U661" i="1"/>
  <c r="AD661" i="1" s="1"/>
  <c r="AP674" i="1"/>
  <c r="AQ674" i="1" s="1"/>
  <c r="Q298" i="1"/>
  <c r="Q301" i="1"/>
  <c r="AP306" i="1"/>
  <c r="AQ306" i="1" s="1"/>
  <c r="Q308" i="1"/>
  <c r="AP316" i="1"/>
  <c r="AQ316" i="1" s="1"/>
  <c r="Q318" i="1"/>
  <c r="AP321" i="1"/>
  <c r="AQ321" i="1" s="1"/>
  <c r="AP330" i="1"/>
  <c r="AQ330" i="1" s="1"/>
  <c r="Q335" i="1"/>
  <c r="AP338" i="1"/>
  <c r="AQ338" i="1" s="1"/>
  <c r="AP343" i="1"/>
  <c r="AQ343" i="1" s="1"/>
  <c r="AP368" i="1"/>
  <c r="AQ368" i="1" s="1"/>
  <c r="AP389" i="1"/>
  <c r="AQ389" i="1" s="1"/>
  <c r="AP403" i="1"/>
  <c r="AQ403" i="1" s="1"/>
  <c r="AP416" i="1"/>
  <c r="AQ416" i="1" s="1"/>
  <c r="AP421" i="1"/>
  <c r="AQ421" i="1" s="1"/>
  <c r="AP429" i="1"/>
  <c r="AQ429" i="1" s="1"/>
  <c r="Q462" i="1"/>
  <c r="AP465" i="1"/>
  <c r="AQ465" i="1" s="1"/>
  <c r="Q473" i="1"/>
  <c r="Q478" i="1"/>
  <c r="Q486" i="1"/>
  <c r="AP489" i="1"/>
  <c r="AQ489" i="1" s="1"/>
  <c r="Q494" i="1"/>
  <c r="AP497" i="1"/>
  <c r="AQ497" i="1" s="1"/>
  <c r="Q502" i="1"/>
  <c r="Q512" i="1"/>
  <c r="AD527" i="1"/>
  <c r="AG527" i="1" s="1"/>
  <c r="AN527" i="1" s="1"/>
  <c r="AP564" i="1"/>
  <c r="AQ564" i="1" s="1"/>
  <c r="AP577" i="1"/>
  <c r="AQ577" i="1" s="1"/>
  <c r="AP581" i="1"/>
  <c r="AQ581" i="1" s="1"/>
  <c r="AP607" i="1"/>
  <c r="AQ607" i="1" s="1"/>
  <c r="AP634" i="1"/>
  <c r="AQ634" i="1" s="1"/>
  <c r="AQ642" i="1"/>
  <c r="AP658" i="1"/>
  <c r="AQ658" i="1" s="1"/>
  <c r="AP663" i="1"/>
  <c r="AQ663" i="1" s="1"/>
  <c r="AP536" i="1"/>
  <c r="AQ536" i="1" s="1"/>
  <c r="AD543" i="1"/>
  <c r="AG543" i="1" s="1"/>
  <c r="AN543" i="1" s="1"/>
  <c r="AD550" i="1"/>
  <c r="U554" i="1"/>
  <c r="AD554" i="1" s="1"/>
  <c r="U623" i="1"/>
  <c r="AD623" i="1" s="1"/>
  <c r="U633" i="1"/>
  <c r="AD633" i="1" s="1"/>
  <c r="AG633" i="1" s="1"/>
  <c r="AN633" i="1" s="1"/>
  <c r="AO633" i="1" s="1"/>
  <c r="U636" i="1"/>
  <c r="AD636" i="1" s="1"/>
  <c r="AP668" i="1"/>
  <c r="AQ668" i="1" s="1"/>
  <c r="AP675" i="1"/>
  <c r="AQ675" i="1" s="1"/>
  <c r="U722" i="1"/>
  <c r="AD722" i="1" s="1"/>
  <c r="Q291" i="1"/>
  <c r="Q296" i="1"/>
  <c r="Q304" i="1"/>
  <c r="Q314" i="1"/>
  <c r="Q333" i="1"/>
  <c r="Q341" i="1"/>
  <c r="Q348" i="1"/>
  <c r="Q353" i="1"/>
  <c r="Q358" i="1"/>
  <c r="Q371" i="1"/>
  <c r="Q384" i="1"/>
  <c r="Q392" i="1"/>
  <c r="Q395" i="1"/>
  <c r="Q398" i="1"/>
  <c r="Q406" i="1"/>
  <c r="Q414" i="1"/>
  <c r="Q424" i="1"/>
  <c r="Q432" i="1"/>
  <c r="Q442" i="1"/>
  <c r="Q447" i="1"/>
  <c r="Q455" i="1"/>
  <c r="Q460" i="1"/>
  <c r="Q468" i="1"/>
  <c r="Q471" i="1"/>
  <c r="Q484" i="1"/>
  <c r="Q492" i="1"/>
  <c r="Q500" i="1"/>
  <c r="Q505" i="1"/>
  <c r="Q514" i="1"/>
  <c r="Q523" i="1"/>
  <c r="AP545" i="1"/>
  <c r="AQ545" i="1" s="1"/>
  <c r="AP546" i="1"/>
  <c r="AQ546" i="1" s="1"/>
  <c r="AP569" i="1"/>
  <c r="AQ569" i="1" s="1"/>
  <c r="AP587" i="1"/>
  <c r="AQ587" i="1" s="1"/>
  <c r="AP610" i="1"/>
  <c r="AQ610" i="1" s="1"/>
  <c r="AP650" i="1"/>
  <c r="AQ650" i="1" s="1"/>
  <c r="Q228" i="1"/>
  <c r="Q231" i="1"/>
  <c r="Q241" i="1"/>
  <c r="Q249" i="1"/>
  <c r="Q257" i="1"/>
  <c r="Q265" i="1"/>
  <c r="Q268" i="1"/>
  <c r="Q271" i="1"/>
  <c r="Q279" i="1"/>
  <c r="Q287" i="1"/>
  <c r="Q289" i="1"/>
  <c r="Q299" i="1"/>
  <c r="Q302" i="1"/>
  <c r="Q309" i="1"/>
  <c r="Q319" i="1"/>
  <c r="Q324" i="1"/>
  <c r="Q336" i="1"/>
  <c r="Q346" i="1"/>
  <c r="Q361" i="1"/>
  <c r="Q366" i="1"/>
  <c r="Q374" i="1"/>
  <c r="Q379" i="1"/>
  <c r="Q387" i="1"/>
  <c r="Q401" i="1"/>
  <c r="Q409" i="1"/>
  <c r="Q419" i="1"/>
  <c r="Q427" i="1"/>
  <c r="Q437" i="1"/>
  <c r="Q450" i="1"/>
  <c r="Q458" i="1"/>
  <c r="Q463" i="1"/>
  <c r="Q474" i="1"/>
  <c r="Q479" i="1"/>
  <c r="Q487" i="1"/>
  <c r="Q495" i="1"/>
  <c r="Q503" i="1"/>
  <c r="Q515" i="1"/>
  <c r="U524" i="1"/>
  <c r="AD524" i="1" s="1"/>
  <c r="AP529" i="1"/>
  <c r="AQ529" i="1" s="1"/>
  <c r="AQ547" i="1"/>
  <c r="AP594" i="1"/>
  <c r="AQ594" i="1" s="1"/>
  <c r="AP615" i="1"/>
  <c r="AQ615" i="1" s="1"/>
  <c r="U639" i="1"/>
  <c r="AD639" i="1" s="1"/>
  <c r="AQ655" i="1"/>
  <c r="AP528" i="1"/>
  <c r="AQ528" i="1" s="1"/>
  <c r="AP552" i="1"/>
  <c r="AQ552" i="1" s="1"/>
  <c r="AQ557" i="1"/>
  <c r="U562" i="1"/>
  <c r="AD562" i="1" s="1"/>
  <c r="U595" i="1"/>
  <c r="AD595" i="1" s="1"/>
  <c r="U616" i="1"/>
  <c r="AD616" i="1" s="1"/>
  <c r="AP618" i="1"/>
  <c r="AQ618" i="1" s="1"/>
  <c r="U643" i="1"/>
  <c r="AD643" i="1" s="1"/>
  <c r="U649" i="1"/>
  <c r="AD649" i="1" s="1"/>
  <c r="AG649" i="1" s="1"/>
  <c r="AN649" i="1" s="1"/>
  <c r="AO649" i="1" s="1"/>
  <c r="U653" i="1"/>
  <c r="AD653" i="1" s="1"/>
  <c r="U672" i="1"/>
  <c r="AD672" i="1" s="1"/>
  <c r="AP530" i="1"/>
  <c r="AQ530" i="1" s="1"/>
  <c r="AD534" i="1"/>
  <c r="AD535" i="1"/>
  <c r="AP544" i="1"/>
  <c r="AQ544" i="1" s="1"/>
  <c r="AP563" i="1"/>
  <c r="AQ563" i="1" s="1"/>
  <c r="AQ566" i="1"/>
  <c r="AP576" i="1"/>
  <c r="AQ576" i="1" s="1"/>
  <c r="U578" i="1"/>
  <c r="AD578" i="1" s="1"/>
  <c r="AP597" i="1"/>
  <c r="AQ597" i="1" s="1"/>
  <c r="AP621" i="1"/>
  <c r="AQ621" i="1" s="1"/>
  <c r="AP626" i="1"/>
  <c r="AQ626" i="1" s="1"/>
  <c r="AQ654" i="1"/>
  <c r="U666" i="1"/>
  <c r="AD666" i="1" s="1"/>
  <c r="AP595" i="1"/>
  <c r="AQ595" i="1" s="1"/>
  <c r="AP616" i="1"/>
  <c r="AQ616" i="1" s="1"/>
  <c r="AP627" i="1"/>
  <c r="AQ627" i="1" s="1"/>
  <c r="AP643" i="1"/>
  <c r="AQ643" i="1" s="1"/>
  <c r="AP653" i="1"/>
  <c r="AQ653" i="1" s="1"/>
  <c r="AP656" i="1"/>
  <c r="AQ656" i="1" s="1"/>
  <c r="AP661" i="1"/>
  <c r="AQ661" i="1" s="1"/>
  <c r="U709" i="1"/>
  <c r="AD709" i="1" s="1"/>
  <c r="AP743" i="1"/>
  <c r="AQ743" i="1" s="1"/>
  <c r="U769" i="1"/>
  <c r="AD769" i="1" s="1"/>
  <c r="U791" i="1"/>
  <c r="AD791" i="1" s="1"/>
  <c r="AG791" i="1" s="1"/>
  <c r="AN791" i="1" s="1"/>
  <c r="AO791" i="1" s="1"/>
  <c r="AP800" i="1"/>
  <c r="AQ800" i="1" s="1"/>
  <c r="AQ818" i="1"/>
  <c r="U714" i="1"/>
  <c r="AD714" i="1" s="1"/>
  <c r="AQ729" i="1"/>
  <c r="U794" i="1"/>
  <c r="AD794" i="1" s="1"/>
  <c r="AQ808" i="1"/>
  <c r="AP522" i="1"/>
  <c r="AQ522" i="1" s="1"/>
  <c r="AP527" i="1"/>
  <c r="AQ527" i="1" s="1"/>
  <c r="AP535" i="1"/>
  <c r="AQ535" i="1" s="1"/>
  <c r="AP543" i="1"/>
  <c r="AQ543" i="1" s="1"/>
  <c r="Q556" i="1"/>
  <c r="Q559" i="1"/>
  <c r="AP562" i="1"/>
  <c r="AQ562" i="1" s="1"/>
  <c r="Q567" i="1"/>
  <c r="Q572" i="1"/>
  <c r="Q582" i="1"/>
  <c r="Q590" i="1"/>
  <c r="Q598" i="1"/>
  <c r="Q611" i="1"/>
  <c r="Q630" i="1"/>
  <c r="Q635" i="1"/>
  <c r="Q659" i="1"/>
  <c r="Q664" i="1"/>
  <c r="Q669" i="1"/>
  <c r="AP672" i="1"/>
  <c r="AQ672" i="1" s="1"/>
  <c r="AQ716" i="1"/>
  <c r="U755" i="1"/>
  <c r="AD755" i="1" s="1"/>
  <c r="U799" i="1"/>
  <c r="AD799" i="1" s="1"/>
  <c r="AP805" i="1"/>
  <c r="AQ805" i="1" s="1"/>
  <c r="AQ833" i="1"/>
  <c r="AP554" i="1"/>
  <c r="AQ554" i="1" s="1"/>
  <c r="AP565" i="1"/>
  <c r="AQ565" i="1" s="1"/>
  <c r="AP570" i="1"/>
  <c r="AQ570" i="1" s="1"/>
  <c r="AP578" i="1"/>
  <c r="AQ578" i="1" s="1"/>
  <c r="Q585" i="1"/>
  <c r="AP588" i="1"/>
  <c r="AQ588" i="1" s="1"/>
  <c r="Q593" i="1"/>
  <c r="Q601" i="1"/>
  <c r="Q606" i="1"/>
  <c r="Q614" i="1"/>
  <c r="AP617" i="1"/>
  <c r="AQ617" i="1" s="1"/>
  <c r="Q620" i="1"/>
  <c r="AP623" i="1"/>
  <c r="Q625" i="1"/>
  <c r="Q628" i="1"/>
  <c r="Q638" i="1"/>
  <c r="Q641" i="1"/>
  <c r="AP644" i="1"/>
  <c r="AQ644" i="1" s="1"/>
  <c r="Q646" i="1"/>
  <c r="AP649" i="1"/>
  <c r="AQ649" i="1" s="1"/>
  <c r="U692" i="1"/>
  <c r="AD692" i="1" s="1"/>
  <c r="U700" i="1"/>
  <c r="AD700" i="1" s="1"/>
  <c r="AP705" i="1"/>
  <c r="AQ705" i="1" s="1"/>
  <c r="AD729" i="1"/>
  <c r="AG729" i="1" s="1"/>
  <c r="AN729" i="1" s="1"/>
  <c r="AO729" i="1" s="1"/>
  <c r="Q761" i="1"/>
  <c r="U778" i="1"/>
  <c r="AD778" i="1" s="1"/>
  <c r="Q654" i="1"/>
  <c r="Q657" i="1"/>
  <c r="Q662" i="1"/>
  <c r="AP702" i="1"/>
  <c r="AQ702" i="1" s="1"/>
  <c r="AQ721" i="1"/>
  <c r="U760" i="1"/>
  <c r="AD760" i="1" s="1"/>
  <c r="U768" i="1"/>
  <c r="AD768" i="1" s="1"/>
  <c r="U775" i="1"/>
  <c r="AD775" i="1" s="1"/>
  <c r="AP784" i="1"/>
  <c r="AQ784" i="1" s="1"/>
  <c r="U804" i="1"/>
  <c r="AD804" i="1" s="1"/>
  <c r="AP813" i="1"/>
  <c r="AQ813" i="1" s="1"/>
  <c r="U830" i="1"/>
  <c r="AD830" i="1" s="1"/>
  <c r="Q549" i="1"/>
  <c r="Q557" i="1"/>
  <c r="Q560" i="1"/>
  <c r="Q573" i="1"/>
  <c r="Q583" i="1"/>
  <c r="Q591" i="1"/>
  <c r="Q660" i="1"/>
  <c r="Q665" i="1"/>
  <c r="Q670" i="1"/>
  <c r="AP676" i="1"/>
  <c r="AQ676" i="1" s="1"/>
  <c r="AP687" i="1"/>
  <c r="AQ687" i="1" s="1"/>
  <c r="AP688" i="1"/>
  <c r="AQ688" i="1" s="1"/>
  <c r="AP699" i="1"/>
  <c r="AQ699" i="1" s="1"/>
  <c r="AQ717" i="1"/>
  <c r="U739" i="1"/>
  <c r="AD739" i="1" s="1"/>
  <c r="AQ745" i="1"/>
  <c r="U747" i="1"/>
  <c r="AD747" i="1" s="1"/>
  <c r="AQ751" i="1"/>
  <c r="U765" i="1"/>
  <c r="AD765" i="1" s="1"/>
  <c r="U807" i="1"/>
  <c r="AD807" i="1" s="1"/>
  <c r="U842" i="1"/>
  <c r="AD842" i="1" s="1"/>
  <c r="U726" i="1"/>
  <c r="AD726" i="1" s="1"/>
  <c r="U783" i="1"/>
  <c r="AD783" i="1" s="1"/>
  <c r="AP792" i="1"/>
  <c r="AQ792" i="1" s="1"/>
  <c r="AQ830" i="1"/>
  <c r="U850" i="1"/>
  <c r="AD850" i="1" s="1"/>
  <c r="AQ693" i="1"/>
  <c r="AQ732" i="1"/>
  <c r="U786" i="1"/>
  <c r="AD786" i="1" s="1"/>
  <c r="AG786" i="1" s="1"/>
  <c r="AN786" i="1" s="1"/>
  <c r="AD829" i="1"/>
  <c r="Q836" i="1"/>
  <c r="U843" i="1"/>
  <c r="AD843" i="1" s="1"/>
  <c r="AP845" i="1"/>
  <c r="AQ845" i="1" s="1"/>
  <c r="AP855" i="1"/>
  <c r="AQ855" i="1" s="1"/>
  <c r="AP869" i="1"/>
  <c r="AQ869" i="1" s="1"/>
  <c r="AP881" i="1"/>
  <c r="AQ881" i="1" s="1"/>
  <c r="AP895" i="1"/>
  <c r="U964" i="1"/>
  <c r="AD964" i="1" s="1"/>
  <c r="AP1012" i="1"/>
  <c r="Q678" i="1"/>
  <c r="Q686" i="1"/>
  <c r="Q691" i="1"/>
  <c r="Q708" i="1"/>
  <c r="Q716" i="1"/>
  <c r="Q730" i="1"/>
  <c r="Q733" i="1"/>
  <c r="Q738" i="1"/>
  <c r="Q746" i="1"/>
  <c r="Q767" i="1"/>
  <c r="Q777" i="1"/>
  <c r="Q785" i="1"/>
  <c r="Q793" i="1"/>
  <c r="Q801" i="1"/>
  <c r="Q806" i="1"/>
  <c r="Q814" i="1"/>
  <c r="Q824" i="1"/>
  <c r="AP840" i="1"/>
  <c r="AQ840" i="1" s="1"/>
  <c r="AP850" i="1"/>
  <c r="AQ850" i="1" s="1"/>
  <c r="U861" i="1"/>
  <c r="AD861" i="1" s="1"/>
  <c r="AD868" i="1"/>
  <c r="U896" i="1"/>
  <c r="AD896" i="1" s="1"/>
  <c r="AP966" i="1"/>
  <c r="AQ966" i="1" s="1"/>
  <c r="AP684" i="1"/>
  <c r="AQ684" i="1" s="1"/>
  <c r="Q694" i="1"/>
  <c r="Q697" i="1"/>
  <c r="AP700" i="1"/>
  <c r="AQ700" i="1" s="1"/>
  <c r="Q703" i="1"/>
  <c r="AP706" i="1"/>
  <c r="AQ706" i="1" s="1"/>
  <c r="Q711" i="1"/>
  <c r="AP714" i="1"/>
  <c r="AQ714" i="1" s="1"/>
  <c r="Q720" i="1"/>
  <c r="Q724" i="1"/>
  <c r="Q727" i="1"/>
  <c r="Q736" i="1"/>
  <c r="Q741" i="1"/>
  <c r="Q749" i="1"/>
  <c r="Q752" i="1"/>
  <c r="AP755" i="1"/>
  <c r="AQ755" i="1" s="1"/>
  <c r="Q757" i="1"/>
  <c r="AP760" i="1"/>
  <c r="AQ760" i="1" s="1"/>
  <c r="Q762" i="1"/>
  <c r="AP765" i="1"/>
  <c r="AQ765" i="1" s="1"/>
  <c r="Q772" i="1"/>
  <c r="AP775" i="1"/>
  <c r="AQ775" i="1" s="1"/>
  <c r="Q780" i="1"/>
  <c r="AP783" i="1"/>
  <c r="AQ783" i="1" s="1"/>
  <c r="Q788" i="1"/>
  <c r="Q796" i="1"/>
  <c r="AP799" i="1"/>
  <c r="AQ799" i="1" s="1"/>
  <c r="AP804" i="1"/>
  <c r="AQ804" i="1" s="1"/>
  <c r="Q809" i="1"/>
  <c r="AP812" i="1"/>
  <c r="AQ812" i="1" s="1"/>
  <c r="AP815" i="1"/>
  <c r="AQ815" i="1" s="1"/>
  <c r="Q822" i="1"/>
  <c r="AD876" i="1"/>
  <c r="AP907" i="1"/>
  <c r="AQ907" i="1" s="1"/>
  <c r="AQ908" i="1"/>
  <c r="AP958" i="1"/>
  <c r="AQ958" i="1" s="1"/>
  <c r="AP692" i="1"/>
  <c r="AQ692" i="1" s="1"/>
  <c r="AP709" i="1"/>
  <c r="AQ709" i="1" s="1"/>
  <c r="AP731" i="1"/>
  <c r="AQ731" i="1" s="1"/>
  <c r="AP739" i="1"/>
  <c r="AQ739" i="1" s="1"/>
  <c r="AP747" i="1"/>
  <c r="AQ747" i="1" s="1"/>
  <c r="AP768" i="1"/>
  <c r="AQ768" i="1" s="1"/>
  <c r="AP778" i="1"/>
  <c r="AQ778" i="1" s="1"/>
  <c r="AP794" i="1"/>
  <c r="AQ794" i="1" s="1"/>
  <c r="AP807" i="1"/>
  <c r="AQ807" i="1" s="1"/>
  <c r="AP847" i="1"/>
  <c r="AQ847" i="1" s="1"/>
  <c r="AQ873" i="1"/>
  <c r="AP891" i="1"/>
  <c r="AQ891" i="1" s="1"/>
  <c r="U911" i="1"/>
  <c r="AD911" i="1" s="1"/>
  <c r="AP941" i="1"/>
  <c r="AQ941" i="1" s="1"/>
  <c r="AP1003" i="1"/>
  <c r="AQ1003" i="1" s="1"/>
  <c r="Q820" i="1"/>
  <c r="Q826" i="1"/>
  <c r="AD852" i="1"/>
  <c r="AD888" i="1"/>
  <c r="U900" i="1"/>
  <c r="AD900" i="1" s="1"/>
  <c r="AP921" i="1"/>
  <c r="AQ921" i="1" s="1"/>
  <c r="U984" i="1"/>
  <c r="AD984" i="1" s="1"/>
  <c r="U1045" i="1"/>
  <c r="AD1045" i="1" s="1"/>
  <c r="Q695" i="1"/>
  <c r="Q698" i="1"/>
  <c r="Q701" i="1"/>
  <c r="Q704" i="1"/>
  <c r="Q712" i="1"/>
  <c r="Q718" i="1"/>
  <c r="Q725" i="1"/>
  <c r="Q742" i="1"/>
  <c r="Q753" i="1"/>
  <c r="Q758" i="1"/>
  <c r="Q763" i="1"/>
  <c r="Q773" i="1"/>
  <c r="Q781" i="1"/>
  <c r="Q789" i="1"/>
  <c r="Q797" i="1"/>
  <c r="Q802" i="1"/>
  <c r="Q810" i="1"/>
  <c r="U838" i="1"/>
  <c r="AD838" i="1" s="1"/>
  <c r="U857" i="1"/>
  <c r="AD857" i="1" s="1"/>
  <c r="AP866" i="1"/>
  <c r="AQ866" i="1" s="1"/>
  <c r="AP874" i="1"/>
  <c r="AQ874" i="1" s="1"/>
  <c r="Q816" i="1"/>
  <c r="AP839" i="1"/>
  <c r="AQ839" i="1" s="1"/>
  <c r="U848" i="1"/>
  <c r="AD848" i="1" s="1"/>
  <c r="Q879" i="1"/>
  <c r="AP906" i="1"/>
  <c r="AQ906" i="1" s="1"/>
  <c r="U909" i="1"/>
  <c r="AD909" i="1" s="1"/>
  <c r="U915" i="1"/>
  <c r="AD915" i="1" s="1"/>
  <c r="AG915" i="1" s="1"/>
  <c r="AN915" i="1" s="1"/>
  <c r="AO915" i="1" s="1"/>
  <c r="AP959" i="1"/>
  <c r="AQ959" i="1" s="1"/>
  <c r="AQ836" i="1"/>
  <c r="AP898" i="1"/>
  <c r="AQ898" i="1" s="1"/>
  <c r="AQ961" i="1"/>
  <c r="AQ931" i="1"/>
  <c r="U960" i="1"/>
  <c r="AD960" i="1" s="1"/>
  <c r="AP980" i="1"/>
  <c r="AQ980" i="1" s="1"/>
  <c r="U994" i="1"/>
  <c r="AD994" i="1" s="1"/>
  <c r="AQ1116" i="1"/>
  <c r="Q1133" i="1"/>
  <c r="Q1177" i="1"/>
  <c r="AP1179" i="1"/>
  <c r="AQ1179" i="1" s="1"/>
  <c r="AP911" i="1"/>
  <c r="AQ911" i="1" s="1"/>
  <c r="U932" i="1"/>
  <c r="AD932" i="1" s="1"/>
  <c r="AQ948" i="1"/>
  <c r="AP960" i="1"/>
  <c r="U978" i="1"/>
  <c r="AD978" i="1" s="1"/>
  <c r="Q986" i="1"/>
  <c r="AP994" i="1"/>
  <c r="AQ994" i="1" s="1"/>
  <c r="AD1006" i="1"/>
  <c r="Q1014" i="1"/>
  <c r="AP1018" i="1"/>
  <c r="AQ1018" i="1" s="1"/>
  <c r="AD1023" i="1"/>
  <c r="Q1097" i="1"/>
  <c r="Q1113" i="1"/>
  <c r="AP1136" i="1"/>
  <c r="AQ1136" i="1" s="1"/>
  <c r="U1263" i="1"/>
  <c r="AD1263" i="1" s="1"/>
  <c r="Q910" i="1"/>
  <c r="Q913" i="1"/>
  <c r="AQ920" i="1"/>
  <c r="AQ928" i="1"/>
  <c r="U938" i="1"/>
  <c r="AD938" i="1" s="1"/>
  <c r="AG938" i="1" s="1"/>
  <c r="U939" i="1"/>
  <c r="AD939" i="1" s="1"/>
  <c r="AG939" i="1" s="1"/>
  <c r="AN939" i="1" s="1"/>
  <c r="AP964" i="1"/>
  <c r="AQ964" i="1" s="1"/>
  <c r="Q981" i="1"/>
  <c r="Q999" i="1"/>
  <c r="U1022" i="1"/>
  <c r="AD1022" i="1" s="1"/>
  <c r="AD1037" i="1"/>
  <c r="U1041" i="1"/>
  <c r="AD1041" i="1" s="1"/>
  <c r="AQ1078" i="1"/>
  <c r="AP1080" i="1"/>
  <c r="AQ1080" i="1" s="1"/>
  <c r="U1102" i="1"/>
  <c r="AD1102" i="1" s="1"/>
  <c r="AG1102" i="1" s="1"/>
  <c r="AN1102" i="1" s="1"/>
  <c r="AP1104" i="1"/>
  <c r="AQ1104" i="1" s="1"/>
  <c r="AP1168" i="1"/>
  <c r="U1185" i="1"/>
  <c r="AD1185" i="1" s="1"/>
  <c r="U1191" i="1"/>
  <c r="AD1191" i="1" s="1"/>
  <c r="AQ1204" i="1"/>
  <c r="Q854" i="1"/>
  <c r="Q859" i="1"/>
  <c r="Q870" i="1"/>
  <c r="Q884" i="1"/>
  <c r="AP888" i="1"/>
  <c r="AQ888" i="1" s="1"/>
  <c r="AP896" i="1"/>
  <c r="AQ896" i="1" s="1"/>
  <c r="Q901" i="1"/>
  <c r="Q902" i="1"/>
  <c r="AP905" i="1"/>
  <c r="AQ905" i="1" s="1"/>
  <c r="Q912" i="1"/>
  <c r="AP916" i="1"/>
  <c r="AQ916" i="1" s="1"/>
  <c r="U927" i="1"/>
  <c r="AD927" i="1" s="1"/>
  <c r="Q931" i="1"/>
  <c r="AP932" i="1"/>
  <c r="AQ932" i="1" s="1"/>
  <c r="AQ935" i="1"/>
  <c r="AP945" i="1"/>
  <c r="AQ945" i="1" s="1"/>
  <c r="U951" i="1"/>
  <c r="AD951" i="1" s="1"/>
  <c r="Q954" i="1"/>
  <c r="Q962" i="1"/>
  <c r="AQ972" i="1"/>
  <c r="AD975" i="1"/>
  <c r="Q979" i="1"/>
  <c r="AD983" i="1"/>
  <c r="AG983" i="1" s="1"/>
  <c r="AN983" i="1" s="1"/>
  <c r="AO983" i="1" s="1"/>
  <c r="Q989" i="1"/>
  <c r="AP1002" i="1"/>
  <c r="AQ1002" i="1" s="1"/>
  <c r="Q1017" i="1"/>
  <c r="AQ1020" i="1"/>
  <c r="Q1024" i="1"/>
  <c r="AP1050" i="1"/>
  <c r="AQ1050" i="1" s="1"/>
  <c r="AQ1120" i="1"/>
  <c r="AP1193" i="1"/>
  <c r="AQ1193" i="1" s="1"/>
  <c r="Q1222" i="1"/>
  <c r="AP852" i="1"/>
  <c r="AQ852" i="1" s="1"/>
  <c r="AP857" i="1"/>
  <c r="AQ857" i="1" s="1"/>
  <c r="Q862" i="1"/>
  <c r="Q865" i="1"/>
  <c r="AP868" i="1"/>
  <c r="AQ868" i="1" s="1"/>
  <c r="Q873" i="1"/>
  <c r="AP878" i="1"/>
  <c r="AQ878" i="1" s="1"/>
  <c r="Q885" i="1"/>
  <c r="Q904" i="1"/>
  <c r="AP939" i="1"/>
  <c r="AQ939" i="1" s="1"/>
  <c r="AD961" i="1"/>
  <c r="AP1006" i="1"/>
  <c r="AQ1006" i="1" s="1"/>
  <c r="Q1010" i="1"/>
  <c r="AD1035" i="1"/>
  <c r="AG1035" i="1" s="1"/>
  <c r="AN1035" i="1" s="1"/>
  <c r="AP1049" i="1"/>
  <c r="AQ1049" i="1" s="1"/>
  <c r="AQ1066" i="1"/>
  <c r="AD1074" i="1"/>
  <c r="AQ1079" i="1"/>
  <c r="U1094" i="1"/>
  <c r="AD1094" i="1" s="1"/>
  <c r="AP1098" i="1"/>
  <c r="AQ1098" i="1" s="1"/>
  <c r="Q1101" i="1"/>
  <c r="Q1197" i="1"/>
  <c r="AQ1244" i="1"/>
  <c r="Q947" i="1"/>
  <c r="AP949" i="1"/>
  <c r="AQ949" i="1" s="1"/>
  <c r="Q963" i="1"/>
  <c r="U992" i="1"/>
  <c r="AD992" i="1" s="1"/>
  <c r="Q1021" i="1"/>
  <c r="AP1026" i="1"/>
  <c r="AQ1026" i="1" s="1"/>
  <c r="AD1027" i="1"/>
  <c r="Q1033" i="1"/>
  <c r="AD1051" i="1"/>
  <c r="U1063" i="1"/>
  <c r="AD1063" i="1" s="1"/>
  <c r="Q1072" i="1"/>
  <c r="AP1094" i="1"/>
  <c r="AQ1094" i="1" s="1"/>
  <c r="AP1225" i="1"/>
  <c r="AQ1225" i="1" s="1"/>
  <c r="AD1005" i="1"/>
  <c r="AG1005" i="1" s="1"/>
  <c r="AN1005" i="1" s="1"/>
  <c r="Q1013" i="1"/>
  <c r="U1038" i="1"/>
  <c r="AD1038" i="1" s="1"/>
  <c r="AD1040" i="1"/>
  <c r="AQ1044" i="1"/>
  <c r="AP1056" i="1"/>
  <c r="AQ1056" i="1" s="1"/>
  <c r="Q1099" i="1"/>
  <c r="U1107" i="1"/>
  <c r="AD1107" i="1" s="1"/>
  <c r="AG1137" i="1"/>
  <c r="AN1137" i="1" s="1"/>
  <c r="Q1139" i="1"/>
  <c r="AP1142" i="1"/>
  <c r="AQ1142" i="1" s="1"/>
  <c r="AQ1177" i="1"/>
  <c r="AP1220" i="1"/>
  <c r="AQ1220" i="1" s="1"/>
  <c r="AD916" i="1"/>
  <c r="U946" i="1"/>
  <c r="AD946" i="1" s="1"/>
  <c r="Q950" i="1"/>
  <c r="AP976" i="1"/>
  <c r="AQ976" i="1" s="1"/>
  <c r="AQ991" i="1"/>
  <c r="AG991" i="1"/>
  <c r="AN991" i="1" s="1"/>
  <c r="AG993" i="1"/>
  <c r="AN993" i="1" s="1"/>
  <c r="AD1018" i="1"/>
  <c r="AP1059" i="1"/>
  <c r="AQ1059" i="1" s="1"/>
  <c r="U1087" i="1"/>
  <c r="AD1087" i="1" s="1"/>
  <c r="AQ1087" i="1"/>
  <c r="AP1132" i="1"/>
  <c r="AQ1132" i="1" s="1"/>
  <c r="AP1180" i="1"/>
  <c r="AP1189" i="1"/>
  <c r="AQ1189" i="1" s="1"/>
  <c r="AP1276" i="1"/>
  <c r="AQ1276" i="1" s="1"/>
  <c r="Q1280" i="1"/>
  <c r="AP1298" i="1"/>
  <c r="Q1302" i="1"/>
  <c r="AP1236" i="1"/>
  <c r="AQ1236" i="1" s="1"/>
  <c r="AP1275" i="1"/>
  <c r="AQ1275" i="1" s="1"/>
  <c r="Q1025" i="1"/>
  <c r="AD1044" i="1"/>
  <c r="AQ1063" i="1"/>
  <c r="AP1084" i="1"/>
  <c r="AP1095" i="1"/>
  <c r="AP1141" i="1"/>
  <c r="AQ1141" i="1" s="1"/>
  <c r="AP1164" i="1"/>
  <c r="AQ1164" i="1" s="1"/>
  <c r="Q1182" i="1"/>
  <c r="Q1184" i="1"/>
  <c r="Q1186" i="1"/>
  <c r="AP1248" i="1"/>
  <c r="Q1288" i="1"/>
  <c r="Q1057" i="1"/>
  <c r="AP1062" i="1"/>
  <c r="AQ1062" i="1" s="1"/>
  <c r="Q1100" i="1"/>
  <c r="AP1111" i="1"/>
  <c r="AQ1111" i="1" s="1"/>
  <c r="U1120" i="1"/>
  <c r="AD1120" i="1" s="1"/>
  <c r="AD1130" i="1"/>
  <c r="Q1226" i="1"/>
  <c r="U1273" i="1"/>
  <c r="AD1273" i="1" s="1"/>
  <c r="AP1273" i="1"/>
  <c r="AQ1273" i="1" s="1"/>
  <c r="U1297" i="1"/>
  <c r="AD1297" i="1" s="1"/>
  <c r="AG1297" i="1" s="1"/>
  <c r="AN1297" i="1" s="1"/>
  <c r="U1309" i="1"/>
  <c r="AD1309" i="1" s="1"/>
  <c r="AP1037" i="1"/>
  <c r="AP1040" i="1"/>
  <c r="AP1051" i="1"/>
  <c r="AQ1051" i="1" s="1"/>
  <c r="AQ1064" i="1"/>
  <c r="Q1068" i="1"/>
  <c r="Q1082" i="1"/>
  <c r="AP1085" i="1"/>
  <c r="AQ1085" i="1" s="1"/>
  <c r="AP1086" i="1"/>
  <c r="AQ1086" i="1" s="1"/>
  <c r="AQ1090" i="1"/>
  <c r="U1112" i="1"/>
  <c r="AD1112" i="1" s="1"/>
  <c r="Q1127" i="1"/>
  <c r="U1138" i="1"/>
  <c r="AD1138" i="1" s="1"/>
  <c r="AP1166" i="1"/>
  <c r="Q1172" i="1"/>
  <c r="AQ1176" i="1"/>
  <c r="Q1192" i="1"/>
  <c r="Q1199" i="1"/>
  <c r="Q1202" i="1"/>
  <c r="Q1210" i="1"/>
  <c r="AP1217" i="1"/>
  <c r="AQ1217" i="1" s="1"/>
  <c r="AP1238" i="1"/>
  <c r="AQ1238" i="1" s="1"/>
  <c r="AQ1267" i="1"/>
  <c r="AP1281" i="1"/>
  <c r="AQ1281" i="1" s="1"/>
  <c r="U1308" i="1"/>
  <c r="AD1308" i="1" s="1"/>
  <c r="AQ1023" i="1"/>
  <c r="AP1112" i="1"/>
  <c r="AQ1112" i="1" s="1"/>
  <c r="U1118" i="1"/>
  <c r="AD1118" i="1" s="1"/>
  <c r="AD1124" i="1"/>
  <c r="AG1124" i="1" s="1"/>
  <c r="AN1124" i="1" s="1"/>
  <c r="AQ1134" i="1"/>
  <c r="AP1138" i="1"/>
  <c r="Q1146" i="1"/>
  <c r="AD1200" i="1"/>
  <c r="Q1209" i="1"/>
  <c r="Q1279" i="1"/>
  <c r="Q1284" i="1"/>
  <c r="AP1292" i="1"/>
  <c r="AQ1292" i="1" s="1"/>
  <c r="AQ1055" i="1"/>
  <c r="Q1065" i="1"/>
  <c r="U1066" i="1"/>
  <c r="AD1066" i="1" s="1"/>
  <c r="AQ1071" i="1"/>
  <c r="Q1076" i="1"/>
  <c r="Q1152" i="1"/>
  <c r="Q1162" i="1"/>
  <c r="Q1167" i="1"/>
  <c r="AQ1175" i="1"/>
  <c r="AD1181" i="1"/>
  <c r="AG1181" i="1" s="1"/>
  <c r="AN1181" i="1" s="1"/>
  <c r="AO1181" i="1" s="1"/>
  <c r="AQ1200" i="1"/>
  <c r="AP1208" i="1"/>
  <c r="AQ1208" i="1" s="1"/>
  <c r="Q1237" i="1"/>
  <c r="Q1241" i="1"/>
  <c r="Q1259" i="1"/>
  <c r="Q1268" i="1"/>
  <c r="AD1272" i="1"/>
  <c r="AP1313" i="1"/>
  <c r="AQ1313" i="1" s="1"/>
  <c r="Q1171" i="1"/>
  <c r="AP1183" i="1"/>
  <c r="AQ1183" i="1" s="1"/>
  <c r="AD1203" i="1"/>
  <c r="AP1235" i="1"/>
  <c r="AQ1235" i="1" s="1"/>
  <c r="AD1287" i="1"/>
  <c r="Q1294" i="1"/>
  <c r="AD1029" i="1"/>
  <c r="Q1030" i="1"/>
  <c r="AD1052" i="1"/>
  <c r="Q1053" i="1"/>
  <c r="AD1108" i="1"/>
  <c r="Q1126" i="1"/>
  <c r="AP1145" i="1"/>
  <c r="AP1215" i="1"/>
  <c r="AQ1215" i="1" s="1"/>
  <c r="AD1218" i="1"/>
  <c r="AP1223" i="1"/>
  <c r="Q1239" i="1"/>
  <c r="U1240" i="1"/>
  <c r="AD1240" i="1" s="1"/>
  <c r="AP1257" i="1"/>
  <c r="AQ1257" i="1" s="1"/>
  <c r="AP1277" i="1"/>
  <c r="U1286" i="1"/>
  <c r="AD1286" i="1" s="1"/>
  <c r="Q1307" i="1"/>
  <c r="Q1060" i="1"/>
  <c r="AD1078" i="1"/>
  <c r="AP1165" i="1"/>
  <c r="AQ1165" i="1" s="1"/>
  <c r="AP1174" i="1"/>
  <c r="AQ1174" i="1" s="1"/>
  <c r="AP1190" i="1"/>
  <c r="AQ1190" i="1" s="1"/>
  <c r="Q1211" i="1"/>
  <c r="AP1251" i="1"/>
  <c r="AQ1251" i="1" s="1"/>
  <c r="AP1254" i="1"/>
  <c r="AQ1254" i="1" s="1"/>
  <c r="AP1271" i="1"/>
  <c r="AQ1271" i="1" s="1"/>
  <c r="U1305" i="1"/>
  <c r="AD1305" i="1" s="1"/>
  <c r="AP1135" i="1"/>
  <c r="AQ1135" i="1" s="1"/>
  <c r="Q1143" i="1"/>
  <c r="Q1154" i="1"/>
  <c r="U1158" i="1"/>
  <c r="AD1158" i="1" s="1"/>
  <c r="U1169" i="1"/>
  <c r="AD1169" i="1" s="1"/>
  <c r="AQ1184" i="1"/>
  <c r="AP1203" i="1"/>
  <c r="AQ1203" i="1" s="1"/>
  <c r="Q1253" i="1"/>
  <c r="AP1258" i="1"/>
  <c r="AQ1258" i="1" s="1"/>
  <c r="AD1262" i="1"/>
  <c r="AP1289" i="1"/>
  <c r="AQ1289" i="1" s="1"/>
  <c r="AP1300" i="1"/>
  <c r="AQ1300" i="1" s="1"/>
  <c r="Q1301" i="1"/>
  <c r="U1326" i="1"/>
  <c r="AD1326" i="1" s="1"/>
  <c r="Q1274" i="1"/>
  <c r="AP1140" i="1"/>
  <c r="AQ1140" i="1" s="1"/>
  <c r="AP1207" i="1"/>
  <c r="AQ1207" i="1" s="1"/>
  <c r="AP1216" i="1"/>
  <c r="AQ1216" i="1" s="1"/>
  <c r="Q1246" i="1"/>
  <c r="U1250" i="1"/>
  <c r="AD1250" i="1" s="1"/>
  <c r="AP1270" i="1"/>
  <c r="AQ1270" i="1" s="1"/>
  <c r="U1303" i="1"/>
  <c r="AD1303" i="1" s="1"/>
  <c r="AP1318" i="1"/>
  <c r="AQ1318" i="1" s="1"/>
  <c r="Q1322" i="1"/>
  <c r="Q1323" i="1"/>
  <c r="Q1329" i="1"/>
  <c r="Q1347" i="1"/>
  <c r="U1367" i="1"/>
  <c r="AD1367" i="1" s="1"/>
  <c r="AD1161" i="1"/>
  <c r="AG1161" i="1" s="1"/>
  <c r="AN1161" i="1" s="1"/>
  <c r="AP1228" i="1"/>
  <c r="AQ1228" i="1" s="1"/>
  <c r="U1265" i="1"/>
  <c r="AD1265" i="1" s="1"/>
  <c r="AQ1266" i="1"/>
  <c r="Q1316" i="1"/>
  <c r="AD1317" i="1"/>
  <c r="AQ1334" i="1"/>
  <c r="AQ1341" i="1"/>
  <c r="Q1325" i="1"/>
  <c r="Q1356" i="1"/>
  <c r="AP1359" i="1"/>
  <c r="AQ1359" i="1" s="1"/>
  <c r="AP1299" i="1"/>
  <c r="AQ1299" i="1" s="1"/>
  <c r="AP1324" i="1"/>
  <c r="AQ1324" i="1" s="1"/>
  <c r="Q1335" i="1"/>
  <c r="U1337" i="1"/>
  <c r="AD1337" i="1" s="1"/>
  <c r="AG1337" i="1" s="1"/>
  <c r="AN1337" i="1" s="1"/>
  <c r="U1353" i="1"/>
  <c r="AD1353" i="1" s="1"/>
  <c r="U1358" i="1"/>
  <c r="AD1358" i="1" s="1"/>
  <c r="Q1314" i="1"/>
  <c r="Q1334" i="1"/>
  <c r="U1339" i="1"/>
  <c r="AD1339" i="1" s="1"/>
  <c r="AQ1358" i="1"/>
  <c r="AP1282" i="1"/>
  <c r="AQ1282" i="1" s="1"/>
  <c r="AP1327" i="1"/>
  <c r="AP1345" i="1"/>
  <c r="AQ1345" i="1" s="1"/>
  <c r="AP1355" i="1"/>
  <c r="AQ1355" i="1" s="1"/>
  <c r="AP1331" i="1"/>
  <c r="AQ1335" i="1"/>
  <c r="AQ1340" i="1"/>
  <c r="Q1371" i="1"/>
  <c r="AP1412" i="1"/>
  <c r="AQ1412" i="1" s="1"/>
  <c r="AD1354" i="1"/>
  <c r="AG1354" i="1" s="1"/>
  <c r="AN1354" i="1" s="1"/>
  <c r="U1361" i="1"/>
  <c r="AD1361" i="1" s="1"/>
  <c r="AP1361" i="1"/>
  <c r="AQ1361" i="1" s="1"/>
  <c r="Q1380" i="1"/>
  <c r="AQ1380" i="1"/>
  <c r="Q1395" i="1"/>
  <c r="AP1376" i="1"/>
  <c r="AQ1376" i="1" s="1"/>
  <c r="Q1392" i="1"/>
  <c r="Q1408" i="1"/>
  <c r="U1377" i="1"/>
  <c r="AD1377" i="1" s="1"/>
  <c r="Q1344" i="1"/>
  <c r="Q1350" i="1"/>
  <c r="U1364" i="1"/>
  <c r="AD1364" i="1" s="1"/>
  <c r="Q1365" i="1"/>
  <c r="AP1383" i="1"/>
  <c r="AQ1383" i="1" s="1"/>
  <c r="U1388" i="1"/>
  <c r="AD1388" i="1" s="1"/>
  <c r="U1393" i="1"/>
  <c r="AD1393" i="1" s="1"/>
  <c r="AG1393" i="1" s="1"/>
  <c r="AN1393" i="1" s="1"/>
  <c r="AO1393" i="1" s="1"/>
  <c r="Q1406" i="1"/>
  <c r="AD1410" i="1"/>
  <c r="Q1416" i="1"/>
  <c r="Q1394" i="1"/>
  <c r="AD1401" i="1"/>
  <c r="AQ1404" i="1"/>
  <c r="Q1372" i="1"/>
  <c r="AD1382" i="1"/>
  <c r="AD1386" i="1"/>
  <c r="AD1426" i="1"/>
  <c r="U1428" i="1"/>
  <c r="AD1428" i="1" s="1"/>
  <c r="AG1428" i="1" s="1"/>
  <c r="AN1428" i="1" s="1"/>
  <c r="Q1351" i="1"/>
  <c r="U1385" i="1"/>
  <c r="AD1385" i="1" s="1"/>
  <c r="Q1405" i="1"/>
  <c r="Q1407" i="1"/>
  <c r="Q1414" i="1"/>
  <c r="U1427" i="1"/>
  <c r="AD1427" i="1" s="1"/>
  <c r="AQ1386" i="1"/>
  <c r="AP1389" i="1"/>
  <c r="AQ1389" i="1" s="1"/>
  <c r="Q1390" i="1"/>
  <c r="Q1398" i="1"/>
  <c r="Q1409" i="1"/>
  <c r="AQ1336" i="1"/>
  <c r="AP1379" i="1"/>
  <c r="AQ1379" i="1" s="1"/>
  <c r="AQ1419" i="1"/>
  <c r="Q1420" i="1"/>
  <c r="U1429" i="1"/>
  <c r="AD1429" i="1" s="1"/>
  <c r="AP1429" i="1"/>
  <c r="AQ1441" i="1"/>
  <c r="AR1460" i="1"/>
  <c r="AS1460" i="1"/>
  <c r="BA1460" i="1" s="1"/>
  <c r="AP1422" i="1"/>
  <c r="AQ1422" i="1" s="1"/>
  <c r="AQ1426" i="1"/>
  <c r="AP1432" i="1"/>
  <c r="Q1442" i="1"/>
  <c r="U1452" i="1"/>
  <c r="AD1452" i="1" s="1"/>
  <c r="U1384" i="1"/>
  <c r="AD1384" i="1" s="1"/>
  <c r="AG1384" i="1" s="1"/>
  <c r="AN1384" i="1" s="1"/>
  <c r="AD1397" i="1"/>
  <c r="AG1397" i="1" s="1"/>
  <c r="AN1397" i="1" s="1"/>
  <c r="U1419" i="1"/>
  <c r="AD1419" i="1" s="1"/>
  <c r="Q1430" i="1"/>
  <c r="AD1432" i="1"/>
  <c r="AG1432" i="1" s="1"/>
  <c r="AN1432" i="1" s="1"/>
  <c r="U1435" i="1"/>
  <c r="AD1435" i="1" s="1"/>
  <c r="AQ1440" i="1"/>
  <c r="Q1445" i="1"/>
  <c r="AP1448" i="1"/>
  <c r="AQ1449" i="1"/>
  <c r="AP1480" i="1"/>
  <c r="AQ1480" i="1" s="1"/>
  <c r="AP1415" i="1"/>
  <c r="AQ1415" i="1" s="1"/>
  <c r="AP1453" i="1"/>
  <c r="AQ1453" i="1" s="1"/>
  <c r="Q1400" i="1"/>
  <c r="AP1452" i="1"/>
  <c r="AQ1452" i="1" s="1"/>
  <c r="Q1454" i="1"/>
  <c r="AD1441" i="1"/>
  <c r="AP1465" i="1"/>
  <c r="AQ1465" i="1" s="1"/>
  <c r="Q1466" i="1"/>
  <c r="AP1484" i="1"/>
  <c r="AQ1484" i="1" s="1"/>
  <c r="Q1357" i="1"/>
  <c r="AP1369" i="1"/>
  <c r="AQ1369" i="1" s="1"/>
  <c r="Q1381" i="1"/>
  <c r="AQ1391" i="1"/>
  <c r="AD1396" i="1"/>
  <c r="Q1447" i="1"/>
  <c r="Q1451" i="1"/>
  <c r="Q1457" i="1"/>
  <c r="Q1477" i="1"/>
  <c r="Q1360" i="1"/>
  <c r="Q1375" i="1"/>
  <c r="AD1424" i="1"/>
  <c r="Q1425" i="1"/>
  <c r="AP1463" i="1"/>
  <c r="AQ1463" i="1" s="1"/>
  <c r="Q1467" i="1"/>
  <c r="AQ1421" i="1"/>
  <c r="AP1443" i="1"/>
  <c r="AQ1443" i="1" s="1"/>
  <c r="Q1449" i="1"/>
  <c r="AP1462" i="1"/>
  <c r="AQ1462" i="1" s="1"/>
  <c r="AP1475" i="1"/>
  <c r="AQ1475" i="1" s="1"/>
  <c r="U1459" i="1"/>
  <c r="AD1459" i="1" s="1"/>
  <c r="U1488" i="1"/>
  <c r="AD1488" i="1" s="1"/>
  <c r="AP1470" i="1"/>
  <c r="AP1471" i="1"/>
  <c r="AQ1471" i="1" s="1"/>
  <c r="AP1486" i="1"/>
  <c r="AQ1486" i="1" s="1"/>
  <c r="AP1481" i="1"/>
  <c r="AQ1481" i="1" s="1"/>
  <c r="AP1487" i="1"/>
  <c r="AQ1487" i="1" s="1"/>
  <c r="AP1494" i="1"/>
  <c r="AQ1494" i="1" s="1"/>
  <c r="Q1458" i="1"/>
  <c r="Q1464" i="1"/>
  <c r="Q1434" i="1"/>
  <c r="U1455" i="1"/>
  <c r="AD1455" i="1" s="1"/>
  <c r="AP1456" i="1"/>
  <c r="AQ1456" i="1" s="1"/>
  <c r="AP1497" i="1"/>
  <c r="AQ1497" i="1" s="1"/>
  <c r="AP1489" i="1"/>
  <c r="AQ1489" i="1" s="1"/>
  <c r="AP1508" i="1"/>
  <c r="AQ1508" i="1" s="1"/>
  <c r="AO1532" i="1"/>
  <c r="AR1532" i="1" s="1"/>
  <c r="BB1544" i="1"/>
  <c r="BA1544" i="1"/>
  <c r="BB1553" i="1"/>
  <c r="BA1553" i="1"/>
  <c r="BB1558" i="1"/>
  <c r="BA1558" i="1"/>
  <c r="BA1579" i="1"/>
  <c r="BB1579" i="1"/>
  <c r="Q1469" i="1"/>
  <c r="AP1488" i="1"/>
  <c r="AQ1488" i="1" s="1"/>
  <c r="BB1517" i="1"/>
  <c r="AZ1557" i="1"/>
  <c r="AZ1587" i="1"/>
  <c r="AP1485" i="1"/>
  <c r="AQ1485" i="1" s="1"/>
  <c r="AD1503" i="1"/>
  <c r="AG1503" i="1" s="1"/>
  <c r="AN1503" i="1" s="1"/>
  <c r="AO1503" i="1" s="1"/>
  <c r="AD1505" i="1"/>
  <c r="BB1550" i="1"/>
  <c r="BA1550" i="1"/>
  <c r="AS1541" i="1"/>
  <c r="BA1541" i="1" s="1"/>
  <c r="BB1549" i="1"/>
  <c r="BA1549" i="1"/>
  <c r="BA1569" i="1"/>
  <c r="BB1569" i="1"/>
  <c r="BB1571" i="1"/>
  <c r="BA1571" i="1"/>
  <c r="AD1498" i="1"/>
  <c r="AP1502" i="1"/>
  <c r="AQ1502" i="1" s="1"/>
  <c r="Q1504" i="1"/>
  <c r="AD1506" i="1"/>
  <c r="AZ1556" i="1"/>
  <c r="BA1563" i="1"/>
  <c r="BB1563" i="1"/>
  <c r="BB1568" i="1"/>
  <c r="BA1568" i="1"/>
  <c r="BA1581" i="1"/>
  <c r="BB1581" i="1"/>
  <c r="U1489" i="1"/>
  <c r="AD1489" i="1" s="1"/>
  <c r="AP1495" i="1"/>
  <c r="AQ1495" i="1" s="1"/>
  <c r="AP1510" i="1"/>
  <c r="AQ1510" i="1" s="1"/>
  <c r="U1511" i="1"/>
  <c r="AP1515" i="1"/>
  <c r="AQ1515" i="1" s="1"/>
  <c r="AS1518" i="1"/>
  <c r="BA1518" i="1" s="1"/>
  <c r="AS1530" i="1"/>
  <c r="BA1530" i="1" s="1"/>
  <c r="BB1561" i="1"/>
  <c r="BA1561" i="1"/>
  <c r="AS1589" i="1"/>
  <c r="BA1589" i="1" s="1"/>
  <c r="AR1589" i="1"/>
  <c r="AZ1591" i="1"/>
  <c r="BA1593" i="1"/>
  <c r="BB1593" i="1"/>
  <c r="AS1596" i="1"/>
  <c r="BA1596" i="1" s="1"/>
  <c r="AO1596" i="1"/>
  <c r="AR1596" i="1" s="1"/>
  <c r="Q1491" i="1"/>
  <c r="Q1492" i="1"/>
  <c r="AQ1493" i="1"/>
  <c r="AP1498" i="1"/>
  <c r="AP1506" i="1"/>
  <c r="AQ1506" i="1" s="1"/>
  <c r="AO1530" i="1"/>
  <c r="AR1530" i="1" s="1"/>
  <c r="AS1538" i="1"/>
  <c r="BA1538" i="1" s="1"/>
  <c r="AO1538" i="1"/>
  <c r="AR1538" i="1" s="1"/>
  <c r="BB1546" i="1"/>
  <c r="BA1546" i="1"/>
  <c r="Q1472" i="1"/>
  <c r="Q1474" i="1"/>
  <c r="AD1485" i="1"/>
  <c r="AG1485" i="1" s="1"/>
  <c r="AN1485" i="1" s="1"/>
  <c r="AO1485" i="1" s="1"/>
  <c r="AP1499" i="1"/>
  <c r="AQ1499" i="1" s="1"/>
  <c r="AS1520" i="1"/>
  <c r="BA1520" i="1" s="1"/>
  <c r="AO1520" i="1"/>
  <c r="AR1520" i="1" s="1"/>
  <c r="BB1526" i="1"/>
  <c r="AZ1526" i="1"/>
  <c r="AS1532" i="1"/>
  <c r="BA1532" i="1" s="1"/>
  <c r="AS1540" i="1"/>
  <c r="BA1540" i="1" s="1"/>
  <c r="AO1540" i="1"/>
  <c r="AR1540" i="1" s="1"/>
  <c r="BB1543" i="1"/>
  <c r="BA1543" i="1"/>
  <c r="AZ1560" i="1"/>
  <c r="AR1588" i="1"/>
  <c r="AS1588" i="1"/>
  <c r="BA1588" i="1" s="1"/>
  <c r="AS1529" i="1"/>
  <c r="BA1529" i="1" s="1"/>
  <c r="AS1533" i="1"/>
  <c r="BA1533" i="1" s="1"/>
  <c r="BA1548" i="1"/>
  <c r="BB1554" i="1"/>
  <c r="BA1555" i="1"/>
  <c r="AS1556" i="1"/>
  <c r="BA1556" i="1" s="1"/>
  <c r="AS1560" i="1"/>
  <c r="BA1560" i="1" s="1"/>
  <c r="AS1587" i="1"/>
  <c r="BA1587" i="1" s="1"/>
  <c r="AQ1604" i="1"/>
  <c r="AS1607" i="1"/>
  <c r="BA1607" i="1" s="1"/>
  <c r="AS1640" i="1"/>
  <c r="AR1640" i="1"/>
  <c r="AS1645" i="1"/>
  <c r="AR1645" i="1"/>
  <c r="AS1655" i="1"/>
  <c r="AR1655" i="1"/>
  <c r="AS1719" i="1"/>
  <c r="AR1719" i="1"/>
  <c r="AS1727" i="1"/>
  <c r="AR1727" i="1"/>
  <c r="AS1735" i="1"/>
  <c r="AR1735" i="1"/>
  <c r="AS1756" i="1"/>
  <c r="AR1756" i="1"/>
  <c r="AS1766" i="1"/>
  <c r="AR1766" i="1"/>
  <c r="AS1771" i="1"/>
  <c r="AR1771" i="1"/>
  <c r="AR1776" i="1"/>
  <c r="AS1776" i="1"/>
  <c r="AS1787" i="1"/>
  <c r="AR1787" i="1"/>
  <c r="AS1792" i="1"/>
  <c r="AR1792" i="1"/>
  <c r="AS1800" i="1"/>
  <c r="AR1800" i="1"/>
  <c r="AS1823" i="1"/>
  <c r="AR1823" i="1"/>
  <c r="AS1826" i="1"/>
  <c r="AR1826" i="1"/>
  <c r="AS1835" i="1"/>
  <c r="AR1835" i="1"/>
  <c r="AS1849" i="1"/>
  <c r="AR1849" i="1"/>
  <c r="AS1858" i="1"/>
  <c r="AR1858" i="1"/>
  <c r="AS1867" i="1"/>
  <c r="AR1867" i="1"/>
  <c r="AR1887" i="1"/>
  <c r="AS1887" i="1"/>
  <c r="AS1904" i="1"/>
  <c r="AR1904" i="1"/>
  <c r="AS1909" i="1"/>
  <c r="AR1909" i="1"/>
  <c r="AR1923" i="1"/>
  <c r="AS1923" i="1"/>
  <c r="AR1926" i="1"/>
  <c r="AS1926" i="1"/>
  <c r="AS1931" i="1"/>
  <c r="AR1931" i="1"/>
  <c r="AR1939" i="1"/>
  <c r="AS1939" i="1"/>
  <c r="AS1954" i="1"/>
  <c r="AR1954" i="1"/>
  <c r="BA1565" i="1"/>
  <c r="BA1583" i="1"/>
  <c r="AS1608" i="1"/>
  <c r="BA1608" i="1" s="1"/>
  <c r="AR1621" i="1"/>
  <c r="BB1621" i="1" s="1"/>
  <c r="AS1632" i="1"/>
  <c r="AR1632" i="1"/>
  <c r="AS1641" i="1"/>
  <c r="AR1641" i="1"/>
  <c r="AR1646" i="1"/>
  <c r="AS1646" i="1"/>
  <c r="AS1651" i="1"/>
  <c r="AR1651" i="1"/>
  <c r="AS1659" i="1"/>
  <c r="AR1659" i="1"/>
  <c r="AS1662" i="1"/>
  <c r="AR1662" i="1"/>
  <c r="AS1667" i="1"/>
  <c r="AR1667" i="1"/>
  <c r="AS1670" i="1"/>
  <c r="AR1670" i="1"/>
  <c r="AS1675" i="1"/>
  <c r="AR1675" i="1"/>
  <c r="AS1678" i="1"/>
  <c r="AR1678" i="1"/>
  <c r="AS1683" i="1"/>
  <c r="AR1683" i="1"/>
  <c r="AS1686" i="1"/>
  <c r="AR1686" i="1"/>
  <c r="AS1691" i="1"/>
  <c r="AR1691" i="1"/>
  <c r="AS1694" i="1"/>
  <c r="AR1694" i="1"/>
  <c r="AS1699" i="1"/>
  <c r="AR1699" i="1"/>
  <c r="AS1702" i="1"/>
  <c r="AR1702" i="1"/>
  <c r="AS1707" i="1"/>
  <c r="AR1707" i="1"/>
  <c r="AS1710" i="1"/>
  <c r="AR1710" i="1"/>
  <c r="AS1746" i="1"/>
  <c r="AR1746" i="1"/>
  <c r="AS1757" i="1"/>
  <c r="AR1757" i="1"/>
  <c r="AS1772" i="1"/>
  <c r="AR1772" i="1"/>
  <c r="AS1784" i="1"/>
  <c r="AR1784" i="1"/>
  <c r="AS1788" i="1"/>
  <c r="AR1788" i="1"/>
  <c r="AR1793" i="1"/>
  <c r="AS1793" i="1"/>
  <c r="AR1808" i="1"/>
  <c r="AS1808" i="1"/>
  <c r="AS1812" i="1"/>
  <c r="AR1812" i="1"/>
  <c r="AS1815" i="1"/>
  <c r="AR1815" i="1"/>
  <c r="AS1818" i="1"/>
  <c r="AR1818" i="1"/>
  <c r="AS1827" i="1"/>
  <c r="AR1827" i="1"/>
  <c r="AR1836" i="1"/>
  <c r="AS1836" i="1"/>
  <c r="AS1840" i="1"/>
  <c r="AR1840" i="1"/>
  <c r="AS1850" i="1"/>
  <c r="AR1850" i="1"/>
  <c r="AR1859" i="1"/>
  <c r="AS1859" i="1"/>
  <c r="AR1879" i="1"/>
  <c r="AS1879" i="1"/>
  <c r="AS1896" i="1"/>
  <c r="AR1896" i="1"/>
  <c r="AS1901" i="1"/>
  <c r="AR1901" i="1"/>
  <c r="AS1905" i="1"/>
  <c r="AR1905" i="1"/>
  <c r="AS1932" i="1"/>
  <c r="AR1932" i="1"/>
  <c r="AS1940" i="1"/>
  <c r="AR1940" i="1"/>
  <c r="AS1999" i="1"/>
  <c r="AR1999" i="1"/>
  <c r="Q1512" i="1"/>
  <c r="AS1573" i="1"/>
  <c r="BA1573" i="1" s="1"/>
  <c r="AR1573" i="1"/>
  <c r="AS1580" i="1"/>
  <c r="BA1580" i="1" s="1"/>
  <c r="AR1580" i="1"/>
  <c r="AS1601" i="1"/>
  <c r="BA1601" i="1" s="1"/>
  <c r="AQ1605" i="1"/>
  <c r="AO1605" i="1"/>
  <c r="AQ1606" i="1"/>
  <c r="AO1606" i="1"/>
  <c r="AS1609" i="1"/>
  <c r="BA1609" i="1" s="1"/>
  <c r="AS1637" i="1"/>
  <c r="AR1637" i="1"/>
  <c r="AS1642" i="1"/>
  <c r="AR1642" i="1"/>
  <c r="AS1656" i="1"/>
  <c r="AR1656" i="1"/>
  <c r="AS1663" i="1"/>
  <c r="AR1663" i="1"/>
  <c r="AS1671" i="1"/>
  <c r="AR1671" i="1"/>
  <c r="AS1679" i="1"/>
  <c r="AR1679" i="1"/>
  <c r="AS1687" i="1"/>
  <c r="AR1687" i="1"/>
  <c r="AS1695" i="1"/>
  <c r="AR1695" i="1"/>
  <c r="AS1703" i="1"/>
  <c r="AR1703" i="1"/>
  <c r="AS1711" i="1"/>
  <c r="AR1711" i="1"/>
  <c r="AS1715" i="1"/>
  <c r="AR1715" i="1"/>
  <c r="AS1720" i="1"/>
  <c r="AR1720" i="1"/>
  <c r="AS1723" i="1"/>
  <c r="AR1723" i="1"/>
  <c r="AS1728" i="1"/>
  <c r="AR1728" i="1"/>
  <c r="AS1731" i="1"/>
  <c r="AR1731" i="1"/>
  <c r="AS1736" i="1"/>
  <c r="AR1736" i="1"/>
  <c r="AS1739" i="1"/>
  <c r="AR1739" i="1"/>
  <c r="AS1758" i="1"/>
  <c r="AR1758" i="1"/>
  <c r="AS1762" i="1"/>
  <c r="AR1762" i="1"/>
  <c r="AS1767" i="1"/>
  <c r="AR1767" i="1"/>
  <c r="AS1819" i="1"/>
  <c r="AR1819" i="1"/>
  <c r="AS1828" i="1"/>
  <c r="AR1828" i="1"/>
  <c r="AS1837" i="1"/>
  <c r="AR1837" i="1"/>
  <c r="AS1841" i="1"/>
  <c r="AR1841" i="1"/>
  <c r="AS1851" i="1"/>
  <c r="AR1851" i="1"/>
  <c r="AR1871" i="1"/>
  <c r="AS1871" i="1"/>
  <c r="AS1888" i="1"/>
  <c r="AR1888" i="1"/>
  <c r="AS1893" i="1"/>
  <c r="AR1893" i="1"/>
  <c r="AS1897" i="1"/>
  <c r="AR1897" i="1"/>
  <c r="AS1906" i="1"/>
  <c r="AR1906" i="1"/>
  <c r="AS1941" i="1"/>
  <c r="AR1941" i="1"/>
  <c r="AS2023" i="1"/>
  <c r="AR2023" i="1"/>
  <c r="AO1521" i="1"/>
  <c r="AR1521" i="1" s="1"/>
  <c r="AR1527" i="1"/>
  <c r="AR1531" i="1"/>
  <c r="AO1539" i="1"/>
  <c r="AR1539" i="1" s="1"/>
  <c r="AR1585" i="1"/>
  <c r="AR1586" i="1"/>
  <c r="BB1594" i="1"/>
  <c r="BA1594" i="1"/>
  <c r="AO1601" i="1"/>
  <c r="AR1601" i="1" s="1"/>
  <c r="AS1602" i="1"/>
  <c r="BA1602" i="1" s="1"/>
  <c r="AO1602" i="1"/>
  <c r="AR1602" i="1" s="1"/>
  <c r="AS1633" i="1"/>
  <c r="AR1633" i="1"/>
  <c r="AS1652" i="1"/>
  <c r="AR1652" i="1"/>
  <c r="AS1664" i="1"/>
  <c r="AR1664" i="1"/>
  <c r="AS1672" i="1"/>
  <c r="AR1672" i="1"/>
  <c r="AS1680" i="1"/>
  <c r="AR1680" i="1"/>
  <c r="AS1688" i="1"/>
  <c r="AR1688" i="1"/>
  <c r="AS1696" i="1"/>
  <c r="AR1696" i="1"/>
  <c r="AS1704" i="1"/>
  <c r="AR1704" i="1"/>
  <c r="AS1712" i="1"/>
  <c r="AR1712" i="1"/>
  <c r="AS1716" i="1"/>
  <c r="AR1716" i="1"/>
  <c r="AS1724" i="1"/>
  <c r="AR1724" i="1"/>
  <c r="AS1732" i="1"/>
  <c r="AR1732" i="1"/>
  <c r="AS1742" i="1"/>
  <c r="AR1742" i="1"/>
  <c r="AS1747" i="1"/>
  <c r="AR1747" i="1"/>
  <c r="AS1750" i="1"/>
  <c r="AR1750" i="1"/>
  <c r="AS1763" i="1"/>
  <c r="AR1763" i="1"/>
  <c r="AR1768" i="1"/>
  <c r="AS1768" i="1"/>
  <c r="AS1773" i="1"/>
  <c r="AR1773" i="1"/>
  <c r="AS1801" i="1"/>
  <c r="AR1801" i="1"/>
  <c r="AS1806" i="1"/>
  <c r="AR1806" i="1"/>
  <c r="AS1809" i="1"/>
  <c r="AR1809" i="1"/>
  <c r="AS1820" i="1"/>
  <c r="AR1820" i="1"/>
  <c r="AS1829" i="1"/>
  <c r="AR1829" i="1"/>
  <c r="AS1842" i="1"/>
  <c r="AR1842" i="1"/>
  <c r="AR1863" i="1"/>
  <c r="AS1863" i="1"/>
  <c r="AS1880" i="1"/>
  <c r="AR1880" i="1"/>
  <c r="AS1885" i="1"/>
  <c r="AR1885" i="1"/>
  <c r="AS1889" i="1"/>
  <c r="AR1889" i="1"/>
  <c r="AS1898" i="1"/>
  <c r="AR1898" i="1"/>
  <c r="AR1907" i="1"/>
  <c r="AS1907" i="1"/>
  <c r="AS1928" i="1"/>
  <c r="AR1928" i="1"/>
  <c r="AO1518" i="1"/>
  <c r="AR1518" i="1" s="1"/>
  <c r="AO1525" i="1"/>
  <c r="AR1525" i="1" s="1"/>
  <c r="AR1638" i="1"/>
  <c r="AS1638" i="1"/>
  <c r="AS1643" i="1"/>
  <c r="AR1643" i="1"/>
  <c r="AS1653" i="1"/>
  <c r="AR1653" i="1"/>
  <c r="AS1717" i="1"/>
  <c r="AR1717" i="1"/>
  <c r="AS1725" i="1"/>
  <c r="AR1725" i="1"/>
  <c r="AS1733" i="1"/>
  <c r="AR1733" i="1"/>
  <c r="AS1743" i="1"/>
  <c r="AR1743" i="1"/>
  <c r="AS1753" i="1"/>
  <c r="AR1753" i="1"/>
  <c r="AS1759" i="1"/>
  <c r="AR1759" i="1"/>
  <c r="AS1764" i="1"/>
  <c r="AR1764" i="1"/>
  <c r="AS1781" i="1"/>
  <c r="AR1781" i="1"/>
  <c r="AR1789" i="1"/>
  <c r="AS1789" i="1"/>
  <c r="AR1797" i="1"/>
  <c r="AS1797" i="1"/>
  <c r="AS1802" i="1"/>
  <c r="AR1802" i="1"/>
  <c r="AS1810" i="1"/>
  <c r="AR1810" i="1"/>
  <c r="AS1813" i="1"/>
  <c r="AR1813" i="1"/>
  <c r="AS1821" i="1"/>
  <c r="AR1821" i="1"/>
  <c r="AR1855" i="1"/>
  <c r="AS1855" i="1"/>
  <c r="AS1872" i="1"/>
  <c r="AR1872" i="1"/>
  <c r="AS1877" i="1"/>
  <c r="AR1877" i="1"/>
  <c r="AS1881" i="1"/>
  <c r="AR1881" i="1"/>
  <c r="AS1890" i="1"/>
  <c r="AR1890" i="1"/>
  <c r="AS1899" i="1"/>
  <c r="AR1899" i="1"/>
  <c r="AR1914" i="1"/>
  <c r="AS1914" i="1"/>
  <c r="AS1918" i="1"/>
  <c r="AR1918" i="1"/>
  <c r="AS1929" i="1"/>
  <c r="AR1929" i="1"/>
  <c r="AO1533" i="1"/>
  <c r="AR1533" i="1" s="1"/>
  <c r="AZ1534" i="1"/>
  <c r="AR1536" i="1"/>
  <c r="BA1545" i="1"/>
  <c r="BA1552" i="1"/>
  <c r="BA1578" i="1"/>
  <c r="AS1605" i="1"/>
  <c r="BA1605" i="1" s="1"/>
  <c r="AQ1607" i="1"/>
  <c r="AO1607" i="1"/>
  <c r="AS1634" i="1"/>
  <c r="AR1634" i="1"/>
  <c r="AS1648" i="1"/>
  <c r="AR1648" i="1"/>
  <c r="AS1657" i="1"/>
  <c r="AR1657" i="1"/>
  <c r="AS1665" i="1"/>
  <c r="AR1665" i="1"/>
  <c r="AS1673" i="1"/>
  <c r="AR1673" i="1"/>
  <c r="AS1681" i="1"/>
  <c r="AR1681" i="1"/>
  <c r="AS1689" i="1"/>
  <c r="AR1689" i="1"/>
  <c r="AS1697" i="1"/>
  <c r="AR1697" i="1"/>
  <c r="AS1705" i="1"/>
  <c r="AR1705" i="1"/>
  <c r="AS1713" i="1"/>
  <c r="AR1713" i="1"/>
  <c r="AS1744" i="1"/>
  <c r="AR1744" i="1"/>
  <c r="AS1754" i="1"/>
  <c r="AR1754" i="1"/>
  <c r="AS1774" i="1"/>
  <c r="AR1774" i="1"/>
  <c r="AS1786" i="1"/>
  <c r="AR1786" i="1"/>
  <c r="AS1803" i="1"/>
  <c r="AR1803" i="1"/>
  <c r="AS1833" i="1"/>
  <c r="AR1833" i="1"/>
  <c r="AS1843" i="1"/>
  <c r="AR1843" i="1"/>
  <c r="AR1847" i="1"/>
  <c r="AS1847" i="1"/>
  <c r="AS1864" i="1"/>
  <c r="AR1864" i="1"/>
  <c r="AS1869" i="1"/>
  <c r="AR1869" i="1"/>
  <c r="AS1873" i="1"/>
  <c r="AR1873" i="1"/>
  <c r="AS1882" i="1"/>
  <c r="AR1882" i="1"/>
  <c r="AR1891" i="1"/>
  <c r="AS1891" i="1"/>
  <c r="AS1911" i="1"/>
  <c r="AR1911" i="1"/>
  <c r="AS1919" i="1"/>
  <c r="AR1919" i="1"/>
  <c r="AO1541" i="1"/>
  <c r="AR1541" i="1" s="1"/>
  <c r="BB1564" i="1"/>
  <c r="BA1564" i="1"/>
  <c r="BB1598" i="1"/>
  <c r="AS1604" i="1"/>
  <c r="BA1604" i="1" s="1"/>
  <c r="AR1604" i="1"/>
  <c r="AQ1608" i="1"/>
  <c r="AO1608" i="1"/>
  <c r="AQ1609" i="1"/>
  <c r="AO1609" i="1"/>
  <c r="AS1630" i="1"/>
  <c r="AR1630" i="1"/>
  <c r="AR1635" i="1"/>
  <c r="AS1635" i="1"/>
  <c r="AS1644" i="1"/>
  <c r="AR1644" i="1"/>
  <c r="AS1649" i="1"/>
  <c r="AR1649" i="1"/>
  <c r="AS1654" i="1"/>
  <c r="AR1654" i="1"/>
  <c r="AS1718" i="1"/>
  <c r="AR1718" i="1"/>
  <c r="AS1726" i="1"/>
  <c r="AR1726" i="1"/>
  <c r="AS1734" i="1"/>
  <c r="AR1734" i="1"/>
  <c r="AS1755" i="1"/>
  <c r="AR1755" i="1"/>
  <c r="AR1760" i="1"/>
  <c r="AS1760" i="1"/>
  <c r="AS1765" i="1"/>
  <c r="AR1765" i="1"/>
  <c r="AS1778" i="1"/>
  <c r="AR1778" i="1"/>
  <c r="AS1790" i="1"/>
  <c r="AR1790" i="1"/>
  <c r="AS1795" i="1"/>
  <c r="AR1795" i="1"/>
  <c r="AS1798" i="1"/>
  <c r="AR1798" i="1"/>
  <c r="AS1804" i="1"/>
  <c r="AR1804" i="1"/>
  <c r="AR1825" i="1"/>
  <c r="AS1825" i="1"/>
  <c r="AS1834" i="1"/>
  <c r="AR1834" i="1"/>
  <c r="AR1844" i="1"/>
  <c r="AS1844" i="1"/>
  <c r="AS1856" i="1"/>
  <c r="AR1856" i="1"/>
  <c r="AS1861" i="1"/>
  <c r="AR1861" i="1"/>
  <c r="AS1865" i="1"/>
  <c r="AR1865" i="1"/>
  <c r="AS1874" i="1"/>
  <c r="AR1874" i="1"/>
  <c r="AS1883" i="1"/>
  <c r="AR1883" i="1"/>
  <c r="AR1903" i="1"/>
  <c r="AS1903" i="1"/>
  <c r="AS1912" i="1"/>
  <c r="AR1912" i="1"/>
  <c r="AR1915" i="1"/>
  <c r="AS1915" i="1"/>
  <c r="AR1922" i="1"/>
  <c r="AS1922" i="1"/>
  <c r="AR1946" i="1"/>
  <c r="AS1946" i="1"/>
  <c r="AS1957" i="1"/>
  <c r="AR1957" i="1"/>
  <c r="AS1597" i="1"/>
  <c r="BA1597" i="1" s="1"/>
  <c r="AR1597" i="1"/>
  <c r="AS1631" i="1"/>
  <c r="AR1631" i="1"/>
  <c r="AS1650" i="1"/>
  <c r="AR1650" i="1"/>
  <c r="AS1658" i="1"/>
  <c r="AR1658" i="1"/>
  <c r="AS1666" i="1"/>
  <c r="AR1666" i="1"/>
  <c r="AS1674" i="1"/>
  <c r="AR1674" i="1"/>
  <c r="AS1682" i="1"/>
  <c r="AR1682" i="1"/>
  <c r="AS1690" i="1"/>
  <c r="AR1690" i="1"/>
  <c r="AS1698" i="1"/>
  <c r="AR1698" i="1"/>
  <c r="AS1706" i="1"/>
  <c r="AR1706" i="1"/>
  <c r="AS1745" i="1"/>
  <c r="AR1745" i="1"/>
  <c r="AS1770" i="1"/>
  <c r="AR1770" i="1"/>
  <c r="AS1775" i="1"/>
  <c r="AR1775" i="1"/>
  <c r="AR1779" i="1"/>
  <c r="AS1779" i="1"/>
  <c r="AS1783" i="1"/>
  <c r="AR1783" i="1"/>
  <c r="AS1791" i="1"/>
  <c r="AR1791" i="1"/>
  <c r="AS1799" i="1"/>
  <c r="AR1799" i="1"/>
  <c r="AR1811" i="1"/>
  <c r="AS1811" i="1"/>
  <c r="AR1817" i="1"/>
  <c r="AS1817" i="1"/>
  <c r="AS1831" i="1"/>
  <c r="AR1831" i="1"/>
  <c r="AS1839" i="1"/>
  <c r="AR1839" i="1"/>
  <c r="AR1845" i="1"/>
  <c r="AS1845" i="1"/>
  <c r="AS1848" i="1"/>
  <c r="AR1848" i="1"/>
  <c r="AS1853" i="1"/>
  <c r="AR1853" i="1"/>
  <c r="AS1857" i="1"/>
  <c r="AR1857" i="1"/>
  <c r="AS1866" i="1"/>
  <c r="AR1866" i="1"/>
  <c r="AR1875" i="1"/>
  <c r="AS1875" i="1"/>
  <c r="AR1895" i="1"/>
  <c r="AS1895" i="1"/>
  <c r="AR1947" i="1"/>
  <c r="AS1947" i="1"/>
  <c r="AS2007" i="1"/>
  <c r="AR2007" i="1"/>
  <c r="AS1973" i="1"/>
  <c r="AR1973" i="1"/>
  <c r="AS1985" i="1"/>
  <c r="AR1985" i="1"/>
  <c r="AS2019" i="1"/>
  <c r="AR2019" i="1"/>
  <c r="AS2031" i="1"/>
  <c r="AR2031" i="1"/>
  <c r="AS2037" i="1"/>
  <c r="AR2037" i="1"/>
  <c r="AS2047" i="1"/>
  <c r="AR2047" i="1"/>
  <c r="AS2053" i="1"/>
  <c r="AR2053" i="1"/>
  <c r="AS2068" i="1"/>
  <c r="AR2068" i="1"/>
  <c r="AS2073" i="1"/>
  <c r="AR2073" i="1"/>
  <c r="AS2078" i="1"/>
  <c r="AR2078" i="1"/>
  <c r="AR2083" i="1"/>
  <c r="AS2083" i="1"/>
  <c r="AS2097" i="1"/>
  <c r="AR2097" i="1"/>
  <c r="AR2115" i="1"/>
  <c r="AS2115" i="1"/>
  <c r="AS2120" i="1"/>
  <c r="AR2120" i="1"/>
  <c r="AS2128" i="1"/>
  <c r="AR2128" i="1"/>
  <c r="AS2143" i="1"/>
  <c r="AR2143" i="1"/>
  <c r="AS2148" i="1"/>
  <c r="AR2148" i="1"/>
  <c r="AS2163" i="1"/>
  <c r="AR2163" i="1"/>
  <c r="AS2177" i="1"/>
  <c r="AR2177" i="1"/>
  <c r="AS2191" i="1"/>
  <c r="AR2191" i="1"/>
  <c r="AS2196" i="1"/>
  <c r="AR2196" i="1"/>
  <c r="AR2202" i="1"/>
  <c r="AS2202" i="1"/>
  <c r="AS2207" i="1"/>
  <c r="AR2207" i="1"/>
  <c r="AR2228" i="1"/>
  <c r="AS2228" i="1"/>
  <c r="AS2241" i="1"/>
  <c r="AR2241" i="1"/>
  <c r="AR2251" i="1"/>
  <c r="AS2251" i="1"/>
  <c r="AS2280" i="1"/>
  <c r="AR2280" i="1"/>
  <c r="AR2297" i="1"/>
  <c r="AS2297" i="1"/>
  <c r="AS2306" i="1"/>
  <c r="AR2306" i="1"/>
  <c r="AO1610" i="1"/>
  <c r="AR1610" i="1" s="1"/>
  <c r="BB1610" i="1" s="1"/>
  <c r="AR1785" i="1"/>
  <c r="AR1814" i="1"/>
  <c r="AR1830" i="1"/>
  <c r="AR1854" i="1"/>
  <c r="AR1870" i="1"/>
  <c r="AR1886" i="1"/>
  <c r="AR1902" i="1"/>
  <c r="AR1935" i="1"/>
  <c r="AR1938" i="1"/>
  <c r="AS1948" i="1"/>
  <c r="AS1953" i="1"/>
  <c r="AS1956" i="1"/>
  <c r="AS1960" i="1"/>
  <c r="AR1960" i="1"/>
  <c r="AS1977" i="1"/>
  <c r="AR1977" i="1"/>
  <c r="AS1981" i="1"/>
  <c r="AR1994" i="1"/>
  <c r="AS2011" i="1"/>
  <c r="AR2011" i="1"/>
  <c r="AS2028" i="1"/>
  <c r="AR2028" i="1"/>
  <c r="AS2032" i="1"/>
  <c r="AR2032" i="1"/>
  <c r="AS2043" i="1"/>
  <c r="AR2043" i="1"/>
  <c r="AS2048" i="1"/>
  <c r="AR2048" i="1"/>
  <c r="AS2063" i="1"/>
  <c r="AR2063" i="1"/>
  <c r="AR2069" i="1"/>
  <c r="AS2069" i="1"/>
  <c r="AS2074" i="1"/>
  <c r="AR2074" i="1"/>
  <c r="AS2088" i="1"/>
  <c r="AR2088" i="1"/>
  <c r="AS2093" i="1"/>
  <c r="AR2093" i="1"/>
  <c r="AS2098" i="1"/>
  <c r="AR2098" i="1"/>
  <c r="AS2102" i="1"/>
  <c r="AR2102" i="1"/>
  <c r="AR2111" i="1"/>
  <c r="AS2111" i="1"/>
  <c r="AR2131" i="1"/>
  <c r="AS2131" i="1"/>
  <c r="AS2136" i="1"/>
  <c r="AR2136" i="1"/>
  <c r="AS2144" i="1"/>
  <c r="AR2144" i="1"/>
  <c r="AS2158" i="1"/>
  <c r="AR2158" i="1"/>
  <c r="AR2168" i="1"/>
  <c r="AS2168" i="1"/>
  <c r="AS2178" i="1"/>
  <c r="AR2178" i="1"/>
  <c r="AR2188" i="1"/>
  <c r="AS2188" i="1"/>
  <c r="AR2203" i="1"/>
  <c r="AS2203" i="1"/>
  <c r="AS2221" i="1"/>
  <c r="AR2221" i="1"/>
  <c r="AS2237" i="1"/>
  <c r="AR2237" i="1"/>
  <c r="AR2242" i="1"/>
  <c r="AS2242" i="1"/>
  <c r="AR2261" i="1"/>
  <c r="AS2261" i="1"/>
  <c r="AS2273" i="1"/>
  <c r="AR2273" i="1"/>
  <c r="AS2281" i="1"/>
  <c r="AR2281" i="1"/>
  <c r="AS1965" i="1"/>
  <c r="AR1965" i="1"/>
  <c r="AS1969" i="1"/>
  <c r="AR1969" i="1"/>
  <c r="AS1974" i="1"/>
  <c r="AR1974" i="1"/>
  <c r="AS2003" i="1"/>
  <c r="AR2003" i="1"/>
  <c r="AS2015" i="1"/>
  <c r="AR2015" i="1"/>
  <c r="AS2020" i="1"/>
  <c r="AR2020" i="1"/>
  <c r="AS2024" i="1"/>
  <c r="AR2024" i="1"/>
  <c r="AS2033" i="1"/>
  <c r="AR2033" i="1"/>
  <c r="AS2049" i="1"/>
  <c r="AR2049" i="1"/>
  <c r="AS2058" i="1"/>
  <c r="AR2058" i="1"/>
  <c r="AS2064" i="1"/>
  <c r="AR2064" i="1"/>
  <c r="AS2084" i="1"/>
  <c r="AR2084" i="1"/>
  <c r="AS2089" i="1"/>
  <c r="AR2089" i="1"/>
  <c r="AS2094" i="1"/>
  <c r="AR2094" i="1"/>
  <c r="AS2099" i="1"/>
  <c r="AR2099" i="1"/>
  <c r="AR2124" i="1"/>
  <c r="AS2124" i="1"/>
  <c r="AS2145" i="1"/>
  <c r="AR2145" i="1"/>
  <c r="AR2149" i="1"/>
  <c r="AS2149" i="1"/>
  <c r="AS2159" i="1"/>
  <c r="AR2159" i="1"/>
  <c r="AS2164" i="1"/>
  <c r="AR2164" i="1"/>
  <c r="AS2174" i="1"/>
  <c r="AR2174" i="1"/>
  <c r="AS2179" i="1"/>
  <c r="AR2179" i="1"/>
  <c r="AR2184" i="1"/>
  <c r="AS2184" i="1"/>
  <c r="AS2198" i="1"/>
  <c r="AR2198" i="1"/>
  <c r="AS2226" i="1"/>
  <c r="AR2226" i="1"/>
  <c r="AS2252" i="1"/>
  <c r="AR2252" i="1"/>
  <c r="AR2262" i="1"/>
  <c r="AS2262" i="1"/>
  <c r="AS2267" i="1"/>
  <c r="AR2267" i="1"/>
  <c r="AS2282" i="1"/>
  <c r="AR2282" i="1"/>
  <c r="AR1917" i="1"/>
  <c r="AS1921" i="1"/>
  <c r="AS1927" i="1"/>
  <c r="AR1936" i="1"/>
  <c r="AS1951" i="1"/>
  <c r="AS1970" i="1"/>
  <c r="AR1970" i="1"/>
  <c r="AR1978" i="1"/>
  <c r="AS1995" i="1"/>
  <c r="AR1995" i="1"/>
  <c r="AS2012" i="1"/>
  <c r="AR2012" i="1"/>
  <c r="AS2016" i="1"/>
  <c r="AR2016" i="1"/>
  <c r="AS2025" i="1"/>
  <c r="AR2025" i="1"/>
  <c r="AS2029" i="1"/>
  <c r="AR2034" i="1"/>
  <c r="AS2034" i="1"/>
  <c r="AS2044" i="1"/>
  <c r="AR2044" i="1"/>
  <c r="AR2050" i="1"/>
  <c r="AS2050" i="1"/>
  <c r="AS2054" i="1"/>
  <c r="AR2054" i="1"/>
  <c r="AS2059" i="1"/>
  <c r="AR2059" i="1"/>
  <c r="AS2070" i="1"/>
  <c r="AR2070" i="1"/>
  <c r="AR2075" i="1"/>
  <c r="AS2075" i="1"/>
  <c r="AS2090" i="1"/>
  <c r="AR2090" i="1"/>
  <c r="AR2103" i="1"/>
  <c r="AS2103" i="1"/>
  <c r="AS2112" i="1"/>
  <c r="AR2112" i="1"/>
  <c r="AS2117" i="1"/>
  <c r="AR2117" i="1"/>
  <c r="AR2140" i="1"/>
  <c r="AS2140" i="1"/>
  <c r="AS2150" i="1"/>
  <c r="AR2150" i="1"/>
  <c r="AS2155" i="1"/>
  <c r="AR2155" i="1"/>
  <c r="AS2160" i="1"/>
  <c r="AR2160" i="1"/>
  <c r="AR2165" i="1"/>
  <c r="AS2165" i="1"/>
  <c r="AS2169" i="1"/>
  <c r="AR2169" i="1"/>
  <c r="AS2180" i="1"/>
  <c r="AR2180" i="1"/>
  <c r="AS2199" i="1"/>
  <c r="AR2199" i="1"/>
  <c r="AS2209" i="1"/>
  <c r="AR2209" i="1"/>
  <c r="AS2234" i="1"/>
  <c r="AR2234" i="1"/>
  <c r="AS2238" i="1"/>
  <c r="AR2238" i="1"/>
  <c r="AS2243" i="1"/>
  <c r="AR2243" i="1"/>
  <c r="AR2253" i="1"/>
  <c r="AS2253" i="1"/>
  <c r="AS2258" i="1"/>
  <c r="AR2258" i="1"/>
  <c r="AS2263" i="1"/>
  <c r="AR2263" i="1"/>
  <c r="AS2270" i="1"/>
  <c r="AR2270" i="1"/>
  <c r="AR2277" i="1"/>
  <c r="AS2277" i="1"/>
  <c r="AR2287" i="1"/>
  <c r="AS2287" i="1"/>
  <c r="AS2299" i="1"/>
  <c r="AR2299" i="1"/>
  <c r="Q1603" i="1"/>
  <c r="AR1636" i="1"/>
  <c r="AR1639" i="1"/>
  <c r="AR1647" i="1"/>
  <c r="AR1661" i="1"/>
  <c r="AR1669" i="1"/>
  <c r="AR1677" i="1"/>
  <c r="AR1685" i="1"/>
  <c r="AR1693" i="1"/>
  <c r="AR1701" i="1"/>
  <c r="AR1709" i="1"/>
  <c r="AR1722" i="1"/>
  <c r="AR1730" i="1"/>
  <c r="AR1738" i="1"/>
  <c r="AR1741" i="1"/>
  <c r="AR1749" i="1"/>
  <c r="AR1752" i="1"/>
  <c r="AR1761" i="1"/>
  <c r="AR1769" i="1"/>
  <c r="AR1777" i="1"/>
  <c r="AS1780" i="1"/>
  <c r="AR1782" i="1"/>
  <c r="AS1925" i="1"/>
  <c r="AR1942" i="1"/>
  <c r="AS1949" i="1"/>
  <c r="AS1961" i="1"/>
  <c r="AR1961" i="1"/>
  <c r="AS1966" i="1"/>
  <c r="AR1966" i="1"/>
  <c r="AS1971" i="1"/>
  <c r="AR1971" i="1"/>
  <c r="AS1975" i="1"/>
  <c r="AS1987" i="1"/>
  <c r="AR1987" i="1"/>
  <c r="AS2004" i="1"/>
  <c r="AR2004" i="1"/>
  <c r="AS2008" i="1"/>
  <c r="AR2008" i="1"/>
  <c r="AS2017" i="1"/>
  <c r="AR2017" i="1"/>
  <c r="AS2021" i="1"/>
  <c r="AS2039" i="1"/>
  <c r="AR2039" i="1"/>
  <c r="AS2045" i="1"/>
  <c r="AR2045" i="1"/>
  <c r="AS2060" i="1"/>
  <c r="AR2060" i="1"/>
  <c r="AS2080" i="1"/>
  <c r="AR2080" i="1"/>
  <c r="AS2085" i="1"/>
  <c r="AR2085" i="1"/>
  <c r="AS2104" i="1"/>
  <c r="AR2104" i="1"/>
  <c r="AS2113" i="1"/>
  <c r="AR2113" i="1"/>
  <c r="AS2125" i="1"/>
  <c r="AR2125" i="1"/>
  <c r="AS2133" i="1"/>
  <c r="AR2133" i="1"/>
  <c r="AS2151" i="1"/>
  <c r="AR2151" i="1"/>
  <c r="AS2161" i="1"/>
  <c r="AR2161" i="1"/>
  <c r="AS2170" i="1"/>
  <c r="AR2170" i="1"/>
  <c r="AS2175" i="1"/>
  <c r="AR2175" i="1"/>
  <c r="AR2181" i="1"/>
  <c r="AS2181" i="1"/>
  <c r="AS2185" i="1"/>
  <c r="AR2185" i="1"/>
  <c r="AS2193" i="1"/>
  <c r="AR2193" i="1"/>
  <c r="AR2200" i="1"/>
  <c r="AS2200" i="1"/>
  <c r="AS2205" i="1"/>
  <c r="AR2205" i="1"/>
  <c r="AS2210" i="1"/>
  <c r="AR2210" i="1"/>
  <c r="AR2214" i="1"/>
  <c r="AS2214" i="1"/>
  <c r="AS2217" i="1"/>
  <c r="AR2217" i="1"/>
  <c r="AS2230" i="1"/>
  <c r="AR2230" i="1"/>
  <c r="AS2235" i="1"/>
  <c r="AR2235" i="1"/>
  <c r="AR2239" i="1"/>
  <c r="AS2239" i="1"/>
  <c r="AR2244" i="1"/>
  <c r="AS2244" i="1"/>
  <c r="AS2249" i="1"/>
  <c r="AR2249" i="1"/>
  <c r="AS2254" i="1"/>
  <c r="AR2254" i="1"/>
  <c r="AR1822" i="1"/>
  <c r="AR1846" i="1"/>
  <c r="AR1862" i="1"/>
  <c r="AR1878" i="1"/>
  <c r="AR1894" i="1"/>
  <c r="AR1910" i="1"/>
  <c r="AR1934" i="1"/>
  <c r="AS1955" i="1"/>
  <c r="AR1955" i="1"/>
  <c r="AS1958" i="1"/>
  <c r="AR1958" i="1"/>
  <c r="AS1962" i="1"/>
  <c r="AR1962" i="1"/>
  <c r="AS1979" i="1"/>
  <c r="AR1979" i="1"/>
  <c r="AS1991" i="1"/>
  <c r="AR1991" i="1"/>
  <c r="AS1996" i="1"/>
  <c r="AR1996" i="1"/>
  <c r="AS2000" i="1"/>
  <c r="AR2000" i="1"/>
  <c r="AS2009" i="1"/>
  <c r="AR2009" i="1"/>
  <c r="AS2035" i="1"/>
  <c r="AR2035" i="1"/>
  <c r="AS2040" i="1"/>
  <c r="AR2040" i="1"/>
  <c r="AS2051" i="1"/>
  <c r="AR2051" i="1"/>
  <c r="AS2055" i="1"/>
  <c r="AR2055" i="1"/>
  <c r="AR2061" i="1"/>
  <c r="AS2061" i="1"/>
  <c r="AS2071" i="1"/>
  <c r="AR2071" i="1"/>
  <c r="AS2076" i="1"/>
  <c r="AR2076" i="1"/>
  <c r="AS2081" i="1"/>
  <c r="AR2081" i="1"/>
  <c r="AS2086" i="1"/>
  <c r="AR2086" i="1"/>
  <c r="AR2091" i="1"/>
  <c r="AS2091" i="1"/>
  <c r="AS2095" i="1"/>
  <c r="AR2095" i="1"/>
  <c r="AS2105" i="1"/>
  <c r="AR2105" i="1"/>
  <c r="AS2114" i="1"/>
  <c r="AR2114" i="1"/>
  <c r="AS2118" i="1"/>
  <c r="AR2118" i="1"/>
  <c r="AS2126" i="1"/>
  <c r="AR2126" i="1"/>
  <c r="AS2141" i="1"/>
  <c r="AR2141" i="1"/>
  <c r="AS2152" i="1"/>
  <c r="AR2152" i="1"/>
  <c r="AS2166" i="1"/>
  <c r="AR2166" i="1"/>
  <c r="AS2182" i="1"/>
  <c r="AR2182" i="1"/>
  <c r="AS2186" i="1"/>
  <c r="AR2186" i="1"/>
  <c r="AR2194" i="1"/>
  <c r="AS2194" i="1"/>
  <c r="AR2211" i="1"/>
  <c r="AS2211" i="1"/>
  <c r="AS2231" i="1"/>
  <c r="AR2231" i="1"/>
  <c r="AR2278" i="1"/>
  <c r="AS2278" i="1"/>
  <c r="AS2284" i="1"/>
  <c r="AR2284" i="1"/>
  <c r="AR2295" i="1"/>
  <c r="AS2295" i="1"/>
  <c r="AR2301" i="1"/>
  <c r="AS2301" i="1"/>
  <c r="AR2361" i="1"/>
  <c r="AS2361" i="1"/>
  <c r="AS1937" i="1"/>
  <c r="AR1937" i="1"/>
  <c r="AS1963" i="1"/>
  <c r="AR1963" i="1"/>
  <c r="AS1983" i="1"/>
  <c r="AR1983" i="1"/>
  <c r="AS1988" i="1"/>
  <c r="AR1988" i="1"/>
  <c r="AS1992" i="1"/>
  <c r="AR1992" i="1"/>
  <c r="AS2001" i="1"/>
  <c r="AR2001" i="1"/>
  <c r="AS2041" i="1"/>
  <c r="AR2041" i="1"/>
  <c r="AS2056" i="1"/>
  <c r="AR2056" i="1"/>
  <c r="AS2066" i="1"/>
  <c r="AR2066" i="1"/>
  <c r="AS2082" i="1"/>
  <c r="AR2082" i="1"/>
  <c r="AS2106" i="1"/>
  <c r="AR2106" i="1"/>
  <c r="AR2122" i="1"/>
  <c r="AS2122" i="1"/>
  <c r="AS2127" i="1"/>
  <c r="AR2127" i="1"/>
  <c r="AS2134" i="1"/>
  <c r="AR2134" i="1"/>
  <c r="AS2142" i="1"/>
  <c r="AR2142" i="1"/>
  <c r="AR2147" i="1"/>
  <c r="AS2147" i="1"/>
  <c r="AS2153" i="1"/>
  <c r="AR2153" i="1"/>
  <c r="AS2171" i="1"/>
  <c r="AR2171" i="1"/>
  <c r="AS2195" i="1"/>
  <c r="AR2195" i="1"/>
  <c r="AS2201" i="1"/>
  <c r="AR2201" i="1"/>
  <c r="AS2212" i="1"/>
  <c r="AR2212" i="1"/>
  <c r="AS2223" i="1"/>
  <c r="AR2223" i="1"/>
  <c r="AS2240" i="1"/>
  <c r="AR2240" i="1"/>
  <c r="AR2245" i="1"/>
  <c r="AS2245" i="1"/>
  <c r="AR2275" i="1"/>
  <c r="AS2275" i="1"/>
  <c r="AR2289" i="1"/>
  <c r="AS2289" i="1"/>
  <c r="AR1920" i="1"/>
  <c r="AR1943" i="1"/>
  <c r="AS1968" i="1"/>
  <c r="AR1968" i="1"/>
  <c r="AS1976" i="1"/>
  <c r="AR1976" i="1"/>
  <c r="AS1980" i="1"/>
  <c r="AR1980" i="1"/>
  <c r="AS1984" i="1"/>
  <c r="AR1984" i="1"/>
  <c r="AS1993" i="1"/>
  <c r="AR1993" i="1"/>
  <c r="AS1997" i="1"/>
  <c r="AR2010" i="1"/>
  <c r="AS2027" i="1"/>
  <c r="AR2027" i="1"/>
  <c r="AS2036" i="1"/>
  <c r="AR2036" i="1"/>
  <c r="AR2042" i="1"/>
  <c r="AS2042" i="1"/>
  <c r="AS2052" i="1"/>
  <c r="AR2052" i="1"/>
  <c r="AS2062" i="1"/>
  <c r="AR2062" i="1"/>
  <c r="AS2067" i="1"/>
  <c r="AR2067" i="1"/>
  <c r="AS2072" i="1"/>
  <c r="AR2072" i="1"/>
  <c r="AS2077" i="1"/>
  <c r="AR2077" i="1"/>
  <c r="AS2092" i="1"/>
  <c r="AR2092" i="1"/>
  <c r="AS2096" i="1"/>
  <c r="AR2096" i="1"/>
  <c r="AR2101" i="1"/>
  <c r="AS2101" i="1"/>
  <c r="AS2107" i="1"/>
  <c r="AR2107" i="1"/>
  <c r="AR2138" i="1"/>
  <c r="AS2138" i="1"/>
  <c r="AR2157" i="1"/>
  <c r="AS2157" i="1"/>
  <c r="AR2172" i="1"/>
  <c r="AS2172" i="1"/>
  <c r="AS2187" i="1"/>
  <c r="AR2187" i="1"/>
  <c r="AS2224" i="1"/>
  <c r="AR2224" i="1"/>
  <c r="AR2232" i="1"/>
  <c r="AS2232" i="1"/>
  <c r="AR2246" i="1"/>
  <c r="AS2246" i="1"/>
  <c r="AS2256" i="1"/>
  <c r="AR2256" i="1"/>
  <c r="AR2265" i="1"/>
  <c r="AS2265" i="1"/>
  <c r="AR2110" i="1"/>
  <c r="AR2119" i="1"/>
  <c r="AR2135" i="1"/>
  <c r="AR2156" i="1"/>
  <c r="AR2167" i="1"/>
  <c r="AR2173" i="1"/>
  <c r="AS2192" i="1"/>
  <c r="AR2204" i="1"/>
  <c r="AR2206" i="1"/>
  <c r="AR2208" i="1"/>
  <c r="AR2229" i="1"/>
  <c r="AR2233" i="1"/>
  <c r="AS2255" i="1"/>
  <c r="AR2264" i="1"/>
  <c r="AR2266" i="1"/>
  <c r="AR2268" i="1"/>
  <c r="AR2272" i="1"/>
  <c r="AS2283" i="1"/>
  <c r="AR2285" i="1"/>
  <c r="AR2310" i="1"/>
  <c r="AS2310" i="1"/>
  <c r="AR2333" i="1"/>
  <c r="AS2340" i="1"/>
  <c r="AR2340" i="1"/>
  <c r="AS2349" i="1"/>
  <c r="AR2349" i="1"/>
  <c r="AS2383" i="1"/>
  <c r="AR2383" i="1"/>
  <c r="AR2413" i="1"/>
  <c r="AS2413" i="1"/>
  <c r="AS2298" i="1"/>
  <c r="AR2298" i="1"/>
  <c r="AS2356" i="1"/>
  <c r="AR2356" i="1"/>
  <c r="AS2364" i="1"/>
  <c r="AR2364" i="1"/>
  <c r="AR2384" i="1"/>
  <c r="AS2384" i="1"/>
  <c r="AR2146" i="1"/>
  <c r="AR2162" i="1"/>
  <c r="AR2183" i="1"/>
  <c r="AR2189" i="1"/>
  <c r="AR2247" i="1"/>
  <c r="AR2260" i="1"/>
  <c r="AR2279" i="1"/>
  <c r="AS2304" i="1"/>
  <c r="AS2307" i="1"/>
  <c r="AR2311" i="1"/>
  <c r="AS2311" i="1"/>
  <c r="AR2327" i="1"/>
  <c r="AS2327" i="1"/>
  <c r="AS2331" i="1"/>
  <c r="AR2331" i="1"/>
  <c r="AS2341" i="1"/>
  <c r="AR2341" i="1"/>
  <c r="AR2345" i="1"/>
  <c r="AS2345" i="1"/>
  <c r="AR2353" i="1"/>
  <c r="AS2353" i="1"/>
  <c r="AS2365" i="1"/>
  <c r="AR2365" i="1"/>
  <c r="AR2369" i="1"/>
  <c r="AS2369" i="1"/>
  <c r="AR2421" i="1"/>
  <c r="AS2421" i="1"/>
  <c r="AR1982" i="1"/>
  <c r="AR1990" i="1"/>
  <c r="AR1998" i="1"/>
  <c r="AR2006" i="1"/>
  <c r="AR2014" i="1"/>
  <c r="AR2022" i="1"/>
  <c r="AR2030" i="1"/>
  <c r="AR2038" i="1"/>
  <c r="AR2046" i="1"/>
  <c r="AR2057" i="1"/>
  <c r="AR2065" i="1"/>
  <c r="AR2079" i="1"/>
  <c r="AR2087" i="1"/>
  <c r="AR2109" i="1"/>
  <c r="AR2116" i="1"/>
  <c r="AR2123" i="1"/>
  <c r="AS2130" i="1"/>
  <c r="AR2132" i="1"/>
  <c r="AR2139" i="1"/>
  <c r="AR2197" i="1"/>
  <c r="AR2288" i="1"/>
  <c r="AR2290" i="1"/>
  <c r="AR2293" i="1"/>
  <c r="AS2312" i="1"/>
  <c r="AR2312" i="1"/>
  <c r="AR2319" i="1"/>
  <c r="AR2323" i="1"/>
  <c r="AS2342" i="1"/>
  <c r="AR2342" i="1"/>
  <c r="AS2366" i="1"/>
  <c r="AR2366" i="1"/>
  <c r="AR2392" i="1"/>
  <c r="AS2392" i="1"/>
  <c r="AR2396" i="1"/>
  <c r="AS2396" i="1"/>
  <c r="AR2286" i="1"/>
  <c r="AS2296" i="1"/>
  <c r="AR2296" i="1"/>
  <c r="AR2320" i="1"/>
  <c r="AS2320" i="1"/>
  <c r="AR2328" i="1"/>
  <c r="AS2328" i="1"/>
  <c r="AS2335" i="1"/>
  <c r="AR2335" i="1"/>
  <c r="AR2346" i="1"/>
  <c r="AS2346" i="1"/>
  <c r="AS2377" i="1"/>
  <c r="AR2377" i="1"/>
  <c r="AS2393" i="1"/>
  <c r="AR2393" i="1"/>
  <c r="AR2429" i="1"/>
  <c r="AS2429" i="1"/>
  <c r="AS2442" i="1"/>
  <c r="AR2442" i="1"/>
  <c r="AS2324" i="1"/>
  <c r="AR2324" i="1"/>
  <c r="AR2338" i="1"/>
  <c r="AS2338" i="1"/>
  <c r="AR2443" i="1"/>
  <c r="AS2443" i="1"/>
  <c r="AS2176" i="1"/>
  <c r="AS2225" i="1"/>
  <c r="AR2248" i="1"/>
  <c r="AS2276" i="1"/>
  <c r="AS2291" i="1"/>
  <c r="AR2291" i="1"/>
  <c r="AS2300" i="1"/>
  <c r="AR2303" i="1"/>
  <c r="AS2303" i="1"/>
  <c r="AR2309" i="1"/>
  <c r="AS2321" i="1"/>
  <c r="AS2325" i="1"/>
  <c r="AR2325" i="1"/>
  <c r="AS2329" i="1"/>
  <c r="AR2329" i="1"/>
  <c r="AR2339" i="1"/>
  <c r="AS2339" i="1"/>
  <c r="AR2343" i="1"/>
  <c r="AS2351" i="1"/>
  <c r="AR2351" i="1"/>
  <c r="AR2362" i="1"/>
  <c r="AS2362" i="1"/>
  <c r="AS2386" i="1"/>
  <c r="AR2405" i="1"/>
  <c r="AS2405" i="1"/>
  <c r="AR2294" i="1"/>
  <c r="AS2314" i="1"/>
  <c r="AR2314" i="1"/>
  <c r="AS2317" i="1"/>
  <c r="AR2317" i="1"/>
  <c r="AR2326" i="1"/>
  <c r="AS2326" i="1"/>
  <c r="AS2348" i="1"/>
  <c r="AR2348" i="1"/>
  <c r="AS2359" i="1"/>
  <c r="AR2359" i="1"/>
  <c r="AR2363" i="1"/>
  <c r="AS2363" i="1"/>
  <c r="AR2371" i="1"/>
  <c r="AS2371" i="1"/>
  <c r="AR2305" i="1"/>
  <c r="AR2316" i="1"/>
  <c r="AR2322" i="1"/>
  <c r="AR2334" i="1"/>
  <c r="AR2344" i="1"/>
  <c r="AS2354" i="1"/>
  <c r="AR2357" i="1"/>
  <c r="AR2367" i="1"/>
  <c r="AS2372" i="1"/>
  <c r="AS2378" i="1"/>
  <c r="AS2381" i="1"/>
  <c r="AR2460" i="1"/>
  <c r="AS2460" i="1"/>
  <c r="AR2485" i="1"/>
  <c r="AS2485" i="1"/>
  <c r="AR2347" i="1"/>
  <c r="AS2347" i="1"/>
  <c r="AS2385" i="1"/>
  <c r="AR2385" i="1"/>
  <c r="AS2391" i="1"/>
  <c r="AR2391" i="1"/>
  <c r="AS2464" i="1"/>
  <c r="AR2464" i="1"/>
  <c r="AS2481" i="1"/>
  <c r="AR2481" i="1"/>
  <c r="AR2541" i="1"/>
  <c r="AS2541" i="1"/>
  <c r="AS2332" i="1"/>
  <c r="AR2332" i="1"/>
  <c r="AR2337" i="1"/>
  <c r="AS2337" i="1"/>
  <c r="AR2355" i="1"/>
  <c r="AS2355" i="1"/>
  <c r="AS2379" i="1"/>
  <c r="AR2379" i="1"/>
  <c r="AS2461" i="1"/>
  <c r="AR2461" i="1"/>
  <c r="AR2470" i="1"/>
  <c r="AS2470" i="1"/>
  <c r="AR2473" i="1"/>
  <c r="AS2473" i="1"/>
  <c r="AR2330" i="1"/>
  <c r="AR2358" i="1"/>
  <c r="AR2368" i="1"/>
  <c r="AS2373" i="1"/>
  <c r="AR2400" i="1"/>
  <c r="AR2408" i="1"/>
  <c r="AR2416" i="1"/>
  <c r="AR2424" i="1"/>
  <c r="AR2432" i="1"/>
  <c r="AR2446" i="1"/>
  <c r="AR2479" i="1"/>
  <c r="AS2479" i="1"/>
  <c r="AS2493" i="1"/>
  <c r="AR2493" i="1"/>
  <c r="AS2395" i="1"/>
  <c r="AR2395" i="1"/>
  <c r="AS2398" i="1"/>
  <c r="AS2403" i="1"/>
  <c r="AS2411" i="1"/>
  <c r="AS2419" i="1"/>
  <c r="AS2427" i="1"/>
  <c r="AS2435" i="1"/>
  <c r="AS2441" i="1"/>
  <c r="AR2441" i="1"/>
  <c r="AR2444" i="1"/>
  <c r="AR2471" i="1"/>
  <c r="AS2471" i="1"/>
  <c r="AS2487" i="1"/>
  <c r="AR2487" i="1"/>
  <c r="AS2454" i="1"/>
  <c r="AR2454" i="1"/>
  <c r="AS2462" i="1"/>
  <c r="AR2462" i="1"/>
  <c r="AS2468" i="1"/>
  <c r="AR2468" i="1"/>
  <c r="AS2484" i="1"/>
  <c r="AR2484" i="1"/>
  <c r="AR2404" i="1"/>
  <c r="AR2412" i="1"/>
  <c r="AR2420" i="1"/>
  <c r="AR2428" i="1"/>
  <c r="AS2436" i="1"/>
  <c r="AS2447" i="1"/>
  <c r="AR2449" i="1"/>
  <c r="AS2488" i="1"/>
  <c r="AR2488" i="1"/>
  <c r="AR2494" i="1"/>
  <c r="AS2494" i="1"/>
  <c r="AR2505" i="1"/>
  <c r="AS2505" i="1"/>
  <c r="AR2521" i="1"/>
  <c r="AS2521" i="1"/>
  <c r="AS2375" i="1"/>
  <c r="AR2375" i="1"/>
  <c r="AS2387" i="1"/>
  <c r="AR2387" i="1"/>
  <c r="AS2445" i="1"/>
  <c r="AR2445" i="1"/>
  <c r="AR2466" i="1"/>
  <c r="AS2466" i="1"/>
  <c r="AS2501" i="1"/>
  <c r="AR2501" i="1"/>
  <c r="AS2480" i="1"/>
  <c r="AR2480" i="1"/>
  <c r="AS2497" i="1"/>
  <c r="AR2497" i="1"/>
  <c r="AS2500" i="1"/>
  <c r="AR2500" i="1"/>
  <c r="AR2504" i="1"/>
  <c r="AS2507" i="1"/>
  <c r="AR2507" i="1"/>
  <c r="AS2513" i="1"/>
  <c r="AR2513" i="1"/>
  <c r="AR2516" i="1"/>
  <c r="AS2516" i="1"/>
  <c r="AS2523" i="1"/>
  <c r="AR2523" i="1"/>
  <c r="AS2475" i="1"/>
  <c r="AR2475" i="1"/>
  <c r="AS2478" i="1"/>
  <c r="AR2478" i="1"/>
  <c r="AS2524" i="1"/>
  <c r="AR2524" i="1"/>
  <c r="AR2528" i="1"/>
  <c r="AS2528" i="1"/>
  <c r="AS2535" i="1"/>
  <c r="AR2535" i="1"/>
  <c r="AS2575" i="1"/>
  <c r="AR2575" i="1"/>
  <c r="AS2580" i="1"/>
  <c r="AR2580" i="1"/>
  <c r="AS2613" i="1"/>
  <c r="AR2613" i="1"/>
  <c r="AS2622" i="1"/>
  <c r="AR2622" i="1"/>
  <c r="AS2636" i="1"/>
  <c r="AR2636" i="1"/>
  <c r="AS2653" i="1"/>
  <c r="AR2653" i="1"/>
  <c r="AS2667" i="1"/>
  <c r="AR2667" i="1"/>
  <c r="AS2694" i="1"/>
  <c r="AR2694" i="1"/>
  <c r="AS2704" i="1"/>
  <c r="AR2704" i="1"/>
  <c r="AS2532" i="1"/>
  <c r="AR2532" i="1"/>
  <c r="AR2536" i="1"/>
  <c r="AS2536" i="1"/>
  <c r="AS2545" i="1"/>
  <c r="AR2545" i="1"/>
  <c r="AS2537" i="1"/>
  <c r="AR2537" i="1"/>
  <c r="AR2482" i="1"/>
  <c r="AS2482" i="1"/>
  <c r="AR2495" i="1"/>
  <c r="AS2495" i="1"/>
  <c r="AR2502" i="1"/>
  <c r="AS2502" i="1"/>
  <c r="AS2533" i="1"/>
  <c r="AR2533" i="1"/>
  <c r="AR2556" i="1"/>
  <c r="AS2556" i="1"/>
  <c r="AR2560" i="1"/>
  <c r="AS2560" i="1"/>
  <c r="AR2564" i="1"/>
  <c r="AS2564" i="1"/>
  <c r="AR2568" i="1"/>
  <c r="AS2568" i="1"/>
  <c r="AS2572" i="1"/>
  <c r="AR2572" i="1"/>
  <c r="AS2483" i="1"/>
  <c r="AR2483" i="1"/>
  <c r="AS2489" i="1"/>
  <c r="AR2489" i="1"/>
  <c r="AS2503" i="1"/>
  <c r="AR2503" i="1"/>
  <c r="AS2518" i="1"/>
  <c r="AR2518" i="1"/>
  <c r="AS2522" i="1"/>
  <c r="AR2522" i="1"/>
  <c r="AS2530" i="1"/>
  <c r="AR2530" i="1"/>
  <c r="AR2492" i="1"/>
  <c r="AS2492" i="1"/>
  <c r="AS2512" i="1"/>
  <c r="AR2512" i="1"/>
  <c r="AR2538" i="1"/>
  <c r="AS2538" i="1"/>
  <c r="AR2550" i="1"/>
  <c r="AS2550" i="1"/>
  <c r="AS2578" i="1"/>
  <c r="AR2578" i="1"/>
  <c r="AR2587" i="1"/>
  <c r="AS2587" i="1"/>
  <c r="AS2599" i="1"/>
  <c r="AR2599" i="1"/>
  <c r="AR2606" i="1"/>
  <c r="AS2606" i="1"/>
  <c r="AR2624" i="1"/>
  <c r="AS2624" i="1"/>
  <c r="AS2628" i="1"/>
  <c r="AR2628" i="1"/>
  <c r="AS2692" i="1"/>
  <c r="AR2692" i="1"/>
  <c r="AR2519" i="1"/>
  <c r="AS2519" i="1"/>
  <c r="AR2527" i="1"/>
  <c r="AS2527" i="1"/>
  <c r="AR2544" i="1"/>
  <c r="AS2551" i="1"/>
  <c r="AR2551" i="1"/>
  <c r="AR2558" i="1"/>
  <c r="AS2558" i="1"/>
  <c r="AR2562" i="1"/>
  <c r="AS2562" i="1"/>
  <c r="AR2566" i="1"/>
  <c r="AS2566" i="1"/>
  <c r="AR2570" i="1"/>
  <c r="AS2570" i="1"/>
  <c r="AS2588" i="1"/>
  <c r="AR2588" i="1"/>
  <c r="AR2595" i="1"/>
  <c r="AS2595" i="1"/>
  <c r="AR2621" i="1"/>
  <c r="AS2621" i="1"/>
  <c r="AS2639" i="1"/>
  <c r="AR2639" i="1"/>
  <c r="AS2656" i="1"/>
  <c r="AR2656" i="1"/>
  <c r="AS2675" i="1"/>
  <c r="AR2675" i="1"/>
  <c r="AS2531" i="1"/>
  <c r="AR2531" i="1"/>
  <c r="AS2553" i="1"/>
  <c r="AR2553" i="1"/>
  <c r="AS2559" i="1"/>
  <c r="AR2559" i="1"/>
  <c r="AS2563" i="1"/>
  <c r="AR2563" i="1"/>
  <c r="AS2567" i="1"/>
  <c r="AR2567" i="1"/>
  <c r="AS2571" i="1"/>
  <c r="AR2571" i="1"/>
  <c r="AR2576" i="1"/>
  <c r="AS2576" i="1"/>
  <c r="AR2589" i="1"/>
  <c r="AS2589" i="1"/>
  <c r="AS2608" i="1"/>
  <c r="AR2608" i="1"/>
  <c r="AS2663" i="1"/>
  <c r="AR2663" i="1"/>
  <c r="AS2677" i="1"/>
  <c r="AR2677" i="1"/>
  <c r="AR2508" i="1"/>
  <c r="AS2508" i="1"/>
  <c r="AS2534" i="1"/>
  <c r="AR2534" i="1"/>
  <c r="AS2546" i="1"/>
  <c r="AR2546" i="1"/>
  <c r="AR2549" i="1"/>
  <c r="AS2549" i="1"/>
  <c r="AR2581" i="1"/>
  <c r="AS2581" i="1"/>
  <c r="AS2593" i="1"/>
  <c r="AR2593" i="1"/>
  <c r="AS2602" i="1"/>
  <c r="AR2602" i="1"/>
  <c r="AS2609" i="1"/>
  <c r="AR2609" i="1"/>
  <c r="AS2630" i="1"/>
  <c r="AR2630" i="1"/>
  <c r="AR2634" i="1"/>
  <c r="AS2634" i="1"/>
  <c r="AR2644" i="1"/>
  <c r="AS2644" i="1"/>
  <c r="AS2668" i="1"/>
  <c r="AR2668" i="1"/>
  <c r="AS2577" i="1"/>
  <c r="AR2577" i="1"/>
  <c r="AS2585" i="1"/>
  <c r="AR2585" i="1"/>
  <c r="AS2597" i="1"/>
  <c r="AR2597" i="1"/>
  <c r="AS2610" i="1"/>
  <c r="AR2610" i="1"/>
  <c r="AS2627" i="1"/>
  <c r="AR2627" i="1"/>
  <c r="AS2647" i="1"/>
  <c r="AR2647" i="1"/>
  <c r="AR2684" i="1"/>
  <c r="AS2684" i="1"/>
  <c r="AS2700" i="1"/>
  <c r="AR2700" i="1"/>
  <c r="AR2582" i="1"/>
  <c r="AS2582" i="1"/>
  <c r="AS2586" i="1"/>
  <c r="AR2586" i="1"/>
  <c r="AS2594" i="1"/>
  <c r="AR2594" i="1"/>
  <c r="AS2598" i="1"/>
  <c r="AR2598" i="1"/>
  <c r="AR2611" i="1"/>
  <c r="AS2611" i="1"/>
  <c r="AS2665" i="1"/>
  <c r="AR2665" i="1"/>
  <c r="AS2574" i="1"/>
  <c r="AR2574" i="1"/>
  <c r="AR2600" i="1"/>
  <c r="AS2600" i="1"/>
  <c r="AR2618" i="1"/>
  <c r="AS2618" i="1"/>
  <c r="AS2625" i="1"/>
  <c r="AR2625" i="1"/>
  <c r="AS2649" i="1"/>
  <c r="AR2649" i="1"/>
  <c r="AR2702" i="1"/>
  <c r="AS2702" i="1"/>
  <c r="AR2646" i="1"/>
  <c r="AS2655" i="1"/>
  <c r="AR2655" i="1"/>
  <c r="AR2680" i="1"/>
  <c r="AR2714" i="1"/>
  <c r="AS2714" i="1"/>
  <c r="AS2725" i="1"/>
  <c r="AR2725" i="1"/>
  <c r="AR2732" i="1"/>
  <c r="AS2732" i="1"/>
  <c r="AS2752" i="1"/>
  <c r="AR2752" i="1"/>
  <c r="AS2664" i="1"/>
  <c r="AR2664" i="1"/>
  <c r="AR2674" i="1"/>
  <c r="AS2674" i="1"/>
  <c r="AS2683" i="1"/>
  <c r="AR2683" i="1"/>
  <c r="AS2693" i="1"/>
  <c r="AR2693" i="1"/>
  <c r="AS2701" i="1"/>
  <c r="AR2701" i="1"/>
  <c r="AS2705" i="1"/>
  <c r="AR2705" i="1"/>
  <c r="AS2708" i="1"/>
  <c r="AR2708" i="1"/>
  <c r="AS2715" i="1"/>
  <c r="AR2715" i="1"/>
  <c r="AR2719" i="1"/>
  <c r="AS2719" i="1"/>
  <c r="AS2749" i="1"/>
  <c r="AR2749" i="1"/>
  <c r="AS2689" i="1"/>
  <c r="AR2689" i="1"/>
  <c r="AS2716" i="1"/>
  <c r="AR2716" i="1"/>
  <c r="AR2557" i="1"/>
  <c r="AR2561" i="1"/>
  <c r="AR2565" i="1"/>
  <c r="AR2569" i="1"/>
  <c r="AR2573" i="1"/>
  <c r="AR2579" i="1"/>
  <c r="AS2590" i="1"/>
  <c r="AS2603" i="1"/>
  <c r="AR2605" i="1"/>
  <c r="AR2631" i="1"/>
  <c r="AR2633" i="1"/>
  <c r="AR2642" i="1"/>
  <c r="AR2672" i="1"/>
  <c r="AS2679" i="1"/>
  <c r="AS2687" i="1"/>
  <c r="AR2687" i="1"/>
  <c r="AS2697" i="1"/>
  <c r="AR2697" i="1"/>
  <c r="AR2711" i="1"/>
  <c r="AS2711" i="1"/>
  <c r="AR2747" i="1"/>
  <c r="AS2747" i="1"/>
  <c r="AS2640" i="1"/>
  <c r="AS2657" i="1"/>
  <c r="AR2657" i="1"/>
  <c r="AS2662" i="1"/>
  <c r="AR2662" i="1"/>
  <c r="AS2669" i="1"/>
  <c r="AR2669" i="1"/>
  <c r="AR2706" i="1"/>
  <c r="AS2709" i="1"/>
  <c r="AS2717" i="1"/>
  <c r="AR2717" i="1"/>
  <c r="AS2723" i="1"/>
  <c r="AR2723" i="1"/>
  <c r="AS2676" i="1"/>
  <c r="AR2676" i="1"/>
  <c r="AR2690" i="1"/>
  <c r="AS2690" i="1"/>
  <c r="AR2698" i="1"/>
  <c r="AS2698" i="1"/>
  <c r="AS2703" i="1"/>
  <c r="AR2703" i="1"/>
  <c r="AS2712" i="1"/>
  <c r="AR2712" i="1"/>
  <c r="AS2727" i="1"/>
  <c r="AR2727" i="1"/>
  <c r="AS2604" i="1"/>
  <c r="AS2617" i="1"/>
  <c r="AR2619" i="1"/>
  <c r="AS2623" i="1"/>
  <c r="AR2632" i="1"/>
  <c r="AS2648" i="1"/>
  <c r="AR2648" i="1"/>
  <c r="AR2660" i="1"/>
  <c r="AS2660" i="1"/>
  <c r="AR2685" i="1"/>
  <c r="AS2685" i="1"/>
  <c r="AR2691" i="1"/>
  <c r="AS2691" i="1"/>
  <c r="AS2695" i="1"/>
  <c r="AR2695" i="1"/>
  <c r="AR2699" i="1"/>
  <c r="AS2699" i="1"/>
  <c r="AS2707" i="1"/>
  <c r="AR2707" i="1"/>
  <c r="AS2728" i="1"/>
  <c r="AR2728" i="1"/>
  <c r="AR2735" i="1"/>
  <c r="AS2735" i="1"/>
  <c r="AS2787" i="1"/>
  <c r="AR2787" i="1"/>
  <c r="AS2790" i="1"/>
  <c r="AR2790" i="1"/>
  <c r="AS2797" i="1"/>
  <c r="AR2797" i="1"/>
  <c r="AS2804" i="1"/>
  <c r="AR2804" i="1"/>
  <c r="AS2818" i="1"/>
  <c r="AR2818" i="1"/>
  <c r="AR2826" i="1"/>
  <c r="AS2826" i="1"/>
  <c r="AR2641" i="1"/>
  <c r="AS2658" i="1"/>
  <c r="AS2670" i="1"/>
  <c r="AR2673" i="1"/>
  <c r="AR2688" i="1"/>
  <c r="AR2713" i="1"/>
  <c r="AS2713" i="1"/>
  <c r="AS2770" i="1"/>
  <c r="AR2770" i="1"/>
  <c r="AR2721" i="1"/>
  <c r="AS2730" i="1"/>
  <c r="AR2738" i="1"/>
  <c r="AS2742" i="1"/>
  <c r="AS2756" i="1"/>
  <c r="AS2766" i="1"/>
  <c r="AR2766" i="1"/>
  <c r="AS2776" i="1"/>
  <c r="AR2776" i="1"/>
  <c r="AS2801" i="1"/>
  <c r="AR2801" i="1"/>
  <c r="AS2811" i="1"/>
  <c r="AR2811" i="1"/>
  <c r="AR2821" i="1"/>
  <c r="AS2821" i="1"/>
  <c r="AS2856" i="1"/>
  <c r="AR2856" i="1"/>
  <c r="AR2882" i="1"/>
  <c r="AS2882" i="1"/>
  <c r="AR2894" i="1"/>
  <c r="AS2894" i="1"/>
  <c r="AR2904" i="1"/>
  <c r="AS2904" i="1"/>
  <c r="AR2733" i="1"/>
  <c r="AS2733" i="1"/>
  <c r="AS2754" i="1"/>
  <c r="AR2754" i="1"/>
  <c r="AR2767" i="1"/>
  <c r="AS2767" i="1"/>
  <c r="AR2828" i="1"/>
  <c r="AS2828" i="1"/>
  <c r="AR2857" i="1"/>
  <c r="AS2857" i="1"/>
  <c r="AS2905" i="1"/>
  <c r="AR2905" i="1"/>
  <c r="AS2739" i="1"/>
  <c r="AR2739" i="1"/>
  <c r="AS2750" i="1"/>
  <c r="AR2750" i="1"/>
  <c r="AR2764" i="1"/>
  <c r="AS2764" i="1"/>
  <c r="AR2777" i="1"/>
  <c r="AS2777" i="1"/>
  <c r="AS2783" i="1"/>
  <c r="AR2783" i="1"/>
  <c r="AS2802" i="1"/>
  <c r="AR2802" i="1"/>
  <c r="AS2808" i="1"/>
  <c r="AR2808" i="1"/>
  <c r="AS2875" i="1"/>
  <c r="AR2875" i="1"/>
  <c r="AR2879" i="1"/>
  <c r="AS2879" i="1"/>
  <c r="AS2898" i="1"/>
  <c r="AR2898" i="1"/>
  <c r="AS2710" i="1"/>
  <c r="AS2768" i="1"/>
  <c r="AR2768" i="1"/>
  <c r="AS2799" i="1"/>
  <c r="AR2799" i="1"/>
  <c r="AS2803" i="1"/>
  <c r="AR2803" i="1"/>
  <c r="AR2824" i="1"/>
  <c r="AS2824" i="1"/>
  <c r="AS2872" i="1"/>
  <c r="AR2872" i="1"/>
  <c r="AS2907" i="1"/>
  <c r="AR2907" i="1"/>
  <c r="AR2720" i="1"/>
  <c r="AR2722" i="1"/>
  <c r="AS2726" i="1"/>
  <c r="AR2729" i="1"/>
  <c r="AS2740" i="1"/>
  <c r="AR2740" i="1"/>
  <c r="AS2751" i="1"/>
  <c r="AR2751" i="1"/>
  <c r="AS2775" i="1"/>
  <c r="AS2780" i="1"/>
  <c r="AR2780" i="1"/>
  <c r="AS2789" i="1"/>
  <c r="AR2789" i="1"/>
  <c r="AS2842" i="1"/>
  <c r="AR2842" i="1"/>
  <c r="AR2845" i="1"/>
  <c r="AS2845" i="1"/>
  <c r="AR2869" i="1"/>
  <c r="AS2869" i="1"/>
  <c r="AR2887" i="1"/>
  <c r="AS2887" i="1"/>
  <c r="AR2724" i="1"/>
  <c r="AS2765" i="1"/>
  <c r="AR2765" i="1"/>
  <c r="AR2778" i="1"/>
  <c r="AS2778" i="1"/>
  <c r="AS2813" i="1"/>
  <c r="AR2813" i="1"/>
  <c r="AS2820" i="1"/>
  <c r="AR2820" i="1"/>
  <c r="AS2839" i="1"/>
  <c r="AR2839" i="1"/>
  <c r="AS2863" i="1"/>
  <c r="AR2863" i="1"/>
  <c r="AR2888" i="1"/>
  <c r="AS2888" i="1"/>
  <c r="AS2892" i="1"/>
  <c r="AR2892" i="1"/>
  <c r="AR2753" i="1"/>
  <c r="AS2753" i="1"/>
  <c r="AR2830" i="1"/>
  <c r="AS2830" i="1"/>
  <c r="AR2860" i="1"/>
  <c r="AS2860" i="1"/>
  <c r="AS2838" i="1"/>
  <c r="AR2838" i="1"/>
  <c r="AS2844" i="1"/>
  <c r="AR2844" i="1"/>
  <c r="AS2854" i="1"/>
  <c r="AR2854" i="1"/>
  <c r="AR2865" i="1"/>
  <c r="AR2871" i="1"/>
  <c r="AS2871" i="1"/>
  <c r="AS2884" i="1"/>
  <c r="AR2884" i="1"/>
  <c r="AS2900" i="1"/>
  <c r="AS2903" i="1"/>
  <c r="AR2903" i="1"/>
  <c r="AS2924" i="1"/>
  <c r="AR2924" i="1"/>
  <c r="AS2928" i="1"/>
  <c r="AR2928" i="1"/>
  <c r="AS2932" i="1"/>
  <c r="AR2932" i="1"/>
  <c r="AR2937" i="1"/>
  <c r="AS2937" i="1"/>
  <c r="AR2942" i="1"/>
  <c r="AS2942" i="1"/>
  <c r="AR2946" i="1"/>
  <c r="AS2946" i="1"/>
  <c r="AR2953" i="1"/>
  <c r="AS2953" i="1"/>
  <c r="AR2990" i="1"/>
  <c r="AS2990" i="1"/>
  <c r="AS2823" i="1"/>
  <c r="AR2823" i="1"/>
  <c r="AS2836" i="1"/>
  <c r="AR2836" i="1"/>
  <c r="AS2847" i="1"/>
  <c r="AR2847" i="1"/>
  <c r="AS2877" i="1"/>
  <c r="AR2877" i="1"/>
  <c r="AR2897" i="1"/>
  <c r="AS2897" i="1"/>
  <c r="AR2911" i="1"/>
  <c r="AS2911" i="1"/>
  <c r="AS2925" i="1"/>
  <c r="AR2925" i="1"/>
  <c r="AR2933" i="1"/>
  <c r="AS2933" i="1"/>
  <c r="AS2938" i="1"/>
  <c r="AR2938" i="1"/>
  <c r="AS2943" i="1"/>
  <c r="AR2943" i="1"/>
  <c r="AS2947" i="1"/>
  <c r="AR2947" i="1"/>
  <c r="AS2951" i="1"/>
  <c r="AR2951" i="1"/>
  <c r="AR2961" i="1"/>
  <c r="AS2961" i="1"/>
  <c r="AS2796" i="1"/>
  <c r="AR2796" i="1"/>
  <c r="AS2827" i="1"/>
  <c r="AR2827" i="1"/>
  <c r="AR2834" i="1"/>
  <c r="AS2834" i="1"/>
  <c r="AR2848" i="1"/>
  <c r="AS2848" i="1"/>
  <c r="AS2855" i="1"/>
  <c r="AR2855" i="1"/>
  <c r="AS2878" i="1"/>
  <c r="AR2878" i="1"/>
  <c r="AS2891" i="1"/>
  <c r="AR2891" i="1"/>
  <c r="AS2908" i="1"/>
  <c r="AR2908" i="1"/>
  <c r="AR2912" i="1"/>
  <c r="AS2912" i="1"/>
  <c r="AR2929" i="1"/>
  <c r="AS2929" i="1"/>
  <c r="AR2994" i="1"/>
  <c r="AS2994" i="1"/>
  <c r="AR2926" i="1"/>
  <c r="AS2926" i="1"/>
  <c r="AR2939" i="1"/>
  <c r="AS2939" i="1"/>
  <c r="AS2948" i="1"/>
  <c r="AR2948" i="1"/>
  <c r="AR2955" i="1"/>
  <c r="AS2955" i="1"/>
  <c r="AS2962" i="1"/>
  <c r="AR2962" i="1"/>
  <c r="AS2976" i="1"/>
  <c r="AR2976" i="1"/>
  <c r="AS2832" i="1"/>
  <c r="AR2832" i="1"/>
  <c r="AR2852" i="1"/>
  <c r="AS2852" i="1"/>
  <c r="AS2899" i="1"/>
  <c r="AR2899" i="1"/>
  <c r="AS2935" i="1"/>
  <c r="AR2935" i="1"/>
  <c r="AS2956" i="1"/>
  <c r="AR2956" i="1"/>
  <c r="AR2988" i="1"/>
  <c r="AS2988" i="1"/>
  <c r="AS2999" i="1"/>
  <c r="AR2999" i="1"/>
  <c r="AR2769" i="1"/>
  <c r="AS2810" i="1"/>
  <c r="AS2812" i="1"/>
  <c r="AR2849" i="1"/>
  <c r="AS2867" i="1"/>
  <c r="AR2867" i="1"/>
  <c r="AS2886" i="1"/>
  <c r="AR2886" i="1"/>
  <c r="AR2893" i="1"/>
  <c r="AS2893" i="1"/>
  <c r="AS2902" i="1"/>
  <c r="AR2913" i="1"/>
  <c r="AR2921" i="1"/>
  <c r="AS2921" i="1"/>
  <c r="AR2930" i="1"/>
  <c r="AS2930" i="1"/>
  <c r="AS2940" i="1"/>
  <c r="AR2940" i="1"/>
  <c r="AR2949" i="1"/>
  <c r="AS2949" i="1"/>
  <c r="AR2963" i="1"/>
  <c r="AS2963" i="1"/>
  <c r="AS2970" i="1"/>
  <c r="AR2970" i="1"/>
  <c r="AS2973" i="1"/>
  <c r="AR2973" i="1"/>
  <c r="AS2815" i="1"/>
  <c r="AR2815" i="1"/>
  <c r="AS2825" i="1"/>
  <c r="AR2825" i="1"/>
  <c r="AS2840" i="1"/>
  <c r="AR2840" i="1"/>
  <c r="AS2846" i="1"/>
  <c r="AR2846" i="1"/>
  <c r="AS2850" i="1"/>
  <c r="AR2850" i="1"/>
  <c r="AS2858" i="1"/>
  <c r="AR2858" i="1"/>
  <c r="AS2883" i="1"/>
  <c r="AR2883" i="1"/>
  <c r="AS2889" i="1"/>
  <c r="AR2889" i="1"/>
  <c r="AR2906" i="1"/>
  <c r="AS2906" i="1"/>
  <c r="AS2922" i="1"/>
  <c r="AR2922" i="1"/>
  <c r="AS2936" i="1"/>
  <c r="AR2936" i="1"/>
  <c r="AR2945" i="1"/>
  <c r="AS2945" i="1"/>
  <c r="AS2957" i="1"/>
  <c r="AR2957" i="1"/>
  <c r="AR2853" i="1"/>
  <c r="AS2861" i="1"/>
  <c r="AR2861" i="1"/>
  <c r="AR2870" i="1"/>
  <c r="AR2880" i="1"/>
  <c r="AS2880" i="1"/>
  <c r="AR2890" i="1"/>
  <c r="AS2890" i="1"/>
  <c r="AS2896" i="1"/>
  <c r="AR2910" i="1"/>
  <c r="AS2910" i="1"/>
  <c r="AS2919" i="1"/>
  <c r="AR2923" i="1"/>
  <c r="AS2923" i="1"/>
  <c r="AS2941" i="1"/>
  <c r="AR2958" i="1"/>
  <c r="AS2958" i="1"/>
  <c r="AS2967" i="1"/>
  <c r="AR2967" i="1"/>
  <c r="AS2978" i="1"/>
  <c r="AR2978" i="1"/>
  <c r="AS2969" i="1"/>
  <c r="AR2969" i="1"/>
  <c r="AR2981" i="1"/>
  <c r="AS2981" i="1"/>
  <c r="AS3006" i="1"/>
  <c r="AR3029" i="1"/>
  <c r="AS3029" i="1"/>
  <c r="AS3062" i="1"/>
  <c r="AR3062" i="1"/>
  <c r="AR3120" i="1"/>
  <c r="AS3120" i="1"/>
  <c r="AS2909" i="1"/>
  <c r="AR2914" i="1"/>
  <c r="AR2916" i="1"/>
  <c r="AR2920" i="1"/>
  <c r="AR2927" i="1"/>
  <c r="AR2931" i="1"/>
  <c r="AS2964" i="1"/>
  <c r="AR2974" i="1"/>
  <c r="AR2979" i="1"/>
  <c r="AS3040" i="1"/>
  <c r="AR3040" i="1"/>
  <c r="AR3052" i="1"/>
  <c r="AS3052" i="1"/>
  <c r="AS3115" i="1"/>
  <c r="AR3115" i="1"/>
  <c r="AR2873" i="1"/>
  <c r="AR2934" i="1"/>
  <c r="AR2960" i="1"/>
  <c r="AS2984" i="1"/>
  <c r="AR2984" i="1"/>
  <c r="AR3001" i="1"/>
  <c r="AS3001" i="1"/>
  <c r="AR3007" i="1"/>
  <c r="AS3007" i="1"/>
  <c r="AR3016" i="1"/>
  <c r="AS3016" i="1"/>
  <c r="AR3033" i="1"/>
  <c r="AS3033" i="1"/>
  <c r="AR3046" i="1"/>
  <c r="AS3046" i="1"/>
  <c r="AR3079" i="1"/>
  <c r="AS3079" i="1"/>
  <c r="AR2977" i="1"/>
  <c r="AS2977" i="1"/>
  <c r="AR3013" i="1"/>
  <c r="AS3013" i="1"/>
  <c r="AS3026" i="1"/>
  <c r="AR3026" i="1"/>
  <c r="AR3031" i="1"/>
  <c r="AS3031" i="1"/>
  <c r="AR3044" i="1"/>
  <c r="AS3044" i="1"/>
  <c r="AR3072" i="1"/>
  <c r="AS3072" i="1"/>
  <c r="AR3103" i="1"/>
  <c r="AS3103" i="1"/>
  <c r="AR2975" i="1"/>
  <c r="AS2975" i="1"/>
  <c r="AS2985" i="1"/>
  <c r="AR2985" i="1"/>
  <c r="AS3011" i="1"/>
  <c r="AR3011" i="1"/>
  <c r="AR3023" i="1"/>
  <c r="AS3023" i="1"/>
  <c r="AR3014" i="1"/>
  <c r="AS3014" i="1"/>
  <c r="AR3041" i="1"/>
  <c r="AS3041" i="1"/>
  <c r="AR3099" i="1"/>
  <c r="AS3099" i="1"/>
  <c r="AS2997" i="1"/>
  <c r="AR2997" i="1"/>
  <c r="AR3024" i="1"/>
  <c r="AS3024" i="1"/>
  <c r="AS3065" i="1"/>
  <c r="AR3065" i="1"/>
  <c r="AS3094" i="1"/>
  <c r="AR3094" i="1"/>
  <c r="AS2971" i="1"/>
  <c r="AS2983" i="1"/>
  <c r="AR2983" i="1"/>
  <c r="AS2986" i="1"/>
  <c r="AR2986" i="1"/>
  <c r="AR3003" i="1"/>
  <c r="AS3003" i="1"/>
  <c r="AS3009" i="1"/>
  <c r="AR3009" i="1"/>
  <c r="AR3018" i="1"/>
  <c r="AS3018" i="1"/>
  <c r="AS3028" i="1"/>
  <c r="AR3028" i="1"/>
  <c r="AS3036" i="1"/>
  <c r="AR3036" i="1"/>
  <c r="AR3061" i="1"/>
  <c r="AS3061" i="1"/>
  <c r="AR3005" i="1"/>
  <c r="AR3019" i="1"/>
  <c r="AS3034" i="1"/>
  <c r="AR3042" i="1"/>
  <c r="AR3047" i="1"/>
  <c r="AR3055" i="1"/>
  <c r="AS3055" i="1"/>
  <c r="AS3068" i="1"/>
  <c r="AS3083" i="1"/>
  <c r="AR3083" i="1"/>
  <c r="AS3087" i="1"/>
  <c r="AR3087" i="1"/>
  <c r="AS3104" i="1"/>
  <c r="AR3104" i="1"/>
  <c r="AS3108" i="1"/>
  <c r="AR3108" i="1"/>
  <c r="AS3059" i="1"/>
  <c r="AR3059" i="1"/>
  <c r="AS3096" i="1"/>
  <c r="AR3096" i="1"/>
  <c r="AS3100" i="1"/>
  <c r="AR3100" i="1"/>
  <c r="AS3117" i="1"/>
  <c r="AR3117" i="1"/>
  <c r="AS3121" i="1"/>
  <c r="AR3121" i="1"/>
  <c r="AS3127" i="1"/>
  <c r="AR3127" i="1"/>
  <c r="AR3043" i="1"/>
  <c r="AS3043" i="1"/>
  <c r="AR3053" i="1"/>
  <c r="AS3053" i="1"/>
  <c r="AS3056" i="1"/>
  <c r="AR3056" i="1"/>
  <c r="AS3069" i="1"/>
  <c r="AR3069" i="1"/>
  <c r="AS3084" i="1"/>
  <c r="AS3088" i="1"/>
  <c r="AS3105" i="1"/>
  <c r="AS3109" i="1"/>
  <c r="AS2998" i="1"/>
  <c r="AR3000" i="1"/>
  <c r="AS3002" i="1"/>
  <c r="AS3008" i="1"/>
  <c r="AS3020" i="1"/>
  <c r="AR3027" i="1"/>
  <c r="AR3030" i="1"/>
  <c r="AR3035" i="1"/>
  <c r="AR3051" i="1"/>
  <c r="AR3060" i="1"/>
  <c r="AR3070" i="1"/>
  <c r="AS3070" i="1"/>
  <c r="AR3077" i="1"/>
  <c r="AS3077" i="1"/>
  <c r="AS3081" i="1"/>
  <c r="AS3097" i="1"/>
  <c r="AS3101" i="1"/>
  <c r="AS3118" i="1"/>
  <c r="AS3122" i="1"/>
  <c r="AS3125" i="1"/>
  <c r="AR3125" i="1"/>
  <c r="AS3074" i="1"/>
  <c r="AR3074" i="1"/>
  <c r="AS3089" i="1"/>
  <c r="AR3089" i="1"/>
  <c r="AS3110" i="1"/>
  <c r="AR3110" i="1"/>
  <c r="AR3064" i="1"/>
  <c r="AS3064" i="1"/>
  <c r="AS3067" i="1"/>
  <c r="AS3071" i="1"/>
  <c r="AR3071" i="1"/>
  <c r="AS3078" i="1"/>
  <c r="AR3078" i="1"/>
  <c r="AS3082" i="1"/>
  <c r="AR3082" i="1"/>
  <c r="AR3090" i="1"/>
  <c r="AS3090" i="1"/>
  <c r="AS3102" i="1"/>
  <c r="AR3102" i="1"/>
  <c r="AR3111" i="1"/>
  <c r="AS3111" i="1"/>
  <c r="AS3123" i="1"/>
  <c r="AR3123" i="1"/>
  <c r="AR3058" i="1"/>
  <c r="AS3058" i="1"/>
  <c r="AS3091" i="1"/>
  <c r="AR3091" i="1"/>
  <c r="AR3095" i="1"/>
  <c r="AS3095" i="1"/>
  <c r="AS3112" i="1"/>
  <c r="AR3112" i="1"/>
  <c r="AR3116" i="1"/>
  <c r="AS3116" i="1"/>
  <c r="AS3181" i="1"/>
  <c r="AR3181" i="1"/>
  <c r="AS3193" i="1"/>
  <c r="AR3193" i="1"/>
  <c r="AS3198" i="1"/>
  <c r="AR3198" i="1"/>
  <c r="AS3202" i="1"/>
  <c r="AR3202" i="1"/>
  <c r="AS3166" i="1"/>
  <c r="AR3166" i="1"/>
  <c r="AS3174" i="1"/>
  <c r="AR3174" i="1"/>
  <c r="AS3185" i="1"/>
  <c r="AR3185" i="1"/>
  <c r="AS3190" i="1"/>
  <c r="AR3190" i="1"/>
  <c r="AS3194" i="1"/>
  <c r="AR3194" i="1"/>
  <c r="AS3203" i="1"/>
  <c r="AR3203" i="1"/>
  <c r="AS3131" i="1"/>
  <c r="AR3131" i="1"/>
  <c r="AS3139" i="1"/>
  <c r="AR3139" i="1"/>
  <c r="AS3147" i="1"/>
  <c r="AR3147" i="1"/>
  <c r="AS3155" i="1"/>
  <c r="AR3155" i="1"/>
  <c r="AS3182" i="1"/>
  <c r="AR3182" i="1"/>
  <c r="AS3186" i="1"/>
  <c r="AR3186" i="1"/>
  <c r="AS3195" i="1"/>
  <c r="AR3195" i="1"/>
  <c r="AR3073" i="1"/>
  <c r="AR3075" i="1"/>
  <c r="AR3080" i="1"/>
  <c r="AR3085" i="1"/>
  <c r="AR3093" i="1"/>
  <c r="AR3098" i="1"/>
  <c r="AR3106" i="1"/>
  <c r="AR3119" i="1"/>
  <c r="AR3124" i="1"/>
  <c r="AR3126" i="1"/>
  <c r="AS3163" i="1"/>
  <c r="AR3163" i="1"/>
  <c r="AS3167" i="1"/>
  <c r="AR3167" i="1"/>
  <c r="AS3171" i="1"/>
  <c r="AR3171" i="1"/>
  <c r="AS3175" i="1"/>
  <c r="AR3175" i="1"/>
  <c r="AS3179" i="1"/>
  <c r="AR3179" i="1"/>
  <c r="AS3187" i="1"/>
  <c r="AR3187" i="1"/>
  <c r="AS3199" i="1"/>
  <c r="AR3204" i="1"/>
  <c r="AS3208" i="1"/>
  <c r="AR3208" i="1"/>
  <c r="AS3132" i="1"/>
  <c r="AR3132" i="1"/>
  <c r="AS3136" i="1"/>
  <c r="AR3136" i="1"/>
  <c r="AS3140" i="1"/>
  <c r="AR3140" i="1"/>
  <c r="AS3144" i="1"/>
  <c r="AR3144" i="1"/>
  <c r="AS3148" i="1"/>
  <c r="AR3148" i="1"/>
  <c r="AS3152" i="1"/>
  <c r="AR3152" i="1"/>
  <c r="AS3156" i="1"/>
  <c r="AR3156" i="1"/>
  <c r="AS3160" i="1"/>
  <c r="AR3160" i="1"/>
  <c r="AS3168" i="1"/>
  <c r="AR3168" i="1"/>
  <c r="AS3176" i="1"/>
  <c r="AR3176" i="1"/>
  <c r="AS3200" i="1"/>
  <c r="AR3200" i="1"/>
  <c r="AS3129" i="1"/>
  <c r="AR3129" i="1"/>
  <c r="AS3133" i="1"/>
  <c r="AR3133" i="1"/>
  <c r="AS3141" i="1"/>
  <c r="AR3141" i="1"/>
  <c r="AS3149" i="1"/>
  <c r="AR3149" i="1"/>
  <c r="AS3157" i="1"/>
  <c r="AR3157" i="1"/>
  <c r="AS3164" i="1"/>
  <c r="AS3172" i="1"/>
  <c r="AS3183" i="1"/>
  <c r="AR3188" i="1"/>
  <c r="AS3192" i="1"/>
  <c r="AR3192" i="1"/>
  <c r="AS3205" i="1"/>
  <c r="AR3205" i="1"/>
  <c r="AS3165" i="1"/>
  <c r="AR3165" i="1"/>
  <c r="AS3173" i="1"/>
  <c r="AR3173" i="1"/>
  <c r="AS3184" i="1"/>
  <c r="AR3184" i="1"/>
  <c r="AS3197" i="1"/>
  <c r="AR3197" i="1"/>
  <c r="AS3209" i="1"/>
  <c r="AR3209" i="1"/>
  <c r="AS3130" i="1"/>
  <c r="AR3130" i="1"/>
  <c r="AR3134" i="1"/>
  <c r="AS3138" i="1"/>
  <c r="AR3138" i="1"/>
  <c r="AR3142" i="1"/>
  <c r="AS3146" i="1"/>
  <c r="AR3146" i="1"/>
  <c r="AR3150" i="1"/>
  <c r="AS3154" i="1"/>
  <c r="AR3154" i="1"/>
  <c r="AR3158" i="1"/>
  <c r="AS3189" i="1"/>
  <c r="AR3189" i="1"/>
  <c r="AS3201" i="1"/>
  <c r="AR3201" i="1"/>
  <c r="AS3206" i="1"/>
  <c r="AR3206" i="1"/>
  <c r="AS3210" i="1"/>
  <c r="AR3210" i="1"/>
  <c r="AR3135" i="1"/>
  <c r="AR3143" i="1"/>
  <c r="AR3151" i="1"/>
  <c r="AR3159" i="1"/>
  <c r="AR3162" i="1"/>
  <c r="AR3170" i="1"/>
  <c r="AR3178" i="1"/>
  <c r="AG1107" i="1" l="1"/>
  <c r="AN1107" i="1" s="1"/>
  <c r="AQ1476" i="1"/>
  <c r="AG739" i="1"/>
  <c r="AN739" i="1" s="1"/>
  <c r="AG165" i="1"/>
  <c r="U1243" i="1"/>
  <c r="AD1243" i="1" s="1"/>
  <c r="AG1243" i="1" s="1"/>
  <c r="AN1243" i="1" s="1"/>
  <c r="AG1343" i="1"/>
  <c r="AN1343" i="1" s="1"/>
  <c r="U1206" i="1"/>
  <c r="AD1206" i="1" s="1"/>
  <c r="AG1206" i="1" s="1"/>
  <c r="AN1206" i="1" s="1"/>
  <c r="AD12" i="1"/>
  <c r="AG857" i="1"/>
  <c r="AN857" i="1" s="1"/>
  <c r="AG760" i="1"/>
  <c r="AN760" i="1" s="1"/>
  <c r="AG328" i="1"/>
  <c r="AN328" i="1" s="1"/>
  <c r="AS328" i="1" s="1"/>
  <c r="AG1364" i="1"/>
  <c r="AN1364" i="1" s="1"/>
  <c r="AO1364" i="1" s="1"/>
  <c r="AQ1277" i="1"/>
  <c r="AP897" i="1"/>
  <c r="AQ897" i="1" s="1"/>
  <c r="AP988" i="1"/>
  <c r="AQ988" i="1" s="1"/>
  <c r="AG861" i="1"/>
  <c r="AN861" i="1" s="1"/>
  <c r="AG616" i="1"/>
  <c r="AN616" i="1" s="1"/>
  <c r="AG36" i="1"/>
  <c r="AN36" i="1" s="1"/>
  <c r="AO36" i="1" s="1"/>
  <c r="AG75" i="1"/>
  <c r="AN75" i="1" s="1"/>
  <c r="AO75" i="1" s="1"/>
  <c r="U1421" i="1"/>
  <c r="AD1421" i="1" s="1"/>
  <c r="AG1421" i="1" s="1"/>
  <c r="AN1421" i="1" s="1"/>
  <c r="AO1421" i="1" s="1"/>
  <c r="AG815" i="1"/>
  <c r="AN815" i="1" s="1"/>
  <c r="AG345" i="1"/>
  <c r="AN345" i="1" s="1"/>
  <c r="AO345" i="1" s="1"/>
  <c r="AG1459" i="1"/>
  <c r="AN1459" i="1" s="1"/>
  <c r="AO1459" i="1" s="1"/>
  <c r="AG1441" i="1"/>
  <c r="AN1441" i="1" s="1"/>
  <c r="AO1441" i="1" s="1"/>
  <c r="AG876" i="1"/>
  <c r="AN876" i="1" s="1"/>
  <c r="AO876" i="1" s="1"/>
  <c r="AG588" i="1"/>
  <c r="AN588" i="1" s="1"/>
  <c r="AO588" i="1" s="1"/>
  <c r="AG439" i="1"/>
  <c r="AN439" i="1" s="1"/>
  <c r="AG1419" i="1"/>
  <c r="AN1419" i="1" s="1"/>
  <c r="AG1401" i="1"/>
  <c r="AN1401" i="1" s="1"/>
  <c r="AG1317" i="1"/>
  <c r="AN1317" i="1" s="1"/>
  <c r="AD1105" i="1"/>
  <c r="AG1105" i="1" s="1"/>
  <c r="AN1105" i="1" s="1"/>
  <c r="AO1105" i="1" s="1"/>
  <c r="AR1105" i="1" s="1"/>
  <c r="AP481" i="1"/>
  <c r="AQ481" i="1" s="1"/>
  <c r="AP179" i="1"/>
  <c r="AQ179" i="1" s="1"/>
  <c r="AG1123" i="1"/>
  <c r="AN1123" i="1" s="1"/>
  <c r="AG1175" i="1"/>
  <c r="AN1175" i="1" s="1"/>
  <c r="AG1435" i="1"/>
  <c r="AN1435" i="1" s="1"/>
  <c r="AP1418" i="1"/>
  <c r="AQ1418" i="1" s="1"/>
  <c r="AG1138" i="1"/>
  <c r="AN1138" i="1" s="1"/>
  <c r="AG360" i="1"/>
  <c r="AN360" i="1" s="1"/>
  <c r="AP1496" i="1"/>
  <c r="AQ1496" i="1" s="1"/>
  <c r="AP1507" i="1"/>
  <c r="AQ1507" i="1" s="1"/>
  <c r="AG1404" i="1"/>
  <c r="AN1404" i="1" s="1"/>
  <c r="AD1073" i="1"/>
  <c r="AG1018" i="1"/>
  <c r="AN1018" i="1" s="1"/>
  <c r="AG1027" i="1"/>
  <c r="AN1027" i="1" s="1"/>
  <c r="AO1027" i="1" s="1"/>
  <c r="AR1027" i="1" s="1"/>
  <c r="AD977" i="1"/>
  <c r="AD1156" i="1"/>
  <c r="AG1156" i="1" s="1"/>
  <c r="AN1156" i="1" s="1"/>
  <c r="AD970" i="1"/>
  <c r="AG783" i="1"/>
  <c r="AN783" i="1" s="1"/>
  <c r="AO783" i="1" s="1"/>
  <c r="AP264" i="1"/>
  <c r="AQ264" i="1" s="1"/>
  <c r="AP111" i="1"/>
  <c r="AQ111" i="1" s="1"/>
  <c r="AG1436" i="1"/>
  <c r="AN1436" i="1" s="1"/>
  <c r="AS1436" i="1" s="1"/>
  <c r="BA1436" i="1" s="1"/>
  <c r="AP1144" i="1"/>
  <c r="AQ1144" i="1" s="1"/>
  <c r="AG946" i="1"/>
  <c r="AN946" i="1" s="1"/>
  <c r="AP651" i="1"/>
  <c r="AQ651" i="1" s="1"/>
  <c r="AG368" i="1"/>
  <c r="AN368" i="1" s="1"/>
  <c r="AP126" i="1"/>
  <c r="AQ126" i="1" s="1"/>
  <c r="AG744" i="1"/>
  <c r="AN744" i="1" s="1"/>
  <c r="AS744" i="1" s="1"/>
  <c r="BA744" i="1" s="1"/>
  <c r="AG721" i="1"/>
  <c r="AN721" i="1" s="1"/>
  <c r="AG130" i="1"/>
  <c r="AN130" i="1" s="1"/>
  <c r="AG799" i="1"/>
  <c r="AN799" i="1" s="1"/>
  <c r="AP1256" i="1"/>
  <c r="AQ1256" i="1" s="1"/>
  <c r="U1413" i="1"/>
  <c r="AD1413" i="1" s="1"/>
  <c r="AG1413" i="1" s="1"/>
  <c r="AN1413" i="1" s="1"/>
  <c r="AP1036" i="1"/>
  <c r="AQ1036" i="1" s="1"/>
  <c r="AP592" i="1"/>
  <c r="AQ592" i="1" s="1"/>
  <c r="AP1089" i="1"/>
  <c r="AQ1089" i="1" s="1"/>
  <c r="AP1088" i="1"/>
  <c r="AQ1088" i="1" s="1"/>
  <c r="U205" i="1"/>
  <c r="AD205" i="1" s="1"/>
  <c r="AG205" i="1" s="1"/>
  <c r="AN205" i="1" s="1"/>
  <c r="AP205" i="1"/>
  <c r="AQ205" i="1" s="1"/>
  <c r="U326" i="1"/>
  <c r="AD326" i="1" s="1"/>
  <c r="AP326" i="1"/>
  <c r="AQ326" i="1" s="1"/>
  <c r="U151" i="1"/>
  <c r="AD151" i="1" s="1"/>
  <c r="AG151" i="1" s="1"/>
  <c r="AN151" i="1" s="1"/>
  <c r="AP151" i="1"/>
  <c r="AQ151" i="1" s="1"/>
  <c r="AR1522" i="1"/>
  <c r="U1205" i="1"/>
  <c r="AD1205" i="1"/>
  <c r="AG880" i="1"/>
  <c r="AN880" i="1" s="1"/>
  <c r="U680" i="1"/>
  <c r="AD680" i="1" s="1"/>
  <c r="AG680" i="1" s="1"/>
  <c r="AN680" i="1" s="1"/>
  <c r="U1064" i="1"/>
  <c r="AD1064" i="1" s="1"/>
  <c r="AG1064" i="1" s="1"/>
  <c r="AN1064" i="1" s="1"/>
  <c r="U1039" i="1"/>
  <c r="AD1039" i="1" s="1"/>
  <c r="AG1039" i="1" s="1"/>
  <c r="AN1039" i="1" s="1"/>
  <c r="U944" i="1"/>
  <c r="AD944" i="1" s="1"/>
  <c r="AG944" i="1" s="1"/>
  <c r="AN944" i="1" s="1"/>
  <c r="AP771" i="1"/>
  <c r="AQ771" i="1" s="1"/>
  <c r="U172" i="1"/>
  <c r="AD172" i="1" s="1"/>
  <c r="AG172" i="1" s="1"/>
  <c r="AN172" i="1" s="1"/>
  <c r="AP728" i="1"/>
  <c r="AQ728" i="1" s="1"/>
  <c r="AG1482" i="1"/>
  <c r="AN1482" i="1" s="1"/>
  <c r="AQ1384" i="1"/>
  <c r="U750" i="1"/>
  <c r="AP750" i="1"/>
  <c r="AQ750" i="1" s="1"/>
  <c r="AG1019" i="1"/>
  <c r="AN1019" i="1" s="1"/>
  <c r="AP469" i="1"/>
  <c r="AQ469" i="1" s="1"/>
  <c r="U240" i="1"/>
  <c r="AD240" i="1" s="1"/>
  <c r="AG240" i="1" s="1"/>
  <c r="AN240" i="1" s="1"/>
  <c r="AP100" i="1"/>
  <c r="AQ100" i="1" s="1"/>
  <c r="AG864" i="1"/>
  <c r="AN864" i="1" s="1"/>
  <c r="AG1094" i="1"/>
  <c r="AN1094" i="1" s="1"/>
  <c r="AG1262" i="1"/>
  <c r="AN1262" i="1" s="1"/>
  <c r="AO1262" i="1" s="1"/>
  <c r="AP1069" i="1"/>
  <c r="AQ1069" i="1" s="1"/>
  <c r="AG1286" i="1"/>
  <c r="AN1286" i="1" s="1"/>
  <c r="AG233" i="1"/>
  <c r="AN233" i="1" s="1"/>
  <c r="BB1575" i="1"/>
  <c r="AG1052" i="1"/>
  <c r="AN1052" i="1" s="1"/>
  <c r="AP1285" i="1"/>
  <c r="AQ1285" i="1" s="1"/>
  <c r="AD821" i="1"/>
  <c r="AP604" i="1"/>
  <c r="AQ604" i="1" s="1"/>
  <c r="AG1121" i="1"/>
  <c r="AN1121" i="1" s="1"/>
  <c r="AO1121" i="1" s="1"/>
  <c r="AR1121" i="1" s="1"/>
  <c r="AG1382" i="1"/>
  <c r="AN1382" i="1" s="1"/>
  <c r="AO1382" i="1" s="1"/>
  <c r="AG1303" i="1"/>
  <c r="AN1303" i="1" s="1"/>
  <c r="AG399" i="1"/>
  <c r="AN399" i="1" s="1"/>
  <c r="AG1212" i="1"/>
  <c r="AN1212" i="1" s="1"/>
  <c r="AO1212" i="1" s="1"/>
  <c r="AD1493" i="1"/>
  <c r="AG1341" i="1"/>
  <c r="AN1341" i="1" s="1"/>
  <c r="AD1007" i="1"/>
  <c r="U899" i="1"/>
  <c r="AD899" i="1" s="1"/>
  <c r="AG899" i="1" s="1"/>
  <c r="AN899" i="1" s="1"/>
  <c r="AG794" i="1"/>
  <c r="AN794" i="1" s="1"/>
  <c r="AG562" i="1"/>
  <c r="AN562" i="1" s="1"/>
  <c r="AP286" i="1"/>
  <c r="AQ286" i="1" s="1"/>
  <c r="AG400" i="1"/>
  <c r="AN400" i="1" s="1"/>
  <c r="AO400" i="1" s="1"/>
  <c r="AG307" i="1"/>
  <c r="AN307" i="1" s="1"/>
  <c r="AG444" i="1"/>
  <c r="AN444" i="1" s="1"/>
  <c r="AO444" i="1" s="1"/>
  <c r="AG247" i="1"/>
  <c r="AN247" i="1" s="1"/>
  <c r="AO247" i="1" s="1"/>
  <c r="AG222" i="1"/>
  <c r="AN222" i="1" s="1"/>
  <c r="AS222" i="1" s="1"/>
  <c r="BA222" i="1" s="1"/>
  <c r="AG83" i="1"/>
  <c r="AN83" i="1" s="1"/>
  <c r="AO83" i="1" s="1"/>
  <c r="BB1572" i="1"/>
  <c r="U1349" i="1"/>
  <c r="AD1349" i="1" s="1"/>
  <c r="AP1320" i="1"/>
  <c r="AQ1320" i="1" s="1"/>
  <c r="AP1108" i="1"/>
  <c r="AQ1108" i="1" s="1"/>
  <c r="U1070" i="1"/>
  <c r="AD1070" i="1" s="1"/>
  <c r="AG1070" i="1" s="1"/>
  <c r="AN1070" i="1" s="1"/>
  <c r="AP1261" i="1"/>
  <c r="AQ1261" i="1" s="1"/>
  <c r="AG1306" i="1"/>
  <c r="AN1306" i="1" s="1"/>
  <c r="AS1306" i="1" s="1"/>
  <c r="BA1306" i="1" s="1"/>
  <c r="AG1410" i="1"/>
  <c r="AN1410" i="1" s="1"/>
  <c r="AO1410" i="1" s="1"/>
  <c r="AD1119" i="1"/>
  <c r="AG1119" i="1" s="1"/>
  <c r="AN1119" i="1" s="1"/>
  <c r="AG1112" i="1"/>
  <c r="AN1112" i="1" s="1"/>
  <c r="AP1103" i="1"/>
  <c r="AQ1103" i="1" s="1"/>
  <c r="AD997" i="1"/>
  <c r="AQ1298" i="1"/>
  <c r="AG1063" i="1"/>
  <c r="AN1063" i="1" s="1"/>
  <c r="AS1063" i="1" s="1"/>
  <c r="BA1063" i="1" s="1"/>
  <c r="AG909" i="1"/>
  <c r="AN909" i="1" s="1"/>
  <c r="AP791" i="1"/>
  <c r="AQ791" i="1" s="1"/>
  <c r="AG692" i="1"/>
  <c r="AN692" i="1" s="1"/>
  <c r="AO692" i="1" s="1"/>
  <c r="AP381" i="1"/>
  <c r="AQ381" i="1" s="1"/>
  <c r="AG355" i="1"/>
  <c r="AN355" i="1" s="1"/>
  <c r="AS355" i="1" s="1"/>
  <c r="BA355" i="1" s="1"/>
  <c r="AG281" i="1"/>
  <c r="AN281" i="1" s="1"/>
  <c r="AO281" i="1" s="1"/>
  <c r="AG426" i="1"/>
  <c r="AN426" i="1" s="1"/>
  <c r="AP220" i="1"/>
  <c r="AQ220" i="1" s="1"/>
  <c r="AG56" i="1"/>
  <c r="AN56" i="1" s="1"/>
  <c r="AG29" i="1"/>
  <c r="AN29" i="1" s="1"/>
  <c r="AG1478" i="1"/>
  <c r="AN1478" i="1" s="1"/>
  <c r="AG968" i="1"/>
  <c r="AN968" i="1" s="1"/>
  <c r="AS968" i="1" s="1"/>
  <c r="BA968" i="1" s="1"/>
  <c r="BB1591" i="1"/>
  <c r="AG1213" i="1"/>
  <c r="AN1213" i="1" s="1"/>
  <c r="AG113" i="1"/>
  <c r="AN113" i="1" s="1"/>
  <c r="AG1058" i="1"/>
  <c r="AN1058" i="1" s="1"/>
  <c r="AG636" i="1"/>
  <c r="AN636" i="1" s="1"/>
  <c r="AG812" i="1"/>
  <c r="AN812" i="1" s="1"/>
  <c r="AO812" i="1" s="1"/>
  <c r="AG1134" i="1"/>
  <c r="AN1134" i="1" s="1"/>
  <c r="AO1134" i="1" s="1"/>
  <c r="AG770" i="1"/>
  <c r="AN770" i="1" s="1"/>
  <c r="AQ272" i="1"/>
  <c r="AG604" i="1"/>
  <c r="AN604" i="1" s="1"/>
  <c r="AP1444" i="1"/>
  <c r="AQ1444" i="1" s="1"/>
  <c r="AP1173" i="1"/>
  <c r="AQ1173" i="1" s="1"/>
  <c r="AP1219" i="1"/>
  <c r="AQ1219" i="1" s="1"/>
  <c r="U1201" i="1"/>
  <c r="AD1201" i="1" s="1"/>
  <c r="AG1201" i="1" s="1"/>
  <c r="AN1201" i="1" s="1"/>
  <c r="AP1093" i="1"/>
  <c r="AQ1093" i="1" s="1"/>
  <c r="AP860" i="1"/>
  <c r="AQ860" i="1" s="1"/>
  <c r="AP1129" i="1"/>
  <c r="AQ1129" i="1" s="1"/>
  <c r="AP987" i="1"/>
  <c r="AQ987" i="1" s="1"/>
  <c r="U987" i="1"/>
  <c r="AD987" i="1" s="1"/>
  <c r="AG987" i="1" s="1"/>
  <c r="AN987" i="1" s="1"/>
  <c r="U920" i="1"/>
  <c r="AD920" i="1" s="1"/>
  <c r="AG920" i="1" s="1"/>
  <c r="AN920" i="1" s="1"/>
  <c r="AP1011" i="1"/>
  <c r="AQ1011" i="1" s="1"/>
  <c r="AP923" i="1"/>
  <c r="AQ923" i="1" s="1"/>
  <c r="AP445" i="1"/>
  <c r="AQ445" i="1" s="1"/>
  <c r="AP300" i="1"/>
  <c r="AQ300" i="1" s="1"/>
  <c r="U261" i="1"/>
  <c r="AD261" i="1" s="1"/>
  <c r="AG261" i="1" s="1"/>
  <c r="AN261" i="1" s="1"/>
  <c r="AP648" i="1"/>
  <c r="AQ648" i="1" s="1"/>
  <c r="U609" i="1"/>
  <c r="AD609" i="1" s="1"/>
  <c r="AG609" i="1" s="1"/>
  <c r="AN609" i="1" s="1"/>
  <c r="AP609" i="1"/>
  <c r="AQ609" i="1" s="1"/>
  <c r="U436" i="1"/>
  <c r="AD436" i="1" s="1"/>
  <c r="AP436" i="1"/>
  <c r="AQ436" i="1" s="1"/>
  <c r="AP464" i="1"/>
  <c r="AQ464" i="1" s="1"/>
  <c r="U200" i="1"/>
  <c r="AD200" i="1" s="1"/>
  <c r="AG200" i="1" s="1"/>
  <c r="AN200" i="1" s="1"/>
  <c r="AP200" i="1"/>
  <c r="AQ200" i="1" s="1"/>
  <c r="AP292" i="1"/>
  <c r="AQ292" i="1" s="1"/>
  <c r="U171" i="1"/>
  <c r="AD171" i="1" s="1"/>
  <c r="AG171" i="1" s="1"/>
  <c r="AN171" i="1" s="1"/>
  <c r="AO171" i="1" s="1"/>
  <c r="AP171" i="1"/>
  <c r="AQ171" i="1" s="1"/>
  <c r="AP219" i="1"/>
  <c r="AQ219" i="1" s="1"/>
  <c r="AP110" i="1"/>
  <c r="AQ110" i="1" s="1"/>
  <c r="U1320" i="1"/>
  <c r="AD1320" i="1" s="1"/>
  <c r="AG1320" i="1" s="1"/>
  <c r="AN1320" i="1" s="1"/>
  <c r="U1096" i="1"/>
  <c r="AD1096" i="1" s="1"/>
  <c r="AG1096" i="1" s="1"/>
  <c r="AN1096" i="1" s="1"/>
  <c r="AP1081" i="1"/>
  <c r="AQ1081" i="1" s="1"/>
  <c r="U1081" i="1"/>
  <c r="AD1081" i="1" s="1"/>
  <c r="AG1081" i="1" s="1"/>
  <c r="AN1081" i="1" s="1"/>
  <c r="AP853" i="1"/>
  <c r="AQ853" i="1" s="1"/>
  <c r="AP696" i="1"/>
  <c r="AQ696" i="1" s="1"/>
  <c r="U996" i="1"/>
  <c r="AD996" i="1" s="1"/>
  <c r="AG996" i="1" s="1"/>
  <c r="AN996" i="1" s="1"/>
  <c r="AP996" i="1"/>
  <c r="AQ996" i="1" s="1"/>
  <c r="U892" i="1"/>
  <c r="AD892" i="1"/>
  <c r="AP258" i="1"/>
  <c r="AQ258" i="1" s="1"/>
  <c r="AP435" i="1"/>
  <c r="AQ435" i="1" s="1"/>
  <c r="AP63" i="1"/>
  <c r="AQ63" i="1" s="1"/>
  <c r="AP1402" i="1"/>
  <c r="AQ1402" i="1" s="1"/>
  <c r="AP917" i="1"/>
  <c r="AQ917" i="1" s="1"/>
  <c r="U917" i="1"/>
  <c r="AD917" i="1" s="1"/>
  <c r="AG917" i="1" s="1"/>
  <c r="AN917" i="1" s="1"/>
  <c r="U580" i="1"/>
  <c r="AD580" i="1" s="1"/>
  <c r="AG580" i="1" s="1"/>
  <c r="AN580" i="1" s="1"/>
  <c r="AP580" i="1"/>
  <c r="AQ580" i="1" s="1"/>
  <c r="U62" i="1"/>
  <c r="AD62" i="1" s="1"/>
  <c r="AG62" i="1" s="1"/>
  <c r="AN62" i="1" s="1"/>
  <c r="AP62" i="1"/>
  <c r="AQ62" i="1" s="1"/>
  <c r="AQ1470" i="1"/>
  <c r="AG1424" i="1"/>
  <c r="AN1424" i="1" s="1"/>
  <c r="AO1424" i="1" s="1"/>
  <c r="AG1106" i="1"/>
  <c r="AN1106" i="1" s="1"/>
  <c r="AG1326" i="1"/>
  <c r="AN1326" i="1" s="1"/>
  <c r="AG1108" i="1"/>
  <c r="AN1108" i="1" s="1"/>
  <c r="AQ1248" i="1"/>
  <c r="AG1074" i="1"/>
  <c r="AN1074" i="1" s="1"/>
  <c r="AO1074" i="1" s="1"/>
  <c r="AR1074" i="1" s="1"/>
  <c r="AG1191" i="1"/>
  <c r="AN1191" i="1" s="1"/>
  <c r="AQ1012" i="1"/>
  <c r="AG709" i="1"/>
  <c r="AN709" i="1" s="1"/>
  <c r="AO709" i="1" s="1"/>
  <c r="AG595" i="1"/>
  <c r="AN595" i="1" s="1"/>
  <c r="AG623" i="1"/>
  <c r="AN623" i="1" s="1"/>
  <c r="AG489" i="1"/>
  <c r="AN489" i="1" s="1"/>
  <c r="AG306" i="1"/>
  <c r="AN306" i="1" s="1"/>
  <c r="AG452" i="1"/>
  <c r="AN452" i="1" s="1"/>
  <c r="AO452" i="1" s="1"/>
  <c r="AG894" i="1"/>
  <c r="AN894" i="1" s="1"/>
  <c r="AQ1019" i="1"/>
  <c r="AG603" i="1"/>
  <c r="AN603" i="1" s="1"/>
  <c r="AO603" i="1" s="1"/>
  <c r="AR603" i="1" s="1"/>
  <c r="AG717" i="1"/>
  <c r="AN717" i="1" s="1"/>
  <c r="AG111" i="1"/>
  <c r="AN111" i="1" s="1"/>
  <c r="AQ895" i="1"/>
  <c r="AG829" i="1"/>
  <c r="AN829" i="1" s="1"/>
  <c r="AG804" i="1"/>
  <c r="AN804" i="1" s="1"/>
  <c r="AG714" i="1"/>
  <c r="AN714" i="1" s="1"/>
  <c r="AO714" i="1" s="1"/>
  <c r="AG535" i="1"/>
  <c r="AN535" i="1" s="1"/>
  <c r="AO535" i="1" s="1"/>
  <c r="AG376" i="1"/>
  <c r="AN376" i="1" s="1"/>
  <c r="AS376" i="1" s="1"/>
  <c r="BA376" i="1" s="1"/>
  <c r="AG27" i="1"/>
  <c r="AN27" i="1" s="1"/>
  <c r="AG166" i="1"/>
  <c r="AN166" i="1" s="1"/>
  <c r="AG1455" i="1"/>
  <c r="AN1455" i="1" s="1"/>
  <c r="AO1419" i="1"/>
  <c r="AQ1432" i="1"/>
  <c r="AG1287" i="1"/>
  <c r="AN1287" i="1" s="1"/>
  <c r="AO1287" i="1" s="1"/>
  <c r="AQ1234" i="1"/>
  <c r="AQ1138" i="1"/>
  <c r="AD1285" i="1"/>
  <c r="AG1285" i="1" s="1"/>
  <c r="AN1285" i="1" s="1"/>
  <c r="AP936" i="1"/>
  <c r="AQ936" i="1" s="1"/>
  <c r="AG778" i="1"/>
  <c r="AN778" i="1" s="1"/>
  <c r="AO778" i="1" s="1"/>
  <c r="AP636" i="1"/>
  <c r="AQ636" i="1" s="1"/>
  <c r="AG769" i="1"/>
  <c r="AP608" i="1"/>
  <c r="AQ608" i="1" s="1"/>
  <c r="U477" i="1"/>
  <c r="AD477" i="1" s="1"/>
  <c r="AG477" i="1" s="1"/>
  <c r="AN477" i="1" s="1"/>
  <c r="AG421" i="1"/>
  <c r="AN421" i="1" s="1"/>
  <c r="AG176" i="1"/>
  <c r="AN176" i="1" s="1"/>
  <c r="AG88" i="1"/>
  <c r="AN88" i="1" s="1"/>
  <c r="AG20" i="1"/>
  <c r="AG1090" i="1"/>
  <c r="AN1090" i="1" s="1"/>
  <c r="AQ1107" i="1"/>
  <c r="AP864" i="1"/>
  <c r="AQ864" i="1" s="1"/>
  <c r="AD1049" i="1"/>
  <c r="AG1049" i="1" s="1"/>
  <c r="AN1049" i="1" s="1"/>
  <c r="AG272" i="1"/>
  <c r="AN272" i="1" s="1"/>
  <c r="U1362" i="1"/>
  <c r="AD1362" i="1" s="1"/>
  <c r="AG1362" i="1" s="1"/>
  <c r="AN1362" i="1" s="1"/>
  <c r="AG1160" i="1"/>
  <c r="AN1160" i="1" s="1"/>
  <c r="AQ1331" i="1"/>
  <c r="AP223" i="1"/>
  <c r="AQ223" i="1" s="1"/>
  <c r="AP393" i="1"/>
  <c r="AQ393" i="1" s="1"/>
  <c r="AP652" i="1"/>
  <c r="AQ652" i="1" s="1"/>
  <c r="AP30" i="1"/>
  <c r="AQ30" i="1" s="1"/>
  <c r="BB1576" i="1"/>
  <c r="AZ1576" i="1"/>
  <c r="AP1516" i="1"/>
  <c r="AQ1516" i="1" s="1"/>
  <c r="AP957" i="1"/>
  <c r="AQ957" i="1" s="1"/>
  <c r="U350" i="1"/>
  <c r="AD350" i="1" s="1"/>
  <c r="AG350" i="1" s="1"/>
  <c r="AN350" i="1" s="1"/>
  <c r="AO350" i="1" s="1"/>
  <c r="AP350" i="1"/>
  <c r="AQ350" i="1" s="1"/>
  <c r="AQ1040" i="1"/>
  <c r="U1387" i="1"/>
  <c r="AD1387" i="1" s="1"/>
  <c r="AG1387" i="1" s="1"/>
  <c r="AN1387" i="1" s="1"/>
  <c r="AG578" i="1"/>
  <c r="AN578" i="1" s="1"/>
  <c r="AS578" i="1" s="1"/>
  <c r="BA578" i="1" s="1"/>
  <c r="U551" i="1"/>
  <c r="AD551" i="1" s="1"/>
  <c r="AG551" i="1" s="1"/>
  <c r="AN551" i="1" s="1"/>
  <c r="AP551" i="1"/>
  <c r="AQ551" i="1" s="1"/>
  <c r="U363" i="1"/>
  <c r="AD363" i="1" s="1"/>
  <c r="AG363" i="1" s="1"/>
  <c r="AN363" i="1" s="1"/>
  <c r="AP363" i="1"/>
  <c r="AQ363" i="1" s="1"/>
  <c r="AD969" i="1"/>
  <c r="AG969" i="1" s="1"/>
  <c r="AN969" i="1" s="1"/>
  <c r="AP803" i="1"/>
  <c r="AQ803" i="1" s="1"/>
  <c r="AP710" i="1"/>
  <c r="AQ710" i="1" s="1"/>
  <c r="AG1092" i="1"/>
  <c r="AN1092" i="1" s="1"/>
  <c r="AG146" i="1"/>
  <c r="AN146" i="1" s="1"/>
  <c r="AG86" i="1"/>
  <c r="AN86" i="1" s="1"/>
  <c r="AG1339" i="1"/>
  <c r="AN1339" i="1" s="1"/>
  <c r="AG961" i="1"/>
  <c r="AN961" i="1" s="1"/>
  <c r="AO961" i="1" s="1"/>
  <c r="AG728" i="1"/>
  <c r="AN728" i="1" s="1"/>
  <c r="AO728" i="1" s="1"/>
  <c r="AG722" i="1"/>
  <c r="AN722" i="1" s="1"/>
  <c r="AP476" i="1"/>
  <c r="AQ476" i="1" s="1"/>
  <c r="AG449" i="1"/>
  <c r="AN449" i="1" s="1"/>
  <c r="AO449" i="1" s="1"/>
  <c r="AG389" i="1"/>
  <c r="AN389" i="1" s="1"/>
  <c r="AG1291" i="1"/>
  <c r="AN1291" i="1" s="1"/>
  <c r="AG1489" i="1"/>
  <c r="AN1489" i="1" s="1"/>
  <c r="BB1557" i="1"/>
  <c r="AD1476" i="1"/>
  <c r="AD1255" i="1"/>
  <c r="AG1255" i="1" s="1"/>
  <c r="AN1255" i="1" s="1"/>
  <c r="AO1255" i="1" s="1"/>
  <c r="AG1267" i="1"/>
  <c r="AN1267" i="1" s="1"/>
  <c r="AG1309" i="1"/>
  <c r="AN1309" i="1" s="1"/>
  <c r="AO1309" i="1" s="1"/>
  <c r="AD1144" i="1"/>
  <c r="AG1144" i="1" s="1"/>
  <c r="AN1144" i="1" s="1"/>
  <c r="AO1144" i="1" s="1"/>
  <c r="AP734" i="1"/>
  <c r="AQ734" i="1" s="1"/>
  <c r="AG868" i="1"/>
  <c r="AN868" i="1" s="1"/>
  <c r="AO868" i="1" s="1"/>
  <c r="AG726" i="1"/>
  <c r="AN726" i="1" s="1"/>
  <c r="AO726" i="1" s="1"/>
  <c r="AG842" i="1"/>
  <c r="AN842" i="1" s="1"/>
  <c r="AG768" i="1"/>
  <c r="AN768" i="1" s="1"/>
  <c r="AP575" i="1"/>
  <c r="AQ575" i="1" s="1"/>
  <c r="AG534" i="1"/>
  <c r="AN534" i="1" s="1"/>
  <c r="AO534" i="1" s="1"/>
  <c r="AG643" i="1"/>
  <c r="AN643" i="1" s="1"/>
  <c r="AP538" i="1"/>
  <c r="AQ538" i="1" s="1"/>
  <c r="AG617" i="1"/>
  <c r="AN617" i="1" s="1"/>
  <c r="AO617" i="1" s="1"/>
  <c r="AG632" i="1"/>
  <c r="AG315" i="1"/>
  <c r="AN315" i="1" s="1"/>
  <c r="AO315" i="1" s="1"/>
  <c r="AP41" i="1"/>
  <c r="AQ41" i="1" s="1"/>
  <c r="U224" i="1"/>
  <c r="AD224" i="1" s="1"/>
  <c r="AG224" i="1" s="1"/>
  <c r="AN224" i="1" s="1"/>
  <c r="AP156" i="1"/>
  <c r="AQ156" i="1" s="1"/>
  <c r="AG46" i="1"/>
  <c r="AN46" i="1" s="1"/>
  <c r="AQ1291" i="1"/>
  <c r="AG706" i="1"/>
  <c r="AN706" i="1" s="1"/>
  <c r="AO706" i="1" s="1"/>
  <c r="AD1159" i="1"/>
  <c r="AG1159" i="1" s="1"/>
  <c r="AN1159" i="1" s="1"/>
  <c r="AD1496" i="1"/>
  <c r="AR1606" i="1"/>
  <c r="AG1473" i="1"/>
  <c r="AN1473" i="1" s="1"/>
  <c r="AO1473" i="1" s="1"/>
  <c r="AD1269" i="1"/>
  <c r="AO1161" i="1"/>
  <c r="AD1109" i="1"/>
  <c r="AQ1305" i="1"/>
  <c r="AQ1095" i="1"/>
  <c r="AG845" i="1"/>
  <c r="AN845" i="1" s="1"/>
  <c r="AG852" i="1"/>
  <c r="AN852" i="1" s="1"/>
  <c r="AG672" i="1"/>
  <c r="AN672" i="1" s="1"/>
  <c r="AG550" i="1"/>
  <c r="AN550" i="1" s="1"/>
  <c r="AO550" i="1" s="1"/>
  <c r="AP376" i="1"/>
  <c r="AQ376" i="1" s="1"/>
  <c r="AP499" i="1"/>
  <c r="AQ499" i="1" s="1"/>
  <c r="AG403" i="1"/>
  <c r="AN403" i="1" s="1"/>
  <c r="AS403" i="1" s="1"/>
  <c r="BA403" i="1" s="1"/>
  <c r="AG316" i="1"/>
  <c r="AN316" i="1" s="1"/>
  <c r="AS316" i="1" s="1"/>
  <c r="BA316" i="1" s="1"/>
  <c r="AP143" i="1"/>
  <c r="AQ143" i="1" s="1"/>
  <c r="AD1204" i="1"/>
  <c r="AG1204" i="1" s="1"/>
  <c r="AN1204" i="1" s="1"/>
  <c r="AO1204" i="1" s="1"/>
  <c r="AG596" i="1"/>
  <c r="AN596" i="1" s="1"/>
  <c r="AO596" i="1" s="1"/>
  <c r="AG284" i="1"/>
  <c r="AN284" i="1" s="1"/>
  <c r="AG1391" i="1"/>
  <c r="AN1391" i="1" s="1"/>
  <c r="AQ541" i="1"/>
  <c r="AG541" i="1"/>
  <c r="AN541" i="1" s="1"/>
  <c r="AS541" i="1" s="1"/>
  <c r="BA541" i="1" s="1"/>
  <c r="U1461" i="1"/>
  <c r="AD1461" i="1" s="1"/>
  <c r="AG1461" i="1" s="1"/>
  <c r="AN1461" i="1" s="1"/>
  <c r="U1403" i="1"/>
  <c r="AD1403" i="1" s="1"/>
  <c r="AG1403" i="1" s="1"/>
  <c r="AN1403" i="1" s="1"/>
  <c r="U1423" i="1"/>
  <c r="AD1423" i="1" s="1"/>
  <c r="AG1423" i="1" s="1"/>
  <c r="AN1423" i="1" s="1"/>
  <c r="U1266" i="1"/>
  <c r="AD1266" i="1" s="1"/>
  <c r="AG1266" i="1" s="1"/>
  <c r="AN1266" i="1" s="1"/>
  <c r="AP1227" i="1"/>
  <c r="AQ1227" i="1" s="1"/>
  <c r="U1342" i="1"/>
  <c r="AD1342" i="1" s="1"/>
  <c r="AG1342" i="1" s="1"/>
  <c r="AN1342" i="1" s="1"/>
  <c r="U1131" i="1"/>
  <c r="AD1131" i="1" s="1"/>
  <c r="AG1131" i="1" s="1"/>
  <c r="AN1131" i="1" s="1"/>
  <c r="AP1032" i="1"/>
  <c r="AQ1032" i="1" s="1"/>
  <c r="AP827" i="1"/>
  <c r="AQ827" i="1" s="1"/>
  <c r="AP877" i="1"/>
  <c r="AQ877" i="1" s="1"/>
  <c r="AP294" i="1"/>
  <c r="AQ294" i="1" s="1"/>
  <c r="AP390" i="1"/>
  <c r="AQ390" i="1" s="1"/>
  <c r="U213" i="1"/>
  <c r="AD213" i="1" s="1"/>
  <c r="AG213" i="1" s="1"/>
  <c r="AN213" i="1" s="1"/>
  <c r="AP213" i="1"/>
  <c r="AQ213" i="1" s="1"/>
  <c r="AP475" i="1"/>
  <c r="AQ475" i="1" s="1"/>
  <c r="AP798" i="1"/>
  <c r="AQ798" i="1" s="1"/>
  <c r="U798" i="1"/>
  <c r="AD798" i="1" s="1"/>
  <c r="AG798" i="1" s="1"/>
  <c r="AN798" i="1" s="1"/>
  <c r="AP619" i="1"/>
  <c r="AQ619" i="1" s="1"/>
  <c r="U293" i="1"/>
  <c r="AD293" i="1" s="1"/>
  <c r="AG293" i="1" s="1"/>
  <c r="AN293" i="1" s="1"/>
  <c r="AP293" i="1"/>
  <c r="AQ293" i="1" s="1"/>
  <c r="AP918" i="1"/>
  <c r="AQ918" i="1" s="1"/>
  <c r="AP112" i="1"/>
  <c r="AQ112" i="1" s="1"/>
  <c r="U1079" i="1"/>
  <c r="AD1079" i="1" s="1"/>
  <c r="AG1079" i="1" s="1"/>
  <c r="AN1079" i="1" s="1"/>
  <c r="AP1148" i="1"/>
  <c r="AQ1148" i="1" s="1"/>
  <c r="AP886" i="1"/>
  <c r="AQ886" i="1" s="1"/>
  <c r="U922" i="1"/>
  <c r="AD922" i="1" s="1"/>
  <c r="AG922" i="1" s="1"/>
  <c r="AN922" i="1" s="1"/>
  <c r="U311" i="1"/>
  <c r="AD311" i="1" s="1"/>
  <c r="AP311" i="1"/>
  <c r="AQ311" i="1" s="1"/>
  <c r="U158" i="1"/>
  <c r="AD158" i="1" s="1"/>
  <c r="AG158" i="1" s="1"/>
  <c r="AN158" i="1" s="1"/>
  <c r="AO158" i="1" s="1"/>
  <c r="AR158" i="1" s="1"/>
  <c r="AP158" i="1"/>
  <c r="AQ158" i="1" s="1"/>
  <c r="AP244" i="1"/>
  <c r="AQ244" i="1" s="1"/>
  <c r="U1042" i="1"/>
  <c r="AD1042" i="1" s="1"/>
  <c r="AG1042" i="1" s="1"/>
  <c r="AN1042" i="1" s="1"/>
  <c r="AP1042" i="1"/>
  <c r="AQ1042" i="1" s="1"/>
  <c r="AP175" i="1"/>
  <c r="AQ175" i="1" s="1"/>
  <c r="U175" i="1"/>
  <c r="AD175" i="1" s="1"/>
  <c r="AG175" i="1" s="1"/>
  <c r="AN175" i="1" s="1"/>
  <c r="AP19" i="1"/>
  <c r="AQ19" i="1" s="1"/>
  <c r="AG1338" i="1"/>
  <c r="AN1338" i="1" s="1"/>
  <c r="AG1427" i="1"/>
  <c r="AN1427" i="1" s="1"/>
  <c r="AQ1327" i="1"/>
  <c r="AG1358" i="1"/>
  <c r="AN1358" i="1" s="1"/>
  <c r="AO1358" i="1" s="1"/>
  <c r="AR1358" i="1" s="1"/>
  <c r="AG1158" i="1"/>
  <c r="AN1158" i="1" s="1"/>
  <c r="AG1176" i="1"/>
  <c r="AN1176" i="1" s="1"/>
  <c r="AS1176" i="1" s="1"/>
  <c r="BA1176" i="1" s="1"/>
  <c r="AQ1092" i="1"/>
  <c r="AG992" i="1"/>
  <c r="AN992" i="1" s="1"/>
  <c r="AG975" i="1"/>
  <c r="AN975" i="1" s="1"/>
  <c r="AO975" i="1" s="1"/>
  <c r="AG927" i="1"/>
  <c r="AN927" i="1" s="1"/>
  <c r="AO927" i="1" s="1"/>
  <c r="AG888" i="1"/>
  <c r="AN888" i="1" s="1"/>
  <c r="AO888" i="1" s="1"/>
  <c r="AP786" i="1"/>
  <c r="AQ786" i="1" s="1"/>
  <c r="AG843" i="1"/>
  <c r="AN843" i="1" s="1"/>
  <c r="AO843" i="1" s="1"/>
  <c r="AG359" i="1"/>
  <c r="AN359" i="1" s="1"/>
  <c r="AS359" i="1" s="1"/>
  <c r="BA359" i="1" s="1"/>
  <c r="AG51" i="1"/>
  <c r="AN51" i="1" s="1"/>
  <c r="AO51" i="1" s="1"/>
  <c r="AG106" i="1"/>
  <c r="AN106" i="1" s="1"/>
  <c r="AG59" i="1"/>
  <c r="AN59" i="1" s="1"/>
  <c r="AG1179" i="1"/>
  <c r="AN1179" i="1" s="1"/>
  <c r="AG631" i="1"/>
  <c r="AN631" i="1" s="1"/>
  <c r="AG765" i="1"/>
  <c r="AN765" i="1" s="1"/>
  <c r="AG6" i="1"/>
  <c r="AN6" i="1" s="1"/>
  <c r="AG87" i="1"/>
  <c r="AJ87" i="1" s="1"/>
  <c r="AN87" i="1" s="1"/>
  <c r="AS87" i="1" s="1"/>
  <c r="AG1500" i="1"/>
  <c r="AN1500" i="1" s="1"/>
  <c r="AG1385" i="1"/>
  <c r="AN1385" i="1" s="1"/>
  <c r="AG1340" i="1"/>
  <c r="AN1340" i="1" s="1"/>
  <c r="AD1330" i="1"/>
  <c r="AG1330" i="1" s="1"/>
  <c r="AN1330" i="1" s="1"/>
  <c r="AP1330" i="1"/>
  <c r="AQ1330" i="1" s="1"/>
  <c r="AG1250" i="1"/>
  <c r="AN1250" i="1" s="1"/>
  <c r="AG1272" i="1"/>
  <c r="AN1272" i="1" s="1"/>
  <c r="AO1272" i="1" s="1"/>
  <c r="AR1272" i="1" s="1"/>
  <c r="AG1242" i="1"/>
  <c r="AN1242" i="1" s="1"/>
  <c r="AS1242" i="1" s="1"/>
  <c r="BA1242" i="1" s="1"/>
  <c r="AD1260" i="1"/>
  <c r="AG1087" i="1"/>
  <c r="AN1087" i="1" s="1"/>
  <c r="AQ1137" i="1"/>
  <c r="AP985" i="1"/>
  <c r="AQ985" i="1" s="1"/>
  <c r="AG1067" i="1"/>
  <c r="AN1067" i="1" s="1"/>
  <c r="AO1067" i="1" s="1"/>
  <c r="AG1006" i="1"/>
  <c r="AN1006" i="1" s="1"/>
  <c r="AG863" i="1"/>
  <c r="AN863" i="1" s="1"/>
  <c r="AP360" i="1"/>
  <c r="AQ360" i="1" s="1"/>
  <c r="AP519" i="1"/>
  <c r="AQ519" i="1" s="1"/>
  <c r="AG286" i="1"/>
  <c r="AN286" i="1" s="1"/>
  <c r="AG504" i="1"/>
  <c r="AN504" i="1" s="1"/>
  <c r="AS504" i="1" s="1"/>
  <c r="BA504" i="1" s="1"/>
  <c r="AG386" i="1"/>
  <c r="AN386" i="1" s="1"/>
  <c r="AO386" i="1" s="1"/>
  <c r="AR386" i="1" s="1"/>
  <c r="AP256" i="1"/>
  <c r="AQ256" i="1" s="1"/>
  <c r="AP101" i="1"/>
  <c r="AQ101" i="1" s="1"/>
  <c r="AP78" i="1"/>
  <c r="AQ78" i="1" s="1"/>
  <c r="AP3" i="1"/>
  <c r="AG105" i="1"/>
  <c r="AG138" i="1"/>
  <c r="AN138" i="1" s="1"/>
  <c r="AO138" i="1" s="1"/>
  <c r="AG1271" i="1"/>
  <c r="AN1271" i="1" s="1"/>
  <c r="AO1271" i="1" s="1"/>
  <c r="AR1271" i="1" s="1"/>
  <c r="AD1278" i="1"/>
  <c r="AP631" i="1"/>
  <c r="AQ631" i="1" s="1"/>
  <c r="BB1577" i="1"/>
  <c r="AD1321" i="1"/>
  <c r="AG1169" i="1"/>
  <c r="AN1169" i="1" s="1"/>
  <c r="AS1169" i="1" s="1"/>
  <c r="BA1169" i="1" s="1"/>
  <c r="AO1156" i="1"/>
  <c r="AG1069" i="1"/>
  <c r="AN1069" i="1" s="1"/>
  <c r="AS1069" i="1" s="1"/>
  <c r="BA1069" i="1" s="1"/>
  <c r="AG1111" i="1"/>
  <c r="AN1111" i="1" s="1"/>
  <c r="AD1043" i="1"/>
  <c r="AG1043" i="1" s="1"/>
  <c r="AN1043" i="1" s="1"/>
  <c r="AO1019" i="1"/>
  <c r="AG998" i="1"/>
  <c r="AN998" i="1" s="1"/>
  <c r="AG838" i="1"/>
  <c r="AN838" i="1" s="1"/>
  <c r="AG900" i="1"/>
  <c r="AN900" i="1" s="1"/>
  <c r="AS900" i="1" s="1"/>
  <c r="BA900" i="1" s="1"/>
  <c r="AG747" i="1"/>
  <c r="AN747" i="1" s="1"/>
  <c r="AQ623" i="1"/>
  <c r="AP596" i="1"/>
  <c r="AQ596" i="1" s="1"/>
  <c r="AP411" i="1"/>
  <c r="AQ411" i="1" s="1"/>
  <c r="AG656" i="1"/>
  <c r="AN656" i="1" s="1"/>
  <c r="AP513" i="1"/>
  <c r="AQ513" i="1" s="1"/>
  <c r="AG429" i="1"/>
  <c r="AN429" i="1" s="1"/>
  <c r="AS429" i="1" s="1"/>
  <c r="BA429" i="1" s="1"/>
  <c r="AG267" i="1"/>
  <c r="AN267" i="1" s="1"/>
  <c r="AG483" i="1"/>
  <c r="AN483" i="1" s="1"/>
  <c r="AP166" i="1"/>
  <c r="AQ166" i="1" s="1"/>
  <c r="AP27" i="1"/>
  <c r="AQ27" i="1" s="1"/>
  <c r="U238" i="1"/>
  <c r="AD238" i="1" s="1"/>
  <c r="AG238" i="1" s="1"/>
  <c r="AN238" i="1" s="1"/>
  <c r="AG476" i="1"/>
  <c r="AN476" i="1" s="1"/>
  <c r="AG326" i="1"/>
  <c r="AN326" i="1" s="1"/>
  <c r="AO326" i="1" s="1"/>
  <c r="AG41" i="1"/>
  <c r="AN41" i="1" s="1"/>
  <c r="AG96" i="1"/>
  <c r="AN96" i="1" s="1"/>
  <c r="AS96" i="1" s="1"/>
  <c r="BA96" i="1" s="1"/>
  <c r="AG116" i="1"/>
  <c r="AN116" i="1" s="1"/>
  <c r="AR1523" i="1"/>
  <c r="AG905" i="1"/>
  <c r="AN905" i="1" s="1"/>
  <c r="AO905" i="1" s="1"/>
  <c r="AR1605" i="1"/>
  <c r="AQ1145" i="1"/>
  <c r="AD837" i="1"/>
  <c r="AG849" i="1"/>
  <c r="AN849" i="1" s="1"/>
  <c r="AS849" i="1" s="1"/>
  <c r="BA849" i="1" s="1"/>
  <c r="AG644" i="1"/>
  <c r="AN644" i="1" s="1"/>
  <c r="AG135" i="1"/>
  <c r="AN135" i="1" s="1"/>
  <c r="AO135" i="1" s="1"/>
  <c r="AD1511" i="1"/>
  <c r="AG1450" i="1"/>
  <c r="AN1450" i="1" s="1"/>
  <c r="AO1450" i="1" s="1"/>
  <c r="AG1349" i="1"/>
  <c r="AN1349" i="1" s="1"/>
  <c r="AG143" i="1"/>
  <c r="AN143" i="1" s="1"/>
  <c r="AO143" i="1" s="1"/>
  <c r="AG683" i="1"/>
  <c r="AN683" i="1" s="1"/>
  <c r="AO683" i="1" s="1"/>
  <c r="AG507" i="1"/>
  <c r="AN507" i="1" s="1"/>
  <c r="AO507" i="1" s="1"/>
  <c r="AG373" i="1"/>
  <c r="AN373" i="1" s="1"/>
  <c r="AG491" i="1"/>
  <c r="AN491" i="1" s="1"/>
  <c r="AS491" i="1" s="1"/>
  <c r="BA491" i="1" s="1"/>
  <c r="AG1501" i="1"/>
  <c r="AN1501" i="1" s="1"/>
  <c r="AO1501" i="1" s="1"/>
  <c r="AD1234" i="1"/>
  <c r="AG1234" i="1" s="1"/>
  <c r="AN1234" i="1" s="1"/>
  <c r="AD750" i="1"/>
  <c r="AG750" i="1" s="1"/>
  <c r="AN750" i="1" s="1"/>
  <c r="AD499" i="1"/>
  <c r="AG499" i="1" s="1"/>
  <c r="AN499" i="1" s="1"/>
  <c r="AO499" i="1" s="1"/>
  <c r="AG1066" i="1"/>
  <c r="AN1066" i="1" s="1"/>
  <c r="AS1066" i="1" s="1"/>
  <c r="BA1066" i="1" s="1"/>
  <c r="AG723" i="1"/>
  <c r="AN723" i="1" s="1"/>
  <c r="AS723" i="1" s="1"/>
  <c r="BA723" i="1" s="1"/>
  <c r="AP457" i="1"/>
  <c r="AQ457" i="1" s="1"/>
  <c r="AP345" i="1"/>
  <c r="AQ345" i="1" s="1"/>
  <c r="AG889" i="1"/>
  <c r="AN889" i="1" s="1"/>
  <c r="AS889" i="1" s="1"/>
  <c r="AG1125" i="1"/>
  <c r="AN1125" i="1" s="1"/>
  <c r="AG1305" i="1"/>
  <c r="AN1305" i="1" s="1"/>
  <c r="AP603" i="1"/>
  <c r="AQ603" i="1" s="1"/>
  <c r="AG497" i="1"/>
  <c r="AN497" i="1" s="1"/>
  <c r="AO497" i="1" s="1"/>
  <c r="AP130" i="1"/>
  <c r="AQ130" i="1" s="1"/>
  <c r="AR1608" i="1"/>
  <c r="BB1582" i="1"/>
  <c r="AG1490" i="1"/>
  <c r="AN1490" i="1" s="1"/>
  <c r="AG1448" i="1"/>
  <c r="AN1448" i="1" s="1"/>
  <c r="AD1437" i="1"/>
  <c r="AG1437" i="1" s="1"/>
  <c r="AN1437" i="1" s="1"/>
  <c r="AO1437" i="1" s="1"/>
  <c r="AG1426" i="1"/>
  <c r="AN1426" i="1" s="1"/>
  <c r="AG1377" i="1"/>
  <c r="AN1377" i="1" s="1"/>
  <c r="AS1377" i="1" s="1"/>
  <c r="BA1377" i="1" s="1"/>
  <c r="AG1265" i="1"/>
  <c r="AN1265" i="1" s="1"/>
  <c r="AG1367" i="1"/>
  <c r="AN1367" i="1" s="1"/>
  <c r="AQ1308" i="1"/>
  <c r="AD1163" i="1"/>
  <c r="AG1163" i="1" s="1"/>
  <c r="AN1163" i="1" s="1"/>
  <c r="AD1077" i="1"/>
  <c r="AQ1169" i="1"/>
  <c r="AG1095" i="1"/>
  <c r="AN1095" i="1" s="1"/>
  <c r="AG848" i="1"/>
  <c r="AN848" i="1" s="1"/>
  <c r="AP770" i="1"/>
  <c r="AQ770" i="1" s="1"/>
  <c r="AP744" i="1"/>
  <c r="AQ744" i="1" s="1"/>
  <c r="AG715" i="1"/>
  <c r="AN715" i="1" s="1"/>
  <c r="AO715" i="1" s="1"/>
  <c r="AR715" i="1" s="1"/>
  <c r="AG807" i="1"/>
  <c r="AN807" i="1" s="1"/>
  <c r="AS807" i="1" s="1"/>
  <c r="BA807" i="1" s="1"/>
  <c r="AG639" i="1"/>
  <c r="AN639" i="1" s="1"/>
  <c r="AP434" i="1"/>
  <c r="AQ434" i="1" s="1"/>
  <c r="AG343" i="1"/>
  <c r="AN343" i="1" s="1"/>
  <c r="AO343" i="1" s="1"/>
  <c r="AG408" i="1"/>
  <c r="AN408" i="1" s="1"/>
  <c r="AO408" i="1" s="1"/>
  <c r="AR408" i="1" s="1"/>
  <c r="AG93" i="1"/>
  <c r="AN93" i="1" s="1"/>
  <c r="AS93" i="1" s="1"/>
  <c r="BA93" i="1" s="1"/>
  <c r="U1411" i="1"/>
  <c r="AD1411" i="1" s="1"/>
  <c r="AG1411" i="1" s="1"/>
  <c r="AN1411" i="1" s="1"/>
  <c r="AO1411" i="1" s="1"/>
  <c r="AG990" i="1"/>
  <c r="AN990" i="1" s="1"/>
  <c r="AO990" i="1" s="1"/>
  <c r="AD521" i="1"/>
  <c r="AP1188" i="1"/>
  <c r="AQ1188" i="1" s="1"/>
  <c r="U1188" i="1"/>
  <c r="AD1188" i="1" s="1"/>
  <c r="AG1188" i="1" s="1"/>
  <c r="AN1188" i="1" s="1"/>
  <c r="AO1188" i="1" s="1"/>
  <c r="AR1188" i="1" s="1"/>
  <c r="U1147" i="1"/>
  <c r="AD1147" i="1" s="1"/>
  <c r="AG1147" i="1" s="1"/>
  <c r="AN1147" i="1" s="1"/>
  <c r="AP1147" i="1"/>
  <c r="AQ1147" i="1" s="1"/>
  <c r="AP774" i="1"/>
  <c r="AQ774" i="1" s="1"/>
  <c r="AP713" i="1"/>
  <c r="AQ713" i="1" s="1"/>
  <c r="AG666" i="1"/>
  <c r="AN666" i="1" s="1"/>
  <c r="AG519" i="1"/>
  <c r="AN519" i="1" s="1"/>
  <c r="AO519" i="1" s="1"/>
  <c r="AR519" i="1" s="1"/>
  <c r="AG896" i="1"/>
  <c r="AN896" i="1" s="1"/>
  <c r="AP683" i="1"/>
  <c r="AQ683" i="1" s="1"/>
  <c r="AP373" i="1"/>
  <c r="AQ373" i="1" s="1"/>
  <c r="AD1336" i="1"/>
  <c r="AG1336" i="1" s="1"/>
  <c r="AN1336" i="1" s="1"/>
  <c r="BB1590" i="1"/>
  <c r="AG1440" i="1"/>
  <c r="AN1440" i="1" s="1"/>
  <c r="AG1361" i="1"/>
  <c r="AN1361" i="1" s="1"/>
  <c r="AS1361" i="1" s="1"/>
  <c r="BA1361" i="1" s="1"/>
  <c r="AQ1223" i="1"/>
  <c r="AQ1037" i="1"/>
  <c r="AQ1084" i="1"/>
  <c r="AG955" i="1"/>
  <c r="AN955" i="1" s="1"/>
  <c r="AG653" i="1"/>
  <c r="AN653" i="1" s="1"/>
  <c r="AG385" i="1"/>
  <c r="AN385" i="1" s="1"/>
  <c r="AO385" i="1" s="1"/>
  <c r="AP29" i="1"/>
  <c r="AQ29" i="1" s="1"/>
  <c r="AD1187" i="1"/>
  <c r="AQ1166" i="1"/>
  <c r="AQ1168" i="1"/>
  <c r="AP965" i="1"/>
  <c r="AQ965" i="1" s="1"/>
  <c r="AD828" i="1"/>
  <c r="AG828" i="1" s="1"/>
  <c r="AN828" i="1" s="1"/>
  <c r="AO828" i="1" s="1"/>
  <c r="AR828" i="1" s="1"/>
  <c r="AO968" i="1"/>
  <c r="AR968" i="1" s="1"/>
  <c r="BB968" i="1" s="1"/>
  <c r="AG608" i="1"/>
  <c r="AN608" i="1" s="1"/>
  <c r="AS608" i="1" s="1"/>
  <c r="BA608" i="1" s="1"/>
  <c r="AP491" i="1"/>
  <c r="AQ491" i="1" s="1"/>
  <c r="AG436" i="1"/>
  <c r="AN436" i="1" s="1"/>
  <c r="AG481" i="1"/>
  <c r="AN481" i="1" s="1"/>
  <c r="AG1319" i="1"/>
  <c r="AN1319" i="1" s="1"/>
  <c r="AS1319" i="1" s="1"/>
  <c r="BA1319" i="1" s="1"/>
  <c r="AD1221" i="1"/>
  <c r="AG1221" i="1" s="1"/>
  <c r="AN1221" i="1" s="1"/>
  <c r="AO1221" i="1" s="1"/>
  <c r="AP982" i="1"/>
  <c r="AQ982" i="1" s="1"/>
  <c r="AD903" i="1"/>
  <c r="AG903" i="1" s="1"/>
  <c r="AN903" i="1" s="1"/>
  <c r="AO903" i="1" s="1"/>
  <c r="AP507" i="1"/>
  <c r="AQ507" i="1" s="1"/>
  <c r="AG627" i="1"/>
  <c r="AN627" i="1" s="1"/>
  <c r="AO627" i="1" s="1"/>
  <c r="AG434" i="1"/>
  <c r="AN434" i="1" s="1"/>
  <c r="AS434" i="1" s="1"/>
  <c r="BA434" i="1" s="1"/>
  <c r="AG330" i="1"/>
  <c r="AN330" i="1" s="1"/>
  <c r="AO330" i="1" s="1"/>
  <c r="AP1102" i="1"/>
  <c r="AQ1102" i="1" s="1"/>
  <c r="AG755" i="1"/>
  <c r="AN755" i="1" s="1"/>
  <c r="AO755" i="1" s="1"/>
  <c r="AG311" i="1"/>
  <c r="AN311" i="1" s="1"/>
  <c r="AG189" i="1"/>
  <c r="AN189" i="1" s="1"/>
  <c r="AO189" i="1" s="1"/>
  <c r="AQ1498" i="1"/>
  <c r="AP929" i="1"/>
  <c r="AQ929" i="1" s="1"/>
  <c r="AG952" i="1"/>
  <c r="AN952" i="1" s="1"/>
  <c r="AO952" i="1" s="1"/>
  <c r="AS990" i="1"/>
  <c r="BA990" i="1" s="1"/>
  <c r="AG407" i="1"/>
  <c r="AN407" i="1" s="1"/>
  <c r="AG321" i="1"/>
  <c r="AN321" i="1" s="1"/>
  <c r="AS321" i="1" s="1"/>
  <c r="BA321" i="1" s="1"/>
  <c r="U1261" i="1"/>
  <c r="AD1261" i="1" s="1"/>
  <c r="AG1261" i="1" s="1"/>
  <c r="AN1261" i="1" s="1"/>
  <c r="AP1332" i="1"/>
  <c r="AQ1332" i="1" s="1"/>
  <c r="U953" i="1"/>
  <c r="AD953" i="1" s="1"/>
  <c r="AG953" i="1" s="1"/>
  <c r="AN953" i="1" s="1"/>
  <c r="AS953" i="1" s="1"/>
  <c r="BA953" i="1" s="1"/>
  <c r="AP953" i="1"/>
  <c r="AQ953" i="1" s="1"/>
  <c r="U682" i="1"/>
  <c r="AD682" i="1" s="1"/>
  <c r="AG682" i="1" s="1"/>
  <c r="AN682" i="1" s="1"/>
  <c r="AP682" i="1"/>
  <c r="AQ682" i="1" s="1"/>
  <c r="AO889" i="1"/>
  <c r="AR889" i="1" s="1"/>
  <c r="AZ889" i="1" s="1"/>
  <c r="AS1247" i="1"/>
  <c r="BA1247" i="1" s="1"/>
  <c r="AO1247" i="1"/>
  <c r="AR1247" i="1" s="1"/>
  <c r="AZ1529" i="1"/>
  <c r="BB1529" i="1"/>
  <c r="AG707" i="1"/>
  <c r="AN707" i="1" s="1"/>
  <c r="AG661" i="1"/>
  <c r="AN661" i="1" s="1"/>
  <c r="AG548" i="1"/>
  <c r="AN548" i="1" s="1"/>
  <c r="AP1296" i="1"/>
  <c r="AQ1296" i="1" s="1"/>
  <c r="AP1479" i="1"/>
  <c r="AQ1479" i="1" s="1"/>
  <c r="U1479" i="1"/>
  <c r="AD1479" i="1" s="1"/>
  <c r="AG1479" i="1" s="1"/>
  <c r="AN1479" i="1" s="1"/>
  <c r="AP1115" i="1"/>
  <c r="AQ1115" i="1" s="1"/>
  <c r="U1115" i="1"/>
  <c r="AD1115" i="1" s="1"/>
  <c r="AG1115" i="1" s="1"/>
  <c r="AN1115" i="1" s="1"/>
  <c r="AP1231" i="1"/>
  <c r="AQ1231" i="1" s="1"/>
  <c r="U732" i="1"/>
  <c r="AD732" i="1" s="1"/>
  <c r="AG732" i="1" s="1"/>
  <c r="AN732" i="1" s="1"/>
  <c r="AP555" i="1"/>
  <c r="AQ555" i="1" s="1"/>
  <c r="AP354" i="1"/>
  <c r="AQ354" i="1" s="1"/>
  <c r="AR1607" i="1"/>
  <c r="BB1607" i="1" s="1"/>
  <c r="AG1353" i="1"/>
  <c r="AN1353" i="1" s="1"/>
  <c r="AG1295" i="1"/>
  <c r="AN1295" i="1" s="1"/>
  <c r="AS1295" i="1" s="1"/>
  <c r="BA1295" i="1" s="1"/>
  <c r="AG994" i="1"/>
  <c r="AN994" i="1" s="1"/>
  <c r="AO994" i="1" s="1"/>
  <c r="AR994" i="1" s="1"/>
  <c r="AG914" i="1"/>
  <c r="AN914" i="1" s="1"/>
  <c r="AG255" i="1"/>
  <c r="AN255" i="1" s="1"/>
  <c r="AO255" i="1" s="1"/>
  <c r="AR255" i="1" s="1"/>
  <c r="AP1374" i="1"/>
  <c r="AQ1374" i="1" s="1"/>
  <c r="AG1278" i="1"/>
  <c r="AN1278" i="1" s="1"/>
  <c r="AP1304" i="1"/>
  <c r="AQ1304" i="1" s="1"/>
  <c r="AP1083" i="1"/>
  <c r="AQ1083" i="1" s="1"/>
  <c r="AP1198" i="1"/>
  <c r="AQ1198" i="1" s="1"/>
  <c r="U982" i="1"/>
  <c r="AD982" i="1" s="1"/>
  <c r="AG982" i="1" s="1"/>
  <c r="AN982" i="1" s="1"/>
  <c r="AP995" i="1"/>
  <c r="AQ995" i="1" s="1"/>
  <c r="AP539" i="1"/>
  <c r="AQ539" i="1" s="1"/>
  <c r="AP344" i="1"/>
  <c r="AQ344" i="1" s="1"/>
  <c r="AP871" i="1"/>
  <c r="AQ871" i="1" s="1"/>
  <c r="U871" i="1"/>
  <c r="AD871" i="1" s="1"/>
  <c r="AG871" i="1" s="1"/>
  <c r="AN871" i="1" s="1"/>
  <c r="AO871" i="1" s="1"/>
  <c r="U513" i="1"/>
  <c r="AD513" i="1" s="1"/>
  <c r="AG513" i="1" s="1"/>
  <c r="AN513" i="1" s="1"/>
  <c r="AP377" i="1"/>
  <c r="AQ377" i="1" s="1"/>
  <c r="U819" i="1"/>
  <c r="AD819" i="1" s="1"/>
  <c r="AG819" i="1" s="1"/>
  <c r="AN819" i="1" s="1"/>
  <c r="AO819" i="1" s="1"/>
  <c r="AP819" i="1"/>
  <c r="AQ819" i="1" s="1"/>
  <c r="AP542" i="1"/>
  <c r="AQ542" i="1" s="1"/>
  <c r="BB1587" i="1"/>
  <c r="AG1452" i="1"/>
  <c r="AN1452" i="1" s="1"/>
  <c r="AS1452" i="1" s="1"/>
  <c r="BA1452" i="1" s="1"/>
  <c r="AG1118" i="1"/>
  <c r="AN1118" i="1" s="1"/>
  <c r="AG1045" i="1"/>
  <c r="AN1045" i="1" s="1"/>
  <c r="AS1045" i="1" s="1"/>
  <c r="BA1045" i="1" s="1"/>
  <c r="AZ1559" i="1"/>
  <c r="BB1559" i="1"/>
  <c r="AP971" i="1"/>
  <c r="AQ971" i="1" s="1"/>
  <c r="U971" i="1"/>
  <c r="AD971" i="1" s="1"/>
  <c r="AG971" i="1" s="1"/>
  <c r="AN971" i="1" s="1"/>
  <c r="AP831" i="1"/>
  <c r="AQ831" i="1" s="1"/>
  <c r="AP851" i="1"/>
  <c r="AQ851" i="1" s="1"/>
  <c r="AP561" i="1"/>
  <c r="AQ561" i="1" s="1"/>
  <c r="U612" i="1"/>
  <c r="AD612" i="1" s="1"/>
  <c r="AG612" i="1" s="1"/>
  <c r="AN612" i="1" s="1"/>
  <c r="AO612" i="1" s="1"/>
  <c r="AP612" i="1"/>
  <c r="AQ612" i="1" s="1"/>
  <c r="AG1240" i="1"/>
  <c r="AN1240" i="1" s="1"/>
  <c r="AG1059" i="1"/>
  <c r="AN1059" i="1" s="1"/>
  <c r="AG978" i="1"/>
  <c r="AN978" i="1" s="1"/>
  <c r="AS978" i="1" s="1"/>
  <c r="BA978" i="1" s="1"/>
  <c r="AG930" i="1"/>
  <c r="AN930" i="1" s="1"/>
  <c r="AS930" i="1" s="1"/>
  <c r="BA930" i="1" s="1"/>
  <c r="AG984" i="1"/>
  <c r="AN984" i="1" s="1"/>
  <c r="AS984" i="1" s="1"/>
  <c r="BA984" i="1" s="1"/>
  <c r="AG239" i="1"/>
  <c r="AN239" i="1" s="1"/>
  <c r="AO239" i="1" s="1"/>
  <c r="AR239" i="1" s="1"/>
  <c r="AP1438" i="1"/>
  <c r="AQ1438" i="1" s="1"/>
  <c r="U1368" i="1"/>
  <c r="AD1368" i="1" s="1"/>
  <c r="AG1368" i="1" s="1"/>
  <c r="AN1368" i="1" s="1"/>
  <c r="AP1346" i="1"/>
  <c r="AQ1346" i="1" s="1"/>
  <c r="AP1122" i="1"/>
  <c r="AQ1122" i="1" s="1"/>
  <c r="AG878" i="1"/>
  <c r="AN878" i="1" s="1"/>
  <c r="AO878" i="1" s="1"/>
  <c r="AR878" i="1" s="1"/>
  <c r="AZ878" i="1" s="1"/>
  <c r="AP956" i="1"/>
  <c r="AQ956" i="1" s="1"/>
  <c r="U956" i="1"/>
  <c r="AD956" i="1" s="1"/>
  <c r="AG956" i="1" s="1"/>
  <c r="AN956" i="1" s="1"/>
  <c r="AD929" i="1"/>
  <c r="AG929" i="1" s="1"/>
  <c r="AN929" i="1" s="1"/>
  <c r="AO929" i="1" s="1"/>
  <c r="AP273" i="1"/>
  <c r="AQ273" i="1" s="1"/>
  <c r="AP890" i="1"/>
  <c r="AQ890" i="1" s="1"/>
  <c r="AP342" i="1"/>
  <c r="AQ342" i="1" s="1"/>
  <c r="U7" i="1"/>
  <c r="AD7" i="1" s="1"/>
  <c r="AG7" i="1" s="1"/>
  <c r="AN7" i="1" s="1"/>
  <c r="AR1609" i="1"/>
  <c r="AG1388" i="1"/>
  <c r="AN1388" i="1" s="1"/>
  <c r="AO1388" i="1" s="1"/>
  <c r="AR1388" i="1" s="1"/>
  <c r="AG1029" i="1"/>
  <c r="AN1029" i="1" s="1"/>
  <c r="AO1029" i="1" s="1"/>
  <c r="AG1308" i="1"/>
  <c r="AN1308" i="1" s="1"/>
  <c r="AS1308" i="1" s="1"/>
  <c r="BA1308" i="1" s="1"/>
  <c r="AG1044" i="1"/>
  <c r="AN1044" i="1" s="1"/>
  <c r="AG823" i="1"/>
  <c r="AN823" i="1" s="1"/>
  <c r="AS823" i="1" s="1"/>
  <c r="BA823" i="1" s="1"/>
  <c r="AG684" i="1"/>
  <c r="AN684" i="1" s="1"/>
  <c r="AS684" i="1" s="1"/>
  <c r="BA684" i="1" s="1"/>
  <c r="AG700" i="1"/>
  <c r="AN700" i="1" s="1"/>
  <c r="AS700" i="1" s="1"/>
  <c r="BA700" i="1" s="1"/>
  <c r="AG525" i="1"/>
  <c r="AN525" i="1" s="1"/>
  <c r="AP1311" i="1"/>
  <c r="AQ1311" i="1" s="1"/>
  <c r="AP1128" i="1"/>
  <c r="AQ1128" i="1" s="1"/>
  <c r="AP1249" i="1"/>
  <c r="AQ1249" i="1" s="1"/>
  <c r="U1230" i="1"/>
  <c r="AD1230" i="1" s="1"/>
  <c r="AG1230" i="1" s="1"/>
  <c r="AN1230" i="1" s="1"/>
  <c r="AO1230" i="1" s="1"/>
  <c r="AR1230" i="1" s="1"/>
  <c r="AP1230" i="1"/>
  <c r="AQ1230" i="1" s="1"/>
  <c r="AP856" i="1"/>
  <c r="AQ856" i="1" s="1"/>
  <c r="AP867" i="1"/>
  <c r="AQ867" i="1" s="1"/>
  <c r="AP540" i="1"/>
  <c r="AQ540" i="1" s="1"/>
  <c r="AP924" i="1"/>
  <c r="AQ924" i="1" s="1"/>
  <c r="AP526" i="1"/>
  <c r="AQ526" i="1" s="1"/>
  <c r="AP227" i="1"/>
  <c r="AQ227" i="1" s="1"/>
  <c r="U835" i="1"/>
  <c r="AD835" i="1" s="1"/>
  <c r="AG835" i="1" s="1"/>
  <c r="AN835" i="1" s="1"/>
  <c r="AG1505" i="1"/>
  <c r="AN1505" i="1" s="1"/>
  <c r="AO1505" i="1" s="1"/>
  <c r="AG775" i="1"/>
  <c r="AN775" i="1" s="1"/>
  <c r="AS775" i="1" s="1"/>
  <c r="BA775" i="1" s="1"/>
  <c r="AP1194" i="1"/>
  <c r="AQ1194" i="1" s="1"/>
  <c r="AP1054" i="1"/>
  <c r="AQ1054" i="1" s="1"/>
  <c r="AP1195" i="1"/>
  <c r="AQ1195" i="1" s="1"/>
  <c r="AP1264" i="1"/>
  <c r="AQ1264" i="1" s="1"/>
  <c r="AP1028" i="1"/>
  <c r="AQ1028" i="1" s="1"/>
  <c r="AP1004" i="1"/>
  <c r="AQ1004" i="1" s="1"/>
  <c r="U875" i="1"/>
  <c r="AD875" i="1" s="1"/>
  <c r="AG875" i="1" s="1"/>
  <c r="AN875" i="1" s="1"/>
  <c r="AO875" i="1" s="1"/>
  <c r="AP875" i="1"/>
  <c r="AQ875" i="1" s="1"/>
  <c r="U897" i="1"/>
  <c r="AD897" i="1" s="1"/>
  <c r="AG897" i="1" s="1"/>
  <c r="AN897" i="1" s="1"/>
  <c r="U372" i="1"/>
  <c r="AD372" i="1" s="1"/>
  <c r="AG372" i="1" s="1"/>
  <c r="AN372" i="1" s="1"/>
  <c r="AP372" i="1"/>
  <c r="AQ372" i="1" s="1"/>
  <c r="U647" i="1"/>
  <c r="AD647" i="1" s="1"/>
  <c r="AG647" i="1" s="1"/>
  <c r="AN647" i="1" s="1"/>
  <c r="AP647" i="1"/>
  <c r="AQ647" i="1" s="1"/>
  <c r="U334" i="1"/>
  <c r="AD334" i="1" s="1"/>
  <c r="AG334" i="1" s="1"/>
  <c r="AN334" i="1" s="1"/>
  <c r="AO334" i="1" s="1"/>
  <c r="AP334" i="1"/>
  <c r="AQ334" i="1" s="1"/>
  <c r="AP251" i="1"/>
  <c r="AQ251" i="1" s="1"/>
  <c r="AG1429" i="1"/>
  <c r="AN1429" i="1" s="1"/>
  <c r="AG1203" i="1"/>
  <c r="AN1203" i="1" s="1"/>
  <c r="AO1203" i="1" s="1"/>
  <c r="AG911" i="1"/>
  <c r="AN911" i="1" s="1"/>
  <c r="AG565" i="1"/>
  <c r="AN565" i="1" s="1"/>
  <c r="AO565" i="1" s="1"/>
  <c r="AR565" i="1" s="1"/>
  <c r="AG229" i="1"/>
  <c r="AN229" i="1" s="1"/>
  <c r="AO229" i="1" s="1"/>
  <c r="AR229" i="1" s="1"/>
  <c r="AP1399" i="1"/>
  <c r="AQ1399" i="1" s="1"/>
  <c r="AP1363" i="1"/>
  <c r="AQ1363" i="1" s="1"/>
  <c r="AP1170" i="1"/>
  <c r="AQ1170" i="1" s="1"/>
  <c r="AP1433" i="1"/>
  <c r="AQ1433" i="1" s="1"/>
  <c r="AP872" i="1"/>
  <c r="AQ872" i="1" s="1"/>
  <c r="U671" i="1"/>
  <c r="AD671" i="1" s="1"/>
  <c r="AG671" i="1" s="1"/>
  <c r="AN671" i="1" s="1"/>
  <c r="AO671" i="1" s="1"/>
  <c r="AP671" i="1"/>
  <c r="AQ671" i="1" s="1"/>
  <c r="AP933" i="1"/>
  <c r="AQ933" i="1" s="1"/>
  <c r="U933" i="1"/>
  <c r="AD933" i="1" s="1"/>
  <c r="AG933" i="1" s="1"/>
  <c r="AN933" i="1" s="1"/>
  <c r="AP599" i="1"/>
  <c r="AQ599" i="1" s="1"/>
  <c r="AP259" i="1"/>
  <c r="AQ259" i="1" s="1"/>
  <c r="AG1498" i="1"/>
  <c r="AN1498" i="1" s="1"/>
  <c r="AG1468" i="1"/>
  <c r="AN1468" i="1" s="1"/>
  <c r="AS1468" i="1" s="1"/>
  <c r="BA1468" i="1" s="1"/>
  <c r="AG925" i="1"/>
  <c r="AN925" i="1" s="1"/>
  <c r="AS925" i="1" s="1"/>
  <c r="BA925" i="1" s="1"/>
  <c r="AG1185" i="1"/>
  <c r="AN1185" i="1" s="1"/>
  <c r="AO1185" i="1" s="1"/>
  <c r="AR1185" i="1" s="1"/>
  <c r="AG960" i="1"/>
  <c r="AN960" i="1" s="1"/>
  <c r="AS960" i="1" s="1"/>
  <c r="BA960" i="1" s="1"/>
  <c r="AG554" i="1"/>
  <c r="AN554" i="1" s="1"/>
  <c r="AS554" i="1" s="1"/>
  <c r="BA554" i="1" s="1"/>
  <c r="AP1290" i="1"/>
  <c r="AQ1290" i="1" s="1"/>
  <c r="AP737" i="1"/>
  <c r="AQ737" i="1" s="1"/>
  <c r="U737" i="1"/>
  <c r="AD737" i="1" s="1"/>
  <c r="AG737" i="1" s="1"/>
  <c r="AN737" i="1" s="1"/>
  <c r="AO737" i="1" s="1"/>
  <c r="AP846" i="1"/>
  <c r="AQ846" i="1" s="1"/>
  <c r="AP887" i="1"/>
  <c r="AQ887" i="1" s="1"/>
  <c r="U887" i="1"/>
  <c r="AD887" i="1" s="1"/>
  <c r="AG887" i="1" s="1"/>
  <c r="AN887" i="1" s="1"/>
  <c r="AG521" i="1"/>
  <c r="AN521" i="1" s="1"/>
  <c r="AO1479" i="1"/>
  <c r="AS747" i="1"/>
  <c r="BA747" i="1" s="1"/>
  <c r="AO747" i="1"/>
  <c r="AR747" i="1" s="1"/>
  <c r="AO411" i="1"/>
  <c r="AR411" i="1" s="1"/>
  <c r="BB1533" i="1"/>
  <c r="AZ1533" i="1"/>
  <c r="BB1609" i="1"/>
  <c r="AZ1609" i="1"/>
  <c r="BB1538" i="1"/>
  <c r="AZ1538" i="1"/>
  <c r="AS1448" i="1"/>
  <c r="BA1448" i="1" s="1"/>
  <c r="AS1042" i="1"/>
  <c r="BA1042" i="1" s="1"/>
  <c r="AO1042" i="1"/>
  <c r="AR1042" i="1" s="1"/>
  <c r="AO1063" i="1"/>
  <c r="AR1063" i="1" s="1"/>
  <c r="AS996" i="1"/>
  <c r="BA996" i="1" s="1"/>
  <c r="AO996" i="1"/>
  <c r="AR996" i="1" s="1"/>
  <c r="AJ938" i="1"/>
  <c r="AN938" i="1" s="1"/>
  <c r="AS938" i="1" s="1"/>
  <c r="AS1179" i="1"/>
  <c r="BA1179" i="1" s="1"/>
  <c r="AO1179" i="1"/>
  <c r="AR1179" i="1" s="1"/>
  <c r="AS909" i="1"/>
  <c r="BA909" i="1" s="1"/>
  <c r="AO909" i="1"/>
  <c r="AR909" i="1" s="1"/>
  <c r="AS842" i="1"/>
  <c r="BA842" i="1" s="1"/>
  <c r="AO842" i="1"/>
  <c r="AR842" i="1" s="1"/>
  <c r="AS639" i="1"/>
  <c r="BA639" i="1" s="1"/>
  <c r="AO639" i="1"/>
  <c r="AR639" i="1" s="1"/>
  <c r="AS623" i="1"/>
  <c r="BA623" i="1" s="1"/>
  <c r="AS525" i="1"/>
  <c r="BA525" i="1" s="1"/>
  <c r="AO525" i="1"/>
  <c r="AR525" i="1" s="1"/>
  <c r="AS307" i="1"/>
  <c r="BA307" i="1" s="1"/>
  <c r="AO307" i="1"/>
  <c r="AR307" i="1" s="1"/>
  <c r="AS483" i="1"/>
  <c r="BA483" i="1" s="1"/>
  <c r="AO483" i="1"/>
  <c r="AR483" i="1" s="1"/>
  <c r="AO316" i="1"/>
  <c r="AR316" i="1" s="1"/>
  <c r="AS233" i="1"/>
  <c r="BA233" i="1" s="1"/>
  <c r="AO233" i="1"/>
  <c r="AR233" i="1" s="1"/>
  <c r="AS220" i="1"/>
  <c r="BA220" i="1" s="1"/>
  <c r="AO220" i="1"/>
  <c r="AR220" i="1" s="1"/>
  <c r="AS86" i="1"/>
  <c r="BA86" i="1" s="1"/>
  <c r="AO86" i="1"/>
  <c r="AR86" i="1" s="1"/>
  <c r="AG3" i="1"/>
  <c r="AS62" i="1"/>
  <c r="BA62" i="1" s="1"/>
  <c r="AO62" i="1"/>
  <c r="AR62" i="1" s="1"/>
  <c r="AS156" i="1"/>
  <c r="BA156" i="1" s="1"/>
  <c r="AO156" i="1"/>
  <c r="AR156" i="1" s="1"/>
  <c r="AS213" i="1"/>
  <c r="BA213" i="1" s="1"/>
  <c r="AO213" i="1"/>
  <c r="AR213" i="1" s="1"/>
  <c r="AS439" i="1"/>
  <c r="BA439" i="1" s="1"/>
  <c r="AO439" i="1"/>
  <c r="AR439" i="1" s="1"/>
  <c r="AS46" i="1"/>
  <c r="BA46" i="1" s="1"/>
  <c r="AO46" i="1"/>
  <c r="AR46" i="1" s="1"/>
  <c r="AZ1602" i="1"/>
  <c r="BB1602" i="1"/>
  <c r="AS864" i="1"/>
  <c r="BA864" i="1" s="1"/>
  <c r="AO864" i="1"/>
  <c r="AO608" i="1"/>
  <c r="AR608" i="1" s="1"/>
  <c r="AS421" i="1"/>
  <c r="BA421" i="1" s="1"/>
  <c r="AO421" i="1"/>
  <c r="AR421" i="1" s="1"/>
  <c r="BB1541" i="1"/>
  <c r="AZ1541" i="1"/>
  <c r="AO1338" i="1"/>
  <c r="AR1338" i="1" s="1"/>
  <c r="AS1338" i="1"/>
  <c r="BA1338" i="1" s="1"/>
  <c r="AS1340" i="1"/>
  <c r="BA1340" i="1" s="1"/>
  <c r="AO1340" i="1"/>
  <c r="AR1340" i="1" s="1"/>
  <c r="AS1147" i="1"/>
  <c r="BA1147" i="1" s="1"/>
  <c r="AO1147" i="1"/>
  <c r="AR1147" i="1" s="1"/>
  <c r="AS1243" i="1"/>
  <c r="BA1243" i="1" s="1"/>
  <c r="AO1243" i="1"/>
  <c r="AR1243" i="1" s="1"/>
  <c r="AS1286" i="1"/>
  <c r="BA1286" i="1" s="1"/>
  <c r="AR1286" i="1"/>
  <c r="AO1286" i="1"/>
  <c r="AS1112" i="1"/>
  <c r="BA1112" i="1" s="1"/>
  <c r="AO1112" i="1"/>
  <c r="AR1112" i="1" s="1"/>
  <c r="AS1191" i="1"/>
  <c r="BA1191" i="1" s="1"/>
  <c r="AO1191" i="1"/>
  <c r="AR1191" i="1" s="1"/>
  <c r="AO863" i="1"/>
  <c r="AR863" i="1" s="1"/>
  <c r="AS863" i="1"/>
  <c r="BA863" i="1" s="1"/>
  <c r="AS911" i="1"/>
  <c r="BA911" i="1" s="1"/>
  <c r="AO911" i="1"/>
  <c r="AR911" i="1" s="1"/>
  <c r="AO849" i="1"/>
  <c r="AR849" i="1" s="1"/>
  <c r="AS861" i="1"/>
  <c r="BA861" i="1" s="1"/>
  <c r="AO861" i="1"/>
  <c r="AR861" i="1" s="1"/>
  <c r="AS768" i="1"/>
  <c r="BA768" i="1" s="1"/>
  <c r="AO768" i="1"/>
  <c r="AR768" i="1" s="1"/>
  <c r="AS734" i="1"/>
  <c r="BA734" i="1" s="1"/>
  <c r="AO734" i="1"/>
  <c r="AR734" i="1" s="1"/>
  <c r="AS653" i="1"/>
  <c r="BA653" i="1" s="1"/>
  <c r="AO653" i="1"/>
  <c r="AR653" i="1" s="1"/>
  <c r="AS565" i="1"/>
  <c r="BA565" i="1" s="1"/>
  <c r="AS407" i="1"/>
  <c r="BA407" i="1" s="1"/>
  <c r="AO407" i="1"/>
  <c r="AR407" i="1" s="1"/>
  <c r="AO429" i="1"/>
  <c r="AR429" i="1" s="1"/>
  <c r="AS378" i="1"/>
  <c r="BA378" i="1" s="1"/>
  <c r="AO378" i="1"/>
  <c r="AR378" i="1" s="1"/>
  <c r="AS519" i="1"/>
  <c r="BA519" i="1" s="1"/>
  <c r="AS408" i="1"/>
  <c r="BA408" i="1" s="1"/>
  <c r="AS306" i="1"/>
  <c r="BA306" i="1" s="1"/>
  <c r="AO306" i="1"/>
  <c r="AR306" i="1" s="1"/>
  <c r="AS360" i="1"/>
  <c r="BA360" i="1" s="1"/>
  <c r="AO360" i="1"/>
  <c r="AR360" i="1" s="1"/>
  <c r="AS200" i="1"/>
  <c r="BA200" i="1" s="1"/>
  <c r="AO200" i="1"/>
  <c r="AR200" i="1" s="1"/>
  <c r="AS70" i="1"/>
  <c r="BA70" i="1" s="1"/>
  <c r="AO70" i="1"/>
  <c r="AR70" i="1" s="1"/>
  <c r="AJ20" i="1"/>
  <c r="AN20" i="1" s="1"/>
  <c r="AS20" i="1" s="1"/>
  <c r="AS106" i="1"/>
  <c r="BA106" i="1" s="1"/>
  <c r="AO106" i="1"/>
  <c r="AR106" i="1" s="1"/>
  <c r="AJ165" i="1"/>
  <c r="AN165" i="1" s="1"/>
  <c r="AS165" i="1" s="1"/>
  <c r="AS838" i="1"/>
  <c r="BA838" i="1" s="1"/>
  <c r="AO838" i="1"/>
  <c r="AR838" i="1" s="1"/>
  <c r="BB1601" i="1"/>
  <c r="AZ1601" i="1"/>
  <c r="BB1520" i="1"/>
  <c r="AZ1520" i="1"/>
  <c r="AS1440" i="1"/>
  <c r="BA1440" i="1" s="1"/>
  <c r="AS1250" i="1"/>
  <c r="BA1250" i="1" s="1"/>
  <c r="AO1326" i="1"/>
  <c r="AR1326" i="1" s="1"/>
  <c r="AS1326" i="1"/>
  <c r="BA1326" i="1" s="1"/>
  <c r="AS1232" i="1"/>
  <c r="BA1232" i="1" s="1"/>
  <c r="AO1232" i="1"/>
  <c r="AR1232" i="1" s="1"/>
  <c r="AO1066" i="1"/>
  <c r="AR1066" i="1" s="1"/>
  <c r="AS1175" i="1"/>
  <c r="BA1175" i="1" s="1"/>
  <c r="AO1175" i="1"/>
  <c r="AR1175" i="1" s="1"/>
  <c r="AS1111" i="1"/>
  <c r="BA1111" i="1" s="1"/>
  <c r="AO1111" i="1"/>
  <c r="AR1111" i="1" s="1"/>
  <c r="AO1160" i="1"/>
  <c r="AR1160" i="1" s="1"/>
  <c r="AS1160" i="1"/>
  <c r="BA1160" i="1" s="1"/>
  <c r="AS1102" i="1"/>
  <c r="BA1102" i="1" s="1"/>
  <c r="AO1102" i="1"/>
  <c r="AR1102" i="1" s="1"/>
  <c r="AS936" i="1"/>
  <c r="BA936" i="1" s="1"/>
  <c r="AO936" i="1"/>
  <c r="AR936" i="1" s="1"/>
  <c r="AS896" i="1"/>
  <c r="BA896" i="1" s="1"/>
  <c r="AO896" i="1"/>
  <c r="AR896" i="1" s="1"/>
  <c r="AS739" i="1"/>
  <c r="BA739" i="1" s="1"/>
  <c r="AO739" i="1"/>
  <c r="AR739" i="1" s="1"/>
  <c r="AS636" i="1"/>
  <c r="BA636" i="1" s="1"/>
  <c r="AO636" i="1"/>
  <c r="AR636" i="1" s="1"/>
  <c r="AO554" i="1"/>
  <c r="AJ632" i="1"/>
  <c r="AN632" i="1" s="1"/>
  <c r="AS632" i="1" s="1"/>
  <c r="AS363" i="1"/>
  <c r="BA363" i="1" s="1"/>
  <c r="AO363" i="1"/>
  <c r="AR363" i="1" s="1"/>
  <c r="AS476" i="1"/>
  <c r="BA476" i="1" s="1"/>
  <c r="AO476" i="1"/>
  <c r="AR476" i="1" s="1"/>
  <c r="AS113" i="1"/>
  <c r="BA113" i="1" s="1"/>
  <c r="AO113" i="1"/>
  <c r="AR113" i="1" s="1"/>
  <c r="AS1435" i="1"/>
  <c r="BA1435" i="1" s="1"/>
  <c r="AO1435" i="1"/>
  <c r="AR1435" i="1" s="1"/>
  <c r="AS604" i="1"/>
  <c r="BA604" i="1" s="1"/>
  <c r="AO604" i="1"/>
  <c r="AR604" i="1" s="1"/>
  <c r="AS1489" i="1"/>
  <c r="BA1489" i="1" s="1"/>
  <c r="AO1489" i="1"/>
  <c r="AR1489" i="1" s="1"/>
  <c r="BB1521" i="1"/>
  <c r="AZ1521" i="1"/>
  <c r="AS1373" i="1"/>
  <c r="BA1373" i="1" s="1"/>
  <c r="AO1373" i="1"/>
  <c r="AR1373" i="1" s="1"/>
  <c r="AS1358" i="1"/>
  <c r="BA1358" i="1" s="1"/>
  <c r="AS1267" i="1"/>
  <c r="BA1267" i="1" s="1"/>
  <c r="AS1092" i="1"/>
  <c r="BA1092" i="1" s="1"/>
  <c r="AS1137" i="1"/>
  <c r="BA1137" i="1" s="1"/>
  <c r="AS1095" i="1"/>
  <c r="BA1095" i="1" s="1"/>
  <c r="AS845" i="1"/>
  <c r="BA845" i="1" s="1"/>
  <c r="AO845" i="1"/>
  <c r="AR845" i="1" s="1"/>
  <c r="AS894" i="1"/>
  <c r="BA894" i="1" s="1"/>
  <c r="AO894" i="1"/>
  <c r="AR894" i="1" s="1"/>
  <c r="AS707" i="1"/>
  <c r="BA707" i="1" s="1"/>
  <c r="AO707" i="1"/>
  <c r="AR707" i="1" s="1"/>
  <c r="AS731" i="1"/>
  <c r="BA731" i="1" s="1"/>
  <c r="AO731" i="1"/>
  <c r="AR731" i="1" s="1"/>
  <c r="AO807" i="1"/>
  <c r="AR807" i="1" s="1"/>
  <c r="AS609" i="1"/>
  <c r="BA609" i="1" s="1"/>
  <c r="AO609" i="1"/>
  <c r="AR609" i="1" s="1"/>
  <c r="AS661" i="1"/>
  <c r="BA661" i="1" s="1"/>
  <c r="AO661" i="1"/>
  <c r="AR661" i="1" s="1"/>
  <c r="AS548" i="1"/>
  <c r="BA548" i="1" s="1"/>
  <c r="AO548" i="1"/>
  <c r="AR548" i="1" s="1"/>
  <c r="AS267" i="1"/>
  <c r="BA267" i="1" s="1"/>
  <c r="AO267" i="1"/>
  <c r="AR267" i="1" s="1"/>
  <c r="AO376" i="1"/>
  <c r="AR376" i="1" s="1"/>
  <c r="AS373" i="1"/>
  <c r="BA373" i="1" s="1"/>
  <c r="AO373" i="1"/>
  <c r="AR373" i="1" s="1"/>
  <c r="AS101" i="1"/>
  <c r="BA101" i="1" s="1"/>
  <c r="AO101" i="1"/>
  <c r="AR101" i="1" s="1"/>
  <c r="AS88" i="1"/>
  <c r="BA88" i="1" s="1"/>
  <c r="AO88" i="1"/>
  <c r="AR88" i="1" s="1"/>
  <c r="AS6" i="1"/>
  <c r="BA6" i="1" s="1"/>
  <c r="AO6" i="1"/>
  <c r="AR6" i="1" s="1"/>
  <c r="AZ1607" i="1"/>
  <c r="BB1540" i="1"/>
  <c r="AZ1540" i="1"/>
  <c r="AS1455" i="1"/>
  <c r="BA1455" i="1" s="1"/>
  <c r="AO1455" i="1"/>
  <c r="AR1455" i="1" s="1"/>
  <c r="AS1353" i="1"/>
  <c r="BA1353" i="1" s="1"/>
  <c r="AO1353" i="1"/>
  <c r="AR1353" i="1" s="1"/>
  <c r="AS1367" i="1"/>
  <c r="BA1367" i="1" s="1"/>
  <c r="AO1367" i="1"/>
  <c r="AR1367" i="1" s="1"/>
  <c r="AS1303" i="1"/>
  <c r="BA1303" i="1" s="1"/>
  <c r="AO1303" i="1"/>
  <c r="AR1303" i="1" s="1"/>
  <c r="AS1121" i="1"/>
  <c r="BA1121" i="1" s="1"/>
  <c r="AS1138" i="1"/>
  <c r="BA1138" i="1" s="1"/>
  <c r="AO1138" i="1"/>
  <c r="AS993" i="1"/>
  <c r="BA993" i="1" s="1"/>
  <c r="AO993" i="1"/>
  <c r="AR993" i="1" s="1"/>
  <c r="AS1188" i="1"/>
  <c r="BA1188" i="1" s="1"/>
  <c r="AS914" i="1"/>
  <c r="BA914" i="1" s="1"/>
  <c r="AO914" i="1"/>
  <c r="AR914" i="1" s="1"/>
  <c r="AO682" i="1"/>
  <c r="AR682" i="1" s="1"/>
  <c r="AS682" i="1"/>
  <c r="BA682" i="1" s="1"/>
  <c r="AO666" i="1"/>
  <c r="AR666" i="1" s="1"/>
  <c r="AS666" i="1"/>
  <c r="BA666" i="1" s="1"/>
  <c r="AS643" i="1"/>
  <c r="BA643" i="1" s="1"/>
  <c r="AO643" i="1"/>
  <c r="AR643" i="1" s="1"/>
  <c r="AS722" i="1"/>
  <c r="BA722" i="1" s="1"/>
  <c r="AO722" i="1"/>
  <c r="AR722" i="1" s="1"/>
  <c r="AS656" i="1"/>
  <c r="BA656" i="1" s="1"/>
  <c r="AO656" i="1"/>
  <c r="AR656" i="1" s="1"/>
  <c r="AS426" i="1"/>
  <c r="BA426" i="1" s="1"/>
  <c r="AO426" i="1"/>
  <c r="AR426" i="1" s="1"/>
  <c r="AO372" i="1"/>
  <c r="AS8" i="1"/>
  <c r="BA8" i="1" s="1"/>
  <c r="AO8" i="1"/>
  <c r="AR8" i="1" s="1"/>
  <c r="AS179" i="1"/>
  <c r="BA179" i="1" s="1"/>
  <c r="AO179" i="1"/>
  <c r="AR179" i="1" s="1"/>
  <c r="AS56" i="1"/>
  <c r="BA56" i="1" s="1"/>
  <c r="AO56" i="1"/>
  <c r="AR56" i="1" s="1"/>
  <c r="AS176" i="1"/>
  <c r="BA176" i="1" s="1"/>
  <c r="AO176" i="1"/>
  <c r="AR176" i="1" s="1"/>
  <c r="AS255" i="1"/>
  <c r="BA255" i="1" s="1"/>
  <c r="AS59" i="1"/>
  <c r="BA59" i="1" s="1"/>
  <c r="AO59" i="1"/>
  <c r="AR59" i="1" s="1"/>
  <c r="AS1245" i="1"/>
  <c r="BA1245" i="1" s="1"/>
  <c r="AO1245" i="1"/>
  <c r="AR1245" i="1" s="1"/>
  <c r="AS928" i="1"/>
  <c r="BA928" i="1" s="1"/>
  <c r="AO928" i="1"/>
  <c r="AR928" i="1" s="1"/>
  <c r="AS672" i="1"/>
  <c r="BA672" i="1" s="1"/>
  <c r="AR672" i="1"/>
  <c r="AO672" i="1"/>
  <c r="AS481" i="1"/>
  <c r="BA481" i="1" s="1"/>
  <c r="AO481" i="1"/>
  <c r="AR481" i="1" s="1"/>
  <c r="AS1404" i="1"/>
  <c r="BA1404" i="1" s="1"/>
  <c r="AO1404" i="1"/>
  <c r="AR1404" i="1" s="1"/>
  <c r="AO1452" i="1"/>
  <c r="AR1452" i="1" s="1"/>
  <c r="AO1361" i="1"/>
  <c r="AR1361" i="1" s="1"/>
  <c r="AS1158" i="1"/>
  <c r="BA1158" i="1" s="1"/>
  <c r="AO1158" i="1"/>
  <c r="AR1158" i="1" s="1"/>
  <c r="AS1118" i="1"/>
  <c r="BA1118" i="1" s="1"/>
  <c r="AO1118" i="1"/>
  <c r="AR1118" i="1" s="1"/>
  <c r="AS1213" i="1"/>
  <c r="BA1213" i="1" s="1"/>
  <c r="AO1213" i="1"/>
  <c r="AR1213" i="1" s="1"/>
  <c r="AS991" i="1"/>
  <c r="BA991" i="1" s="1"/>
  <c r="AS998" i="1"/>
  <c r="BA998" i="1" s="1"/>
  <c r="AO998" i="1"/>
  <c r="AR998" i="1" s="1"/>
  <c r="AS765" i="1"/>
  <c r="BA765" i="1" s="1"/>
  <c r="AO765" i="1"/>
  <c r="AR765" i="1" s="1"/>
  <c r="AS721" i="1"/>
  <c r="BA721" i="1" s="1"/>
  <c r="AR721" i="1"/>
  <c r="AO721" i="1"/>
  <c r="AS595" i="1"/>
  <c r="BA595" i="1" s="1"/>
  <c r="AO595" i="1"/>
  <c r="AR595" i="1" s="1"/>
  <c r="AS644" i="1"/>
  <c r="BA644" i="1" s="1"/>
  <c r="AO644" i="1"/>
  <c r="AR644" i="1" s="1"/>
  <c r="AS311" i="1"/>
  <c r="BA311" i="1" s="1"/>
  <c r="AO311" i="1"/>
  <c r="AS489" i="1"/>
  <c r="BA489" i="1" s="1"/>
  <c r="AO489" i="1"/>
  <c r="AR489" i="1" s="1"/>
  <c r="AO321" i="1"/>
  <c r="AR321" i="1" s="1"/>
  <c r="AS457" i="1"/>
  <c r="BA457" i="1" s="1"/>
  <c r="AO457" i="1"/>
  <c r="AR457" i="1" s="1"/>
  <c r="AS130" i="1"/>
  <c r="BA130" i="1" s="1"/>
  <c r="AO130" i="1"/>
  <c r="AR130" i="1" s="1"/>
  <c r="AS166" i="1"/>
  <c r="BA166" i="1" s="1"/>
  <c r="AO166" i="1"/>
  <c r="AR166" i="1" s="1"/>
  <c r="AS29" i="1"/>
  <c r="BA29" i="1" s="1"/>
  <c r="AO29" i="1"/>
  <c r="AR29" i="1" s="1"/>
  <c r="AS126" i="1"/>
  <c r="BA126" i="1" s="1"/>
  <c r="AO126" i="1"/>
  <c r="AR126" i="1" s="1"/>
  <c r="AZ1606" i="1"/>
  <c r="BB1606" i="1"/>
  <c r="AS1297" i="1"/>
  <c r="BA1297" i="1" s="1"/>
  <c r="AO1297" i="1"/>
  <c r="AR1297" i="1" s="1"/>
  <c r="AS1075" i="1"/>
  <c r="BA1075" i="1" s="1"/>
  <c r="AO1075" i="1"/>
  <c r="AR1075" i="1" s="1"/>
  <c r="AO775" i="1"/>
  <c r="AR775" i="1" s="1"/>
  <c r="AS286" i="1"/>
  <c r="BA286" i="1" s="1"/>
  <c r="AO286" i="1"/>
  <c r="AR286" i="1" s="1"/>
  <c r="AS1427" i="1"/>
  <c r="BA1427" i="1" s="1"/>
  <c r="AO1427" i="1"/>
  <c r="AR1427" i="1" s="1"/>
  <c r="AS1341" i="1"/>
  <c r="BA1341" i="1" s="1"/>
  <c r="AO1341" i="1"/>
  <c r="AR1341" i="1" s="1"/>
  <c r="AS1391" i="1"/>
  <c r="BA1391" i="1" s="1"/>
  <c r="AO1391" i="1"/>
  <c r="AR1391" i="1" s="1"/>
  <c r="AS1343" i="1"/>
  <c r="BA1343" i="1" s="1"/>
  <c r="AO1343" i="1"/>
  <c r="AR1343" i="1" s="1"/>
  <c r="AZ1271" i="1"/>
  <c r="AS1106" i="1"/>
  <c r="BA1106" i="1" s="1"/>
  <c r="AO1106" i="1"/>
  <c r="AR1106" i="1" s="1"/>
  <c r="AS1125" i="1"/>
  <c r="BA1125" i="1" s="1"/>
  <c r="AS1240" i="1"/>
  <c r="BA1240" i="1" s="1"/>
  <c r="AO1240" i="1"/>
  <c r="AR1240" i="1" s="1"/>
  <c r="AO1242" i="1"/>
  <c r="AR1242" i="1" s="1"/>
  <c r="AS1059" i="1"/>
  <c r="BA1059" i="1" s="1"/>
  <c r="AO1059" i="1"/>
  <c r="AR1059" i="1" s="1"/>
  <c r="AS1123" i="1"/>
  <c r="BA1123" i="1" s="1"/>
  <c r="AO1123" i="1"/>
  <c r="AR1123" i="1" s="1"/>
  <c r="AS1087" i="1"/>
  <c r="BA1087" i="1" s="1"/>
  <c r="AO1087" i="1"/>
  <c r="AR1087" i="1" s="1"/>
  <c r="AO953" i="1"/>
  <c r="AR953" i="1" s="1"/>
  <c r="AS1107" i="1"/>
  <c r="BA1107" i="1" s="1"/>
  <c r="AO1107" i="1"/>
  <c r="AR1107" i="1" s="1"/>
  <c r="AO1115" i="1"/>
  <c r="AR1115" i="1" s="1"/>
  <c r="AO930" i="1"/>
  <c r="AR930" i="1" s="1"/>
  <c r="AS857" i="1"/>
  <c r="BA857" i="1" s="1"/>
  <c r="AO857" i="1"/>
  <c r="AR857" i="1" s="1"/>
  <c r="AO984" i="1"/>
  <c r="AR984" i="1" s="1"/>
  <c r="AS880" i="1"/>
  <c r="BA880" i="1" s="1"/>
  <c r="AO880" i="1"/>
  <c r="AR880" i="1" s="1"/>
  <c r="AJ769" i="1"/>
  <c r="AN769" i="1" s="1"/>
  <c r="AS769" i="1" s="1"/>
  <c r="AS436" i="1"/>
  <c r="BA436" i="1" s="1"/>
  <c r="AO436" i="1"/>
  <c r="AS465" i="1"/>
  <c r="BA465" i="1" s="1"/>
  <c r="AO465" i="1"/>
  <c r="AR465" i="1" s="1"/>
  <c r="AS386" i="1"/>
  <c r="BA386" i="1" s="1"/>
  <c r="AS239" i="1"/>
  <c r="BA239" i="1" s="1"/>
  <c r="AO27" i="1"/>
  <c r="AR27" i="1" s="1"/>
  <c r="AS158" i="1"/>
  <c r="BA158" i="1" s="1"/>
  <c r="BB1542" i="1"/>
  <c r="AZ1542" i="1"/>
  <c r="BB1560" i="1"/>
  <c r="AP1472" i="1"/>
  <c r="AQ1472" i="1" s="1"/>
  <c r="U1502" i="1"/>
  <c r="AD1502" i="1" s="1"/>
  <c r="AG1502" i="1" s="1"/>
  <c r="AN1502" i="1" s="1"/>
  <c r="AO1490" i="1"/>
  <c r="U1434" i="1"/>
  <c r="AD1434" i="1" s="1"/>
  <c r="AG1434" i="1" s="1"/>
  <c r="AN1434" i="1" s="1"/>
  <c r="U1487" i="1"/>
  <c r="AD1487" i="1" s="1"/>
  <c r="AG1487" i="1" s="1"/>
  <c r="AN1487" i="1" s="1"/>
  <c r="U1475" i="1"/>
  <c r="AD1475" i="1" s="1"/>
  <c r="AG1475" i="1" s="1"/>
  <c r="AN1475" i="1" s="1"/>
  <c r="AO1448" i="1"/>
  <c r="AP1375" i="1"/>
  <c r="AQ1375" i="1" s="1"/>
  <c r="U1369" i="1"/>
  <c r="AD1369" i="1" s="1"/>
  <c r="AG1369" i="1" s="1"/>
  <c r="AN1369" i="1" s="1"/>
  <c r="AP1445" i="1"/>
  <c r="AQ1445" i="1" s="1"/>
  <c r="AS1432" i="1"/>
  <c r="BA1432" i="1" s="1"/>
  <c r="AS1397" i="1"/>
  <c r="BA1397" i="1" s="1"/>
  <c r="AO1397" i="1"/>
  <c r="AR1397" i="1" s="1"/>
  <c r="U1402" i="1"/>
  <c r="AD1402" i="1" s="1"/>
  <c r="AG1402" i="1" s="1"/>
  <c r="AN1402" i="1" s="1"/>
  <c r="AO1432" i="1"/>
  <c r="AR1432" i="1" s="1"/>
  <c r="AP1398" i="1"/>
  <c r="AQ1398" i="1" s="1"/>
  <c r="AP1414" i="1"/>
  <c r="AQ1414" i="1" s="1"/>
  <c r="AS1385" i="1"/>
  <c r="BA1385" i="1" s="1"/>
  <c r="AO1428" i="1"/>
  <c r="AR1428" i="1" s="1"/>
  <c r="AS1428" i="1"/>
  <c r="BA1428" i="1" s="1"/>
  <c r="AP1372" i="1"/>
  <c r="AQ1372" i="1" s="1"/>
  <c r="AP1406" i="1"/>
  <c r="AQ1406" i="1" s="1"/>
  <c r="AQ1385" i="1"/>
  <c r="AO1385" i="1"/>
  <c r="U1328" i="1"/>
  <c r="AD1328" i="1" s="1"/>
  <c r="AG1328" i="1" s="1"/>
  <c r="AN1328" i="1" s="1"/>
  <c r="U1333" i="1"/>
  <c r="AD1333" i="1" s="1"/>
  <c r="AG1333" i="1" s="1"/>
  <c r="AN1333" i="1" s="1"/>
  <c r="U1366" i="1"/>
  <c r="AD1366" i="1" s="1"/>
  <c r="AG1366" i="1" s="1"/>
  <c r="AN1366" i="1" s="1"/>
  <c r="AS1317" i="1"/>
  <c r="BA1317" i="1" s="1"/>
  <c r="U1228" i="1"/>
  <c r="AD1228" i="1" s="1"/>
  <c r="AG1228" i="1" s="1"/>
  <c r="AN1228" i="1" s="1"/>
  <c r="U1093" i="1"/>
  <c r="AD1093" i="1" s="1"/>
  <c r="AG1093" i="1" s="1"/>
  <c r="AN1093" i="1" s="1"/>
  <c r="U1277" i="1"/>
  <c r="AD1277" i="1" s="1"/>
  <c r="AG1277" i="1" s="1"/>
  <c r="AN1277" i="1" s="1"/>
  <c r="AS1119" i="1"/>
  <c r="BA1119" i="1" s="1"/>
  <c r="AG1244" i="1"/>
  <c r="AN1244" i="1" s="1"/>
  <c r="AP1171" i="1"/>
  <c r="AQ1171" i="1" s="1"/>
  <c r="U1292" i="1"/>
  <c r="AD1292" i="1" s="1"/>
  <c r="AG1292" i="1" s="1"/>
  <c r="AN1292" i="1" s="1"/>
  <c r="AP1209" i="1"/>
  <c r="AQ1209" i="1" s="1"/>
  <c r="AP1127" i="1"/>
  <c r="AQ1127" i="1" s="1"/>
  <c r="U1103" i="1"/>
  <c r="AD1103" i="1" s="1"/>
  <c r="AG1103" i="1" s="1"/>
  <c r="AN1103" i="1" s="1"/>
  <c r="AR1309" i="1"/>
  <c r="AS1309" i="1"/>
  <c r="BA1309" i="1" s="1"/>
  <c r="U1298" i="1"/>
  <c r="AD1298" i="1" s="1"/>
  <c r="AG1298" i="1" s="1"/>
  <c r="AN1298" i="1" s="1"/>
  <c r="U1189" i="1"/>
  <c r="AD1189" i="1" s="1"/>
  <c r="AG1189" i="1" s="1"/>
  <c r="AN1189" i="1" s="1"/>
  <c r="U950" i="1"/>
  <c r="AD950" i="1" s="1"/>
  <c r="AG950" i="1" s="1"/>
  <c r="AN950" i="1" s="1"/>
  <c r="U1220" i="1"/>
  <c r="AD1220" i="1" s="1"/>
  <c r="AG1220" i="1" s="1"/>
  <c r="AN1220" i="1" s="1"/>
  <c r="AP1099" i="1"/>
  <c r="AQ1099" i="1" s="1"/>
  <c r="AG1038" i="1"/>
  <c r="AN1038" i="1" s="1"/>
  <c r="U1225" i="1"/>
  <c r="AD1225" i="1" s="1"/>
  <c r="AG1225" i="1" s="1"/>
  <c r="AN1225" i="1" s="1"/>
  <c r="AS1090" i="1"/>
  <c r="BA1090" i="1" s="1"/>
  <c r="U1050" i="1"/>
  <c r="AD1050" i="1" s="1"/>
  <c r="AG1050" i="1" s="1"/>
  <c r="AN1050" i="1" s="1"/>
  <c r="AP1017" i="1"/>
  <c r="AQ1017" i="1" s="1"/>
  <c r="AP979" i="1"/>
  <c r="AQ979" i="1" s="1"/>
  <c r="AG951" i="1"/>
  <c r="AN951" i="1" s="1"/>
  <c r="U934" i="1"/>
  <c r="AD934" i="1" s="1"/>
  <c r="AG934" i="1" s="1"/>
  <c r="AN934" i="1" s="1"/>
  <c r="U912" i="1"/>
  <c r="AD912" i="1" s="1"/>
  <c r="AG912" i="1" s="1"/>
  <c r="AN912" i="1" s="1"/>
  <c r="U935" i="1"/>
  <c r="AD935" i="1" s="1"/>
  <c r="AG935" i="1" s="1"/>
  <c r="AN935" i="1" s="1"/>
  <c r="AP913" i="1"/>
  <c r="AQ913" i="1" s="1"/>
  <c r="AO1095" i="1"/>
  <c r="U1177" i="1"/>
  <c r="AD1177" i="1" s="1"/>
  <c r="AG1177" i="1" s="1"/>
  <c r="AN1177" i="1" s="1"/>
  <c r="AP789" i="1"/>
  <c r="AQ789" i="1" s="1"/>
  <c r="U718" i="1"/>
  <c r="AD718" i="1" s="1"/>
  <c r="AG718" i="1" s="1"/>
  <c r="AN718" i="1" s="1"/>
  <c r="AS888" i="1"/>
  <c r="BA888" i="1" s="1"/>
  <c r="AR888" i="1"/>
  <c r="U847" i="1"/>
  <c r="AD847" i="1" s="1"/>
  <c r="AG847" i="1" s="1"/>
  <c r="AN847" i="1" s="1"/>
  <c r="U833" i="1"/>
  <c r="AD833" i="1" s="1"/>
  <c r="AG833" i="1" s="1"/>
  <c r="AN833" i="1" s="1"/>
  <c r="U803" i="1"/>
  <c r="AD803" i="1" s="1"/>
  <c r="AG803" i="1" s="1"/>
  <c r="AN803" i="1" s="1"/>
  <c r="U782" i="1"/>
  <c r="AD782" i="1" s="1"/>
  <c r="AG782" i="1" s="1"/>
  <c r="AN782" i="1" s="1"/>
  <c r="U720" i="1"/>
  <c r="AD720" i="1" s="1"/>
  <c r="AG720" i="1" s="1"/>
  <c r="AN720" i="1" s="1"/>
  <c r="U827" i="1"/>
  <c r="AD827" i="1" s="1"/>
  <c r="AG827" i="1" s="1"/>
  <c r="AN827" i="1" s="1"/>
  <c r="U808" i="1"/>
  <c r="AD808" i="1" s="1"/>
  <c r="AG808" i="1" s="1"/>
  <c r="AN808" i="1" s="1"/>
  <c r="AP777" i="1"/>
  <c r="AQ777" i="1" s="1"/>
  <c r="AP738" i="1"/>
  <c r="AQ738" i="1" s="1"/>
  <c r="U693" i="1"/>
  <c r="AD693" i="1" s="1"/>
  <c r="AG693" i="1" s="1"/>
  <c r="AN693" i="1" s="1"/>
  <c r="AS829" i="1"/>
  <c r="BA829" i="1" s="1"/>
  <c r="AO829" i="1"/>
  <c r="AR829" i="1" s="1"/>
  <c r="AS786" i="1"/>
  <c r="BA786" i="1" s="1"/>
  <c r="AP670" i="1"/>
  <c r="AQ670" i="1" s="1"/>
  <c r="AP549" i="1"/>
  <c r="AQ549" i="1" s="1"/>
  <c r="U813" i="1"/>
  <c r="AD813" i="1" s="1"/>
  <c r="AG813" i="1" s="1"/>
  <c r="AN813" i="1" s="1"/>
  <c r="U702" i="1"/>
  <c r="AD702" i="1" s="1"/>
  <c r="AG702" i="1" s="1"/>
  <c r="AN702" i="1" s="1"/>
  <c r="AP664" i="1"/>
  <c r="AQ664" i="1" s="1"/>
  <c r="AP630" i="1"/>
  <c r="AQ630" i="1" s="1"/>
  <c r="AP590" i="1"/>
  <c r="AQ590" i="1" s="1"/>
  <c r="AP567" i="1"/>
  <c r="AQ567" i="1" s="1"/>
  <c r="AS794" i="1"/>
  <c r="BA794" i="1" s="1"/>
  <c r="AS750" i="1"/>
  <c r="BA750" i="1" s="1"/>
  <c r="AS791" i="1"/>
  <c r="BA791" i="1" s="1"/>
  <c r="AR791" i="1"/>
  <c r="AR709" i="1"/>
  <c r="AS575" i="1"/>
  <c r="BA575" i="1" s="1"/>
  <c r="AO575" i="1"/>
  <c r="AR575" i="1" s="1"/>
  <c r="AS651" i="1"/>
  <c r="BA651" i="1" s="1"/>
  <c r="AO651" i="1"/>
  <c r="AR651" i="1" s="1"/>
  <c r="U566" i="1"/>
  <c r="AD566" i="1" s="1"/>
  <c r="AG566" i="1" s="1"/>
  <c r="AN566" i="1" s="1"/>
  <c r="AP503" i="1"/>
  <c r="AQ503" i="1" s="1"/>
  <c r="AP437" i="1"/>
  <c r="AQ437" i="1" s="1"/>
  <c r="AP366" i="1"/>
  <c r="AQ366" i="1" s="1"/>
  <c r="AP299" i="1"/>
  <c r="AQ299" i="1" s="1"/>
  <c r="AP249" i="1"/>
  <c r="AQ249" i="1" s="1"/>
  <c r="U650" i="1"/>
  <c r="AD650" i="1" s="1"/>
  <c r="AG650" i="1" s="1"/>
  <c r="AN650" i="1" s="1"/>
  <c r="AP471" i="1"/>
  <c r="AQ471" i="1" s="1"/>
  <c r="AP414" i="1"/>
  <c r="AQ414" i="1" s="1"/>
  <c r="AP353" i="1"/>
  <c r="AQ353" i="1" s="1"/>
  <c r="AS633" i="1"/>
  <c r="BA633" i="1" s="1"/>
  <c r="AR633" i="1"/>
  <c r="U581" i="1"/>
  <c r="AD581" i="1" s="1"/>
  <c r="AG581" i="1" s="1"/>
  <c r="AN581" i="1" s="1"/>
  <c r="AP512" i="1"/>
  <c r="AQ512" i="1" s="1"/>
  <c r="U488" i="1"/>
  <c r="AD488" i="1" s="1"/>
  <c r="AG488" i="1" s="1"/>
  <c r="AN488" i="1" s="1"/>
  <c r="AP335" i="1"/>
  <c r="AQ335" i="1" s="1"/>
  <c r="AP298" i="1"/>
  <c r="AQ298" i="1" s="1"/>
  <c r="AP467" i="1"/>
  <c r="AQ467" i="1" s="1"/>
  <c r="AP446" i="1"/>
  <c r="AQ446" i="1" s="1"/>
  <c r="U425" i="1"/>
  <c r="AD425" i="1" s="1"/>
  <c r="AG425" i="1" s="1"/>
  <c r="AN425" i="1" s="1"/>
  <c r="AP394" i="1"/>
  <c r="AQ394" i="1" s="1"/>
  <c r="AP313" i="1"/>
  <c r="AQ313" i="1" s="1"/>
  <c r="AP283" i="1"/>
  <c r="AQ283" i="1" s="1"/>
  <c r="U440" i="1"/>
  <c r="AD440" i="1" s="1"/>
  <c r="AG440" i="1" s="1"/>
  <c r="AN440" i="1" s="1"/>
  <c r="U412" i="1"/>
  <c r="AD412" i="1" s="1"/>
  <c r="AG412" i="1" s="1"/>
  <c r="AN412" i="1" s="1"/>
  <c r="U382" i="1"/>
  <c r="AD382" i="1" s="1"/>
  <c r="AG382" i="1" s="1"/>
  <c r="AN382" i="1" s="1"/>
  <c r="U351" i="1"/>
  <c r="AD351" i="1" s="1"/>
  <c r="AG351" i="1" s="1"/>
  <c r="AN351" i="1" s="1"/>
  <c r="AS497" i="1"/>
  <c r="BA497" i="1" s="1"/>
  <c r="AR497" i="1"/>
  <c r="AG511" i="1"/>
  <c r="AN511" i="1" s="1"/>
  <c r="AS449" i="1"/>
  <c r="BA449" i="1" s="1"/>
  <c r="AR449" i="1"/>
  <c r="AS368" i="1"/>
  <c r="BA368" i="1" s="1"/>
  <c r="AS272" i="1"/>
  <c r="BA272" i="1" s="1"/>
  <c r="AO272" i="1"/>
  <c r="AP174" i="1"/>
  <c r="AQ174" i="1" s="1"/>
  <c r="AP119" i="1"/>
  <c r="AQ119" i="1" s="1"/>
  <c r="AP57" i="1"/>
  <c r="AQ57" i="1" s="1"/>
  <c r="U485" i="1"/>
  <c r="AD485" i="1" s="1"/>
  <c r="AG485" i="1" s="1"/>
  <c r="AN485" i="1" s="1"/>
  <c r="AP210" i="1"/>
  <c r="AQ210" i="1" s="1"/>
  <c r="AS399" i="1"/>
  <c r="BA399" i="1" s="1"/>
  <c r="AG285" i="1"/>
  <c r="AN285" i="1" s="1"/>
  <c r="AP230" i="1"/>
  <c r="AQ230" i="1" s="1"/>
  <c r="U185" i="1"/>
  <c r="AD185" i="1" s="1"/>
  <c r="AG185" i="1" s="1"/>
  <c r="AN185" i="1" s="1"/>
  <c r="AP168" i="1"/>
  <c r="AQ168" i="1" s="1"/>
  <c r="AP148" i="1"/>
  <c r="AQ148" i="1" s="1"/>
  <c r="U128" i="1"/>
  <c r="AD128" i="1" s="1"/>
  <c r="AG128" i="1" s="1"/>
  <c r="AP90" i="1"/>
  <c r="AQ90" i="1" s="1"/>
  <c r="AP43" i="1"/>
  <c r="AQ43" i="1" s="1"/>
  <c r="U19" i="1"/>
  <c r="AD19" i="1" s="1"/>
  <c r="AG19" i="1" s="1"/>
  <c r="AN19" i="1" s="1"/>
  <c r="AO399" i="1"/>
  <c r="AR399" i="1" s="1"/>
  <c r="U244" i="1"/>
  <c r="AD244" i="1" s="1"/>
  <c r="AG244" i="1" s="1"/>
  <c r="AN244" i="1" s="1"/>
  <c r="U219" i="1"/>
  <c r="AD219" i="1" s="1"/>
  <c r="AG219" i="1" s="1"/>
  <c r="AN219" i="1" s="1"/>
  <c r="U190" i="1"/>
  <c r="AD190" i="1" s="1"/>
  <c r="AG190" i="1" s="1"/>
  <c r="AN190" i="1" s="1"/>
  <c r="AP150" i="1"/>
  <c r="AQ150" i="1" s="1"/>
  <c r="U122" i="1"/>
  <c r="AD122" i="1" s="1"/>
  <c r="AG122" i="1" s="1"/>
  <c r="AN122" i="1" s="1"/>
  <c r="U89" i="1"/>
  <c r="AD89" i="1" s="1"/>
  <c r="AG89" i="1" s="1"/>
  <c r="AN89" i="1" s="1"/>
  <c r="U52" i="1"/>
  <c r="AD52" i="1" s="1"/>
  <c r="AG52" i="1" s="1"/>
  <c r="AN52" i="1" s="1"/>
  <c r="AP5" i="1"/>
  <c r="AQ5" i="1" s="1"/>
  <c r="AS151" i="1"/>
  <c r="BA151" i="1" s="1"/>
  <c r="AJ105" i="1"/>
  <c r="AN105" i="1" s="1"/>
  <c r="AS105" i="1" s="1"/>
  <c r="U23" i="1"/>
  <c r="AD23" i="1" s="1"/>
  <c r="AG23" i="1" s="1"/>
  <c r="AN23" i="1" s="1"/>
  <c r="U216" i="1"/>
  <c r="AD216" i="1" s="1"/>
  <c r="AG216" i="1" s="1"/>
  <c r="AN216" i="1" s="1"/>
  <c r="U136" i="1"/>
  <c r="AD136" i="1" s="1"/>
  <c r="AG136" i="1" s="1"/>
  <c r="AN136" i="1" s="1"/>
  <c r="U203" i="1"/>
  <c r="AD203" i="1" s="1"/>
  <c r="AG203" i="1" s="1"/>
  <c r="AN203" i="1" s="1"/>
  <c r="U248" i="1"/>
  <c r="AD248" i="1" s="1"/>
  <c r="AG248" i="1" s="1"/>
  <c r="AN248" i="1" s="1"/>
  <c r="BB1573" i="1"/>
  <c r="AZ1573" i="1"/>
  <c r="BB1522" i="1"/>
  <c r="AZ1522" i="1"/>
  <c r="AP1492" i="1"/>
  <c r="AQ1492" i="1" s="1"/>
  <c r="U1508" i="1"/>
  <c r="AD1508" i="1" s="1"/>
  <c r="AG1508" i="1" s="1"/>
  <c r="AN1508" i="1" s="1"/>
  <c r="U1497" i="1"/>
  <c r="AD1497" i="1" s="1"/>
  <c r="AG1497" i="1" s="1"/>
  <c r="AN1497" i="1" s="1"/>
  <c r="U1481" i="1"/>
  <c r="AD1481" i="1" s="1"/>
  <c r="AG1481" i="1" s="1"/>
  <c r="AN1481" i="1" s="1"/>
  <c r="AG1493" i="1"/>
  <c r="AN1493" i="1" s="1"/>
  <c r="U1462" i="1"/>
  <c r="AD1462" i="1" s="1"/>
  <c r="AG1462" i="1" s="1"/>
  <c r="AN1462" i="1" s="1"/>
  <c r="AP1451" i="1"/>
  <c r="AQ1451" i="1" s="1"/>
  <c r="AP1466" i="1"/>
  <c r="AQ1466" i="1" s="1"/>
  <c r="AS1437" i="1"/>
  <c r="BA1437" i="1" s="1"/>
  <c r="AR1437" i="1"/>
  <c r="AP1400" i="1"/>
  <c r="AQ1400" i="1" s="1"/>
  <c r="U1415" i="1"/>
  <c r="AD1415" i="1" s="1"/>
  <c r="AG1415" i="1" s="1"/>
  <c r="AN1415" i="1" s="1"/>
  <c r="AQ1429" i="1"/>
  <c r="U1379" i="1"/>
  <c r="AD1379" i="1" s="1"/>
  <c r="AG1379" i="1" s="1"/>
  <c r="AN1379" i="1" s="1"/>
  <c r="U1431" i="1"/>
  <c r="AD1431" i="1" s="1"/>
  <c r="AG1431" i="1" s="1"/>
  <c r="AN1431" i="1" s="1"/>
  <c r="U1416" i="1"/>
  <c r="AD1416" i="1" s="1"/>
  <c r="AG1416" i="1" s="1"/>
  <c r="AN1416" i="1" s="1"/>
  <c r="AP1350" i="1"/>
  <c r="AQ1350" i="1" s="1"/>
  <c r="U1331" i="1"/>
  <c r="AD1331" i="1" s="1"/>
  <c r="AG1331" i="1" s="1"/>
  <c r="AN1331" i="1" s="1"/>
  <c r="AO1331" i="1" s="1"/>
  <c r="AS1330" i="1"/>
  <c r="BA1330" i="1" s="1"/>
  <c r="AO1330" i="1"/>
  <c r="AR1330" i="1" s="1"/>
  <c r="U1270" i="1"/>
  <c r="AD1270" i="1" s="1"/>
  <c r="AG1270" i="1" s="1"/>
  <c r="AN1270" i="1" s="1"/>
  <c r="U1216" i="1"/>
  <c r="AD1216" i="1" s="1"/>
  <c r="AG1216" i="1" s="1"/>
  <c r="AN1216" i="1" s="1"/>
  <c r="U1140" i="1"/>
  <c r="AD1140" i="1" s="1"/>
  <c r="AG1140" i="1" s="1"/>
  <c r="AN1140" i="1" s="1"/>
  <c r="U1258" i="1"/>
  <c r="AD1258" i="1" s="1"/>
  <c r="AG1258" i="1" s="1"/>
  <c r="AN1258" i="1" s="1"/>
  <c r="U1251" i="1"/>
  <c r="AD1251" i="1" s="1"/>
  <c r="AG1251" i="1" s="1"/>
  <c r="AN1251" i="1" s="1"/>
  <c r="AP1211" i="1"/>
  <c r="AQ1211" i="1" s="1"/>
  <c r="U1174" i="1"/>
  <c r="AD1174" i="1" s="1"/>
  <c r="AG1174" i="1" s="1"/>
  <c r="AN1174" i="1" s="1"/>
  <c r="AG1078" i="1"/>
  <c r="AN1078" i="1" s="1"/>
  <c r="AS1287" i="1"/>
  <c r="BA1287" i="1" s="1"/>
  <c r="AR1287" i="1"/>
  <c r="AP1268" i="1"/>
  <c r="AQ1268" i="1" s="1"/>
  <c r="U1008" i="1"/>
  <c r="AD1008" i="1" s="1"/>
  <c r="AG1008" i="1" s="1"/>
  <c r="AN1008" i="1" s="1"/>
  <c r="U1281" i="1"/>
  <c r="AD1281" i="1" s="1"/>
  <c r="AG1281" i="1" s="1"/>
  <c r="AN1281" i="1" s="1"/>
  <c r="U1238" i="1"/>
  <c r="AD1238" i="1" s="1"/>
  <c r="AG1238" i="1" s="1"/>
  <c r="AN1238" i="1" s="1"/>
  <c r="AP1202" i="1"/>
  <c r="AQ1202" i="1" s="1"/>
  <c r="AP1172" i="1"/>
  <c r="AQ1172" i="1" s="1"/>
  <c r="AO1305" i="1"/>
  <c r="AR1305" i="1" s="1"/>
  <c r="U1180" i="1"/>
  <c r="AD1180" i="1" s="1"/>
  <c r="AG1180" i="1" s="1"/>
  <c r="AN1180" i="1" s="1"/>
  <c r="AO1180" i="1" s="1"/>
  <c r="U976" i="1"/>
  <c r="AD976" i="1" s="1"/>
  <c r="AG976" i="1" s="1"/>
  <c r="AN976" i="1" s="1"/>
  <c r="AP1139" i="1"/>
  <c r="AQ1139" i="1" s="1"/>
  <c r="AP1033" i="1"/>
  <c r="AQ1033" i="1" s="1"/>
  <c r="U949" i="1"/>
  <c r="AD949" i="1" s="1"/>
  <c r="AG949" i="1" s="1"/>
  <c r="AN949" i="1" s="1"/>
  <c r="AP1010" i="1"/>
  <c r="AQ1010" i="1" s="1"/>
  <c r="U923" i="1"/>
  <c r="AD923" i="1" s="1"/>
  <c r="AG923" i="1" s="1"/>
  <c r="AN923" i="1" s="1"/>
  <c r="U873" i="1"/>
  <c r="AD873" i="1" s="1"/>
  <c r="AG873" i="1" s="1"/>
  <c r="AN873" i="1" s="1"/>
  <c r="U1153" i="1"/>
  <c r="AD1153" i="1" s="1"/>
  <c r="AG1153" i="1" s="1"/>
  <c r="AN1153" i="1" s="1"/>
  <c r="AR975" i="1"/>
  <c r="AS975" i="1"/>
  <c r="BA975" i="1" s="1"/>
  <c r="U908" i="1"/>
  <c r="AD908" i="1" s="1"/>
  <c r="AG908" i="1" s="1"/>
  <c r="AN908" i="1" s="1"/>
  <c r="U1150" i="1"/>
  <c r="AD1150" i="1" s="1"/>
  <c r="AG1150" i="1" s="1"/>
  <c r="AN1150" i="1" s="1"/>
  <c r="U972" i="1"/>
  <c r="AD972" i="1" s="1"/>
  <c r="AG972" i="1" s="1"/>
  <c r="AN972" i="1" s="1"/>
  <c r="U910" i="1"/>
  <c r="AD910" i="1" s="1"/>
  <c r="AG910" i="1" s="1"/>
  <c r="AN910" i="1" s="1"/>
  <c r="U1091" i="1"/>
  <c r="AD1091" i="1" s="1"/>
  <c r="AG1091" i="1" s="1"/>
  <c r="AN1091" i="1" s="1"/>
  <c r="AG1023" i="1"/>
  <c r="AN1023" i="1" s="1"/>
  <c r="AQ960" i="1"/>
  <c r="U860" i="1"/>
  <c r="AD860" i="1" s="1"/>
  <c r="AG860" i="1" s="1"/>
  <c r="AN860" i="1" s="1"/>
  <c r="AG837" i="1"/>
  <c r="AN837" i="1" s="1"/>
  <c r="AP781" i="1"/>
  <c r="AQ781" i="1" s="1"/>
  <c r="AP712" i="1"/>
  <c r="AQ712" i="1" s="1"/>
  <c r="AG821" i="1"/>
  <c r="AN821" i="1" s="1"/>
  <c r="AS828" i="1"/>
  <c r="BA828" i="1" s="1"/>
  <c r="AP780" i="1"/>
  <c r="AQ780" i="1" s="1"/>
  <c r="AP752" i="1"/>
  <c r="AQ752" i="1" s="1"/>
  <c r="U825" i="1"/>
  <c r="AD825" i="1" s="1"/>
  <c r="AG825" i="1" s="1"/>
  <c r="AN825" i="1" s="1"/>
  <c r="AP806" i="1"/>
  <c r="AQ806" i="1" s="1"/>
  <c r="U771" i="1"/>
  <c r="AD771" i="1" s="1"/>
  <c r="AG771" i="1" s="1"/>
  <c r="AN771" i="1" s="1"/>
  <c r="U735" i="1"/>
  <c r="AD735" i="1" s="1"/>
  <c r="AG735" i="1" s="1"/>
  <c r="AN735" i="1" s="1"/>
  <c r="AP691" i="1"/>
  <c r="AQ691" i="1" s="1"/>
  <c r="AS878" i="1"/>
  <c r="BA878" i="1" s="1"/>
  <c r="U774" i="1"/>
  <c r="AD774" i="1" s="1"/>
  <c r="AG774" i="1" s="1"/>
  <c r="AN774" i="1" s="1"/>
  <c r="U689" i="1"/>
  <c r="AD689" i="1" s="1"/>
  <c r="AG689" i="1" s="1"/>
  <c r="AN689" i="1" s="1"/>
  <c r="U687" i="1"/>
  <c r="AD687" i="1" s="1"/>
  <c r="AG687" i="1" s="1"/>
  <c r="AN687" i="1" s="1"/>
  <c r="AP665" i="1"/>
  <c r="AQ665" i="1" s="1"/>
  <c r="AR729" i="1"/>
  <c r="AS729" i="1"/>
  <c r="BA729" i="1" s="1"/>
  <c r="AP646" i="1"/>
  <c r="AQ646" i="1" s="1"/>
  <c r="AP620" i="1"/>
  <c r="AQ620" i="1" s="1"/>
  <c r="AP593" i="1"/>
  <c r="AQ593" i="1" s="1"/>
  <c r="AP659" i="1"/>
  <c r="AQ659" i="1" s="1"/>
  <c r="U622" i="1"/>
  <c r="AD622" i="1" s="1"/>
  <c r="AG622" i="1" s="1"/>
  <c r="AN622" i="1" s="1"/>
  <c r="U584" i="1"/>
  <c r="AD584" i="1" s="1"/>
  <c r="AG584" i="1" s="1"/>
  <c r="AN584" i="1" s="1"/>
  <c r="U743" i="1"/>
  <c r="AD743" i="1" s="1"/>
  <c r="AG743" i="1" s="1"/>
  <c r="AN743" i="1" s="1"/>
  <c r="U621" i="1"/>
  <c r="AD621" i="1" s="1"/>
  <c r="AG621" i="1" s="1"/>
  <c r="AN621" i="1" s="1"/>
  <c r="U530" i="1"/>
  <c r="AD530" i="1" s="1"/>
  <c r="AG530" i="1" s="1"/>
  <c r="AN530" i="1" s="1"/>
  <c r="AP495" i="1"/>
  <c r="AQ495" i="1" s="1"/>
  <c r="AP427" i="1"/>
  <c r="AQ427" i="1" s="1"/>
  <c r="AP361" i="1"/>
  <c r="AQ361" i="1" s="1"/>
  <c r="AP289" i="1"/>
  <c r="AQ289" i="1" s="1"/>
  <c r="AP241" i="1"/>
  <c r="AQ241" i="1" s="1"/>
  <c r="AP468" i="1"/>
  <c r="AQ468" i="1" s="1"/>
  <c r="AP406" i="1"/>
  <c r="AQ406" i="1" s="1"/>
  <c r="AP348" i="1"/>
  <c r="AQ348" i="1" s="1"/>
  <c r="U663" i="1"/>
  <c r="AD663" i="1" s="1"/>
  <c r="AG663" i="1" s="1"/>
  <c r="AN663" i="1" s="1"/>
  <c r="AP486" i="1"/>
  <c r="AQ486" i="1" s="1"/>
  <c r="U464" i="1"/>
  <c r="AD464" i="1" s="1"/>
  <c r="AG464" i="1" s="1"/>
  <c r="AN464" i="1" s="1"/>
  <c r="U624" i="1"/>
  <c r="AD624" i="1" s="1"/>
  <c r="AG624" i="1" s="1"/>
  <c r="AN624" i="1" s="1"/>
  <c r="U586" i="1"/>
  <c r="AD586" i="1" s="1"/>
  <c r="AG586" i="1" s="1"/>
  <c r="AN586" i="1" s="1"/>
  <c r="AP510" i="1"/>
  <c r="AQ510" i="1" s="1"/>
  <c r="AP423" i="1"/>
  <c r="AQ423" i="1" s="1"/>
  <c r="AP391" i="1"/>
  <c r="AQ391" i="1" s="1"/>
  <c r="AP357" i="1"/>
  <c r="AQ357" i="1" s="1"/>
  <c r="AP303" i="1"/>
  <c r="AQ303" i="1" s="1"/>
  <c r="AP278" i="1"/>
  <c r="AQ278" i="1" s="1"/>
  <c r="U589" i="1"/>
  <c r="AD589" i="1" s="1"/>
  <c r="AG589" i="1" s="1"/>
  <c r="AN589" i="1" s="1"/>
  <c r="U482" i="1"/>
  <c r="AD482" i="1" s="1"/>
  <c r="AG482" i="1" s="1"/>
  <c r="AN482" i="1" s="1"/>
  <c r="AP438" i="1"/>
  <c r="AQ438" i="1" s="1"/>
  <c r="AP410" i="1"/>
  <c r="AQ410" i="1" s="1"/>
  <c r="AP380" i="1"/>
  <c r="AQ380" i="1" s="1"/>
  <c r="U339" i="1"/>
  <c r="AD339" i="1" s="1"/>
  <c r="AG339" i="1" s="1"/>
  <c r="AN339" i="1" s="1"/>
  <c r="AO368" i="1"/>
  <c r="AR368" i="1" s="1"/>
  <c r="AP169" i="1"/>
  <c r="AQ169" i="1" s="1"/>
  <c r="AP109" i="1"/>
  <c r="AQ109" i="1" s="1"/>
  <c r="AP25" i="1"/>
  <c r="AQ25" i="1" s="1"/>
  <c r="U472" i="1"/>
  <c r="AD472" i="1" s="1"/>
  <c r="AG472" i="1" s="1"/>
  <c r="AN472" i="1" s="1"/>
  <c r="U274" i="1"/>
  <c r="AD274" i="1" s="1"/>
  <c r="AG274" i="1" s="1"/>
  <c r="AN274" i="1" s="1"/>
  <c r="AP183" i="1"/>
  <c r="AQ183" i="1" s="1"/>
  <c r="AP163" i="1"/>
  <c r="AQ163" i="1" s="1"/>
  <c r="U110" i="1"/>
  <c r="AD110" i="1" s="1"/>
  <c r="AG110" i="1" s="1"/>
  <c r="AN110" i="1" s="1"/>
  <c r="U66" i="1"/>
  <c r="AD66" i="1" s="1"/>
  <c r="AG66" i="1" s="1"/>
  <c r="AN66" i="1" s="1"/>
  <c r="AP17" i="1"/>
  <c r="AQ17" i="1" s="1"/>
  <c r="AG263" i="1"/>
  <c r="AN263" i="1" s="1"/>
  <c r="AP217" i="1"/>
  <c r="AQ217" i="1" s="1"/>
  <c r="AP188" i="1"/>
  <c r="AQ188" i="1" s="1"/>
  <c r="U147" i="1"/>
  <c r="AD147" i="1" s="1"/>
  <c r="AG147" i="1" s="1"/>
  <c r="AN147" i="1" s="1"/>
  <c r="U117" i="1"/>
  <c r="AD117" i="1" s="1"/>
  <c r="AG117" i="1" s="1"/>
  <c r="AN117" i="1" s="1"/>
  <c r="AP85" i="1"/>
  <c r="AQ85" i="1" s="1"/>
  <c r="AP50" i="1"/>
  <c r="AQ50" i="1" s="1"/>
  <c r="U30" i="1"/>
  <c r="AD30" i="1" s="1"/>
  <c r="AG30" i="1" s="1"/>
  <c r="AN30" i="1" s="1"/>
  <c r="U49" i="1"/>
  <c r="AD49" i="1" s="1"/>
  <c r="AG49" i="1" s="1"/>
  <c r="AN49" i="1" s="1"/>
  <c r="U187" i="1"/>
  <c r="AD187" i="1" s="1"/>
  <c r="AG187" i="1" s="1"/>
  <c r="AN187" i="1" s="1"/>
  <c r="U39" i="1"/>
  <c r="AD39" i="1" s="1"/>
  <c r="AG39" i="1" s="1"/>
  <c r="AN39" i="1" s="1"/>
  <c r="AG11" i="1"/>
  <c r="AN11" i="1" s="1"/>
  <c r="BB1604" i="1"/>
  <c r="AZ1604" i="1"/>
  <c r="BB1531" i="1"/>
  <c r="AZ1531" i="1"/>
  <c r="BB1530" i="1"/>
  <c r="AZ1530" i="1"/>
  <c r="U1510" i="1"/>
  <c r="AD1510" i="1" s="1"/>
  <c r="AG1510" i="1" s="1"/>
  <c r="AN1510" i="1" s="1"/>
  <c r="AS1500" i="1"/>
  <c r="BA1500" i="1" s="1"/>
  <c r="U1471" i="1"/>
  <c r="AD1471" i="1" s="1"/>
  <c r="AG1471" i="1" s="1"/>
  <c r="AN1471" i="1" s="1"/>
  <c r="AR1473" i="1"/>
  <c r="AS1473" i="1"/>
  <c r="BA1473" i="1" s="1"/>
  <c r="AS1478" i="1"/>
  <c r="BA1478" i="1" s="1"/>
  <c r="AO1478" i="1"/>
  <c r="AR1478" i="1" s="1"/>
  <c r="AP1447" i="1"/>
  <c r="AQ1447" i="1" s="1"/>
  <c r="AP1454" i="1"/>
  <c r="AQ1454" i="1" s="1"/>
  <c r="AP1430" i="1"/>
  <c r="AQ1430" i="1" s="1"/>
  <c r="AS1384" i="1"/>
  <c r="BA1384" i="1" s="1"/>
  <c r="AP1442" i="1"/>
  <c r="AQ1442" i="1" s="1"/>
  <c r="AS1429" i="1"/>
  <c r="BA1429" i="1" s="1"/>
  <c r="AP1390" i="1"/>
  <c r="AQ1390" i="1" s="1"/>
  <c r="AS1426" i="1"/>
  <c r="BA1426" i="1" s="1"/>
  <c r="U1418" i="1"/>
  <c r="AD1418" i="1" s="1"/>
  <c r="AG1418" i="1" s="1"/>
  <c r="AN1418" i="1" s="1"/>
  <c r="AR1393" i="1"/>
  <c r="AS1393" i="1"/>
  <c r="BA1393" i="1" s="1"/>
  <c r="AP1371" i="1"/>
  <c r="AQ1371" i="1" s="1"/>
  <c r="AS1339" i="1"/>
  <c r="BA1339" i="1" s="1"/>
  <c r="AP1314" i="1"/>
  <c r="AQ1314" i="1" s="1"/>
  <c r="U1324" i="1"/>
  <c r="AD1324" i="1" s="1"/>
  <c r="AG1324" i="1" s="1"/>
  <c r="AN1324" i="1" s="1"/>
  <c r="U1299" i="1"/>
  <c r="AD1299" i="1" s="1"/>
  <c r="AG1299" i="1" s="1"/>
  <c r="AN1299" i="1" s="1"/>
  <c r="AP1325" i="1"/>
  <c r="AQ1325" i="1" s="1"/>
  <c r="U1316" i="1"/>
  <c r="AD1316" i="1" s="1"/>
  <c r="AG1316" i="1" s="1"/>
  <c r="AN1316" i="1" s="1"/>
  <c r="AP1329" i="1"/>
  <c r="AQ1329" i="1" s="1"/>
  <c r="U1289" i="1"/>
  <c r="AD1289" i="1" s="1"/>
  <c r="AG1289" i="1" s="1"/>
  <c r="AN1289" i="1" s="1"/>
  <c r="U1135" i="1"/>
  <c r="AD1135" i="1" s="1"/>
  <c r="AG1135" i="1" s="1"/>
  <c r="AN1135" i="1" s="1"/>
  <c r="AO1265" i="1"/>
  <c r="AR1265" i="1" s="1"/>
  <c r="AS1265" i="1"/>
  <c r="BA1265" i="1" s="1"/>
  <c r="U1165" i="1"/>
  <c r="AD1165" i="1" s="1"/>
  <c r="AG1165" i="1" s="1"/>
  <c r="AN1165" i="1" s="1"/>
  <c r="U1257" i="1"/>
  <c r="AD1257" i="1" s="1"/>
  <c r="AG1257" i="1" s="1"/>
  <c r="AN1257" i="1" s="1"/>
  <c r="U1145" i="1"/>
  <c r="AD1145" i="1" s="1"/>
  <c r="AG1145" i="1" s="1"/>
  <c r="AN1145" i="1" s="1"/>
  <c r="U1110" i="1"/>
  <c r="AD1110" i="1" s="1"/>
  <c r="AG1110" i="1" s="1"/>
  <c r="AN1110" i="1" s="1"/>
  <c r="AP1053" i="1"/>
  <c r="AQ1053" i="1" s="1"/>
  <c r="U1235" i="1"/>
  <c r="AD1235" i="1" s="1"/>
  <c r="AG1235" i="1" s="1"/>
  <c r="AN1235" i="1" s="1"/>
  <c r="U1313" i="1"/>
  <c r="AD1313" i="1" s="1"/>
  <c r="AG1313" i="1" s="1"/>
  <c r="AN1313" i="1" s="1"/>
  <c r="AP1259" i="1"/>
  <c r="AQ1259" i="1" s="1"/>
  <c r="U1196" i="1"/>
  <c r="AD1196" i="1" s="1"/>
  <c r="AG1196" i="1" s="1"/>
  <c r="AN1196" i="1" s="1"/>
  <c r="AP1167" i="1"/>
  <c r="AQ1167" i="1" s="1"/>
  <c r="U1065" i="1"/>
  <c r="AD1065" i="1" s="1"/>
  <c r="AG1065" i="1" s="1"/>
  <c r="AN1065" i="1" s="1"/>
  <c r="U1089" i="1"/>
  <c r="AD1089" i="1" s="1"/>
  <c r="AG1089" i="1" s="1"/>
  <c r="AN1089" i="1" s="1"/>
  <c r="U1214" i="1"/>
  <c r="AD1214" i="1" s="1"/>
  <c r="AG1214" i="1" s="1"/>
  <c r="AN1214" i="1" s="1"/>
  <c r="AP1199" i="1"/>
  <c r="AQ1199" i="1" s="1"/>
  <c r="U1061" i="1"/>
  <c r="AD1061" i="1" s="1"/>
  <c r="AG1061" i="1" s="1"/>
  <c r="AN1061" i="1" s="1"/>
  <c r="U1032" i="1"/>
  <c r="AD1032" i="1" s="1"/>
  <c r="AG1032" i="1" s="1"/>
  <c r="AN1032" i="1" s="1"/>
  <c r="AG1273" i="1"/>
  <c r="AN1273" i="1" s="1"/>
  <c r="AP1182" i="1"/>
  <c r="AQ1182" i="1" s="1"/>
  <c r="AS1144" i="1"/>
  <c r="BA1144" i="1" s="1"/>
  <c r="AR1144" i="1"/>
  <c r="U1046" i="1"/>
  <c r="AD1046" i="1" s="1"/>
  <c r="AG1046" i="1" s="1"/>
  <c r="AN1046" i="1" s="1"/>
  <c r="AQ1180" i="1"/>
  <c r="AS1058" i="1"/>
  <c r="BA1058" i="1" s="1"/>
  <c r="AS946" i="1"/>
  <c r="BA946" i="1" s="1"/>
  <c r="AO946" i="1"/>
  <c r="AR946" i="1" s="1"/>
  <c r="AO1092" i="1"/>
  <c r="AR1092" i="1" s="1"/>
  <c r="U1088" i="1"/>
  <c r="AD1088" i="1" s="1"/>
  <c r="AG1088" i="1" s="1"/>
  <c r="AN1088" i="1" s="1"/>
  <c r="AS1027" i="1"/>
  <c r="BA1027" i="1" s="1"/>
  <c r="U1129" i="1"/>
  <c r="AD1129" i="1" s="1"/>
  <c r="AG1129" i="1" s="1"/>
  <c r="AN1129" i="1" s="1"/>
  <c r="AP1101" i="1"/>
  <c r="AQ1101" i="1" s="1"/>
  <c r="U918" i="1"/>
  <c r="AD918" i="1" s="1"/>
  <c r="AG918" i="1" s="1"/>
  <c r="AN918" i="1" s="1"/>
  <c r="AS1049" i="1"/>
  <c r="BA1049" i="1" s="1"/>
  <c r="AO1049" i="1"/>
  <c r="AR1049" i="1" s="1"/>
  <c r="U948" i="1"/>
  <c r="AD948" i="1" s="1"/>
  <c r="AG948" i="1" s="1"/>
  <c r="AN948" i="1" s="1"/>
  <c r="U931" i="1"/>
  <c r="AD931" i="1" s="1"/>
  <c r="AG931" i="1" s="1"/>
  <c r="AN931" i="1" s="1"/>
  <c r="AP884" i="1"/>
  <c r="AQ884" i="1" s="1"/>
  <c r="AG1041" i="1"/>
  <c r="AN1041" i="1" s="1"/>
  <c r="U1016" i="1"/>
  <c r="AD1016" i="1" s="1"/>
  <c r="AG1016" i="1" s="1"/>
  <c r="AN1016" i="1" s="1"/>
  <c r="AQ1125" i="1"/>
  <c r="AO1125" i="1"/>
  <c r="AO1090" i="1"/>
  <c r="AR1090" i="1" s="1"/>
  <c r="AG970" i="1"/>
  <c r="AN970" i="1" s="1"/>
  <c r="U959" i="1"/>
  <c r="AD959" i="1" s="1"/>
  <c r="AG959" i="1" s="1"/>
  <c r="AN959" i="1" s="1"/>
  <c r="AS915" i="1"/>
  <c r="BA915" i="1" s="1"/>
  <c r="AR915" i="1"/>
  <c r="AO848" i="1"/>
  <c r="AQ848" i="1"/>
  <c r="U874" i="1"/>
  <c r="AD874" i="1" s="1"/>
  <c r="AG874" i="1" s="1"/>
  <c r="AN874" i="1" s="1"/>
  <c r="U834" i="1"/>
  <c r="AD834" i="1" s="1"/>
  <c r="AG834" i="1" s="1"/>
  <c r="AN834" i="1" s="1"/>
  <c r="AP773" i="1"/>
  <c r="AQ773" i="1" s="1"/>
  <c r="AP704" i="1"/>
  <c r="AQ704" i="1" s="1"/>
  <c r="AP820" i="1"/>
  <c r="AQ820" i="1" s="1"/>
  <c r="U941" i="1"/>
  <c r="AD941" i="1" s="1"/>
  <c r="AG941" i="1" s="1"/>
  <c r="AN941" i="1" s="1"/>
  <c r="AP822" i="1"/>
  <c r="AQ822" i="1" s="1"/>
  <c r="AP749" i="1"/>
  <c r="AQ749" i="1" s="1"/>
  <c r="AP711" i="1"/>
  <c r="AQ711" i="1" s="1"/>
  <c r="AP824" i="1"/>
  <c r="AQ824" i="1" s="1"/>
  <c r="AP801" i="1"/>
  <c r="AQ801" i="1" s="1"/>
  <c r="AP767" i="1"/>
  <c r="AQ767" i="1" s="1"/>
  <c r="AP733" i="1"/>
  <c r="AQ733" i="1" s="1"/>
  <c r="AP686" i="1"/>
  <c r="AQ686" i="1" s="1"/>
  <c r="AG964" i="1"/>
  <c r="AN964" i="1" s="1"/>
  <c r="U881" i="1"/>
  <c r="AD881" i="1" s="1"/>
  <c r="AG881" i="1" s="1"/>
  <c r="AN881" i="1" s="1"/>
  <c r="U844" i="1"/>
  <c r="AD844" i="1" s="1"/>
  <c r="AG844" i="1" s="1"/>
  <c r="AN844" i="1" s="1"/>
  <c r="AP660" i="1"/>
  <c r="AQ660" i="1" s="1"/>
  <c r="U754" i="1"/>
  <c r="AD754" i="1" s="1"/>
  <c r="AG754" i="1" s="1"/>
  <c r="AN754" i="1" s="1"/>
  <c r="AS683" i="1"/>
  <c r="BA683" i="1" s="1"/>
  <c r="AR683" i="1"/>
  <c r="U613" i="1"/>
  <c r="AD613" i="1" s="1"/>
  <c r="AG613" i="1" s="1"/>
  <c r="AN613" i="1" s="1"/>
  <c r="AP582" i="1"/>
  <c r="AQ582" i="1" s="1"/>
  <c r="AP559" i="1"/>
  <c r="AQ559" i="1" s="1"/>
  <c r="AO623" i="1"/>
  <c r="AR623" i="1" s="1"/>
  <c r="U544" i="1"/>
  <c r="AD544" i="1" s="1"/>
  <c r="AG544" i="1" s="1"/>
  <c r="AN544" i="1" s="1"/>
  <c r="AR571" i="1"/>
  <c r="AS571" i="1"/>
  <c r="BA571" i="1" s="1"/>
  <c r="U552" i="1"/>
  <c r="AD552" i="1" s="1"/>
  <c r="AG552" i="1" s="1"/>
  <c r="AN552" i="1" s="1"/>
  <c r="U528" i="1"/>
  <c r="AD528" i="1" s="1"/>
  <c r="AG528" i="1" s="1"/>
  <c r="AN528" i="1" s="1"/>
  <c r="AP487" i="1"/>
  <c r="AQ487" i="1" s="1"/>
  <c r="AP419" i="1"/>
  <c r="AQ419" i="1" s="1"/>
  <c r="AP346" i="1"/>
  <c r="AQ346" i="1" s="1"/>
  <c r="AP287" i="1"/>
  <c r="AQ287" i="1" s="1"/>
  <c r="AP231" i="1"/>
  <c r="AQ231" i="1" s="1"/>
  <c r="AP523" i="1"/>
  <c r="AQ523" i="1" s="1"/>
  <c r="AP460" i="1"/>
  <c r="AQ460" i="1" s="1"/>
  <c r="AP398" i="1"/>
  <c r="AQ398" i="1" s="1"/>
  <c r="AP341" i="1"/>
  <c r="AQ341" i="1" s="1"/>
  <c r="AS631" i="1"/>
  <c r="BA631" i="1" s="1"/>
  <c r="U553" i="1"/>
  <c r="AD553" i="1" s="1"/>
  <c r="AG553" i="1" s="1"/>
  <c r="AN553" i="1" s="1"/>
  <c r="AG524" i="1"/>
  <c r="AN524" i="1" s="1"/>
  <c r="AS580" i="1"/>
  <c r="BA580" i="1" s="1"/>
  <c r="AO580" i="1"/>
  <c r="AR580" i="1" s="1"/>
  <c r="U506" i="1"/>
  <c r="AD506" i="1" s="1"/>
  <c r="AG506" i="1" s="1"/>
  <c r="AN506" i="1" s="1"/>
  <c r="AP462" i="1"/>
  <c r="AQ462" i="1" s="1"/>
  <c r="U329" i="1"/>
  <c r="AD329" i="1" s="1"/>
  <c r="AG329" i="1" s="1"/>
  <c r="AN329" i="1" s="1"/>
  <c r="U310" i="1"/>
  <c r="AD310" i="1" s="1"/>
  <c r="AG310" i="1" s="1"/>
  <c r="AN310" i="1" s="1"/>
  <c r="U292" i="1"/>
  <c r="AD292" i="1" s="1"/>
  <c r="AG292" i="1" s="1"/>
  <c r="AN292" i="1" s="1"/>
  <c r="U533" i="1"/>
  <c r="AD533" i="1" s="1"/>
  <c r="AG533" i="1" s="1"/>
  <c r="AN533" i="1" s="1"/>
  <c r="AP509" i="1"/>
  <c r="AQ509" i="1" s="1"/>
  <c r="AP459" i="1"/>
  <c r="AQ459" i="1" s="1"/>
  <c r="AP441" i="1"/>
  <c r="AQ441" i="1" s="1"/>
  <c r="AP418" i="1"/>
  <c r="AQ418" i="1" s="1"/>
  <c r="AQ667" i="1"/>
  <c r="U508" i="1"/>
  <c r="AD508" i="1" s="1"/>
  <c r="AG508" i="1" s="1"/>
  <c r="AN508" i="1" s="1"/>
  <c r="U435" i="1"/>
  <c r="AD435" i="1" s="1"/>
  <c r="AG435" i="1" s="1"/>
  <c r="AN435" i="1" s="1"/>
  <c r="U404" i="1"/>
  <c r="AD404" i="1" s="1"/>
  <c r="AG404" i="1" s="1"/>
  <c r="AN404" i="1" s="1"/>
  <c r="AP375" i="1"/>
  <c r="AQ375" i="1" s="1"/>
  <c r="U331" i="1"/>
  <c r="AD331" i="1" s="1"/>
  <c r="AG331" i="1" s="1"/>
  <c r="AN331" i="1" s="1"/>
  <c r="AS330" i="1"/>
  <c r="BA330" i="1" s="1"/>
  <c r="AR330" i="1"/>
  <c r="AS389" i="1"/>
  <c r="BA389" i="1" s="1"/>
  <c r="U235" i="1"/>
  <c r="AD235" i="1" s="1"/>
  <c r="AG235" i="1" s="1"/>
  <c r="AP164" i="1"/>
  <c r="AQ164" i="1" s="1"/>
  <c r="AP99" i="1"/>
  <c r="AQ99" i="1" s="1"/>
  <c r="AP18" i="1"/>
  <c r="AQ18" i="1" s="1"/>
  <c r="U297" i="1"/>
  <c r="AD297" i="1" s="1"/>
  <c r="AG297" i="1" s="1"/>
  <c r="AN297" i="1" s="1"/>
  <c r="AP218" i="1"/>
  <c r="AQ218" i="1" s="1"/>
  <c r="AP202" i="1"/>
  <c r="AQ202" i="1" s="1"/>
  <c r="BB328" i="1"/>
  <c r="BA328" i="1"/>
  <c r="AO284" i="1"/>
  <c r="AR284" i="1" s="1"/>
  <c r="AS284" i="1"/>
  <c r="BA284" i="1" s="1"/>
  <c r="AP181" i="1"/>
  <c r="AQ181" i="1" s="1"/>
  <c r="U162" i="1"/>
  <c r="AD162" i="1" s="1"/>
  <c r="AG162" i="1" s="1"/>
  <c r="AN162" i="1" s="1"/>
  <c r="U142" i="1"/>
  <c r="AD142" i="1" s="1"/>
  <c r="AG142" i="1" s="1"/>
  <c r="AN142" i="1" s="1"/>
  <c r="U125" i="1"/>
  <c r="AD125" i="1" s="1"/>
  <c r="AG125" i="1" s="1"/>
  <c r="AN125" i="1" s="1"/>
  <c r="AP108" i="1"/>
  <c r="AQ108" i="1" s="1"/>
  <c r="U82" i="1"/>
  <c r="AD82" i="1" s="1"/>
  <c r="AG82" i="1" s="1"/>
  <c r="AN82" i="1" s="1"/>
  <c r="AP64" i="1"/>
  <c r="AQ64" i="1" s="1"/>
  <c r="AP33" i="1"/>
  <c r="AQ33" i="1" s="1"/>
  <c r="U10" i="1"/>
  <c r="AD10" i="1" s="1"/>
  <c r="AG10" i="1" s="1"/>
  <c r="AN10" i="1" s="1"/>
  <c r="AS452" i="1"/>
  <c r="BA452" i="1" s="1"/>
  <c r="AR452" i="1"/>
  <c r="U214" i="1"/>
  <c r="AD214" i="1" s="1"/>
  <c r="AG214" i="1" s="1"/>
  <c r="AN214" i="1" s="1"/>
  <c r="U180" i="1"/>
  <c r="AD180" i="1" s="1"/>
  <c r="AG180" i="1" s="1"/>
  <c r="AN180" i="1" s="1"/>
  <c r="AP145" i="1"/>
  <c r="AQ145" i="1" s="1"/>
  <c r="AP115" i="1"/>
  <c r="AQ115" i="1" s="1"/>
  <c r="U80" i="1"/>
  <c r="AD80" i="1" s="1"/>
  <c r="AG80" i="1" s="1"/>
  <c r="AJ80" i="1" s="1"/>
  <c r="U47" i="1"/>
  <c r="AD47" i="1" s="1"/>
  <c r="AG47" i="1" s="1"/>
  <c r="AN47" i="1" s="1"/>
  <c r="U28" i="1"/>
  <c r="AD28" i="1" s="1"/>
  <c r="AG28" i="1" s="1"/>
  <c r="AN28" i="1" s="1"/>
  <c r="AS189" i="1"/>
  <c r="BA189" i="1" s="1"/>
  <c r="AR189" i="1"/>
  <c r="AS116" i="1"/>
  <c r="BA116" i="1" s="1"/>
  <c r="AS51" i="1"/>
  <c r="BA51" i="1" s="1"/>
  <c r="AR51" i="1"/>
  <c r="U236" i="1"/>
  <c r="AD236" i="1" s="1"/>
  <c r="AG236" i="1" s="1"/>
  <c r="AN236" i="1" s="1"/>
  <c r="U149" i="1"/>
  <c r="AD149" i="1" s="1"/>
  <c r="AG149" i="1" s="1"/>
  <c r="AN149" i="1" s="1"/>
  <c r="AS111" i="1"/>
  <c r="BA111" i="1" s="1"/>
  <c r="U245" i="1"/>
  <c r="AD245" i="1" s="1"/>
  <c r="AG245" i="1" s="1"/>
  <c r="AN245" i="1" s="1"/>
  <c r="BB1536" i="1"/>
  <c r="AZ1536" i="1"/>
  <c r="BB1539" i="1"/>
  <c r="AZ1539" i="1"/>
  <c r="BB1527" i="1"/>
  <c r="AZ1527" i="1"/>
  <c r="AP1512" i="1"/>
  <c r="AQ1512" i="1" s="1"/>
  <c r="U1514" i="1"/>
  <c r="AD1514" i="1" s="1"/>
  <c r="AG1514" i="1" s="1"/>
  <c r="AN1514" i="1" s="1"/>
  <c r="AS1485" i="1"/>
  <c r="BA1485" i="1" s="1"/>
  <c r="AR1485" i="1"/>
  <c r="AP1491" i="1"/>
  <c r="AQ1491" i="1" s="1"/>
  <c r="BB1518" i="1"/>
  <c r="AZ1518" i="1"/>
  <c r="AG1506" i="1"/>
  <c r="AN1506" i="1" s="1"/>
  <c r="AS1498" i="1"/>
  <c r="BA1498" i="1" s="1"/>
  <c r="AR1505" i="1"/>
  <c r="AS1505" i="1"/>
  <c r="BA1505" i="1" s="1"/>
  <c r="AP1469" i="1"/>
  <c r="AQ1469" i="1" s="1"/>
  <c r="U1507" i="1"/>
  <c r="AD1507" i="1" s="1"/>
  <c r="AG1507" i="1" s="1"/>
  <c r="AN1507" i="1" s="1"/>
  <c r="AS1490" i="1"/>
  <c r="BA1490" i="1" s="1"/>
  <c r="U1494" i="1"/>
  <c r="AD1494" i="1" s="1"/>
  <c r="AG1494" i="1" s="1"/>
  <c r="AN1494" i="1" s="1"/>
  <c r="AG1488" i="1"/>
  <c r="AN1488" i="1" s="1"/>
  <c r="AP1467" i="1"/>
  <c r="AQ1467" i="1" s="1"/>
  <c r="AP1425" i="1"/>
  <c r="AQ1425" i="1" s="1"/>
  <c r="AP1360" i="1"/>
  <c r="AQ1360" i="1" s="1"/>
  <c r="AO1440" i="1"/>
  <c r="AR1440" i="1" s="1"/>
  <c r="AR1450" i="1"/>
  <c r="AS1450" i="1"/>
  <c r="BA1450" i="1" s="1"/>
  <c r="U1422" i="1"/>
  <c r="AD1422" i="1" s="1"/>
  <c r="AG1422" i="1" s="1"/>
  <c r="AN1422" i="1" s="1"/>
  <c r="BB1460" i="1"/>
  <c r="U1378" i="1"/>
  <c r="AD1378" i="1" s="1"/>
  <c r="AG1378" i="1" s="1"/>
  <c r="AN1378" i="1" s="1"/>
  <c r="AP1409" i="1"/>
  <c r="AQ1409" i="1" s="1"/>
  <c r="AP1407" i="1"/>
  <c r="AQ1407" i="1" s="1"/>
  <c r="U1370" i="1"/>
  <c r="AD1370" i="1" s="1"/>
  <c r="AG1370" i="1" s="1"/>
  <c r="AN1370" i="1" s="1"/>
  <c r="AO1339" i="1"/>
  <c r="AR1339" i="1" s="1"/>
  <c r="U1283" i="1"/>
  <c r="AD1283" i="1" s="1"/>
  <c r="AG1283" i="1" s="1"/>
  <c r="AN1283" i="1" s="1"/>
  <c r="U1223" i="1"/>
  <c r="AD1223" i="1" s="1"/>
  <c r="AG1223" i="1" s="1"/>
  <c r="AN1223" i="1" s="1"/>
  <c r="AG1109" i="1"/>
  <c r="AN1109" i="1" s="1"/>
  <c r="AS1052" i="1"/>
  <c r="BA1052" i="1" s="1"/>
  <c r="AO1052" i="1"/>
  <c r="AR1052" i="1" s="1"/>
  <c r="U1183" i="1"/>
  <c r="AD1183" i="1" s="1"/>
  <c r="AG1183" i="1" s="1"/>
  <c r="AN1183" i="1" s="1"/>
  <c r="AP1284" i="1"/>
  <c r="AQ1284" i="1" s="1"/>
  <c r="AG1200" i="1"/>
  <c r="AN1200" i="1" s="1"/>
  <c r="AS1124" i="1"/>
  <c r="BA1124" i="1" s="1"/>
  <c r="AO1124" i="1"/>
  <c r="AR1124" i="1" s="1"/>
  <c r="AP1210" i="1"/>
  <c r="AQ1210" i="1" s="1"/>
  <c r="AQ1117" i="1"/>
  <c r="U1086" i="1"/>
  <c r="AD1086" i="1" s="1"/>
  <c r="AG1086" i="1" s="1"/>
  <c r="AN1086" i="1" s="1"/>
  <c r="U1229" i="1"/>
  <c r="AD1229" i="1" s="1"/>
  <c r="AG1229" i="1" s="1"/>
  <c r="AN1229" i="1" s="1"/>
  <c r="AG1130" i="1"/>
  <c r="AN1130" i="1" s="1"/>
  <c r="AP1100" i="1"/>
  <c r="AQ1100" i="1" s="1"/>
  <c r="AG1293" i="1"/>
  <c r="AN1293" i="1" s="1"/>
  <c r="U1141" i="1"/>
  <c r="AD1141" i="1" s="1"/>
  <c r="AG1141" i="1" s="1"/>
  <c r="AN1141" i="1" s="1"/>
  <c r="U1084" i="1"/>
  <c r="AD1084" i="1" s="1"/>
  <c r="AG1084" i="1" s="1"/>
  <c r="AN1084" i="1" s="1"/>
  <c r="AS1044" i="1"/>
  <c r="BA1044" i="1" s="1"/>
  <c r="AQ1022" i="1"/>
  <c r="U973" i="1"/>
  <c r="AD973" i="1" s="1"/>
  <c r="AG973" i="1" s="1"/>
  <c r="AN973" i="1" s="1"/>
  <c r="AO1137" i="1"/>
  <c r="AR1137" i="1" s="1"/>
  <c r="AP1013" i="1"/>
  <c r="AQ1013" i="1" s="1"/>
  <c r="AS917" i="1"/>
  <c r="BA917" i="1" s="1"/>
  <c r="AO917" i="1"/>
  <c r="AR917" i="1" s="1"/>
  <c r="AO1119" i="1"/>
  <c r="AR1119" i="1" s="1"/>
  <c r="U1026" i="1"/>
  <c r="AD1026" i="1" s="1"/>
  <c r="AG1026" i="1" s="1"/>
  <c r="AN1026" i="1" s="1"/>
  <c r="AO992" i="1"/>
  <c r="AR992" i="1" s="1"/>
  <c r="AS992" i="1"/>
  <c r="BA992" i="1" s="1"/>
  <c r="AP963" i="1"/>
  <c r="AQ963" i="1" s="1"/>
  <c r="AP947" i="1"/>
  <c r="AQ947" i="1" s="1"/>
  <c r="U1000" i="1"/>
  <c r="AD1000" i="1" s="1"/>
  <c r="AG1000" i="1" s="1"/>
  <c r="AN1000" i="1" s="1"/>
  <c r="AP865" i="1"/>
  <c r="AQ865" i="1" s="1"/>
  <c r="U1193" i="1"/>
  <c r="AD1193" i="1" s="1"/>
  <c r="AG1193" i="1" s="1"/>
  <c r="AN1193" i="1" s="1"/>
  <c r="AS1134" i="1"/>
  <c r="BA1134" i="1" s="1"/>
  <c r="AR1134" i="1"/>
  <c r="U1002" i="1"/>
  <c r="AD1002" i="1" s="1"/>
  <c r="AG1002" i="1" s="1"/>
  <c r="AN1002" i="1" s="1"/>
  <c r="AP962" i="1"/>
  <c r="AQ962" i="1" s="1"/>
  <c r="U945" i="1"/>
  <c r="AD945" i="1" s="1"/>
  <c r="AG945" i="1" s="1"/>
  <c r="AN945" i="1" s="1"/>
  <c r="AP902" i="1"/>
  <c r="AQ902" i="1" s="1"/>
  <c r="U883" i="1"/>
  <c r="AD883" i="1" s="1"/>
  <c r="AG883" i="1" s="1"/>
  <c r="AN883" i="1" s="1"/>
  <c r="U1080" i="1"/>
  <c r="AD1080" i="1" s="1"/>
  <c r="AG1080" i="1" s="1"/>
  <c r="AN1080" i="1" s="1"/>
  <c r="U1011" i="1"/>
  <c r="AD1011" i="1" s="1"/>
  <c r="AG1011" i="1" s="1"/>
  <c r="AN1011" i="1" s="1"/>
  <c r="AP981" i="1"/>
  <c r="AQ981" i="1" s="1"/>
  <c r="AS969" i="1"/>
  <c r="BA969" i="1" s="1"/>
  <c r="AO969" i="1"/>
  <c r="AR969" i="1" s="1"/>
  <c r="U926" i="1"/>
  <c r="AD926" i="1" s="1"/>
  <c r="AG926" i="1" s="1"/>
  <c r="AN926" i="1" s="1"/>
  <c r="AR1156" i="1"/>
  <c r="AS1156" i="1"/>
  <c r="BA1156" i="1" s="1"/>
  <c r="AP1113" i="1"/>
  <c r="AQ1113" i="1" s="1"/>
  <c r="AG932" i="1"/>
  <c r="AN932" i="1" s="1"/>
  <c r="AP1133" i="1"/>
  <c r="AQ1133" i="1" s="1"/>
  <c r="AS848" i="1"/>
  <c r="BA848" i="1" s="1"/>
  <c r="AP763" i="1"/>
  <c r="AQ763" i="1" s="1"/>
  <c r="AP701" i="1"/>
  <c r="AQ701" i="1" s="1"/>
  <c r="AS852" i="1"/>
  <c r="BA852" i="1" s="1"/>
  <c r="U958" i="1"/>
  <c r="AD958" i="1" s="1"/>
  <c r="AG958" i="1" s="1"/>
  <c r="AN958" i="1" s="1"/>
  <c r="U907" i="1"/>
  <c r="AD907" i="1" s="1"/>
  <c r="AG907" i="1" s="1"/>
  <c r="AN907" i="1" s="1"/>
  <c r="U886" i="1"/>
  <c r="AD886" i="1" s="1"/>
  <c r="AG886" i="1" s="1"/>
  <c r="AN886" i="1" s="1"/>
  <c r="U858" i="1"/>
  <c r="AD858" i="1" s="1"/>
  <c r="AG858" i="1" s="1"/>
  <c r="AN858" i="1" s="1"/>
  <c r="AP796" i="1"/>
  <c r="AQ796" i="1" s="1"/>
  <c r="AP772" i="1"/>
  <c r="AQ772" i="1" s="1"/>
  <c r="U795" i="1"/>
  <c r="AD795" i="1" s="1"/>
  <c r="AG795" i="1" s="1"/>
  <c r="AN795" i="1" s="1"/>
  <c r="U756" i="1"/>
  <c r="AD756" i="1" s="1"/>
  <c r="AG756" i="1" s="1"/>
  <c r="AN756" i="1" s="1"/>
  <c r="AP730" i="1"/>
  <c r="AQ730" i="1" s="1"/>
  <c r="AP678" i="1"/>
  <c r="AQ678" i="1" s="1"/>
  <c r="U855" i="1"/>
  <c r="AD855" i="1" s="1"/>
  <c r="AG855" i="1" s="1"/>
  <c r="AN855" i="1" s="1"/>
  <c r="AS843" i="1"/>
  <c r="BA843" i="1" s="1"/>
  <c r="AR843" i="1"/>
  <c r="AS815" i="1"/>
  <c r="BA815" i="1" s="1"/>
  <c r="AG850" i="1"/>
  <c r="AN850" i="1" s="1"/>
  <c r="U792" i="1"/>
  <c r="AD792" i="1" s="1"/>
  <c r="AG792" i="1" s="1"/>
  <c r="AN792" i="1" s="1"/>
  <c r="U699" i="1"/>
  <c r="AD699" i="1" s="1"/>
  <c r="AG699" i="1" s="1"/>
  <c r="AN699" i="1" s="1"/>
  <c r="AP591" i="1"/>
  <c r="AQ591" i="1" s="1"/>
  <c r="AS804" i="1"/>
  <c r="BA804" i="1" s="1"/>
  <c r="U766" i="1"/>
  <c r="AD766" i="1" s="1"/>
  <c r="AG766" i="1" s="1"/>
  <c r="AN766" i="1" s="1"/>
  <c r="U713" i="1"/>
  <c r="AD713" i="1" s="1"/>
  <c r="AG713" i="1" s="1"/>
  <c r="AN713" i="1" s="1"/>
  <c r="AS692" i="1"/>
  <c r="BA692" i="1" s="1"/>
  <c r="AR692" i="1"/>
  <c r="AP641" i="1"/>
  <c r="AQ641" i="1" s="1"/>
  <c r="AP614" i="1"/>
  <c r="AQ614" i="1" s="1"/>
  <c r="AP585" i="1"/>
  <c r="AQ585" i="1" s="1"/>
  <c r="U776" i="1"/>
  <c r="AD776" i="1" s="1"/>
  <c r="AG776" i="1" s="1"/>
  <c r="AN776" i="1" s="1"/>
  <c r="U648" i="1"/>
  <c r="AD648" i="1" s="1"/>
  <c r="AG648" i="1" s="1"/>
  <c r="AN648" i="1" s="1"/>
  <c r="AP611" i="1"/>
  <c r="AQ611" i="1" s="1"/>
  <c r="AP556" i="1"/>
  <c r="AQ556" i="1" s="1"/>
  <c r="AS706" i="1"/>
  <c r="BA706" i="1" s="1"/>
  <c r="AR706" i="1"/>
  <c r="U690" i="1"/>
  <c r="AD690" i="1" s="1"/>
  <c r="AG690" i="1" s="1"/>
  <c r="AN690" i="1" s="1"/>
  <c r="U655" i="1"/>
  <c r="AD655" i="1" s="1"/>
  <c r="AG655" i="1" s="1"/>
  <c r="AN655" i="1" s="1"/>
  <c r="U618" i="1"/>
  <c r="AD618" i="1" s="1"/>
  <c r="AG618" i="1" s="1"/>
  <c r="AN618" i="1" s="1"/>
  <c r="AP479" i="1"/>
  <c r="AQ479" i="1" s="1"/>
  <c r="AP409" i="1"/>
  <c r="AQ409" i="1" s="1"/>
  <c r="AP336" i="1"/>
  <c r="AQ336" i="1" s="1"/>
  <c r="AP279" i="1"/>
  <c r="AQ279" i="1" s="1"/>
  <c r="AP228" i="1"/>
  <c r="AQ228" i="1" s="1"/>
  <c r="U546" i="1"/>
  <c r="AD546" i="1" s="1"/>
  <c r="AG546" i="1" s="1"/>
  <c r="AN546" i="1" s="1"/>
  <c r="AP514" i="1"/>
  <c r="AQ514" i="1" s="1"/>
  <c r="AP455" i="1"/>
  <c r="AQ455" i="1" s="1"/>
  <c r="AP395" i="1"/>
  <c r="AQ395" i="1" s="1"/>
  <c r="AP333" i="1"/>
  <c r="AQ333" i="1" s="1"/>
  <c r="U675" i="1"/>
  <c r="AD675" i="1" s="1"/>
  <c r="AG675" i="1" s="1"/>
  <c r="AN675" i="1" s="1"/>
  <c r="AS550" i="1"/>
  <c r="BA550" i="1" s="1"/>
  <c r="AR550" i="1"/>
  <c r="U607" i="1"/>
  <c r="AD607" i="1" s="1"/>
  <c r="AG607" i="1" s="1"/>
  <c r="AN607" i="1" s="1"/>
  <c r="U564" i="1"/>
  <c r="AD564" i="1" s="1"/>
  <c r="AG564" i="1" s="1"/>
  <c r="AN564" i="1" s="1"/>
  <c r="U537" i="1"/>
  <c r="AD537" i="1" s="1"/>
  <c r="AG537" i="1" s="1"/>
  <c r="AN537" i="1" s="1"/>
  <c r="AP502" i="1"/>
  <c r="AQ502" i="1" s="1"/>
  <c r="U480" i="1"/>
  <c r="AD480" i="1" s="1"/>
  <c r="AG480" i="1" s="1"/>
  <c r="AN480" i="1" s="1"/>
  <c r="AP308" i="1"/>
  <c r="AQ308" i="1" s="1"/>
  <c r="U532" i="1"/>
  <c r="AD532" i="1" s="1"/>
  <c r="AG532" i="1" s="1"/>
  <c r="AN532" i="1" s="1"/>
  <c r="AP413" i="1"/>
  <c r="AQ413" i="1" s="1"/>
  <c r="AP383" i="1"/>
  <c r="AQ383" i="1" s="1"/>
  <c r="AP352" i="1"/>
  <c r="AQ352" i="1" s="1"/>
  <c r="AP295" i="1"/>
  <c r="AQ295" i="1" s="1"/>
  <c r="AP275" i="1"/>
  <c r="AQ275" i="1" s="1"/>
  <c r="U667" i="1"/>
  <c r="AD667" i="1" s="1"/>
  <c r="AG667" i="1" s="1"/>
  <c r="AN667" i="1" s="1"/>
  <c r="U469" i="1"/>
  <c r="AD469" i="1" s="1"/>
  <c r="AG469" i="1" s="1"/>
  <c r="AN469" i="1" s="1"/>
  <c r="U430" i="1"/>
  <c r="AD430" i="1" s="1"/>
  <c r="AG430" i="1" s="1"/>
  <c r="AN430" i="1" s="1"/>
  <c r="AP402" i="1"/>
  <c r="AQ402" i="1" s="1"/>
  <c r="U369" i="1"/>
  <c r="AD369" i="1" s="1"/>
  <c r="AG369" i="1" s="1"/>
  <c r="AN369" i="1" s="1"/>
  <c r="U327" i="1"/>
  <c r="AD327" i="1" s="1"/>
  <c r="AG327" i="1" s="1"/>
  <c r="AN327" i="1" s="1"/>
  <c r="U501" i="1"/>
  <c r="AD501" i="1" s="1"/>
  <c r="AG501" i="1" s="1"/>
  <c r="AN501" i="1" s="1"/>
  <c r="U356" i="1"/>
  <c r="AD356" i="1" s="1"/>
  <c r="AG356" i="1" s="1"/>
  <c r="AN356" i="1" s="1"/>
  <c r="U448" i="1"/>
  <c r="AD448" i="1" s="1"/>
  <c r="AG448" i="1" s="1"/>
  <c r="AN448" i="1" s="1"/>
  <c r="U282" i="1"/>
  <c r="AD282" i="1" s="1"/>
  <c r="AG282" i="1" s="1"/>
  <c r="AN282" i="1" s="1"/>
  <c r="AP221" i="1"/>
  <c r="AQ221" i="1" s="1"/>
  <c r="AP161" i="1"/>
  <c r="AQ161" i="1" s="1"/>
  <c r="AP91" i="1"/>
  <c r="AQ91" i="1" s="1"/>
  <c r="AP15" i="1"/>
  <c r="AQ15" i="1" s="1"/>
  <c r="AG277" i="1"/>
  <c r="AN277" i="1" s="1"/>
  <c r="AG12" i="1"/>
  <c r="AN12" i="1" s="1"/>
  <c r="U256" i="1"/>
  <c r="AD256" i="1" s="1"/>
  <c r="AG256" i="1" s="1"/>
  <c r="AN256" i="1" s="1"/>
  <c r="U209" i="1"/>
  <c r="AD209" i="1" s="1"/>
  <c r="AG209" i="1" s="1"/>
  <c r="AN209" i="1" s="1"/>
  <c r="AP160" i="1"/>
  <c r="AQ160" i="1" s="1"/>
  <c r="AP140" i="1"/>
  <c r="AQ140" i="1" s="1"/>
  <c r="AP123" i="1"/>
  <c r="AQ123" i="1" s="1"/>
  <c r="AP31" i="1"/>
  <c r="AQ31" i="1" s="1"/>
  <c r="AQ3" i="1"/>
  <c r="U461" i="1"/>
  <c r="AD461" i="1" s="1"/>
  <c r="AG461" i="1" s="1"/>
  <c r="AN461" i="1" s="1"/>
  <c r="U347" i="1"/>
  <c r="AD347" i="1" s="1"/>
  <c r="AG347" i="1" s="1"/>
  <c r="AN347" i="1" s="1"/>
  <c r="U260" i="1"/>
  <c r="AD260" i="1" s="1"/>
  <c r="AG260" i="1" s="1"/>
  <c r="AN260" i="1" s="1"/>
  <c r="U232" i="1"/>
  <c r="AD232" i="1" s="1"/>
  <c r="AG232" i="1" s="1"/>
  <c r="AN232" i="1" s="1"/>
  <c r="AP212" i="1"/>
  <c r="AQ212" i="1" s="1"/>
  <c r="AP178" i="1"/>
  <c r="AQ178" i="1" s="1"/>
  <c r="U139" i="1"/>
  <c r="AD139" i="1" s="1"/>
  <c r="AG139" i="1" s="1"/>
  <c r="AN139" i="1" s="1"/>
  <c r="U112" i="1"/>
  <c r="AD112" i="1" s="1"/>
  <c r="AG112" i="1" s="1"/>
  <c r="AN112" i="1" s="1"/>
  <c r="U71" i="1"/>
  <c r="AD71" i="1" s="1"/>
  <c r="AG71" i="1" s="1"/>
  <c r="AN71" i="1" s="1"/>
  <c r="AP45" i="1"/>
  <c r="AQ45" i="1" s="1"/>
  <c r="AO151" i="1"/>
  <c r="AR151" i="1" s="1"/>
  <c r="U211" i="1"/>
  <c r="AD211" i="1" s="1"/>
  <c r="AG211" i="1" s="1"/>
  <c r="AN211" i="1" s="1"/>
  <c r="U198" i="1"/>
  <c r="AD198" i="1" s="1"/>
  <c r="AG198" i="1" s="1"/>
  <c r="AN198" i="1" s="1"/>
  <c r="U44" i="1"/>
  <c r="AD44" i="1" s="1"/>
  <c r="AG44" i="1" s="1"/>
  <c r="AN44" i="1" s="1"/>
  <c r="U114" i="1"/>
  <c r="AD114" i="1" s="1"/>
  <c r="AG114" i="1" s="1"/>
  <c r="AN114" i="1" s="1"/>
  <c r="AZ1535" i="1"/>
  <c r="BB1535" i="1"/>
  <c r="AE1" i="1"/>
  <c r="BB1589" i="1"/>
  <c r="AS1503" i="1"/>
  <c r="BA1503" i="1" s="1"/>
  <c r="AR1503" i="1"/>
  <c r="AQ1490" i="1"/>
  <c r="U1470" i="1"/>
  <c r="AD1470" i="1" s="1"/>
  <c r="AG1470" i="1" s="1"/>
  <c r="AN1470" i="1" s="1"/>
  <c r="AP1477" i="1"/>
  <c r="AQ1477" i="1" s="1"/>
  <c r="AG1396" i="1"/>
  <c r="AN1396" i="1" s="1"/>
  <c r="AP1357" i="1"/>
  <c r="AQ1357" i="1" s="1"/>
  <c r="U1465" i="1"/>
  <c r="AD1465" i="1" s="1"/>
  <c r="AG1465" i="1" s="1"/>
  <c r="AN1465" i="1" s="1"/>
  <c r="AQ1448" i="1"/>
  <c r="U1352" i="1"/>
  <c r="AD1352" i="1" s="1"/>
  <c r="AG1352" i="1" s="1"/>
  <c r="AN1352" i="1" s="1"/>
  <c r="AO1377" i="1"/>
  <c r="AQ1377" i="1"/>
  <c r="AS1401" i="1"/>
  <c r="BA1401" i="1" s="1"/>
  <c r="AO1401" i="1"/>
  <c r="AR1401" i="1" s="1"/>
  <c r="AP1344" i="1"/>
  <c r="AQ1344" i="1" s="1"/>
  <c r="AP1408" i="1"/>
  <c r="AQ1408" i="1" s="1"/>
  <c r="U1376" i="1"/>
  <c r="AD1376" i="1" s="1"/>
  <c r="AG1376" i="1" s="1"/>
  <c r="AN1376" i="1" s="1"/>
  <c r="AO1384" i="1"/>
  <c r="AR1384" i="1" s="1"/>
  <c r="AS1354" i="1"/>
  <c r="BA1354" i="1" s="1"/>
  <c r="AO1354" i="1"/>
  <c r="AR1354" i="1" s="1"/>
  <c r="U1345" i="1"/>
  <c r="AD1345" i="1" s="1"/>
  <c r="AG1345" i="1" s="1"/>
  <c r="AN1345" i="1" s="1"/>
  <c r="U1282" i="1"/>
  <c r="AD1282" i="1" s="1"/>
  <c r="AG1282" i="1" s="1"/>
  <c r="AN1282" i="1" s="1"/>
  <c r="U1334" i="1"/>
  <c r="AD1334" i="1" s="1"/>
  <c r="AG1334" i="1" s="1"/>
  <c r="AN1334" i="1" s="1"/>
  <c r="AS1337" i="1"/>
  <c r="BA1337" i="1" s="1"/>
  <c r="AO1337" i="1"/>
  <c r="AR1337" i="1" s="1"/>
  <c r="U1315" i="1"/>
  <c r="AD1315" i="1" s="1"/>
  <c r="AG1315" i="1" s="1"/>
  <c r="AN1315" i="1" s="1"/>
  <c r="U1359" i="1"/>
  <c r="AD1359" i="1" s="1"/>
  <c r="AG1359" i="1" s="1"/>
  <c r="AN1359" i="1" s="1"/>
  <c r="AR1161" i="1"/>
  <c r="AS1161" i="1"/>
  <c r="BA1161" i="1" s="1"/>
  <c r="U1318" i="1"/>
  <c r="AD1318" i="1" s="1"/>
  <c r="AG1318" i="1" s="1"/>
  <c r="AN1318" i="1" s="1"/>
  <c r="U1207" i="1"/>
  <c r="AD1207" i="1" s="1"/>
  <c r="AG1207" i="1" s="1"/>
  <c r="AN1207" i="1" s="1"/>
  <c r="AP1253" i="1"/>
  <c r="AQ1253" i="1" s="1"/>
  <c r="AS1163" i="1"/>
  <c r="BA1163" i="1" s="1"/>
  <c r="AO1163" i="1"/>
  <c r="AR1163" i="1" s="1"/>
  <c r="AP1060" i="1"/>
  <c r="AQ1060" i="1" s="1"/>
  <c r="AG1218" i="1"/>
  <c r="AN1218" i="1" s="1"/>
  <c r="AS1108" i="1"/>
  <c r="BA1108" i="1" s="1"/>
  <c r="AO1108" i="1"/>
  <c r="AR1108" i="1" s="1"/>
  <c r="U1224" i="1"/>
  <c r="AD1224" i="1" s="1"/>
  <c r="AG1224" i="1" s="1"/>
  <c r="AN1224" i="1" s="1"/>
  <c r="AP1241" i="1"/>
  <c r="AQ1241" i="1" s="1"/>
  <c r="AP1162" i="1"/>
  <c r="AQ1162" i="1" s="1"/>
  <c r="AP1076" i="1"/>
  <c r="AQ1076" i="1" s="1"/>
  <c r="AO1058" i="1"/>
  <c r="AR1058" i="1" s="1"/>
  <c r="AG1073" i="1"/>
  <c r="AN1073" i="1" s="1"/>
  <c r="U1055" i="1"/>
  <c r="AD1055" i="1" s="1"/>
  <c r="AG1055" i="1" s="1"/>
  <c r="AN1055" i="1" s="1"/>
  <c r="AO1267" i="1"/>
  <c r="AR1267" i="1" s="1"/>
  <c r="AP1192" i="1"/>
  <c r="AQ1192" i="1" s="1"/>
  <c r="U1166" i="1"/>
  <c r="AD1166" i="1" s="1"/>
  <c r="AG1166" i="1" s="1"/>
  <c r="AN1166" i="1" s="1"/>
  <c r="AO1166" i="1" s="1"/>
  <c r="AG1120" i="1"/>
  <c r="AN1120" i="1" s="1"/>
  <c r="U1248" i="1"/>
  <c r="AD1248" i="1" s="1"/>
  <c r="AG1248" i="1" s="1"/>
  <c r="AN1248" i="1" s="1"/>
  <c r="U1178" i="1"/>
  <c r="AD1178" i="1" s="1"/>
  <c r="AG1178" i="1" s="1"/>
  <c r="AN1178" i="1" s="1"/>
  <c r="U1275" i="1"/>
  <c r="AD1275" i="1" s="1"/>
  <c r="AG1275" i="1" s="1"/>
  <c r="AN1275" i="1" s="1"/>
  <c r="AP1280" i="1"/>
  <c r="AQ1280" i="1" s="1"/>
  <c r="AG1260" i="1"/>
  <c r="AN1260" i="1" s="1"/>
  <c r="AO991" i="1"/>
  <c r="AR991" i="1" s="1"/>
  <c r="U1114" i="1"/>
  <c r="AD1114" i="1" s="1"/>
  <c r="AG1114" i="1" s="1"/>
  <c r="AN1114" i="1" s="1"/>
  <c r="AO1044" i="1"/>
  <c r="AR1044" i="1" s="1"/>
  <c r="U967" i="1"/>
  <c r="AD967" i="1" s="1"/>
  <c r="AG967" i="1" s="1"/>
  <c r="AN967" i="1" s="1"/>
  <c r="AG937" i="1"/>
  <c r="AN937" i="1" s="1"/>
  <c r="AP904" i="1"/>
  <c r="AQ904" i="1" s="1"/>
  <c r="AP862" i="1"/>
  <c r="AQ862" i="1" s="1"/>
  <c r="AP901" i="1"/>
  <c r="AQ901" i="1" s="1"/>
  <c r="AG1037" i="1"/>
  <c r="AN1037" i="1" s="1"/>
  <c r="AO1037" i="1" s="1"/>
  <c r="AS939" i="1"/>
  <c r="BA939" i="1" s="1"/>
  <c r="U1149" i="1"/>
  <c r="AD1149" i="1" s="1"/>
  <c r="AG1149" i="1" s="1"/>
  <c r="AN1149" i="1" s="1"/>
  <c r="AP1014" i="1"/>
  <c r="AQ1014" i="1" s="1"/>
  <c r="AG1117" i="1"/>
  <c r="AN1117" i="1" s="1"/>
  <c r="AO1117" i="1" s="1"/>
  <c r="AR832" i="1"/>
  <c r="AS832" i="1"/>
  <c r="BA832" i="1" s="1"/>
  <c r="AP816" i="1"/>
  <c r="AQ816" i="1" s="1"/>
  <c r="AO852" i="1"/>
  <c r="AR852" i="1" s="1"/>
  <c r="AP758" i="1"/>
  <c r="AQ758" i="1" s="1"/>
  <c r="AP698" i="1"/>
  <c r="AQ698" i="1" s="1"/>
  <c r="U921" i="1"/>
  <c r="AD921" i="1" s="1"/>
  <c r="AG921" i="1" s="1"/>
  <c r="AN921" i="1" s="1"/>
  <c r="AP741" i="1"/>
  <c r="AQ741" i="1" s="1"/>
  <c r="AP703" i="1"/>
  <c r="AQ703" i="1" s="1"/>
  <c r="U840" i="1"/>
  <c r="AD840" i="1" s="1"/>
  <c r="AG840" i="1" s="1"/>
  <c r="AN840" i="1" s="1"/>
  <c r="AP793" i="1"/>
  <c r="AQ793" i="1" s="1"/>
  <c r="U751" i="1"/>
  <c r="AD751" i="1" s="1"/>
  <c r="AG751" i="1" s="1"/>
  <c r="AN751" i="1" s="1"/>
  <c r="U719" i="1"/>
  <c r="AD719" i="1" s="1"/>
  <c r="AG719" i="1" s="1"/>
  <c r="AN719" i="1" s="1"/>
  <c r="U679" i="1"/>
  <c r="AD679" i="1" s="1"/>
  <c r="AG679" i="1" s="1"/>
  <c r="AN679" i="1" s="1"/>
  <c r="AP583" i="1"/>
  <c r="AQ583" i="1" s="1"/>
  <c r="AG830" i="1"/>
  <c r="AN830" i="1" s="1"/>
  <c r="AP638" i="1"/>
  <c r="AQ638" i="1" s="1"/>
  <c r="U805" i="1"/>
  <c r="AD805" i="1" s="1"/>
  <c r="AG805" i="1" s="1"/>
  <c r="AN805" i="1" s="1"/>
  <c r="AO770" i="1"/>
  <c r="AR770" i="1" s="1"/>
  <c r="U645" i="1"/>
  <c r="AD645" i="1" s="1"/>
  <c r="AG645" i="1" s="1"/>
  <c r="AN645" i="1" s="1"/>
  <c r="U605" i="1"/>
  <c r="AD605" i="1" s="1"/>
  <c r="AG605" i="1" s="1"/>
  <c r="AN605" i="1" s="1"/>
  <c r="U579" i="1"/>
  <c r="AD579" i="1" s="1"/>
  <c r="AG579" i="1" s="1"/>
  <c r="AN579" i="1" s="1"/>
  <c r="AR728" i="1"/>
  <c r="AG681" i="1"/>
  <c r="AN681" i="1" s="1"/>
  <c r="AS649" i="1"/>
  <c r="BA649" i="1" s="1"/>
  <c r="AR649" i="1"/>
  <c r="U594" i="1"/>
  <c r="AD594" i="1" s="1"/>
  <c r="AG594" i="1" s="1"/>
  <c r="AN594" i="1" s="1"/>
  <c r="U529" i="1"/>
  <c r="AD529" i="1" s="1"/>
  <c r="AG529" i="1" s="1"/>
  <c r="AN529" i="1" s="1"/>
  <c r="AP474" i="1"/>
  <c r="AQ474" i="1" s="1"/>
  <c r="AP401" i="1"/>
  <c r="AQ401" i="1" s="1"/>
  <c r="AP324" i="1"/>
  <c r="AQ324" i="1" s="1"/>
  <c r="AP271" i="1"/>
  <c r="AQ271" i="1" s="1"/>
  <c r="AP505" i="1"/>
  <c r="AQ505" i="1" s="1"/>
  <c r="AP447" i="1"/>
  <c r="AQ447" i="1" s="1"/>
  <c r="AP392" i="1"/>
  <c r="AQ392" i="1" s="1"/>
  <c r="AP314" i="1"/>
  <c r="AQ314" i="1" s="1"/>
  <c r="U547" i="1"/>
  <c r="AD547" i="1" s="1"/>
  <c r="AG547" i="1" s="1"/>
  <c r="AN547" i="1" s="1"/>
  <c r="U520" i="1"/>
  <c r="AD520" i="1" s="1"/>
  <c r="AG520" i="1" s="1"/>
  <c r="AN520" i="1" s="1"/>
  <c r="U634" i="1"/>
  <c r="AD634" i="1" s="1"/>
  <c r="AG634" i="1" s="1"/>
  <c r="AN634" i="1" s="1"/>
  <c r="AS527" i="1"/>
  <c r="BA527" i="1" s="1"/>
  <c r="AO527" i="1"/>
  <c r="AR527" i="1" s="1"/>
  <c r="AP478" i="1"/>
  <c r="AQ478" i="1" s="1"/>
  <c r="U325" i="1"/>
  <c r="AD325" i="1" s="1"/>
  <c r="AG325" i="1" s="1"/>
  <c r="AN325" i="1" s="1"/>
  <c r="AS617" i="1"/>
  <c r="BA617" i="1" s="1"/>
  <c r="AR617" i="1"/>
  <c r="AS596" i="1"/>
  <c r="BA596" i="1" s="1"/>
  <c r="AR596" i="1"/>
  <c r="AG570" i="1"/>
  <c r="AN570" i="1" s="1"/>
  <c r="U531" i="1"/>
  <c r="AD531" i="1" s="1"/>
  <c r="AG531" i="1" s="1"/>
  <c r="AN531" i="1" s="1"/>
  <c r="AP290" i="1"/>
  <c r="AQ290" i="1" s="1"/>
  <c r="U602" i="1"/>
  <c r="AD602" i="1" s="1"/>
  <c r="AG602" i="1" s="1"/>
  <c r="AN602" i="1" s="1"/>
  <c r="AG522" i="1"/>
  <c r="AN522" i="1" s="1"/>
  <c r="U466" i="1"/>
  <c r="AD466" i="1" s="1"/>
  <c r="AG466" i="1" s="1"/>
  <c r="AN466" i="1" s="1"/>
  <c r="AP428" i="1"/>
  <c r="AQ428" i="1" s="1"/>
  <c r="U396" i="1"/>
  <c r="AD396" i="1" s="1"/>
  <c r="AG396" i="1" s="1"/>
  <c r="AN396" i="1" s="1"/>
  <c r="AP367" i="1"/>
  <c r="AQ367" i="1" s="1"/>
  <c r="U322" i="1"/>
  <c r="AD322" i="1" s="1"/>
  <c r="AG322" i="1" s="1"/>
  <c r="AN322" i="1" s="1"/>
  <c r="AS400" i="1"/>
  <c r="BA400" i="1" s="1"/>
  <c r="AR400" i="1"/>
  <c r="U264" i="1"/>
  <c r="AD264" i="1" s="1"/>
  <c r="AG264" i="1" s="1"/>
  <c r="AN264" i="1" s="1"/>
  <c r="AS385" i="1"/>
  <c r="BA385" i="1" s="1"/>
  <c r="AR385" i="1"/>
  <c r="AS350" i="1"/>
  <c r="BA350" i="1" s="1"/>
  <c r="AR350" i="1"/>
  <c r="U262" i="1"/>
  <c r="AD262" i="1" s="1"/>
  <c r="AG262" i="1" s="1"/>
  <c r="AN262" i="1" s="1"/>
  <c r="AP208" i="1"/>
  <c r="AQ208" i="1" s="1"/>
  <c r="AP154" i="1"/>
  <c r="AQ154" i="1" s="1"/>
  <c r="AP81" i="1"/>
  <c r="AQ81" i="1" s="1"/>
  <c r="AP13" i="1"/>
  <c r="AQ13" i="1" s="1"/>
  <c r="AS338" i="1"/>
  <c r="BA338" i="1" s="1"/>
  <c r="U266" i="1"/>
  <c r="AD266" i="1" s="1"/>
  <c r="AG266" i="1" s="1"/>
  <c r="AN266" i="1" s="1"/>
  <c r="AS416" i="1"/>
  <c r="BA416" i="1" s="1"/>
  <c r="AP226" i="1"/>
  <c r="AQ226" i="1" s="1"/>
  <c r="AP197" i="1"/>
  <c r="AQ197" i="1" s="1"/>
  <c r="U443" i="1"/>
  <c r="AD443" i="1" s="1"/>
  <c r="AG443" i="1" s="1"/>
  <c r="AN443" i="1" s="1"/>
  <c r="AO416" i="1"/>
  <c r="AR416" i="1" s="1"/>
  <c r="AP207" i="1"/>
  <c r="AQ207" i="1" s="1"/>
  <c r="U100" i="1"/>
  <c r="AD100" i="1" s="1"/>
  <c r="AG100" i="1" s="1"/>
  <c r="AN100" i="1" s="1"/>
  <c r="U77" i="1"/>
  <c r="AD77" i="1" s="1"/>
  <c r="AG77" i="1" s="1"/>
  <c r="AN77" i="1" s="1"/>
  <c r="U58" i="1"/>
  <c r="AD58" i="1" s="1"/>
  <c r="AG58" i="1" s="1"/>
  <c r="AN58" i="1" s="1"/>
  <c r="U26" i="1"/>
  <c r="AD26" i="1" s="1"/>
  <c r="AG26" i="1" s="1"/>
  <c r="AN26" i="1" s="1"/>
  <c r="U258" i="1"/>
  <c r="AD258" i="1" s="1"/>
  <c r="AG258" i="1" s="1"/>
  <c r="AN258" i="1" s="1"/>
  <c r="U206" i="1"/>
  <c r="AD206" i="1" s="1"/>
  <c r="AG206" i="1" s="1"/>
  <c r="AN206" i="1" s="1"/>
  <c r="AP137" i="1"/>
  <c r="AQ137" i="1" s="1"/>
  <c r="U107" i="1"/>
  <c r="AD107" i="1" s="1"/>
  <c r="AG107" i="1" s="1"/>
  <c r="AN107" i="1" s="1"/>
  <c r="AP69" i="1"/>
  <c r="AQ69" i="1" s="1"/>
  <c r="U42" i="1"/>
  <c r="AD42" i="1" s="1"/>
  <c r="AG42" i="1" s="1"/>
  <c r="AN42" i="1" s="1"/>
  <c r="AS381" i="1"/>
  <c r="BA381" i="1" s="1"/>
  <c r="AR381" i="1"/>
  <c r="AS326" i="1"/>
  <c r="BA326" i="1" s="1"/>
  <c r="AR326" i="1"/>
  <c r="AS41" i="1"/>
  <c r="BA41" i="1" s="1"/>
  <c r="AS38" i="1"/>
  <c r="BA38" i="1" s="1"/>
  <c r="AS83" i="1"/>
  <c r="BA83" i="1" s="1"/>
  <c r="AR83" i="1"/>
  <c r="AS143" i="1"/>
  <c r="BA143" i="1" s="1"/>
  <c r="AR143" i="1"/>
  <c r="U94" i="1"/>
  <c r="AD94" i="1" s="1"/>
  <c r="AG94" i="1" s="1"/>
  <c r="AN94" i="1" s="1"/>
  <c r="U84" i="1"/>
  <c r="AD84" i="1" s="1"/>
  <c r="AG84" i="1" s="1"/>
  <c r="AN84" i="1" s="1"/>
  <c r="U144" i="1"/>
  <c r="AD144" i="1" s="1"/>
  <c r="AG144" i="1" s="1"/>
  <c r="AN144" i="1" s="1"/>
  <c r="U79" i="1"/>
  <c r="AD79" i="1" s="1"/>
  <c r="AG79" i="1" s="1"/>
  <c r="AN79" i="1" s="1"/>
  <c r="U34" i="1"/>
  <c r="AD34" i="1" s="1"/>
  <c r="AG34" i="1" s="1"/>
  <c r="AN34" i="1" s="1"/>
  <c r="BB1597" i="1"/>
  <c r="AZ1597" i="1"/>
  <c r="BB1605" i="1"/>
  <c r="AZ1605" i="1"/>
  <c r="AZ1528" i="1"/>
  <c r="BB1528" i="1"/>
  <c r="AO1500" i="1"/>
  <c r="AR1500" i="1" s="1"/>
  <c r="U1515" i="1"/>
  <c r="AD1515" i="1" s="1"/>
  <c r="AG1515" i="1" s="1"/>
  <c r="AN1515" i="1" s="1"/>
  <c r="U1495" i="1"/>
  <c r="AD1495" i="1" s="1"/>
  <c r="AG1495" i="1" s="1"/>
  <c r="AN1495" i="1" s="1"/>
  <c r="AP1504" i="1"/>
  <c r="AQ1504" i="1" s="1"/>
  <c r="AO1498" i="1"/>
  <c r="U1509" i="1"/>
  <c r="AD1509" i="1" s="1"/>
  <c r="AG1509" i="1" s="1"/>
  <c r="AN1509" i="1" s="1"/>
  <c r="AG1476" i="1"/>
  <c r="AN1476" i="1" s="1"/>
  <c r="AO1476" i="1" s="1"/>
  <c r="U1456" i="1"/>
  <c r="AD1456" i="1" s="1"/>
  <c r="AG1456" i="1" s="1"/>
  <c r="AN1456" i="1" s="1"/>
  <c r="AP1464" i="1"/>
  <c r="AQ1464" i="1" s="1"/>
  <c r="U1486" i="1"/>
  <c r="AD1486" i="1" s="1"/>
  <c r="AG1486" i="1" s="1"/>
  <c r="AN1486" i="1" s="1"/>
  <c r="AR1459" i="1"/>
  <c r="AS1459" i="1"/>
  <c r="BA1459" i="1" s="1"/>
  <c r="U1449" i="1"/>
  <c r="AD1449" i="1" s="1"/>
  <c r="AG1449" i="1" s="1"/>
  <c r="AN1449" i="1" s="1"/>
  <c r="U1463" i="1"/>
  <c r="AD1463" i="1" s="1"/>
  <c r="AG1463" i="1" s="1"/>
  <c r="AN1463" i="1" s="1"/>
  <c r="AS1439" i="1"/>
  <c r="BA1439" i="1" s="1"/>
  <c r="AO1439" i="1"/>
  <c r="AR1439" i="1" s="1"/>
  <c r="AO1429" i="1"/>
  <c r="AR1429" i="1" s="1"/>
  <c r="U1453" i="1"/>
  <c r="AD1453" i="1" s="1"/>
  <c r="AG1453" i="1" s="1"/>
  <c r="AN1453" i="1" s="1"/>
  <c r="AS1419" i="1"/>
  <c r="BA1419" i="1" s="1"/>
  <c r="AR1419" i="1"/>
  <c r="AR1421" i="1"/>
  <c r="AS1421" i="1"/>
  <c r="BA1421" i="1" s="1"/>
  <c r="U1389" i="1"/>
  <c r="AD1389" i="1" s="1"/>
  <c r="AG1389" i="1" s="1"/>
  <c r="AN1389" i="1" s="1"/>
  <c r="AG1321" i="1"/>
  <c r="AN1321" i="1" s="1"/>
  <c r="AG1386" i="1"/>
  <c r="AN1386" i="1" s="1"/>
  <c r="AR1410" i="1"/>
  <c r="AS1410" i="1"/>
  <c r="BA1410" i="1" s="1"/>
  <c r="U1365" i="1"/>
  <c r="AD1365" i="1" s="1"/>
  <c r="AG1365" i="1" s="1"/>
  <c r="AN1365" i="1" s="1"/>
  <c r="U1380" i="1"/>
  <c r="AD1380" i="1" s="1"/>
  <c r="AG1380" i="1" s="1"/>
  <c r="AN1380" i="1" s="1"/>
  <c r="U1355" i="1"/>
  <c r="AD1355" i="1" s="1"/>
  <c r="AG1355" i="1" s="1"/>
  <c r="AN1355" i="1" s="1"/>
  <c r="AG1269" i="1"/>
  <c r="AN1269" i="1" s="1"/>
  <c r="U1312" i="1"/>
  <c r="AD1312" i="1" s="1"/>
  <c r="AG1312" i="1" s="1"/>
  <c r="AN1312" i="1" s="1"/>
  <c r="U1356" i="1"/>
  <c r="AD1356" i="1" s="1"/>
  <c r="AG1356" i="1" s="1"/>
  <c r="AN1356" i="1" s="1"/>
  <c r="AO1317" i="1"/>
  <c r="AR1317" i="1" s="1"/>
  <c r="U1233" i="1"/>
  <c r="AD1233" i="1" s="1"/>
  <c r="AG1233" i="1" s="1"/>
  <c r="AN1233" i="1" s="1"/>
  <c r="AP1323" i="1"/>
  <c r="AQ1323" i="1" s="1"/>
  <c r="AO1308" i="1"/>
  <c r="AS1262" i="1"/>
  <c r="BA1262" i="1" s="1"/>
  <c r="AR1262" i="1"/>
  <c r="AP1154" i="1"/>
  <c r="AQ1154" i="1" s="1"/>
  <c r="U1116" i="1"/>
  <c r="AD1116" i="1" s="1"/>
  <c r="AG1116" i="1" s="1"/>
  <c r="AN1116" i="1" s="1"/>
  <c r="AS1255" i="1"/>
  <c r="BA1255" i="1" s="1"/>
  <c r="AR1255" i="1"/>
  <c r="U1190" i="1"/>
  <c r="AD1190" i="1" s="1"/>
  <c r="AG1190" i="1" s="1"/>
  <c r="AN1190" i="1" s="1"/>
  <c r="U1219" i="1"/>
  <c r="AD1219" i="1" s="1"/>
  <c r="AG1219" i="1" s="1"/>
  <c r="AN1219" i="1" s="1"/>
  <c r="AG1187" i="1"/>
  <c r="AN1187" i="1" s="1"/>
  <c r="AG1205" i="1"/>
  <c r="AN1205" i="1" s="1"/>
  <c r="U1085" i="1"/>
  <c r="AD1085" i="1" s="1"/>
  <c r="AG1085" i="1" s="1"/>
  <c r="AN1085" i="1" s="1"/>
  <c r="U1256" i="1"/>
  <c r="AD1256" i="1" s="1"/>
  <c r="AG1256" i="1" s="1"/>
  <c r="AN1256" i="1" s="1"/>
  <c r="U1227" i="1"/>
  <c r="AD1227" i="1" s="1"/>
  <c r="AG1227" i="1" s="1"/>
  <c r="AN1227" i="1" s="1"/>
  <c r="U1173" i="1"/>
  <c r="AD1173" i="1" s="1"/>
  <c r="AG1173" i="1" s="1"/>
  <c r="AN1173" i="1" s="1"/>
  <c r="U1310" i="1"/>
  <c r="AD1310" i="1" s="1"/>
  <c r="AG1310" i="1" s="1"/>
  <c r="AN1310" i="1" s="1"/>
  <c r="U1276" i="1"/>
  <c r="AD1276" i="1" s="1"/>
  <c r="AG1276" i="1" s="1"/>
  <c r="AN1276" i="1" s="1"/>
  <c r="U1157" i="1"/>
  <c r="AD1157" i="1" s="1"/>
  <c r="AG1157" i="1" s="1"/>
  <c r="AN1157" i="1" s="1"/>
  <c r="AS1018" i="1"/>
  <c r="BA1018" i="1" s="1"/>
  <c r="AO1018" i="1"/>
  <c r="AR1018" i="1" s="1"/>
  <c r="U943" i="1"/>
  <c r="AD943" i="1" s="1"/>
  <c r="AG943" i="1" s="1"/>
  <c r="AN943" i="1" s="1"/>
  <c r="AG916" i="1"/>
  <c r="AN916" i="1" s="1"/>
  <c r="U1142" i="1"/>
  <c r="AD1142" i="1" s="1"/>
  <c r="AG1142" i="1" s="1"/>
  <c r="AN1142" i="1" s="1"/>
  <c r="AS1005" i="1"/>
  <c r="BA1005" i="1" s="1"/>
  <c r="AO1005" i="1"/>
  <c r="AR1005" i="1" s="1"/>
  <c r="AP1072" i="1"/>
  <c r="AQ1072" i="1" s="1"/>
  <c r="AG1051" i="1"/>
  <c r="AN1051" i="1" s="1"/>
  <c r="AP1021" i="1"/>
  <c r="AQ1021" i="1" s="1"/>
  <c r="AO960" i="1"/>
  <c r="AR960" i="1" s="1"/>
  <c r="AP1197" i="1"/>
  <c r="AQ1197" i="1" s="1"/>
  <c r="AS1074" i="1"/>
  <c r="BA1074" i="1" s="1"/>
  <c r="U1047" i="1"/>
  <c r="AD1047" i="1" s="1"/>
  <c r="AG1047" i="1" s="1"/>
  <c r="AN1047" i="1" s="1"/>
  <c r="AS961" i="1"/>
  <c r="BA961" i="1" s="1"/>
  <c r="AR961" i="1"/>
  <c r="AS903" i="1"/>
  <c r="BA903" i="1" s="1"/>
  <c r="AR903" i="1"/>
  <c r="AP989" i="1"/>
  <c r="AQ989" i="1" s="1"/>
  <c r="AP870" i="1"/>
  <c r="AQ870" i="1" s="1"/>
  <c r="U1104" i="1"/>
  <c r="AD1104" i="1" s="1"/>
  <c r="AG1104" i="1" s="1"/>
  <c r="AN1104" i="1" s="1"/>
  <c r="AP999" i="1"/>
  <c r="AQ999" i="1" s="1"/>
  <c r="AG977" i="1"/>
  <c r="AN977" i="1" s="1"/>
  <c r="AP1097" i="1"/>
  <c r="AQ1097" i="1" s="1"/>
  <c r="AQ1067" i="1"/>
  <c r="U988" i="1"/>
  <c r="AD988" i="1" s="1"/>
  <c r="AG988" i="1" s="1"/>
  <c r="AN988" i="1" s="1"/>
  <c r="AG892" i="1"/>
  <c r="AN892" i="1" s="1"/>
  <c r="AO939" i="1"/>
  <c r="AR939" i="1" s="1"/>
  <c r="U898" i="1"/>
  <c r="AD898" i="1" s="1"/>
  <c r="AG898" i="1" s="1"/>
  <c r="AN898" i="1" s="1"/>
  <c r="U866" i="1"/>
  <c r="AD866" i="1" s="1"/>
  <c r="AG866" i="1" s="1"/>
  <c r="AN866" i="1" s="1"/>
  <c r="AP810" i="1"/>
  <c r="AQ810" i="1" s="1"/>
  <c r="AP753" i="1"/>
  <c r="AQ753" i="1" s="1"/>
  <c r="AP695" i="1"/>
  <c r="AQ695" i="1" s="1"/>
  <c r="U1003" i="1"/>
  <c r="AD1003" i="1" s="1"/>
  <c r="AG1003" i="1" s="1"/>
  <c r="AN1003" i="1" s="1"/>
  <c r="U853" i="1"/>
  <c r="AD853" i="1" s="1"/>
  <c r="AG853" i="1" s="1"/>
  <c r="AN853" i="1" s="1"/>
  <c r="U811" i="1"/>
  <c r="AD811" i="1" s="1"/>
  <c r="AG811" i="1" s="1"/>
  <c r="AN811" i="1" s="1"/>
  <c r="U790" i="1"/>
  <c r="AD790" i="1" s="1"/>
  <c r="AG790" i="1" s="1"/>
  <c r="AN790" i="1" s="1"/>
  <c r="AP762" i="1"/>
  <c r="AQ762" i="1" s="1"/>
  <c r="AP736" i="1"/>
  <c r="AQ736" i="1" s="1"/>
  <c r="U818" i="1"/>
  <c r="AD818" i="1" s="1"/>
  <c r="AG818" i="1" s="1"/>
  <c r="AN818" i="1" s="1"/>
  <c r="U787" i="1"/>
  <c r="AD787" i="1" s="1"/>
  <c r="AG787" i="1" s="1"/>
  <c r="AN787" i="1" s="1"/>
  <c r="U748" i="1"/>
  <c r="AD748" i="1" s="1"/>
  <c r="AG748" i="1" s="1"/>
  <c r="AN748" i="1" s="1"/>
  <c r="U716" i="1"/>
  <c r="AD716" i="1" s="1"/>
  <c r="AG716" i="1" s="1"/>
  <c r="AN716" i="1" s="1"/>
  <c r="U1012" i="1"/>
  <c r="AD1012" i="1" s="1"/>
  <c r="AG1012" i="1" s="1"/>
  <c r="AN1012" i="1" s="1"/>
  <c r="AO786" i="1"/>
  <c r="AR786" i="1" s="1"/>
  <c r="U759" i="1"/>
  <c r="AD759" i="1" s="1"/>
  <c r="AG759" i="1" s="1"/>
  <c r="AN759" i="1" s="1"/>
  <c r="U677" i="1"/>
  <c r="AD677" i="1" s="1"/>
  <c r="AG677" i="1" s="1"/>
  <c r="AN677" i="1" s="1"/>
  <c r="AP573" i="1"/>
  <c r="AQ573" i="1" s="1"/>
  <c r="AP662" i="1"/>
  <c r="AQ662" i="1" s="1"/>
  <c r="AP761" i="1"/>
  <c r="AQ761" i="1" s="1"/>
  <c r="U685" i="1"/>
  <c r="AD685" i="1" s="1"/>
  <c r="AG685" i="1" s="1"/>
  <c r="AN685" i="1" s="1"/>
  <c r="AP606" i="1"/>
  <c r="AQ606" i="1" s="1"/>
  <c r="U640" i="1"/>
  <c r="AD640" i="1" s="1"/>
  <c r="AG640" i="1" s="1"/>
  <c r="AN640" i="1" s="1"/>
  <c r="U600" i="1"/>
  <c r="AD600" i="1" s="1"/>
  <c r="AG600" i="1" s="1"/>
  <c r="AN600" i="1" s="1"/>
  <c r="U800" i="1"/>
  <c r="AD800" i="1" s="1"/>
  <c r="AG800" i="1" s="1"/>
  <c r="AN800" i="1" s="1"/>
  <c r="U652" i="1"/>
  <c r="AD652" i="1" s="1"/>
  <c r="AG652" i="1" s="1"/>
  <c r="AN652" i="1" s="1"/>
  <c r="U563" i="1"/>
  <c r="AD563" i="1" s="1"/>
  <c r="AG563" i="1" s="1"/>
  <c r="AN563" i="1" s="1"/>
  <c r="AS535" i="1"/>
  <c r="BA535" i="1" s="1"/>
  <c r="AR535" i="1"/>
  <c r="AP463" i="1"/>
  <c r="AQ463" i="1" s="1"/>
  <c r="AP387" i="1"/>
  <c r="AQ387" i="1" s="1"/>
  <c r="AP319" i="1"/>
  <c r="AQ319" i="1" s="1"/>
  <c r="AP268" i="1"/>
  <c r="AQ268" i="1" s="1"/>
  <c r="U587" i="1"/>
  <c r="AD587" i="1" s="1"/>
  <c r="AG587" i="1" s="1"/>
  <c r="AN587" i="1" s="1"/>
  <c r="U569" i="1"/>
  <c r="AD569" i="1" s="1"/>
  <c r="AG569" i="1" s="1"/>
  <c r="AN569" i="1" s="1"/>
  <c r="U545" i="1"/>
  <c r="AD545" i="1" s="1"/>
  <c r="AG545" i="1" s="1"/>
  <c r="AN545" i="1" s="1"/>
  <c r="AP500" i="1"/>
  <c r="AQ500" i="1" s="1"/>
  <c r="AP442" i="1"/>
  <c r="AQ442" i="1" s="1"/>
  <c r="AP384" i="1"/>
  <c r="AQ384" i="1" s="1"/>
  <c r="AP304" i="1"/>
  <c r="AQ304" i="1" s="1"/>
  <c r="AS543" i="1"/>
  <c r="BA543" i="1" s="1"/>
  <c r="AO543" i="1"/>
  <c r="AR543" i="1" s="1"/>
  <c r="U658" i="1"/>
  <c r="AD658" i="1" s="1"/>
  <c r="AG658" i="1" s="1"/>
  <c r="AN658" i="1" s="1"/>
  <c r="U496" i="1"/>
  <c r="AD496" i="1" s="1"/>
  <c r="AG496" i="1" s="1"/>
  <c r="AN496" i="1" s="1"/>
  <c r="U305" i="1"/>
  <c r="AD305" i="1" s="1"/>
  <c r="AG305" i="1" s="1"/>
  <c r="AN305" i="1" s="1"/>
  <c r="U674" i="1"/>
  <c r="AD674" i="1" s="1"/>
  <c r="AG674" i="1" s="1"/>
  <c r="AN674" i="1" s="1"/>
  <c r="AP454" i="1"/>
  <c r="AQ454" i="1" s="1"/>
  <c r="U433" i="1"/>
  <c r="AD433" i="1" s="1"/>
  <c r="AG433" i="1" s="1"/>
  <c r="AN433" i="1" s="1"/>
  <c r="AP405" i="1"/>
  <c r="AQ405" i="1" s="1"/>
  <c r="AP340" i="1"/>
  <c r="AQ340" i="1" s="1"/>
  <c r="AP288" i="1"/>
  <c r="AQ288" i="1" s="1"/>
  <c r="U498" i="1"/>
  <c r="AD498" i="1" s="1"/>
  <c r="AG498" i="1" s="1"/>
  <c r="AN498" i="1" s="1"/>
  <c r="U453" i="1"/>
  <c r="AD453" i="1" s="1"/>
  <c r="AG453" i="1" s="1"/>
  <c r="AN453" i="1" s="1"/>
  <c r="U422" i="1"/>
  <c r="AD422" i="1" s="1"/>
  <c r="AG422" i="1" s="1"/>
  <c r="AN422" i="1" s="1"/>
  <c r="U393" i="1"/>
  <c r="AD393" i="1" s="1"/>
  <c r="AG393" i="1" s="1"/>
  <c r="AN393" i="1" s="1"/>
  <c r="U364" i="1"/>
  <c r="AD364" i="1" s="1"/>
  <c r="AG364" i="1" s="1"/>
  <c r="AN364" i="1" s="1"/>
  <c r="U317" i="1"/>
  <c r="AD317" i="1" s="1"/>
  <c r="AG317" i="1" s="1"/>
  <c r="AN317" i="1" s="1"/>
  <c r="AP234" i="1"/>
  <c r="AQ234" i="1" s="1"/>
  <c r="AP195" i="1"/>
  <c r="AQ195" i="1" s="1"/>
  <c r="AP141" i="1"/>
  <c r="AQ141" i="1" s="1"/>
  <c r="AD76" i="1"/>
  <c r="AG76" i="1" s="1"/>
  <c r="AN76" i="1" s="1"/>
  <c r="AP76" i="1"/>
  <c r="AQ76" i="1" s="1"/>
  <c r="AP253" i="1"/>
  <c r="AQ253" i="1" s="1"/>
  <c r="AP194" i="1"/>
  <c r="AQ194" i="1" s="1"/>
  <c r="U349" i="1"/>
  <c r="AD349" i="1" s="1"/>
  <c r="AG349" i="1" s="1"/>
  <c r="AN349" i="1" s="1"/>
  <c r="AG269" i="1"/>
  <c r="AN269" i="1" s="1"/>
  <c r="U196" i="1"/>
  <c r="AD196" i="1" s="1"/>
  <c r="AG196" i="1" s="1"/>
  <c r="AN196" i="1" s="1"/>
  <c r="AP173" i="1"/>
  <c r="AQ173" i="1" s="1"/>
  <c r="U134" i="1"/>
  <c r="AD134" i="1" s="1"/>
  <c r="AG134" i="1" s="1"/>
  <c r="AN134" i="1" s="1"/>
  <c r="U120" i="1"/>
  <c r="AD120" i="1" s="1"/>
  <c r="AG120" i="1" s="1"/>
  <c r="AN120" i="1" s="1"/>
  <c r="AP98" i="1"/>
  <c r="AQ98" i="1" s="1"/>
  <c r="AP24" i="1"/>
  <c r="AQ24" i="1" s="1"/>
  <c r="AO338" i="1"/>
  <c r="AR338" i="1" s="1"/>
  <c r="U223" i="1"/>
  <c r="AD223" i="1" s="1"/>
  <c r="AG223" i="1" s="1"/>
  <c r="AN223" i="1" s="1"/>
  <c r="AP204" i="1"/>
  <c r="AQ204" i="1" s="1"/>
  <c r="U167" i="1"/>
  <c r="AD167" i="1" s="1"/>
  <c r="AG167" i="1" s="1"/>
  <c r="AN167" i="1" s="1"/>
  <c r="U131" i="1"/>
  <c r="AD131" i="1" s="1"/>
  <c r="AG131" i="1" s="1"/>
  <c r="AN131" i="1" s="1"/>
  <c r="AP103" i="1"/>
  <c r="AQ103" i="1" s="1"/>
  <c r="U63" i="1"/>
  <c r="AD63" i="1" s="1"/>
  <c r="AG63" i="1" s="1"/>
  <c r="AN63" i="1" s="1"/>
  <c r="AP40" i="1"/>
  <c r="AQ40" i="1" s="1"/>
  <c r="AG16" i="1"/>
  <c r="AN16" i="1" s="1"/>
  <c r="AO41" i="1"/>
  <c r="AR41" i="1" s="1"/>
  <c r="U102" i="1"/>
  <c r="AD102" i="1" s="1"/>
  <c r="AG102" i="1" s="1"/>
  <c r="AN102" i="1" s="1"/>
  <c r="AO116" i="1"/>
  <c r="AR116" i="1" s="1"/>
  <c r="U177" i="1"/>
  <c r="AD177" i="1" s="1"/>
  <c r="AG177" i="1" s="1"/>
  <c r="AN177" i="1" s="1"/>
  <c r="U250" i="1"/>
  <c r="AD250" i="1" s="1"/>
  <c r="AG250" i="1" s="1"/>
  <c r="AN250" i="1" s="1"/>
  <c r="BB1525" i="1"/>
  <c r="AZ1525" i="1"/>
  <c r="BB1586" i="1"/>
  <c r="AZ1586" i="1"/>
  <c r="U1483" i="1"/>
  <c r="AD1483" i="1" s="1"/>
  <c r="AG1483" i="1" s="1"/>
  <c r="AN1483" i="1" s="1"/>
  <c r="BB1608" i="1"/>
  <c r="AZ1608" i="1"/>
  <c r="AZ1537" i="1"/>
  <c r="BB1537" i="1"/>
  <c r="BB1588" i="1"/>
  <c r="AZ1588" i="1"/>
  <c r="BB1532" i="1"/>
  <c r="AZ1532" i="1"/>
  <c r="AP1474" i="1"/>
  <c r="AQ1474" i="1" s="1"/>
  <c r="AZ1596" i="1"/>
  <c r="BB1596" i="1"/>
  <c r="AS1482" i="1"/>
  <c r="BA1482" i="1" s="1"/>
  <c r="AR1501" i="1"/>
  <c r="AS1501" i="1"/>
  <c r="BA1501" i="1" s="1"/>
  <c r="AO1482" i="1"/>
  <c r="AR1482" i="1" s="1"/>
  <c r="AP1457" i="1"/>
  <c r="AQ1457" i="1" s="1"/>
  <c r="U1444" i="1"/>
  <c r="AD1444" i="1" s="1"/>
  <c r="AG1444" i="1" s="1"/>
  <c r="AN1444" i="1" s="1"/>
  <c r="U1446" i="1"/>
  <c r="AD1446" i="1" s="1"/>
  <c r="AG1446" i="1" s="1"/>
  <c r="AN1446" i="1" s="1"/>
  <c r="U1420" i="1"/>
  <c r="AD1420" i="1" s="1"/>
  <c r="AG1420" i="1" s="1"/>
  <c r="AN1420" i="1" s="1"/>
  <c r="U1417" i="1"/>
  <c r="AD1417" i="1" s="1"/>
  <c r="AG1417" i="1" s="1"/>
  <c r="AN1417" i="1" s="1"/>
  <c r="U1405" i="1"/>
  <c r="AD1405" i="1" s="1"/>
  <c r="AG1405" i="1" s="1"/>
  <c r="AN1405" i="1" s="1"/>
  <c r="AR1382" i="1"/>
  <c r="AS1382" i="1"/>
  <c r="BA1382" i="1" s="1"/>
  <c r="AP1394" i="1"/>
  <c r="AQ1394" i="1" s="1"/>
  <c r="AQ1403" i="1"/>
  <c r="U1383" i="1"/>
  <c r="AD1383" i="1" s="1"/>
  <c r="AG1383" i="1" s="1"/>
  <c r="AN1383" i="1" s="1"/>
  <c r="AP1395" i="1"/>
  <c r="AQ1395" i="1" s="1"/>
  <c r="U1412" i="1"/>
  <c r="AD1412" i="1" s="1"/>
  <c r="AG1412" i="1" s="1"/>
  <c r="AN1412" i="1" s="1"/>
  <c r="U1327" i="1"/>
  <c r="AD1327" i="1" s="1"/>
  <c r="AG1327" i="1" s="1"/>
  <c r="AN1327" i="1" s="1"/>
  <c r="U1335" i="1"/>
  <c r="AD1335" i="1" s="1"/>
  <c r="AG1335" i="1" s="1"/>
  <c r="AN1335" i="1" s="1"/>
  <c r="AP1274" i="1"/>
  <c r="AQ1274" i="1" s="1"/>
  <c r="AP1301" i="1"/>
  <c r="AQ1301" i="1" s="1"/>
  <c r="AO1260" i="1"/>
  <c r="AO1250" i="1"/>
  <c r="AQ1250" i="1"/>
  <c r="AS1305" i="1"/>
  <c r="BA1305" i="1" s="1"/>
  <c r="U1215" i="1"/>
  <c r="AD1215" i="1" s="1"/>
  <c r="AG1215" i="1" s="1"/>
  <c r="AN1215" i="1" s="1"/>
  <c r="AP1030" i="1"/>
  <c r="AQ1030" i="1" s="1"/>
  <c r="AP1294" i="1"/>
  <c r="AQ1294" i="1" s="1"/>
  <c r="AS1291" i="1"/>
  <c r="BA1291" i="1" s="1"/>
  <c r="AO1291" i="1"/>
  <c r="AR1291" i="1" s="1"/>
  <c r="AS1272" i="1"/>
  <c r="BA1272" i="1" s="1"/>
  <c r="U1237" i="1"/>
  <c r="AD1237" i="1" s="1"/>
  <c r="AG1237" i="1" s="1"/>
  <c r="AN1237" i="1" s="1"/>
  <c r="U1208" i="1"/>
  <c r="AD1208" i="1" s="1"/>
  <c r="AG1208" i="1" s="1"/>
  <c r="AN1208" i="1" s="1"/>
  <c r="AS1181" i="1"/>
  <c r="BA1181" i="1" s="1"/>
  <c r="AR1181" i="1"/>
  <c r="AP1152" i="1"/>
  <c r="AQ1152" i="1" s="1"/>
  <c r="AP1279" i="1"/>
  <c r="AQ1279" i="1" s="1"/>
  <c r="AP1146" i="1"/>
  <c r="AQ1146" i="1" s="1"/>
  <c r="U1071" i="1"/>
  <c r="AD1071" i="1" s="1"/>
  <c r="AG1071" i="1" s="1"/>
  <c r="AN1071" i="1" s="1"/>
  <c r="AR1204" i="1"/>
  <c r="AS1204" i="1"/>
  <c r="BA1204" i="1" s="1"/>
  <c r="AP1082" i="1"/>
  <c r="AQ1082" i="1" s="1"/>
  <c r="U1048" i="1"/>
  <c r="AD1048" i="1" s="1"/>
  <c r="AG1048" i="1" s="1"/>
  <c r="AN1048" i="1" s="1"/>
  <c r="AP1226" i="1"/>
  <c r="AQ1226" i="1" s="1"/>
  <c r="U1062" i="1"/>
  <c r="AD1062" i="1" s="1"/>
  <c r="AG1062" i="1" s="1"/>
  <c r="AN1062" i="1" s="1"/>
  <c r="AG1007" i="1"/>
  <c r="AN1007" i="1" s="1"/>
  <c r="AR1221" i="1"/>
  <c r="AS1221" i="1"/>
  <c r="BA1221" i="1" s="1"/>
  <c r="AP1186" i="1"/>
  <c r="AQ1186" i="1" s="1"/>
  <c r="U1164" i="1"/>
  <c r="AD1164" i="1" s="1"/>
  <c r="AG1164" i="1" s="1"/>
  <c r="AN1164" i="1" s="1"/>
  <c r="U1025" i="1"/>
  <c r="AD1025" i="1" s="1"/>
  <c r="AG1025" i="1" s="1"/>
  <c r="AP1302" i="1"/>
  <c r="AQ1302" i="1" s="1"/>
  <c r="AQ1260" i="1"/>
  <c r="U1056" i="1"/>
  <c r="AD1056" i="1" s="1"/>
  <c r="AG1056" i="1" s="1"/>
  <c r="AN1056" i="1" s="1"/>
  <c r="AS955" i="1"/>
  <c r="BA955" i="1" s="1"/>
  <c r="AO955" i="1"/>
  <c r="AR955" i="1" s="1"/>
  <c r="U1098" i="1"/>
  <c r="AD1098" i="1" s="1"/>
  <c r="AG1098" i="1" s="1"/>
  <c r="AN1098" i="1" s="1"/>
  <c r="AS1070" i="1"/>
  <c r="BA1070" i="1" s="1"/>
  <c r="AO1035" i="1"/>
  <c r="AR1035" i="1" s="1"/>
  <c r="AS1035" i="1"/>
  <c r="BA1035" i="1" s="1"/>
  <c r="AP1024" i="1"/>
  <c r="AQ1024" i="1" s="1"/>
  <c r="AP954" i="1"/>
  <c r="AQ954" i="1" s="1"/>
  <c r="U893" i="1"/>
  <c r="AD893" i="1" s="1"/>
  <c r="AG893" i="1" s="1"/>
  <c r="AN893" i="1" s="1"/>
  <c r="AP859" i="1"/>
  <c r="AQ859" i="1" s="1"/>
  <c r="AG1022" i="1"/>
  <c r="AN1022" i="1" s="1"/>
  <c r="AO1022" i="1" s="1"/>
  <c r="AS1271" i="1"/>
  <c r="BA1271" i="1" s="1"/>
  <c r="U1009" i="1"/>
  <c r="AD1009" i="1" s="1"/>
  <c r="AG1009" i="1" s="1"/>
  <c r="AN1009" i="1" s="1"/>
  <c r="AP986" i="1"/>
  <c r="AQ986" i="1" s="1"/>
  <c r="AG942" i="1"/>
  <c r="AN942" i="1" s="1"/>
  <c r="AS927" i="1"/>
  <c r="BA927" i="1" s="1"/>
  <c r="AR927" i="1"/>
  <c r="U1151" i="1"/>
  <c r="AD1151" i="1" s="1"/>
  <c r="AG1151" i="1" s="1"/>
  <c r="AN1151" i="1" s="1"/>
  <c r="AR952" i="1"/>
  <c r="AS952" i="1"/>
  <c r="BA952" i="1" s="1"/>
  <c r="AS1001" i="1"/>
  <c r="BA1001" i="1" s="1"/>
  <c r="AO1001" i="1"/>
  <c r="AR1001" i="1" s="1"/>
  <c r="AP879" i="1"/>
  <c r="AQ879" i="1" s="1"/>
  <c r="AP802" i="1"/>
  <c r="AQ802" i="1" s="1"/>
  <c r="AP742" i="1"/>
  <c r="AQ742" i="1" s="1"/>
  <c r="AP826" i="1"/>
  <c r="AQ826" i="1" s="1"/>
  <c r="AS929" i="1"/>
  <c r="BA929" i="1" s="1"/>
  <c r="AP809" i="1"/>
  <c r="AQ809" i="1" s="1"/>
  <c r="AP788" i="1"/>
  <c r="AQ788" i="1" s="1"/>
  <c r="U727" i="1"/>
  <c r="AD727" i="1" s="1"/>
  <c r="AG727" i="1" s="1"/>
  <c r="AN727" i="1" s="1"/>
  <c r="AP697" i="1"/>
  <c r="AQ697" i="1" s="1"/>
  <c r="U817" i="1"/>
  <c r="AD817" i="1" s="1"/>
  <c r="AG817" i="1" s="1"/>
  <c r="AN817" i="1" s="1"/>
  <c r="AP785" i="1"/>
  <c r="AQ785" i="1" s="1"/>
  <c r="AP746" i="1"/>
  <c r="AQ746" i="1" s="1"/>
  <c r="U710" i="1"/>
  <c r="AD710" i="1" s="1"/>
  <c r="AG710" i="1" s="1"/>
  <c r="AN710" i="1" s="1"/>
  <c r="U836" i="1"/>
  <c r="AD836" i="1" s="1"/>
  <c r="AG836" i="1" s="1"/>
  <c r="AN836" i="1" s="1"/>
  <c r="AS783" i="1"/>
  <c r="BA783" i="1" s="1"/>
  <c r="AR783" i="1"/>
  <c r="U696" i="1"/>
  <c r="AD696" i="1" s="1"/>
  <c r="AG696" i="1" s="1"/>
  <c r="AN696" i="1" s="1"/>
  <c r="U688" i="1"/>
  <c r="AD688" i="1" s="1"/>
  <c r="AG688" i="1" s="1"/>
  <c r="AN688" i="1" s="1"/>
  <c r="AP560" i="1"/>
  <c r="AQ560" i="1" s="1"/>
  <c r="U784" i="1"/>
  <c r="AD784" i="1" s="1"/>
  <c r="AG784" i="1" s="1"/>
  <c r="AN784" i="1" s="1"/>
  <c r="AR745" i="1"/>
  <c r="AS745" i="1"/>
  <c r="BA745" i="1" s="1"/>
  <c r="AP657" i="1"/>
  <c r="AQ657" i="1" s="1"/>
  <c r="AS778" i="1"/>
  <c r="BA778" i="1" s="1"/>
  <c r="AR778" i="1"/>
  <c r="U705" i="1"/>
  <c r="AD705" i="1" s="1"/>
  <c r="AG705" i="1" s="1"/>
  <c r="AN705" i="1" s="1"/>
  <c r="AP628" i="1"/>
  <c r="AQ628" i="1" s="1"/>
  <c r="AS799" i="1"/>
  <c r="BA799" i="1" s="1"/>
  <c r="AS755" i="1"/>
  <c r="BA755" i="1" s="1"/>
  <c r="AR755" i="1"/>
  <c r="U637" i="1"/>
  <c r="AD637" i="1" s="1"/>
  <c r="AG637" i="1" s="1"/>
  <c r="AN637" i="1" s="1"/>
  <c r="AP598" i="1"/>
  <c r="AQ598" i="1" s="1"/>
  <c r="U574" i="1"/>
  <c r="AD574" i="1" s="1"/>
  <c r="AG574" i="1" s="1"/>
  <c r="AN574" i="1" s="1"/>
  <c r="AS717" i="1"/>
  <c r="BA717" i="1" s="1"/>
  <c r="U626" i="1"/>
  <c r="AD626" i="1" s="1"/>
  <c r="AG626" i="1" s="1"/>
  <c r="AN626" i="1" s="1"/>
  <c r="U576" i="1"/>
  <c r="AD576" i="1" s="1"/>
  <c r="AG576" i="1" s="1"/>
  <c r="AN576" i="1" s="1"/>
  <c r="AS616" i="1"/>
  <c r="BA616" i="1" s="1"/>
  <c r="AS562" i="1"/>
  <c r="BA562" i="1" s="1"/>
  <c r="AO562" i="1"/>
  <c r="AR562" i="1" s="1"/>
  <c r="U615" i="1"/>
  <c r="AD615" i="1" s="1"/>
  <c r="AG615" i="1" s="1"/>
  <c r="AN615" i="1" s="1"/>
  <c r="AP458" i="1"/>
  <c r="AQ458" i="1" s="1"/>
  <c r="AP379" i="1"/>
  <c r="AQ379" i="1" s="1"/>
  <c r="AP309" i="1"/>
  <c r="AQ309" i="1" s="1"/>
  <c r="AP265" i="1"/>
  <c r="AQ265" i="1" s="1"/>
  <c r="AP492" i="1"/>
  <c r="AQ492" i="1" s="1"/>
  <c r="AP432" i="1"/>
  <c r="AQ432" i="1" s="1"/>
  <c r="AP371" i="1"/>
  <c r="AQ371" i="1" s="1"/>
  <c r="AP296" i="1"/>
  <c r="AQ296" i="1" s="1"/>
  <c r="U668" i="1"/>
  <c r="AD668" i="1" s="1"/>
  <c r="AG668" i="1" s="1"/>
  <c r="AN668" i="1" s="1"/>
  <c r="U536" i="1"/>
  <c r="AD536" i="1" s="1"/>
  <c r="AG536" i="1" s="1"/>
  <c r="AN536" i="1" s="1"/>
  <c r="U577" i="1"/>
  <c r="AD577" i="1" s="1"/>
  <c r="AG577" i="1" s="1"/>
  <c r="AN577" i="1" s="1"/>
  <c r="AP494" i="1"/>
  <c r="AQ494" i="1" s="1"/>
  <c r="U475" i="1"/>
  <c r="AD475" i="1" s="1"/>
  <c r="AG475" i="1" s="1"/>
  <c r="AN475" i="1" s="1"/>
  <c r="U320" i="1"/>
  <c r="AD320" i="1" s="1"/>
  <c r="AG320" i="1" s="1"/>
  <c r="AN320" i="1" s="1"/>
  <c r="AP301" i="1"/>
  <c r="AQ301" i="1" s="1"/>
  <c r="AS588" i="1"/>
  <c r="BA588" i="1" s="1"/>
  <c r="AR588" i="1"/>
  <c r="AP431" i="1"/>
  <c r="AQ431" i="1" s="1"/>
  <c r="AP370" i="1"/>
  <c r="AQ370" i="1" s="1"/>
  <c r="AP332" i="1"/>
  <c r="AQ332" i="1" s="1"/>
  <c r="AP451" i="1"/>
  <c r="AQ451" i="1" s="1"/>
  <c r="AP420" i="1"/>
  <c r="AQ420" i="1" s="1"/>
  <c r="U390" i="1"/>
  <c r="AD390" i="1" s="1"/>
  <c r="AG390" i="1" s="1"/>
  <c r="AN390" i="1" s="1"/>
  <c r="AP362" i="1"/>
  <c r="AQ362" i="1" s="1"/>
  <c r="U312" i="1"/>
  <c r="AD312" i="1" s="1"/>
  <c r="AG312" i="1" s="1"/>
  <c r="AN312" i="1" s="1"/>
  <c r="AS499" i="1"/>
  <c r="BA499" i="1" s="1"/>
  <c r="AR499" i="1"/>
  <c r="AS343" i="1"/>
  <c r="BA343" i="1" s="1"/>
  <c r="AR343" i="1"/>
  <c r="AS281" i="1"/>
  <c r="BA281" i="1" s="1"/>
  <c r="AR281" i="1"/>
  <c r="U493" i="1"/>
  <c r="AD493" i="1" s="1"/>
  <c r="AG493" i="1" s="1"/>
  <c r="AN493" i="1" s="1"/>
  <c r="AS444" i="1"/>
  <c r="BA444" i="1" s="1"/>
  <c r="AR444" i="1"/>
  <c r="AP252" i="1"/>
  <c r="AQ252" i="1" s="1"/>
  <c r="AP192" i="1"/>
  <c r="AQ192" i="1" s="1"/>
  <c r="AP133" i="1"/>
  <c r="AQ133" i="1" s="1"/>
  <c r="AP73" i="1"/>
  <c r="AQ73" i="1" s="1"/>
  <c r="AS247" i="1"/>
  <c r="BA247" i="1" s="1"/>
  <c r="AR247" i="1"/>
  <c r="AS315" i="1"/>
  <c r="BA315" i="1" s="1"/>
  <c r="AR315" i="1"/>
  <c r="AP215" i="1"/>
  <c r="AQ215" i="1" s="1"/>
  <c r="U242" i="1"/>
  <c r="AD242" i="1" s="1"/>
  <c r="AG242" i="1" s="1"/>
  <c r="AN242" i="1" s="1"/>
  <c r="U193" i="1"/>
  <c r="AD193" i="1" s="1"/>
  <c r="AG193" i="1" s="1"/>
  <c r="AN193" i="1" s="1"/>
  <c r="U155" i="1"/>
  <c r="AD155" i="1" s="1"/>
  <c r="AG155" i="1" s="1"/>
  <c r="AN155" i="1" s="1"/>
  <c r="AP132" i="1"/>
  <c r="AQ132" i="1" s="1"/>
  <c r="AP118" i="1"/>
  <c r="AQ118" i="1" s="1"/>
  <c r="U74" i="1"/>
  <c r="AD74" i="1" s="1"/>
  <c r="AG74" i="1" s="1"/>
  <c r="AN74" i="1" s="1"/>
  <c r="AP53" i="1"/>
  <c r="AQ53" i="1" s="1"/>
  <c r="AP22" i="1"/>
  <c r="AQ22" i="1" s="1"/>
  <c r="U276" i="1"/>
  <c r="AD276" i="1" s="1"/>
  <c r="AG276" i="1" s="1"/>
  <c r="AN276" i="1" s="1"/>
  <c r="U201" i="1"/>
  <c r="AD201" i="1" s="1"/>
  <c r="AG201" i="1" s="1"/>
  <c r="AN201" i="1" s="1"/>
  <c r="U157" i="1"/>
  <c r="AD157" i="1" s="1"/>
  <c r="AG157" i="1" s="1"/>
  <c r="AN157" i="1" s="1"/>
  <c r="U129" i="1"/>
  <c r="AD129" i="1" s="1"/>
  <c r="AG129" i="1" s="1"/>
  <c r="AN129" i="1" s="1"/>
  <c r="U97" i="1"/>
  <c r="AD97" i="1" s="1"/>
  <c r="AG97" i="1" s="1"/>
  <c r="AN97" i="1" s="1"/>
  <c r="AP61" i="1"/>
  <c r="AQ61" i="1" s="1"/>
  <c r="U37" i="1"/>
  <c r="AD37" i="1" s="1"/>
  <c r="AG37" i="1" s="1"/>
  <c r="AN37" i="1" s="1"/>
  <c r="U9" i="1"/>
  <c r="AD9" i="1" s="1"/>
  <c r="AG9" i="1" s="1"/>
  <c r="AN9" i="1" s="1"/>
  <c r="AR345" i="1"/>
  <c r="U159" i="1"/>
  <c r="AD159" i="1" s="1"/>
  <c r="AG159" i="1" s="1"/>
  <c r="AN159" i="1" s="1"/>
  <c r="AS121" i="1"/>
  <c r="BA121" i="1" s="1"/>
  <c r="AR121" i="1"/>
  <c r="AS146" i="1"/>
  <c r="BA146" i="1" s="1"/>
  <c r="AS36" i="1"/>
  <c r="BA36" i="1" s="1"/>
  <c r="AR36" i="1"/>
  <c r="U14" i="1"/>
  <c r="AD14" i="1" s="1"/>
  <c r="AG14" i="1" s="1"/>
  <c r="AN14" i="1" s="1"/>
  <c r="AG225" i="1"/>
  <c r="AN225" i="1" s="1"/>
  <c r="U54" i="1"/>
  <c r="AD54" i="1" s="1"/>
  <c r="AG54" i="1" s="1"/>
  <c r="AN54" i="1" s="1"/>
  <c r="AS138" i="1"/>
  <c r="BA138" i="1" s="1"/>
  <c r="U32" i="1"/>
  <c r="AD32" i="1" s="1"/>
  <c r="AG32" i="1" s="1"/>
  <c r="AN32" i="1" s="1"/>
  <c r="AS75" i="1"/>
  <c r="BA75" i="1" s="1"/>
  <c r="AR75" i="1"/>
  <c r="AM1" i="1"/>
  <c r="AD1603" i="1"/>
  <c r="AG1603" i="1" s="1"/>
  <c r="AN1603" i="1" s="1"/>
  <c r="AP1603" i="1"/>
  <c r="AQ1603" i="1" s="1"/>
  <c r="U1516" i="1"/>
  <c r="AD1516" i="1" s="1"/>
  <c r="AG1516" i="1" s="1"/>
  <c r="AN1516" i="1" s="1"/>
  <c r="AZ1524" i="1"/>
  <c r="BB1524" i="1"/>
  <c r="AZ1585" i="1"/>
  <c r="BB1585" i="1"/>
  <c r="BB1580" i="1"/>
  <c r="AZ1580" i="1"/>
  <c r="U1499" i="1"/>
  <c r="AD1499" i="1" s="1"/>
  <c r="AG1499" i="1" s="1"/>
  <c r="AN1499" i="1" s="1"/>
  <c r="AG1511" i="1"/>
  <c r="AN1511" i="1" s="1"/>
  <c r="BB1556" i="1"/>
  <c r="AG1513" i="1"/>
  <c r="AN1513" i="1" s="1"/>
  <c r="BB1519" i="1"/>
  <c r="AZ1519" i="1"/>
  <c r="AP1458" i="1"/>
  <c r="AQ1458" i="1" s="1"/>
  <c r="AQ1483" i="1"/>
  <c r="U1443" i="1"/>
  <c r="AD1443" i="1" s="1"/>
  <c r="AG1443" i="1" s="1"/>
  <c r="AN1443" i="1" s="1"/>
  <c r="AP1381" i="1"/>
  <c r="AQ1381" i="1" s="1"/>
  <c r="U1484" i="1"/>
  <c r="AD1484" i="1" s="1"/>
  <c r="AG1484" i="1" s="1"/>
  <c r="AN1484" i="1" s="1"/>
  <c r="U1480" i="1"/>
  <c r="AD1480" i="1" s="1"/>
  <c r="AG1480" i="1" s="1"/>
  <c r="AN1480" i="1" s="1"/>
  <c r="AO1426" i="1"/>
  <c r="AR1426" i="1" s="1"/>
  <c r="AP1351" i="1"/>
  <c r="AQ1351" i="1" s="1"/>
  <c r="AR1364" i="1"/>
  <c r="AS1364" i="1"/>
  <c r="BA1364" i="1" s="1"/>
  <c r="AS1411" i="1"/>
  <c r="BA1411" i="1" s="1"/>
  <c r="AR1411" i="1"/>
  <c r="AP1392" i="1"/>
  <c r="AQ1392" i="1" s="1"/>
  <c r="U1348" i="1"/>
  <c r="AD1348" i="1" s="1"/>
  <c r="AG1348" i="1" s="1"/>
  <c r="AN1348" i="1" s="1"/>
  <c r="AP1347" i="1"/>
  <c r="AQ1347" i="1" s="1"/>
  <c r="AP1322" i="1"/>
  <c r="AQ1322" i="1" s="1"/>
  <c r="AP1246" i="1"/>
  <c r="AQ1246" i="1" s="1"/>
  <c r="U1300" i="1"/>
  <c r="AD1300" i="1" s="1"/>
  <c r="AG1300" i="1" s="1"/>
  <c r="AN1300" i="1" s="1"/>
  <c r="AP1143" i="1"/>
  <c r="AQ1143" i="1" s="1"/>
  <c r="U1254" i="1"/>
  <c r="AD1254" i="1" s="1"/>
  <c r="AG1254" i="1" s="1"/>
  <c r="AN1254" i="1" s="1"/>
  <c r="AP1307" i="1"/>
  <c r="AQ1307" i="1" s="1"/>
  <c r="AP1239" i="1"/>
  <c r="AQ1239" i="1" s="1"/>
  <c r="AS1212" i="1"/>
  <c r="BA1212" i="1" s="1"/>
  <c r="AR1212" i="1"/>
  <c r="AP1126" i="1"/>
  <c r="AQ1126" i="1" s="1"/>
  <c r="AG1077" i="1"/>
  <c r="AN1077" i="1" s="1"/>
  <c r="AS1029" i="1"/>
  <c r="BA1029" i="1" s="1"/>
  <c r="AR1029" i="1"/>
  <c r="AS1203" i="1"/>
  <c r="BA1203" i="1" s="1"/>
  <c r="AR1203" i="1"/>
  <c r="U1217" i="1"/>
  <c r="AD1217" i="1" s="1"/>
  <c r="AG1217" i="1" s="1"/>
  <c r="AN1217" i="1" s="1"/>
  <c r="AG1155" i="1"/>
  <c r="AN1155" i="1" s="1"/>
  <c r="AP1068" i="1"/>
  <c r="AQ1068" i="1" s="1"/>
  <c r="AS1043" i="1"/>
  <c r="BA1043" i="1" s="1"/>
  <c r="AO1043" i="1"/>
  <c r="AR1043" i="1" s="1"/>
  <c r="AS1252" i="1"/>
  <c r="BA1252" i="1" s="1"/>
  <c r="AO1252" i="1"/>
  <c r="AR1252" i="1" s="1"/>
  <c r="AO1169" i="1"/>
  <c r="AR1169" i="1" s="1"/>
  <c r="U1057" i="1"/>
  <c r="AD1057" i="1" s="1"/>
  <c r="AG1057" i="1" s="1"/>
  <c r="AN1057" i="1" s="1"/>
  <c r="AG997" i="1"/>
  <c r="AN997" i="1" s="1"/>
  <c r="AP1288" i="1"/>
  <c r="AQ1288" i="1" s="1"/>
  <c r="U1184" i="1"/>
  <c r="AD1184" i="1" s="1"/>
  <c r="AG1184" i="1" s="1"/>
  <c r="AN1184" i="1" s="1"/>
  <c r="U1236" i="1"/>
  <c r="AD1236" i="1" s="1"/>
  <c r="AG1236" i="1" s="1"/>
  <c r="AN1236" i="1" s="1"/>
  <c r="U1132" i="1"/>
  <c r="AD1132" i="1" s="1"/>
  <c r="AG1132" i="1" s="1"/>
  <c r="AN1132" i="1" s="1"/>
  <c r="U1015" i="1"/>
  <c r="AD1015" i="1" s="1"/>
  <c r="AG1015" i="1" s="1"/>
  <c r="AN1015" i="1" s="1"/>
  <c r="U940" i="1"/>
  <c r="AD940" i="1" s="1"/>
  <c r="AG940" i="1" s="1"/>
  <c r="AN940" i="1" s="1"/>
  <c r="AG1040" i="1"/>
  <c r="AN1040" i="1" s="1"/>
  <c r="AO1040" i="1" s="1"/>
  <c r="AO1070" i="1"/>
  <c r="AR1070" i="1" s="1"/>
  <c r="U1034" i="1"/>
  <c r="AD1034" i="1" s="1"/>
  <c r="AG1034" i="1" s="1"/>
  <c r="AN1034" i="1" s="1"/>
  <c r="AR1019" i="1"/>
  <c r="AS1019" i="1"/>
  <c r="BA1019" i="1" s="1"/>
  <c r="U985" i="1"/>
  <c r="AD985" i="1" s="1"/>
  <c r="AG985" i="1" s="1"/>
  <c r="AN985" i="1" s="1"/>
  <c r="AS1094" i="1"/>
  <c r="BA1094" i="1" s="1"/>
  <c r="AO1094" i="1"/>
  <c r="AR1094" i="1" s="1"/>
  <c r="U1031" i="1"/>
  <c r="AD1031" i="1" s="1"/>
  <c r="AG1031" i="1" s="1"/>
  <c r="AN1031" i="1" s="1"/>
  <c r="U957" i="1"/>
  <c r="AD957" i="1" s="1"/>
  <c r="AG957" i="1" s="1"/>
  <c r="AN957" i="1" s="1"/>
  <c r="AP885" i="1"/>
  <c r="AQ885" i="1" s="1"/>
  <c r="U1222" i="1"/>
  <c r="AD1222" i="1" s="1"/>
  <c r="AG1222" i="1" s="1"/>
  <c r="AN1222" i="1" s="1"/>
  <c r="AR983" i="1"/>
  <c r="AS983" i="1"/>
  <c r="BA983" i="1" s="1"/>
  <c r="AP854" i="1"/>
  <c r="AQ854" i="1" s="1"/>
  <c r="U1168" i="1"/>
  <c r="AD1168" i="1" s="1"/>
  <c r="AG1168" i="1" s="1"/>
  <c r="AN1168" i="1" s="1"/>
  <c r="U1020" i="1"/>
  <c r="AD1020" i="1" s="1"/>
  <c r="AG1020" i="1" s="1"/>
  <c r="AN1020" i="1" s="1"/>
  <c r="U974" i="1"/>
  <c r="AD974" i="1" s="1"/>
  <c r="AG974" i="1" s="1"/>
  <c r="AN974" i="1" s="1"/>
  <c r="U965" i="1"/>
  <c r="AD965" i="1" s="1"/>
  <c r="AG965" i="1" s="1"/>
  <c r="AN965" i="1" s="1"/>
  <c r="U919" i="1"/>
  <c r="AD919" i="1" s="1"/>
  <c r="AG919" i="1" s="1"/>
  <c r="AN919" i="1" s="1"/>
  <c r="AG1263" i="1"/>
  <c r="AN1263" i="1" s="1"/>
  <c r="U1136" i="1"/>
  <c r="AD1136" i="1" s="1"/>
  <c r="AG1136" i="1" s="1"/>
  <c r="AN1136" i="1" s="1"/>
  <c r="AS1006" i="1"/>
  <c r="BA1006" i="1" s="1"/>
  <c r="AO1006" i="1"/>
  <c r="AR1006" i="1" s="1"/>
  <c r="U980" i="1"/>
  <c r="AD980" i="1" s="1"/>
  <c r="AG980" i="1" s="1"/>
  <c r="AN980" i="1" s="1"/>
  <c r="U906" i="1"/>
  <c r="AD906" i="1" s="1"/>
  <c r="AG906" i="1" s="1"/>
  <c r="AN906" i="1" s="1"/>
  <c r="U839" i="1"/>
  <c r="AD839" i="1" s="1"/>
  <c r="AG839" i="1" s="1"/>
  <c r="AN839" i="1" s="1"/>
  <c r="U882" i="1"/>
  <c r="AD882" i="1" s="1"/>
  <c r="AG882" i="1" s="1"/>
  <c r="AN882" i="1" s="1"/>
  <c r="U841" i="1"/>
  <c r="AD841" i="1" s="1"/>
  <c r="AG841" i="1" s="1"/>
  <c r="AN841" i="1" s="1"/>
  <c r="AP797" i="1"/>
  <c r="AQ797" i="1" s="1"/>
  <c r="AP725" i="1"/>
  <c r="AQ725" i="1" s="1"/>
  <c r="U891" i="1"/>
  <c r="AD891" i="1" s="1"/>
  <c r="AG891" i="1" s="1"/>
  <c r="AN891" i="1" s="1"/>
  <c r="AS876" i="1"/>
  <c r="BA876" i="1" s="1"/>
  <c r="AR876" i="1"/>
  <c r="AP757" i="1"/>
  <c r="AQ757" i="1" s="1"/>
  <c r="AP724" i="1"/>
  <c r="AQ724" i="1" s="1"/>
  <c r="AP694" i="1"/>
  <c r="AQ694" i="1" s="1"/>
  <c r="U966" i="1"/>
  <c r="AD966" i="1" s="1"/>
  <c r="AG966" i="1" s="1"/>
  <c r="AN966" i="1" s="1"/>
  <c r="AS868" i="1"/>
  <c r="BA868" i="1" s="1"/>
  <c r="AR868" i="1"/>
  <c r="AP814" i="1"/>
  <c r="AQ814" i="1" s="1"/>
  <c r="U779" i="1"/>
  <c r="AD779" i="1" s="1"/>
  <c r="AG779" i="1" s="1"/>
  <c r="AN779" i="1" s="1"/>
  <c r="U740" i="1"/>
  <c r="AD740" i="1" s="1"/>
  <c r="AG740" i="1" s="1"/>
  <c r="AN740" i="1" s="1"/>
  <c r="AP708" i="1"/>
  <c r="AQ708" i="1" s="1"/>
  <c r="U895" i="1"/>
  <c r="AD895" i="1" s="1"/>
  <c r="AG895" i="1" s="1"/>
  <c r="AN895" i="1" s="1"/>
  <c r="U869" i="1"/>
  <c r="AD869" i="1" s="1"/>
  <c r="AG869" i="1" s="1"/>
  <c r="AN869" i="1" s="1"/>
  <c r="AO799" i="1"/>
  <c r="AR799" i="1" s="1"/>
  <c r="U764" i="1"/>
  <c r="AD764" i="1" s="1"/>
  <c r="AG764" i="1" s="1"/>
  <c r="AN764" i="1" s="1"/>
  <c r="AS812" i="1"/>
  <c r="BA812" i="1" s="1"/>
  <c r="AR812" i="1"/>
  <c r="AS726" i="1"/>
  <c r="BA726" i="1" s="1"/>
  <c r="AR726" i="1"/>
  <c r="AO717" i="1"/>
  <c r="AR717" i="1" s="1"/>
  <c r="U676" i="1"/>
  <c r="AD676" i="1" s="1"/>
  <c r="AG676" i="1" s="1"/>
  <c r="AN676" i="1" s="1"/>
  <c r="U557" i="1"/>
  <c r="AD557" i="1" s="1"/>
  <c r="AG557" i="1" s="1"/>
  <c r="AN557" i="1" s="1"/>
  <c r="AO815" i="1"/>
  <c r="AR815" i="1" s="1"/>
  <c r="AS760" i="1"/>
  <c r="BA760" i="1" s="1"/>
  <c r="U654" i="1"/>
  <c r="AD654" i="1" s="1"/>
  <c r="AG654" i="1" s="1"/>
  <c r="AN654" i="1" s="1"/>
  <c r="AP625" i="1"/>
  <c r="AQ625" i="1" s="1"/>
  <c r="AP601" i="1"/>
  <c r="AQ601" i="1" s="1"/>
  <c r="AP669" i="1"/>
  <c r="AQ669" i="1" s="1"/>
  <c r="AP635" i="1"/>
  <c r="AQ635" i="1" s="1"/>
  <c r="U592" i="1"/>
  <c r="AD592" i="1" s="1"/>
  <c r="AG592" i="1" s="1"/>
  <c r="AN592" i="1" s="1"/>
  <c r="AP572" i="1"/>
  <c r="AQ572" i="1" s="1"/>
  <c r="AO804" i="1"/>
  <c r="AR804" i="1" s="1"/>
  <c r="AO760" i="1"/>
  <c r="AR760" i="1" s="1"/>
  <c r="AS714" i="1"/>
  <c r="BA714" i="1" s="1"/>
  <c r="AR714" i="1"/>
  <c r="AO794" i="1"/>
  <c r="AR794" i="1" s="1"/>
  <c r="AO750" i="1"/>
  <c r="AR750" i="1" s="1"/>
  <c r="U673" i="1"/>
  <c r="AD673" i="1" s="1"/>
  <c r="AG673" i="1" s="1"/>
  <c r="AN673" i="1" s="1"/>
  <c r="U642" i="1"/>
  <c r="AD642" i="1" s="1"/>
  <c r="AG642" i="1" s="1"/>
  <c r="AN642" i="1" s="1"/>
  <c r="U597" i="1"/>
  <c r="AD597" i="1" s="1"/>
  <c r="AG597" i="1" s="1"/>
  <c r="AN597" i="1" s="1"/>
  <c r="AP515" i="1"/>
  <c r="AQ515" i="1" s="1"/>
  <c r="AP450" i="1"/>
  <c r="AQ450" i="1" s="1"/>
  <c r="AP374" i="1"/>
  <c r="AQ374" i="1" s="1"/>
  <c r="AP302" i="1"/>
  <c r="AQ302" i="1" s="1"/>
  <c r="AP257" i="1"/>
  <c r="AQ257" i="1" s="1"/>
  <c r="U610" i="1"/>
  <c r="AD610" i="1" s="1"/>
  <c r="AG610" i="1" s="1"/>
  <c r="AN610" i="1" s="1"/>
  <c r="U558" i="1"/>
  <c r="AD558" i="1" s="1"/>
  <c r="AG558" i="1" s="1"/>
  <c r="AN558" i="1" s="1"/>
  <c r="U538" i="1"/>
  <c r="AD538" i="1" s="1"/>
  <c r="AG538" i="1" s="1"/>
  <c r="AN538" i="1" s="1"/>
  <c r="AP484" i="1"/>
  <c r="AQ484" i="1" s="1"/>
  <c r="AP424" i="1"/>
  <c r="AQ424" i="1" s="1"/>
  <c r="AP358" i="1"/>
  <c r="AQ358" i="1" s="1"/>
  <c r="AP291" i="1"/>
  <c r="AQ291" i="1" s="1"/>
  <c r="AO616" i="1"/>
  <c r="AR616" i="1" s="1"/>
  <c r="AO631" i="1"/>
  <c r="AR631" i="1" s="1"/>
  <c r="U517" i="1"/>
  <c r="AD517" i="1" s="1"/>
  <c r="AG517" i="1" s="1"/>
  <c r="AN517" i="1" s="1"/>
  <c r="AP473" i="1"/>
  <c r="AQ473" i="1" s="1"/>
  <c r="U337" i="1"/>
  <c r="AD337" i="1" s="1"/>
  <c r="AG337" i="1" s="1"/>
  <c r="AN337" i="1" s="1"/>
  <c r="AP318" i="1"/>
  <c r="AQ318" i="1" s="1"/>
  <c r="U300" i="1"/>
  <c r="AD300" i="1" s="1"/>
  <c r="AG300" i="1" s="1"/>
  <c r="AN300" i="1" s="1"/>
  <c r="U629" i="1"/>
  <c r="AD629" i="1" s="1"/>
  <c r="AG629" i="1" s="1"/>
  <c r="AN629" i="1" s="1"/>
  <c r="U568" i="1"/>
  <c r="AD568" i="1" s="1"/>
  <c r="AG568" i="1" s="1"/>
  <c r="AN568" i="1" s="1"/>
  <c r="U516" i="1"/>
  <c r="AD516" i="1" s="1"/>
  <c r="AG516" i="1" s="1"/>
  <c r="AN516" i="1" s="1"/>
  <c r="AP470" i="1"/>
  <c r="AQ470" i="1" s="1"/>
  <c r="AP397" i="1"/>
  <c r="AQ397" i="1" s="1"/>
  <c r="AP365" i="1"/>
  <c r="AQ365" i="1" s="1"/>
  <c r="AP323" i="1"/>
  <c r="AQ323" i="1" s="1"/>
  <c r="U518" i="1"/>
  <c r="AD518" i="1" s="1"/>
  <c r="AG518" i="1" s="1"/>
  <c r="AN518" i="1" s="1"/>
  <c r="U490" i="1"/>
  <c r="AD490" i="1" s="1"/>
  <c r="AG490" i="1" s="1"/>
  <c r="AN490" i="1" s="1"/>
  <c r="U445" i="1"/>
  <c r="AD445" i="1" s="1"/>
  <c r="AG445" i="1" s="1"/>
  <c r="AN445" i="1" s="1"/>
  <c r="U417" i="1"/>
  <c r="AD417" i="1" s="1"/>
  <c r="AG417" i="1" s="1"/>
  <c r="AN417" i="1" s="1"/>
  <c r="AP388" i="1"/>
  <c r="AQ388" i="1" s="1"/>
  <c r="U294" i="1"/>
  <c r="AD294" i="1" s="1"/>
  <c r="AG294" i="1" s="1"/>
  <c r="AN294" i="1" s="1"/>
  <c r="U270" i="1"/>
  <c r="AD270" i="1" s="1"/>
  <c r="AG270" i="1" s="1"/>
  <c r="AN270" i="1" s="1"/>
  <c r="U280" i="1"/>
  <c r="AD280" i="1" s="1"/>
  <c r="AG280" i="1" s="1"/>
  <c r="AN280" i="1" s="1"/>
  <c r="AP4" i="1"/>
  <c r="AQ4" i="1" s="1"/>
  <c r="AP246" i="1"/>
  <c r="AQ246" i="1" s="1"/>
  <c r="AP184" i="1"/>
  <c r="AQ184" i="1" s="1"/>
  <c r="AP124" i="1"/>
  <c r="AQ124" i="1" s="1"/>
  <c r="AP65" i="1"/>
  <c r="AQ65" i="1" s="1"/>
  <c r="AO389" i="1"/>
  <c r="AR389" i="1" s="1"/>
  <c r="U254" i="1"/>
  <c r="AD254" i="1" s="1"/>
  <c r="AG254" i="1" s="1"/>
  <c r="AN254" i="1" s="1"/>
  <c r="AP186" i="1"/>
  <c r="AQ186" i="1" s="1"/>
  <c r="U237" i="1"/>
  <c r="AD237" i="1" s="1"/>
  <c r="AG237" i="1" s="1"/>
  <c r="AN237" i="1" s="1"/>
  <c r="AP191" i="1"/>
  <c r="AQ191" i="1" s="1"/>
  <c r="U170" i="1"/>
  <c r="AD170" i="1" s="1"/>
  <c r="AG170" i="1" s="1"/>
  <c r="AN170" i="1" s="1"/>
  <c r="AP153" i="1"/>
  <c r="AQ153" i="1" s="1"/>
  <c r="U92" i="1"/>
  <c r="AD92" i="1" s="1"/>
  <c r="AG92" i="1" s="1"/>
  <c r="AN92" i="1" s="1"/>
  <c r="AP72" i="1"/>
  <c r="AQ72" i="1" s="1"/>
  <c r="AP48" i="1"/>
  <c r="AQ48" i="1" s="1"/>
  <c r="U21" i="1"/>
  <c r="AD21" i="1" s="1"/>
  <c r="AG21" i="1" s="1"/>
  <c r="AN21" i="1" s="1"/>
  <c r="U456" i="1"/>
  <c r="AD456" i="1" s="1"/>
  <c r="AG456" i="1" s="1"/>
  <c r="AN456" i="1" s="1"/>
  <c r="AO403" i="1"/>
  <c r="AR403" i="1" s="1"/>
  <c r="AP199" i="1"/>
  <c r="AQ199" i="1" s="1"/>
  <c r="U152" i="1"/>
  <c r="AD152" i="1" s="1"/>
  <c r="AG152" i="1" s="1"/>
  <c r="AN152" i="1" s="1"/>
  <c r="U127" i="1"/>
  <c r="AD127" i="1" s="1"/>
  <c r="AG127" i="1" s="1"/>
  <c r="AN127" i="1" s="1"/>
  <c r="AP95" i="1"/>
  <c r="AQ95" i="1" s="1"/>
  <c r="AP55" i="1"/>
  <c r="AQ55" i="1" s="1"/>
  <c r="AP35" i="1"/>
  <c r="AQ35" i="1" s="1"/>
  <c r="U415" i="1"/>
  <c r="AD415" i="1" s="1"/>
  <c r="AG415" i="1" s="1"/>
  <c r="AN415" i="1" s="1"/>
  <c r="AG243" i="1"/>
  <c r="AN243" i="1" s="1"/>
  <c r="U60" i="1"/>
  <c r="AD60" i="1" s="1"/>
  <c r="AG60" i="1" s="1"/>
  <c r="AN60" i="1" s="1"/>
  <c r="U182" i="1"/>
  <c r="AD182" i="1" s="1"/>
  <c r="AG182" i="1" s="1"/>
  <c r="AN182" i="1" s="1"/>
  <c r="AO146" i="1"/>
  <c r="AR146" i="1" s="1"/>
  <c r="AS67" i="1"/>
  <c r="BA67" i="1" s="1"/>
  <c r="AR67" i="1"/>
  <c r="AS78" i="1"/>
  <c r="BA78" i="1" s="1"/>
  <c r="AR78" i="1"/>
  <c r="AS104" i="1"/>
  <c r="BA104" i="1" s="1"/>
  <c r="U68" i="1"/>
  <c r="AD68" i="1" s="1"/>
  <c r="AG68" i="1" s="1"/>
  <c r="AN68" i="1" s="1"/>
  <c r="AO38" i="1"/>
  <c r="AR38" i="1" s="1"/>
  <c r="AO104" i="1"/>
  <c r="AR104" i="1" s="1"/>
  <c r="AO111" i="1"/>
  <c r="AR111" i="1" s="1"/>
  <c r="AS240" i="1" l="1"/>
  <c r="BA240" i="1" s="1"/>
  <c r="AO240" i="1"/>
  <c r="AR240" i="1" s="1"/>
  <c r="AO1285" i="1"/>
  <c r="AS1285" i="1"/>
  <c r="BA1285" i="1" s="1"/>
  <c r="AR1285" i="1"/>
  <c r="AO205" i="1"/>
  <c r="AR205" i="1" s="1"/>
  <c r="AS205" i="1"/>
  <c r="BA205" i="1" s="1"/>
  <c r="AO1413" i="1"/>
  <c r="AR1413" i="1" s="1"/>
  <c r="AS1413" i="1"/>
  <c r="BA1413" i="1" s="1"/>
  <c r="AO504" i="1"/>
  <c r="AR504" i="1" s="1"/>
  <c r="AS728" i="1"/>
  <c r="BA728" i="1" s="1"/>
  <c r="AR1490" i="1"/>
  <c r="AS709" i="1"/>
  <c r="BA709" i="1" s="1"/>
  <c r="AO578" i="1"/>
  <c r="AR578" i="1" s="1"/>
  <c r="AS603" i="1"/>
  <c r="BA603" i="1" s="1"/>
  <c r="AO1468" i="1"/>
  <c r="AR1468" i="1" s="1"/>
  <c r="AR875" i="1"/>
  <c r="AS1105" i="1"/>
  <c r="BA1105" i="1" s="1"/>
  <c r="AR1095" i="1"/>
  <c r="AO359" i="1"/>
  <c r="AR359" i="1" s="1"/>
  <c r="AS345" i="1"/>
  <c r="BA345" i="1" s="1"/>
  <c r="AS715" i="1"/>
  <c r="BA715" i="1" s="1"/>
  <c r="AR905" i="1"/>
  <c r="AR627" i="1"/>
  <c r="AO541" i="1"/>
  <c r="AR541" i="1" s="1"/>
  <c r="AG1496" i="1"/>
  <c r="AN1496" i="1" s="1"/>
  <c r="AR1441" i="1"/>
  <c r="AR1308" i="1"/>
  <c r="AS1441" i="1"/>
  <c r="BA1441" i="1" s="1"/>
  <c r="AS627" i="1"/>
  <c r="BA627" i="1" s="1"/>
  <c r="AO1069" i="1"/>
  <c r="AR1069" i="1" s="1"/>
  <c r="AO1306" i="1"/>
  <c r="AR1306" i="1" s="1"/>
  <c r="AS27" i="1"/>
  <c r="BA27" i="1" s="1"/>
  <c r="AO723" i="1"/>
  <c r="AR723" i="1" s="1"/>
  <c r="AS1067" i="1"/>
  <c r="BA1067" i="1" s="1"/>
  <c r="AO1045" i="1"/>
  <c r="AR1045" i="1" s="1"/>
  <c r="AO1176" i="1"/>
  <c r="AR1176" i="1" s="1"/>
  <c r="AS875" i="1"/>
  <c r="BA875" i="1" s="1"/>
  <c r="AO744" i="1"/>
  <c r="AR744" i="1" s="1"/>
  <c r="AS1185" i="1"/>
  <c r="BA1185" i="1" s="1"/>
  <c r="AO900" i="1"/>
  <c r="AR900" i="1" s="1"/>
  <c r="AS1230" i="1"/>
  <c r="BA1230" i="1" s="1"/>
  <c r="AO700" i="1"/>
  <c r="AR700" i="1" s="1"/>
  <c r="AS411" i="1"/>
  <c r="BA411" i="1" s="1"/>
  <c r="AS647" i="1"/>
  <c r="BA647" i="1" s="1"/>
  <c r="AR171" i="1"/>
  <c r="AR135" i="1"/>
  <c r="AO93" i="1"/>
  <c r="AR93" i="1" s="1"/>
  <c r="AO355" i="1"/>
  <c r="AR355" i="1" s="1"/>
  <c r="AO491" i="1"/>
  <c r="AR491" i="1" s="1"/>
  <c r="AZ968" i="1"/>
  <c r="AR1138" i="1"/>
  <c r="AO1295" i="1"/>
  <c r="AR1295" i="1" s="1"/>
  <c r="AO1436" i="1"/>
  <c r="AR1436" i="1" s="1"/>
  <c r="AO96" i="1"/>
  <c r="AR96" i="1" s="1"/>
  <c r="AO684" i="1"/>
  <c r="AR1498" i="1"/>
  <c r="AR534" i="1"/>
  <c r="AR1424" i="1"/>
  <c r="AS905" i="1"/>
  <c r="BA905" i="1" s="1"/>
  <c r="AS171" i="1"/>
  <c r="BA171" i="1" s="1"/>
  <c r="AS135" i="1"/>
  <c r="BA135" i="1" s="1"/>
  <c r="AS770" i="1"/>
  <c r="BA770" i="1" s="1"/>
  <c r="AO222" i="1"/>
  <c r="AR222" i="1" s="1"/>
  <c r="AO434" i="1"/>
  <c r="AR434" i="1" s="1"/>
  <c r="AR684" i="1"/>
  <c r="AR138" i="1"/>
  <c r="AS534" i="1"/>
  <c r="BA534" i="1" s="1"/>
  <c r="AS1424" i="1"/>
  <c r="BA1424" i="1" s="1"/>
  <c r="AR272" i="1"/>
  <c r="AR436" i="1"/>
  <c r="AR311" i="1"/>
  <c r="AR864" i="1"/>
  <c r="AR1479" i="1"/>
  <c r="AO680" i="1"/>
  <c r="AS680" i="1"/>
  <c r="BA680" i="1" s="1"/>
  <c r="AR680" i="1"/>
  <c r="BA889" i="1"/>
  <c r="BB889" i="1"/>
  <c r="AS1320" i="1"/>
  <c r="BA1320" i="1" s="1"/>
  <c r="AO1320" i="1"/>
  <c r="AR1320" i="1" s="1"/>
  <c r="AS944" i="1"/>
  <c r="BA944" i="1" s="1"/>
  <c r="AO944" i="1"/>
  <c r="AR944" i="1" s="1"/>
  <c r="AO1039" i="1"/>
  <c r="AR1039" i="1"/>
  <c r="AS1039" i="1"/>
  <c r="BA1039" i="1" s="1"/>
  <c r="AO1064" i="1"/>
  <c r="AR1064" i="1" s="1"/>
  <c r="AS1064" i="1"/>
  <c r="BA1064" i="1" s="1"/>
  <c r="AR990" i="1"/>
  <c r="U1036" i="1"/>
  <c r="AD1036" i="1"/>
  <c r="AG1036" i="1" s="1"/>
  <c r="AN1036" i="1" s="1"/>
  <c r="AS1115" i="1"/>
  <c r="BA1115" i="1" s="1"/>
  <c r="AS507" i="1"/>
  <c r="BA507" i="1" s="1"/>
  <c r="AR612" i="1"/>
  <c r="AO920" i="1"/>
  <c r="AR920" i="1" s="1"/>
  <c r="AS920" i="1"/>
  <c r="BA920" i="1" s="1"/>
  <c r="AO1096" i="1"/>
  <c r="AR1096" i="1" s="1"/>
  <c r="AS1096" i="1"/>
  <c r="BA1096" i="1" s="1"/>
  <c r="AO1201" i="1"/>
  <c r="AR1201" i="1" s="1"/>
  <c r="AS1201" i="1"/>
  <c r="BA1201" i="1" s="1"/>
  <c r="AS1266" i="1"/>
  <c r="BA1266" i="1" s="1"/>
  <c r="AO1266" i="1"/>
  <c r="AR1266" i="1" s="1"/>
  <c r="AO1079" i="1"/>
  <c r="AR1079" i="1" s="1"/>
  <c r="AS1079" i="1"/>
  <c r="BA1079" i="1" s="1"/>
  <c r="AO647" i="1"/>
  <c r="AR647" i="1" s="1"/>
  <c r="AS971" i="1"/>
  <c r="BA971" i="1" s="1"/>
  <c r="AR871" i="1"/>
  <c r="AR372" i="1"/>
  <c r="AR848" i="1"/>
  <c r="AO978" i="1"/>
  <c r="AR978" i="1" s="1"/>
  <c r="AS871" i="1"/>
  <c r="BA871" i="1" s="1"/>
  <c r="AR334" i="1"/>
  <c r="AS1388" i="1"/>
  <c r="BA1388" i="1" s="1"/>
  <c r="AR819" i="1"/>
  <c r="AR554" i="1"/>
  <c r="AO925" i="1"/>
  <c r="AR925" i="1" s="1"/>
  <c r="AR507" i="1"/>
  <c r="AR671" i="1"/>
  <c r="AS372" i="1"/>
  <c r="BA372" i="1" s="1"/>
  <c r="AS922" i="1"/>
  <c r="BA922" i="1" s="1"/>
  <c r="AO922" i="1"/>
  <c r="AR922" i="1" s="1"/>
  <c r="AO1342" i="1"/>
  <c r="AR1342" i="1" s="1"/>
  <c r="AZ1342" i="1" s="1"/>
  <c r="AS1342" i="1"/>
  <c r="BA1342" i="1" s="1"/>
  <c r="AS1234" i="1"/>
  <c r="BA1234" i="1" s="1"/>
  <c r="AO1234" i="1"/>
  <c r="AR1234" i="1" s="1"/>
  <c r="AS293" i="1"/>
  <c r="BA293" i="1" s="1"/>
  <c r="AO293" i="1"/>
  <c r="AR293" i="1" s="1"/>
  <c r="AS1423" i="1"/>
  <c r="BA1423" i="1" s="1"/>
  <c r="AO1423" i="1"/>
  <c r="AR1423" i="1" s="1"/>
  <c r="AO1403" i="1"/>
  <c r="AR1403" i="1" s="1"/>
  <c r="AS1403" i="1"/>
  <c r="BA1403" i="1" s="1"/>
  <c r="AO1131" i="1"/>
  <c r="AR1131" i="1" s="1"/>
  <c r="AS1131" i="1"/>
  <c r="BA1131" i="1" s="1"/>
  <c r="BB1498" i="1"/>
  <c r="AS819" i="1"/>
  <c r="BA819" i="1" s="1"/>
  <c r="AS994" i="1"/>
  <c r="BA994" i="1" s="1"/>
  <c r="AS737" i="1"/>
  <c r="BA737" i="1" s="1"/>
  <c r="AR929" i="1"/>
  <c r="AZ929" i="1" s="1"/>
  <c r="AR1377" i="1"/>
  <c r="AO823" i="1"/>
  <c r="AR823" i="1" s="1"/>
  <c r="AS1081" i="1"/>
  <c r="BA1081" i="1" s="1"/>
  <c r="AO1081" i="1"/>
  <c r="AR1081" i="1" s="1"/>
  <c r="AO971" i="1"/>
  <c r="AR971" i="1" s="1"/>
  <c r="U877" i="1"/>
  <c r="AD877" i="1" s="1"/>
  <c r="AG877" i="1" s="1"/>
  <c r="AN877" i="1" s="1"/>
  <c r="AR1067" i="1"/>
  <c r="U1148" i="1"/>
  <c r="AD1148" i="1" s="1"/>
  <c r="AG1148" i="1" s="1"/>
  <c r="AN1148" i="1" s="1"/>
  <c r="AS612" i="1"/>
  <c r="BA612" i="1" s="1"/>
  <c r="AS1479" i="1"/>
  <c r="BA1479" i="1" s="1"/>
  <c r="AS229" i="1"/>
  <c r="BA229" i="1" s="1"/>
  <c r="U619" i="1"/>
  <c r="AD619" i="1" s="1"/>
  <c r="AG619" i="1" s="1"/>
  <c r="AN619" i="1" s="1"/>
  <c r="AS1159" i="1"/>
  <c r="BA1159" i="1" s="1"/>
  <c r="AO1159" i="1"/>
  <c r="AR1159" i="1" s="1"/>
  <c r="AO1461" i="1"/>
  <c r="AR1461" i="1" s="1"/>
  <c r="AS1461" i="1"/>
  <c r="BA1461" i="1" s="1"/>
  <c r="BB1523" i="1"/>
  <c r="AZ1523" i="1"/>
  <c r="AS671" i="1"/>
  <c r="BA671" i="1" s="1"/>
  <c r="AS1349" i="1"/>
  <c r="BA1349" i="1" s="1"/>
  <c r="AO1349" i="1"/>
  <c r="AR1349" i="1" s="1"/>
  <c r="AO513" i="1"/>
  <c r="AR513" i="1" s="1"/>
  <c r="AS513" i="1"/>
  <c r="BA513" i="1" s="1"/>
  <c r="AO1261" i="1"/>
  <c r="AR1261" i="1" s="1"/>
  <c r="AS1261" i="1"/>
  <c r="BA1261" i="1" s="1"/>
  <c r="AR1250" i="1"/>
  <c r="AZ1250" i="1" s="1"/>
  <c r="AR1385" i="1"/>
  <c r="AS334" i="1"/>
  <c r="BA334" i="1" s="1"/>
  <c r="AO1319" i="1"/>
  <c r="AR1319" i="1" s="1"/>
  <c r="U1332" i="1"/>
  <c r="AD1332" i="1" s="1"/>
  <c r="AG1332" i="1" s="1"/>
  <c r="AN1332" i="1" s="1"/>
  <c r="AS1336" i="1"/>
  <c r="BA1336" i="1" s="1"/>
  <c r="AO1336" i="1"/>
  <c r="AR1336" i="1" s="1"/>
  <c r="AR737" i="1"/>
  <c r="AO897" i="1"/>
  <c r="AR897" i="1" s="1"/>
  <c r="AZ897" i="1" s="1"/>
  <c r="AS897" i="1"/>
  <c r="BA897" i="1" s="1"/>
  <c r="AS551" i="1"/>
  <c r="BA551" i="1" s="1"/>
  <c r="AO551" i="1"/>
  <c r="AR551" i="1" s="1"/>
  <c r="AZ1247" i="1"/>
  <c r="BB1247" i="1"/>
  <c r="AS835" i="1"/>
  <c r="BA835" i="1" s="1"/>
  <c r="AO835" i="1"/>
  <c r="AR835" i="1" s="1"/>
  <c r="AS1368" i="1"/>
  <c r="BA1368" i="1" s="1"/>
  <c r="AO1368" i="1"/>
  <c r="AR1368" i="1" s="1"/>
  <c r="AZ1368" i="1" s="1"/>
  <c r="AS732" i="1"/>
  <c r="BA732" i="1" s="1"/>
  <c r="AO732" i="1"/>
  <c r="AR732" i="1" s="1"/>
  <c r="AO1496" i="1"/>
  <c r="AR1496" i="1" s="1"/>
  <c r="AS1496" i="1"/>
  <c r="BA1496" i="1" s="1"/>
  <c r="AO982" i="1"/>
  <c r="AR982" i="1" s="1"/>
  <c r="AS982" i="1"/>
  <c r="BA982" i="1" s="1"/>
  <c r="U599" i="1"/>
  <c r="AD599" i="1" s="1"/>
  <c r="AG599" i="1" s="1"/>
  <c r="AN599" i="1" s="1"/>
  <c r="U1433" i="1"/>
  <c r="AD1433" i="1" s="1"/>
  <c r="AG1433" i="1" s="1"/>
  <c r="AN1433" i="1" s="1"/>
  <c r="U924" i="1"/>
  <c r="AD924" i="1" s="1"/>
  <c r="AG924" i="1" s="1"/>
  <c r="AN924" i="1" s="1"/>
  <c r="U1122" i="1"/>
  <c r="AD1122" i="1" s="1"/>
  <c r="AG1122" i="1" s="1"/>
  <c r="AN1122" i="1" s="1"/>
  <c r="AS1278" i="1"/>
  <c r="BA1278" i="1" s="1"/>
  <c r="AO1278" i="1"/>
  <c r="AR1278" i="1" s="1"/>
  <c r="U846" i="1"/>
  <c r="AD846" i="1" s="1"/>
  <c r="AG846" i="1" s="1"/>
  <c r="AN846" i="1" s="1"/>
  <c r="AS933" i="1"/>
  <c r="BA933" i="1" s="1"/>
  <c r="AO933" i="1"/>
  <c r="AR933" i="1" s="1"/>
  <c r="U1004" i="1"/>
  <c r="AD1004" i="1" s="1"/>
  <c r="AG1004" i="1" s="1"/>
  <c r="AN1004" i="1" s="1"/>
  <c r="U540" i="1"/>
  <c r="AD540" i="1" s="1"/>
  <c r="AG540" i="1" s="1"/>
  <c r="AN540" i="1" s="1"/>
  <c r="U273" i="1"/>
  <c r="AD273" i="1" s="1"/>
  <c r="AG273" i="1" s="1"/>
  <c r="AN273" i="1" s="1"/>
  <c r="U561" i="1"/>
  <c r="AD561" i="1" s="1"/>
  <c r="AG561" i="1" s="1"/>
  <c r="AN561" i="1" s="1"/>
  <c r="U542" i="1"/>
  <c r="AD542" i="1" s="1"/>
  <c r="AG542" i="1" s="1"/>
  <c r="AN542" i="1" s="1"/>
  <c r="U1374" i="1"/>
  <c r="AD1374" i="1" s="1"/>
  <c r="AG1374" i="1" s="1"/>
  <c r="AN1374" i="1" s="1"/>
  <c r="BB878" i="1"/>
  <c r="U1170" i="1"/>
  <c r="AD1170" i="1" s="1"/>
  <c r="AG1170" i="1" s="1"/>
  <c r="AN1170" i="1" s="1"/>
  <c r="U1054" i="1"/>
  <c r="AD1054" i="1" s="1"/>
  <c r="AG1054" i="1" s="1"/>
  <c r="AN1054" i="1" s="1"/>
  <c r="U1249" i="1"/>
  <c r="AD1249" i="1" s="1"/>
  <c r="AG1249" i="1" s="1"/>
  <c r="AN1249" i="1" s="1"/>
  <c r="U1198" i="1"/>
  <c r="AD1198" i="1" s="1"/>
  <c r="AG1198" i="1" s="1"/>
  <c r="AN1198" i="1" s="1"/>
  <c r="U1231" i="1"/>
  <c r="AD1231" i="1" s="1"/>
  <c r="AG1231" i="1" s="1"/>
  <c r="AN1231" i="1" s="1"/>
  <c r="U1363" i="1"/>
  <c r="AD1363" i="1" s="1"/>
  <c r="AG1363" i="1" s="1"/>
  <c r="AN1363" i="1" s="1"/>
  <c r="U1194" i="1"/>
  <c r="AD1194" i="1" s="1"/>
  <c r="AG1194" i="1" s="1"/>
  <c r="AN1194" i="1" s="1"/>
  <c r="U227" i="1"/>
  <c r="AD227" i="1"/>
  <c r="AG227" i="1" s="1"/>
  <c r="AN227" i="1" s="1"/>
  <c r="AS7" i="1"/>
  <c r="BA7" i="1" s="1"/>
  <c r="AO7" i="1"/>
  <c r="AR7" i="1" s="1"/>
  <c r="U1346" i="1"/>
  <c r="AD1346" i="1" s="1"/>
  <c r="AG1346" i="1" s="1"/>
  <c r="AN1346" i="1" s="1"/>
  <c r="U851" i="1"/>
  <c r="AD851" i="1" s="1"/>
  <c r="AG851" i="1" s="1"/>
  <c r="AN851" i="1" s="1"/>
  <c r="U344" i="1"/>
  <c r="AD344" i="1" s="1"/>
  <c r="AG344" i="1" s="1"/>
  <c r="AN344" i="1" s="1"/>
  <c r="U1290" i="1"/>
  <c r="AD1290" i="1" s="1"/>
  <c r="AG1290" i="1" s="1"/>
  <c r="AN1290" i="1" s="1"/>
  <c r="U1028" i="1"/>
  <c r="AD1028" i="1" s="1"/>
  <c r="AG1028" i="1" s="1"/>
  <c r="AN1028" i="1" s="1"/>
  <c r="U867" i="1"/>
  <c r="AD867" i="1" s="1"/>
  <c r="AG867" i="1" s="1"/>
  <c r="AN867" i="1" s="1"/>
  <c r="U1128" i="1"/>
  <c r="AD1128" i="1" s="1"/>
  <c r="AG1128" i="1" s="1"/>
  <c r="AN1128" i="1" s="1"/>
  <c r="U539" i="1"/>
  <c r="AD539" i="1" s="1"/>
  <c r="AG539" i="1" s="1"/>
  <c r="AN539" i="1" s="1"/>
  <c r="U354" i="1"/>
  <c r="AD354" i="1" s="1"/>
  <c r="AG354" i="1" s="1"/>
  <c r="AN354" i="1" s="1"/>
  <c r="AR1448" i="1"/>
  <c r="AZ1448" i="1" s="1"/>
  <c r="AS521" i="1"/>
  <c r="BA521" i="1" s="1"/>
  <c r="AO521" i="1"/>
  <c r="AR521" i="1" s="1"/>
  <c r="U1311" i="1"/>
  <c r="AD1311" i="1" s="1"/>
  <c r="AG1311" i="1" s="1"/>
  <c r="AN1311" i="1" s="1"/>
  <c r="U342" i="1"/>
  <c r="AD342" i="1" s="1"/>
  <c r="AG342" i="1" s="1"/>
  <c r="AN342" i="1" s="1"/>
  <c r="AO956" i="1"/>
  <c r="AR956" i="1" s="1"/>
  <c r="AS956" i="1"/>
  <c r="BA956" i="1" s="1"/>
  <c r="U831" i="1"/>
  <c r="AD831" i="1" s="1"/>
  <c r="AG831" i="1" s="1"/>
  <c r="AN831" i="1" s="1"/>
  <c r="U377" i="1"/>
  <c r="AD377" i="1" s="1"/>
  <c r="AG377" i="1" s="1"/>
  <c r="AN377" i="1" s="1"/>
  <c r="U1083" i="1"/>
  <c r="AD1083" i="1" s="1"/>
  <c r="AG1083" i="1" s="1"/>
  <c r="AN1083" i="1" s="1"/>
  <c r="U555" i="1"/>
  <c r="AD555" i="1" s="1"/>
  <c r="AG555" i="1" s="1"/>
  <c r="AN555" i="1" s="1"/>
  <c r="AS887" i="1"/>
  <c r="BA887" i="1" s="1"/>
  <c r="AO887" i="1"/>
  <c r="AR887" i="1" s="1"/>
  <c r="U259" i="1"/>
  <c r="AD259" i="1" s="1"/>
  <c r="AG259" i="1" s="1"/>
  <c r="AN259" i="1" s="1"/>
  <c r="U872" i="1"/>
  <c r="AD872" i="1" s="1"/>
  <c r="AG872" i="1" s="1"/>
  <c r="AN872" i="1" s="1"/>
  <c r="U1399" i="1"/>
  <c r="AD1399" i="1" s="1"/>
  <c r="AG1399" i="1" s="1"/>
  <c r="AN1399" i="1" s="1"/>
  <c r="U251" i="1"/>
  <c r="AD251" i="1" s="1"/>
  <c r="AG251" i="1" s="1"/>
  <c r="AN251" i="1" s="1"/>
  <c r="U1264" i="1"/>
  <c r="AD1264" i="1" s="1"/>
  <c r="AG1264" i="1" s="1"/>
  <c r="AN1264" i="1" s="1"/>
  <c r="U526" i="1"/>
  <c r="AD526" i="1" s="1"/>
  <c r="AG526" i="1" s="1"/>
  <c r="AN526" i="1" s="1"/>
  <c r="U856" i="1"/>
  <c r="AD856" i="1" s="1"/>
  <c r="AG856" i="1" s="1"/>
  <c r="AN856" i="1" s="1"/>
  <c r="U1438" i="1"/>
  <c r="AD1438" i="1" s="1"/>
  <c r="AG1438" i="1" s="1"/>
  <c r="AN1438" i="1" s="1"/>
  <c r="AR1125" i="1"/>
  <c r="U1195" i="1"/>
  <c r="AD1195" i="1" s="1"/>
  <c r="AG1195" i="1" s="1"/>
  <c r="AN1195" i="1" s="1"/>
  <c r="U890" i="1"/>
  <c r="AD890" i="1" s="1"/>
  <c r="AG890" i="1" s="1"/>
  <c r="AN890" i="1" s="1"/>
  <c r="U995" i="1"/>
  <c r="AD995" i="1" s="1"/>
  <c r="AG995" i="1" s="1"/>
  <c r="AN995" i="1" s="1"/>
  <c r="U1304" i="1"/>
  <c r="AD1304" i="1" s="1"/>
  <c r="AG1304" i="1" s="1"/>
  <c r="AN1304" i="1" s="1"/>
  <c r="U1296" i="1"/>
  <c r="AD1296" i="1" s="1"/>
  <c r="AG1296" i="1" s="1"/>
  <c r="AN1296" i="1" s="1"/>
  <c r="AS170" i="1"/>
  <c r="BA170" i="1" s="1"/>
  <c r="AO170" i="1"/>
  <c r="AR170" i="1" s="1"/>
  <c r="BB1070" i="1"/>
  <c r="AZ1070" i="1"/>
  <c r="BB1250" i="1"/>
  <c r="AS600" i="1"/>
  <c r="BA600" i="1" s="1"/>
  <c r="AO600" i="1"/>
  <c r="AR600" i="1" s="1"/>
  <c r="AS594" i="1"/>
  <c r="BA594" i="1" s="1"/>
  <c r="AO594" i="1"/>
  <c r="AR594" i="1" s="1"/>
  <c r="AS280" i="1"/>
  <c r="BA280" i="1" s="1"/>
  <c r="AO280" i="1"/>
  <c r="AR280" i="1" s="1"/>
  <c r="AS445" i="1"/>
  <c r="BA445" i="1" s="1"/>
  <c r="AO445" i="1"/>
  <c r="AR445" i="1" s="1"/>
  <c r="AS629" i="1"/>
  <c r="BA629" i="1" s="1"/>
  <c r="AO629" i="1"/>
  <c r="AR629" i="1" s="1"/>
  <c r="BB794" i="1"/>
  <c r="AZ794" i="1"/>
  <c r="BB717" i="1"/>
  <c r="AZ717" i="1"/>
  <c r="BB1006" i="1"/>
  <c r="AZ1006" i="1"/>
  <c r="AS1168" i="1"/>
  <c r="BA1168" i="1" s="1"/>
  <c r="AO1168" i="1"/>
  <c r="AR1168" i="1" s="1"/>
  <c r="BB1169" i="1"/>
  <c r="AZ1169" i="1"/>
  <c r="AS1217" i="1"/>
  <c r="BA1217" i="1" s="1"/>
  <c r="AO1217" i="1"/>
  <c r="AR1217" i="1" s="1"/>
  <c r="AS14" i="1"/>
  <c r="BA14" i="1" s="1"/>
  <c r="AO14" i="1"/>
  <c r="AR14" i="1" s="1"/>
  <c r="AS615" i="1"/>
  <c r="BA615" i="1" s="1"/>
  <c r="AO615" i="1"/>
  <c r="AR615" i="1" s="1"/>
  <c r="AS1098" i="1"/>
  <c r="BA1098" i="1" s="1"/>
  <c r="AO1098" i="1"/>
  <c r="AR1098" i="1" s="1"/>
  <c r="AS1208" i="1"/>
  <c r="BA1208" i="1" s="1"/>
  <c r="AO1208" i="1"/>
  <c r="AR1208" i="1" s="1"/>
  <c r="BB41" i="1"/>
  <c r="AZ41" i="1"/>
  <c r="AS545" i="1"/>
  <c r="BA545" i="1" s="1"/>
  <c r="AO545" i="1"/>
  <c r="AR545" i="1" s="1"/>
  <c r="AS652" i="1"/>
  <c r="BA652" i="1" s="1"/>
  <c r="AO652" i="1"/>
  <c r="AR652" i="1" s="1"/>
  <c r="AS818" i="1"/>
  <c r="BA818" i="1" s="1"/>
  <c r="AO818" i="1"/>
  <c r="AR818" i="1" s="1"/>
  <c r="AS1219" i="1"/>
  <c r="BA1219" i="1" s="1"/>
  <c r="AO1219" i="1"/>
  <c r="AR1219" i="1" s="1"/>
  <c r="AZ1317" i="1"/>
  <c r="BB1317" i="1"/>
  <c r="AS1355" i="1"/>
  <c r="BA1355" i="1" s="1"/>
  <c r="AO1355" i="1"/>
  <c r="AR1355" i="1" s="1"/>
  <c r="BB1429" i="1"/>
  <c r="AZ1429" i="1"/>
  <c r="AS79" i="1"/>
  <c r="BA79" i="1" s="1"/>
  <c r="AO79" i="1"/>
  <c r="AR79" i="1" s="1"/>
  <c r="AS77" i="1"/>
  <c r="BA77" i="1" s="1"/>
  <c r="AO77" i="1"/>
  <c r="AR77" i="1" s="1"/>
  <c r="AS264" i="1"/>
  <c r="BA264" i="1" s="1"/>
  <c r="AO264" i="1"/>
  <c r="AR264" i="1" s="1"/>
  <c r="AS531" i="1"/>
  <c r="BA531" i="1" s="1"/>
  <c r="AO531" i="1"/>
  <c r="AR531" i="1" s="1"/>
  <c r="AS645" i="1"/>
  <c r="BA645" i="1" s="1"/>
  <c r="AO645" i="1"/>
  <c r="AR645" i="1" s="1"/>
  <c r="AS1114" i="1"/>
  <c r="BA1114" i="1" s="1"/>
  <c r="AO1114" i="1"/>
  <c r="AR1114" i="1" s="1"/>
  <c r="AZ1058" i="1"/>
  <c r="BB1058" i="1"/>
  <c r="AZ1163" i="1"/>
  <c r="BB1163" i="1"/>
  <c r="AS1359" i="1"/>
  <c r="BA1359" i="1" s="1"/>
  <c r="AO1359" i="1"/>
  <c r="AR1359" i="1" s="1"/>
  <c r="BB1377" i="1"/>
  <c r="AZ1377" i="1"/>
  <c r="AS546" i="1"/>
  <c r="BA546" i="1" s="1"/>
  <c r="AO546" i="1"/>
  <c r="AR546" i="1" s="1"/>
  <c r="AS776" i="1"/>
  <c r="BA776" i="1" s="1"/>
  <c r="AO776" i="1"/>
  <c r="AR776" i="1" s="1"/>
  <c r="AS795" i="1"/>
  <c r="BA795" i="1" s="1"/>
  <c r="AO795" i="1"/>
  <c r="AR795" i="1" s="1"/>
  <c r="BB1440" i="1"/>
  <c r="AZ1440" i="1"/>
  <c r="AS149" i="1"/>
  <c r="BA149" i="1" s="1"/>
  <c r="AO149" i="1"/>
  <c r="AR149" i="1" s="1"/>
  <c r="AO310" i="1"/>
  <c r="AR310" i="1" s="1"/>
  <c r="AS310" i="1"/>
  <c r="BA310" i="1" s="1"/>
  <c r="BB1027" i="1"/>
  <c r="AZ1027" i="1"/>
  <c r="AS1418" i="1"/>
  <c r="BA1418" i="1" s="1"/>
  <c r="AO1418" i="1"/>
  <c r="AR1418" i="1" s="1"/>
  <c r="AS39" i="1"/>
  <c r="BA39" i="1" s="1"/>
  <c r="AO39" i="1"/>
  <c r="AR39" i="1" s="1"/>
  <c r="AS238" i="1"/>
  <c r="BA238" i="1" s="1"/>
  <c r="AO238" i="1"/>
  <c r="AR238" i="1" s="1"/>
  <c r="AS976" i="1"/>
  <c r="BA976" i="1" s="1"/>
  <c r="AO976" i="1"/>
  <c r="AR976" i="1" s="1"/>
  <c r="AS1206" i="1"/>
  <c r="BA1206" i="1" s="1"/>
  <c r="AO1206" i="1"/>
  <c r="AR1206" i="1" s="1"/>
  <c r="AO1258" i="1"/>
  <c r="AR1258" i="1" s="1"/>
  <c r="AS1258" i="1"/>
  <c r="BA1258" i="1" s="1"/>
  <c r="AO1431" i="1"/>
  <c r="AR1431" i="1" s="1"/>
  <c r="AS1431" i="1"/>
  <c r="BA1431" i="1" s="1"/>
  <c r="AS122" i="1"/>
  <c r="BA122" i="1" s="1"/>
  <c r="AO122" i="1"/>
  <c r="AR122" i="1" s="1"/>
  <c r="BB651" i="1"/>
  <c r="AZ651" i="1"/>
  <c r="AZ1095" i="1"/>
  <c r="BB1095" i="1"/>
  <c r="AS1189" i="1"/>
  <c r="BA1189" i="1" s="1"/>
  <c r="AO1189" i="1"/>
  <c r="AR1189" i="1" s="1"/>
  <c r="AZ1427" i="1"/>
  <c r="BB1427" i="1"/>
  <c r="BB971" i="1"/>
  <c r="AZ971" i="1"/>
  <c r="BB176" i="1"/>
  <c r="AZ176" i="1"/>
  <c r="BB722" i="1"/>
  <c r="AZ722" i="1"/>
  <c r="BB1121" i="1"/>
  <c r="AZ1121" i="1"/>
  <c r="BB707" i="1"/>
  <c r="AZ707" i="1"/>
  <c r="BB1373" i="1"/>
  <c r="AZ1373" i="1"/>
  <c r="AZ1489" i="1"/>
  <c r="BB1489" i="1"/>
  <c r="BB1435" i="1"/>
  <c r="AZ1435" i="1"/>
  <c r="BB363" i="1"/>
  <c r="AZ363" i="1"/>
  <c r="BB612" i="1"/>
  <c r="AZ612" i="1"/>
  <c r="BB519" i="1"/>
  <c r="AZ519" i="1"/>
  <c r="BB734" i="1"/>
  <c r="AZ734" i="1"/>
  <c r="BB1191" i="1"/>
  <c r="AZ1191" i="1"/>
  <c r="AZ864" i="1"/>
  <c r="BB864" i="1"/>
  <c r="BB307" i="1"/>
  <c r="AZ307" i="1"/>
  <c r="BB1179" i="1"/>
  <c r="AZ1179" i="1"/>
  <c r="AS518" i="1"/>
  <c r="BA518" i="1" s="1"/>
  <c r="AO518" i="1"/>
  <c r="AR518" i="1" s="1"/>
  <c r="AS688" i="1"/>
  <c r="BA688" i="1" s="1"/>
  <c r="AO688" i="1"/>
  <c r="AR688" i="1" s="1"/>
  <c r="AS1047" i="1"/>
  <c r="BA1047" i="1" s="1"/>
  <c r="AO1047" i="1"/>
  <c r="AR1047" i="1" s="1"/>
  <c r="BB1342" i="1"/>
  <c r="BB527" i="1"/>
  <c r="AZ527" i="1"/>
  <c r="BB111" i="1"/>
  <c r="AZ111" i="1"/>
  <c r="AS21" i="1"/>
  <c r="BA21" i="1" s="1"/>
  <c r="AO21" i="1"/>
  <c r="AR21" i="1" s="1"/>
  <c r="AS490" i="1"/>
  <c r="BA490" i="1" s="1"/>
  <c r="AO490" i="1"/>
  <c r="AR490" i="1" s="1"/>
  <c r="AO300" i="1"/>
  <c r="AR300" i="1" s="1"/>
  <c r="AS300" i="1"/>
  <c r="BA300" i="1" s="1"/>
  <c r="AS957" i="1"/>
  <c r="BA957" i="1" s="1"/>
  <c r="AO957" i="1"/>
  <c r="AR957" i="1" s="1"/>
  <c r="AS1034" i="1"/>
  <c r="BA1034" i="1" s="1"/>
  <c r="AO1034" i="1"/>
  <c r="AR1034" i="1" s="1"/>
  <c r="BB1252" i="1"/>
  <c r="AZ1252" i="1"/>
  <c r="AS1254" i="1"/>
  <c r="BA1254" i="1" s="1"/>
  <c r="AO1254" i="1"/>
  <c r="AR1254" i="1" s="1"/>
  <c r="AS97" i="1"/>
  <c r="BA97" i="1" s="1"/>
  <c r="AO97" i="1"/>
  <c r="AR97" i="1" s="1"/>
  <c r="AS155" i="1"/>
  <c r="BA155" i="1" s="1"/>
  <c r="AO155" i="1"/>
  <c r="AR155" i="1" s="1"/>
  <c r="AS1048" i="1"/>
  <c r="BA1048" i="1" s="1"/>
  <c r="AO1048" i="1"/>
  <c r="AR1048" i="1" s="1"/>
  <c r="AS167" i="1"/>
  <c r="BA167" i="1" s="1"/>
  <c r="AO167" i="1"/>
  <c r="AR167" i="1" s="1"/>
  <c r="AS800" i="1"/>
  <c r="BA800" i="1" s="1"/>
  <c r="AO800" i="1"/>
  <c r="AR800" i="1" s="1"/>
  <c r="AS759" i="1"/>
  <c r="BA759" i="1" s="1"/>
  <c r="AO759" i="1"/>
  <c r="AR759" i="1" s="1"/>
  <c r="AS988" i="1"/>
  <c r="BA988" i="1" s="1"/>
  <c r="AO988" i="1"/>
  <c r="AR988" i="1" s="1"/>
  <c r="AS1104" i="1"/>
  <c r="BA1104" i="1" s="1"/>
  <c r="AO1104" i="1"/>
  <c r="AR1104" i="1" s="1"/>
  <c r="AS1157" i="1"/>
  <c r="BA1157" i="1" s="1"/>
  <c r="AO1157" i="1"/>
  <c r="AR1157" i="1" s="1"/>
  <c r="AS1085" i="1"/>
  <c r="BA1085" i="1" s="1"/>
  <c r="AO1085" i="1"/>
  <c r="AR1085" i="1" s="1"/>
  <c r="AS1190" i="1"/>
  <c r="BA1190" i="1" s="1"/>
  <c r="AO1190" i="1"/>
  <c r="AR1190" i="1" s="1"/>
  <c r="AS1380" i="1"/>
  <c r="BA1380" i="1" s="1"/>
  <c r="AO1380" i="1"/>
  <c r="AR1380" i="1" s="1"/>
  <c r="BB1423" i="1"/>
  <c r="AZ1423" i="1"/>
  <c r="AS144" i="1"/>
  <c r="BA144" i="1" s="1"/>
  <c r="AO144" i="1"/>
  <c r="AR144" i="1" s="1"/>
  <c r="AS100" i="1"/>
  <c r="BA100" i="1" s="1"/>
  <c r="AO100" i="1"/>
  <c r="AR100" i="1" s="1"/>
  <c r="BB770" i="1"/>
  <c r="AZ770" i="1"/>
  <c r="AS679" i="1"/>
  <c r="BA679" i="1" s="1"/>
  <c r="AO679" i="1"/>
  <c r="AR679" i="1" s="1"/>
  <c r="AS967" i="1"/>
  <c r="BA967" i="1" s="1"/>
  <c r="AO967" i="1"/>
  <c r="AR967" i="1" s="1"/>
  <c r="BB991" i="1"/>
  <c r="AZ991" i="1"/>
  <c r="AO1352" i="1"/>
  <c r="AR1352" i="1" s="1"/>
  <c r="AS1352" i="1"/>
  <c r="BA1352" i="1" s="1"/>
  <c r="AS713" i="1"/>
  <c r="BA713" i="1" s="1"/>
  <c r="AO713" i="1"/>
  <c r="AR713" i="1" s="1"/>
  <c r="AO855" i="1"/>
  <c r="AR855" i="1" s="1"/>
  <c r="AS855" i="1"/>
  <c r="BA855" i="1" s="1"/>
  <c r="BB969" i="1"/>
  <c r="AZ969" i="1"/>
  <c r="AZ1124" i="1"/>
  <c r="BB1124" i="1"/>
  <c r="AS1378" i="1"/>
  <c r="BA1378" i="1" s="1"/>
  <c r="AO1378" i="1"/>
  <c r="AR1378" i="1" s="1"/>
  <c r="AS236" i="1"/>
  <c r="BA236" i="1" s="1"/>
  <c r="AO236" i="1"/>
  <c r="AR236" i="1" s="1"/>
  <c r="AZ240" i="1"/>
  <c r="BB240" i="1"/>
  <c r="AS477" i="1"/>
  <c r="BA477" i="1" s="1"/>
  <c r="AO477" i="1"/>
  <c r="AR477" i="1" s="1"/>
  <c r="AO329" i="1"/>
  <c r="AR329" i="1" s="1"/>
  <c r="AS329" i="1"/>
  <c r="BA329" i="1" s="1"/>
  <c r="AS553" i="1"/>
  <c r="BA553" i="1" s="1"/>
  <c r="AO553" i="1"/>
  <c r="AR553" i="1" s="1"/>
  <c r="AS798" i="1"/>
  <c r="BA798" i="1" s="1"/>
  <c r="AO798" i="1"/>
  <c r="AR798" i="1" s="1"/>
  <c r="BB1090" i="1"/>
  <c r="AZ1090" i="1"/>
  <c r="AS1032" i="1"/>
  <c r="BA1032" i="1" s="1"/>
  <c r="AO1032" i="1"/>
  <c r="AR1032" i="1" s="1"/>
  <c r="AS743" i="1"/>
  <c r="BA743" i="1" s="1"/>
  <c r="AO743" i="1"/>
  <c r="AR743" i="1" s="1"/>
  <c r="AS873" i="1"/>
  <c r="BA873" i="1" s="1"/>
  <c r="AO873" i="1"/>
  <c r="AR873" i="1" s="1"/>
  <c r="AS1481" i="1"/>
  <c r="BA1481" i="1" s="1"/>
  <c r="AO1481" i="1"/>
  <c r="AR1481" i="1" s="1"/>
  <c r="AS581" i="1"/>
  <c r="BA581" i="1" s="1"/>
  <c r="AO581" i="1"/>
  <c r="AR581" i="1" s="1"/>
  <c r="BB465" i="1"/>
  <c r="AZ465" i="1"/>
  <c r="BB489" i="1"/>
  <c r="AZ489" i="1"/>
  <c r="AZ1295" i="1"/>
  <c r="BB1295" i="1"/>
  <c r="BB222" i="1"/>
  <c r="AZ222" i="1"/>
  <c r="AZ1102" i="1"/>
  <c r="BB1102" i="1"/>
  <c r="BB360" i="1"/>
  <c r="AZ360" i="1"/>
  <c r="BB378" i="1"/>
  <c r="AZ378" i="1"/>
  <c r="AZ842" i="1"/>
  <c r="BB842" i="1"/>
  <c r="AS139" i="1"/>
  <c r="BA139" i="1" s="1"/>
  <c r="AO139" i="1"/>
  <c r="AR139" i="1" s="1"/>
  <c r="AS532" i="1"/>
  <c r="BA532" i="1" s="1"/>
  <c r="AO532" i="1"/>
  <c r="AR532" i="1" s="1"/>
  <c r="AS945" i="1"/>
  <c r="BA945" i="1" s="1"/>
  <c r="AO945" i="1"/>
  <c r="AR945" i="1" s="1"/>
  <c r="AZ1339" i="1"/>
  <c r="BB1339" i="1"/>
  <c r="AS224" i="1"/>
  <c r="BA224" i="1" s="1"/>
  <c r="AO224" i="1"/>
  <c r="AR224" i="1" s="1"/>
  <c r="AS508" i="1"/>
  <c r="BA508" i="1" s="1"/>
  <c r="AO508" i="1"/>
  <c r="AR508" i="1" s="1"/>
  <c r="AZ1125" i="1"/>
  <c r="BB1125" i="1"/>
  <c r="AS1088" i="1"/>
  <c r="BA1088" i="1" s="1"/>
  <c r="AO1088" i="1"/>
  <c r="AR1088" i="1" s="1"/>
  <c r="AS117" i="1"/>
  <c r="BA117" i="1" s="1"/>
  <c r="AO117" i="1"/>
  <c r="AR117" i="1" s="1"/>
  <c r="AO464" i="1"/>
  <c r="AR464" i="1" s="1"/>
  <c r="AS464" i="1"/>
  <c r="BA464" i="1" s="1"/>
  <c r="AS687" i="1"/>
  <c r="BA687" i="1" s="1"/>
  <c r="AO687" i="1"/>
  <c r="AR687" i="1" s="1"/>
  <c r="AS923" i="1"/>
  <c r="BA923" i="1" s="1"/>
  <c r="AO923" i="1"/>
  <c r="AR923" i="1" s="1"/>
  <c r="AS1281" i="1"/>
  <c r="BA1281" i="1" s="1"/>
  <c r="AO1281" i="1"/>
  <c r="AR1281" i="1" s="1"/>
  <c r="AS440" i="1"/>
  <c r="BA440" i="1" s="1"/>
  <c r="AO440" i="1"/>
  <c r="AR440" i="1" s="1"/>
  <c r="AZ953" i="1"/>
  <c r="BB953" i="1"/>
  <c r="BB1158" i="1"/>
  <c r="AZ1158" i="1"/>
  <c r="AZ643" i="1"/>
  <c r="BB643" i="1"/>
  <c r="AZ1303" i="1"/>
  <c r="BB1303" i="1"/>
  <c r="AZ894" i="1"/>
  <c r="BB894" i="1"/>
  <c r="AZ1436" i="1"/>
  <c r="BB1436" i="1"/>
  <c r="BB632" i="1"/>
  <c r="BA632" i="1"/>
  <c r="BB739" i="1"/>
  <c r="AZ739" i="1"/>
  <c r="AZ1066" i="1"/>
  <c r="BB1066" i="1"/>
  <c r="AZ737" i="1"/>
  <c r="BB768" i="1"/>
  <c r="AZ768" i="1"/>
  <c r="AZ944" i="1"/>
  <c r="BB944" i="1"/>
  <c r="BB316" i="1"/>
  <c r="AZ316" i="1"/>
  <c r="BB434" i="1"/>
  <c r="AZ434" i="1"/>
  <c r="BB639" i="1"/>
  <c r="AZ639" i="1"/>
  <c r="BB938" i="1"/>
  <c r="BA938" i="1"/>
  <c r="AS254" i="1"/>
  <c r="BA254" i="1" s="1"/>
  <c r="AO254" i="1"/>
  <c r="AR254" i="1" s="1"/>
  <c r="AS1031" i="1"/>
  <c r="BA1031" i="1" s="1"/>
  <c r="AO1031" i="1"/>
  <c r="AR1031" i="1" s="1"/>
  <c r="AS1009" i="1"/>
  <c r="BA1009" i="1" s="1"/>
  <c r="AO1009" i="1"/>
  <c r="AR1009" i="1" s="1"/>
  <c r="AS84" i="1"/>
  <c r="BA84" i="1" s="1"/>
  <c r="AO84" i="1"/>
  <c r="AR84" i="1" s="1"/>
  <c r="BB38" i="1"/>
  <c r="AZ38" i="1"/>
  <c r="BB146" i="1"/>
  <c r="AZ146" i="1"/>
  <c r="AS294" i="1"/>
  <c r="BA294" i="1" s="1"/>
  <c r="AO294" i="1"/>
  <c r="AR294" i="1" s="1"/>
  <c r="AZ616" i="1"/>
  <c r="BB616" i="1"/>
  <c r="BB760" i="1"/>
  <c r="AZ760" i="1"/>
  <c r="AS974" i="1"/>
  <c r="BA974" i="1" s="1"/>
  <c r="AO974" i="1"/>
  <c r="AR974" i="1" s="1"/>
  <c r="BB1094" i="1"/>
  <c r="AZ1094" i="1"/>
  <c r="AZ1043" i="1"/>
  <c r="BB1043" i="1"/>
  <c r="AS157" i="1"/>
  <c r="BA157" i="1" s="1"/>
  <c r="AO157" i="1"/>
  <c r="AR157" i="1" s="1"/>
  <c r="AS626" i="1"/>
  <c r="BA626" i="1" s="1"/>
  <c r="AO626" i="1"/>
  <c r="AR626" i="1" s="1"/>
  <c r="AS696" i="1"/>
  <c r="BA696" i="1" s="1"/>
  <c r="AO696" i="1"/>
  <c r="AR696" i="1" s="1"/>
  <c r="AS1412" i="1"/>
  <c r="BA1412" i="1" s="1"/>
  <c r="AO1412" i="1"/>
  <c r="AR1412" i="1" s="1"/>
  <c r="AS250" i="1"/>
  <c r="BA250" i="1" s="1"/>
  <c r="AO250" i="1"/>
  <c r="AR250" i="1" s="1"/>
  <c r="AS364" i="1"/>
  <c r="BA364" i="1" s="1"/>
  <c r="AO364" i="1"/>
  <c r="AR364" i="1" s="1"/>
  <c r="AS1012" i="1"/>
  <c r="BA1012" i="1" s="1"/>
  <c r="AO1012" i="1"/>
  <c r="AR1012" i="1" s="1"/>
  <c r="AS853" i="1"/>
  <c r="BA853" i="1" s="1"/>
  <c r="AO853" i="1"/>
  <c r="AR853" i="1" s="1"/>
  <c r="AS1310" i="1"/>
  <c r="BA1310" i="1" s="1"/>
  <c r="AO1310" i="1"/>
  <c r="AR1310" i="1" s="1"/>
  <c r="AS258" i="1"/>
  <c r="BA258" i="1" s="1"/>
  <c r="AO258" i="1"/>
  <c r="AR258" i="1" s="1"/>
  <c r="AS322" i="1"/>
  <c r="BA322" i="1" s="1"/>
  <c r="AO322" i="1"/>
  <c r="AR322" i="1" s="1"/>
  <c r="BB1267" i="1"/>
  <c r="AZ1267" i="1"/>
  <c r="AS256" i="1"/>
  <c r="BA256" i="1" s="1"/>
  <c r="AO256" i="1"/>
  <c r="AR256" i="1" s="1"/>
  <c r="AS564" i="1"/>
  <c r="BA564" i="1" s="1"/>
  <c r="AO564" i="1"/>
  <c r="AR564" i="1" s="1"/>
  <c r="AS699" i="1"/>
  <c r="BA699" i="1" s="1"/>
  <c r="AO699" i="1"/>
  <c r="AR699" i="1" s="1"/>
  <c r="AS10" i="1"/>
  <c r="BA10" i="1" s="1"/>
  <c r="AO10" i="1"/>
  <c r="AR10" i="1" s="1"/>
  <c r="AS331" i="1"/>
  <c r="BA331" i="1" s="1"/>
  <c r="AO331" i="1"/>
  <c r="AR331" i="1" s="1"/>
  <c r="BB623" i="1"/>
  <c r="AZ623" i="1"/>
  <c r="AZ1092" i="1"/>
  <c r="BB1092" i="1"/>
  <c r="AS1196" i="1"/>
  <c r="BA1196" i="1" s="1"/>
  <c r="AO1196" i="1"/>
  <c r="AR1196" i="1" s="1"/>
  <c r="AS1135" i="1"/>
  <c r="BA1135" i="1" s="1"/>
  <c r="AO1135" i="1"/>
  <c r="AR1135" i="1" s="1"/>
  <c r="AS147" i="1"/>
  <c r="BA147" i="1" s="1"/>
  <c r="AO147" i="1"/>
  <c r="AR147" i="1" s="1"/>
  <c r="AS860" i="1"/>
  <c r="BA860" i="1" s="1"/>
  <c r="AO860" i="1"/>
  <c r="AR860" i="1" s="1"/>
  <c r="AS1008" i="1"/>
  <c r="BA1008" i="1" s="1"/>
  <c r="AO1008" i="1"/>
  <c r="AR1008" i="1" s="1"/>
  <c r="AS190" i="1"/>
  <c r="BA190" i="1" s="1"/>
  <c r="AO190" i="1"/>
  <c r="AR190" i="1" s="1"/>
  <c r="AS425" i="1"/>
  <c r="BA425" i="1" s="1"/>
  <c r="AO425" i="1"/>
  <c r="AR425" i="1" s="1"/>
  <c r="BB575" i="1"/>
  <c r="AZ575" i="1"/>
  <c r="AZ829" i="1"/>
  <c r="BB829" i="1"/>
  <c r="AS782" i="1"/>
  <c r="BA782" i="1" s="1"/>
  <c r="AO782" i="1"/>
  <c r="AR782" i="1" s="1"/>
  <c r="AS935" i="1"/>
  <c r="BA935" i="1" s="1"/>
  <c r="AO935" i="1"/>
  <c r="AR935" i="1" s="1"/>
  <c r="AS1487" i="1"/>
  <c r="BA1487" i="1" s="1"/>
  <c r="AO1487" i="1"/>
  <c r="AR1487" i="1" s="1"/>
  <c r="AZ984" i="1"/>
  <c r="BB984" i="1"/>
  <c r="BB311" i="1"/>
  <c r="AZ311" i="1"/>
  <c r="BB1213" i="1"/>
  <c r="AZ1213" i="1"/>
  <c r="BB372" i="1"/>
  <c r="AZ372" i="1"/>
  <c r="BB376" i="1"/>
  <c r="AZ376" i="1"/>
  <c r="BB1185" i="1"/>
  <c r="AZ1185" i="1"/>
  <c r="BB306" i="1"/>
  <c r="AZ306" i="1"/>
  <c r="BB823" i="1"/>
  <c r="AZ823" i="1"/>
  <c r="BB996" i="1"/>
  <c r="AZ996" i="1"/>
  <c r="AS312" i="1"/>
  <c r="BA312" i="1" s="1"/>
  <c r="AO312" i="1"/>
  <c r="AR312" i="1" s="1"/>
  <c r="AO349" i="1"/>
  <c r="AR349" i="1" s="1"/>
  <c r="AS349" i="1"/>
  <c r="BA349" i="1" s="1"/>
  <c r="BB1067" i="1"/>
  <c r="AZ1067" i="1"/>
  <c r="AS1345" i="1"/>
  <c r="BA1345" i="1" s="1"/>
  <c r="AO1345" i="1"/>
  <c r="AR1345" i="1" s="1"/>
  <c r="BB804" i="1"/>
  <c r="AZ804" i="1"/>
  <c r="BB815" i="1"/>
  <c r="AZ815" i="1"/>
  <c r="AS940" i="1"/>
  <c r="BA940" i="1" s="1"/>
  <c r="AO940" i="1"/>
  <c r="AR940" i="1" s="1"/>
  <c r="AS1300" i="1"/>
  <c r="BA1300" i="1" s="1"/>
  <c r="AO1300" i="1"/>
  <c r="AR1300" i="1" s="1"/>
  <c r="AO242" i="1"/>
  <c r="AR242" i="1" s="1"/>
  <c r="AS242" i="1"/>
  <c r="BA242" i="1" s="1"/>
  <c r="AS817" i="1"/>
  <c r="BA817" i="1" s="1"/>
  <c r="AO817" i="1"/>
  <c r="AR817" i="1" s="1"/>
  <c r="AS177" i="1"/>
  <c r="BA177" i="1" s="1"/>
  <c r="AO177" i="1"/>
  <c r="AR177" i="1" s="1"/>
  <c r="AS63" i="1"/>
  <c r="BA63" i="1" s="1"/>
  <c r="AO63" i="1"/>
  <c r="AR63" i="1" s="1"/>
  <c r="AO223" i="1"/>
  <c r="AR223" i="1" s="1"/>
  <c r="AS223" i="1"/>
  <c r="BA223" i="1" s="1"/>
  <c r="AS134" i="1"/>
  <c r="BA134" i="1" s="1"/>
  <c r="AO134" i="1"/>
  <c r="AR134" i="1" s="1"/>
  <c r="AS658" i="1"/>
  <c r="BA658" i="1" s="1"/>
  <c r="AO658" i="1"/>
  <c r="AR658" i="1" s="1"/>
  <c r="AS716" i="1"/>
  <c r="BA716" i="1" s="1"/>
  <c r="AO716" i="1"/>
  <c r="AR716" i="1" s="1"/>
  <c r="AS1003" i="1"/>
  <c r="BA1003" i="1" s="1"/>
  <c r="AO1003" i="1"/>
  <c r="AR1003" i="1" s="1"/>
  <c r="AS1173" i="1"/>
  <c r="BA1173" i="1" s="1"/>
  <c r="AO1173" i="1"/>
  <c r="AR1173" i="1" s="1"/>
  <c r="BB1308" i="1"/>
  <c r="AZ1308" i="1"/>
  <c r="AS1463" i="1"/>
  <c r="BA1463" i="1" s="1"/>
  <c r="AO1463" i="1"/>
  <c r="AR1463" i="1" s="1"/>
  <c r="AS94" i="1"/>
  <c r="BA94" i="1" s="1"/>
  <c r="AO94" i="1"/>
  <c r="AR94" i="1" s="1"/>
  <c r="AZ504" i="1"/>
  <c r="BB504" i="1"/>
  <c r="AS1055" i="1"/>
  <c r="BA1055" i="1" s="1"/>
  <c r="AO1055" i="1"/>
  <c r="AR1055" i="1" s="1"/>
  <c r="AS1207" i="1"/>
  <c r="BA1207" i="1" s="1"/>
  <c r="AO1207" i="1"/>
  <c r="AR1207" i="1" s="1"/>
  <c r="AS1465" i="1"/>
  <c r="BA1465" i="1" s="1"/>
  <c r="AO1465" i="1"/>
  <c r="AR1465" i="1" s="1"/>
  <c r="BB151" i="1"/>
  <c r="AZ151" i="1"/>
  <c r="AS501" i="1"/>
  <c r="BA501" i="1" s="1"/>
  <c r="AO501" i="1"/>
  <c r="AR501" i="1" s="1"/>
  <c r="AS607" i="1"/>
  <c r="BA607" i="1" s="1"/>
  <c r="AO607" i="1"/>
  <c r="AR607" i="1" s="1"/>
  <c r="AS792" i="1"/>
  <c r="BA792" i="1" s="1"/>
  <c r="AO792" i="1"/>
  <c r="AR792" i="1" s="1"/>
  <c r="AS1229" i="1"/>
  <c r="BA1229" i="1" s="1"/>
  <c r="AO1229" i="1"/>
  <c r="AR1229" i="1" s="1"/>
  <c r="AS1514" i="1"/>
  <c r="BA1514" i="1" s="1"/>
  <c r="AO1514" i="1"/>
  <c r="AR1514" i="1" s="1"/>
  <c r="AS125" i="1"/>
  <c r="BA125" i="1" s="1"/>
  <c r="AO125" i="1"/>
  <c r="AR125" i="1" s="1"/>
  <c r="AO506" i="1"/>
  <c r="AR506" i="1" s="1"/>
  <c r="AS506" i="1"/>
  <c r="BA506" i="1" s="1"/>
  <c r="BB715" i="1"/>
  <c r="AZ715" i="1"/>
  <c r="AS931" i="1"/>
  <c r="BA931" i="1" s="1"/>
  <c r="AO931" i="1"/>
  <c r="AR931" i="1" s="1"/>
  <c r="AS1289" i="1"/>
  <c r="BA1289" i="1" s="1"/>
  <c r="AO1289" i="1"/>
  <c r="AR1289" i="1" s="1"/>
  <c r="AS66" i="1"/>
  <c r="BA66" i="1" s="1"/>
  <c r="AO66" i="1"/>
  <c r="AR66" i="1" s="1"/>
  <c r="AS274" i="1"/>
  <c r="BA274" i="1" s="1"/>
  <c r="AO274" i="1"/>
  <c r="AR274" i="1" s="1"/>
  <c r="AS771" i="1"/>
  <c r="BA771" i="1" s="1"/>
  <c r="AO771" i="1"/>
  <c r="AR771" i="1" s="1"/>
  <c r="AO219" i="1"/>
  <c r="AR219" i="1" s="1"/>
  <c r="AS219" i="1"/>
  <c r="BA219" i="1" s="1"/>
  <c r="BB272" i="1"/>
  <c r="AZ272" i="1"/>
  <c r="AO488" i="1"/>
  <c r="AR488" i="1" s="1"/>
  <c r="AS488" i="1"/>
  <c r="BA488" i="1" s="1"/>
  <c r="AS702" i="1"/>
  <c r="BA702" i="1" s="1"/>
  <c r="AO702" i="1"/>
  <c r="AR702" i="1" s="1"/>
  <c r="AS803" i="1"/>
  <c r="BA803" i="1" s="1"/>
  <c r="AO803" i="1"/>
  <c r="AR803" i="1" s="1"/>
  <c r="AS912" i="1"/>
  <c r="BA912" i="1" s="1"/>
  <c r="AO912" i="1"/>
  <c r="AR912" i="1" s="1"/>
  <c r="AS1228" i="1"/>
  <c r="BA1228" i="1" s="1"/>
  <c r="AO1228" i="1"/>
  <c r="AR1228" i="1" s="1"/>
  <c r="AZ1385" i="1"/>
  <c r="BB1385" i="1"/>
  <c r="AZ1432" i="1"/>
  <c r="BB1432" i="1"/>
  <c r="BB1087" i="1"/>
  <c r="AZ1087" i="1"/>
  <c r="BB29" i="1"/>
  <c r="AZ29" i="1"/>
  <c r="BB1045" i="1"/>
  <c r="AZ1045" i="1"/>
  <c r="BB59" i="1"/>
  <c r="AZ59" i="1"/>
  <c r="AZ993" i="1"/>
  <c r="BB993" i="1"/>
  <c r="BB647" i="1"/>
  <c r="AZ647" i="1"/>
  <c r="AZ861" i="1"/>
  <c r="BB861" i="1"/>
  <c r="AZ1340" i="1"/>
  <c r="BB1340" i="1"/>
  <c r="AZ334" i="1"/>
  <c r="BB525" i="1"/>
  <c r="AZ525" i="1"/>
  <c r="BB700" i="1"/>
  <c r="AZ700" i="1"/>
  <c r="BB747" i="1"/>
  <c r="AZ747" i="1"/>
  <c r="AS152" i="1"/>
  <c r="BA152" i="1" s="1"/>
  <c r="AO152" i="1"/>
  <c r="AR152" i="1" s="1"/>
  <c r="AS129" i="1"/>
  <c r="BA129" i="1" s="1"/>
  <c r="AO129" i="1"/>
  <c r="AR129" i="1" s="1"/>
  <c r="AS1327" i="1"/>
  <c r="BA1327" i="1" s="1"/>
  <c r="AO1327" i="1"/>
  <c r="AR1327" i="1" s="1"/>
  <c r="AS1389" i="1"/>
  <c r="BA1389" i="1" s="1"/>
  <c r="AO1389" i="1"/>
  <c r="AR1389" i="1" s="1"/>
  <c r="AS558" i="1"/>
  <c r="BA558" i="1" s="1"/>
  <c r="AO558" i="1"/>
  <c r="AR558" i="1" s="1"/>
  <c r="AS740" i="1"/>
  <c r="BA740" i="1" s="1"/>
  <c r="AO740" i="1"/>
  <c r="AR740" i="1" s="1"/>
  <c r="AO841" i="1"/>
  <c r="AR841" i="1" s="1"/>
  <c r="AS841" i="1"/>
  <c r="BA841" i="1" s="1"/>
  <c r="AS1020" i="1"/>
  <c r="BA1020" i="1" s="1"/>
  <c r="AO1020" i="1"/>
  <c r="AR1020" i="1" s="1"/>
  <c r="AS1015" i="1"/>
  <c r="BA1015" i="1" s="1"/>
  <c r="AO1015" i="1"/>
  <c r="AR1015" i="1" s="1"/>
  <c r="AS390" i="1"/>
  <c r="BA390" i="1" s="1"/>
  <c r="AO390" i="1"/>
  <c r="AR390" i="1" s="1"/>
  <c r="AS536" i="1"/>
  <c r="BA536" i="1" s="1"/>
  <c r="AO536" i="1"/>
  <c r="AR536" i="1" s="1"/>
  <c r="AS574" i="1"/>
  <c r="BA574" i="1" s="1"/>
  <c r="AO574" i="1"/>
  <c r="AR574" i="1" s="1"/>
  <c r="BB116" i="1"/>
  <c r="AZ116" i="1"/>
  <c r="BB338" i="1"/>
  <c r="AZ338" i="1"/>
  <c r="AS748" i="1"/>
  <c r="BA748" i="1" s="1"/>
  <c r="AO748" i="1"/>
  <c r="AR748" i="1" s="1"/>
  <c r="AS1456" i="1"/>
  <c r="BA1456" i="1" s="1"/>
  <c r="AO1456" i="1"/>
  <c r="AR1456" i="1" s="1"/>
  <c r="BB852" i="1"/>
  <c r="AZ852" i="1"/>
  <c r="AS1149" i="1"/>
  <c r="BA1149" i="1" s="1"/>
  <c r="AO1149" i="1"/>
  <c r="AR1149" i="1" s="1"/>
  <c r="AS1275" i="1"/>
  <c r="BA1275" i="1" s="1"/>
  <c r="AO1275" i="1"/>
  <c r="AR1275" i="1" s="1"/>
  <c r="AS1318" i="1"/>
  <c r="BA1318" i="1" s="1"/>
  <c r="AO1318" i="1"/>
  <c r="AR1318" i="1" s="1"/>
  <c r="BB1401" i="1"/>
  <c r="AZ1401" i="1"/>
  <c r="AS114" i="1"/>
  <c r="BA114" i="1" s="1"/>
  <c r="AO114" i="1"/>
  <c r="AR114" i="1" s="1"/>
  <c r="AS1011" i="1"/>
  <c r="BA1011" i="1" s="1"/>
  <c r="AO1011" i="1"/>
  <c r="AR1011" i="1" s="1"/>
  <c r="AS1002" i="1"/>
  <c r="BA1002" i="1" s="1"/>
  <c r="AO1002" i="1"/>
  <c r="AR1002" i="1" s="1"/>
  <c r="BB1137" i="1"/>
  <c r="AZ1137" i="1"/>
  <c r="AS1086" i="1"/>
  <c r="BA1086" i="1" s="1"/>
  <c r="AO1086" i="1"/>
  <c r="AR1086" i="1" s="1"/>
  <c r="BB1201" i="1"/>
  <c r="AZ1201" i="1"/>
  <c r="AS245" i="1"/>
  <c r="BA245" i="1" s="1"/>
  <c r="AO245" i="1"/>
  <c r="AR245" i="1" s="1"/>
  <c r="AS180" i="1"/>
  <c r="BA180" i="1" s="1"/>
  <c r="AO180" i="1"/>
  <c r="AR180" i="1" s="1"/>
  <c r="AS142" i="1"/>
  <c r="BA142" i="1" s="1"/>
  <c r="AO142" i="1"/>
  <c r="AR142" i="1" s="1"/>
  <c r="AS528" i="1"/>
  <c r="BA528" i="1" s="1"/>
  <c r="AO528" i="1"/>
  <c r="AR528" i="1" s="1"/>
  <c r="AO834" i="1"/>
  <c r="AR834" i="1" s="1"/>
  <c r="AS834" i="1"/>
  <c r="BA834" i="1" s="1"/>
  <c r="AS1145" i="1"/>
  <c r="BA1145" i="1" s="1"/>
  <c r="AO1145" i="1"/>
  <c r="AR1145" i="1" s="1"/>
  <c r="AS1299" i="1"/>
  <c r="BA1299" i="1" s="1"/>
  <c r="AO1299" i="1"/>
  <c r="AR1299" i="1" s="1"/>
  <c r="AS30" i="1"/>
  <c r="BA30" i="1" s="1"/>
  <c r="AO30" i="1"/>
  <c r="AR30" i="1" s="1"/>
  <c r="BB368" i="1"/>
  <c r="AZ368" i="1"/>
  <c r="AS663" i="1"/>
  <c r="BA663" i="1" s="1"/>
  <c r="AO663" i="1"/>
  <c r="AR663" i="1" s="1"/>
  <c r="AS774" i="1"/>
  <c r="BA774" i="1" s="1"/>
  <c r="AO774" i="1"/>
  <c r="AR774" i="1" s="1"/>
  <c r="AS813" i="1"/>
  <c r="BA813" i="1" s="1"/>
  <c r="AO813" i="1"/>
  <c r="AR813" i="1" s="1"/>
  <c r="AS833" i="1"/>
  <c r="BA833" i="1" s="1"/>
  <c r="AO833" i="1"/>
  <c r="AR833" i="1" s="1"/>
  <c r="AZ1306" i="1"/>
  <c r="BB1306" i="1"/>
  <c r="AS1402" i="1"/>
  <c r="BA1402" i="1" s="1"/>
  <c r="AO1402" i="1"/>
  <c r="AR1402" i="1" s="1"/>
  <c r="BB158" i="1"/>
  <c r="AZ158" i="1"/>
  <c r="BB239" i="1"/>
  <c r="AZ239" i="1"/>
  <c r="BB769" i="1"/>
  <c r="BA769" i="1"/>
  <c r="BB857" i="1"/>
  <c r="AZ857" i="1"/>
  <c r="AZ1115" i="1"/>
  <c r="BB1115" i="1"/>
  <c r="BB1242" i="1"/>
  <c r="AZ1242" i="1"/>
  <c r="BB1106" i="1"/>
  <c r="AZ1106" i="1"/>
  <c r="BB775" i="1"/>
  <c r="AZ775" i="1"/>
  <c r="BB1118" i="1"/>
  <c r="AZ1118" i="1"/>
  <c r="AZ928" i="1"/>
  <c r="BB928" i="1"/>
  <c r="BB179" i="1"/>
  <c r="AZ179" i="1"/>
  <c r="AZ666" i="1"/>
  <c r="BB666" i="1"/>
  <c r="BB359" i="1"/>
  <c r="AZ359" i="1"/>
  <c r="BB1111" i="1"/>
  <c r="AZ1111" i="1"/>
  <c r="BB408" i="1"/>
  <c r="AZ408" i="1"/>
  <c r="BB220" i="1"/>
  <c r="AZ220" i="1"/>
  <c r="AZ909" i="1"/>
  <c r="BB909" i="1"/>
  <c r="BB1063" i="1"/>
  <c r="AZ1063" i="1"/>
  <c r="BB631" i="1"/>
  <c r="AZ631" i="1"/>
  <c r="AS498" i="1"/>
  <c r="BA498" i="1" s="1"/>
  <c r="AO498" i="1"/>
  <c r="AR498" i="1" s="1"/>
  <c r="AS1276" i="1"/>
  <c r="BA1276" i="1" s="1"/>
  <c r="AO1276" i="1"/>
  <c r="AR1276" i="1" s="1"/>
  <c r="AS182" i="1"/>
  <c r="BA182" i="1" s="1"/>
  <c r="AO182" i="1"/>
  <c r="AR182" i="1" s="1"/>
  <c r="AS610" i="1"/>
  <c r="BA610" i="1" s="1"/>
  <c r="AO610" i="1"/>
  <c r="AR610" i="1" s="1"/>
  <c r="BB920" i="1"/>
  <c r="AZ920" i="1"/>
  <c r="AS1132" i="1"/>
  <c r="BA1132" i="1" s="1"/>
  <c r="AO1132" i="1"/>
  <c r="AR1132" i="1" s="1"/>
  <c r="BB1426" i="1"/>
  <c r="AZ1426" i="1"/>
  <c r="AS54" i="1"/>
  <c r="BA54" i="1" s="1"/>
  <c r="AO54" i="1"/>
  <c r="AR54" i="1" s="1"/>
  <c r="AS37" i="1"/>
  <c r="BA37" i="1" s="1"/>
  <c r="AO37" i="1"/>
  <c r="AR37" i="1" s="1"/>
  <c r="AS276" i="1"/>
  <c r="BA276" i="1" s="1"/>
  <c r="AO276" i="1"/>
  <c r="AR276" i="1" s="1"/>
  <c r="AO320" i="1"/>
  <c r="AR320" i="1" s="1"/>
  <c r="AS320" i="1"/>
  <c r="BA320" i="1" s="1"/>
  <c r="AS836" i="1"/>
  <c r="BA836" i="1" s="1"/>
  <c r="AO836" i="1"/>
  <c r="AR836" i="1" s="1"/>
  <c r="AZ1035" i="1"/>
  <c r="BB1035" i="1"/>
  <c r="BB1482" i="1"/>
  <c r="AZ1482" i="1"/>
  <c r="AS1483" i="1"/>
  <c r="BA1483" i="1" s="1"/>
  <c r="AO1483" i="1"/>
  <c r="AR1483" i="1" s="1"/>
  <c r="BB1234" i="1"/>
  <c r="AZ1234" i="1"/>
  <c r="AS1515" i="1"/>
  <c r="BA1515" i="1" s="1"/>
  <c r="AO1515" i="1"/>
  <c r="AR1515" i="1" s="1"/>
  <c r="AO520" i="1"/>
  <c r="AR520" i="1" s="1"/>
  <c r="AS520" i="1"/>
  <c r="BA520" i="1" s="1"/>
  <c r="AS751" i="1"/>
  <c r="BA751" i="1" s="1"/>
  <c r="AO751" i="1"/>
  <c r="AR751" i="1" s="1"/>
  <c r="AS1178" i="1"/>
  <c r="BA1178" i="1" s="1"/>
  <c r="AO1178" i="1"/>
  <c r="AR1178" i="1" s="1"/>
  <c r="BB1384" i="1"/>
  <c r="AZ1384" i="1"/>
  <c r="BB1490" i="1"/>
  <c r="AZ1490" i="1"/>
  <c r="AS1080" i="1"/>
  <c r="BA1080" i="1" s="1"/>
  <c r="AO1080" i="1"/>
  <c r="AR1080" i="1" s="1"/>
  <c r="AS973" i="1"/>
  <c r="BA973" i="1" s="1"/>
  <c r="AO973" i="1"/>
  <c r="AR973" i="1" s="1"/>
  <c r="AS1084" i="1"/>
  <c r="BA1084" i="1" s="1"/>
  <c r="AO1084" i="1"/>
  <c r="AR1084" i="1" s="1"/>
  <c r="BB87" i="1"/>
  <c r="BA87" i="1"/>
  <c r="AS214" i="1"/>
  <c r="BA214" i="1" s="1"/>
  <c r="AO214" i="1"/>
  <c r="AR214" i="1" s="1"/>
  <c r="AJ235" i="1"/>
  <c r="AN235" i="1" s="1"/>
  <c r="AS235" i="1" s="1"/>
  <c r="AS404" i="1"/>
  <c r="BA404" i="1" s="1"/>
  <c r="AO404" i="1"/>
  <c r="AR404" i="1" s="1"/>
  <c r="AS552" i="1"/>
  <c r="BA552" i="1" s="1"/>
  <c r="AO552" i="1"/>
  <c r="AR552" i="1" s="1"/>
  <c r="AS881" i="1"/>
  <c r="BA881" i="1" s="1"/>
  <c r="AO881" i="1"/>
  <c r="AR881" i="1" s="1"/>
  <c r="AS941" i="1"/>
  <c r="BA941" i="1" s="1"/>
  <c r="AO941" i="1"/>
  <c r="AR941" i="1" s="1"/>
  <c r="AO874" i="1"/>
  <c r="AR874" i="1" s="1"/>
  <c r="AS874" i="1"/>
  <c r="BA874" i="1" s="1"/>
  <c r="AS1313" i="1"/>
  <c r="BA1313" i="1" s="1"/>
  <c r="AO1313" i="1"/>
  <c r="AR1313" i="1" s="1"/>
  <c r="AS1257" i="1"/>
  <c r="BA1257" i="1" s="1"/>
  <c r="AO1257" i="1"/>
  <c r="AR1257" i="1" s="1"/>
  <c r="AO1324" i="1"/>
  <c r="AR1324" i="1" s="1"/>
  <c r="AS1324" i="1"/>
  <c r="BA1324" i="1" s="1"/>
  <c r="AS530" i="1"/>
  <c r="BA530" i="1" s="1"/>
  <c r="AO530" i="1"/>
  <c r="AR530" i="1" s="1"/>
  <c r="BB1096" i="1"/>
  <c r="AZ1096" i="1"/>
  <c r="AJ128" i="1"/>
  <c r="AN128" i="1" s="1"/>
  <c r="AS128" i="1" s="1"/>
  <c r="BB436" i="1"/>
  <c r="AZ436" i="1"/>
  <c r="BB723" i="1"/>
  <c r="AZ723" i="1"/>
  <c r="BB1123" i="1"/>
  <c r="AZ1123" i="1"/>
  <c r="BB1341" i="1"/>
  <c r="AZ1341" i="1"/>
  <c r="AZ998" i="1"/>
  <c r="BB998" i="1"/>
  <c r="BB255" i="1"/>
  <c r="AZ255" i="1"/>
  <c r="AZ656" i="1"/>
  <c r="BB656" i="1"/>
  <c r="BB875" i="1"/>
  <c r="AZ875" i="1"/>
  <c r="BB1138" i="1"/>
  <c r="AZ1138" i="1"/>
  <c r="AZ1455" i="1"/>
  <c r="BB1455" i="1"/>
  <c r="BB6" i="1"/>
  <c r="AZ6" i="1"/>
  <c r="BB731" i="1"/>
  <c r="AZ731" i="1"/>
  <c r="BB1468" i="1"/>
  <c r="AZ1468" i="1"/>
  <c r="BB636" i="1"/>
  <c r="AZ636" i="1"/>
  <c r="BB229" i="1"/>
  <c r="AZ229" i="1"/>
  <c r="AZ653" i="1"/>
  <c r="BB653" i="1"/>
  <c r="BB849" i="1"/>
  <c r="AZ849" i="1"/>
  <c r="AZ483" i="1"/>
  <c r="BB483" i="1"/>
  <c r="BB1388" i="1"/>
  <c r="AZ1388" i="1"/>
  <c r="BB1479" i="1"/>
  <c r="AZ1479" i="1"/>
  <c r="BB104" i="1"/>
  <c r="AZ104" i="1"/>
  <c r="AS895" i="1"/>
  <c r="BA895" i="1" s="1"/>
  <c r="AO895" i="1"/>
  <c r="AR895" i="1" s="1"/>
  <c r="AS1417" i="1"/>
  <c r="BA1417" i="1" s="1"/>
  <c r="AO1417" i="1"/>
  <c r="AR1417" i="1" s="1"/>
  <c r="BB786" i="1"/>
  <c r="AZ786" i="1"/>
  <c r="AS466" i="1"/>
  <c r="BA466" i="1" s="1"/>
  <c r="AO466" i="1"/>
  <c r="AR466" i="1" s="1"/>
  <c r="AS538" i="1"/>
  <c r="BA538" i="1" s="1"/>
  <c r="AO538" i="1"/>
  <c r="AR538" i="1" s="1"/>
  <c r="AS568" i="1"/>
  <c r="BA568" i="1" s="1"/>
  <c r="AO568" i="1"/>
  <c r="AR568" i="1" s="1"/>
  <c r="BB750" i="1"/>
  <c r="AZ750" i="1"/>
  <c r="AS676" i="1"/>
  <c r="BA676" i="1" s="1"/>
  <c r="AO676" i="1"/>
  <c r="AR676" i="1" s="1"/>
  <c r="BB799" i="1"/>
  <c r="AZ799" i="1"/>
  <c r="AO891" i="1"/>
  <c r="AR891" i="1" s="1"/>
  <c r="AS891" i="1"/>
  <c r="BA891" i="1" s="1"/>
  <c r="AS784" i="1"/>
  <c r="BA784" i="1" s="1"/>
  <c r="AO784" i="1"/>
  <c r="AR784" i="1" s="1"/>
  <c r="AS710" i="1"/>
  <c r="BA710" i="1" s="1"/>
  <c r="AO710" i="1"/>
  <c r="AR710" i="1" s="1"/>
  <c r="AS727" i="1"/>
  <c r="BA727" i="1" s="1"/>
  <c r="AO727" i="1"/>
  <c r="AR727" i="1" s="1"/>
  <c r="BB1001" i="1"/>
  <c r="AZ1001" i="1"/>
  <c r="AS1164" i="1"/>
  <c r="BA1164" i="1" s="1"/>
  <c r="AO1164" i="1"/>
  <c r="AR1164" i="1" s="1"/>
  <c r="AS1444" i="1"/>
  <c r="BA1444" i="1" s="1"/>
  <c r="AO1444" i="1"/>
  <c r="AR1444" i="1" s="1"/>
  <c r="AO305" i="1"/>
  <c r="AR305" i="1" s="1"/>
  <c r="AS305" i="1"/>
  <c r="BA305" i="1" s="1"/>
  <c r="AS563" i="1"/>
  <c r="BA563" i="1" s="1"/>
  <c r="AO563" i="1"/>
  <c r="AR563" i="1" s="1"/>
  <c r="AS811" i="1"/>
  <c r="BA811" i="1" s="1"/>
  <c r="AO811" i="1"/>
  <c r="AR811" i="1" s="1"/>
  <c r="BB939" i="1"/>
  <c r="AZ939" i="1"/>
  <c r="AZ960" i="1"/>
  <c r="BB960" i="1"/>
  <c r="BB1018" i="1"/>
  <c r="AZ1018" i="1"/>
  <c r="AO1233" i="1"/>
  <c r="AR1233" i="1" s="1"/>
  <c r="AS1233" i="1"/>
  <c r="BA1233" i="1" s="1"/>
  <c r="AS1453" i="1"/>
  <c r="BA1453" i="1" s="1"/>
  <c r="AO1453" i="1"/>
  <c r="AR1453" i="1" s="1"/>
  <c r="BB1500" i="1"/>
  <c r="AZ1500" i="1"/>
  <c r="AS172" i="1"/>
  <c r="BA172" i="1" s="1"/>
  <c r="AO172" i="1"/>
  <c r="AR172" i="1" s="1"/>
  <c r="AS58" i="1"/>
  <c r="BA58" i="1" s="1"/>
  <c r="AO58" i="1"/>
  <c r="AR58" i="1" s="1"/>
  <c r="AS547" i="1"/>
  <c r="BA547" i="1" s="1"/>
  <c r="AO547" i="1"/>
  <c r="AR547" i="1" s="1"/>
  <c r="BB1044" i="1"/>
  <c r="AZ1044" i="1"/>
  <c r="AS1248" i="1"/>
  <c r="BA1248" i="1" s="1"/>
  <c r="AO1248" i="1"/>
  <c r="AR1248" i="1" s="1"/>
  <c r="AS71" i="1"/>
  <c r="BA71" i="1" s="1"/>
  <c r="AO71" i="1"/>
  <c r="AR71" i="1" s="1"/>
  <c r="AS369" i="1"/>
  <c r="BA369" i="1" s="1"/>
  <c r="AO369" i="1"/>
  <c r="AR369" i="1" s="1"/>
  <c r="AS675" i="1"/>
  <c r="BA675" i="1" s="1"/>
  <c r="AO675" i="1"/>
  <c r="AR675" i="1" s="1"/>
  <c r="AS648" i="1"/>
  <c r="BA648" i="1" s="1"/>
  <c r="AO648" i="1"/>
  <c r="AR648" i="1" s="1"/>
  <c r="AS886" i="1"/>
  <c r="BA886" i="1" s="1"/>
  <c r="AO886" i="1"/>
  <c r="AR886" i="1" s="1"/>
  <c r="AS883" i="1"/>
  <c r="BA883" i="1" s="1"/>
  <c r="AO883" i="1"/>
  <c r="AR883" i="1" s="1"/>
  <c r="AZ1119" i="1"/>
  <c r="BB1119" i="1"/>
  <c r="AS1141" i="1"/>
  <c r="BA1141" i="1" s="1"/>
  <c r="AO1141" i="1"/>
  <c r="AR1141" i="1" s="1"/>
  <c r="AS1223" i="1"/>
  <c r="BA1223" i="1" s="1"/>
  <c r="AO1223" i="1"/>
  <c r="AR1223" i="1" s="1"/>
  <c r="AO292" i="1"/>
  <c r="AR292" i="1" s="1"/>
  <c r="AS292" i="1"/>
  <c r="BA292" i="1" s="1"/>
  <c r="AZ1049" i="1"/>
  <c r="BB1049" i="1"/>
  <c r="AS1235" i="1"/>
  <c r="BA1235" i="1" s="1"/>
  <c r="AO1235" i="1"/>
  <c r="AR1235" i="1" s="1"/>
  <c r="AS1165" i="1"/>
  <c r="BA1165" i="1" s="1"/>
  <c r="AO1165" i="1"/>
  <c r="AR1165" i="1" s="1"/>
  <c r="BB828" i="1"/>
  <c r="AZ828" i="1"/>
  <c r="AS825" i="1"/>
  <c r="BA825" i="1" s="1"/>
  <c r="AO825" i="1"/>
  <c r="AR825" i="1" s="1"/>
  <c r="BB1330" i="1"/>
  <c r="AZ1330" i="1"/>
  <c r="AS89" i="1"/>
  <c r="BA89" i="1" s="1"/>
  <c r="AO89" i="1"/>
  <c r="AR89" i="1" s="1"/>
  <c r="BB399" i="1"/>
  <c r="AZ399" i="1"/>
  <c r="BB551" i="1"/>
  <c r="AZ551" i="1"/>
  <c r="AS1225" i="1"/>
  <c r="BA1225" i="1" s="1"/>
  <c r="AO1225" i="1"/>
  <c r="AR1225" i="1" s="1"/>
  <c r="AS1103" i="1"/>
  <c r="BA1103" i="1" s="1"/>
  <c r="AO1103" i="1"/>
  <c r="AR1103" i="1" s="1"/>
  <c r="AR1277" i="1"/>
  <c r="AS1277" i="1"/>
  <c r="BA1277" i="1" s="1"/>
  <c r="AO1277" i="1"/>
  <c r="AS1502" i="1"/>
  <c r="BA1502" i="1" s="1"/>
  <c r="AO1502" i="1"/>
  <c r="AR1502" i="1" s="1"/>
  <c r="BB386" i="1"/>
  <c r="AZ386" i="1"/>
  <c r="BB930" i="1"/>
  <c r="AZ930" i="1"/>
  <c r="BB321" i="1"/>
  <c r="AZ321" i="1"/>
  <c r="BB8" i="1"/>
  <c r="AZ8" i="1"/>
  <c r="AZ994" i="1"/>
  <c r="BB994" i="1"/>
  <c r="BB845" i="1"/>
  <c r="AZ845" i="1"/>
  <c r="AZ896" i="1"/>
  <c r="BB896" i="1"/>
  <c r="BB863" i="1"/>
  <c r="AZ863" i="1"/>
  <c r="BB1338" i="1"/>
  <c r="AZ1338" i="1"/>
  <c r="BB439" i="1"/>
  <c r="AZ439" i="1"/>
  <c r="BB62" i="1"/>
  <c r="AZ62" i="1"/>
  <c r="BB1042" i="1"/>
  <c r="AZ1042" i="1"/>
  <c r="U35" i="1"/>
  <c r="AD35" i="1" s="1"/>
  <c r="AG35" i="1" s="1"/>
  <c r="AN35" i="1" s="1"/>
  <c r="U885" i="1"/>
  <c r="AD885" i="1" s="1"/>
  <c r="AG885" i="1" s="1"/>
  <c r="AN885" i="1" s="1"/>
  <c r="U22" i="1"/>
  <c r="AD22" i="1" s="1"/>
  <c r="AG22" i="1" s="1"/>
  <c r="AN22" i="1" s="1"/>
  <c r="BB343" i="1"/>
  <c r="AZ343" i="1"/>
  <c r="AS577" i="1"/>
  <c r="BA577" i="1" s="1"/>
  <c r="AO577" i="1"/>
  <c r="AR577" i="1" s="1"/>
  <c r="AS1056" i="1"/>
  <c r="BA1056" i="1" s="1"/>
  <c r="AO1056" i="1"/>
  <c r="AR1056" i="1" s="1"/>
  <c r="BB1181" i="1"/>
  <c r="AZ1181" i="1"/>
  <c r="AS422" i="1"/>
  <c r="BA422" i="1" s="1"/>
  <c r="AO422" i="1"/>
  <c r="AR422" i="1" s="1"/>
  <c r="AS1312" i="1"/>
  <c r="BA1312" i="1" s="1"/>
  <c r="AO1312" i="1"/>
  <c r="AR1312" i="1" s="1"/>
  <c r="AS266" i="1"/>
  <c r="BA266" i="1" s="1"/>
  <c r="AO266" i="1"/>
  <c r="AR266" i="1" s="1"/>
  <c r="U1014" i="1"/>
  <c r="AD1014" i="1" s="1"/>
  <c r="AG1014" i="1" s="1"/>
  <c r="AN1014" i="1" s="1"/>
  <c r="AS1387" i="1"/>
  <c r="BA1387" i="1" s="1"/>
  <c r="AO1387" i="1"/>
  <c r="AR1387" i="1" s="1"/>
  <c r="U295" i="1"/>
  <c r="AD295" i="1" s="1"/>
  <c r="AG295" i="1" s="1"/>
  <c r="AN295" i="1" s="1"/>
  <c r="U1113" i="1"/>
  <c r="AD1113" i="1" s="1"/>
  <c r="AG1113" i="1" s="1"/>
  <c r="AN1113" i="1" s="1"/>
  <c r="BB917" i="1"/>
  <c r="AZ917" i="1"/>
  <c r="AS60" i="1"/>
  <c r="BA60" i="1" s="1"/>
  <c r="AO60" i="1"/>
  <c r="AR60" i="1" s="1"/>
  <c r="AS270" i="1"/>
  <c r="BA270" i="1" s="1"/>
  <c r="AO270" i="1"/>
  <c r="AR270" i="1" s="1"/>
  <c r="AS516" i="1"/>
  <c r="BA516" i="1" s="1"/>
  <c r="AO516" i="1"/>
  <c r="AR516" i="1" s="1"/>
  <c r="AS592" i="1"/>
  <c r="BA592" i="1" s="1"/>
  <c r="AO592" i="1"/>
  <c r="AR592" i="1" s="1"/>
  <c r="AS557" i="1"/>
  <c r="BA557" i="1" s="1"/>
  <c r="AO557" i="1"/>
  <c r="AR557" i="1" s="1"/>
  <c r="AS764" i="1"/>
  <c r="BA764" i="1" s="1"/>
  <c r="AO764" i="1"/>
  <c r="AR764" i="1" s="1"/>
  <c r="U757" i="1"/>
  <c r="AD757" i="1" s="1"/>
  <c r="AG757" i="1" s="1"/>
  <c r="AN757" i="1" s="1"/>
  <c r="U725" i="1"/>
  <c r="AD725" i="1" s="1"/>
  <c r="AG725" i="1" s="1"/>
  <c r="AN725" i="1" s="1"/>
  <c r="AS839" i="1"/>
  <c r="BA839" i="1" s="1"/>
  <c r="AO839" i="1"/>
  <c r="AR839" i="1" s="1"/>
  <c r="AS919" i="1"/>
  <c r="BA919" i="1" s="1"/>
  <c r="AO919" i="1"/>
  <c r="AR919" i="1" s="1"/>
  <c r="BB1019" i="1"/>
  <c r="AZ1019" i="1"/>
  <c r="U1322" i="1"/>
  <c r="AD1322" i="1" s="1"/>
  <c r="AG1322" i="1" s="1"/>
  <c r="AN1322" i="1" s="1"/>
  <c r="AS1348" i="1"/>
  <c r="BA1348" i="1" s="1"/>
  <c r="AO1348" i="1"/>
  <c r="AR1348" i="1" s="1"/>
  <c r="AZ1411" i="1"/>
  <c r="BB1411" i="1"/>
  <c r="AS1484" i="1"/>
  <c r="BA1484" i="1" s="1"/>
  <c r="AO1484" i="1"/>
  <c r="AR1484" i="1" s="1"/>
  <c r="BB36" i="1"/>
  <c r="AZ36" i="1"/>
  <c r="BB345" i="1"/>
  <c r="AZ345" i="1"/>
  <c r="AS201" i="1"/>
  <c r="BA201" i="1" s="1"/>
  <c r="AO201" i="1"/>
  <c r="AR201" i="1" s="1"/>
  <c r="AS74" i="1"/>
  <c r="BA74" i="1" s="1"/>
  <c r="AO74" i="1"/>
  <c r="AR74" i="1" s="1"/>
  <c r="AS193" i="1"/>
  <c r="BA193" i="1" s="1"/>
  <c r="AO193" i="1"/>
  <c r="AR193" i="1" s="1"/>
  <c r="U215" i="1"/>
  <c r="AD215" i="1" s="1"/>
  <c r="AG215" i="1" s="1"/>
  <c r="AN215" i="1" s="1"/>
  <c r="U133" i="1"/>
  <c r="AD133" i="1" s="1"/>
  <c r="AG133" i="1" s="1"/>
  <c r="AN133" i="1" s="1"/>
  <c r="U370" i="1"/>
  <c r="AD370" i="1" s="1"/>
  <c r="AG370" i="1" s="1"/>
  <c r="AN370" i="1" s="1"/>
  <c r="U432" i="1"/>
  <c r="AD432" i="1" s="1"/>
  <c r="AG432" i="1" s="1"/>
  <c r="AN432" i="1" s="1"/>
  <c r="U379" i="1"/>
  <c r="AD379" i="1" s="1"/>
  <c r="AG379" i="1" s="1"/>
  <c r="AN379" i="1" s="1"/>
  <c r="BB562" i="1"/>
  <c r="AZ562" i="1"/>
  <c r="AS637" i="1"/>
  <c r="BA637" i="1" s="1"/>
  <c r="AO637" i="1"/>
  <c r="AR637" i="1" s="1"/>
  <c r="AS705" i="1"/>
  <c r="BA705" i="1" s="1"/>
  <c r="AO705" i="1"/>
  <c r="AR705" i="1" s="1"/>
  <c r="BB783" i="1"/>
  <c r="AZ783" i="1"/>
  <c r="U742" i="1"/>
  <c r="AD742" i="1" s="1"/>
  <c r="AG742" i="1" s="1"/>
  <c r="AN742" i="1" s="1"/>
  <c r="AS942" i="1"/>
  <c r="BA942" i="1" s="1"/>
  <c r="AO942" i="1"/>
  <c r="AR942" i="1" s="1"/>
  <c r="U859" i="1"/>
  <c r="AD859" i="1" s="1"/>
  <c r="AG859" i="1" s="1"/>
  <c r="AN859" i="1" s="1"/>
  <c r="U1302" i="1"/>
  <c r="AD1302" i="1" s="1"/>
  <c r="AG1302" i="1" s="1"/>
  <c r="AN1302" i="1" s="1"/>
  <c r="U1146" i="1"/>
  <c r="AD1146" i="1" s="1"/>
  <c r="AG1146" i="1" s="1"/>
  <c r="AN1146" i="1" s="1"/>
  <c r="AZ1291" i="1"/>
  <c r="BB1291" i="1"/>
  <c r="BB1305" i="1"/>
  <c r="AZ1305" i="1"/>
  <c r="AS1335" i="1"/>
  <c r="BA1335" i="1" s="1"/>
  <c r="AO1335" i="1"/>
  <c r="AR1335" i="1" s="1"/>
  <c r="AS1383" i="1"/>
  <c r="BA1383" i="1" s="1"/>
  <c r="AO1383" i="1"/>
  <c r="AR1383" i="1" s="1"/>
  <c r="BB1320" i="1"/>
  <c r="AZ1320" i="1"/>
  <c r="AS1446" i="1"/>
  <c r="BA1446" i="1" s="1"/>
  <c r="AO1446" i="1"/>
  <c r="AR1446" i="1" s="1"/>
  <c r="U1457" i="1"/>
  <c r="AD1457" i="1" s="1"/>
  <c r="AG1457" i="1" s="1"/>
  <c r="AN1457" i="1" s="1"/>
  <c r="AS131" i="1"/>
  <c r="BA131" i="1" s="1"/>
  <c r="AO131" i="1"/>
  <c r="AR131" i="1" s="1"/>
  <c r="AS433" i="1"/>
  <c r="BA433" i="1" s="1"/>
  <c r="AO433" i="1"/>
  <c r="AR433" i="1" s="1"/>
  <c r="AO496" i="1"/>
  <c r="AR496" i="1" s="1"/>
  <c r="AS496" i="1"/>
  <c r="BA496" i="1" s="1"/>
  <c r="U500" i="1"/>
  <c r="AD500" i="1"/>
  <c r="AG500" i="1" s="1"/>
  <c r="AN500" i="1" s="1"/>
  <c r="U268" i="1"/>
  <c r="AD268" i="1"/>
  <c r="AG268" i="1" s="1"/>
  <c r="AN268" i="1" s="1"/>
  <c r="AS787" i="1"/>
  <c r="BA787" i="1" s="1"/>
  <c r="AO787" i="1"/>
  <c r="AR787" i="1" s="1"/>
  <c r="AS790" i="1"/>
  <c r="BA790" i="1" s="1"/>
  <c r="AO790" i="1"/>
  <c r="AR790" i="1" s="1"/>
  <c r="U810" i="1"/>
  <c r="AD810" i="1" s="1"/>
  <c r="AG810" i="1" s="1"/>
  <c r="AN810" i="1" s="1"/>
  <c r="AZ961" i="1"/>
  <c r="BB961" i="1"/>
  <c r="AS1116" i="1"/>
  <c r="BA1116" i="1" s="1"/>
  <c r="AO1116" i="1"/>
  <c r="AR1116" i="1" s="1"/>
  <c r="AS1365" i="1"/>
  <c r="BA1365" i="1" s="1"/>
  <c r="AO1365" i="1"/>
  <c r="AR1365" i="1" s="1"/>
  <c r="BB1439" i="1"/>
  <c r="AZ1439" i="1"/>
  <c r="AS1486" i="1"/>
  <c r="BA1486" i="1" s="1"/>
  <c r="AO1486" i="1"/>
  <c r="AR1486" i="1" s="1"/>
  <c r="AS1509" i="1"/>
  <c r="BA1509" i="1" s="1"/>
  <c r="AO1509" i="1"/>
  <c r="AR1509" i="1" s="1"/>
  <c r="AS34" i="1"/>
  <c r="BA34" i="1" s="1"/>
  <c r="AO34" i="1"/>
  <c r="AR34" i="1" s="1"/>
  <c r="AS42" i="1"/>
  <c r="BA42" i="1" s="1"/>
  <c r="AO42" i="1"/>
  <c r="AR42" i="1" s="1"/>
  <c r="AS26" i="1"/>
  <c r="BA26" i="1" s="1"/>
  <c r="AO26" i="1"/>
  <c r="AR26" i="1" s="1"/>
  <c r="AS175" i="1"/>
  <c r="BA175" i="1" s="1"/>
  <c r="AO175" i="1"/>
  <c r="AR175" i="1" s="1"/>
  <c r="U197" i="1"/>
  <c r="AD197" i="1" s="1"/>
  <c r="AG197" i="1" s="1"/>
  <c r="AN197" i="1" s="1"/>
  <c r="U208" i="1"/>
  <c r="AD208" i="1" s="1"/>
  <c r="AG208" i="1" s="1"/>
  <c r="AN208" i="1" s="1"/>
  <c r="AS396" i="1"/>
  <c r="BA396" i="1" s="1"/>
  <c r="AO396" i="1"/>
  <c r="AR396" i="1" s="1"/>
  <c r="AS634" i="1"/>
  <c r="BA634" i="1" s="1"/>
  <c r="AO634" i="1"/>
  <c r="AR634" i="1" s="1"/>
  <c r="AS681" i="1"/>
  <c r="BA681" i="1" s="1"/>
  <c r="AO681" i="1"/>
  <c r="AR681" i="1" s="1"/>
  <c r="U583" i="1"/>
  <c r="AD583" i="1" s="1"/>
  <c r="AG583" i="1" s="1"/>
  <c r="AN583" i="1" s="1"/>
  <c r="U741" i="1"/>
  <c r="AD741" i="1" s="1"/>
  <c r="AG741" i="1" s="1"/>
  <c r="AN741" i="1" s="1"/>
  <c r="AD816" i="1"/>
  <c r="AG816" i="1" s="1"/>
  <c r="AN816" i="1" s="1"/>
  <c r="U816" i="1"/>
  <c r="AS1073" i="1"/>
  <c r="BA1073" i="1" s="1"/>
  <c r="AO1073" i="1"/>
  <c r="AR1073" i="1" s="1"/>
  <c r="AS1218" i="1"/>
  <c r="BA1218" i="1" s="1"/>
  <c r="AO1218" i="1"/>
  <c r="AR1218" i="1" s="1"/>
  <c r="AS1315" i="1"/>
  <c r="BA1315" i="1" s="1"/>
  <c r="AO1315" i="1"/>
  <c r="AR1315" i="1" s="1"/>
  <c r="AS1282" i="1"/>
  <c r="BA1282" i="1" s="1"/>
  <c r="AO1282" i="1"/>
  <c r="AR1282" i="1" s="1"/>
  <c r="AS1376" i="1"/>
  <c r="BA1376" i="1" s="1"/>
  <c r="AO1376" i="1"/>
  <c r="AR1376" i="1" s="1"/>
  <c r="AS1470" i="1"/>
  <c r="BA1470" i="1" s="1"/>
  <c r="AO1470" i="1"/>
  <c r="AR1470" i="1" s="1"/>
  <c r="AS260" i="1"/>
  <c r="BA260" i="1" s="1"/>
  <c r="AO260" i="1"/>
  <c r="AR260" i="1" s="1"/>
  <c r="AS209" i="1"/>
  <c r="BA209" i="1" s="1"/>
  <c r="AO209" i="1"/>
  <c r="AR209" i="1" s="1"/>
  <c r="AS448" i="1"/>
  <c r="BA448" i="1" s="1"/>
  <c r="AO448" i="1"/>
  <c r="AR448" i="1" s="1"/>
  <c r="AS667" i="1"/>
  <c r="BA667" i="1" s="1"/>
  <c r="AO480" i="1"/>
  <c r="AR480" i="1" s="1"/>
  <c r="AS480" i="1"/>
  <c r="BA480" i="1" s="1"/>
  <c r="BB706" i="1"/>
  <c r="AZ706" i="1"/>
  <c r="BB692" i="1"/>
  <c r="AZ692" i="1"/>
  <c r="BB1156" i="1"/>
  <c r="AZ1156" i="1"/>
  <c r="U981" i="1"/>
  <c r="AD981" i="1" s="1"/>
  <c r="AG981" i="1" s="1"/>
  <c r="AN981" i="1" s="1"/>
  <c r="AS1000" i="1"/>
  <c r="BA1000" i="1" s="1"/>
  <c r="AO1000" i="1"/>
  <c r="AR1000" i="1" s="1"/>
  <c r="AS1026" i="1"/>
  <c r="BA1026" i="1" s="1"/>
  <c r="AO1026" i="1"/>
  <c r="AR1026" i="1" s="1"/>
  <c r="BB1285" i="1"/>
  <c r="AZ1285" i="1"/>
  <c r="AS1293" i="1"/>
  <c r="BA1293" i="1" s="1"/>
  <c r="AO1293" i="1"/>
  <c r="AR1293" i="1" s="1"/>
  <c r="U1284" i="1"/>
  <c r="AD1284" i="1" s="1"/>
  <c r="AG1284" i="1" s="1"/>
  <c r="AN1284" i="1" s="1"/>
  <c r="AS1283" i="1"/>
  <c r="BA1283" i="1" s="1"/>
  <c r="AO1283" i="1"/>
  <c r="AR1283" i="1" s="1"/>
  <c r="AS28" i="1"/>
  <c r="BA28" i="1" s="1"/>
  <c r="AO28" i="1"/>
  <c r="AR28" i="1" s="1"/>
  <c r="AS82" i="1"/>
  <c r="BA82" i="1" s="1"/>
  <c r="AO82" i="1"/>
  <c r="AR82" i="1" s="1"/>
  <c r="AS162" i="1"/>
  <c r="BA162" i="1" s="1"/>
  <c r="AO162" i="1"/>
  <c r="AR162" i="1" s="1"/>
  <c r="BB284" i="1"/>
  <c r="AZ284" i="1"/>
  <c r="U218" i="1"/>
  <c r="AD218" i="1" s="1"/>
  <c r="AG218" i="1" s="1"/>
  <c r="AN218" i="1" s="1"/>
  <c r="U99" i="1"/>
  <c r="AD99" i="1" s="1"/>
  <c r="AG99" i="1" s="1"/>
  <c r="AN99" i="1" s="1"/>
  <c r="AS435" i="1"/>
  <c r="BA435" i="1" s="1"/>
  <c r="AO435" i="1"/>
  <c r="AR435" i="1" s="1"/>
  <c r="U559" i="1"/>
  <c r="AD559" i="1" s="1"/>
  <c r="AG559" i="1" s="1"/>
  <c r="AN559" i="1" s="1"/>
  <c r="AS754" i="1"/>
  <c r="BA754" i="1" s="1"/>
  <c r="AO754" i="1"/>
  <c r="AR754" i="1" s="1"/>
  <c r="AS844" i="1"/>
  <c r="BA844" i="1" s="1"/>
  <c r="AO844" i="1"/>
  <c r="AR844" i="1" s="1"/>
  <c r="U733" i="1"/>
  <c r="AD733" i="1" s="1"/>
  <c r="AG733" i="1" s="1"/>
  <c r="AN733" i="1" s="1"/>
  <c r="U822" i="1"/>
  <c r="AD822" i="1" s="1"/>
  <c r="AG822" i="1" s="1"/>
  <c r="AN822" i="1" s="1"/>
  <c r="AO1041" i="1"/>
  <c r="AR1041" i="1" s="1"/>
  <c r="AS1041" i="1"/>
  <c r="BA1041" i="1" s="1"/>
  <c r="AS948" i="1"/>
  <c r="BA948" i="1" s="1"/>
  <c r="AO948" i="1"/>
  <c r="AR948" i="1" s="1"/>
  <c r="U1199" i="1"/>
  <c r="AD1199" i="1" s="1"/>
  <c r="AG1199" i="1" s="1"/>
  <c r="AN1199" i="1" s="1"/>
  <c r="U1259" i="1"/>
  <c r="AD1259" i="1" s="1"/>
  <c r="AG1259" i="1" s="1"/>
  <c r="AN1259" i="1" s="1"/>
  <c r="U1325" i="1"/>
  <c r="AD1325" i="1" s="1"/>
  <c r="AG1325" i="1" s="1"/>
  <c r="AN1325" i="1" s="1"/>
  <c r="U1454" i="1"/>
  <c r="AD1454" i="1" s="1"/>
  <c r="AG1454" i="1" s="1"/>
  <c r="AN1454" i="1" s="1"/>
  <c r="AS1471" i="1"/>
  <c r="BA1471" i="1" s="1"/>
  <c r="AO1471" i="1"/>
  <c r="AR1471" i="1" s="1"/>
  <c r="AS187" i="1"/>
  <c r="BA187" i="1" s="1"/>
  <c r="AO187" i="1"/>
  <c r="AR187" i="1" s="1"/>
  <c r="U85" i="1"/>
  <c r="AD85" i="1" s="1"/>
  <c r="AG85" i="1" s="1"/>
  <c r="AN85" i="1" s="1"/>
  <c r="U217" i="1"/>
  <c r="AD217" i="1" s="1"/>
  <c r="AG217" i="1" s="1"/>
  <c r="AN217" i="1" s="1"/>
  <c r="AS110" i="1"/>
  <c r="BA110" i="1" s="1"/>
  <c r="AO110" i="1"/>
  <c r="AR110" i="1" s="1"/>
  <c r="U278" i="1"/>
  <c r="AD278" i="1" s="1"/>
  <c r="AG278" i="1" s="1"/>
  <c r="AN278" i="1" s="1"/>
  <c r="U423" i="1"/>
  <c r="AD423" i="1" s="1"/>
  <c r="AG423" i="1" s="1"/>
  <c r="AN423" i="1" s="1"/>
  <c r="U406" i="1"/>
  <c r="AD406" i="1" s="1"/>
  <c r="AG406" i="1" s="1"/>
  <c r="AN406" i="1" s="1"/>
  <c r="U361" i="1"/>
  <c r="AD361" i="1" s="1"/>
  <c r="AG361" i="1" s="1"/>
  <c r="AN361" i="1" s="1"/>
  <c r="AS621" i="1"/>
  <c r="BA621" i="1" s="1"/>
  <c r="AO621" i="1"/>
  <c r="AR621" i="1" s="1"/>
  <c r="U659" i="1"/>
  <c r="AD659" i="1" s="1"/>
  <c r="AG659" i="1" s="1"/>
  <c r="AN659" i="1" s="1"/>
  <c r="BB729" i="1"/>
  <c r="AZ729" i="1"/>
  <c r="U780" i="1"/>
  <c r="AD780" i="1" s="1"/>
  <c r="AG780" i="1" s="1"/>
  <c r="AN780" i="1" s="1"/>
  <c r="AS837" i="1"/>
  <c r="BA837" i="1" s="1"/>
  <c r="AO837" i="1"/>
  <c r="AR837" i="1" s="1"/>
  <c r="AS1091" i="1"/>
  <c r="BA1091" i="1" s="1"/>
  <c r="AO1091" i="1"/>
  <c r="AR1091" i="1" s="1"/>
  <c r="AS1150" i="1"/>
  <c r="BA1150" i="1" s="1"/>
  <c r="AO1150" i="1"/>
  <c r="AR1150" i="1" s="1"/>
  <c r="AS1153" i="1"/>
  <c r="BA1153" i="1" s="1"/>
  <c r="AO1153" i="1"/>
  <c r="AR1153" i="1" s="1"/>
  <c r="BB922" i="1"/>
  <c r="AZ922" i="1"/>
  <c r="AS1416" i="1"/>
  <c r="BA1416" i="1" s="1"/>
  <c r="AO1416" i="1"/>
  <c r="AR1416" i="1" s="1"/>
  <c r="AS1415" i="1"/>
  <c r="BA1415" i="1" s="1"/>
  <c r="AO1415" i="1"/>
  <c r="AR1415" i="1" s="1"/>
  <c r="AS1508" i="1"/>
  <c r="BA1508" i="1" s="1"/>
  <c r="AO1508" i="1"/>
  <c r="AR1508" i="1" s="1"/>
  <c r="AS248" i="1"/>
  <c r="BA248" i="1" s="1"/>
  <c r="AO248" i="1"/>
  <c r="AR248" i="1" s="1"/>
  <c r="AS23" i="1"/>
  <c r="BA23" i="1" s="1"/>
  <c r="AO23" i="1"/>
  <c r="AR23" i="1" s="1"/>
  <c r="U5" i="1"/>
  <c r="AD5" i="1" s="1"/>
  <c r="AG5" i="1" s="1"/>
  <c r="AN5" i="1" s="1"/>
  <c r="AS485" i="1"/>
  <c r="BA485" i="1" s="1"/>
  <c r="AO485" i="1"/>
  <c r="AR485" i="1" s="1"/>
  <c r="BB497" i="1"/>
  <c r="AZ497" i="1"/>
  <c r="U353" i="1"/>
  <c r="AD353" i="1" s="1"/>
  <c r="AG353" i="1" s="1"/>
  <c r="AN353" i="1" s="1"/>
  <c r="U249" i="1"/>
  <c r="AD249" i="1" s="1"/>
  <c r="AG249" i="1" s="1"/>
  <c r="AN249" i="1" s="1"/>
  <c r="U503" i="1"/>
  <c r="AD503" i="1" s="1"/>
  <c r="AG503" i="1" s="1"/>
  <c r="AN503" i="1" s="1"/>
  <c r="U777" i="1"/>
  <c r="AD777" i="1" s="1"/>
  <c r="AG777" i="1" s="1"/>
  <c r="AN777" i="1" s="1"/>
  <c r="AS720" i="1"/>
  <c r="BA720" i="1" s="1"/>
  <c r="AO720" i="1"/>
  <c r="AR720" i="1" s="1"/>
  <c r="AS847" i="1"/>
  <c r="BA847" i="1" s="1"/>
  <c r="AO847" i="1"/>
  <c r="AR847" i="1" s="1"/>
  <c r="AS1177" i="1"/>
  <c r="BA1177" i="1" s="1"/>
  <c r="AO1177" i="1"/>
  <c r="AR1177" i="1" s="1"/>
  <c r="AS1050" i="1"/>
  <c r="BA1050" i="1" s="1"/>
  <c r="AO1050" i="1"/>
  <c r="AR1050" i="1" s="1"/>
  <c r="U1127" i="1"/>
  <c r="AD1127" i="1" s="1"/>
  <c r="AG1127" i="1" s="1"/>
  <c r="AN1127" i="1" s="1"/>
  <c r="AS1292" i="1"/>
  <c r="BA1292" i="1" s="1"/>
  <c r="AO1292" i="1"/>
  <c r="AR1292" i="1" s="1"/>
  <c r="AS1328" i="1"/>
  <c r="BA1328" i="1" s="1"/>
  <c r="AO1328" i="1"/>
  <c r="AR1328" i="1" s="1"/>
  <c r="U1414" i="1"/>
  <c r="AD1414" i="1" s="1"/>
  <c r="AG1414" i="1" s="1"/>
  <c r="AN1414" i="1" s="1"/>
  <c r="AS1434" i="1"/>
  <c r="BA1434" i="1" s="1"/>
  <c r="AO1434" i="1"/>
  <c r="AR1434" i="1" s="1"/>
  <c r="BB93" i="1"/>
  <c r="AZ93" i="1"/>
  <c r="BB1107" i="1"/>
  <c r="AZ1107" i="1"/>
  <c r="AZ1343" i="1"/>
  <c r="BB1343" i="1"/>
  <c r="BB457" i="1"/>
  <c r="AZ457" i="1"/>
  <c r="BB541" i="1"/>
  <c r="AZ541" i="1"/>
  <c r="BB765" i="1"/>
  <c r="AZ765" i="1"/>
  <c r="AZ1404" i="1"/>
  <c r="BB1404" i="1"/>
  <c r="BB672" i="1"/>
  <c r="AZ672" i="1"/>
  <c r="BB1245" i="1"/>
  <c r="AZ1245" i="1"/>
  <c r="AZ603" i="1"/>
  <c r="BB603" i="1"/>
  <c r="BB682" i="1"/>
  <c r="AZ682" i="1"/>
  <c r="BB373" i="1"/>
  <c r="AZ373" i="1"/>
  <c r="BB548" i="1"/>
  <c r="AZ548" i="1"/>
  <c r="BB807" i="1"/>
  <c r="AZ807" i="1"/>
  <c r="BB871" i="1"/>
  <c r="AZ871" i="1"/>
  <c r="BB476" i="1"/>
  <c r="AZ476" i="1"/>
  <c r="BB554" i="1"/>
  <c r="AZ554" i="1"/>
  <c r="BB165" i="1"/>
  <c r="BA165" i="1"/>
  <c r="BB507" i="1"/>
  <c r="AZ507" i="1"/>
  <c r="BB565" i="1"/>
  <c r="AZ565" i="1"/>
  <c r="AZ1230" i="1"/>
  <c r="BB1230" i="1"/>
  <c r="AZ1147" i="1"/>
  <c r="BB1147" i="1"/>
  <c r="AZ608" i="1"/>
  <c r="BB608" i="1"/>
  <c r="BB205" i="1"/>
  <c r="AZ205" i="1"/>
  <c r="AN3" i="1"/>
  <c r="BB233" i="1"/>
  <c r="AZ233" i="1"/>
  <c r="BB684" i="1"/>
  <c r="AZ684" i="1"/>
  <c r="BB411" i="1"/>
  <c r="AZ411" i="1"/>
  <c r="U669" i="1"/>
  <c r="AD669" i="1" s="1"/>
  <c r="AG669" i="1" s="1"/>
  <c r="AN669" i="1" s="1"/>
  <c r="AS1511" i="1"/>
  <c r="BA1511" i="1" s="1"/>
  <c r="AO1511" i="1"/>
  <c r="AR1511" i="1" s="1"/>
  <c r="BB403" i="1"/>
  <c r="AZ403" i="1"/>
  <c r="U697" i="1"/>
  <c r="AD697" i="1" s="1"/>
  <c r="AG697" i="1" s="1"/>
  <c r="AN697" i="1" s="1"/>
  <c r="AZ1272" i="1"/>
  <c r="BB1272" i="1"/>
  <c r="AS120" i="1"/>
  <c r="BA120" i="1" s="1"/>
  <c r="AO120" i="1"/>
  <c r="AR120" i="1" s="1"/>
  <c r="AS977" i="1"/>
  <c r="BA977" i="1" s="1"/>
  <c r="AO977" i="1"/>
  <c r="AR977" i="1" s="1"/>
  <c r="AS1495" i="1"/>
  <c r="BA1495" i="1" s="1"/>
  <c r="AO1495" i="1"/>
  <c r="AR1495" i="1" s="1"/>
  <c r="U505" i="1"/>
  <c r="AD505" i="1" s="1"/>
  <c r="AG505" i="1" s="1"/>
  <c r="AN505" i="1" s="1"/>
  <c r="AS719" i="1"/>
  <c r="BA719" i="1" s="1"/>
  <c r="AO719" i="1"/>
  <c r="AR719" i="1" s="1"/>
  <c r="AS1120" i="1"/>
  <c r="BA1120" i="1" s="1"/>
  <c r="AO1120" i="1"/>
  <c r="AR1120" i="1" s="1"/>
  <c r="BB1161" i="1"/>
  <c r="AZ1161" i="1"/>
  <c r="AS198" i="1"/>
  <c r="BA198" i="1" s="1"/>
  <c r="AO198" i="1"/>
  <c r="AR198" i="1" s="1"/>
  <c r="AS756" i="1"/>
  <c r="BA756" i="1" s="1"/>
  <c r="AO756" i="1"/>
  <c r="AR756" i="1" s="1"/>
  <c r="U17" i="1"/>
  <c r="AD17" i="1" s="1"/>
  <c r="AG17" i="1" s="1"/>
  <c r="AN17" i="1" s="1"/>
  <c r="BB78" i="1"/>
  <c r="AZ78" i="1"/>
  <c r="U323" i="1"/>
  <c r="AD323" i="1" s="1"/>
  <c r="AG323" i="1" s="1"/>
  <c r="AN323" i="1" s="1"/>
  <c r="U708" i="1"/>
  <c r="AD708" i="1" s="1"/>
  <c r="AG708" i="1" s="1"/>
  <c r="AN708" i="1" s="1"/>
  <c r="AS243" i="1"/>
  <c r="BA243" i="1" s="1"/>
  <c r="AO243" i="1"/>
  <c r="AR243" i="1" s="1"/>
  <c r="U95" i="1"/>
  <c r="AD95" i="1" s="1"/>
  <c r="AG95" i="1" s="1"/>
  <c r="AN95" i="1" s="1"/>
  <c r="U72" i="1"/>
  <c r="AD72" i="1" s="1"/>
  <c r="AG72" i="1" s="1"/>
  <c r="AN72" i="1" s="1"/>
  <c r="U191" i="1"/>
  <c r="AD191" i="1" s="1"/>
  <c r="AG191" i="1" s="1"/>
  <c r="AN191" i="1" s="1"/>
  <c r="U246" i="1"/>
  <c r="AD246" i="1" s="1"/>
  <c r="AG246" i="1" s="1"/>
  <c r="AN246" i="1" s="1"/>
  <c r="U318" i="1"/>
  <c r="AD318" i="1" s="1"/>
  <c r="AG318" i="1" s="1"/>
  <c r="AN318" i="1" s="1"/>
  <c r="U484" i="1"/>
  <c r="AD484" i="1" s="1"/>
  <c r="AG484" i="1" s="1"/>
  <c r="AN484" i="1" s="1"/>
  <c r="U257" i="1"/>
  <c r="AD257" i="1" s="1"/>
  <c r="AG257" i="1" s="1"/>
  <c r="AN257" i="1" s="1"/>
  <c r="U515" i="1"/>
  <c r="AD515" i="1" s="1"/>
  <c r="AG515" i="1" s="1"/>
  <c r="AN515" i="1" s="1"/>
  <c r="U625" i="1"/>
  <c r="AD625" i="1" s="1"/>
  <c r="AG625" i="1" s="1"/>
  <c r="AN625" i="1" s="1"/>
  <c r="BB876" i="1"/>
  <c r="AZ876" i="1"/>
  <c r="BB983" i="1"/>
  <c r="AZ983" i="1"/>
  <c r="AS997" i="1"/>
  <c r="BA997" i="1" s="1"/>
  <c r="AO997" i="1"/>
  <c r="AR997" i="1" s="1"/>
  <c r="AZ1203" i="1"/>
  <c r="BB1203" i="1"/>
  <c r="U1126" i="1"/>
  <c r="AD1126" i="1" s="1"/>
  <c r="AG1126" i="1" s="1"/>
  <c r="AN1126" i="1" s="1"/>
  <c r="U1381" i="1"/>
  <c r="AD1381" i="1" s="1"/>
  <c r="AG1381" i="1" s="1"/>
  <c r="AN1381" i="1" s="1"/>
  <c r="AS1603" i="1"/>
  <c r="BA1603" i="1" s="1"/>
  <c r="AO1603" i="1"/>
  <c r="AR1603" i="1" s="1"/>
  <c r="U61" i="1"/>
  <c r="AD61" i="1" s="1"/>
  <c r="AG61" i="1" s="1"/>
  <c r="AN61" i="1" s="1"/>
  <c r="BB315" i="1"/>
  <c r="AZ315" i="1"/>
  <c r="AS493" i="1"/>
  <c r="BA493" i="1" s="1"/>
  <c r="AO493" i="1"/>
  <c r="AR493" i="1" s="1"/>
  <c r="U451" i="1"/>
  <c r="AD451" i="1" s="1"/>
  <c r="AG451" i="1" s="1"/>
  <c r="AN451" i="1" s="1"/>
  <c r="AO475" i="1"/>
  <c r="AR475" i="1" s="1"/>
  <c r="AS475" i="1"/>
  <c r="BA475" i="1" s="1"/>
  <c r="AS668" i="1"/>
  <c r="BA668" i="1" s="1"/>
  <c r="AO668" i="1"/>
  <c r="AR668" i="1" s="1"/>
  <c r="U785" i="1"/>
  <c r="AD785" i="1" s="1"/>
  <c r="AG785" i="1" s="1"/>
  <c r="AN785" i="1" s="1"/>
  <c r="U788" i="1"/>
  <c r="AD788" i="1" s="1"/>
  <c r="AG788" i="1" s="1"/>
  <c r="AN788" i="1" s="1"/>
  <c r="U986" i="1"/>
  <c r="AD986" i="1" s="1"/>
  <c r="AG986" i="1" s="1"/>
  <c r="AN986" i="1" s="1"/>
  <c r="AS893" i="1"/>
  <c r="BA893" i="1" s="1"/>
  <c r="AO893" i="1"/>
  <c r="AR893" i="1" s="1"/>
  <c r="BB1221" i="1"/>
  <c r="AZ1221" i="1"/>
  <c r="U1082" i="1"/>
  <c r="AD1082" i="1" s="1"/>
  <c r="AG1082" i="1" s="1"/>
  <c r="AN1082" i="1" s="1"/>
  <c r="U1279" i="1"/>
  <c r="AD1279" i="1" s="1"/>
  <c r="AG1279" i="1" s="1"/>
  <c r="AN1279" i="1" s="1"/>
  <c r="AS16" i="1"/>
  <c r="BA16" i="1" s="1"/>
  <c r="AO16" i="1"/>
  <c r="AR16" i="1" s="1"/>
  <c r="U194" i="1"/>
  <c r="AD194" i="1" s="1"/>
  <c r="AG194" i="1" s="1"/>
  <c r="AN194" i="1" s="1"/>
  <c r="U195" i="1"/>
  <c r="AD195" i="1" s="1"/>
  <c r="AG195" i="1" s="1"/>
  <c r="AN195" i="1" s="1"/>
  <c r="AS640" i="1"/>
  <c r="BA640" i="1" s="1"/>
  <c r="AO640" i="1"/>
  <c r="AR640" i="1" s="1"/>
  <c r="AO866" i="1"/>
  <c r="AR866" i="1" s="1"/>
  <c r="AS866" i="1"/>
  <c r="BA866" i="1" s="1"/>
  <c r="AS1142" i="1"/>
  <c r="BA1142" i="1" s="1"/>
  <c r="AO1142" i="1"/>
  <c r="AR1142" i="1" s="1"/>
  <c r="AS1205" i="1"/>
  <c r="BA1205" i="1" s="1"/>
  <c r="AO1205" i="1"/>
  <c r="AR1205" i="1" s="1"/>
  <c r="AS1269" i="1"/>
  <c r="BA1269" i="1" s="1"/>
  <c r="AO1269" i="1"/>
  <c r="AR1269" i="1" s="1"/>
  <c r="BB1421" i="1"/>
  <c r="AZ1421" i="1"/>
  <c r="AS206" i="1"/>
  <c r="BA206" i="1" s="1"/>
  <c r="AO206" i="1"/>
  <c r="AR206" i="1" s="1"/>
  <c r="AS262" i="1"/>
  <c r="BA262" i="1" s="1"/>
  <c r="AO262" i="1"/>
  <c r="AR262" i="1" s="1"/>
  <c r="BB400" i="1"/>
  <c r="AZ400" i="1"/>
  <c r="U428" i="1"/>
  <c r="AD428" i="1" s="1"/>
  <c r="AG428" i="1" s="1"/>
  <c r="AN428" i="1" s="1"/>
  <c r="U290" i="1"/>
  <c r="AD290" i="1" s="1"/>
  <c r="AG290" i="1" s="1"/>
  <c r="AN290" i="1" s="1"/>
  <c r="AO325" i="1"/>
  <c r="AR325" i="1" s="1"/>
  <c r="AS325" i="1"/>
  <c r="BA325" i="1" s="1"/>
  <c r="U392" i="1"/>
  <c r="AD392" i="1" s="1"/>
  <c r="AG392" i="1" s="1"/>
  <c r="AN392" i="1" s="1"/>
  <c r="U324" i="1"/>
  <c r="AD324" i="1" s="1"/>
  <c r="AG324" i="1" s="1"/>
  <c r="AN324" i="1" s="1"/>
  <c r="BB728" i="1"/>
  <c r="AZ728" i="1"/>
  <c r="AS921" i="1"/>
  <c r="BA921" i="1" s="1"/>
  <c r="AO921" i="1"/>
  <c r="AR921" i="1" s="1"/>
  <c r="AR1260" i="1"/>
  <c r="AS1260" i="1"/>
  <c r="BA1260" i="1" s="1"/>
  <c r="U1192" i="1"/>
  <c r="AD1192" i="1" s="1"/>
  <c r="AG1192" i="1" s="1"/>
  <c r="AN1192" i="1" s="1"/>
  <c r="U1241" i="1"/>
  <c r="AD1241" i="1" s="1"/>
  <c r="AG1241" i="1" s="1"/>
  <c r="AN1241" i="1" s="1"/>
  <c r="U1357" i="1"/>
  <c r="AD1357" i="1" s="1"/>
  <c r="AG1357" i="1" s="1"/>
  <c r="AN1357" i="1" s="1"/>
  <c r="AS347" i="1"/>
  <c r="BA347" i="1" s="1"/>
  <c r="AO347" i="1"/>
  <c r="AR347" i="1" s="1"/>
  <c r="U31" i="1"/>
  <c r="AD31" i="1" s="1"/>
  <c r="AG31" i="1" s="1"/>
  <c r="AN31" i="1" s="1"/>
  <c r="U91" i="1"/>
  <c r="AD91" i="1" s="1"/>
  <c r="AG91" i="1" s="1"/>
  <c r="AN91" i="1" s="1"/>
  <c r="U383" i="1"/>
  <c r="AD383" i="1" s="1"/>
  <c r="AG383" i="1" s="1"/>
  <c r="AN383" i="1" s="1"/>
  <c r="U395" i="1"/>
  <c r="AD395" i="1" s="1"/>
  <c r="AG395" i="1" s="1"/>
  <c r="AN395" i="1" s="1"/>
  <c r="U228" i="1"/>
  <c r="AD228" i="1" s="1"/>
  <c r="AG228" i="1" s="1"/>
  <c r="AN228" i="1" s="1"/>
  <c r="U479" i="1"/>
  <c r="AD479" i="1" s="1"/>
  <c r="AG479" i="1" s="1"/>
  <c r="AN479" i="1" s="1"/>
  <c r="AS907" i="1"/>
  <c r="BA907" i="1" s="1"/>
  <c r="AO907" i="1"/>
  <c r="AR907" i="1" s="1"/>
  <c r="AS899" i="1"/>
  <c r="BA899" i="1" s="1"/>
  <c r="AO899" i="1"/>
  <c r="AR899" i="1" s="1"/>
  <c r="U902" i="1"/>
  <c r="AD902" i="1" s="1"/>
  <c r="AG902" i="1" s="1"/>
  <c r="AN902" i="1" s="1"/>
  <c r="BB1134" i="1"/>
  <c r="AZ1134" i="1"/>
  <c r="U947" i="1"/>
  <c r="AD947" i="1" s="1"/>
  <c r="AG947" i="1" s="1"/>
  <c r="AN947" i="1" s="1"/>
  <c r="AS1109" i="1"/>
  <c r="BA1109" i="1" s="1"/>
  <c r="AO1109" i="1"/>
  <c r="AR1109" i="1" s="1"/>
  <c r="U1467" i="1"/>
  <c r="AD1467" i="1" s="1"/>
  <c r="AG1467" i="1" s="1"/>
  <c r="AN1467" i="1" s="1"/>
  <c r="U145" i="1"/>
  <c r="AD145" i="1" s="1"/>
  <c r="AG145" i="1" s="1"/>
  <c r="AN145" i="1" s="1"/>
  <c r="AS297" i="1"/>
  <c r="BA297" i="1" s="1"/>
  <c r="AO297" i="1"/>
  <c r="AR297" i="1" s="1"/>
  <c r="U441" i="1"/>
  <c r="AD441" i="1" s="1"/>
  <c r="AG441" i="1" s="1"/>
  <c r="AN441" i="1" s="1"/>
  <c r="U462" i="1"/>
  <c r="AD462" i="1" s="1"/>
  <c r="AG462" i="1" s="1"/>
  <c r="AN462" i="1" s="1"/>
  <c r="U460" i="1"/>
  <c r="AD460" i="1" s="1"/>
  <c r="AG460" i="1" s="1"/>
  <c r="AN460" i="1" s="1"/>
  <c r="U346" i="1"/>
  <c r="AD346" i="1" s="1"/>
  <c r="AG346" i="1" s="1"/>
  <c r="AN346" i="1" s="1"/>
  <c r="U704" i="1"/>
  <c r="AD704" i="1" s="1"/>
  <c r="AG704" i="1" s="1"/>
  <c r="AN704" i="1" s="1"/>
  <c r="AS970" i="1"/>
  <c r="BA970" i="1" s="1"/>
  <c r="AO970" i="1"/>
  <c r="AR970" i="1" s="1"/>
  <c r="U1101" i="1"/>
  <c r="AD1101" i="1" s="1"/>
  <c r="AG1101" i="1" s="1"/>
  <c r="AN1101" i="1" s="1"/>
  <c r="AS1273" i="1"/>
  <c r="BA1273" i="1" s="1"/>
  <c r="AO1273" i="1"/>
  <c r="AR1273" i="1" s="1"/>
  <c r="AS1065" i="1"/>
  <c r="BA1065" i="1" s="1"/>
  <c r="AO1065" i="1"/>
  <c r="AR1065" i="1" s="1"/>
  <c r="U1053" i="1"/>
  <c r="AD1053" i="1" s="1"/>
  <c r="AG1053" i="1" s="1"/>
  <c r="AN1053" i="1" s="1"/>
  <c r="U1371" i="1"/>
  <c r="AD1371" i="1" s="1"/>
  <c r="AG1371" i="1" s="1"/>
  <c r="AN1371" i="1" s="1"/>
  <c r="U1447" i="1"/>
  <c r="AD1447" i="1" s="1"/>
  <c r="AG1447" i="1" s="1"/>
  <c r="AN1447" i="1" s="1"/>
  <c r="U169" i="1"/>
  <c r="AD169" i="1" s="1"/>
  <c r="AG169" i="1" s="1"/>
  <c r="AN169" i="1" s="1"/>
  <c r="U438" i="1"/>
  <c r="AD438" i="1" s="1"/>
  <c r="AG438" i="1" s="1"/>
  <c r="AN438" i="1" s="1"/>
  <c r="U510" i="1"/>
  <c r="AD510" i="1" s="1"/>
  <c r="AG510" i="1" s="1"/>
  <c r="AN510" i="1" s="1"/>
  <c r="AS910" i="1"/>
  <c r="BA910" i="1" s="1"/>
  <c r="AO910" i="1"/>
  <c r="AR910" i="1" s="1"/>
  <c r="AS1078" i="1"/>
  <c r="BA1078" i="1" s="1"/>
  <c r="AO1078" i="1"/>
  <c r="AR1078" i="1" s="1"/>
  <c r="U1400" i="1"/>
  <c r="AD1400" i="1" s="1"/>
  <c r="AG1400" i="1" s="1"/>
  <c r="AN1400" i="1" s="1"/>
  <c r="AS1462" i="1"/>
  <c r="BA1462" i="1" s="1"/>
  <c r="AO1462" i="1"/>
  <c r="AR1462" i="1" s="1"/>
  <c r="U150" i="1"/>
  <c r="AD150" i="1" s="1"/>
  <c r="AG150" i="1" s="1"/>
  <c r="AN150" i="1" s="1"/>
  <c r="AS19" i="1"/>
  <c r="BA19" i="1" s="1"/>
  <c r="AO19" i="1"/>
  <c r="AR19" i="1" s="1"/>
  <c r="AS285" i="1"/>
  <c r="BA285" i="1" s="1"/>
  <c r="AO285" i="1"/>
  <c r="AR285" i="1" s="1"/>
  <c r="U394" i="1"/>
  <c r="AD394" i="1" s="1"/>
  <c r="AG394" i="1" s="1"/>
  <c r="AN394" i="1" s="1"/>
  <c r="U298" i="1"/>
  <c r="AD298" i="1" s="1"/>
  <c r="AG298" i="1" s="1"/>
  <c r="AN298" i="1" s="1"/>
  <c r="AS566" i="1"/>
  <c r="BA566" i="1" s="1"/>
  <c r="AO566" i="1"/>
  <c r="AR566" i="1" s="1"/>
  <c r="U630" i="1"/>
  <c r="AD630" i="1" s="1"/>
  <c r="AG630" i="1" s="1"/>
  <c r="AN630" i="1" s="1"/>
  <c r="AS808" i="1"/>
  <c r="BA808" i="1" s="1"/>
  <c r="AO808" i="1"/>
  <c r="AR808" i="1" s="1"/>
  <c r="AS934" i="1"/>
  <c r="BA934" i="1" s="1"/>
  <c r="AO934" i="1"/>
  <c r="AR934" i="1" s="1"/>
  <c r="AS1220" i="1"/>
  <c r="BA1220" i="1" s="1"/>
  <c r="AO1220" i="1"/>
  <c r="AR1220" i="1" s="1"/>
  <c r="U1372" i="1"/>
  <c r="AD1372" i="1" s="1"/>
  <c r="AG1372" i="1" s="1"/>
  <c r="AN1372" i="1" s="1"/>
  <c r="BB1397" i="1"/>
  <c r="AZ1397" i="1"/>
  <c r="U1375" i="1"/>
  <c r="AD1375" i="1" s="1"/>
  <c r="AG1375" i="1" s="1"/>
  <c r="AN1375" i="1" s="1"/>
  <c r="BB978" i="1"/>
  <c r="AZ978" i="1"/>
  <c r="AZ900" i="1"/>
  <c r="BB900" i="1"/>
  <c r="U192" i="1"/>
  <c r="AD192" i="1" s="1"/>
  <c r="AG192" i="1" s="1"/>
  <c r="AN192" i="1" s="1"/>
  <c r="U431" i="1"/>
  <c r="AD431" i="1" s="1"/>
  <c r="AG431" i="1" s="1"/>
  <c r="AN431" i="1" s="1"/>
  <c r="U492" i="1"/>
  <c r="AD492" i="1" s="1"/>
  <c r="AG492" i="1" s="1"/>
  <c r="AN492" i="1" s="1"/>
  <c r="U458" i="1"/>
  <c r="AD458" i="1" s="1"/>
  <c r="AG458" i="1" s="1"/>
  <c r="AN458" i="1" s="1"/>
  <c r="BB755" i="1"/>
  <c r="AZ755" i="1"/>
  <c r="BB778" i="1"/>
  <c r="AZ778" i="1"/>
  <c r="U802" i="1"/>
  <c r="AD802" i="1" s="1"/>
  <c r="AG802" i="1" s="1"/>
  <c r="AN802" i="1" s="1"/>
  <c r="AS1007" i="1"/>
  <c r="BA1007" i="1" s="1"/>
  <c r="AO1007" i="1"/>
  <c r="AR1007" i="1" s="1"/>
  <c r="AS1237" i="1"/>
  <c r="BA1237" i="1" s="1"/>
  <c r="AO1237" i="1"/>
  <c r="AR1237" i="1" s="1"/>
  <c r="U1294" i="1"/>
  <c r="AD1294" i="1" s="1"/>
  <c r="AG1294" i="1" s="1"/>
  <c r="AN1294" i="1" s="1"/>
  <c r="U1474" i="1"/>
  <c r="AD1474" i="1" s="1"/>
  <c r="AG1474" i="1" s="1"/>
  <c r="AN1474" i="1" s="1"/>
  <c r="U40" i="1"/>
  <c r="AD40" i="1" s="1"/>
  <c r="AG40" i="1" s="1"/>
  <c r="AN40" i="1" s="1"/>
  <c r="U24" i="1"/>
  <c r="AD24" i="1" s="1"/>
  <c r="AG24" i="1" s="1"/>
  <c r="AN24" i="1" s="1"/>
  <c r="U173" i="1"/>
  <c r="AD173" i="1" s="1"/>
  <c r="AG173" i="1" s="1"/>
  <c r="AN173" i="1" s="1"/>
  <c r="U304" i="1"/>
  <c r="AD304" i="1" s="1"/>
  <c r="AG304" i="1" s="1"/>
  <c r="AN304" i="1" s="1"/>
  <c r="U319" i="1"/>
  <c r="AD319" i="1" s="1"/>
  <c r="AG319" i="1" s="1"/>
  <c r="AN319" i="1" s="1"/>
  <c r="U662" i="1"/>
  <c r="AD662" i="1" s="1"/>
  <c r="AG662" i="1" s="1"/>
  <c r="AN662" i="1" s="1"/>
  <c r="U1021" i="1"/>
  <c r="AD1021" i="1" s="1"/>
  <c r="AG1021" i="1" s="1"/>
  <c r="AN1021" i="1" s="1"/>
  <c r="U1154" i="1"/>
  <c r="AD1154" i="1" s="1"/>
  <c r="AG1154" i="1" s="1"/>
  <c r="AN1154" i="1" s="1"/>
  <c r="BB1410" i="1"/>
  <c r="AZ1410" i="1"/>
  <c r="BB1419" i="1"/>
  <c r="AZ1419" i="1"/>
  <c r="U69" i="1"/>
  <c r="AD69" i="1" s="1"/>
  <c r="AG69" i="1" s="1"/>
  <c r="AN69" i="1" s="1"/>
  <c r="U226" i="1"/>
  <c r="AD226" i="1" s="1"/>
  <c r="AG226" i="1" s="1"/>
  <c r="AN226" i="1" s="1"/>
  <c r="U13" i="1"/>
  <c r="AD13" i="1" s="1"/>
  <c r="AG13" i="1" s="1"/>
  <c r="AN13" i="1" s="1"/>
  <c r="BB649" i="1"/>
  <c r="AZ649" i="1"/>
  <c r="U793" i="1"/>
  <c r="AD793" i="1" s="1"/>
  <c r="AG793" i="1" s="1"/>
  <c r="AN793" i="1" s="1"/>
  <c r="U862" i="1"/>
  <c r="AD862" i="1" s="1"/>
  <c r="AG862" i="1" s="1"/>
  <c r="AN862" i="1" s="1"/>
  <c r="U1280" i="1"/>
  <c r="AD1280" i="1" s="1"/>
  <c r="AG1280" i="1" s="1"/>
  <c r="AN1280" i="1" s="1"/>
  <c r="U1060" i="1"/>
  <c r="AD1060" i="1" s="1"/>
  <c r="AG1060" i="1" s="1"/>
  <c r="AN1060" i="1" s="1"/>
  <c r="U1408" i="1"/>
  <c r="AD1408" i="1" s="1"/>
  <c r="AG1408" i="1" s="1"/>
  <c r="AN1408" i="1" s="1"/>
  <c r="AS1396" i="1"/>
  <c r="BA1396" i="1" s="1"/>
  <c r="AO1396" i="1"/>
  <c r="AR1396" i="1" s="1"/>
  <c r="AZ1503" i="1"/>
  <c r="BB1503" i="1"/>
  <c r="U45" i="1"/>
  <c r="AD45" i="1" s="1"/>
  <c r="AG45" i="1" s="1"/>
  <c r="AN45" i="1" s="1"/>
  <c r="U178" i="1"/>
  <c r="AD178" i="1" s="1"/>
  <c r="AG178" i="1" s="1"/>
  <c r="AN178" i="1" s="1"/>
  <c r="U402" i="1"/>
  <c r="AD402" i="1" s="1"/>
  <c r="AG402" i="1" s="1"/>
  <c r="AN402" i="1" s="1"/>
  <c r="AZ550" i="1"/>
  <c r="BB550" i="1"/>
  <c r="AS850" i="1"/>
  <c r="BA850" i="1" s="1"/>
  <c r="AO850" i="1"/>
  <c r="AR850" i="1" s="1"/>
  <c r="U678" i="1"/>
  <c r="AD678" i="1" s="1"/>
  <c r="AG678" i="1" s="1"/>
  <c r="AN678" i="1" s="1"/>
  <c r="U772" i="1"/>
  <c r="AD772" i="1" s="1"/>
  <c r="AG772" i="1" s="1"/>
  <c r="AN772" i="1" s="1"/>
  <c r="U1133" i="1"/>
  <c r="AD1133" i="1" s="1"/>
  <c r="AG1133" i="1" s="1"/>
  <c r="AN1133" i="1" s="1"/>
  <c r="U1100" i="1"/>
  <c r="AD1100" i="1" s="1"/>
  <c r="AG1100" i="1" s="1"/>
  <c r="AN1100" i="1" s="1"/>
  <c r="AS1488" i="1"/>
  <c r="BA1488" i="1" s="1"/>
  <c r="AO1488" i="1"/>
  <c r="AR1488" i="1" s="1"/>
  <c r="AS1506" i="1"/>
  <c r="BA1506" i="1" s="1"/>
  <c r="AO1506" i="1"/>
  <c r="AR1506" i="1" s="1"/>
  <c r="U164" i="1"/>
  <c r="AD164" i="1" s="1"/>
  <c r="AG164" i="1" s="1"/>
  <c r="AN164" i="1" s="1"/>
  <c r="U523" i="1"/>
  <c r="AD523" i="1" s="1"/>
  <c r="AG523" i="1" s="1"/>
  <c r="AN523" i="1" s="1"/>
  <c r="U582" i="1"/>
  <c r="AD582" i="1" s="1"/>
  <c r="AG582" i="1" s="1"/>
  <c r="AN582" i="1" s="1"/>
  <c r="U767" i="1"/>
  <c r="AD767" i="1" s="1"/>
  <c r="AG767" i="1" s="1"/>
  <c r="AN767" i="1" s="1"/>
  <c r="BB905" i="1"/>
  <c r="AZ905" i="1"/>
  <c r="AS1214" i="1"/>
  <c r="BA1214" i="1" s="1"/>
  <c r="AO1214" i="1"/>
  <c r="AR1214" i="1" s="1"/>
  <c r="AS1110" i="1"/>
  <c r="BA1110" i="1" s="1"/>
  <c r="AO1110" i="1"/>
  <c r="AR1110" i="1" s="1"/>
  <c r="BB1265" i="1"/>
  <c r="AZ1265" i="1"/>
  <c r="U1442" i="1"/>
  <c r="AD1442" i="1" s="1"/>
  <c r="AG1442" i="1" s="1"/>
  <c r="AN1442" i="1" s="1"/>
  <c r="AS49" i="1"/>
  <c r="BA49" i="1" s="1"/>
  <c r="AO49" i="1"/>
  <c r="AR49" i="1" s="1"/>
  <c r="AS472" i="1"/>
  <c r="BA472" i="1" s="1"/>
  <c r="AO472" i="1"/>
  <c r="AR472" i="1" s="1"/>
  <c r="U303" i="1"/>
  <c r="AD303" i="1" s="1"/>
  <c r="AG303" i="1" s="1"/>
  <c r="AN303" i="1" s="1"/>
  <c r="U486" i="1"/>
  <c r="AD486" i="1" s="1"/>
  <c r="AG486" i="1" s="1"/>
  <c r="AN486" i="1" s="1"/>
  <c r="U468" i="1"/>
  <c r="AD468" i="1" s="1"/>
  <c r="AG468" i="1" s="1"/>
  <c r="AN468" i="1" s="1"/>
  <c r="U427" i="1"/>
  <c r="AD427" i="1" s="1"/>
  <c r="AG427" i="1" s="1"/>
  <c r="AN427" i="1" s="1"/>
  <c r="U593" i="1"/>
  <c r="AD593" i="1" s="1"/>
  <c r="AG593" i="1" s="1"/>
  <c r="AN593" i="1" s="1"/>
  <c r="U665" i="1"/>
  <c r="AD665" i="1" s="1"/>
  <c r="AG665" i="1" s="1"/>
  <c r="AN665" i="1" s="1"/>
  <c r="U806" i="1"/>
  <c r="AD806" i="1" s="1"/>
  <c r="AG806" i="1" s="1"/>
  <c r="AN806" i="1" s="1"/>
  <c r="U1139" i="1"/>
  <c r="AD1139" i="1" s="1"/>
  <c r="AG1139" i="1" s="1"/>
  <c r="AN1139" i="1" s="1"/>
  <c r="U1172" i="1"/>
  <c r="AD1172" i="1" s="1"/>
  <c r="AG1172" i="1" s="1"/>
  <c r="AN1172" i="1" s="1"/>
  <c r="U1492" i="1"/>
  <c r="AD1492" i="1" s="1"/>
  <c r="AG1492" i="1" s="1"/>
  <c r="AN1492" i="1" s="1"/>
  <c r="U148" i="1"/>
  <c r="AD148" i="1" s="1"/>
  <c r="AG148" i="1" s="1"/>
  <c r="AN148" i="1" s="1"/>
  <c r="AZ627" i="1"/>
  <c r="BB627" i="1"/>
  <c r="U414" i="1"/>
  <c r="AD414" i="1" s="1"/>
  <c r="AG414" i="1" s="1"/>
  <c r="AN414" i="1" s="1"/>
  <c r="U299" i="1"/>
  <c r="AD299" i="1" s="1"/>
  <c r="AG299" i="1" s="1"/>
  <c r="AN299" i="1" s="1"/>
  <c r="BB888" i="1"/>
  <c r="AZ888" i="1"/>
  <c r="AZ1075" i="1"/>
  <c r="BB1075" i="1"/>
  <c r="BB166" i="1"/>
  <c r="AZ166" i="1"/>
  <c r="AZ595" i="1"/>
  <c r="BB595" i="1"/>
  <c r="BB1361" i="1"/>
  <c r="AZ1361" i="1"/>
  <c r="BB426" i="1"/>
  <c r="AZ426" i="1"/>
  <c r="BB88" i="1"/>
  <c r="AZ88" i="1"/>
  <c r="AZ661" i="1"/>
  <c r="BB661" i="1"/>
  <c r="AZ936" i="1"/>
  <c r="BB936" i="1"/>
  <c r="BB106" i="1"/>
  <c r="AZ106" i="1"/>
  <c r="BB70" i="1"/>
  <c r="AZ70" i="1"/>
  <c r="BB429" i="1"/>
  <c r="AZ429" i="1"/>
  <c r="AZ1286" i="1"/>
  <c r="BB1286" i="1"/>
  <c r="BB46" i="1"/>
  <c r="AZ46" i="1"/>
  <c r="BB156" i="1"/>
  <c r="AZ156" i="1"/>
  <c r="BB86" i="1"/>
  <c r="AZ86" i="1"/>
  <c r="U473" i="1"/>
  <c r="AD473" i="1" s="1"/>
  <c r="AG473" i="1" s="1"/>
  <c r="AN473" i="1" s="1"/>
  <c r="BB1029" i="1"/>
  <c r="AZ1029" i="1"/>
  <c r="AR225" i="1"/>
  <c r="AS225" i="1"/>
  <c r="BA225" i="1" s="1"/>
  <c r="AO225" i="1"/>
  <c r="AS1151" i="1"/>
  <c r="BA1151" i="1" s="1"/>
  <c r="AO1151" i="1"/>
  <c r="AR1151" i="1" s="1"/>
  <c r="AS1215" i="1"/>
  <c r="BA1215" i="1" s="1"/>
  <c r="AO1215" i="1"/>
  <c r="AR1215" i="1" s="1"/>
  <c r="U340" i="1"/>
  <c r="AD340" i="1" s="1"/>
  <c r="AG340" i="1" s="1"/>
  <c r="AN340" i="1" s="1"/>
  <c r="AS677" i="1"/>
  <c r="BA677" i="1" s="1"/>
  <c r="AO677" i="1"/>
  <c r="AR677" i="1" s="1"/>
  <c r="U367" i="1"/>
  <c r="AD367" i="1" s="1"/>
  <c r="AG367" i="1" s="1"/>
  <c r="AN367" i="1" s="1"/>
  <c r="BB596" i="1"/>
  <c r="AZ596" i="1"/>
  <c r="AS605" i="1"/>
  <c r="BA605" i="1" s="1"/>
  <c r="AO605" i="1"/>
  <c r="AR605" i="1" s="1"/>
  <c r="AS937" i="1"/>
  <c r="BA937" i="1" s="1"/>
  <c r="AO937" i="1"/>
  <c r="AR937" i="1" s="1"/>
  <c r="BB1108" i="1"/>
  <c r="AZ1108" i="1"/>
  <c r="U140" i="1"/>
  <c r="AD140" i="1" s="1"/>
  <c r="AG140" i="1" s="1"/>
  <c r="AN140" i="1" s="1"/>
  <c r="U614" i="1"/>
  <c r="AD614" i="1" s="1"/>
  <c r="AG614" i="1" s="1"/>
  <c r="AN614" i="1" s="1"/>
  <c r="AZ843" i="1"/>
  <c r="BB843" i="1"/>
  <c r="U1360" i="1"/>
  <c r="AD1360" i="1" s="1"/>
  <c r="AG1360" i="1" s="1"/>
  <c r="AN1360" i="1" s="1"/>
  <c r="BB171" i="1"/>
  <c r="AZ171" i="1"/>
  <c r="BB389" i="1"/>
  <c r="AZ389" i="1"/>
  <c r="BB580" i="1"/>
  <c r="AZ580" i="1"/>
  <c r="AO415" i="1"/>
  <c r="AR415" i="1" s="1"/>
  <c r="AS415" i="1"/>
  <c r="BA415" i="1" s="1"/>
  <c r="AS456" i="1"/>
  <c r="BA456" i="1" s="1"/>
  <c r="AO456" i="1"/>
  <c r="AR456" i="1" s="1"/>
  <c r="AS237" i="1"/>
  <c r="BA237" i="1" s="1"/>
  <c r="AO237" i="1"/>
  <c r="AR237" i="1" s="1"/>
  <c r="AO337" i="1"/>
  <c r="AR337" i="1" s="1"/>
  <c r="AS337" i="1"/>
  <c r="BA337" i="1" s="1"/>
  <c r="U797" i="1"/>
  <c r="AD797" i="1" s="1"/>
  <c r="AG797" i="1" s="1"/>
  <c r="AN797" i="1" s="1"/>
  <c r="AS965" i="1"/>
  <c r="BA965" i="1" s="1"/>
  <c r="AO965" i="1"/>
  <c r="AR965" i="1" s="1"/>
  <c r="AS1057" i="1"/>
  <c r="BA1057" i="1" s="1"/>
  <c r="AO1057" i="1"/>
  <c r="AR1057" i="1" s="1"/>
  <c r="BB1212" i="1"/>
  <c r="AZ1212" i="1"/>
  <c r="U1347" i="1"/>
  <c r="AD1347" i="1" s="1"/>
  <c r="AG1347" i="1" s="1"/>
  <c r="AN1347" i="1" s="1"/>
  <c r="U291" i="1"/>
  <c r="AD291" i="1" s="1"/>
  <c r="AG291" i="1" s="1"/>
  <c r="AN291" i="1" s="1"/>
  <c r="U635" i="1"/>
  <c r="AD635" i="1" s="1"/>
  <c r="AG635" i="1" s="1"/>
  <c r="AN635" i="1" s="1"/>
  <c r="AS869" i="1"/>
  <c r="BA869" i="1" s="1"/>
  <c r="AO869" i="1"/>
  <c r="AR869" i="1" s="1"/>
  <c r="AS779" i="1"/>
  <c r="BA779" i="1" s="1"/>
  <c r="AO779" i="1"/>
  <c r="AR779" i="1" s="1"/>
  <c r="AS980" i="1"/>
  <c r="BA980" i="1" s="1"/>
  <c r="AO980" i="1"/>
  <c r="AR980" i="1" s="1"/>
  <c r="AZ1039" i="1"/>
  <c r="BB1039" i="1"/>
  <c r="AS1236" i="1"/>
  <c r="BA1236" i="1" s="1"/>
  <c r="AO1236" i="1"/>
  <c r="AR1236" i="1" s="1"/>
  <c r="U1068" i="1"/>
  <c r="AD1068" i="1" s="1"/>
  <c r="AG1068" i="1" s="1"/>
  <c r="AN1068" i="1" s="1"/>
  <c r="BB1364" i="1"/>
  <c r="AZ1364" i="1"/>
  <c r="AS1443" i="1"/>
  <c r="BA1443" i="1" s="1"/>
  <c r="AO1443" i="1"/>
  <c r="AR1443" i="1" s="1"/>
  <c r="AS1513" i="1"/>
  <c r="BA1513" i="1" s="1"/>
  <c r="AO1513" i="1"/>
  <c r="AR1513" i="1" s="1"/>
  <c r="BB75" i="1"/>
  <c r="AZ75" i="1"/>
  <c r="U118" i="1"/>
  <c r="AD118" i="1" s="1"/>
  <c r="AG118" i="1" s="1"/>
  <c r="AN118" i="1" s="1"/>
  <c r="BB247" i="1"/>
  <c r="AZ247" i="1"/>
  <c r="U252" i="1"/>
  <c r="AD252" i="1" s="1"/>
  <c r="AG252" i="1" s="1"/>
  <c r="AN252" i="1" s="1"/>
  <c r="BB281" i="1"/>
  <c r="AZ281" i="1"/>
  <c r="U362" i="1"/>
  <c r="AD362" i="1" s="1"/>
  <c r="AG362" i="1" s="1"/>
  <c r="AN362" i="1" s="1"/>
  <c r="BB588" i="1"/>
  <c r="AZ588" i="1"/>
  <c r="U560" i="1"/>
  <c r="AD560" i="1" s="1"/>
  <c r="AG560" i="1" s="1"/>
  <c r="AN560" i="1" s="1"/>
  <c r="U809" i="1"/>
  <c r="AD809" i="1" s="1"/>
  <c r="AG809" i="1" s="1"/>
  <c r="AN809" i="1" s="1"/>
  <c r="BB952" i="1"/>
  <c r="AZ952" i="1"/>
  <c r="U954" i="1"/>
  <c r="AD954" i="1" s="1"/>
  <c r="AG954" i="1" s="1"/>
  <c r="AN954" i="1" s="1"/>
  <c r="AJ1025" i="1"/>
  <c r="AN1025" i="1" s="1"/>
  <c r="AS1025" i="1" s="1"/>
  <c r="AS1062" i="1"/>
  <c r="BA1062" i="1" s="1"/>
  <c r="AO1062" i="1"/>
  <c r="AR1062" i="1" s="1"/>
  <c r="U1030" i="1"/>
  <c r="AD1030" i="1" s="1"/>
  <c r="AG1030" i="1" s="1"/>
  <c r="AN1030" i="1" s="1"/>
  <c r="AS1405" i="1"/>
  <c r="BA1405" i="1" s="1"/>
  <c r="AO1405" i="1"/>
  <c r="AR1405" i="1" s="1"/>
  <c r="AS196" i="1"/>
  <c r="BA196" i="1" s="1"/>
  <c r="AO196" i="1"/>
  <c r="AR196" i="1" s="1"/>
  <c r="U253" i="1"/>
  <c r="AD253" i="1" s="1"/>
  <c r="AG253" i="1" s="1"/>
  <c r="AN253" i="1" s="1"/>
  <c r="AS393" i="1"/>
  <c r="BA393" i="1" s="1"/>
  <c r="AO393" i="1"/>
  <c r="AR393" i="1" s="1"/>
  <c r="U288" i="1"/>
  <c r="AD288" i="1" s="1"/>
  <c r="AG288" i="1" s="1"/>
  <c r="AN288" i="1" s="1"/>
  <c r="U454" i="1"/>
  <c r="AD454" i="1" s="1"/>
  <c r="AG454" i="1" s="1"/>
  <c r="AN454" i="1" s="1"/>
  <c r="AS569" i="1"/>
  <c r="BA569" i="1" s="1"/>
  <c r="AO569" i="1"/>
  <c r="AR569" i="1" s="1"/>
  <c r="AS898" i="1"/>
  <c r="BA898" i="1" s="1"/>
  <c r="AO898" i="1"/>
  <c r="AR898" i="1" s="1"/>
  <c r="U870" i="1"/>
  <c r="AD870" i="1" s="1"/>
  <c r="AG870" i="1" s="1"/>
  <c r="AN870" i="1" s="1"/>
  <c r="AS1051" i="1"/>
  <c r="BA1051" i="1" s="1"/>
  <c r="AO1051" i="1"/>
  <c r="AR1051" i="1" s="1"/>
  <c r="AS916" i="1"/>
  <c r="BA916" i="1" s="1"/>
  <c r="AO916" i="1"/>
  <c r="AR916" i="1" s="1"/>
  <c r="AS1227" i="1"/>
  <c r="BA1227" i="1" s="1"/>
  <c r="AO1227" i="1"/>
  <c r="AR1227" i="1" s="1"/>
  <c r="BB1266" i="1"/>
  <c r="AZ1266" i="1"/>
  <c r="BB1255" i="1"/>
  <c r="AZ1255" i="1"/>
  <c r="AZ1262" i="1"/>
  <c r="BB1262" i="1"/>
  <c r="AS1356" i="1"/>
  <c r="BA1356" i="1" s="1"/>
  <c r="AO1356" i="1"/>
  <c r="AR1356" i="1" s="1"/>
  <c r="AS1386" i="1"/>
  <c r="BA1386" i="1" s="1"/>
  <c r="AO1386" i="1"/>
  <c r="AR1386" i="1" s="1"/>
  <c r="U1464" i="1"/>
  <c r="AD1464" i="1" s="1"/>
  <c r="AG1464" i="1" s="1"/>
  <c r="AN1464" i="1" s="1"/>
  <c r="U1504" i="1"/>
  <c r="AD1504" i="1" s="1"/>
  <c r="AG1504" i="1" s="1"/>
  <c r="AN1504" i="1" s="1"/>
  <c r="BB143" i="1"/>
  <c r="AZ143" i="1"/>
  <c r="BB326" i="1"/>
  <c r="AZ326" i="1"/>
  <c r="AS107" i="1"/>
  <c r="BA107" i="1" s="1"/>
  <c r="AO107" i="1"/>
  <c r="AR107" i="1" s="1"/>
  <c r="U207" i="1"/>
  <c r="AD207" i="1" s="1"/>
  <c r="AG207" i="1" s="1"/>
  <c r="AN207" i="1" s="1"/>
  <c r="BB416" i="1"/>
  <c r="AZ416" i="1"/>
  <c r="BB350" i="1"/>
  <c r="AZ350" i="1"/>
  <c r="U447" i="1"/>
  <c r="AD447" i="1" s="1"/>
  <c r="AG447" i="1" s="1"/>
  <c r="AN447" i="1" s="1"/>
  <c r="U401" i="1"/>
  <c r="AD401" i="1" s="1"/>
  <c r="AG401" i="1" s="1"/>
  <c r="AN401" i="1" s="1"/>
  <c r="AS579" i="1"/>
  <c r="BA579" i="1" s="1"/>
  <c r="AO579" i="1"/>
  <c r="AR579" i="1" s="1"/>
  <c r="AS805" i="1"/>
  <c r="BA805" i="1" s="1"/>
  <c r="AO805" i="1"/>
  <c r="AR805" i="1" s="1"/>
  <c r="AS840" i="1"/>
  <c r="BA840" i="1" s="1"/>
  <c r="AO840" i="1"/>
  <c r="AR840" i="1" s="1"/>
  <c r="AZ832" i="1"/>
  <c r="BB832" i="1"/>
  <c r="AS1037" i="1"/>
  <c r="BA1037" i="1" s="1"/>
  <c r="AR1037" i="1"/>
  <c r="AS1224" i="1"/>
  <c r="BA1224" i="1" s="1"/>
  <c r="AO1224" i="1"/>
  <c r="AR1224" i="1" s="1"/>
  <c r="BB1337" i="1"/>
  <c r="AZ1337" i="1"/>
  <c r="U1477" i="1"/>
  <c r="AD1477" i="1" s="1"/>
  <c r="AG1477" i="1" s="1"/>
  <c r="AN1477" i="1" s="1"/>
  <c r="AS44" i="1"/>
  <c r="BA44" i="1" s="1"/>
  <c r="AO44" i="1"/>
  <c r="AR44" i="1" s="1"/>
  <c r="AS461" i="1"/>
  <c r="BA461" i="1" s="1"/>
  <c r="AO461" i="1"/>
  <c r="AR461" i="1" s="1"/>
  <c r="U123" i="1"/>
  <c r="AD123" i="1" s="1"/>
  <c r="AG123" i="1" s="1"/>
  <c r="AN123" i="1" s="1"/>
  <c r="U161" i="1"/>
  <c r="AD161" i="1" s="1"/>
  <c r="AG161" i="1" s="1"/>
  <c r="AN161" i="1" s="1"/>
  <c r="AS356" i="1"/>
  <c r="BA356" i="1" s="1"/>
  <c r="AO356" i="1"/>
  <c r="AR356" i="1" s="1"/>
  <c r="U275" i="1"/>
  <c r="AD275" i="1" s="1"/>
  <c r="AG275" i="1" s="1"/>
  <c r="AN275" i="1" s="1"/>
  <c r="U413" i="1"/>
  <c r="AD413" i="1" s="1"/>
  <c r="AG413" i="1" s="1"/>
  <c r="AN413" i="1" s="1"/>
  <c r="U502" i="1"/>
  <c r="AD502" i="1" s="1"/>
  <c r="AG502" i="1" s="1"/>
  <c r="AN502" i="1" s="1"/>
  <c r="U455" i="1"/>
  <c r="AD455" i="1" s="1"/>
  <c r="AG455" i="1" s="1"/>
  <c r="AN455" i="1" s="1"/>
  <c r="U279" i="1"/>
  <c r="AD279" i="1" s="1"/>
  <c r="AG279" i="1" s="1"/>
  <c r="AN279" i="1" s="1"/>
  <c r="AS618" i="1"/>
  <c r="BA618" i="1" s="1"/>
  <c r="AO618" i="1"/>
  <c r="AR618" i="1" s="1"/>
  <c r="U556" i="1"/>
  <c r="AD556" i="1" s="1"/>
  <c r="AG556" i="1" s="1"/>
  <c r="AN556" i="1" s="1"/>
  <c r="U585" i="1"/>
  <c r="AD585" i="1" s="1"/>
  <c r="AG585" i="1" s="1"/>
  <c r="AN585" i="1" s="1"/>
  <c r="U591" i="1"/>
  <c r="AD591" i="1" s="1"/>
  <c r="AG591" i="1" s="1"/>
  <c r="AN591" i="1" s="1"/>
  <c r="AS958" i="1"/>
  <c r="BA958" i="1" s="1"/>
  <c r="AO958" i="1"/>
  <c r="AR958" i="1" s="1"/>
  <c r="U701" i="1"/>
  <c r="AD701" i="1" s="1"/>
  <c r="AG701" i="1" s="1"/>
  <c r="AN701" i="1" s="1"/>
  <c r="AS926" i="1"/>
  <c r="BA926" i="1" s="1"/>
  <c r="AO926" i="1"/>
  <c r="AR926" i="1" s="1"/>
  <c r="AS1193" i="1"/>
  <c r="BA1193" i="1" s="1"/>
  <c r="AO1193" i="1"/>
  <c r="AR1193" i="1" s="1"/>
  <c r="AS1130" i="1"/>
  <c r="BA1130" i="1" s="1"/>
  <c r="AO1130" i="1"/>
  <c r="AR1130" i="1" s="1"/>
  <c r="U1210" i="1"/>
  <c r="AD1210" i="1" s="1"/>
  <c r="AG1210" i="1" s="1"/>
  <c r="AN1210" i="1" s="1"/>
  <c r="AS1370" i="1"/>
  <c r="BA1370" i="1" s="1"/>
  <c r="AO1370" i="1"/>
  <c r="AR1370" i="1" s="1"/>
  <c r="AS1422" i="1"/>
  <c r="BA1422" i="1" s="1"/>
  <c r="AO1422" i="1"/>
  <c r="AR1422" i="1" s="1"/>
  <c r="AS1507" i="1"/>
  <c r="BA1507" i="1" s="1"/>
  <c r="AO1507" i="1"/>
  <c r="AR1507" i="1" s="1"/>
  <c r="BB189" i="1"/>
  <c r="AZ189" i="1"/>
  <c r="AS47" i="1"/>
  <c r="BA47" i="1" s="1"/>
  <c r="AO47" i="1"/>
  <c r="AR47" i="1" s="1"/>
  <c r="U108" i="1"/>
  <c r="AD108" i="1" s="1"/>
  <c r="AG108" i="1" s="1"/>
  <c r="AN108" i="1" s="1"/>
  <c r="U181" i="1"/>
  <c r="AD181" i="1" s="1"/>
  <c r="AG181" i="1" s="1"/>
  <c r="AN181" i="1" s="1"/>
  <c r="U375" i="1"/>
  <c r="AD375" i="1" s="1"/>
  <c r="AG375" i="1" s="1"/>
  <c r="AN375" i="1" s="1"/>
  <c r="U459" i="1"/>
  <c r="AD459" i="1" s="1"/>
  <c r="AG459" i="1" s="1"/>
  <c r="AN459" i="1" s="1"/>
  <c r="U419" i="1"/>
  <c r="AD419" i="1" s="1"/>
  <c r="AG419" i="1" s="1"/>
  <c r="AN419" i="1" s="1"/>
  <c r="BB571" i="1"/>
  <c r="AZ571" i="1"/>
  <c r="AS613" i="1"/>
  <c r="BA613" i="1" s="1"/>
  <c r="AO613" i="1"/>
  <c r="AR613" i="1" s="1"/>
  <c r="U660" i="1"/>
  <c r="AD660" i="1" s="1"/>
  <c r="AG660" i="1" s="1"/>
  <c r="AN660" i="1" s="1"/>
  <c r="U711" i="1"/>
  <c r="AD711" i="1" s="1"/>
  <c r="AG711" i="1" s="1"/>
  <c r="AN711" i="1" s="1"/>
  <c r="U773" i="1"/>
  <c r="AD773" i="1" s="1"/>
  <c r="AG773" i="1" s="1"/>
  <c r="AN773" i="1" s="1"/>
  <c r="AZ915" i="1"/>
  <c r="BB915" i="1"/>
  <c r="AS1129" i="1"/>
  <c r="BA1129" i="1" s="1"/>
  <c r="AO1129" i="1"/>
  <c r="AR1129" i="1" s="1"/>
  <c r="AZ946" i="1"/>
  <c r="BB946" i="1"/>
  <c r="AS1046" i="1"/>
  <c r="BA1046" i="1" s="1"/>
  <c r="AO1046" i="1"/>
  <c r="AR1046" i="1" s="1"/>
  <c r="U1167" i="1"/>
  <c r="AD1167" i="1" s="1"/>
  <c r="AG1167" i="1" s="1"/>
  <c r="AN1167" i="1" s="1"/>
  <c r="U1329" i="1"/>
  <c r="AD1329" i="1" s="1"/>
  <c r="AG1329" i="1" s="1"/>
  <c r="AN1329" i="1" s="1"/>
  <c r="AS263" i="1"/>
  <c r="BA263" i="1" s="1"/>
  <c r="AO263" i="1"/>
  <c r="AR263" i="1" s="1"/>
  <c r="U163" i="1"/>
  <c r="AD163" i="1" s="1"/>
  <c r="AG163" i="1" s="1"/>
  <c r="AN163" i="1" s="1"/>
  <c r="AS584" i="1"/>
  <c r="BA584" i="1" s="1"/>
  <c r="AO584" i="1"/>
  <c r="AR584" i="1" s="1"/>
  <c r="AS821" i="1"/>
  <c r="BA821" i="1" s="1"/>
  <c r="AO821" i="1"/>
  <c r="AR821" i="1" s="1"/>
  <c r="AS972" i="1"/>
  <c r="BA972" i="1" s="1"/>
  <c r="AO972" i="1"/>
  <c r="AR972" i="1" s="1"/>
  <c r="AS908" i="1"/>
  <c r="BA908" i="1" s="1"/>
  <c r="AO908" i="1"/>
  <c r="AR908" i="1" s="1"/>
  <c r="AS949" i="1"/>
  <c r="BA949" i="1" s="1"/>
  <c r="AO949" i="1"/>
  <c r="AR949" i="1" s="1"/>
  <c r="AS1174" i="1"/>
  <c r="BA1174" i="1" s="1"/>
  <c r="AO1174" i="1"/>
  <c r="AR1174" i="1" s="1"/>
  <c r="AS1140" i="1"/>
  <c r="BA1140" i="1" s="1"/>
  <c r="AO1140" i="1"/>
  <c r="AR1140" i="1" s="1"/>
  <c r="AZ1437" i="1"/>
  <c r="BB1437" i="1"/>
  <c r="AS1493" i="1"/>
  <c r="BA1493" i="1" s="1"/>
  <c r="AO1493" i="1"/>
  <c r="AR1493" i="1" s="1"/>
  <c r="AS203" i="1"/>
  <c r="BA203" i="1" s="1"/>
  <c r="AO203" i="1"/>
  <c r="AR203" i="1" s="1"/>
  <c r="BB105" i="1"/>
  <c r="BA105" i="1"/>
  <c r="AS52" i="1"/>
  <c r="BA52" i="1" s="1"/>
  <c r="AO52" i="1"/>
  <c r="AR52" i="1" s="1"/>
  <c r="U57" i="1"/>
  <c r="AD57" i="1" s="1"/>
  <c r="AG57" i="1" s="1"/>
  <c r="AN57" i="1" s="1"/>
  <c r="AS351" i="1"/>
  <c r="BA351" i="1" s="1"/>
  <c r="AO351" i="1"/>
  <c r="AR351" i="1" s="1"/>
  <c r="U335" i="1"/>
  <c r="AD335" i="1" s="1"/>
  <c r="AG335" i="1" s="1"/>
  <c r="AN335" i="1" s="1"/>
  <c r="AO667" i="1"/>
  <c r="AR667" i="1" s="1"/>
  <c r="U664" i="1"/>
  <c r="AD664" i="1" s="1"/>
  <c r="AG664" i="1" s="1"/>
  <c r="AN664" i="1" s="1"/>
  <c r="U549" i="1"/>
  <c r="AD549" i="1" s="1"/>
  <c r="AG549" i="1" s="1"/>
  <c r="AN549" i="1" s="1"/>
  <c r="AS693" i="1"/>
  <c r="BA693" i="1" s="1"/>
  <c r="AO693" i="1"/>
  <c r="AR693" i="1" s="1"/>
  <c r="AS827" i="1"/>
  <c r="BA827" i="1" s="1"/>
  <c r="AO827" i="1"/>
  <c r="AR827" i="1" s="1"/>
  <c r="U913" i="1"/>
  <c r="AD913" i="1" s="1"/>
  <c r="AG913" i="1" s="1"/>
  <c r="AN913" i="1" s="1"/>
  <c r="AS951" i="1"/>
  <c r="BA951" i="1" s="1"/>
  <c r="AO951" i="1"/>
  <c r="AR951" i="1" s="1"/>
  <c r="AS950" i="1"/>
  <c r="BA950" i="1" s="1"/>
  <c r="AO950" i="1"/>
  <c r="AR950" i="1" s="1"/>
  <c r="AS1298" i="1"/>
  <c r="BA1298" i="1" s="1"/>
  <c r="AO1298" i="1"/>
  <c r="AR1298" i="1" s="1"/>
  <c r="U1171" i="1"/>
  <c r="AD1171" i="1" s="1"/>
  <c r="AG1171" i="1" s="1"/>
  <c r="AN1171" i="1" s="1"/>
  <c r="U1398" i="1"/>
  <c r="AD1398" i="1" s="1"/>
  <c r="AG1398" i="1" s="1"/>
  <c r="AN1398" i="1" s="1"/>
  <c r="AZ1232" i="1"/>
  <c r="BB1232" i="1"/>
  <c r="U374" i="1"/>
  <c r="AD374" i="1" s="1"/>
  <c r="AG374" i="1" s="1"/>
  <c r="AN374" i="1" s="1"/>
  <c r="AS882" i="1"/>
  <c r="BA882" i="1" s="1"/>
  <c r="AO882" i="1"/>
  <c r="AR882" i="1" s="1"/>
  <c r="AS1155" i="1"/>
  <c r="BA1155" i="1" s="1"/>
  <c r="AO1155" i="1"/>
  <c r="AR1155" i="1" s="1"/>
  <c r="AS1480" i="1"/>
  <c r="BA1480" i="1" s="1"/>
  <c r="AO1480" i="1"/>
  <c r="AR1480" i="1" s="1"/>
  <c r="AS32" i="1"/>
  <c r="BA32" i="1" s="1"/>
  <c r="AO32" i="1"/>
  <c r="AR32" i="1" s="1"/>
  <c r="BB293" i="1"/>
  <c r="AZ293" i="1"/>
  <c r="U204" i="1"/>
  <c r="AD204" i="1" s="1"/>
  <c r="AG204" i="1" s="1"/>
  <c r="AN204" i="1" s="1"/>
  <c r="U736" i="1"/>
  <c r="AD736" i="1" s="1"/>
  <c r="AG736" i="1" s="1"/>
  <c r="AN736" i="1" s="1"/>
  <c r="AS1449" i="1"/>
  <c r="BA1449" i="1" s="1"/>
  <c r="AO1449" i="1"/>
  <c r="AR1449" i="1" s="1"/>
  <c r="U474" i="1"/>
  <c r="AD474" i="1" s="1"/>
  <c r="AG474" i="1" s="1"/>
  <c r="AN474" i="1" s="1"/>
  <c r="AS1334" i="1"/>
  <c r="BA1334" i="1" s="1"/>
  <c r="AO1334" i="1"/>
  <c r="AR1334" i="1" s="1"/>
  <c r="AZ1424" i="1"/>
  <c r="BB1424" i="1"/>
  <c r="AS232" i="1"/>
  <c r="BA232" i="1" s="1"/>
  <c r="AO232" i="1"/>
  <c r="AR232" i="1" s="1"/>
  <c r="AS430" i="1"/>
  <c r="BA430" i="1" s="1"/>
  <c r="AO430" i="1"/>
  <c r="AR430" i="1" s="1"/>
  <c r="U763" i="1"/>
  <c r="AD763" i="1" s="1"/>
  <c r="AG763" i="1" s="1"/>
  <c r="AN763" i="1" s="1"/>
  <c r="BB67" i="1"/>
  <c r="AZ67" i="1"/>
  <c r="AS127" i="1"/>
  <c r="BA127" i="1" s="1"/>
  <c r="AO127" i="1"/>
  <c r="AR127" i="1" s="1"/>
  <c r="AS92" i="1"/>
  <c r="BA92" i="1" s="1"/>
  <c r="AO92" i="1"/>
  <c r="AR92" i="1" s="1"/>
  <c r="U365" i="1"/>
  <c r="AD365" i="1" s="1"/>
  <c r="AG365" i="1" s="1"/>
  <c r="AN365" i="1" s="1"/>
  <c r="AS597" i="1"/>
  <c r="BA597" i="1" s="1"/>
  <c r="AO597" i="1"/>
  <c r="AR597" i="1" s="1"/>
  <c r="BB714" i="1"/>
  <c r="AZ714" i="1"/>
  <c r="AS654" i="1"/>
  <c r="BA654" i="1" s="1"/>
  <c r="AO654" i="1"/>
  <c r="AR654" i="1" s="1"/>
  <c r="AS966" i="1"/>
  <c r="BA966" i="1" s="1"/>
  <c r="AO966" i="1"/>
  <c r="AR966" i="1" s="1"/>
  <c r="AS906" i="1"/>
  <c r="BA906" i="1" s="1"/>
  <c r="AO906" i="1"/>
  <c r="AR906" i="1" s="1"/>
  <c r="AS1222" i="1"/>
  <c r="BA1222" i="1" s="1"/>
  <c r="AO1222" i="1"/>
  <c r="AR1222" i="1" s="1"/>
  <c r="U1143" i="1"/>
  <c r="AD1143" i="1" s="1"/>
  <c r="AG1143" i="1" s="1"/>
  <c r="AN1143" i="1" s="1"/>
  <c r="U65" i="1"/>
  <c r="AD65" i="1" s="1"/>
  <c r="AG65" i="1" s="1"/>
  <c r="AN65" i="1" s="1"/>
  <c r="U302" i="1"/>
  <c r="AD302" i="1" s="1"/>
  <c r="AG302" i="1" s="1"/>
  <c r="AN302" i="1" s="1"/>
  <c r="U4" i="1"/>
  <c r="S1" i="1"/>
  <c r="U388" i="1"/>
  <c r="AD388" i="1" s="1"/>
  <c r="AG388" i="1" s="1"/>
  <c r="AN388" i="1" s="1"/>
  <c r="U397" i="1"/>
  <c r="AD397" i="1" s="1"/>
  <c r="AG397" i="1" s="1"/>
  <c r="AN397" i="1" s="1"/>
  <c r="BB726" i="1"/>
  <c r="AZ726" i="1"/>
  <c r="U694" i="1"/>
  <c r="AD694" i="1" s="1"/>
  <c r="AG694" i="1" s="1"/>
  <c r="AN694" i="1" s="1"/>
  <c r="AS1040" i="1"/>
  <c r="BA1040" i="1" s="1"/>
  <c r="AR1040" i="1"/>
  <c r="U1239" i="1"/>
  <c r="AD1239" i="1" s="1"/>
  <c r="AG1239" i="1" s="1"/>
  <c r="AN1239" i="1" s="1"/>
  <c r="BB121" i="1"/>
  <c r="AZ121" i="1"/>
  <c r="U494" i="1"/>
  <c r="AD494" i="1" s="1"/>
  <c r="AG494" i="1" s="1"/>
  <c r="AN494" i="1" s="1"/>
  <c r="U296" i="1"/>
  <c r="AD296" i="1" s="1"/>
  <c r="AG296" i="1" s="1"/>
  <c r="AN296" i="1" s="1"/>
  <c r="U265" i="1"/>
  <c r="AD265" i="1" s="1"/>
  <c r="AG265" i="1" s="1"/>
  <c r="AN265" i="1" s="1"/>
  <c r="AZ534" i="1"/>
  <c r="BB534" i="1"/>
  <c r="U879" i="1"/>
  <c r="AD879" i="1" s="1"/>
  <c r="AG879" i="1" s="1"/>
  <c r="AN879" i="1" s="1"/>
  <c r="AZ1204" i="1"/>
  <c r="BB1204" i="1"/>
  <c r="U1152" i="1"/>
  <c r="AD1152" i="1" s="1"/>
  <c r="AG1152" i="1" s="1"/>
  <c r="AN1152" i="1" s="1"/>
  <c r="U1301" i="1"/>
  <c r="AD1301" i="1" s="1"/>
  <c r="AG1301" i="1" s="1"/>
  <c r="AN1301" i="1" s="1"/>
  <c r="U1394" i="1"/>
  <c r="AD1394" i="1" s="1"/>
  <c r="AG1394" i="1" s="1"/>
  <c r="AN1394" i="1" s="1"/>
  <c r="AZ1501" i="1"/>
  <c r="BB1501" i="1"/>
  <c r="U98" i="1"/>
  <c r="AD98" i="1" s="1"/>
  <c r="AG98" i="1" s="1"/>
  <c r="AN98" i="1" s="1"/>
  <c r="U234" i="1"/>
  <c r="AD234" i="1" s="1"/>
  <c r="AG234" i="1" s="1"/>
  <c r="AN234" i="1" s="1"/>
  <c r="U384" i="1"/>
  <c r="AD384" i="1" s="1"/>
  <c r="AG384" i="1" s="1"/>
  <c r="AN384" i="1" s="1"/>
  <c r="U387" i="1"/>
  <c r="AD387" i="1" s="1"/>
  <c r="AG387" i="1" s="1"/>
  <c r="AN387" i="1" s="1"/>
  <c r="U606" i="1"/>
  <c r="AD606" i="1" s="1"/>
  <c r="AG606" i="1" s="1"/>
  <c r="AN606" i="1" s="1"/>
  <c r="U573" i="1"/>
  <c r="AD573" i="1" s="1"/>
  <c r="AG573" i="1" s="1"/>
  <c r="AN573" i="1" s="1"/>
  <c r="U695" i="1"/>
  <c r="AD695" i="1" s="1"/>
  <c r="AG695" i="1" s="1"/>
  <c r="AN695" i="1" s="1"/>
  <c r="U1097" i="1"/>
  <c r="AD1097" i="1" s="1"/>
  <c r="AG1097" i="1" s="1"/>
  <c r="AN1097" i="1" s="1"/>
  <c r="U989" i="1"/>
  <c r="AD989" i="1" s="1"/>
  <c r="AG989" i="1" s="1"/>
  <c r="AN989" i="1" s="1"/>
  <c r="AZ1074" i="1"/>
  <c r="BB1074" i="1"/>
  <c r="AS1321" i="1"/>
  <c r="BA1321" i="1" s="1"/>
  <c r="AO1321" i="1"/>
  <c r="AR1321" i="1" s="1"/>
  <c r="U81" i="1"/>
  <c r="AD81" i="1" s="1"/>
  <c r="AG81" i="1" s="1"/>
  <c r="AN81" i="1" s="1"/>
  <c r="AS570" i="1"/>
  <c r="BA570" i="1" s="1"/>
  <c r="AO570" i="1"/>
  <c r="AR570" i="1" s="1"/>
  <c r="U478" i="1"/>
  <c r="AD478" i="1" s="1"/>
  <c r="AG478" i="1" s="1"/>
  <c r="AN478" i="1" s="1"/>
  <c r="U698" i="1"/>
  <c r="AD698" i="1" s="1"/>
  <c r="AG698" i="1" s="1"/>
  <c r="AN698" i="1" s="1"/>
  <c r="AS1117" i="1"/>
  <c r="BA1117" i="1" s="1"/>
  <c r="AR1117" i="1"/>
  <c r="U904" i="1"/>
  <c r="AD904" i="1" s="1"/>
  <c r="AG904" i="1" s="1"/>
  <c r="AN904" i="1" s="1"/>
  <c r="U1076" i="1"/>
  <c r="AD1076" i="1" s="1"/>
  <c r="AG1076" i="1" s="1"/>
  <c r="AN1076" i="1" s="1"/>
  <c r="U1344" i="1"/>
  <c r="AD1344" i="1" s="1"/>
  <c r="AG1344" i="1" s="1"/>
  <c r="AN1344" i="1" s="1"/>
  <c r="U212" i="1"/>
  <c r="AD212" i="1" s="1"/>
  <c r="AG212" i="1" s="1"/>
  <c r="AN212" i="1" s="1"/>
  <c r="AS12" i="1"/>
  <c r="BA12" i="1" s="1"/>
  <c r="AO12" i="1"/>
  <c r="AR12" i="1" s="1"/>
  <c r="U514" i="1"/>
  <c r="AD514" i="1" s="1"/>
  <c r="AG514" i="1" s="1"/>
  <c r="AN514" i="1" s="1"/>
  <c r="AZ680" i="1"/>
  <c r="BB680" i="1"/>
  <c r="U730" i="1"/>
  <c r="AD730" i="1" s="1"/>
  <c r="AG730" i="1" s="1"/>
  <c r="AN730" i="1" s="1"/>
  <c r="U796" i="1"/>
  <c r="AD796" i="1" s="1"/>
  <c r="AG796" i="1" s="1"/>
  <c r="AN796" i="1" s="1"/>
  <c r="AS932" i="1"/>
  <c r="BA932" i="1" s="1"/>
  <c r="AO932" i="1"/>
  <c r="AR932" i="1" s="1"/>
  <c r="U963" i="1"/>
  <c r="AD963" i="1" s="1"/>
  <c r="AG963" i="1" s="1"/>
  <c r="AN963" i="1" s="1"/>
  <c r="U1407" i="1"/>
  <c r="AD1407" i="1" s="1"/>
  <c r="AG1407" i="1" s="1"/>
  <c r="AN1407" i="1" s="1"/>
  <c r="U1469" i="1"/>
  <c r="AD1469" i="1" s="1"/>
  <c r="AG1469" i="1" s="1"/>
  <c r="AN1469" i="1" s="1"/>
  <c r="U1512" i="1"/>
  <c r="AD1512" i="1" s="1"/>
  <c r="AG1512" i="1" s="1"/>
  <c r="AN1512" i="1" s="1"/>
  <c r="U509" i="1"/>
  <c r="AD509" i="1" s="1"/>
  <c r="AG509" i="1" s="1"/>
  <c r="AN509" i="1" s="1"/>
  <c r="AS964" i="1"/>
  <c r="BA964" i="1" s="1"/>
  <c r="AO964" i="1"/>
  <c r="AR964" i="1" s="1"/>
  <c r="U801" i="1"/>
  <c r="AD801" i="1" s="1"/>
  <c r="AG801" i="1" s="1"/>
  <c r="AN801" i="1" s="1"/>
  <c r="AZ1478" i="1"/>
  <c r="BB1478" i="1"/>
  <c r="AS11" i="1"/>
  <c r="BA11" i="1" s="1"/>
  <c r="AO11" i="1"/>
  <c r="AR11" i="1" s="1"/>
  <c r="AS339" i="1"/>
  <c r="BA339" i="1" s="1"/>
  <c r="AO339" i="1"/>
  <c r="AR339" i="1" s="1"/>
  <c r="AS482" i="1"/>
  <c r="BA482" i="1" s="1"/>
  <c r="AO482" i="1"/>
  <c r="AR482" i="1" s="1"/>
  <c r="U357" i="1"/>
  <c r="AD357" i="1" s="1"/>
  <c r="AG357" i="1" s="1"/>
  <c r="AN357" i="1" s="1"/>
  <c r="AS586" i="1"/>
  <c r="BA586" i="1" s="1"/>
  <c r="AO586" i="1"/>
  <c r="AR586" i="1" s="1"/>
  <c r="U241" i="1"/>
  <c r="AD241" i="1" s="1"/>
  <c r="AG241" i="1" s="1"/>
  <c r="AN241" i="1" s="1"/>
  <c r="U495" i="1"/>
  <c r="AD495" i="1" s="1"/>
  <c r="AG495" i="1" s="1"/>
  <c r="AN495" i="1" s="1"/>
  <c r="U620" i="1"/>
  <c r="AD620" i="1" s="1"/>
  <c r="AG620" i="1" s="1"/>
  <c r="AN620" i="1" s="1"/>
  <c r="U691" i="1"/>
  <c r="AD691" i="1" s="1"/>
  <c r="AG691" i="1" s="1"/>
  <c r="AN691" i="1" s="1"/>
  <c r="U1202" i="1"/>
  <c r="AD1202" i="1" s="1"/>
  <c r="AG1202" i="1" s="1"/>
  <c r="AN1202" i="1" s="1"/>
  <c r="U1268" i="1"/>
  <c r="AD1268" i="1" s="1"/>
  <c r="AG1268" i="1" s="1"/>
  <c r="AN1268" i="1" s="1"/>
  <c r="U43" i="1"/>
  <c r="AD43" i="1" s="1"/>
  <c r="AG43" i="1" s="1"/>
  <c r="AN43" i="1" s="1"/>
  <c r="U168" i="1"/>
  <c r="AD168" i="1" s="1"/>
  <c r="AG168" i="1" s="1"/>
  <c r="AN168" i="1" s="1"/>
  <c r="U471" i="1"/>
  <c r="AD471" i="1" s="1"/>
  <c r="AG471" i="1" s="1"/>
  <c r="AN471" i="1" s="1"/>
  <c r="U366" i="1"/>
  <c r="AD366" i="1" s="1"/>
  <c r="AG366" i="1" s="1"/>
  <c r="AN366" i="1" s="1"/>
  <c r="BB709" i="1"/>
  <c r="AZ709" i="1"/>
  <c r="U979" i="1"/>
  <c r="AD979" i="1" s="1"/>
  <c r="AG979" i="1" s="1"/>
  <c r="AN979" i="1" s="1"/>
  <c r="BB1069" i="1"/>
  <c r="AZ1069" i="1"/>
  <c r="AS1244" i="1"/>
  <c r="BA1244" i="1" s="1"/>
  <c r="AO1244" i="1"/>
  <c r="AR1244" i="1" s="1"/>
  <c r="AS1362" i="1"/>
  <c r="BA1362" i="1" s="1"/>
  <c r="AO1362" i="1"/>
  <c r="AR1362" i="1" s="1"/>
  <c r="AS1475" i="1"/>
  <c r="BA1475" i="1" s="1"/>
  <c r="AO1475" i="1"/>
  <c r="AR1475" i="1" s="1"/>
  <c r="BB355" i="1"/>
  <c r="AZ355" i="1"/>
  <c r="BB578" i="1"/>
  <c r="AZ578" i="1"/>
  <c r="BB880" i="1"/>
  <c r="AZ880" i="1"/>
  <c r="AZ1059" i="1"/>
  <c r="BB1059" i="1"/>
  <c r="BB1391" i="1"/>
  <c r="AZ1391" i="1"/>
  <c r="BB286" i="1"/>
  <c r="AZ286" i="1"/>
  <c r="BB126" i="1"/>
  <c r="AZ126" i="1"/>
  <c r="BB644" i="1"/>
  <c r="AZ644" i="1"/>
  <c r="BB56" i="1"/>
  <c r="AZ56" i="1"/>
  <c r="BB819" i="1"/>
  <c r="AZ819" i="1"/>
  <c r="BB1188" i="1"/>
  <c r="AZ1188" i="1"/>
  <c r="AZ1367" i="1"/>
  <c r="BB1367" i="1"/>
  <c r="BB1353" i="1"/>
  <c r="AZ1353" i="1"/>
  <c r="BB267" i="1"/>
  <c r="AZ267" i="1"/>
  <c r="BB929" i="1"/>
  <c r="AZ1358" i="1"/>
  <c r="BB1358" i="1"/>
  <c r="BB604" i="1"/>
  <c r="AZ604" i="1"/>
  <c r="BB744" i="1"/>
  <c r="AZ744" i="1"/>
  <c r="BB925" i="1"/>
  <c r="AZ925" i="1"/>
  <c r="AZ1326" i="1"/>
  <c r="BB1326" i="1"/>
  <c r="AJ1" i="1"/>
  <c r="AZ671" i="1"/>
  <c r="BB671" i="1"/>
  <c r="BB897" i="1"/>
  <c r="U153" i="1"/>
  <c r="AD153" i="1" s="1"/>
  <c r="AG153" i="1" s="1"/>
  <c r="AN153" i="1" s="1"/>
  <c r="AS642" i="1"/>
  <c r="BA642" i="1" s="1"/>
  <c r="AO642" i="1"/>
  <c r="AR642" i="1" s="1"/>
  <c r="AS985" i="1"/>
  <c r="BA985" i="1" s="1"/>
  <c r="AO985" i="1"/>
  <c r="AR985" i="1" s="1"/>
  <c r="U132" i="1"/>
  <c r="AD132" i="1" s="1"/>
  <c r="AG132" i="1" s="1"/>
  <c r="AN132" i="1" s="1"/>
  <c r="U826" i="1"/>
  <c r="AD826" i="1" s="1"/>
  <c r="AG826" i="1" s="1"/>
  <c r="AN826" i="1" s="1"/>
  <c r="AS1071" i="1"/>
  <c r="BA1071" i="1" s="1"/>
  <c r="AO1071" i="1"/>
  <c r="AR1071" i="1" s="1"/>
  <c r="AS269" i="1"/>
  <c r="BA269" i="1" s="1"/>
  <c r="AO269" i="1"/>
  <c r="AR269" i="1" s="1"/>
  <c r="AS587" i="1"/>
  <c r="BA587" i="1" s="1"/>
  <c r="AO587" i="1"/>
  <c r="AR587" i="1" s="1"/>
  <c r="AS943" i="1"/>
  <c r="BA943" i="1" s="1"/>
  <c r="AO943" i="1"/>
  <c r="AR943" i="1" s="1"/>
  <c r="U336" i="1"/>
  <c r="AD336" i="1" s="1"/>
  <c r="AG336" i="1" s="1"/>
  <c r="AN336" i="1" s="1"/>
  <c r="U962" i="1"/>
  <c r="AD962" i="1" s="1"/>
  <c r="AG962" i="1" s="1"/>
  <c r="AN962" i="1" s="1"/>
  <c r="U1491" i="1"/>
  <c r="AD1491" i="1" s="1"/>
  <c r="AG1491" i="1" s="1"/>
  <c r="AN1491" i="1" s="1"/>
  <c r="U231" i="1"/>
  <c r="AD231" i="1" s="1"/>
  <c r="AG231" i="1" s="1"/>
  <c r="AN231" i="1" s="1"/>
  <c r="U824" i="1"/>
  <c r="AD824" i="1" s="1"/>
  <c r="AG824" i="1" s="1"/>
  <c r="AN824" i="1" s="1"/>
  <c r="U884" i="1"/>
  <c r="AD884" i="1" s="1"/>
  <c r="AG884" i="1" s="1"/>
  <c r="AN884" i="1" s="1"/>
  <c r="AS1061" i="1"/>
  <c r="BA1061" i="1" s="1"/>
  <c r="AO1061" i="1"/>
  <c r="AR1061" i="1" s="1"/>
  <c r="AS1510" i="1"/>
  <c r="BA1510" i="1" s="1"/>
  <c r="AO1510" i="1"/>
  <c r="AR1510" i="1" s="1"/>
  <c r="U25" i="1"/>
  <c r="AD25" i="1" s="1"/>
  <c r="AG25" i="1" s="1"/>
  <c r="AN25" i="1" s="1"/>
  <c r="AS624" i="1"/>
  <c r="BA624" i="1" s="1"/>
  <c r="AO624" i="1"/>
  <c r="AR624" i="1" s="1"/>
  <c r="AS735" i="1"/>
  <c r="BA735" i="1" s="1"/>
  <c r="AO735" i="1"/>
  <c r="AR735" i="1" s="1"/>
  <c r="U1033" i="1"/>
  <c r="AD1033" i="1" s="1"/>
  <c r="AG1033" i="1" s="1"/>
  <c r="AN1033" i="1" s="1"/>
  <c r="AS1238" i="1"/>
  <c r="BA1238" i="1" s="1"/>
  <c r="AO1238" i="1"/>
  <c r="AR1238" i="1" s="1"/>
  <c r="AZ1287" i="1"/>
  <c r="BB1287" i="1"/>
  <c r="AS1216" i="1"/>
  <c r="BA1216" i="1" s="1"/>
  <c r="AO1216" i="1"/>
  <c r="AR1216" i="1" s="1"/>
  <c r="AS1379" i="1"/>
  <c r="BA1379" i="1" s="1"/>
  <c r="AO1379" i="1"/>
  <c r="AR1379" i="1" s="1"/>
  <c r="U210" i="1"/>
  <c r="AD210" i="1" s="1"/>
  <c r="AG210" i="1" s="1"/>
  <c r="AN210" i="1" s="1"/>
  <c r="U119" i="1"/>
  <c r="AD119" i="1" s="1"/>
  <c r="AG119" i="1" s="1"/>
  <c r="AN119" i="1" s="1"/>
  <c r="BB449" i="1"/>
  <c r="AZ449" i="1"/>
  <c r="AS382" i="1"/>
  <c r="BA382" i="1" s="1"/>
  <c r="AO382" i="1"/>
  <c r="AR382" i="1" s="1"/>
  <c r="U283" i="1"/>
  <c r="AD283" i="1" s="1"/>
  <c r="AG283" i="1" s="1"/>
  <c r="AN283" i="1" s="1"/>
  <c r="U446" i="1"/>
  <c r="AD446" i="1" s="1"/>
  <c r="AG446" i="1" s="1"/>
  <c r="AN446" i="1" s="1"/>
  <c r="BB633" i="1"/>
  <c r="AZ633" i="1"/>
  <c r="AS650" i="1"/>
  <c r="BA650" i="1" s="1"/>
  <c r="AO650" i="1"/>
  <c r="AR650" i="1" s="1"/>
  <c r="U567" i="1"/>
  <c r="AD567" i="1" s="1"/>
  <c r="AG567" i="1" s="1"/>
  <c r="AN567" i="1" s="1"/>
  <c r="U670" i="1"/>
  <c r="AD670" i="1" s="1"/>
  <c r="AG670" i="1" s="1"/>
  <c r="AN670" i="1" s="1"/>
  <c r="AS718" i="1"/>
  <c r="BA718" i="1" s="1"/>
  <c r="AO718" i="1"/>
  <c r="AR718" i="1" s="1"/>
  <c r="BB1309" i="1"/>
  <c r="AZ1309" i="1"/>
  <c r="AS1093" i="1"/>
  <c r="BA1093" i="1" s="1"/>
  <c r="AO1093" i="1"/>
  <c r="AR1093" i="1" s="1"/>
  <c r="AS1366" i="1"/>
  <c r="BA1366" i="1" s="1"/>
  <c r="AO1366" i="1"/>
  <c r="AR1366" i="1" s="1"/>
  <c r="AZ1428" i="1"/>
  <c r="BB1428" i="1"/>
  <c r="U1445" i="1"/>
  <c r="AD1445" i="1" s="1"/>
  <c r="AG1445" i="1" s="1"/>
  <c r="AN1445" i="1" s="1"/>
  <c r="U1472" i="1"/>
  <c r="AD1472" i="1" s="1"/>
  <c r="AG1472" i="1" s="1"/>
  <c r="AN1472" i="1" s="1"/>
  <c r="BB27" i="1"/>
  <c r="AZ27" i="1"/>
  <c r="BB1240" i="1"/>
  <c r="AZ1240" i="1"/>
  <c r="BB1271" i="1"/>
  <c r="BB1297" i="1"/>
  <c r="AZ1297" i="1"/>
  <c r="BB130" i="1"/>
  <c r="AZ130" i="1"/>
  <c r="BB721" i="1"/>
  <c r="AZ721" i="1"/>
  <c r="BB1176" i="1"/>
  <c r="AZ1176" i="1"/>
  <c r="AZ1452" i="1"/>
  <c r="BB1452" i="1"/>
  <c r="BB481" i="1"/>
  <c r="AZ481" i="1"/>
  <c r="AZ491" i="1"/>
  <c r="BB491" i="1"/>
  <c r="BB914" i="1"/>
  <c r="AZ914" i="1"/>
  <c r="BB101" i="1"/>
  <c r="AZ101" i="1"/>
  <c r="BB609" i="1"/>
  <c r="AZ609" i="1"/>
  <c r="BB113" i="1"/>
  <c r="AZ113" i="1"/>
  <c r="BB1160" i="1"/>
  <c r="AZ1160" i="1"/>
  <c r="AZ1175" i="1"/>
  <c r="BB1175" i="1"/>
  <c r="BB838" i="1"/>
  <c r="AZ838" i="1"/>
  <c r="BB20" i="1"/>
  <c r="BA20" i="1"/>
  <c r="BB200" i="1"/>
  <c r="AZ200" i="1"/>
  <c r="BB407" i="1"/>
  <c r="AZ407" i="1"/>
  <c r="BB911" i="1"/>
  <c r="AZ911" i="1"/>
  <c r="BB1112" i="1"/>
  <c r="AZ1112" i="1"/>
  <c r="AZ1243" i="1"/>
  <c r="BB1243" i="1"/>
  <c r="BB421" i="1"/>
  <c r="AZ421" i="1"/>
  <c r="BB96" i="1"/>
  <c r="AZ96" i="1"/>
  <c r="U124" i="1"/>
  <c r="AD124" i="1" s="1"/>
  <c r="AG124" i="1" s="1"/>
  <c r="AN124" i="1" s="1"/>
  <c r="AS1136" i="1"/>
  <c r="BA1136" i="1" s="1"/>
  <c r="AO1136" i="1"/>
  <c r="AR1136" i="1" s="1"/>
  <c r="AS76" i="1"/>
  <c r="BA76" i="1" s="1"/>
  <c r="AO76" i="1"/>
  <c r="AR76" i="1" s="1"/>
  <c r="U1072" i="1"/>
  <c r="AD1072" i="1" s="1"/>
  <c r="AG1072" i="1" s="1"/>
  <c r="AN1072" i="1" s="1"/>
  <c r="BB83" i="1"/>
  <c r="AZ83" i="1"/>
  <c r="AS443" i="1"/>
  <c r="BA443" i="1" s="1"/>
  <c r="AO443" i="1"/>
  <c r="AR443" i="1" s="1"/>
  <c r="BB385" i="1"/>
  <c r="AZ385" i="1"/>
  <c r="AS522" i="1"/>
  <c r="BA522" i="1" s="1"/>
  <c r="AO522" i="1"/>
  <c r="AR522" i="1" s="1"/>
  <c r="BB1354" i="1"/>
  <c r="AZ1354" i="1"/>
  <c r="U221" i="1"/>
  <c r="AD221" i="1" s="1"/>
  <c r="AG221" i="1" s="1"/>
  <c r="AN221" i="1" s="1"/>
  <c r="AS537" i="1"/>
  <c r="BA537" i="1" s="1"/>
  <c r="AO537" i="1"/>
  <c r="AR537" i="1" s="1"/>
  <c r="AS655" i="1"/>
  <c r="BA655" i="1" s="1"/>
  <c r="AO655" i="1"/>
  <c r="AR655" i="1" s="1"/>
  <c r="AS766" i="1"/>
  <c r="BA766" i="1" s="1"/>
  <c r="AO766" i="1"/>
  <c r="AR766" i="1" s="1"/>
  <c r="AS1183" i="1"/>
  <c r="BA1183" i="1" s="1"/>
  <c r="AO1183" i="1"/>
  <c r="AR1183" i="1" s="1"/>
  <c r="AS1494" i="1"/>
  <c r="BA1494" i="1" s="1"/>
  <c r="AO1494" i="1"/>
  <c r="AR1494" i="1" s="1"/>
  <c r="U341" i="1"/>
  <c r="AD341" i="1" s="1"/>
  <c r="AG341" i="1" s="1"/>
  <c r="AN341" i="1" s="1"/>
  <c r="U487" i="1"/>
  <c r="AD487" i="1" s="1"/>
  <c r="AG487" i="1" s="1"/>
  <c r="AN487" i="1" s="1"/>
  <c r="AS544" i="1"/>
  <c r="BA544" i="1" s="1"/>
  <c r="AO544" i="1"/>
  <c r="AR544" i="1" s="1"/>
  <c r="AZ683" i="1"/>
  <c r="BB683" i="1"/>
  <c r="U749" i="1"/>
  <c r="AD749" i="1" s="1"/>
  <c r="AG749" i="1" s="1"/>
  <c r="AN749" i="1" s="1"/>
  <c r="AS959" i="1"/>
  <c r="BA959" i="1" s="1"/>
  <c r="AO959" i="1"/>
  <c r="AR959" i="1" s="1"/>
  <c r="AS918" i="1"/>
  <c r="BA918" i="1" s="1"/>
  <c r="AO918" i="1"/>
  <c r="AR918" i="1" s="1"/>
  <c r="AZ1144" i="1"/>
  <c r="BB1144" i="1"/>
  <c r="AS1089" i="1"/>
  <c r="BA1089" i="1" s="1"/>
  <c r="AO1089" i="1"/>
  <c r="AR1089" i="1" s="1"/>
  <c r="AS1316" i="1"/>
  <c r="BA1316" i="1" s="1"/>
  <c r="AO1316" i="1"/>
  <c r="AR1316" i="1" s="1"/>
  <c r="U183" i="1"/>
  <c r="AD183" i="1" s="1"/>
  <c r="AG183" i="1" s="1"/>
  <c r="AN183" i="1" s="1"/>
  <c r="U380" i="1"/>
  <c r="AD380" i="1" s="1"/>
  <c r="AG380" i="1" s="1"/>
  <c r="AN380" i="1" s="1"/>
  <c r="AS589" i="1"/>
  <c r="BA589" i="1" s="1"/>
  <c r="AO589" i="1"/>
  <c r="AR589" i="1" s="1"/>
  <c r="AS622" i="1"/>
  <c r="BA622" i="1" s="1"/>
  <c r="AO622" i="1"/>
  <c r="AR622" i="1" s="1"/>
  <c r="AS689" i="1"/>
  <c r="BA689" i="1" s="1"/>
  <c r="AO689" i="1"/>
  <c r="AR689" i="1" s="1"/>
  <c r="U712" i="1"/>
  <c r="AD712" i="1" s="1"/>
  <c r="AG712" i="1" s="1"/>
  <c r="AN712" i="1" s="1"/>
  <c r="AZ975" i="1"/>
  <c r="BB975" i="1"/>
  <c r="U1211" i="1"/>
  <c r="AD1211" i="1" s="1"/>
  <c r="AG1211" i="1" s="1"/>
  <c r="AN1211" i="1" s="1"/>
  <c r="AS1331" i="1"/>
  <c r="BA1331" i="1" s="1"/>
  <c r="AR1331" i="1"/>
  <c r="AS136" i="1"/>
  <c r="BA136" i="1" s="1"/>
  <c r="AO136" i="1"/>
  <c r="AR136" i="1" s="1"/>
  <c r="AS185" i="1"/>
  <c r="BA185" i="1" s="1"/>
  <c r="AO185" i="1"/>
  <c r="AR185" i="1" s="1"/>
  <c r="U186" i="1"/>
  <c r="AD186" i="1" s="1"/>
  <c r="AG186" i="1" s="1"/>
  <c r="AN186" i="1" s="1"/>
  <c r="U470" i="1"/>
  <c r="AD470" i="1" s="1"/>
  <c r="AG470" i="1" s="1"/>
  <c r="AN470" i="1" s="1"/>
  <c r="BB812" i="1"/>
  <c r="AZ812" i="1"/>
  <c r="U814" i="1"/>
  <c r="AD814" i="1" s="1"/>
  <c r="AG814" i="1" s="1"/>
  <c r="AN814" i="1" s="1"/>
  <c r="U724" i="1"/>
  <c r="AD724" i="1" s="1"/>
  <c r="AG724" i="1" s="1"/>
  <c r="AN724" i="1" s="1"/>
  <c r="U1307" i="1"/>
  <c r="AD1307" i="1" s="1"/>
  <c r="AG1307" i="1" s="1"/>
  <c r="AN1307" i="1" s="1"/>
  <c r="U1392" i="1"/>
  <c r="AD1392" i="1" s="1"/>
  <c r="AG1392" i="1" s="1"/>
  <c r="AN1392" i="1" s="1"/>
  <c r="U73" i="1"/>
  <c r="AD73" i="1" s="1"/>
  <c r="AG73" i="1" s="1"/>
  <c r="AN73" i="1" s="1"/>
  <c r="U332" i="1"/>
  <c r="AD332" i="1" s="1"/>
  <c r="AG332" i="1" s="1"/>
  <c r="AN332" i="1" s="1"/>
  <c r="U301" i="1"/>
  <c r="AD301" i="1" s="1"/>
  <c r="AG301" i="1" s="1"/>
  <c r="AN301" i="1" s="1"/>
  <c r="U371" i="1"/>
  <c r="AD371" i="1" s="1"/>
  <c r="AG371" i="1" s="1"/>
  <c r="AN371" i="1" s="1"/>
  <c r="U309" i="1"/>
  <c r="AD309" i="1" s="1"/>
  <c r="AG309" i="1" s="1"/>
  <c r="AN309" i="1" s="1"/>
  <c r="BB927" i="1"/>
  <c r="AZ927" i="1"/>
  <c r="AR1022" i="1"/>
  <c r="AS1022" i="1"/>
  <c r="BA1022" i="1" s="1"/>
  <c r="U1024" i="1"/>
  <c r="AD1024" i="1" s="1"/>
  <c r="AG1024" i="1" s="1"/>
  <c r="AN1024" i="1" s="1"/>
  <c r="U1226" i="1"/>
  <c r="AD1226" i="1" s="1"/>
  <c r="AG1226" i="1" s="1"/>
  <c r="AN1226" i="1" s="1"/>
  <c r="U1395" i="1"/>
  <c r="AD1395" i="1" s="1"/>
  <c r="AG1395" i="1" s="1"/>
  <c r="AN1395" i="1" s="1"/>
  <c r="AZ1382" i="1"/>
  <c r="BB1382" i="1"/>
  <c r="AZ1441" i="1"/>
  <c r="BB1441" i="1"/>
  <c r="U442" i="1"/>
  <c r="AD442" i="1" s="1"/>
  <c r="AG442" i="1" s="1"/>
  <c r="AN442" i="1" s="1"/>
  <c r="U463" i="1"/>
  <c r="AD463" i="1" s="1"/>
  <c r="AG463" i="1" s="1"/>
  <c r="AN463" i="1" s="1"/>
  <c r="U753" i="1"/>
  <c r="AD753" i="1" s="1"/>
  <c r="AG753" i="1" s="1"/>
  <c r="AN753" i="1" s="1"/>
  <c r="AS892" i="1"/>
  <c r="BA892" i="1" s="1"/>
  <c r="AO892" i="1"/>
  <c r="AR892" i="1" s="1"/>
  <c r="U999" i="1"/>
  <c r="AD999" i="1" s="1"/>
  <c r="AG999" i="1" s="1"/>
  <c r="AN999" i="1" s="1"/>
  <c r="BB903" i="1"/>
  <c r="AZ903" i="1"/>
  <c r="AS1187" i="1"/>
  <c r="BA1187" i="1" s="1"/>
  <c r="AO1187" i="1"/>
  <c r="AR1187" i="1" s="1"/>
  <c r="AS1476" i="1"/>
  <c r="BA1476" i="1" s="1"/>
  <c r="AR1476" i="1"/>
  <c r="U137" i="1"/>
  <c r="AD137" i="1" s="1"/>
  <c r="AG137" i="1" s="1"/>
  <c r="AN137" i="1" s="1"/>
  <c r="U154" i="1"/>
  <c r="AD154" i="1" s="1"/>
  <c r="AG154" i="1" s="1"/>
  <c r="AN154" i="1" s="1"/>
  <c r="AS830" i="1"/>
  <c r="BA830" i="1" s="1"/>
  <c r="AO830" i="1"/>
  <c r="AR830" i="1" s="1"/>
  <c r="U703" i="1"/>
  <c r="AD703" i="1" s="1"/>
  <c r="AG703" i="1" s="1"/>
  <c r="AN703" i="1" s="1"/>
  <c r="U758" i="1"/>
  <c r="AD758" i="1" s="1"/>
  <c r="AG758" i="1" s="1"/>
  <c r="AN758" i="1" s="1"/>
  <c r="AP1" i="1"/>
  <c r="BB848" i="1"/>
  <c r="AZ848" i="1"/>
  <c r="U865" i="1"/>
  <c r="AD865" i="1" s="1"/>
  <c r="AG865" i="1" s="1"/>
  <c r="AN865" i="1" s="1"/>
  <c r="U1013" i="1"/>
  <c r="AD1013" i="1" s="1"/>
  <c r="AG1013" i="1" s="1"/>
  <c r="AN1013" i="1" s="1"/>
  <c r="BB1450" i="1"/>
  <c r="AZ1450" i="1"/>
  <c r="U1425" i="1"/>
  <c r="AD1425" i="1" s="1"/>
  <c r="AG1425" i="1" s="1"/>
  <c r="AN1425" i="1" s="1"/>
  <c r="BB135" i="1"/>
  <c r="AZ135" i="1"/>
  <c r="AS261" i="1"/>
  <c r="BA261" i="1" s="1"/>
  <c r="AO261" i="1"/>
  <c r="AR261" i="1" s="1"/>
  <c r="U202" i="1"/>
  <c r="AD202" i="1" s="1"/>
  <c r="AG202" i="1" s="1"/>
  <c r="AN202" i="1" s="1"/>
  <c r="U18" i="1"/>
  <c r="AD18" i="1" s="1"/>
  <c r="AG18" i="1" s="1"/>
  <c r="AN18" i="1" s="1"/>
  <c r="U686" i="1"/>
  <c r="AD686" i="1" s="1"/>
  <c r="AG686" i="1" s="1"/>
  <c r="AN686" i="1" s="1"/>
  <c r="U1314" i="1"/>
  <c r="AD1314" i="1" s="1"/>
  <c r="AG1314" i="1" s="1"/>
  <c r="AN1314" i="1" s="1"/>
  <c r="BB1393" i="1"/>
  <c r="AZ1393" i="1"/>
  <c r="U1390" i="1"/>
  <c r="AD1390" i="1" s="1"/>
  <c r="AG1390" i="1" s="1"/>
  <c r="AN1390" i="1" s="1"/>
  <c r="U1430" i="1"/>
  <c r="AD1430" i="1" s="1"/>
  <c r="AG1430" i="1" s="1"/>
  <c r="AN1430" i="1" s="1"/>
  <c r="U50" i="1"/>
  <c r="AD50" i="1" s="1"/>
  <c r="AG50" i="1" s="1"/>
  <c r="AN50" i="1" s="1"/>
  <c r="U188" i="1"/>
  <c r="AD188" i="1" s="1"/>
  <c r="AG188" i="1" s="1"/>
  <c r="AN188" i="1" s="1"/>
  <c r="U391" i="1"/>
  <c r="AD391" i="1" s="1"/>
  <c r="AG391" i="1" s="1"/>
  <c r="AN391" i="1" s="1"/>
  <c r="U348" i="1"/>
  <c r="AD348" i="1" s="1"/>
  <c r="AG348" i="1" s="1"/>
  <c r="AN348" i="1" s="1"/>
  <c r="U289" i="1"/>
  <c r="AD289" i="1" s="1"/>
  <c r="AG289" i="1" s="1"/>
  <c r="AN289" i="1" s="1"/>
  <c r="U646" i="1"/>
  <c r="AD646" i="1" s="1"/>
  <c r="AG646" i="1" s="1"/>
  <c r="AN646" i="1" s="1"/>
  <c r="U752" i="1"/>
  <c r="AD752" i="1" s="1"/>
  <c r="AG752" i="1" s="1"/>
  <c r="AN752" i="1" s="1"/>
  <c r="AS1023" i="1"/>
  <c r="BA1023" i="1" s="1"/>
  <c r="AO1023" i="1"/>
  <c r="AR1023" i="1" s="1"/>
  <c r="U1010" i="1"/>
  <c r="AD1010" i="1" s="1"/>
  <c r="AG1010" i="1" s="1"/>
  <c r="AN1010" i="1" s="1"/>
  <c r="U1350" i="1"/>
  <c r="AD1350" i="1" s="1"/>
  <c r="AG1350" i="1" s="1"/>
  <c r="AN1350" i="1" s="1"/>
  <c r="U1466" i="1"/>
  <c r="AD1466" i="1" s="1"/>
  <c r="AG1466" i="1" s="1"/>
  <c r="AN1466" i="1" s="1"/>
  <c r="U90" i="1"/>
  <c r="AD90" i="1" s="1"/>
  <c r="AG90" i="1" s="1"/>
  <c r="AN90" i="1" s="1"/>
  <c r="U437" i="1"/>
  <c r="AD437" i="1" s="1"/>
  <c r="AG437" i="1" s="1"/>
  <c r="AN437" i="1" s="1"/>
  <c r="BB791" i="1"/>
  <c r="AZ791" i="1"/>
  <c r="U738" i="1"/>
  <c r="AD738" i="1" s="1"/>
  <c r="AG738" i="1" s="1"/>
  <c r="AN738" i="1" s="1"/>
  <c r="U1017" i="1"/>
  <c r="AD1017" i="1" s="1"/>
  <c r="AG1017" i="1" s="1"/>
  <c r="AN1017" i="1" s="1"/>
  <c r="AS1038" i="1"/>
  <c r="BA1038" i="1" s="1"/>
  <c r="AO1038" i="1"/>
  <c r="AR1038" i="1" s="1"/>
  <c r="AS1369" i="1"/>
  <c r="BA1369" i="1" s="1"/>
  <c r="AO1369" i="1"/>
  <c r="AR1369" i="1" s="1"/>
  <c r="AS68" i="1"/>
  <c r="BA68" i="1" s="1"/>
  <c r="AO68" i="1"/>
  <c r="AR68" i="1" s="1"/>
  <c r="U358" i="1"/>
  <c r="AD358" i="1" s="1"/>
  <c r="AG358" i="1" s="1"/>
  <c r="AN358" i="1" s="1"/>
  <c r="AS1184" i="1"/>
  <c r="BA1184" i="1" s="1"/>
  <c r="AO1184" i="1"/>
  <c r="AR1184" i="1" s="1"/>
  <c r="AS9" i="1"/>
  <c r="BA9" i="1" s="1"/>
  <c r="AO9" i="1"/>
  <c r="AR9" i="1" s="1"/>
  <c r="U657" i="1"/>
  <c r="AD657" i="1" s="1"/>
  <c r="AG657" i="1" s="1"/>
  <c r="AN657" i="1" s="1"/>
  <c r="AS674" i="1"/>
  <c r="BA674" i="1" s="1"/>
  <c r="AO674" i="1"/>
  <c r="AR674" i="1" s="1"/>
  <c r="AS685" i="1"/>
  <c r="BA685" i="1" s="1"/>
  <c r="AO685" i="1"/>
  <c r="AR685" i="1" s="1"/>
  <c r="AS1256" i="1"/>
  <c r="BA1256" i="1" s="1"/>
  <c r="AO1256" i="1"/>
  <c r="AR1256" i="1" s="1"/>
  <c r="BB381" i="1"/>
  <c r="AZ381" i="1"/>
  <c r="U638" i="1"/>
  <c r="AD638" i="1" s="1"/>
  <c r="AG638" i="1" s="1"/>
  <c r="AN638" i="1" s="1"/>
  <c r="AS112" i="1"/>
  <c r="BA112" i="1" s="1"/>
  <c r="AO112" i="1"/>
  <c r="AR112" i="1" s="1"/>
  <c r="AS277" i="1"/>
  <c r="BA277" i="1" s="1"/>
  <c r="AO277" i="1"/>
  <c r="AR277" i="1" s="1"/>
  <c r="U611" i="1"/>
  <c r="AD611" i="1" s="1"/>
  <c r="AG611" i="1" s="1"/>
  <c r="AN611" i="1" s="1"/>
  <c r="AS858" i="1"/>
  <c r="BA858" i="1" s="1"/>
  <c r="AO858" i="1"/>
  <c r="AR858" i="1" s="1"/>
  <c r="U33" i="1"/>
  <c r="AD33" i="1" s="1"/>
  <c r="AG33" i="1" s="1"/>
  <c r="AN33" i="1" s="1"/>
  <c r="U55" i="1"/>
  <c r="AD55" i="1" s="1"/>
  <c r="AG55" i="1" s="1"/>
  <c r="AN55" i="1" s="1"/>
  <c r="U199" i="1"/>
  <c r="AD199" i="1" s="1"/>
  <c r="AG199" i="1" s="1"/>
  <c r="AN199" i="1" s="1"/>
  <c r="U48" i="1"/>
  <c r="AD48" i="1" s="1"/>
  <c r="AG48" i="1" s="1"/>
  <c r="AN48" i="1" s="1"/>
  <c r="U184" i="1"/>
  <c r="AD184" i="1" s="1"/>
  <c r="AG184" i="1" s="1"/>
  <c r="AN184" i="1" s="1"/>
  <c r="AS417" i="1"/>
  <c r="BA417" i="1" s="1"/>
  <c r="AO417" i="1"/>
  <c r="AR417" i="1" s="1"/>
  <c r="AS517" i="1"/>
  <c r="BA517" i="1" s="1"/>
  <c r="AO517" i="1"/>
  <c r="AR517" i="1" s="1"/>
  <c r="U424" i="1"/>
  <c r="AD424" i="1" s="1"/>
  <c r="AG424" i="1" s="1"/>
  <c r="AN424" i="1" s="1"/>
  <c r="U450" i="1"/>
  <c r="AD450" i="1" s="1"/>
  <c r="AG450" i="1" s="1"/>
  <c r="AN450" i="1" s="1"/>
  <c r="AS673" i="1"/>
  <c r="BA673" i="1" s="1"/>
  <c r="AO673" i="1"/>
  <c r="AR673" i="1" s="1"/>
  <c r="U572" i="1"/>
  <c r="AD572" i="1" s="1"/>
  <c r="AG572" i="1" s="1"/>
  <c r="AN572" i="1" s="1"/>
  <c r="U601" i="1"/>
  <c r="AD601" i="1" s="1"/>
  <c r="AG601" i="1" s="1"/>
  <c r="AN601" i="1" s="1"/>
  <c r="BB868" i="1"/>
  <c r="AZ868" i="1"/>
  <c r="AS1263" i="1"/>
  <c r="BA1263" i="1" s="1"/>
  <c r="AO1263" i="1"/>
  <c r="AR1263" i="1" s="1"/>
  <c r="U854" i="1"/>
  <c r="AD854" i="1" s="1"/>
  <c r="AG854" i="1" s="1"/>
  <c r="AN854" i="1" s="1"/>
  <c r="U1288" i="1"/>
  <c r="AD1288" i="1" s="1"/>
  <c r="AG1288" i="1" s="1"/>
  <c r="AN1288" i="1" s="1"/>
  <c r="AS1077" i="1"/>
  <c r="BA1077" i="1" s="1"/>
  <c r="AO1077" i="1"/>
  <c r="AR1077" i="1" s="1"/>
  <c r="U1246" i="1"/>
  <c r="AD1246" i="1" s="1"/>
  <c r="AG1246" i="1" s="1"/>
  <c r="AN1246" i="1" s="1"/>
  <c r="U1351" i="1"/>
  <c r="AD1351" i="1" s="1"/>
  <c r="AG1351" i="1" s="1"/>
  <c r="AN1351" i="1" s="1"/>
  <c r="U1458" i="1"/>
  <c r="AD1458" i="1" s="1"/>
  <c r="AG1458" i="1" s="1"/>
  <c r="AN1458" i="1" s="1"/>
  <c r="AS1499" i="1"/>
  <c r="BA1499" i="1" s="1"/>
  <c r="AO1499" i="1"/>
  <c r="AR1499" i="1" s="1"/>
  <c r="AS1516" i="1"/>
  <c r="BA1516" i="1" s="1"/>
  <c r="AO1516" i="1"/>
  <c r="AR1516" i="1" s="1"/>
  <c r="BB138" i="1"/>
  <c r="AZ138" i="1"/>
  <c r="AS159" i="1"/>
  <c r="BA159" i="1" s="1"/>
  <c r="AO159" i="1"/>
  <c r="AR159" i="1" s="1"/>
  <c r="U53" i="1"/>
  <c r="AD53" i="1" s="1"/>
  <c r="AG53" i="1" s="1"/>
  <c r="AN53" i="1" s="1"/>
  <c r="BB444" i="1"/>
  <c r="AZ444" i="1"/>
  <c r="AZ499" i="1"/>
  <c r="BB499" i="1"/>
  <c r="U420" i="1"/>
  <c r="AD420" i="1" s="1"/>
  <c r="AG420" i="1" s="1"/>
  <c r="AN420" i="1" s="1"/>
  <c r="AS576" i="1"/>
  <c r="BA576" i="1" s="1"/>
  <c r="AO576" i="1"/>
  <c r="AR576" i="1" s="1"/>
  <c r="U598" i="1"/>
  <c r="AD598" i="1" s="1"/>
  <c r="AG598" i="1" s="1"/>
  <c r="AN598" i="1" s="1"/>
  <c r="U628" i="1"/>
  <c r="AD628" i="1" s="1"/>
  <c r="AG628" i="1" s="1"/>
  <c r="AN628" i="1" s="1"/>
  <c r="BB745" i="1"/>
  <c r="AZ745" i="1"/>
  <c r="U746" i="1"/>
  <c r="AD746" i="1" s="1"/>
  <c r="AG746" i="1" s="1"/>
  <c r="AN746" i="1" s="1"/>
  <c r="BB955" i="1"/>
  <c r="AZ955" i="1"/>
  <c r="U1186" i="1"/>
  <c r="AD1186" i="1" s="1"/>
  <c r="AG1186" i="1" s="1"/>
  <c r="AN1186" i="1" s="1"/>
  <c r="U1274" i="1"/>
  <c r="AD1274" i="1" s="1"/>
  <c r="AG1274" i="1" s="1"/>
  <c r="AN1274" i="1" s="1"/>
  <c r="AS1420" i="1"/>
  <c r="BA1420" i="1" s="1"/>
  <c r="AO1420" i="1"/>
  <c r="AR1420" i="1" s="1"/>
  <c r="AS102" i="1"/>
  <c r="BA102" i="1" s="1"/>
  <c r="AO102" i="1"/>
  <c r="AR102" i="1" s="1"/>
  <c r="U103" i="1"/>
  <c r="AD103" i="1" s="1"/>
  <c r="AG103" i="1" s="1"/>
  <c r="AN103" i="1" s="1"/>
  <c r="U141" i="1"/>
  <c r="AD141" i="1" s="1"/>
  <c r="AG141" i="1" s="1"/>
  <c r="AN141" i="1" s="1"/>
  <c r="AS317" i="1"/>
  <c r="BA317" i="1" s="1"/>
  <c r="AO317" i="1"/>
  <c r="AR317" i="1" s="1"/>
  <c r="AS453" i="1"/>
  <c r="BA453" i="1" s="1"/>
  <c r="AO453" i="1"/>
  <c r="AR453" i="1" s="1"/>
  <c r="U405" i="1"/>
  <c r="AD405" i="1" s="1"/>
  <c r="AG405" i="1" s="1"/>
  <c r="AN405" i="1" s="1"/>
  <c r="BB543" i="1"/>
  <c r="AZ543" i="1"/>
  <c r="BB535" i="1"/>
  <c r="AZ535" i="1"/>
  <c r="U761" i="1"/>
  <c r="AD761" i="1" s="1"/>
  <c r="AG761" i="1" s="1"/>
  <c r="AN761" i="1" s="1"/>
  <c r="U762" i="1"/>
  <c r="AD762" i="1" s="1"/>
  <c r="AG762" i="1" s="1"/>
  <c r="AN762" i="1" s="1"/>
  <c r="U1197" i="1"/>
  <c r="AD1197" i="1" s="1"/>
  <c r="AG1197" i="1" s="1"/>
  <c r="AN1197" i="1" s="1"/>
  <c r="BB1005" i="1"/>
  <c r="AZ1005" i="1"/>
  <c r="AS987" i="1"/>
  <c r="BA987" i="1" s="1"/>
  <c r="AO987" i="1"/>
  <c r="AR987" i="1" s="1"/>
  <c r="U1323" i="1"/>
  <c r="AD1323" i="1" s="1"/>
  <c r="AG1323" i="1" s="1"/>
  <c r="AN1323" i="1" s="1"/>
  <c r="BB1459" i="1"/>
  <c r="AZ1459" i="1"/>
  <c r="AS602" i="1"/>
  <c r="BA602" i="1" s="1"/>
  <c r="AO602" i="1"/>
  <c r="AR602" i="1" s="1"/>
  <c r="BB617" i="1"/>
  <c r="AZ617" i="1"/>
  <c r="U314" i="1"/>
  <c r="AD314" i="1" s="1"/>
  <c r="AG314" i="1" s="1"/>
  <c r="AN314" i="1" s="1"/>
  <c r="U271" i="1"/>
  <c r="AD271" i="1" s="1"/>
  <c r="AG271" i="1" s="1"/>
  <c r="AN271" i="1" s="1"/>
  <c r="AS529" i="1"/>
  <c r="BA529" i="1" s="1"/>
  <c r="AO529" i="1"/>
  <c r="AR529" i="1" s="1"/>
  <c r="U901" i="1"/>
  <c r="AD901" i="1" s="1"/>
  <c r="AG901" i="1" s="1"/>
  <c r="AN901" i="1" s="1"/>
  <c r="AR1166" i="1"/>
  <c r="AS1166" i="1"/>
  <c r="BA1166" i="1" s="1"/>
  <c r="U1162" i="1"/>
  <c r="AD1162" i="1" s="1"/>
  <c r="AG1162" i="1" s="1"/>
  <c r="AN1162" i="1" s="1"/>
  <c r="U1253" i="1"/>
  <c r="AD1253" i="1" s="1"/>
  <c r="AG1253" i="1" s="1"/>
  <c r="AN1253" i="1" s="1"/>
  <c r="AS211" i="1"/>
  <c r="BA211" i="1" s="1"/>
  <c r="AO211" i="1"/>
  <c r="AR211" i="1" s="1"/>
  <c r="AQ1" i="1"/>
  <c r="U160" i="1"/>
  <c r="AD160" i="1" s="1"/>
  <c r="AG160" i="1" s="1"/>
  <c r="AN160" i="1" s="1"/>
  <c r="U15" i="1"/>
  <c r="AD15" i="1" s="1"/>
  <c r="AG15" i="1" s="1"/>
  <c r="AN15" i="1" s="1"/>
  <c r="AS282" i="1"/>
  <c r="BA282" i="1" s="1"/>
  <c r="AO282" i="1"/>
  <c r="AR282" i="1" s="1"/>
  <c r="AS327" i="1"/>
  <c r="BA327" i="1" s="1"/>
  <c r="AO327" i="1"/>
  <c r="AR327" i="1" s="1"/>
  <c r="AS469" i="1"/>
  <c r="BA469" i="1" s="1"/>
  <c r="AO469" i="1"/>
  <c r="AR469" i="1" s="1"/>
  <c r="U352" i="1"/>
  <c r="AD352" i="1" s="1"/>
  <c r="AG352" i="1" s="1"/>
  <c r="AN352" i="1" s="1"/>
  <c r="U308" i="1"/>
  <c r="AD308" i="1" s="1"/>
  <c r="AG308" i="1" s="1"/>
  <c r="AN308" i="1" s="1"/>
  <c r="U333" i="1"/>
  <c r="AD333" i="1" s="1"/>
  <c r="AG333" i="1" s="1"/>
  <c r="AN333" i="1" s="1"/>
  <c r="U409" i="1"/>
  <c r="AD409" i="1" s="1"/>
  <c r="AG409" i="1" s="1"/>
  <c r="AN409" i="1" s="1"/>
  <c r="AR690" i="1"/>
  <c r="AS690" i="1"/>
  <c r="BA690" i="1" s="1"/>
  <c r="AO690" i="1"/>
  <c r="U641" i="1"/>
  <c r="AD641" i="1" s="1"/>
  <c r="AG641" i="1" s="1"/>
  <c r="AN641" i="1" s="1"/>
  <c r="AZ992" i="1"/>
  <c r="BB992" i="1"/>
  <c r="BB1105" i="1"/>
  <c r="AZ1105" i="1"/>
  <c r="AS1200" i="1"/>
  <c r="BA1200" i="1" s="1"/>
  <c r="AO1200" i="1"/>
  <c r="AR1200" i="1" s="1"/>
  <c r="BB1052" i="1"/>
  <c r="AZ1052" i="1"/>
  <c r="U1409" i="1"/>
  <c r="AD1409" i="1" s="1"/>
  <c r="AG1409" i="1" s="1"/>
  <c r="AN1409" i="1" s="1"/>
  <c r="BB1505" i="1"/>
  <c r="AZ1505" i="1"/>
  <c r="BB1485" i="1"/>
  <c r="AZ1485" i="1"/>
  <c r="BB51" i="1"/>
  <c r="AZ51" i="1"/>
  <c r="U115" i="1"/>
  <c r="AD115" i="1" s="1"/>
  <c r="AG115" i="1" s="1"/>
  <c r="AN115" i="1" s="1"/>
  <c r="BB452" i="1"/>
  <c r="AZ452" i="1"/>
  <c r="U64" i="1"/>
  <c r="AD64" i="1" s="1"/>
  <c r="AG64" i="1" s="1"/>
  <c r="AN64" i="1" s="1"/>
  <c r="BB330" i="1"/>
  <c r="AZ330" i="1"/>
  <c r="U418" i="1"/>
  <c r="AD418" i="1" s="1"/>
  <c r="AG418" i="1" s="1"/>
  <c r="AN418" i="1" s="1"/>
  <c r="AS533" i="1"/>
  <c r="BA533" i="1" s="1"/>
  <c r="AO533" i="1"/>
  <c r="AR533" i="1" s="1"/>
  <c r="AS524" i="1"/>
  <c r="BA524" i="1" s="1"/>
  <c r="AO524" i="1"/>
  <c r="AR524" i="1" s="1"/>
  <c r="U398" i="1"/>
  <c r="AD398" i="1" s="1"/>
  <c r="AG398" i="1" s="1"/>
  <c r="AN398" i="1" s="1"/>
  <c r="U287" i="1"/>
  <c r="AD287" i="1" s="1"/>
  <c r="AG287" i="1" s="1"/>
  <c r="AN287" i="1" s="1"/>
  <c r="U820" i="1"/>
  <c r="AD820" i="1" s="1"/>
  <c r="AG820" i="1" s="1"/>
  <c r="AN820" i="1" s="1"/>
  <c r="AS1016" i="1"/>
  <c r="BA1016" i="1" s="1"/>
  <c r="AO1016" i="1"/>
  <c r="AR1016" i="1" s="1"/>
  <c r="U1182" i="1"/>
  <c r="AD1182" i="1" s="1"/>
  <c r="AG1182" i="1" s="1"/>
  <c r="AN1182" i="1" s="1"/>
  <c r="BB1473" i="1"/>
  <c r="AZ1473" i="1"/>
  <c r="U109" i="1"/>
  <c r="AD109" i="1" s="1"/>
  <c r="AG109" i="1" s="1"/>
  <c r="AN109" i="1" s="1"/>
  <c r="U410" i="1"/>
  <c r="AD410" i="1" s="1"/>
  <c r="AG410" i="1" s="1"/>
  <c r="AN410" i="1" s="1"/>
  <c r="U781" i="1"/>
  <c r="AD781" i="1" s="1"/>
  <c r="AG781" i="1" s="1"/>
  <c r="AN781" i="1" s="1"/>
  <c r="AR1180" i="1"/>
  <c r="AS1180" i="1"/>
  <c r="BA1180" i="1" s="1"/>
  <c r="AS1251" i="1"/>
  <c r="BA1251" i="1" s="1"/>
  <c r="AO1251" i="1"/>
  <c r="AR1251" i="1" s="1"/>
  <c r="AS1270" i="1"/>
  <c r="BA1270" i="1" s="1"/>
  <c r="AO1270" i="1"/>
  <c r="AR1270" i="1" s="1"/>
  <c r="U1451" i="1"/>
  <c r="AD1451" i="1" s="1"/>
  <c r="AG1451" i="1" s="1"/>
  <c r="AN1451" i="1" s="1"/>
  <c r="AS1497" i="1"/>
  <c r="BA1497" i="1" s="1"/>
  <c r="AO1497" i="1"/>
  <c r="AR1497" i="1" s="1"/>
  <c r="AS216" i="1"/>
  <c r="BA216" i="1" s="1"/>
  <c r="AO216" i="1"/>
  <c r="AR216" i="1" s="1"/>
  <c r="AS244" i="1"/>
  <c r="BA244" i="1" s="1"/>
  <c r="AO244" i="1"/>
  <c r="AR244" i="1" s="1"/>
  <c r="U230" i="1"/>
  <c r="AD230" i="1" s="1"/>
  <c r="AG230" i="1" s="1"/>
  <c r="AN230" i="1" s="1"/>
  <c r="U174" i="1"/>
  <c r="AD174" i="1" s="1"/>
  <c r="AG174" i="1" s="1"/>
  <c r="AN174" i="1" s="1"/>
  <c r="AS511" i="1"/>
  <c r="BA511" i="1" s="1"/>
  <c r="AO511" i="1"/>
  <c r="AR511" i="1" s="1"/>
  <c r="AS412" i="1"/>
  <c r="BA412" i="1" s="1"/>
  <c r="AO412" i="1"/>
  <c r="AR412" i="1" s="1"/>
  <c r="U313" i="1"/>
  <c r="AD313" i="1" s="1"/>
  <c r="AG313" i="1" s="1"/>
  <c r="AN313" i="1" s="1"/>
  <c r="U467" i="1"/>
  <c r="AD467" i="1" s="1"/>
  <c r="AG467" i="1" s="1"/>
  <c r="AN467" i="1" s="1"/>
  <c r="U512" i="1"/>
  <c r="AD512" i="1" s="1"/>
  <c r="AG512" i="1" s="1"/>
  <c r="AN512" i="1" s="1"/>
  <c r="U590" i="1"/>
  <c r="AD590" i="1" s="1"/>
  <c r="AG590" i="1" s="1"/>
  <c r="AN590" i="1" s="1"/>
  <c r="U789" i="1"/>
  <c r="AD789" i="1" s="1"/>
  <c r="AG789" i="1" s="1"/>
  <c r="AN789" i="1" s="1"/>
  <c r="U1099" i="1"/>
  <c r="AD1099" i="1" s="1"/>
  <c r="AG1099" i="1" s="1"/>
  <c r="AN1099" i="1" s="1"/>
  <c r="U1209" i="1"/>
  <c r="AD1209" i="1" s="1"/>
  <c r="AG1209" i="1" s="1"/>
  <c r="AN1209" i="1" s="1"/>
  <c r="AS1333" i="1"/>
  <c r="BA1333" i="1" s="1"/>
  <c r="AO1333" i="1"/>
  <c r="AR1333" i="1" s="1"/>
  <c r="U1406" i="1"/>
  <c r="AD1406" i="1" s="1"/>
  <c r="AG1406" i="1" s="1"/>
  <c r="AN1406" i="1" s="1"/>
  <c r="BB213" i="1"/>
  <c r="AZ213" i="1"/>
  <c r="BB1413" i="1" l="1"/>
  <c r="AZ1413" i="1"/>
  <c r="BB1064" i="1"/>
  <c r="AZ1064" i="1"/>
  <c r="AZ1079" i="1"/>
  <c r="BB1079" i="1"/>
  <c r="AZ990" i="1"/>
  <c r="BB990" i="1"/>
  <c r="AO1036" i="1"/>
  <c r="AR1036" i="1" s="1"/>
  <c r="AS1036" i="1"/>
  <c r="BA1036" i="1" s="1"/>
  <c r="AZ1131" i="1"/>
  <c r="BB1131" i="1"/>
  <c r="AZ982" i="1"/>
  <c r="BB982" i="1"/>
  <c r="AZ1403" i="1"/>
  <c r="BB1403" i="1"/>
  <c r="AO619" i="1"/>
  <c r="AR619" i="1" s="1"/>
  <c r="AS619" i="1"/>
  <c r="BA619" i="1" s="1"/>
  <c r="BB737" i="1"/>
  <c r="AZ1081" i="1"/>
  <c r="BB1081" i="1"/>
  <c r="BB1368" i="1"/>
  <c r="BB1448" i="1"/>
  <c r="AS1148" i="1"/>
  <c r="BA1148" i="1" s="1"/>
  <c r="AO1148" i="1"/>
  <c r="AR1148" i="1" s="1"/>
  <c r="AZ1159" i="1"/>
  <c r="BB1159" i="1"/>
  <c r="BB334" i="1"/>
  <c r="AO877" i="1"/>
  <c r="AR877" i="1" s="1"/>
  <c r="AS877" i="1"/>
  <c r="BA877" i="1" s="1"/>
  <c r="BB1261" i="1"/>
  <c r="AZ1261" i="1"/>
  <c r="AZ1349" i="1"/>
  <c r="BB1349" i="1"/>
  <c r="AZ1461" i="1"/>
  <c r="BB1461" i="1"/>
  <c r="AS1332" i="1"/>
  <c r="BA1332" i="1" s="1"/>
  <c r="AO1332" i="1"/>
  <c r="AR1332" i="1" s="1"/>
  <c r="AZ513" i="1"/>
  <c r="BB513" i="1"/>
  <c r="BB1506" i="1"/>
  <c r="BB1336" i="1"/>
  <c r="AZ1336" i="1"/>
  <c r="BB1319" i="1"/>
  <c r="AZ1319" i="1"/>
  <c r="AS1304" i="1"/>
  <c r="BA1304" i="1" s="1"/>
  <c r="AO1304" i="1"/>
  <c r="AR1304" i="1" s="1"/>
  <c r="AO259" i="1"/>
  <c r="AR259" i="1" s="1"/>
  <c r="AS259" i="1"/>
  <c r="BA259" i="1" s="1"/>
  <c r="AS354" i="1"/>
  <c r="BA354" i="1" s="1"/>
  <c r="AO354" i="1"/>
  <c r="AR354" i="1" s="1"/>
  <c r="BB887" i="1"/>
  <c r="AZ887" i="1"/>
  <c r="AS539" i="1"/>
  <c r="BA539" i="1" s="1"/>
  <c r="AO539" i="1"/>
  <c r="AR539" i="1" s="1"/>
  <c r="AO526" i="1"/>
  <c r="AR526" i="1" s="1"/>
  <c r="AS526" i="1"/>
  <c r="BA526" i="1" s="1"/>
  <c r="AS1249" i="1"/>
  <c r="BA1249" i="1" s="1"/>
  <c r="AO1249" i="1"/>
  <c r="AR1249" i="1" s="1"/>
  <c r="AS924" i="1"/>
  <c r="BA924" i="1" s="1"/>
  <c r="AO924" i="1"/>
  <c r="AR924" i="1" s="1"/>
  <c r="BB1496" i="1"/>
  <c r="AZ1496" i="1"/>
  <c r="AO890" i="1"/>
  <c r="AR890" i="1" s="1"/>
  <c r="AS890" i="1"/>
  <c r="BA890" i="1" s="1"/>
  <c r="AS1264" i="1"/>
  <c r="BA1264" i="1" s="1"/>
  <c r="AO1264" i="1"/>
  <c r="AR1264" i="1" s="1"/>
  <c r="AO555" i="1"/>
  <c r="AR555" i="1" s="1"/>
  <c r="AS555" i="1"/>
  <c r="BA555" i="1" s="1"/>
  <c r="AS561" i="1"/>
  <c r="BA561" i="1" s="1"/>
  <c r="AO561" i="1"/>
  <c r="AR561" i="1" s="1"/>
  <c r="AS1195" i="1"/>
  <c r="BA1195" i="1" s="1"/>
  <c r="AO1195" i="1"/>
  <c r="AR1195" i="1" s="1"/>
  <c r="AS251" i="1"/>
  <c r="BA251" i="1" s="1"/>
  <c r="AO251" i="1"/>
  <c r="AR251" i="1" s="1"/>
  <c r="AO1311" i="1"/>
  <c r="AR1311" i="1" s="1"/>
  <c r="AS1311" i="1"/>
  <c r="BA1311" i="1" s="1"/>
  <c r="AO1170" i="1"/>
  <c r="AR1170" i="1" s="1"/>
  <c r="AS1170" i="1"/>
  <c r="BA1170" i="1" s="1"/>
  <c r="AS599" i="1"/>
  <c r="BA599" i="1" s="1"/>
  <c r="AO599" i="1"/>
  <c r="AR599" i="1" s="1"/>
  <c r="AO1438" i="1"/>
  <c r="AR1438" i="1" s="1"/>
  <c r="AS1438" i="1"/>
  <c r="BA1438" i="1" s="1"/>
  <c r="AO377" i="1"/>
  <c r="AR377" i="1" s="1"/>
  <c r="AS377" i="1"/>
  <c r="BA377" i="1" s="1"/>
  <c r="AS1028" i="1"/>
  <c r="BA1028" i="1" s="1"/>
  <c r="AO1028" i="1"/>
  <c r="AR1028" i="1" s="1"/>
  <c r="AO1296" i="1"/>
  <c r="AR1296" i="1" s="1"/>
  <c r="AS1296" i="1"/>
  <c r="BA1296" i="1" s="1"/>
  <c r="AO872" i="1"/>
  <c r="AR872" i="1" s="1"/>
  <c r="AS872" i="1"/>
  <c r="BA872" i="1" s="1"/>
  <c r="AO831" i="1"/>
  <c r="AR831" i="1" s="1"/>
  <c r="AS831" i="1"/>
  <c r="BA831" i="1" s="1"/>
  <c r="AO1290" i="1"/>
  <c r="AR1290" i="1" s="1"/>
  <c r="AS1290" i="1"/>
  <c r="BA1290" i="1" s="1"/>
  <c r="AS1231" i="1"/>
  <c r="BA1231" i="1" s="1"/>
  <c r="AO1231" i="1"/>
  <c r="AR1231" i="1" s="1"/>
  <c r="AO995" i="1"/>
  <c r="AR995" i="1" s="1"/>
  <c r="AS995" i="1"/>
  <c r="BA995" i="1" s="1"/>
  <c r="AO1128" i="1"/>
  <c r="AR1128" i="1" s="1"/>
  <c r="AS1128" i="1"/>
  <c r="BA1128" i="1" s="1"/>
  <c r="AO344" i="1"/>
  <c r="AR344" i="1" s="1"/>
  <c r="AS344" i="1"/>
  <c r="BA344" i="1" s="1"/>
  <c r="AO273" i="1"/>
  <c r="AR273" i="1" s="1"/>
  <c r="AS273" i="1"/>
  <c r="BA273" i="1" s="1"/>
  <c r="AO846" i="1"/>
  <c r="AR846" i="1" s="1"/>
  <c r="AS846" i="1"/>
  <c r="BA846" i="1" s="1"/>
  <c r="AS1433" i="1"/>
  <c r="BA1433" i="1" s="1"/>
  <c r="AO1433" i="1"/>
  <c r="AR1433" i="1" s="1"/>
  <c r="AZ835" i="1"/>
  <c r="BB835" i="1"/>
  <c r="BB956" i="1"/>
  <c r="AZ956" i="1"/>
  <c r="BB521" i="1"/>
  <c r="AZ521" i="1"/>
  <c r="AS227" i="1"/>
  <c r="BA227" i="1" s="1"/>
  <c r="AO227" i="1"/>
  <c r="AR227" i="1" s="1"/>
  <c r="AO1198" i="1"/>
  <c r="AR1198" i="1" s="1"/>
  <c r="AS1198" i="1"/>
  <c r="BA1198" i="1" s="1"/>
  <c r="AS856" i="1"/>
  <c r="BA856" i="1" s="1"/>
  <c r="AO856" i="1"/>
  <c r="AR856" i="1" s="1"/>
  <c r="AS1399" i="1"/>
  <c r="BA1399" i="1" s="1"/>
  <c r="AO1399" i="1"/>
  <c r="AR1399" i="1" s="1"/>
  <c r="AS867" i="1"/>
  <c r="BA867" i="1" s="1"/>
  <c r="AO867" i="1"/>
  <c r="AR867" i="1" s="1"/>
  <c r="BB7" i="1"/>
  <c r="AZ7" i="1"/>
  <c r="AO1374" i="1"/>
  <c r="AR1374" i="1" s="1"/>
  <c r="AS1374" i="1"/>
  <c r="BA1374" i="1" s="1"/>
  <c r="AO540" i="1"/>
  <c r="AR540" i="1" s="1"/>
  <c r="AS540" i="1"/>
  <c r="BA540" i="1" s="1"/>
  <c r="AZ1278" i="1"/>
  <c r="BB1278" i="1"/>
  <c r="BB732" i="1"/>
  <c r="AZ732" i="1"/>
  <c r="AS851" i="1"/>
  <c r="BA851" i="1" s="1"/>
  <c r="AO851" i="1"/>
  <c r="AR851" i="1" s="1"/>
  <c r="AO1194" i="1"/>
  <c r="AR1194" i="1" s="1"/>
  <c r="AS1194" i="1"/>
  <c r="BA1194" i="1" s="1"/>
  <c r="AS542" i="1"/>
  <c r="BA542" i="1" s="1"/>
  <c r="AO542" i="1"/>
  <c r="AR542" i="1" s="1"/>
  <c r="AO1004" i="1"/>
  <c r="AR1004" i="1" s="1"/>
  <c r="AS1004" i="1"/>
  <c r="BA1004" i="1" s="1"/>
  <c r="AO1122" i="1"/>
  <c r="AR1122" i="1" s="1"/>
  <c r="AS1122" i="1"/>
  <c r="BA1122" i="1" s="1"/>
  <c r="AS1083" i="1"/>
  <c r="BA1083" i="1" s="1"/>
  <c r="AO1083" i="1"/>
  <c r="AR1083" i="1" s="1"/>
  <c r="AO342" i="1"/>
  <c r="AR342" i="1" s="1"/>
  <c r="AS342" i="1"/>
  <c r="BA342" i="1" s="1"/>
  <c r="AO1346" i="1"/>
  <c r="AR1346" i="1" s="1"/>
  <c r="AS1346" i="1"/>
  <c r="BA1346" i="1" s="1"/>
  <c r="AO1363" i="1"/>
  <c r="AR1363" i="1" s="1"/>
  <c r="AS1363" i="1"/>
  <c r="BA1363" i="1" s="1"/>
  <c r="AO1054" i="1"/>
  <c r="AR1054" i="1" s="1"/>
  <c r="AS1054" i="1"/>
  <c r="BA1054" i="1" s="1"/>
  <c r="BB933" i="1"/>
  <c r="AZ933" i="1"/>
  <c r="BB216" i="1"/>
  <c r="AZ216" i="1"/>
  <c r="BB327" i="1"/>
  <c r="AZ327" i="1"/>
  <c r="BB211" i="1"/>
  <c r="AZ211" i="1"/>
  <c r="AS1186" i="1"/>
  <c r="BA1186" i="1" s="1"/>
  <c r="AO1186" i="1"/>
  <c r="AR1186" i="1" s="1"/>
  <c r="AS1246" i="1"/>
  <c r="BA1246" i="1" s="1"/>
  <c r="AO1246" i="1"/>
  <c r="AR1246" i="1" s="1"/>
  <c r="AZ674" i="1"/>
  <c r="BB674" i="1"/>
  <c r="AS124" i="1"/>
  <c r="BA124" i="1" s="1"/>
  <c r="AO124" i="1"/>
  <c r="AR124" i="1" s="1"/>
  <c r="AS174" i="1"/>
  <c r="BA174" i="1" s="1"/>
  <c r="AO174" i="1"/>
  <c r="AR174" i="1" s="1"/>
  <c r="BB1497" i="1"/>
  <c r="AZ1497" i="1"/>
  <c r="BB524" i="1"/>
  <c r="AZ524" i="1"/>
  <c r="AZ282" i="1"/>
  <c r="BB282" i="1"/>
  <c r="BB453" i="1"/>
  <c r="AZ453" i="1"/>
  <c r="BB1516" i="1"/>
  <c r="AZ1516" i="1"/>
  <c r="AZ1077" i="1"/>
  <c r="BB1077" i="1"/>
  <c r="BB1369" i="1"/>
  <c r="AZ1369" i="1"/>
  <c r="AS646" i="1"/>
  <c r="BA646" i="1" s="1"/>
  <c r="AO646" i="1"/>
  <c r="AR646" i="1" s="1"/>
  <c r="AS753" i="1"/>
  <c r="BA753" i="1" s="1"/>
  <c r="AO753" i="1"/>
  <c r="AR753" i="1" s="1"/>
  <c r="AZ622" i="1"/>
  <c r="BB622" i="1"/>
  <c r="AS567" i="1"/>
  <c r="BA567" i="1" s="1"/>
  <c r="AO567" i="1"/>
  <c r="AR567" i="1" s="1"/>
  <c r="AS884" i="1"/>
  <c r="BA884" i="1" s="1"/>
  <c r="AO884" i="1"/>
  <c r="AR884" i="1" s="1"/>
  <c r="AS904" i="1"/>
  <c r="BA904" i="1" s="1"/>
  <c r="AO904" i="1"/>
  <c r="AR904" i="1" s="1"/>
  <c r="AO989" i="1"/>
  <c r="AR989" i="1" s="1"/>
  <c r="AS989" i="1"/>
  <c r="BA989" i="1" s="1"/>
  <c r="BB127" i="1"/>
  <c r="AZ127" i="1"/>
  <c r="AS474" i="1"/>
  <c r="BA474" i="1" s="1"/>
  <c r="AO474" i="1"/>
  <c r="AR474" i="1" s="1"/>
  <c r="AZ950" i="1"/>
  <c r="BB950" i="1"/>
  <c r="AS335" i="1"/>
  <c r="BA335" i="1" s="1"/>
  <c r="AO335" i="1"/>
  <c r="AR335" i="1" s="1"/>
  <c r="BB1129" i="1"/>
  <c r="AZ1129" i="1"/>
  <c r="BB356" i="1"/>
  <c r="AZ356" i="1"/>
  <c r="BB916" i="1"/>
  <c r="AZ916" i="1"/>
  <c r="AS164" i="1"/>
  <c r="BA164" i="1" s="1"/>
  <c r="AO164" i="1"/>
  <c r="AR164" i="1" s="1"/>
  <c r="AS1133" i="1"/>
  <c r="BA1133" i="1" s="1"/>
  <c r="AO1133" i="1"/>
  <c r="AR1133" i="1" s="1"/>
  <c r="AO402" i="1"/>
  <c r="AR402" i="1" s="1"/>
  <c r="AS402" i="1"/>
  <c r="BA402" i="1" s="1"/>
  <c r="AS13" i="1"/>
  <c r="BA13" i="1" s="1"/>
  <c r="AO13" i="1"/>
  <c r="AR13" i="1" s="1"/>
  <c r="AZ910" i="1"/>
  <c r="BB910" i="1"/>
  <c r="AS290" i="1"/>
  <c r="BA290" i="1" s="1"/>
  <c r="AO290" i="1"/>
  <c r="AR290" i="1" s="1"/>
  <c r="AZ1142" i="1"/>
  <c r="BB1142" i="1"/>
  <c r="AS195" i="1"/>
  <c r="BA195" i="1" s="1"/>
  <c r="AO195" i="1"/>
  <c r="AR195" i="1" s="1"/>
  <c r="AS191" i="1"/>
  <c r="BA191" i="1" s="1"/>
  <c r="AO191" i="1"/>
  <c r="AR191" i="1" s="1"/>
  <c r="BB198" i="1"/>
  <c r="AZ198" i="1"/>
  <c r="BB1150" i="1"/>
  <c r="AZ1150" i="1"/>
  <c r="AS85" i="1"/>
  <c r="BA85" i="1" s="1"/>
  <c r="AO85" i="1"/>
  <c r="AR85" i="1" s="1"/>
  <c r="AS1259" i="1"/>
  <c r="BA1259" i="1" s="1"/>
  <c r="AO1259" i="1"/>
  <c r="AR1259" i="1" s="1"/>
  <c r="AZ754" i="1"/>
  <c r="BB754" i="1"/>
  <c r="AZ28" i="1"/>
  <c r="BB28" i="1"/>
  <c r="BB681" i="1"/>
  <c r="AZ681" i="1"/>
  <c r="AS432" i="1"/>
  <c r="BA432" i="1" s="1"/>
  <c r="AO432" i="1"/>
  <c r="AR432" i="1" s="1"/>
  <c r="AZ74" i="1"/>
  <c r="BB74" i="1"/>
  <c r="AZ270" i="1"/>
  <c r="BB270" i="1"/>
  <c r="AS295" i="1"/>
  <c r="BA295" i="1" s="1"/>
  <c r="AO295" i="1"/>
  <c r="AR295" i="1" s="1"/>
  <c r="BB1502" i="1"/>
  <c r="AZ1502" i="1"/>
  <c r="AZ1165" i="1"/>
  <c r="BB1165" i="1"/>
  <c r="AZ675" i="1"/>
  <c r="BB675" i="1"/>
  <c r="BB172" i="1"/>
  <c r="AZ172" i="1"/>
  <c r="BB563" i="1"/>
  <c r="AZ563" i="1"/>
  <c r="BB784" i="1"/>
  <c r="AZ784" i="1"/>
  <c r="AZ676" i="1"/>
  <c r="BB676" i="1"/>
  <c r="BB1417" i="1"/>
  <c r="AZ1417" i="1"/>
  <c r="BB973" i="1"/>
  <c r="AZ973" i="1"/>
  <c r="BB520" i="1"/>
  <c r="AZ520" i="1"/>
  <c r="BB813" i="1"/>
  <c r="AZ813" i="1"/>
  <c r="BB1228" i="1"/>
  <c r="AZ1228" i="1"/>
  <c r="AZ931" i="1"/>
  <c r="BB931" i="1"/>
  <c r="BB1514" i="1"/>
  <c r="AZ1514" i="1"/>
  <c r="BB607" i="1"/>
  <c r="AZ607" i="1"/>
  <c r="BB1173" i="1"/>
  <c r="AZ1173" i="1"/>
  <c r="BB1345" i="1"/>
  <c r="AZ1345" i="1"/>
  <c r="BB190" i="1"/>
  <c r="AZ190" i="1"/>
  <c r="AZ564" i="1"/>
  <c r="BB564" i="1"/>
  <c r="BB258" i="1"/>
  <c r="AZ258" i="1"/>
  <c r="BB1412" i="1"/>
  <c r="AZ1412" i="1"/>
  <c r="BB440" i="1"/>
  <c r="AZ440" i="1"/>
  <c r="BB508" i="1"/>
  <c r="AZ508" i="1"/>
  <c r="BB532" i="1"/>
  <c r="AZ532" i="1"/>
  <c r="BB1157" i="1"/>
  <c r="AZ1157" i="1"/>
  <c r="AZ155" i="1"/>
  <c r="BB155" i="1"/>
  <c r="BB1189" i="1"/>
  <c r="AZ1189" i="1"/>
  <c r="AZ645" i="1"/>
  <c r="BB645" i="1"/>
  <c r="BB1217" i="1"/>
  <c r="AZ1217" i="1"/>
  <c r="AZ600" i="1"/>
  <c r="BB600" i="1"/>
  <c r="AS1099" i="1"/>
  <c r="BA1099" i="1" s="1"/>
  <c r="AO1099" i="1"/>
  <c r="AR1099" i="1" s="1"/>
  <c r="BB1200" i="1"/>
  <c r="AZ1200" i="1"/>
  <c r="BB602" i="1"/>
  <c r="AZ602" i="1"/>
  <c r="BB1256" i="1"/>
  <c r="AZ1256" i="1"/>
  <c r="AS289" i="1"/>
  <c r="BA289" i="1" s="1"/>
  <c r="AO289" i="1"/>
  <c r="AR289" i="1" s="1"/>
  <c r="AS686" i="1"/>
  <c r="BA686" i="1" s="1"/>
  <c r="AO686" i="1"/>
  <c r="AR686" i="1" s="1"/>
  <c r="AS463" i="1"/>
  <c r="BA463" i="1" s="1"/>
  <c r="AO463" i="1"/>
  <c r="AR463" i="1" s="1"/>
  <c r="AS1211" i="1"/>
  <c r="BA1211" i="1" s="1"/>
  <c r="AO1211" i="1"/>
  <c r="AR1211" i="1" s="1"/>
  <c r="AZ959" i="1"/>
  <c r="BB959" i="1"/>
  <c r="BB1093" i="1"/>
  <c r="AZ1093" i="1"/>
  <c r="BB650" i="1"/>
  <c r="AZ650" i="1"/>
  <c r="BB642" i="1"/>
  <c r="AZ642" i="1"/>
  <c r="AS979" i="1"/>
  <c r="BA979" i="1" s="1"/>
  <c r="AO979" i="1"/>
  <c r="AR979" i="1" s="1"/>
  <c r="AS509" i="1"/>
  <c r="BA509" i="1" s="1"/>
  <c r="AO509" i="1"/>
  <c r="AR509" i="1" s="1"/>
  <c r="AS514" i="1"/>
  <c r="BA514" i="1" s="1"/>
  <c r="AO514" i="1"/>
  <c r="AR514" i="1" s="1"/>
  <c r="AS1097" i="1"/>
  <c r="BA1097" i="1" s="1"/>
  <c r="AO1097" i="1"/>
  <c r="AR1097" i="1" s="1"/>
  <c r="BB232" i="1"/>
  <c r="AZ232" i="1"/>
  <c r="BB1449" i="1"/>
  <c r="AZ1449" i="1"/>
  <c r="BB1480" i="1"/>
  <c r="AZ1480" i="1"/>
  <c r="BB351" i="1"/>
  <c r="AZ351" i="1"/>
  <c r="BB908" i="1"/>
  <c r="AZ908" i="1"/>
  <c r="AS1329" i="1"/>
  <c r="BA1329" i="1" s="1"/>
  <c r="AO1329" i="1"/>
  <c r="AR1329" i="1" s="1"/>
  <c r="AZ1422" i="1"/>
  <c r="BB1422" i="1"/>
  <c r="BB618" i="1"/>
  <c r="AZ618" i="1"/>
  <c r="AS1030" i="1"/>
  <c r="BA1030" i="1" s="1"/>
  <c r="AO1030" i="1"/>
  <c r="AR1030" i="1" s="1"/>
  <c r="AZ1057" i="1"/>
  <c r="BB1057" i="1"/>
  <c r="AZ415" i="1"/>
  <c r="BB415" i="1"/>
  <c r="AZ1151" i="1"/>
  <c r="BB1151" i="1"/>
  <c r="AS1492" i="1"/>
  <c r="BA1492" i="1" s="1"/>
  <c r="AO1492" i="1"/>
  <c r="AR1492" i="1" s="1"/>
  <c r="BB472" i="1"/>
  <c r="AZ472" i="1"/>
  <c r="AZ1110" i="1"/>
  <c r="BB1110" i="1"/>
  <c r="AO178" i="1"/>
  <c r="AR178" i="1" s="1"/>
  <c r="AS178" i="1"/>
  <c r="BA178" i="1" s="1"/>
  <c r="AS91" i="1"/>
  <c r="BA91" i="1" s="1"/>
  <c r="AO91" i="1"/>
  <c r="AR91" i="1" s="1"/>
  <c r="AO428" i="1"/>
  <c r="AR428" i="1" s="1"/>
  <c r="AS428" i="1"/>
  <c r="BA428" i="1" s="1"/>
  <c r="AO61" i="1"/>
  <c r="AR61" i="1" s="1"/>
  <c r="AS61" i="1"/>
  <c r="BA61" i="1" s="1"/>
  <c r="AS625" i="1"/>
  <c r="BA625" i="1" s="1"/>
  <c r="AO625" i="1"/>
  <c r="AR625" i="1" s="1"/>
  <c r="AS72" i="1"/>
  <c r="BA72" i="1" s="1"/>
  <c r="AO72" i="1"/>
  <c r="AR72" i="1" s="1"/>
  <c r="BB1328" i="1"/>
  <c r="AZ1328" i="1"/>
  <c r="AZ720" i="1"/>
  <c r="BB720" i="1"/>
  <c r="BB1416" i="1"/>
  <c r="AZ1416" i="1"/>
  <c r="BB187" i="1"/>
  <c r="AZ187" i="1"/>
  <c r="AO822" i="1"/>
  <c r="AR822" i="1" s="1"/>
  <c r="AS822" i="1"/>
  <c r="BA822" i="1" s="1"/>
  <c r="BB942" i="1"/>
  <c r="AZ942" i="1"/>
  <c r="AS370" i="1"/>
  <c r="BA370" i="1" s="1"/>
  <c r="AO370" i="1"/>
  <c r="AR370" i="1" s="1"/>
  <c r="AZ1484" i="1"/>
  <c r="BB1484" i="1"/>
  <c r="AZ1387" i="1"/>
  <c r="BB1387" i="1"/>
  <c r="BB422" i="1"/>
  <c r="AZ422" i="1"/>
  <c r="AZ538" i="1"/>
  <c r="BB538" i="1"/>
  <c r="BB1313" i="1"/>
  <c r="AZ1313" i="1"/>
  <c r="BB881" i="1"/>
  <c r="AZ881" i="1"/>
  <c r="BB610" i="1"/>
  <c r="AZ610" i="1"/>
  <c r="BB748" i="1"/>
  <c r="AZ748" i="1"/>
  <c r="AZ1020" i="1"/>
  <c r="BB1020" i="1"/>
  <c r="AZ274" i="1"/>
  <c r="BB274" i="1"/>
  <c r="AZ134" i="1"/>
  <c r="BB134" i="1"/>
  <c r="BB1135" i="1"/>
  <c r="AZ1135" i="1"/>
  <c r="BB331" i="1"/>
  <c r="AZ331" i="1"/>
  <c r="BB1009" i="1"/>
  <c r="AZ1009" i="1"/>
  <c r="AZ464" i="1"/>
  <c r="BB464" i="1"/>
  <c r="AZ1352" i="1"/>
  <c r="BB1352" i="1"/>
  <c r="BB1431" i="1"/>
  <c r="AZ1431" i="1"/>
  <c r="BB1098" i="1"/>
  <c r="AZ1098" i="1"/>
  <c r="BB445" i="1"/>
  <c r="AZ445" i="1"/>
  <c r="AS1288" i="1"/>
  <c r="BA1288" i="1" s="1"/>
  <c r="AO1288" i="1"/>
  <c r="AR1288" i="1" s="1"/>
  <c r="AS184" i="1"/>
  <c r="BA184" i="1" s="1"/>
  <c r="AO184" i="1"/>
  <c r="AR184" i="1" s="1"/>
  <c r="BB1038" i="1"/>
  <c r="AZ1038" i="1"/>
  <c r="AS437" i="1"/>
  <c r="BA437" i="1" s="1"/>
  <c r="AO437" i="1"/>
  <c r="AR437" i="1" s="1"/>
  <c r="AS1010" i="1"/>
  <c r="BA1010" i="1" s="1"/>
  <c r="AO1010" i="1"/>
  <c r="AR1010" i="1" s="1"/>
  <c r="AS348" i="1"/>
  <c r="BA348" i="1" s="1"/>
  <c r="AO348" i="1"/>
  <c r="AR348" i="1" s="1"/>
  <c r="AS1226" i="1"/>
  <c r="BA1226" i="1" s="1"/>
  <c r="AO1226" i="1"/>
  <c r="AR1226" i="1" s="1"/>
  <c r="AS814" i="1"/>
  <c r="BA814" i="1" s="1"/>
  <c r="AO814" i="1"/>
  <c r="AR814" i="1" s="1"/>
  <c r="BB589" i="1"/>
  <c r="AZ589" i="1"/>
  <c r="AZ1089" i="1"/>
  <c r="BB1089" i="1"/>
  <c r="AS25" i="1"/>
  <c r="BA25" i="1" s="1"/>
  <c r="AO25" i="1"/>
  <c r="AR25" i="1" s="1"/>
  <c r="AZ943" i="1"/>
  <c r="BB943" i="1"/>
  <c r="AS1268" i="1"/>
  <c r="BA1268" i="1" s="1"/>
  <c r="AO1268" i="1"/>
  <c r="AR1268" i="1" s="1"/>
  <c r="BB586" i="1"/>
  <c r="AZ586" i="1"/>
  <c r="BB12" i="1"/>
  <c r="AZ12" i="1"/>
  <c r="AS81" i="1"/>
  <c r="BA81" i="1" s="1"/>
  <c r="AO81" i="1"/>
  <c r="AR81" i="1" s="1"/>
  <c r="AS695" i="1"/>
  <c r="BA695" i="1" s="1"/>
  <c r="AO695" i="1"/>
  <c r="AR695" i="1" s="1"/>
  <c r="AS302" i="1"/>
  <c r="BA302" i="1" s="1"/>
  <c r="AO302" i="1"/>
  <c r="AR302" i="1" s="1"/>
  <c r="BB597" i="1"/>
  <c r="AZ597" i="1"/>
  <c r="AS1167" i="1"/>
  <c r="BA1167" i="1" s="1"/>
  <c r="AO1167" i="1"/>
  <c r="AR1167" i="1" s="1"/>
  <c r="AS161" i="1"/>
  <c r="BA161" i="1" s="1"/>
  <c r="AO161" i="1"/>
  <c r="AR161" i="1" s="1"/>
  <c r="AS1477" i="1"/>
  <c r="BA1477" i="1" s="1"/>
  <c r="AO1477" i="1"/>
  <c r="AR1477" i="1" s="1"/>
  <c r="AS401" i="1"/>
  <c r="BA401" i="1" s="1"/>
  <c r="AO401" i="1"/>
  <c r="AR401" i="1" s="1"/>
  <c r="AZ1513" i="1"/>
  <c r="BB1513" i="1"/>
  <c r="BB937" i="1"/>
  <c r="AZ937" i="1"/>
  <c r="AS299" i="1"/>
  <c r="BA299" i="1" s="1"/>
  <c r="AO299" i="1"/>
  <c r="AR299" i="1" s="1"/>
  <c r="AS427" i="1"/>
  <c r="BA427" i="1" s="1"/>
  <c r="AO427" i="1"/>
  <c r="AR427" i="1" s="1"/>
  <c r="AO45" i="1"/>
  <c r="AR45" i="1" s="1"/>
  <c r="AS45" i="1"/>
  <c r="BA45" i="1" s="1"/>
  <c r="AS458" i="1"/>
  <c r="BA458" i="1" s="1"/>
  <c r="AO458" i="1"/>
  <c r="AR458" i="1" s="1"/>
  <c r="BB808" i="1"/>
  <c r="AZ808" i="1"/>
  <c r="BB1462" i="1"/>
  <c r="AZ1462" i="1"/>
  <c r="AS510" i="1"/>
  <c r="BA510" i="1" s="1"/>
  <c r="AO510" i="1"/>
  <c r="AR510" i="1" s="1"/>
  <c r="AO145" i="1"/>
  <c r="AR145" i="1" s="1"/>
  <c r="AS145" i="1"/>
  <c r="BA145" i="1" s="1"/>
  <c r="AS479" i="1"/>
  <c r="BA479" i="1" s="1"/>
  <c r="AO479" i="1"/>
  <c r="AR479" i="1" s="1"/>
  <c r="AS95" i="1"/>
  <c r="BA95" i="1" s="1"/>
  <c r="AO95" i="1"/>
  <c r="AR95" i="1" s="1"/>
  <c r="AZ120" i="1"/>
  <c r="BB120" i="1"/>
  <c r="AS659" i="1"/>
  <c r="BA659" i="1" s="1"/>
  <c r="AO659" i="1"/>
  <c r="AR659" i="1" s="1"/>
  <c r="AS559" i="1"/>
  <c r="BA559" i="1" s="1"/>
  <c r="AO559" i="1"/>
  <c r="AR559" i="1" s="1"/>
  <c r="BB448" i="1"/>
  <c r="AZ448" i="1"/>
  <c r="AZ1315" i="1"/>
  <c r="BB1315" i="1"/>
  <c r="BB634" i="1"/>
  <c r="AZ634" i="1"/>
  <c r="AZ175" i="1"/>
  <c r="BB175" i="1"/>
  <c r="AZ637" i="1"/>
  <c r="BB637" i="1"/>
  <c r="BB60" i="1"/>
  <c r="AZ60" i="1"/>
  <c r="AZ530" i="1"/>
  <c r="BB530" i="1"/>
  <c r="BB1080" i="1"/>
  <c r="AZ1080" i="1"/>
  <c r="BB276" i="1"/>
  <c r="AZ276" i="1"/>
  <c r="AZ1402" i="1"/>
  <c r="BB1402" i="1"/>
  <c r="BB30" i="1"/>
  <c r="AZ30" i="1"/>
  <c r="BB834" i="1"/>
  <c r="AZ834" i="1"/>
  <c r="AZ245" i="1"/>
  <c r="BB245" i="1"/>
  <c r="AZ912" i="1"/>
  <c r="BB912" i="1"/>
  <c r="AZ488" i="1"/>
  <c r="BB488" i="1"/>
  <c r="AZ1229" i="1"/>
  <c r="BB1229" i="1"/>
  <c r="BB94" i="1"/>
  <c r="AZ94" i="1"/>
  <c r="BB1003" i="1"/>
  <c r="AZ1003" i="1"/>
  <c r="BB940" i="1"/>
  <c r="AZ940" i="1"/>
  <c r="AZ1487" i="1"/>
  <c r="BB1487" i="1"/>
  <c r="BB1008" i="1"/>
  <c r="AZ1008" i="1"/>
  <c r="BB256" i="1"/>
  <c r="AZ256" i="1"/>
  <c r="BB1281" i="1"/>
  <c r="AZ1281" i="1"/>
  <c r="BB117" i="1"/>
  <c r="AZ117" i="1"/>
  <c r="BB224" i="1"/>
  <c r="AZ224" i="1"/>
  <c r="AZ1380" i="1"/>
  <c r="BB1380" i="1"/>
  <c r="BB97" i="1"/>
  <c r="AZ97" i="1"/>
  <c r="AZ300" i="1"/>
  <c r="BB300" i="1"/>
  <c r="AZ518" i="1"/>
  <c r="BB518" i="1"/>
  <c r="AZ546" i="1"/>
  <c r="BB546" i="1"/>
  <c r="AZ531" i="1"/>
  <c r="BB531" i="1"/>
  <c r="AZ545" i="1"/>
  <c r="BB545" i="1"/>
  <c r="AZ1499" i="1"/>
  <c r="BB1499" i="1"/>
  <c r="AS53" i="1"/>
  <c r="BA53" i="1" s="1"/>
  <c r="AO53" i="1"/>
  <c r="AR53" i="1" s="1"/>
  <c r="AS48" i="1"/>
  <c r="BA48" i="1" s="1"/>
  <c r="AO48" i="1"/>
  <c r="AR48" i="1" s="1"/>
  <c r="AS1024" i="1"/>
  <c r="BA1024" i="1" s="1"/>
  <c r="AO1024" i="1"/>
  <c r="AR1024" i="1" s="1"/>
  <c r="BB443" i="1"/>
  <c r="AZ443" i="1"/>
  <c r="AS1445" i="1"/>
  <c r="BA1445" i="1" s="1"/>
  <c r="AO1445" i="1"/>
  <c r="AR1445" i="1" s="1"/>
  <c r="AS1033" i="1"/>
  <c r="BA1033" i="1" s="1"/>
  <c r="AO1033" i="1"/>
  <c r="AR1033" i="1" s="1"/>
  <c r="AS153" i="1"/>
  <c r="BA153" i="1" s="1"/>
  <c r="AO153" i="1"/>
  <c r="AR153" i="1" s="1"/>
  <c r="AS1202" i="1"/>
  <c r="BA1202" i="1" s="1"/>
  <c r="AO1202" i="1"/>
  <c r="AR1202" i="1" s="1"/>
  <c r="AS1301" i="1"/>
  <c r="BA1301" i="1" s="1"/>
  <c r="AO1301" i="1"/>
  <c r="AR1301" i="1" s="1"/>
  <c r="AS265" i="1"/>
  <c r="BA265" i="1" s="1"/>
  <c r="AO265" i="1"/>
  <c r="AR265" i="1" s="1"/>
  <c r="AS65" i="1"/>
  <c r="BA65" i="1" s="1"/>
  <c r="AO65" i="1"/>
  <c r="AR65" i="1" s="1"/>
  <c r="BB966" i="1"/>
  <c r="AZ966" i="1"/>
  <c r="AS736" i="1"/>
  <c r="BA736" i="1" s="1"/>
  <c r="AO736" i="1"/>
  <c r="AR736" i="1" s="1"/>
  <c r="AS57" i="1"/>
  <c r="BA57" i="1" s="1"/>
  <c r="AO57" i="1"/>
  <c r="AR57" i="1" s="1"/>
  <c r="AS279" i="1"/>
  <c r="BA279" i="1" s="1"/>
  <c r="AO279" i="1"/>
  <c r="AR279" i="1" s="1"/>
  <c r="BB107" i="1"/>
  <c r="AZ107" i="1"/>
  <c r="AS1464" i="1"/>
  <c r="BA1464" i="1" s="1"/>
  <c r="AO1464" i="1"/>
  <c r="AR1464" i="1" s="1"/>
  <c r="AS253" i="1"/>
  <c r="BA253" i="1" s="1"/>
  <c r="AO253" i="1"/>
  <c r="AR253" i="1" s="1"/>
  <c r="AS252" i="1"/>
  <c r="BA252" i="1" s="1"/>
  <c r="AO252" i="1"/>
  <c r="AR252" i="1" s="1"/>
  <c r="BB1236" i="1"/>
  <c r="AZ1236" i="1"/>
  <c r="BB677" i="1"/>
  <c r="AZ677" i="1"/>
  <c r="BB49" i="1"/>
  <c r="AZ49" i="1"/>
  <c r="AS678" i="1"/>
  <c r="BA678" i="1" s="1"/>
  <c r="AO678" i="1"/>
  <c r="AR678" i="1" s="1"/>
  <c r="BB285" i="1"/>
  <c r="AZ285" i="1"/>
  <c r="AO438" i="1"/>
  <c r="AR438" i="1" s="1"/>
  <c r="AS438" i="1"/>
  <c r="BA438" i="1" s="1"/>
  <c r="AS1467" i="1"/>
  <c r="BA1467" i="1" s="1"/>
  <c r="AO1467" i="1"/>
  <c r="AR1467" i="1" s="1"/>
  <c r="AS324" i="1"/>
  <c r="BA324" i="1" s="1"/>
  <c r="AO324" i="1"/>
  <c r="AR324" i="1" s="1"/>
  <c r="AZ1292" i="1"/>
  <c r="BB1292" i="1"/>
  <c r="AS777" i="1"/>
  <c r="BA777" i="1" s="1"/>
  <c r="AO777" i="1"/>
  <c r="AR777" i="1" s="1"/>
  <c r="BB1471" i="1"/>
  <c r="AZ1471" i="1"/>
  <c r="AZ162" i="1"/>
  <c r="BB162" i="1"/>
  <c r="BB1365" i="1"/>
  <c r="AZ1365" i="1"/>
  <c r="AS725" i="1"/>
  <c r="BA725" i="1" s="1"/>
  <c r="AO725" i="1"/>
  <c r="AR725" i="1" s="1"/>
  <c r="AZ592" i="1"/>
  <c r="BB592" i="1"/>
  <c r="AS1014" i="1"/>
  <c r="BA1014" i="1" s="1"/>
  <c r="AO1014" i="1"/>
  <c r="AR1014" i="1" s="1"/>
  <c r="BB547" i="1"/>
  <c r="AZ547" i="1"/>
  <c r="AZ305" i="1"/>
  <c r="BB305" i="1"/>
  <c r="AZ727" i="1"/>
  <c r="BB727" i="1"/>
  <c r="BB552" i="1"/>
  <c r="AZ552" i="1"/>
  <c r="BB528" i="1"/>
  <c r="AZ528" i="1"/>
  <c r="BB1002" i="1"/>
  <c r="AZ1002" i="1"/>
  <c r="BB1149" i="1"/>
  <c r="AZ1149" i="1"/>
  <c r="AZ1389" i="1"/>
  <c r="BB1389" i="1"/>
  <c r="AZ66" i="1"/>
  <c r="BB66" i="1"/>
  <c r="AZ817" i="1"/>
  <c r="BB817" i="1"/>
  <c r="AZ1196" i="1"/>
  <c r="BB1196" i="1"/>
  <c r="BB1031" i="1"/>
  <c r="AZ1031" i="1"/>
  <c r="AZ553" i="1"/>
  <c r="BB553" i="1"/>
  <c r="AZ100" i="1"/>
  <c r="BB100" i="1"/>
  <c r="BB490" i="1"/>
  <c r="AZ490" i="1"/>
  <c r="BB615" i="1"/>
  <c r="AZ615" i="1"/>
  <c r="AS789" i="1"/>
  <c r="BA789" i="1" s="1"/>
  <c r="AO789" i="1"/>
  <c r="AR789" i="1" s="1"/>
  <c r="BB412" i="1"/>
  <c r="AZ412" i="1"/>
  <c r="AS1162" i="1"/>
  <c r="BA1162" i="1" s="1"/>
  <c r="AO1162" i="1"/>
  <c r="AR1162" i="1" s="1"/>
  <c r="BB1420" i="1"/>
  <c r="AZ1420" i="1"/>
  <c r="AS854" i="1"/>
  <c r="BA854" i="1" s="1"/>
  <c r="AO854" i="1"/>
  <c r="AR854" i="1" s="1"/>
  <c r="AS1425" i="1"/>
  <c r="BA1425" i="1" s="1"/>
  <c r="AO1425" i="1"/>
  <c r="AR1425" i="1" s="1"/>
  <c r="BB1270" i="1"/>
  <c r="AZ1270" i="1"/>
  <c r="AS409" i="1"/>
  <c r="BA409" i="1" s="1"/>
  <c r="AO409" i="1"/>
  <c r="AR409" i="1" s="1"/>
  <c r="BB159" i="1"/>
  <c r="AZ159" i="1"/>
  <c r="AS1458" i="1"/>
  <c r="BA1458" i="1" s="1"/>
  <c r="AO1458" i="1"/>
  <c r="AR1458" i="1" s="1"/>
  <c r="AZ1263" i="1"/>
  <c r="BB1263" i="1"/>
  <c r="AS712" i="1"/>
  <c r="BA712" i="1" s="1"/>
  <c r="AO712" i="1"/>
  <c r="AR712" i="1" s="1"/>
  <c r="AO380" i="1"/>
  <c r="AR380" i="1" s="1"/>
  <c r="AS380" i="1"/>
  <c r="BA380" i="1" s="1"/>
  <c r="AZ1216" i="1"/>
  <c r="BB1216" i="1"/>
  <c r="AZ587" i="1"/>
  <c r="BB587" i="1"/>
  <c r="AS366" i="1"/>
  <c r="BA366" i="1" s="1"/>
  <c r="AO366" i="1"/>
  <c r="AR366" i="1" s="1"/>
  <c r="AS691" i="1"/>
  <c r="BA691" i="1" s="1"/>
  <c r="AO691" i="1"/>
  <c r="AR691" i="1" s="1"/>
  <c r="AS357" i="1"/>
  <c r="BA357" i="1" s="1"/>
  <c r="AO357" i="1"/>
  <c r="AR357" i="1" s="1"/>
  <c r="AS1469" i="1"/>
  <c r="BA1469" i="1" s="1"/>
  <c r="AO1469" i="1"/>
  <c r="AR1469" i="1" s="1"/>
  <c r="AO212" i="1"/>
  <c r="AR212" i="1" s="1"/>
  <c r="AS212" i="1"/>
  <c r="BA212" i="1" s="1"/>
  <c r="AS98" i="1"/>
  <c r="BA98" i="1" s="1"/>
  <c r="AO98" i="1"/>
  <c r="AR98" i="1" s="1"/>
  <c r="AS1152" i="1"/>
  <c r="BA1152" i="1" s="1"/>
  <c r="AO1152" i="1"/>
  <c r="AR1152" i="1" s="1"/>
  <c r="AS1143" i="1"/>
  <c r="BA1143" i="1" s="1"/>
  <c r="AO1143" i="1"/>
  <c r="AR1143" i="1" s="1"/>
  <c r="AS365" i="1"/>
  <c r="BA365" i="1" s="1"/>
  <c r="AO365" i="1"/>
  <c r="AR365" i="1" s="1"/>
  <c r="AO204" i="1"/>
  <c r="AR204" i="1" s="1"/>
  <c r="AS204" i="1"/>
  <c r="BA204" i="1" s="1"/>
  <c r="AO1398" i="1"/>
  <c r="AR1398" i="1" s="1"/>
  <c r="AS1398" i="1"/>
  <c r="BA1398" i="1" s="1"/>
  <c r="AS549" i="1"/>
  <c r="BA549" i="1" s="1"/>
  <c r="AO549" i="1"/>
  <c r="AR549" i="1" s="1"/>
  <c r="AZ1174" i="1"/>
  <c r="BB1174" i="1"/>
  <c r="AS591" i="1"/>
  <c r="BA591" i="1" s="1"/>
  <c r="AO591" i="1"/>
  <c r="AR591" i="1" s="1"/>
  <c r="AS455" i="1"/>
  <c r="BA455" i="1" s="1"/>
  <c r="AO455" i="1"/>
  <c r="AR455" i="1" s="1"/>
  <c r="AZ1386" i="1"/>
  <c r="BB1386" i="1"/>
  <c r="AS560" i="1"/>
  <c r="BA560" i="1" s="1"/>
  <c r="AO560" i="1"/>
  <c r="AR560" i="1" s="1"/>
  <c r="BB779" i="1"/>
  <c r="AZ779" i="1"/>
  <c r="AZ237" i="1"/>
  <c r="BB237" i="1"/>
  <c r="AS1139" i="1"/>
  <c r="BA1139" i="1" s="1"/>
  <c r="AO1139" i="1"/>
  <c r="AR1139" i="1" s="1"/>
  <c r="BB850" i="1"/>
  <c r="AZ850" i="1"/>
  <c r="AS630" i="1"/>
  <c r="BA630" i="1" s="1"/>
  <c r="AO630" i="1"/>
  <c r="AR630" i="1" s="1"/>
  <c r="BB899" i="1"/>
  <c r="AZ899" i="1"/>
  <c r="AZ347" i="1"/>
  <c r="BB347" i="1"/>
  <c r="AS257" i="1"/>
  <c r="BA257" i="1" s="1"/>
  <c r="AO257" i="1"/>
  <c r="AR257" i="1" s="1"/>
  <c r="BB1177" i="1"/>
  <c r="AZ1177" i="1"/>
  <c r="AS733" i="1"/>
  <c r="BA733" i="1" s="1"/>
  <c r="AO733" i="1"/>
  <c r="AR733" i="1" s="1"/>
  <c r="AZ1509" i="1"/>
  <c r="BB1509" i="1"/>
  <c r="AS810" i="1"/>
  <c r="BA810" i="1" s="1"/>
  <c r="AO810" i="1"/>
  <c r="AR810" i="1" s="1"/>
  <c r="BB131" i="1"/>
  <c r="AZ131" i="1"/>
  <c r="AZ1383" i="1"/>
  <c r="BB1383" i="1"/>
  <c r="AS215" i="1"/>
  <c r="BA215" i="1" s="1"/>
  <c r="AO215" i="1"/>
  <c r="AR215" i="1" s="1"/>
  <c r="AS22" i="1"/>
  <c r="BA22" i="1" s="1"/>
  <c r="AO22" i="1"/>
  <c r="AR22" i="1" s="1"/>
  <c r="BB886" i="1"/>
  <c r="AZ886" i="1"/>
  <c r="BB1453" i="1"/>
  <c r="AZ1453" i="1"/>
  <c r="BB1444" i="1"/>
  <c r="AZ1444" i="1"/>
  <c r="AZ774" i="1"/>
  <c r="BB774" i="1"/>
  <c r="BB1299" i="1"/>
  <c r="AZ1299" i="1"/>
  <c r="BB841" i="1"/>
  <c r="AZ841" i="1"/>
  <c r="AZ803" i="1"/>
  <c r="BB803" i="1"/>
  <c r="AZ1463" i="1"/>
  <c r="BB1463" i="1"/>
  <c r="BB223" i="1"/>
  <c r="AZ223" i="1"/>
  <c r="BB935" i="1"/>
  <c r="AZ935" i="1"/>
  <c r="BB860" i="1"/>
  <c r="AZ860" i="1"/>
  <c r="BB1310" i="1"/>
  <c r="AZ1310" i="1"/>
  <c r="AZ923" i="1"/>
  <c r="BB923" i="1"/>
  <c r="BB1088" i="1"/>
  <c r="AZ1088" i="1"/>
  <c r="BB1032" i="1"/>
  <c r="AZ1032" i="1"/>
  <c r="AZ967" i="1"/>
  <c r="BB967" i="1"/>
  <c r="BB1190" i="1"/>
  <c r="AZ1190" i="1"/>
  <c r="BB167" i="1"/>
  <c r="AZ167" i="1"/>
  <c r="BB39" i="1"/>
  <c r="AZ39" i="1"/>
  <c r="AS141" i="1"/>
  <c r="BA141" i="1" s="1"/>
  <c r="AO141" i="1"/>
  <c r="AR141" i="1" s="1"/>
  <c r="BB685" i="1"/>
  <c r="AZ685" i="1"/>
  <c r="AO188" i="1"/>
  <c r="AR188" i="1" s="1"/>
  <c r="AS188" i="1"/>
  <c r="BA188" i="1" s="1"/>
  <c r="BB1494" i="1"/>
  <c r="AZ1494" i="1"/>
  <c r="BB655" i="1"/>
  <c r="AZ655" i="1"/>
  <c r="BB718" i="1"/>
  <c r="AZ718" i="1"/>
  <c r="AS1491" i="1"/>
  <c r="BA1491" i="1" s="1"/>
  <c r="AO1491" i="1"/>
  <c r="AR1491" i="1" s="1"/>
  <c r="BB482" i="1"/>
  <c r="AZ482" i="1"/>
  <c r="AS1407" i="1"/>
  <c r="BA1407" i="1" s="1"/>
  <c r="AO1407" i="1"/>
  <c r="AR1407" i="1" s="1"/>
  <c r="AS1344" i="1"/>
  <c r="BA1344" i="1" s="1"/>
  <c r="AO1344" i="1"/>
  <c r="AR1344" i="1" s="1"/>
  <c r="AS606" i="1"/>
  <c r="BA606" i="1" s="1"/>
  <c r="AO606" i="1"/>
  <c r="AR606" i="1" s="1"/>
  <c r="AS1239" i="1"/>
  <c r="BA1239" i="1" s="1"/>
  <c r="AO1239" i="1"/>
  <c r="AR1239" i="1" s="1"/>
  <c r="AS1171" i="1"/>
  <c r="BA1171" i="1" s="1"/>
  <c r="AO1171" i="1"/>
  <c r="AR1171" i="1" s="1"/>
  <c r="BB263" i="1"/>
  <c r="AZ263" i="1"/>
  <c r="AS502" i="1"/>
  <c r="BA502" i="1" s="1"/>
  <c r="AO502" i="1"/>
  <c r="AR502" i="1" s="1"/>
  <c r="BB461" i="1"/>
  <c r="AZ461" i="1"/>
  <c r="AZ1224" i="1"/>
  <c r="BB1224" i="1"/>
  <c r="BB1025" i="1"/>
  <c r="BA1025" i="1"/>
  <c r="AS340" i="1"/>
  <c r="BA340" i="1" s="1"/>
  <c r="AO340" i="1"/>
  <c r="AR340" i="1" s="1"/>
  <c r="AS802" i="1"/>
  <c r="BA802" i="1" s="1"/>
  <c r="AO802" i="1"/>
  <c r="AR802" i="1" s="1"/>
  <c r="BB566" i="1"/>
  <c r="AZ566" i="1"/>
  <c r="BB493" i="1"/>
  <c r="AZ493" i="1"/>
  <c r="AS1381" i="1"/>
  <c r="BA1381" i="1" s="1"/>
  <c r="AO1381" i="1"/>
  <c r="AR1381" i="1" s="1"/>
  <c r="AS484" i="1"/>
  <c r="BA484" i="1" s="1"/>
  <c r="AO484" i="1"/>
  <c r="AR484" i="1" s="1"/>
  <c r="BB1434" i="1"/>
  <c r="AZ1434" i="1"/>
  <c r="BB837" i="1"/>
  <c r="AZ837" i="1"/>
  <c r="AZ110" i="1"/>
  <c r="BB110" i="1"/>
  <c r="AS1284" i="1"/>
  <c r="BA1284" i="1" s="1"/>
  <c r="AO1284" i="1"/>
  <c r="AR1284" i="1" s="1"/>
  <c r="BB1000" i="1"/>
  <c r="AZ1000" i="1"/>
  <c r="AS741" i="1"/>
  <c r="BA741" i="1" s="1"/>
  <c r="AO741" i="1"/>
  <c r="AR741" i="1" s="1"/>
  <c r="AZ790" i="1"/>
  <c r="BB790" i="1"/>
  <c r="AS1146" i="1"/>
  <c r="BA1146" i="1" s="1"/>
  <c r="AO1146" i="1"/>
  <c r="AR1146" i="1" s="1"/>
  <c r="BB1056" i="1"/>
  <c r="AZ1056" i="1"/>
  <c r="AS885" i="1"/>
  <c r="BA885" i="1" s="1"/>
  <c r="AO885" i="1"/>
  <c r="AR885" i="1" s="1"/>
  <c r="BB1103" i="1"/>
  <c r="AZ1103" i="1"/>
  <c r="BB1141" i="1"/>
  <c r="AZ1141" i="1"/>
  <c r="BB71" i="1"/>
  <c r="AZ71" i="1"/>
  <c r="BB891" i="1"/>
  <c r="AZ891" i="1"/>
  <c r="BB404" i="1"/>
  <c r="AZ404" i="1"/>
  <c r="BB751" i="1"/>
  <c r="AZ751" i="1"/>
  <c r="BB836" i="1"/>
  <c r="AZ836" i="1"/>
  <c r="BB182" i="1"/>
  <c r="AZ182" i="1"/>
  <c r="AZ142" i="1"/>
  <c r="BB142" i="1"/>
  <c r="BB740" i="1"/>
  <c r="AZ740" i="1"/>
  <c r="AZ1327" i="1"/>
  <c r="BB1327" i="1"/>
  <c r="AZ506" i="1"/>
  <c r="BB506" i="1"/>
  <c r="AZ349" i="1"/>
  <c r="BB349" i="1"/>
  <c r="BB626" i="1"/>
  <c r="AZ626" i="1"/>
  <c r="BB855" i="1"/>
  <c r="AZ855" i="1"/>
  <c r="BB988" i="1"/>
  <c r="AZ988" i="1"/>
  <c r="AZ21" i="1"/>
  <c r="BB21" i="1"/>
  <c r="BB1047" i="1"/>
  <c r="AZ1047" i="1"/>
  <c r="AZ1206" i="1"/>
  <c r="BB1206" i="1"/>
  <c r="BB795" i="1"/>
  <c r="AZ795" i="1"/>
  <c r="BB818" i="1"/>
  <c r="AZ818" i="1"/>
  <c r="AZ1251" i="1"/>
  <c r="BB1251" i="1"/>
  <c r="BB673" i="1"/>
  <c r="AZ673" i="1"/>
  <c r="AO55" i="1"/>
  <c r="AR55" i="1" s="1"/>
  <c r="AS55" i="1"/>
  <c r="BA55" i="1" s="1"/>
  <c r="AS638" i="1"/>
  <c r="BA638" i="1" s="1"/>
  <c r="AO638" i="1"/>
  <c r="AR638" i="1" s="1"/>
  <c r="AS1314" i="1"/>
  <c r="BA1314" i="1" s="1"/>
  <c r="AO1314" i="1"/>
  <c r="AR1314" i="1" s="1"/>
  <c r="BB1061" i="1"/>
  <c r="AZ1061" i="1"/>
  <c r="AS132" i="1"/>
  <c r="BA132" i="1" s="1"/>
  <c r="AO132" i="1"/>
  <c r="AR132" i="1" s="1"/>
  <c r="AS801" i="1"/>
  <c r="BA801" i="1" s="1"/>
  <c r="AO801" i="1"/>
  <c r="AR801" i="1" s="1"/>
  <c r="AS494" i="1"/>
  <c r="BA494" i="1" s="1"/>
  <c r="AO494" i="1"/>
  <c r="AR494" i="1" s="1"/>
  <c r="AS397" i="1"/>
  <c r="BA397" i="1" s="1"/>
  <c r="AO397" i="1"/>
  <c r="AR397" i="1" s="1"/>
  <c r="BB882" i="1"/>
  <c r="AZ882" i="1"/>
  <c r="AZ1298" i="1"/>
  <c r="BB1298" i="1"/>
  <c r="BB821" i="1"/>
  <c r="AZ821" i="1"/>
  <c r="AS711" i="1"/>
  <c r="BA711" i="1" s="1"/>
  <c r="AO711" i="1"/>
  <c r="AR711" i="1" s="1"/>
  <c r="AS419" i="1"/>
  <c r="BA419" i="1" s="1"/>
  <c r="AO419" i="1"/>
  <c r="AR419" i="1" s="1"/>
  <c r="AS1210" i="1"/>
  <c r="BA1210" i="1" s="1"/>
  <c r="AO1210" i="1"/>
  <c r="AR1210" i="1" s="1"/>
  <c r="AS413" i="1"/>
  <c r="BA413" i="1" s="1"/>
  <c r="AO413" i="1"/>
  <c r="AR413" i="1" s="1"/>
  <c r="BB1356" i="1"/>
  <c r="AZ1356" i="1"/>
  <c r="BB1227" i="1"/>
  <c r="AZ1227" i="1"/>
  <c r="AS797" i="1"/>
  <c r="BA797" i="1" s="1"/>
  <c r="AO797" i="1"/>
  <c r="AR797" i="1" s="1"/>
  <c r="BB456" i="1"/>
  <c r="AZ456" i="1"/>
  <c r="AS1294" i="1"/>
  <c r="BA1294" i="1" s="1"/>
  <c r="AO1294" i="1"/>
  <c r="AR1294" i="1" s="1"/>
  <c r="BB1078" i="1"/>
  <c r="AZ1078" i="1"/>
  <c r="AS704" i="1"/>
  <c r="BA704" i="1" s="1"/>
  <c r="AO704" i="1"/>
  <c r="AR704" i="1" s="1"/>
  <c r="BB297" i="1"/>
  <c r="AZ297" i="1"/>
  <c r="BB907" i="1"/>
  <c r="AZ907" i="1"/>
  <c r="BB1205" i="1"/>
  <c r="AZ1205" i="1"/>
  <c r="AS1279" i="1"/>
  <c r="BA1279" i="1" s="1"/>
  <c r="AO1279" i="1"/>
  <c r="AR1279" i="1" s="1"/>
  <c r="BB668" i="1"/>
  <c r="AZ668" i="1"/>
  <c r="AS318" i="1"/>
  <c r="BA318" i="1" s="1"/>
  <c r="AO318" i="1"/>
  <c r="AR318" i="1" s="1"/>
  <c r="BB756" i="1"/>
  <c r="AZ756" i="1"/>
  <c r="AS697" i="1"/>
  <c r="BA697" i="1" s="1"/>
  <c r="AO697" i="1"/>
  <c r="AR697" i="1" s="1"/>
  <c r="AS249" i="1"/>
  <c r="BA249" i="1" s="1"/>
  <c r="AO249" i="1"/>
  <c r="AR249" i="1" s="1"/>
  <c r="AS361" i="1"/>
  <c r="BA361" i="1" s="1"/>
  <c r="AO361" i="1"/>
  <c r="AR361" i="1" s="1"/>
  <c r="AS99" i="1"/>
  <c r="BA99" i="1" s="1"/>
  <c r="AO99" i="1"/>
  <c r="AR99" i="1" s="1"/>
  <c r="BB1293" i="1"/>
  <c r="AZ1293" i="1"/>
  <c r="AS1457" i="1"/>
  <c r="BA1457" i="1" s="1"/>
  <c r="AO1457" i="1"/>
  <c r="AR1457" i="1" s="1"/>
  <c r="AS1302" i="1"/>
  <c r="BA1302" i="1" s="1"/>
  <c r="AO1302" i="1"/>
  <c r="AR1302" i="1" s="1"/>
  <c r="BB919" i="1"/>
  <c r="AZ919" i="1"/>
  <c r="AZ764" i="1"/>
  <c r="BB764" i="1"/>
  <c r="AZ648" i="1"/>
  <c r="BB648" i="1"/>
  <c r="AZ811" i="1"/>
  <c r="BB811" i="1"/>
  <c r="AZ1084" i="1"/>
  <c r="BB1084" i="1"/>
  <c r="BB833" i="1"/>
  <c r="AZ833" i="1"/>
  <c r="BB663" i="1"/>
  <c r="AZ663" i="1"/>
  <c r="BB219" i="1"/>
  <c r="AZ219" i="1"/>
  <c r="AZ125" i="1"/>
  <c r="BB125" i="1"/>
  <c r="BB792" i="1"/>
  <c r="AZ792" i="1"/>
  <c r="BB1055" i="1"/>
  <c r="AZ1055" i="1"/>
  <c r="BB242" i="1"/>
  <c r="AZ242" i="1"/>
  <c r="BB312" i="1"/>
  <c r="AZ312" i="1"/>
  <c r="AZ699" i="1"/>
  <c r="BB699" i="1"/>
  <c r="BB322" i="1"/>
  <c r="AZ322" i="1"/>
  <c r="AZ853" i="1"/>
  <c r="BB853" i="1"/>
  <c r="BB250" i="1"/>
  <c r="AZ250" i="1"/>
  <c r="AZ687" i="1"/>
  <c r="BB687" i="1"/>
  <c r="BB945" i="1"/>
  <c r="AZ945" i="1"/>
  <c r="AZ329" i="1"/>
  <c r="BB329" i="1"/>
  <c r="AZ1378" i="1"/>
  <c r="BB1378" i="1"/>
  <c r="AZ713" i="1"/>
  <c r="BB713" i="1"/>
  <c r="AZ1085" i="1"/>
  <c r="BB1085" i="1"/>
  <c r="AZ1048" i="1"/>
  <c r="BB1048" i="1"/>
  <c r="AZ1254" i="1"/>
  <c r="BB1254" i="1"/>
  <c r="BB122" i="1"/>
  <c r="AZ122" i="1"/>
  <c r="AZ1355" i="1"/>
  <c r="BB1355" i="1"/>
  <c r="BB594" i="1"/>
  <c r="AZ594" i="1"/>
  <c r="AZ170" i="1"/>
  <c r="BB170" i="1"/>
  <c r="AS1182" i="1"/>
  <c r="BA1182" i="1" s="1"/>
  <c r="AO1182" i="1"/>
  <c r="AR1182" i="1" s="1"/>
  <c r="AS1466" i="1"/>
  <c r="BA1466" i="1" s="1"/>
  <c r="AO1466" i="1"/>
  <c r="AR1466" i="1" s="1"/>
  <c r="BB544" i="1"/>
  <c r="AZ544" i="1"/>
  <c r="AS670" i="1"/>
  <c r="BA670" i="1" s="1"/>
  <c r="AO670" i="1"/>
  <c r="AR670" i="1" s="1"/>
  <c r="AS283" i="1"/>
  <c r="BA283" i="1" s="1"/>
  <c r="AO283" i="1"/>
  <c r="AR283" i="1" s="1"/>
  <c r="BB985" i="1"/>
  <c r="AZ985" i="1"/>
  <c r="BB1475" i="1"/>
  <c r="AZ1475" i="1"/>
  <c r="AS168" i="1"/>
  <c r="BA168" i="1" s="1"/>
  <c r="AO168" i="1"/>
  <c r="AR168" i="1" s="1"/>
  <c r="AS495" i="1"/>
  <c r="BA495" i="1" s="1"/>
  <c r="AO495" i="1"/>
  <c r="AR495" i="1" s="1"/>
  <c r="BB339" i="1"/>
  <c r="AZ339" i="1"/>
  <c r="BB964" i="1"/>
  <c r="AZ964" i="1"/>
  <c r="AO388" i="1"/>
  <c r="AR388" i="1" s="1"/>
  <c r="AS388" i="1"/>
  <c r="BA388" i="1" s="1"/>
  <c r="BB32" i="1"/>
  <c r="AZ32" i="1"/>
  <c r="BB827" i="1"/>
  <c r="AZ827" i="1"/>
  <c r="BB667" i="1"/>
  <c r="AZ667" i="1"/>
  <c r="BB1130" i="1"/>
  <c r="AZ1130" i="1"/>
  <c r="AS275" i="1"/>
  <c r="BA275" i="1" s="1"/>
  <c r="AO275" i="1"/>
  <c r="AR275" i="1" s="1"/>
  <c r="BB898" i="1"/>
  <c r="AZ898" i="1"/>
  <c r="BB1405" i="1"/>
  <c r="AZ1405" i="1"/>
  <c r="AS665" i="1"/>
  <c r="BA665" i="1" s="1"/>
  <c r="AO665" i="1"/>
  <c r="AR665" i="1" s="1"/>
  <c r="AS1100" i="1"/>
  <c r="BA1100" i="1" s="1"/>
  <c r="AO1100" i="1"/>
  <c r="AR1100" i="1" s="1"/>
  <c r="AS319" i="1"/>
  <c r="BA319" i="1" s="1"/>
  <c r="AO319" i="1"/>
  <c r="AR319" i="1" s="1"/>
  <c r="AS192" i="1"/>
  <c r="BA192" i="1" s="1"/>
  <c r="AO192" i="1"/>
  <c r="AR192" i="1" s="1"/>
  <c r="AZ1273" i="1"/>
  <c r="BB1273" i="1"/>
  <c r="AS346" i="1"/>
  <c r="BA346" i="1" s="1"/>
  <c r="AO346" i="1"/>
  <c r="AR346" i="1" s="1"/>
  <c r="AS947" i="1"/>
  <c r="BA947" i="1" s="1"/>
  <c r="AO947" i="1"/>
  <c r="AR947" i="1" s="1"/>
  <c r="AZ325" i="1"/>
  <c r="BB325" i="1"/>
  <c r="BB206" i="1"/>
  <c r="AZ206" i="1"/>
  <c r="AS246" i="1"/>
  <c r="BA246" i="1" s="1"/>
  <c r="AO246" i="1"/>
  <c r="AR246" i="1" s="1"/>
  <c r="AS353" i="1"/>
  <c r="BA353" i="1" s="1"/>
  <c r="AO353" i="1"/>
  <c r="AR353" i="1" s="1"/>
  <c r="BB23" i="1"/>
  <c r="AZ23" i="1"/>
  <c r="BB1415" i="1"/>
  <c r="AZ1415" i="1"/>
  <c r="AS780" i="1"/>
  <c r="BA780" i="1" s="1"/>
  <c r="AO780" i="1"/>
  <c r="AR780" i="1" s="1"/>
  <c r="AO217" i="1"/>
  <c r="AR217" i="1" s="1"/>
  <c r="AS217" i="1"/>
  <c r="BA217" i="1" s="1"/>
  <c r="AS1325" i="1"/>
  <c r="BA1325" i="1" s="1"/>
  <c r="AO1325" i="1"/>
  <c r="AR1325" i="1" s="1"/>
  <c r="AS981" i="1"/>
  <c r="BA981" i="1" s="1"/>
  <c r="AO981" i="1"/>
  <c r="AR981" i="1" s="1"/>
  <c r="AZ260" i="1"/>
  <c r="BB260" i="1"/>
  <c r="BB1073" i="1"/>
  <c r="AZ1073" i="1"/>
  <c r="AS208" i="1"/>
  <c r="BA208" i="1" s="1"/>
  <c r="AO208" i="1"/>
  <c r="AR208" i="1" s="1"/>
  <c r="BB42" i="1"/>
  <c r="AZ42" i="1"/>
  <c r="BB1312" i="1"/>
  <c r="AZ1312" i="1"/>
  <c r="BB1225" i="1"/>
  <c r="AZ1225" i="1"/>
  <c r="BB89" i="1"/>
  <c r="AZ89" i="1"/>
  <c r="BB1248" i="1"/>
  <c r="AZ1248" i="1"/>
  <c r="AZ1233" i="1"/>
  <c r="BB1233" i="1"/>
  <c r="BB128" i="1"/>
  <c r="BA128" i="1"/>
  <c r="BB1257" i="1"/>
  <c r="AZ1257" i="1"/>
  <c r="BB1276" i="1"/>
  <c r="AZ1276" i="1"/>
  <c r="AZ1456" i="1"/>
  <c r="BB1456" i="1"/>
  <c r="AZ574" i="1"/>
  <c r="BB574" i="1"/>
  <c r="AZ1015" i="1"/>
  <c r="BB1015" i="1"/>
  <c r="BB558" i="1"/>
  <c r="AZ558" i="1"/>
  <c r="BB129" i="1"/>
  <c r="AZ129" i="1"/>
  <c r="BB771" i="1"/>
  <c r="AZ771" i="1"/>
  <c r="AZ1465" i="1"/>
  <c r="BB1465" i="1"/>
  <c r="BB658" i="1"/>
  <c r="AZ658" i="1"/>
  <c r="BB157" i="1"/>
  <c r="AZ157" i="1"/>
  <c r="AZ974" i="1"/>
  <c r="BB974" i="1"/>
  <c r="BB873" i="1"/>
  <c r="AZ873" i="1"/>
  <c r="BB477" i="1"/>
  <c r="AZ477" i="1"/>
  <c r="AZ759" i="1"/>
  <c r="BB759" i="1"/>
  <c r="BB957" i="1"/>
  <c r="AZ957" i="1"/>
  <c r="BB976" i="1"/>
  <c r="AZ976" i="1"/>
  <c r="AZ77" i="1"/>
  <c r="BB77" i="1"/>
  <c r="BB629" i="1"/>
  <c r="AZ629" i="1"/>
  <c r="AS1451" i="1"/>
  <c r="BA1451" i="1" s="1"/>
  <c r="AO1451" i="1"/>
  <c r="AR1451" i="1" s="1"/>
  <c r="AS1253" i="1"/>
  <c r="BA1253" i="1" s="1"/>
  <c r="AO1253" i="1"/>
  <c r="AR1253" i="1" s="1"/>
  <c r="AS1406" i="1"/>
  <c r="BA1406" i="1" s="1"/>
  <c r="AO1406" i="1"/>
  <c r="AR1406" i="1" s="1"/>
  <c r="AS1390" i="1"/>
  <c r="BA1390" i="1" s="1"/>
  <c r="AO1390" i="1"/>
  <c r="AR1390" i="1" s="1"/>
  <c r="AS598" i="1"/>
  <c r="BA598" i="1" s="1"/>
  <c r="AO598" i="1"/>
  <c r="AR598" i="1" s="1"/>
  <c r="AZ858" i="1"/>
  <c r="BB858" i="1"/>
  <c r="BB9" i="1"/>
  <c r="AZ9" i="1"/>
  <c r="AS1395" i="1"/>
  <c r="BA1395" i="1" s="1"/>
  <c r="AO1395" i="1"/>
  <c r="AR1395" i="1" s="1"/>
  <c r="AS470" i="1"/>
  <c r="BA470" i="1" s="1"/>
  <c r="AO470" i="1"/>
  <c r="AR470" i="1" s="1"/>
  <c r="BB766" i="1"/>
  <c r="AZ766" i="1"/>
  <c r="BB1333" i="1"/>
  <c r="AZ1333" i="1"/>
  <c r="AS512" i="1"/>
  <c r="BA512" i="1" s="1"/>
  <c r="AO512" i="1"/>
  <c r="AR512" i="1" s="1"/>
  <c r="AS418" i="1"/>
  <c r="BA418" i="1" s="1"/>
  <c r="AO418" i="1"/>
  <c r="AR418" i="1" s="1"/>
  <c r="AS1409" i="1"/>
  <c r="BA1409" i="1" s="1"/>
  <c r="AO1409" i="1"/>
  <c r="AR1409" i="1" s="1"/>
  <c r="AS762" i="1"/>
  <c r="BA762" i="1" s="1"/>
  <c r="AO762" i="1"/>
  <c r="AR762" i="1" s="1"/>
  <c r="AS405" i="1"/>
  <c r="BA405" i="1" s="1"/>
  <c r="AO405" i="1"/>
  <c r="AR405" i="1" s="1"/>
  <c r="AS746" i="1"/>
  <c r="BA746" i="1" s="1"/>
  <c r="AO746" i="1"/>
  <c r="AR746" i="1" s="1"/>
  <c r="AS1351" i="1"/>
  <c r="BA1351" i="1" s="1"/>
  <c r="AO1351" i="1"/>
  <c r="AR1351" i="1" s="1"/>
  <c r="AS611" i="1"/>
  <c r="BA611" i="1" s="1"/>
  <c r="AO611" i="1"/>
  <c r="AR611" i="1" s="1"/>
  <c r="AS442" i="1"/>
  <c r="BA442" i="1" s="1"/>
  <c r="AO442" i="1"/>
  <c r="AR442" i="1" s="1"/>
  <c r="AS724" i="1"/>
  <c r="BA724" i="1" s="1"/>
  <c r="AO724" i="1"/>
  <c r="AR724" i="1" s="1"/>
  <c r="AS186" i="1"/>
  <c r="BA186" i="1" s="1"/>
  <c r="AO186" i="1"/>
  <c r="AR186" i="1" s="1"/>
  <c r="AZ1331" i="1"/>
  <c r="BB1331" i="1"/>
  <c r="AS826" i="1"/>
  <c r="BA826" i="1" s="1"/>
  <c r="AO826" i="1"/>
  <c r="AR826" i="1" s="1"/>
  <c r="AS241" i="1"/>
  <c r="BA241" i="1" s="1"/>
  <c r="AO241" i="1"/>
  <c r="AR241" i="1" s="1"/>
  <c r="AS963" i="1"/>
  <c r="BA963" i="1" s="1"/>
  <c r="AO963" i="1"/>
  <c r="AR963" i="1" s="1"/>
  <c r="AZ1040" i="1"/>
  <c r="BB1040" i="1"/>
  <c r="BB236" i="1"/>
  <c r="AZ236" i="1"/>
  <c r="AZ679" i="1"/>
  <c r="BB679" i="1"/>
  <c r="BB144" i="1"/>
  <c r="AZ144" i="1"/>
  <c r="BB1104" i="1"/>
  <c r="AZ1104" i="1"/>
  <c r="BB1418" i="1"/>
  <c r="AZ1418" i="1"/>
  <c r="BB79" i="1"/>
  <c r="AZ79" i="1"/>
  <c r="BB652" i="1"/>
  <c r="AZ652" i="1"/>
  <c r="BB1208" i="1"/>
  <c r="AZ1208" i="1"/>
  <c r="BB14" i="1"/>
  <c r="AZ14" i="1"/>
  <c r="BB511" i="1"/>
  <c r="AZ511" i="1"/>
  <c r="BB469" i="1"/>
  <c r="AZ469" i="1"/>
  <c r="BB576" i="1"/>
  <c r="AZ576" i="1"/>
  <c r="AS601" i="1"/>
  <c r="BA601" i="1" s="1"/>
  <c r="AO601" i="1"/>
  <c r="AR601" i="1" s="1"/>
  <c r="AS450" i="1"/>
  <c r="BA450" i="1" s="1"/>
  <c r="AO450" i="1"/>
  <c r="AR450" i="1" s="1"/>
  <c r="BB417" i="1"/>
  <c r="AZ417" i="1"/>
  <c r="BB1184" i="1"/>
  <c r="AZ1184" i="1"/>
  <c r="AZ1023" i="1"/>
  <c r="BB1023" i="1"/>
  <c r="AS1430" i="1"/>
  <c r="BA1430" i="1" s="1"/>
  <c r="AO1430" i="1"/>
  <c r="AR1430" i="1" s="1"/>
  <c r="AZ261" i="1"/>
  <c r="BB261" i="1"/>
  <c r="AS758" i="1"/>
  <c r="BA758" i="1" s="1"/>
  <c r="AO758" i="1"/>
  <c r="AR758" i="1" s="1"/>
  <c r="BB892" i="1"/>
  <c r="AZ892" i="1"/>
  <c r="BB689" i="1"/>
  <c r="AZ689" i="1"/>
  <c r="AZ1183" i="1"/>
  <c r="BB1183" i="1"/>
  <c r="BB522" i="1"/>
  <c r="AZ522" i="1"/>
  <c r="AZ1136" i="1"/>
  <c r="BB1136" i="1"/>
  <c r="AS119" i="1"/>
  <c r="BA119" i="1" s="1"/>
  <c r="AO119" i="1"/>
  <c r="AR119" i="1" s="1"/>
  <c r="AS1512" i="1"/>
  <c r="BA1512" i="1" s="1"/>
  <c r="AO1512" i="1"/>
  <c r="AR1512" i="1" s="1"/>
  <c r="BB932" i="1"/>
  <c r="AZ932" i="1"/>
  <c r="AS698" i="1"/>
  <c r="BA698" i="1" s="1"/>
  <c r="AO698" i="1"/>
  <c r="AR698" i="1" s="1"/>
  <c r="AS387" i="1"/>
  <c r="BA387" i="1" s="1"/>
  <c r="AO387" i="1"/>
  <c r="AR387" i="1" s="1"/>
  <c r="AZ1334" i="1"/>
  <c r="BB1334" i="1"/>
  <c r="BB951" i="1"/>
  <c r="AZ951" i="1"/>
  <c r="BB693" i="1"/>
  <c r="AZ693" i="1"/>
  <c r="BB52" i="1"/>
  <c r="AZ52" i="1"/>
  <c r="BB1493" i="1"/>
  <c r="AZ1493" i="1"/>
  <c r="AS163" i="1"/>
  <c r="BA163" i="1" s="1"/>
  <c r="AO163" i="1"/>
  <c r="AR163" i="1" s="1"/>
  <c r="AS108" i="1"/>
  <c r="BA108" i="1" s="1"/>
  <c r="AO108" i="1"/>
  <c r="AR108" i="1" s="1"/>
  <c r="BB1507" i="1"/>
  <c r="AZ1507" i="1"/>
  <c r="AZ1370" i="1"/>
  <c r="BB1370" i="1"/>
  <c r="BB1193" i="1"/>
  <c r="AZ1193" i="1"/>
  <c r="BB958" i="1"/>
  <c r="AZ958" i="1"/>
  <c r="BB805" i="1"/>
  <c r="AZ805" i="1"/>
  <c r="AS288" i="1"/>
  <c r="BA288" i="1" s="1"/>
  <c r="AO288" i="1"/>
  <c r="AR288" i="1" s="1"/>
  <c r="AZ196" i="1"/>
  <c r="BB196" i="1"/>
  <c r="BB1062" i="1"/>
  <c r="AZ1062" i="1"/>
  <c r="AS809" i="1"/>
  <c r="BA809" i="1" s="1"/>
  <c r="AO809" i="1"/>
  <c r="AR809" i="1" s="1"/>
  <c r="AS1347" i="1"/>
  <c r="BA1347" i="1" s="1"/>
  <c r="AO1347" i="1"/>
  <c r="AR1347" i="1" s="1"/>
  <c r="BB965" i="1"/>
  <c r="AZ965" i="1"/>
  <c r="AS1360" i="1"/>
  <c r="BA1360" i="1" s="1"/>
  <c r="AO1360" i="1"/>
  <c r="AR1360" i="1" s="1"/>
  <c r="AS414" i="1"/>
  <c r="BA414" i="1" s="1"/>
  <c r="AO414" i="1"/>
  <c r="AR414" i="1" s="1"/>
  <c r="AS1172" i="1"/>
  <c r="BA1172" i="1" s="1"/>
  <c r="AO1172" i="1"/>
  <c r="AR1172" i="1" s="1"/>
  <c r="AS593" i="1"/>
  <c r="BA593" i="1" s="1"/>
  <c r="AO593" i="1"/>
  <c r="AR593" i="1" s="1"/>
  <c r="AS303" i="1"/>
  <c r="BA303" i="1" s="1"/>
  <c r="AO303" i="1"/>
  <c r="AR303" i="1" s="1"/>
  <c r="AS1442" i="1"/>
  <c r="BA1442" i="1" s="1"/>
  <c r="AO1442" i="1"/>
  <c r="AR1442" i="1" s="1"/>
  <c r="BB1214" i="1"/>
  <c r="AZ1214" i="1"/>
  <c r="AS582" i="1"/>
  <c r="BA582" i="1" s="1"/>
  <c r="AO582" i="1"/>
  <c r="AR582" i="1" s="1"/>
  <c r="AS772" i="1"/>
  <c r="BA772" i="1" s="1"/>
  <c r="AO772" i="1"/>
  <c r="AR772" i="1" s="1"/>
  <c r="AS793" i="1"/>
  <c r="BA793" i="1" s="1"/>
  <c r="AO793" i="1"/>
  <c r="AR793" i="1" s="1"/>
  <c r="AO69" i="1"/>
  <c r="AR69" i="1" s="1"/>
  <c r="AS69" i="1"/>
  <c r="BA69" i="1" s="1"/>
  <c r="AS1021" i="1"/>
  <c r="BA1021" i="1" s="1"/>
  <c r="AO1021" i="1"/>
  <c r="AR1021" i="1" s="1"/>
  <c r="AO40" i="1"/>
  <c r="AR40" i="1" s="1"/>
  <c r="AS40" i="1"/>
  <c r="BA40" i="1" s="1"/>
  <c r="AZ1237" i="1"/>
  <c r="BB1237" i="1"/>
  <c r="AS1375" i="1"/>
  <c r="BA1375" i="1" s="1"/>
  <c r="AO1375" i="1"/>
  <c r="AR1375" i="1" s="1"/>
  <c r="AZ1220" i="1"/>
  <c r="BB1220" i="1"/>
  <c r="AS169" i="1"/>
  <c r="BA169" i="1" s="1"/>
  <c r="AO169" i="1"/>
  <c r="AR169" i="1" s="1"/>
  <c r="AZ1065" i="1"/>
  <c r="BB1065" i="1"/>
  <c r="BB970" i="1"/>
  <c r="AZ970" i="1"/>
  <c r="AS462" i="1"/>
  <c r="BA462" i="1" s="1"/>
  <c r="AO462" i="1"/>
  <c r="AR462" i="1" s="1"/>
  <c r="AS228" i="1"/>
  <c r="BA228" i="1" s="1"/>
  <c r="AO228" i="1"/>
  <c r="AR228" i="1" s="1"/>
  <c r="AS31" i="1"/>
  <c r="BA31" i="1" s="1"/>
  <c r="AO31" i="1"/>
  <c r="AR31" i="1" s="1"/>
  <c r="AS1241" i="1"/>
  <c r="BA1241" i="1" s="1"/>
  <c r="AO1241" i="1"/>
  <c r="AR1241" i="1" s="1"/>
  <c r="BB1269" i="1"/>
  <c r="AZ1269" i="1"/>
  <c r="BB866" i="1"/>
  <c r="AZ866" i="1"/>
  <c r="AS194" i="1"/>
  <c r="BA194" i="1" s="1"/>
  <c r="AO194" i="1"/>
  <c r="AR194" i="1" s="1"/>
  <c r="AS1082" i="1"/>
  <c r="BA1082" i="1" s="1"/>
  <c r="AO1082" i="1"/>
  <c r="AR1082" i="1" s="1"/>
  <c r="AS986" i="1"/>
  <c r="BA986" i="1" s="1"/>
  <c r="AO986" i="1"/>
  <c r="AR986" i="1" s="1"/>
  <c r="AS515" i="1"/>
  <c r="BA515" i="1" s="1"/>
  <c r="AO515" i="1"/>
  <c r="AR515" i="1" s="1"/>
  <c r="BB243" i="1"/>
  <c r="AZ243" i="1"/>
  <c r="AS17" i="1"/>
  <c r="BA17" i="1" s="1"/>
  <c r="AO17" i="1"/>
  <c r="AR17" i="1" s="1"/>
  <c r="AS505" i="1"/>
  <c r="BA505" i="1" s="1"/>
  <c r="AO505" i="1"/>
  <c r="AR505" i="1" s="1"/>
  <c r="BB1508" i="1"/>
  <c r="AZ1508" i="1"/>
  <c r="AZ1091" i="1"/>
  <c r="BB1091" i="1"/>
  <c r="AS406" i="1"/>
  <c r="BA406" i="1" s="1"/>
  <c r="AO406" i="1"/>
  <c r="AR406" i="1" s="1"/>
  <c r="BB1041" i="1"/>
  <c r="AZ1041" i="1"/>
  <c r="BB844" i="1"/>
  <c r="AZ844" i="1"/>
  <c r="AS583" i="1"/>
  <c r="BA583" i="1" s="1"/>
  <c r="AO583" i="1"/>
  <c r="AR583" i="1" s="1"/>
  <c r="BB1116" i="1"/>
  <c r="AZ1116" i="1"/>
  <c r="AZ496" i="1"/>
  <c r="BB496" i="1"/>
  <c r="AZ705" i="1"/>
  <c r="BB705" i="1"/>
  <c r="AS379" i="1"/>
  <c r="BA379" i="1" s="1"/>
  <c r="AO379" i="1"/>
  <c r="AR379" i="1" s="1"/>
  <c r="BB201" i="1"/>
  <c r="AZ201" i="1"/>
  <c r="AS1322" i="1"/>
  <c r="BA1322" i="1" s="1"/>
  <c r="AO1322" i="1"/>
  <c r="AR1322" i="1" s="1"/>
  <c r="AZ839" i="1"/>
  <c r="BB839" i="1"/>
  <c r="AZ292" i="1"/>
  <c r="BB292" i="1"/>
  <c r="AZ1178" i="1"/>
  <c r="BB1178" i="1"/>
  <c r="BB1483" i="1"/>
  <c r="AZ1483" i="1"/>
  <c r="AZ37" i="1"/>
  <c r="BB37" i="1"/>
  <c r="AZ1132" i="1"/>
  <c r="BB1132" i="1"/>
  <c r="BB180" i="1"/>
  <c r="AZ180" i="1"/>
  <c r="BB1086" i="1"/>
  <c r="AZ1086" i="1"/>
  <c r="AZ1011" i="1"/>
  <c r="BB1011" i="1"/>
  <c r="BB536" i="1"/>
  <c r="AZ536" i="1"/>
  <c r="BB152" i="1"/>
  <c r="AZ152" i="1"/>
  <c r="AZ702" i="1"/>
  <c r="BB702" i="1"/>
  <c r="BB501" i="1"/>
  <c r="AZ501" i="1"/>
  <c r="AZ1207" i="1"/>
  <c r="BB1207" i="1"/>
  <c r="AZ716" i="1"/>
  <c r="BB716" i="1"/>
  <c r="BB177" i="1"/>
  <c r="AZ177" i="1"/>
  <c r="AZ1300" i="1"/>
  <c r="BB1300" i="1"/>
  <c r="BB147" i="1"/>
  <c r="AZ147" i="1"/>
  <c r="BB10" i="1"/>
  <c r="AZ10" i="1"/>
  <c r="BB364" i="1"/>
  <c r="AZ364" i="1"/>
  <c r="AZ696" i="1"/>
  <c r="BB696" i="1"/>
  <c r="BB84" i="1"/>
  <c r="AZ84" i="1"/>
  <c r="BB139" i="1"/>
  <c r="AZ139" i="1"/>
  <c r="AZ1481" i="1"/>
  <c r="BB1481" i="1"/>
  <c r="AZ743" i="1"/>
  <c r="BB743" i="1"/>
  <c r="AZ798" i="1"/>
  <c r="BB798" i="1"/>
  <c r="AZ688" i="1"/>
  <c r="BB688" i="1"/>
  <c r="AZ1258" i="1"/>
  <c r="BB1258" i="1"/>
  <c r="BB1359" i="1"/>
  <c r="AZ1359" i="1"/>
  <c r="AZ1114" i="1"/>
  <c r="BB1114" i="1"/>
  <c r="AZ264" i="1"/>
  <c r="BB264" i="1"/>
  <c r="BB1219" i="1"/>
  <c r="AZ1219" i="1"/>
  <c r="BB1168" i="1"/>
  <c r="AZ1168" i="1"/>
  <c r="BB244" i="1"/>
  <c r="AZ244" i="1"/>
  <c r="AS333" i="1"/>
  <c r="BA333" i="1" s="1"/>
  <c r="AO333" i="1"/>
  <c r="AR333" i="1" s="1"/>
  <c r="AZ987" i="1"/>
  <c r="BB987" i="1"/>
  <c r="AS657" i="1"/>
  <c r="BA657" i="1" s="1"/>
  <c r="AO657" i="1"/>
  <c r="AR657" i="1" s="1"/>
  <c r="AS154" i="1"/>
  <c r="BA154" i="1" s="1"/>
  <c r="AO154" i="1"/>
  <c r="AR154" i="1" s="1"/>
  <c r="AS487" i="1"/>
  <c r="BA487" i="1" s="1"/>
  <c r="AO487" i="1"/>
  <c r="AR487" i="1" s="1"/>
  <c r="AS1072" i="1"/>
  <c r="BA1072" i="1" s="1"/>
  <c r="AO1072" i="1"/>
  <c r="AR1072" i="1" s="1"/>
  <c r="AS210" i="1"/>
  <c r="BA210" i="1" s="1"/>
  <c r="AO210" i="1"/>
  <c r="AR210" i="1" s="1"/>
  <c r="BB735" i="1"/>
  <c r="AZ735" i="1"/>
  <c r="AZ1510" i="1"/>
  <c r="BB1510" i="1"/>
  <c r="AS824" i="1"/>
  <c r="BA824" i="1" s="1"/>
  <c r="AO824" i="1"/>
  <c r="AR824" i="1" s="1"/>
  <c r="AS336" i="1"/>
  <c r="BA336" i="1" s="1"/>
  <c r="AO336" i="1"/>
  <c r="AR336" i="1" s="1"/>
  <c r="BB269" i="1"/>
  <c r="AZ269" i="1"/>
  <c r="BB1362" i="1"/>
  <c r="AZ1362" i="1"/>
  <c r="AS1076" i="1"/>
  <c r="BA1076" i="1" s="1"/>
  <c r="AO1076" i="1"/>
  <c r="AR1076" i="1" s="1"/>
  <c r="AS478" i="1"/>
  <c r="BA478" i="1" s="1"/>
  <c r="AO478" i="1"/>
  <c r="AR478" i="1" s="1"/>
  <c r="AZ1321" i="1"/>
  <c r="BB1321" i="1"/>
  <c r="AS384" i="1"/>
  <c r="BA384" i="1" s="1"/>
  <c r="AO384" i="1"/>
  <c r="AR384" i="1" s="1"/>
  <c r="AS296" i="1"/>
  <c r="BA296" i="1" s="1"/>
  <c r="AO296" i="1"/>
  <c r="AR296" i="1" s="1"/>
  <c r="AS694" i="1"/>
  <c r="BA694" i="1" s="1"/>
  <c r="AO694" i="1"/>
  <c r="AR694" i="1" s="1"/>
  <c r="BB430" i="1"/>
  <c r="AZ430" i="1"/>
  <c r="BB972" i="1"/>
  <c r="AZ972" i="1"/>
  <c r="BB44" i="1"/>
  <c r="AZ44" i="1"/>
  <c r="AZ225" i="1"/>
  <c r="BB225" i="1"/>
  <c r="BB262" i="1"/>
  <c r="AZ262" i="1"/>
  <c r="AZ475" i="1"/>
  <c r="BB475" i="1"/>
  <c r="BB435" i="1"/>
  <c r="AZ435" i="1"/>
  <c r="AZ480" i="1"/>
  <c r="BB480" i="1"/>
  <c r="BB1470" i="1"/>
  <c r="AZ1470" i="1"/>
  <c r="BB396" i="1"/>
  <c r="AZ396" i="1"/>
  <c r="BB34" i="1"/>
  <c r="AZ34" i="1"/>
  <c r="BB516" i="1"/>
  <c r="AZ516" i="1"/>
  <c r="AZ1277" i="1"/>
  <c r="BB1277" i="1"/>
  <c r="BB369" i="1"/>
  <c r="AZ369" i="1"/>
  <c r="BB568" i="1"/>
  <c r="AZ568" i="1"/>
  <c r="BB466" i="1"/>
  <c r="AZ466" i="1"/>
  <c r="BB895" i="1"/>
  <c r="AZ895" i="1"/>
  <c r="BB941" i="1"/>
  <c r="AZ941" i="1"/>
  <c r="AZ320" i="1"/>
  <c r="BB320" i="1"/>
  <c r="BB498" i="1"/>
  <c r="AZ498" i="1"/>
  <c r="AZ1318" i="1"/>
  <c r="BB1318" i="1"/>
  <c r="BB294" i="1"/>
  <c r="AZ294" i="1"/>
  <c r="BB254" i="1"/>
  <c r="AZ254" i="1"/>
  <c r="BB800" i="1"/>
  <c r="AZ800" i="1"/>
  <c r="BB1034" i="1"/>
  <c r="AZ1034" i="1"/>
  <c r="BB238" i="1"/>
  <c r="AZ238" i="1"/>
  <c r="BB149" i="1"/>
  <c r="AZ149" i="1"/>
  <c r="BB776" i="1"/>
  <c r="AZ776" i="1"/>
  <c r="BB280" i="1"/>
  <c r="AZ280" i="1"/>
  <c r="AZ1180" i="1"/>
  <c r="BB1180" i="1"/>
  <c r="AO103" i="1"/>
  <c r="AR103" i="1" s="1"/>
  <c r="AS103" i="1"/>
  <c r="BA103" i="1" s="1"/>
  <c r="AZ1016" i="1"/>
  <c r="BB1016" i="1"/>
  <c r="AS424" i="1"/>
  <c r="BA424" i="1" s="1"/>
  <c r="AO424" i="1"/>
  <c r="AR424" i="1" s="1"/>
  <c r="BB277" i="1"/>
  <c r="AZ277" i="1"/>
  <c r="AS391" i="1"/>
  <c r="BA391" i="1" s="1"/>
  <c r="AO391" i="1"/>
  <c r="AR391" i="1" s="1"/>
  <c r="AS1013" i="1"/>
  <c r="BA1013" i="1" s="1"/>
  <c r="AO1013" i="1"/>
  <c r="AR1013" i="1" s="1"/>
  <c r="AZ1187" i="1"/>
  <c r="BB1187" i="1"/>
  <c r="AS73" i="1"/>
  <c r="BA73" i="1" s="1"/>
  <c r="AO73" i="1"/>
  <c r="AR73" i="1" s="1"/>
  <c r="AS183" i="1"/>
  <c r="BA183" i="1" s="1"/>
  <c r="AO183" i="1"/>
  <c r="AR183" i="1" s="1"/>
  <c r="AO820" i="1"/>
  <c r="AR820" i="1" s="1"/>
  <c r="AS820" i="1"/>
  <c r="BA820" i="1" s="1"/>
  <c r="AS271" i="1"/>
  <c r="BA271" i="1" s="1"/>
  <c r="AO271" i="1"/>
  <c r="AR271" i="1" s="1"/>
  <c r="AS628" i="1"/>
  <c r="BA628" i="1" s="1"/>
  <c r="AO628" i="1"/>
  <c r="AR628" i="1" s="1"/>
  <c r="AO1350" i="1"/>
  <c r="AR1350" i="1" s="1"/>
  <c r="AS1350" i="1"/>
  <c r="BA1350" i="1" s="1"/>
  <c r="AS865" i="1"/>
  <c r="BA865" i="1" s="1"/>
  <c r="AO865" i="1"/>
  <c r="AR865" i="1" s="1"/>
  <c r="AS1392" i="1"/>
  <c r="BA1392" i="1" s="1"/>
  <c r="AO1392" i="1"/>
  <c r="AR1392" i="1" s="1"/>
  <c r="AS341" i="1"/>
  <c r="BA341" i="1" s="1"/>
  <c r="AO341" i="1"/>
  <c r="AR341" i="1" s="1"/>
  <c r="AS231" i="1"/>
  <c r="BA231" i="1" s="1"/>
  <c r="AO231" i="1"/>
  <c r="AR231" i="1" s="1"/>
  <c r="AS43" i="1"/>
  <c r="BA43" i="1" s="1"/>
  <c r="AO43" i="1"/>
  <c r="AR43" i="1" s="1"/>
  <c r="AS620" i="1"/>
  <c r="BA620" i="1" s="1"/>
  <c r="AO620" i="1"/>
  <c r="AR620" i="1" s="1"/>
  <c r="AS796" i="1"/>
  <c r="BA796" i="1" s="1"/>
  <c r="AO796" i="1"/>
  <c r="AR796" i="1" s="1"/>
  <c r="U1" i="1"/>
  <c r="BB1222" i="1"/>
  <c r="AZ1222" i="1"/>
  <c r="AS374" i="1"/>
  <c r="BA374" i="1" s="1"/>
  <c r="AO374" i="1"/>
  <c r="AR374" i="1" s="1"/>
  <c r="AS913" i="1"/>
  <c r="BA913" i="1" s="1"/>
  <c r="AO913" i="1"/>
  <c r="AR913" i="1" s="1"/>
  <c r="BB949" i="1"/>
  <c r="AZ949" i="1"/>
  <c r="AS660" i="1"/>
  <c r="BA660" i="1" s="1"/>
  <c r="AO660" i="1"/>
  <c r="AR660" i="1" s="1"/>
  <c r="AS459" i="1"/>
  <c r="BA459" i="1" s="1"/>
  <c r="AO459" i="1"/>
  <c r="AR459" i="1" s="1"/>
  <c r="AS123" i="1"/>
  <c r="BA123" i="1" s="1"/>
  <c r="AO123" i="1"/>
  <c r="AR123" i="1" s="1"/>
  <c r="BB840" i="1"/>
  <c r="AZ840" i="1"/>
  <c r="AZ579" i="1"/>
  <c r="BB579" i="1"/>
  <c r="AS1068" i="1"/>
  <c r="BA1068" i="1" s="1"/>
  <c r="AO1068" i="1"/>
  <c r="AR1068" i="1" s="1"/>
  <c r="AZ869" i="1"/>
  <c r="BB869" i="1"/>
  <c r="AO367" i="1"/>
  <c r="AR367" i="1" s="1"/>
  <c r="AS367" i="1"/>
  <c r="BA367" i="1" s="1"/>
  <c r="BB1215" i="1"/>
  <c r="AZ1215" i="1"/>
  <c r="AS523" i="1"/>
  <c r="BA523" i="1" s="1"/>
  <c r="AO523" i="1"/>
  <c r="AR523" i="1" s="1"/>
  <c r="AZ1488" i="1"/>
  <c r="BB1488" i="1"/>
  <c r="AZ1396" i="1"/>
  <c r="BB1396" i="1"/>
  <c r="AS1280" i="1"/>
  <c r="BA1280" i="1" s="1"/>
  <c r="AO1280" i="1"/>
  <c r="AR1280" i="1" s="1"/>
  <c r="AS662" i="1"/>
  <c r="BA662" i="1" s="1"/>
  <c r="AO662" i="1"/>
  <c r="AR662" i="1" s="1"/>
  <c r="AS1474" i="1"/>
  <c r="BA1474" i="1" s="1"/>
  <c r="AO1474" i="1"/>
  <c r="AR1474" i="1" s="1"/>
  <c r="AZ1007" i="1"/>
  <c r="BB1007" i="1"/>
  <c r="BB934" i="1"/>
  <c r="AZ934" i="1"/>
  <c r="AS1447" i="1"/>
  <c r="BA1447" i="1" s="1"/>
  <c r="AO1447" i="1"/>
  <c r="AR1447" i="1" s="1"/>
  <c r="AS441" i="1"/>
  <c r="BA441" i="1" s="1"/>
  <c r="AO441" i="1"/>
  <c r="AR441" i="1" s="1"/>
  <c r="AS395" i="1"/>
  <c r="BA395" i="1" s="1"/>
  <c r="AO395" i="1"/>
  <c r="AR395" i="1" s="1"/>
  <c r="AS1192" i="1"/>
  <c r="BA1192" i="1" s="1"/>
  <c r="AO1192" i="1"/>
  <c r="AR1192" i="1" s="1"/>
  <c r="AS788" i="1"/>
  <c r="BA788" i="1" s="1"/>
  <c r="AO788" i="1"/>
  <c r="AR788" i="1" s="1"/>
  <c r="AS1126" i="1"/>
  <c r="BA1126" i="1" s="1"/>
  <c r="AO1126" i="1"/>
  <c r="AR1126" i="1" s="1"/>
  <c r="AS708" i="1"/>
  <c r="BA708" i="1" s="1"/>
  <c r="AO708" i="1"/>
  <c r="AR708" i="1" s="1"/>
  <c r="BB1511" i="1"/>
  <c r="AZ1511" i="1"/>
  <c r="AS1414" i="1"/>
  <c r="BA1414" i="1" s="1"/>
  <c r="AO1414" i="1"/>
  <c r="AR1414" i="1" s="1"/>
  <c r="AS1127" i="1"/>
  <c r="BA1127" i="1" s="1"/>
  <c r="AO1127" i="1"/>
  <c r="AR1127" i="1" s="1"/>
  <c r="BB1153" i="1"/>
  <c r="AZ1153" i="1"/>
  <c r="AS423" i="1"/>
  <c r="BA423" i="1" s="1"/>
  <c r="AO423" i="1"/>
  <c r="AR423" i="1" s="1"/>
  <c r="AS1199" i="1"/>
  <c r="BA1199" i="1" s="1"/>
  <c r="AO1199" i="1"/>
  <c r="AR1199" i="1" s="1"/>
  <c r="BB1283" i="1"/>
  <c r="AZ1283" i="1"/>
  <c r="AZ209" i="1"/>
  <c r="BB209" i="1"/>
  <c r="AZ26" i="1"/>
  <c r="BB26" i="1"/>
  <c r="BB787" i="1"/>
  <c r="AZ787" i="1"/>
  <c r="AZ193" i="1"/>
  <c r="BB193" i="1"/>
  <c r="BB557" i="1"/>
  <c r="AZ557" i="1"/>
  <c r="AS1113" i="1"/>
  <c r="BA1113" i="1" s="1"/>
  <c r="AO1113" i="1"/>
  <c r="AR1113" i="1" s="1"/>
  <c r="AZ577" i="1"/>
  <c r="BB577" i="1"/>
  <c r="AO35" i="1"/>
  <c r="AR35" i="1" s="1"/>
  <c r="AS35" i="1"/>
  <c r="BA35" i="1" s="1"/>
  <c r="AS109" i="1"/>
  <c r="BA109" i="1" s="1"/>
  <c r="AO109" i="1"/>
  <c r="AR109" i="1" s="1"/>
  <c r="BB529" i="1"/>
  <c r="AZ529" i="1"/>
  <c r="AS160" i="1"/>
  <c r="BA160" i="1" s="1"/>
  <c r="AO160" i="1"/>
  <c r="AR160" i="1" s="1"/>
  <c r="AS33" i="1"/>
  <c r="BA33" i="1" s="1"/>
  <c r="AO33" i="1"/>
  <c r="AR33" i="1" s="1"/>
  <c r="AS703" i="1"/>
  <c r="BA703" i="1" s="1"/>
  <c r="AO703" i="1"/>
  <c r="AR703" i="1" s="1"/>
  <c r="AS309" i="1"/>
  <c r="BA309" i="1" s="1"/>
  <c r="AO309" i="1"/>
  <c r="AR309" i="1" s="1"/>
  <c r="AZ185" i="1"/>
  <c r="BB185" i="1"/>
  <c r="AS749" i="1"/>
  <c r="BA749" i="1" s="1"/>
  <c r="AO749" i="1"/>
  <c r="AR749" i="1" s="1"/>
  <c r="BB537" i="1"/>
  <c r="AZ537" i="1"/>
  <c r="AS313" i="1"/>
  <c r="BA313" i="1" s="1"/>
  <c r="AO313" i="1"/>
  <c r="AR313" i="1" s="1"/>
  <c r="AS64" i="1"/>
  <c r="BA64" i="1" s="1"/>
  <c r="AO64" i="1"/>
  <c r="AR64" i="1" s="1"/>
  <c r="AS308" i="1"/>
  <c r="BA308" i="1" s="1"/>
  <c r="AO308" i="1"/>
  <c r="AR308" i="1" s="1"/>
  <c r="AS572" i="1"/>
  <c r="BA572" i="1" s="1"/>
  <c r="AO572" i="1"/>
  <c r="AR572" i="1" s="1"/>
  <c r="AO137" i="1"/>
  <c r="AR137" i="1" s="1"/>
  <c r="AS137" i="1"/>
  <c r="BA137" i="1" s="1"/>
  <c r="AS371" i="1"/>
  <c r="BA371" i="1" s="1"/>
  <c r="AO371" i="1"/>
  <c r="AR371" i="1" s="1"/>
  <c r="BB1022" i="1"/>
  <c r="AZ1022" i="1"/>
  <c r="AD4" i="1"/>
  <c r="AS15" i="1"/>
  <c r="BA15" i="1" s="1"/>
  <c r="AO15" i="1"/>
  <c r="AR15" i="1" s="1"/>
  <c r="AO230" i="1"/>
  <c r="AR230" i="1" s="1"/>
  <c r="AS230" i="1"/>
  <c r="BA230" i="1" s="1"/>
  <c r="AZ1166" i="1"/>
  <c r="BB1166" i="1"/>
  <c r="AS301" i="1"/>
  <c r="BA301" i="1" s="1"/>
  <c r="AO301" i="1"/>
  <c r="AR301" i="1" s="1"/>
  <c r="AZ918" i="1"/>
  <c r="BB918" i="1"/>
  <c r="BB76" i="1"/>
  <c r="AZ76" i="1"/>
  <c r="AS1472" i="1"/>
  <c r="BA1472" i="1" s="1"/>
  <c r="AO1472" i="1"/>
  <c r="AR1472" i="1" s="1"/>
  <c r="BB1366" i="1"/>
  <c r="AZ1366" i="1"/>
  <c r="BB382" i="1"/>
  <c r="AZ382" i="1"/>
  <c r="BB624" i="1"/>
  <c r="AZ624" i="1"/>
  <c r="AZ1071" i="1"/>
  <c r="BB1071" i="1"/>
  <c r="AZ11" i="1"/>
  <c r="BB11" i="1"/>
  <c r="AS730" i="1"/>
  <c r="BA730" i="1" s="1"/>
  <c r="AO730" i="1"/>
  <c r="AR730" i="1" s="1"/>
  <c r="BB570" i="1"/>
  <c r="AZ570" i="1"/>
  <c r="AS573" i="1"/>
  <c r="BA573" i="1" s="1"/>
  <c r="AO573" i="1"/>
  <c r="AR573" i="1" s="1"/>
  <c r="AS234" i="1"/>
  <c r="BA234" i="1" s="1"/>
  <c r="AO234" i="1"/>
  <c r="AR234" i="1" s="1"/>
  <c r="AS1394" i="1"/>
  <c r="BA1394" i="1" s="1"/>
  <c r="AO1394" i="1"/>
  <c r="AR1394" i="1" s="1"/>
  <c r="AS879" i="1"/>
  <c r="BA879" i="1" s="1"/>
  <c r="AO879" i="1"/>
  <c r="AR879" i="1" s="1"/>
  <c r="BB654" i="1"/>
  <c r="AZ654" i="1"/>
  <c r="BB1155" i="1"/>
  <c r="AZ1155" i="1"/>
  <c r="AS664" i="1"/>
  <c r="BA664" i="1" s="1"/>
  <c r="AO664" i="1"/>
  <c r="AR664" i="1" s="1"/>
  <c r="AZ1140" i="1"/>
  <c r="BB1140" i="1"/>
  <c r="BB1046" i="1"/>
  <c r="AZ1046" i="1"/>
  <c r="AZ613" i="1"/>
  <c r="BB613" i="1"/>
  <c r="AO375" i="1"/>
  <c r="AR375" i="1" s="1"/>
  <c r="AS375" i="1"/>
  <c r="BA375" i="1" s="1"/>
  <c r="BB47" i="1"/>
  <c r="AZ47" i="1"/>
  <c r="BB926" i="1"/>
  <c r="AZ926" i="1"/>
  <c r="AS585" i="1"/>
  <c r="BA585" i="1" s="1"/>
  <c r="AO585" i="1"/>
  <c r="AR585" i="1" s="1"/>
  <c r="AS207" i="1"/>
  <c r="BA207" i="1" s="1"/>
  <c r="AO207" i="1"/>
  <c r="AR207" i="1" s="1"/>
  <c r="AZ569" i="1"/>
  <c r="BB569" i="1"/>
  <c r="BB393" i="1"/>
  <c r="AZ393" i="1"/>
  <c r="AS954" i="1"/>
  <c r="BA954" i="1" s="1"/>
  <c r="AO954" i="1"/>
  <c r="AR954" i="1" s="1"/>
  <c r="BB980" i="1"/>
  <c r="AZ980" i="1"/>
  <c r="AS635" i="1"/>
  <c r="BA635" i="1" s="1"/>
  <c r="AO635" i="1"/>
  <c r="AR635" i="1" s="1"/>
  <c r="AZ337" i="1"/>
  <c r="BB337" i="1"/>
  <c r="AS614" i="1"/>
  <c r="BA614" i="1" s="1"/>
  <c r="AO614" i="1"/>
  <c r="AR614" i="1" s="1"/>
  <c r="AS473" i="1"/>
  <c r="BA473" i="1" s="1"/>
  <c r="AO473" i="1"/>
  <c r="AR473" i="1" s="1"/>
  <c r="AS148" i="1"/>
  <c r="BA148" i="1" s="1"/>
  <c r="AO148" i="1"/>
  <c r="AR148" i="1" s="1"/>
  <c r="AS806" i="1"/>
  <c r="BA806" i="1" s="1"/>
  <c r="AO806" i="1"/>
  <c r="AR806" i="1" s="1"/>
  <c r="AS468" i="1"/>
  <c r="BA468" i="1" s="1"/>
  <c r="AO468" i="1"/>
  <c r="AR468" i="1" s="1"/>
  <c r="AS1408" i="1"/>
  <c r="BA1408" i="1" s="1"/>
  <c r="AO1408" i="1"/>
  <c r="AR1408" i="1" s="1"/>
  <c r="AS173" i="1"/>
  <c r="BA173" i="1" s="1"/>
  <c r="AO173" i="1"/>
  <c r="AR173" i="1" s="1"/>
  <c r="AS492" i="1"/>
  <c r="BA492" i="1" s="1"/>
  <c r="AO492" i="1"/>
  <c r="AR492" i="1" s="1"/>
  <c r="AS1372" i="1"/>
  <c r="BA1372" i="1" s="1"/>
  <c r="AO1372" i="1"/>
  <c r="AR1372" i="1" s="1"/>
  <c r="AS298" i="1"/>
  <c r="BA298" i="1" s="1"/>
  <c r="AO298" i="1"/>
  <c r="AR298" i="1" s="1"/>
  <c r="AZ19" i="1"/>
  <c r="BB19" i="1"/>
  <c r="AS1400" i="1"/>
  <c r="BA1400" i="1" s="1"/>
  <c r="AO1400" i="1"/>
  <c r="AR1400" i="1" s="1"/>
  <c r="AS1371" i="1"/>
  <c r="BA1371" i="1" s="1"/>
  <c r="AO1371" i="1"/>
  <c r="AR1371" i="1" s="1"/>
  <c r="AS902" i="1"/>
  <c r="BA902" i="1" s="1"/>
  <c r="AO902" i="1"/>
  <c r="AR902" i="1" s="1"/>
  <c r="AS383" i="1"/>
  <c r="BA383" i="1" s="1"/>
  <c r="AO383" i="1"/>
  <c r="AR383" i="1" s="1"/>
  <c r="BB1260" i="1"/>
  <c r="AZ1260" i="1"/>
  <c r="AS392" i="1"/>
  <c r="BA392" i="1" s="1"/>
  <c r="AO392" i="1"/>
  <c r="AR392" i="1" s="1"/>
  <c r="AZ640" i="1"/>
  <c r="BB640" i="1"/>
  <c r="BB16" i="1"/>
  <c r="AZ16" i="1"/>
  <c r="AS785" i="1"/>
  <c r="BA785" i="1" s="1"/>
  <c r="AO785" i="1"/>
  <c r="AR785" i="1" s="1"/>
  <c r="AO451" i="1"/>
  <c r="AR451" i="1" s="1"/>
  <c r="AS451" i="1"/>
  <c r="BA451" i="1" s="1"/>
  <c r="AS323" i="1"/>
  <c r="BA323" i="1" s="1"/>
  <c r="AO323" i="1"/>
  <c r="AR323" i="1" s="1"/>
  <c r="BB1120" i="1"/>
  <c r="AZ1120" i="1"/>
  <c r="AZ1495" i="1"/>
  <c r="BB1495" i="1"/>
  <c r="AS669" i="1"/>
  <c r="BA669" i="1" s="1"/>
  <c r="AO669" i="1"/>
  <c r="AR669" i="1" s="1"/>
  <c r="AZ847" i="1"/>
  <c r="BB847" i="1"/>
  <c r="AS503" i="1"/>
  <c r="BA503" i="1" s="1"/>
  <c r="AO503" i="1"/>
  <c r="AR503" i="1" s="1"/>
  <c r="BB485" i="1"/>
  <c r="AZ485" i="1"/>
  <c r="AS278" i="1"/>
  <c r="BA278" i="1" s="1"/>
  <c r="AO278" i="1"/>
  <c r="AR278" i="1" s="1"/>
  <c r="AS1454" i="1"/>
  <c r="BA1454" i="1" s="1"/>
  <c r="AO1454" i="1"/>
  <c r="AR1454" i="1" s="1"/>
  <c r="BB948" i="1"/>
  <c r="AZ948" i="1"/>
  <c r="AS218" i="1"/>
  <c r="BA218" i="1" s="1"/>
  <c r="AO218" i="1"/>
  <c r="AR218" i="1" s="1"/>
  <c r="AZ82" i="1"/>
  <c r="BB82" i="1"/>
  <c r="BB1376" i="1"/>
  <c r="AZ1376" i="1"/>
  <c r="AZ1218" i="1"/>
  <c r="BB1218" i="1"/>
  <c r="AS816" i="1"/>
  <c r="BA816" i="1" s="1"/>
  <c r="AO816" i="1"/>
  <c r="AR816" i="1" s="1"/>
  <c r="AS197" i="1"/>
  <c r="BA197" i="1" s="1"/>
  <c r="AO197" i="1"/>
  <c r="AR197" i="1" s="1"/>
  <c r="AS268" i="1"/>
  <c r="BA268" i="1" s="1"/>
  <c r="AO268" i="1"/>
  <c r="AR268" i="1" s="1"/>
  <c r="BB433" i="1"/>
  <c r="AZ433" i="1"/>
  <c r="BB1446" i="1"/>
  <c r="AZ1446" i="1"/>
  <c r="BB1335" i="1"/>
  <c r="AZ1335" i="1"/>
  <c r="AS742" i="1"/>
  <c r="BA742" i="1" s="1"/>
  <c r="AO742" i="1"/>
  <c r="AR742" i="1" s="1"/>
  <c r="AS757" i="1"/>
  <c r="BA757" i="1" s="1"/>
  <c r="AO757" i="1"/>
  <c r="AR757" i="1" s="1"/>
  <c r="AZ883" i="1"/>
  <c r="BB883" i="1"/>
  <c r="BB1324" i="1"/>
  <c r="AZ1324" i="1"/>
  <c r="BB874" i="1"/>
  <c r="AZ874" i="1"/>
  <c r="BB235" i="1"/>
  <c r="BA235" i="1"/>
  <c r="BB1515" i="1"/>
  <c r="AZ1515" i="1"/>
  <c r="BB54" i="1"/>
  <c r="AZ54" i="1"/>
  <c r="BB114" i="1"/>
  <c r="AZ114" i="1"/>
  <c r="BB1275" i="1"/>
  <c r="AZ1275" i="1"/>
  <c r="BB390" i="1"/>
  <c r="AZ390" i="1"/>
  <c r="AZ1289" i="1"/>
  <c r="BB1289" i="1"/>
  <c r="BB425" i="1"/>
  <c r="AZ425" i="1"/>
  <c r="BB1012" i="1"/>
  <c r="AZ1012" i="1"/>
  <c r="AZ310" i="1"/>
  <c r="BB310" i="1"/>
  <c r="AS761" i="1"/>
  <c r="BA761" i="1" s="1"/>
  <c r="AO761" i="1"/>
  <c r="AR761" i="1" s="1"/>
  <c r="AS641" i="1"/>
  <c r="BA641" i="1" s="1"/>
  <c r="AO641" i="1"/>
  <c r="AR641" i="1" s="1"/>
  <c r="AS358" i="1"/>
  <c r="BA358" i="1" s="1"/>
  <c r="AO358" i="1"/>
  <c r="AR358" i="1" s="1"/>
  <c r="AS590" i="1"/>
  <c r="BA590" i="1" s="1"/>
  <c r="AO590" i="1"/>
  <c r="AR590" i="1" s="1"/>
  <c r="AS287" i="1"/>
  <c r="BA287" i="1" s="1"/>
  <c r="AO287" i="1"/>
  <c r="AR287" i="1" s="1"/>
  <c r="AS314" i="1"/>
  <c r="BA314" i="1" s="1"/>
  <c r="AO314" i="1"/>
  <c r="AR314" i="1" s="1"/>
  <c r="BB102" i="1"/>
  <c r="AZ102" i="1"/>
  <c r="BB112" i="1"/>
  <c r="AZ112" i="1"/>
  <c r="AO1017" i="1"/>
  <c r="AR1017" i="1" s="1"/>
  <c r="AS1017" i="1"/>
  <c r="BA1017" i="1" s="1"/>
  <c r="AS18" i="1"/>
  <c r="BA18" i="1" s="1"/>
  <c r="AO18" i="1"/>
  <c r="AR18" i="1" s="1"/>
  <c r="BB1476" i="1"/>
  <c r="AZ1476" i="1"/>
  <c r="AS1307" i="1"/>
  <c r="BA1307" i="1" s="1"/>
  <c r="AO1307" i="1"/>
  <c r="AR1307" i="1" s="1"/>
  <c r="AO410" i="1"/>
  <c r="AR410" i="1" s="1"/>
  <c r="AS410" i="1"/>
  <c r="BA410" i="1" s="1"/>
  <c r="BB533" i="1"/>
  <c r="AZ533" i="1"/>
  <c r="BB690" i="1"/>
  <c r="AZ690" i="1"/>
  <c r="AS901" i="1"/>
  <c r="BA901" i="1" s="1"/>
  <c r="AO901" i="1"/>
  <c r="AR901" i="1" s="1"/>
  <c r="AS1323" i="1"/>
  <c r="BA1323" i="1" s="1"/>
  <c r="AO1323" i="1"/>
  <c r="AR1323" i="1" s="1"/>
  <c r="BB317" i="1"/>
  <c r="AZ317" i="1"/>
  <c r="AZ517" i="1"/>
  <c r="BB517" i="1"/>
  <c r="AO199" i="1"/>
  <c r="AR199" i="1" s="1"/>
  <c r="AS199" i="1"/>
  <c r="BA199" i="1" s="1"/>
  <c r="BB68" i="1"/>
  <c r="AZ68" i="1"/>
  <c r="AO50" i="1"/>
  <c r="AR50" i="1" s="1"/>
  <c r="AS50" i="1"/>
  <c r="BA50" i="1" s="1"/>
  <c r="AS202" i="1"/>
  <c r="BA202" i="1" s="1"/>
  <c r="AO202" i="1"/>
  <c r="AR202" i="1" s="1"/>
  <c r="BB830" i="1"/>
  <c r="AZ830" i="1"/>
  <c r="AS999" i="1"/>
  <c r="BA999" i="1" s="1"/>
  <c r="AO999" i="1"/>
  <c r="AR999" i="1" s="1"/>
  <c r="BB136" i="1"/>
  <c r="AZ136" i="1"/>
  <c r="AZ1316" i="1"/>
  <c r="BB1316" i="1"/>
  <c r="AZ1379" i="1"/>
  <c r="BB1379" i="1"/>
  <c r="AZ1238" i="1"/>
  <c r="BB1238" i="1"/>
  <c r="BB1244" i="1"/>
  <c r="AZ1244" i="1"/>
  <c r="AZ1117" i="1"/>
  <c r="BB1117" i="1"/>
  <c r="BB203" i="1"/>
  <c r="AZ203" i="1"/>
  <c r="AZ1037" i="1"/>
  <c r="BB1037" i="1"/>
  <c r="BB1051" i="1"/>
  <c r="AZ1051" i="1"/>
  <c r="AS3" i="1"/>
  <c r="BA3" i="1" s="1"/>
  <c r="AO3" i="1"/>
  <c r="AR3" i="1" s="1"/>
  <c r="BB248" i="1"/>
  <c r="AZ248" i="1"/>
  <c r="BB621" i="1"/>
  <c r="AZ621" i="1"/>
  <c r="BB1026" i="1"/>
  <c r="AZ1026" i="1"/>
  <c r="BB266" i="1"/>
  <c r="AZ266" i="1"/>
  <c r="AZ825" i="1"/>
  <c r="BB825" i="1"/>
  <c r="AZ1235" i="1"/>
  <c r="BB1235" i="1"/>
  <c r="AZ1223" i="1"/>
  <c r="BB1223" i="1"/>
  <c r="BB1145" i="1"/>
  <c r="AZ1145" i="1"/>
  <c r="BB63" i="1"/>
  <c r="AZ63" i="1"/>
  <c r="AZ782" i="1"/>
  <c r="BB782" i="1"/>
  <c r="AS467" i="1"/>
  <c r="BA467" i="1" s="1"/>
  <c r="AO467" i="1"/>
  <c r="AR467" i="1" s="1"/>
  <c r="AS1274" i="1"/>
  <c r="BA1274" i="1" s="1"/>
  <c r="AO1274" i="1"/>
  <c r="AR1274" i="1" s="1"/>
  <c r="AO420" i="1"/>
  <c r="AR420" i="1" s="1"/>
  <c r="AS420" i="1"/>
  <c r="BA420" i="1" s="1"/>
  <c r="AS752" i="1"/>
  <c r="BA752" i="1" s="1"/>
  <c r="AO752" i="1"/>
  <c r="AR752" i="1" s="1"/>
  <c r="AS781" i="1"/>
  <c r="BA781" i="1" s="1"/>
  <c r="AO781" i="1"/>
  <c r="AR781" i="1" s="1"/>
  <c r="AS352" i="1"/>
  <c r="BA352" i="1" s="1"/>
  <c r="AO352" i="1"/>
  <c r="AR352" i="1" s="1"/>
  <c r="AS1197" i="1"/>
  <c r="BA1197" i="1" s="1"/>
  <c r="AO1197" i="1"/>
  <c r="AR1197" i="1" s="1"/>
  <c r="AS90" i="1"/>
  <c r="BA90" i="1" s="1"/>
  <c r="AO90" i="1"/>
  <c r="AR90" i="1" s="1"/>
  <c r="AS221" i="1"/>
  <c r="BA221" i="1" s="1"/>
  <c r="AO221" i="1"/>
  <c r="AR221" i="1" s="1"/>
  <c r="AS1209" i="1"/>
  <c r="BA1209" i="1" s="1"/>
  <c r="AO1209" i="1"/>
  <c r="AR1209" i="1" s="1"/>
  <c r="AS398" i="1"/>
  <c r="BA398" i="1" s="1"/>
  <c r="AO398" i="1"/>
  <c r="AR398" i="1" s="1"/>
  <c r="AO115" i="1"/>
  <c r="AR115" i="1" s="1"/>
  <c r="AS115" i="1"/>
  <c r="BA115" i="1" s="1"/>
  <c r="AS738" i="1"/>
  <c r="BA738" i="1" s="1"/>
  <c r="AO738" i="1"/>
  <c r="AR738" i="1" s="1"/>
  <c r="AS332" i="1"/>
  <c r="BA332" i="1" s="1"/>
  <c r="AO332" i="1"/>
  <c r="AR332" i="1" s="1"/>
  <c r="AS446" i="1"/>
  <c r="BA446" i="1" s="1"/>
  <c r="AO446" i="1"/>
  <c r="AR446" i="1" s="1"/>
  <c r="AS962" i="1"/>
  <c r="BA962" i="1" s="1"/>
  <c r="AO962" i="1"/>
  <c r="AR962" i="1" s="1"/>
  <c r="AS471" i="1"/>
  <c r="BA471" i="1" s="1"/>
  <c r="AO471" i="1"/>
  <c r="AR471" i="1" s="1"/>
  <c r="BB906" i="1"/>
  <c r="AZ906" i="1"/>
  <c r="AZ92" i="1"/>
  <c r="BB92" i="1"/>
  <c r="AS763" i="1"/>
  <c r="BA763" i="1" s="1"/>
  <c r="AO763" i="1"/>
  <c r="AR763" i="1" s="1"/>
  <c r="AZ584" i="1"/>
  <c r="BB584" i="1"/>
  <c r="AS773" i="1"/>
  <c r="BA773" i="1" s="1"/>
  <c r="AO773" i="1"/>
  <c r="AR773" i="1" s="1"/>
  <c r="AS181" i="1"/>
  <c r="BA181" i="1" s="1"/>
  <c r="AO181" i="1"/>
  <c r="AR181" i="1" s="1"/>
  <c r="AS701" i="1"/>
  <c r="BA701" i="1" s="1"/>
  <c r="AO701" i="1"/>
  <c r="AR701" i="1" s="1"/>
  <c r="AS556" i="1"/>
  <c r="BA556" i="1" s="1"/>
  <c r="AO556" i="1"/>
  <c r="AR556" i="1" s="1"/>
  <c r="AS447" i="1"/>
  <c r="BA447" i="1" s="1"/>
  <c r="AO447" i="1"/>
  <c r="AR447" i="1" s="1"/>
  <c r="AS1504" i="1"/>
  <c r="BA1504" i="1" s="1"/>
  <c r="AO1504" i="1"/>
  <c r="AR1504" i="1" s="1"/>
  <c r="AS870" i="1"/>
  <c r="BA870" i="1" s="1"/>
  <c r="AO870" i="1"/>
  <c r="AR870" i="1" s="1"/>
  <c r="AS454" i="1"/>
  <c r="BA454" i="1" s="1"/>
  <c r="AO454" i="1"/>
  <c r="AR454" i="1" s="1"/>
  <c r="AO362" i="1"/>
  <c r="AR362" i="1" s="1"/>
  <c r="AS362" i="1"/>
  <c r="BA362" i="1" s="1"/>
  <c r="AS118" i="1"/>
  <c r="BA118" i="1" s="1"/>
  <c r="AO118" i="1"/>
  <c r="AR118" i="1" s="1"/>
  <c r="AZ1443" i="1"/>
  <c r="BB1443" i="1"/>
  <c r="AS291" i="1"/>
  <c r="BA291" i="1" s="1"/>
  <c r="AO291" i="1"/>
  <c r="AR291" i="1" s="1"/>
  <c r="AS140" i="1"/>
  <c r="BA140" i="1" s="1"/>
  <c r="AO140" i="1"/>
  <c r="AR140" i="1" s="1"/>
  <c r="AZ605" i="1"/>
  <c r="BB605" i="1"/>
  <c r="AS486" i="1"/>
  <c r="BA486" i="1" s="1"/>
  <c r="AO486" i="1"/>
  <c r="AR486" i="1" s="1"/>
  <c r="AS767" i="1"/>
  <c r="BA767" i="1" s="1"/>
  <c r="AO767" i="1"/>
  <c r="AR767" i="1" s="1"/>
  <c r="AS1060" i="1"/>
  <c r="BA1060" i="1" s="1"/>
  <c r="AO1060" i="1"/>
  <c r="AR1060" i="1" s="1"/>
  <c r="AS862" i="1"/>
  <c r="BA862" i="1" s="1"/>
  <c r="AO862" i="1"/>
  <c r="AR862" i="1" s="1"/>
  <c r="AS226" i="1"/>
  <c r="BA226" i="1" s="1"/>
  <c r="AO226" i="1"/>
  <c r="AR226" i="1" s="1"/>
  <c r="AS1154" i="1"/>
  <c r="BA1154" i="1" s="1"/>
  <c r="AO1154" i="1"/>
  <c r="AR1154" i="1" s="1"/>
  <c r="AS304" i="1"/>
  <c r="BA304" i="1" s="1"/>
  <c r="AO304" i="1"/>
  <c r="AR304" i="1" s="1"/>
  <c r="AS24" i="1"/>
  <c r="BA24" i="1" s="1"/>
  <c r="AO24" i="1"/>
  <c r="AR24" i="1" s="1"/>
  <c r="AS431" i="1"/>
  <c r="BA431" i="1" s="1"/>
  <c r="AO431" i="1"/>
  <c r="AR431" i="1" s="1"/>
  <c r="AS394" i="1"/>
  <c r="BA394" i="1" s="1"/>
  <c r="AO394" i="1"/>
  <c r="AR394" i="1" s="1"/>
  <c r="AO150" i="1"/>
  <c r="AR150" i="1" s="1"/>
  <c r="AS150" i="1"/>
  <c r="BA150" i="1" s="1"/>
  <c r="AS1053" i="1"/>
  <c r="BA1053" i="1" s="1"/>
  <c r="AO1053" i="1"/>
  <c r="AR1053" i="1" s="1"/>
  <c r="AS1101" i="1"/>
  <c r="BA1101" i="1" s="1"/>
  <c r="AO1101" i="1"/>
  <c r="AR1101" i="1" s="1"/>
  <c r="AS460" i="1"/>
  <c r="BA460" i="1" s="1"/>
  <c r="AO460" i="1"/>
  <c r="AR460" i="1" s="1"/>
  <c r="AZ1109" i="1"/>
  <c r="BB1109" i="1"/>
  <c r="AS1357" i="1"/>
  <c r="BA1357" i="1" s="1"/>
  <c r="AO1357" i="1"/>
  <c r="AR1357" i="1" s="1"/>
  <c r="BB921" i="1"/>
  <c r="AZ921" i="1"/>
  <c r="BB893" i="1"/>
  <c r="AZ893" i="1"/>
  <c r="BB1603" i="1"/>
  <c r="AZ1603" i="1"/>
  <c r="AZ997" i="1"/>
  <c r="BB997" i="1"/>
  <c r="BB719" i="1"/>
  <c r="AZ719" i="1"/>
  <c r="BB977" i="1"/>
  <c r="AZ977" i="1"/>
  <c r="AZ1050" i="1"/>
  <c r="BB1050" i="1"/>
  <c r="AO5" i="1"/>
  <c r="AR5" i="1" s="1"/>
  <c r="AS5" i="1"/>
  <c r="BA5" i="1" s="1"/>
  <c r="BB1282" i="1"/>
  <c r="AZ1282" i="1"/>
  <c r="BB1486" i="1"/>
  <c r="AZ1486" i="1"/>
  <c r="AS500" i="1"/>
  <c r="BA500" i="1" s="1"/>
  <c r="AO500" i="1"/>
  <c r="AR500" i="1" s="1"/>
  <c r="AS859" i="1"/>
  <c r="BA859" i="1" s="1"/>
  <c r="AO859" i="1"/>
  <c r="AR859" i="1" s="1"/>
  <c r="AS133" i="1"/>
  <c r="BA133" i="1" s="1"/>
  <c r="AO133" i="1"/>
  <c r="AR133" i="1" s="1"/>
  <c r="BB1348" i="1"/>
  <c r="AZ1348" i="1"/>
  <c r="AZ58" i="1"/>
  <c r="BB58" i="1"/>
  <c r="AZ1164" i="1"/>
  <c r="BB1164" i="1"/>
  <c r="BB710" i="1"/>
  <c r="AZ710" i="1"/>
  <c r="BB214" i="1"/>
  <c r="AZ214" i="1"/>
  <c r="BB581" i="1"/>
  <c r="AZ581" i="1"/>
  <c r="AZ1036" i="1" l="1"/>
  <c r="BB1036" i="1"/>
  <c r="AZ877" i="1"/>
  <c r="BB877" i="1"/>
  <c r="BB619" i="1"/>
  <c r="AZ619" i="1"/>
  <c r="BB1148" i="1"/>
  <c r="AZ1148" i="1"/>
  <c r="BB1472" i="1"/>
  <c r="AZ1332" i="1"/>
  <c r="BB1332" i="1"/>
  <c r="AZ1028" i="1"/>
  <c r="BB1028" i="1"/>
  <c r="BB1004" i="1"/>
  <c r="AZ1004" i="1"/>
  <c r="AZ1170" i="1"/>
  <c r="BB1170" i="1"/>
  <c r="BB342" i="1"/>
  <c r="AZ342" i="1"/>
  <c r="AZ542" i="1"/>
  <c r="BB542" i="1"/>
  <c r="AZ1198" i="1"/>
  <c r="BB1198" i="1"/>
  <c r="BB377" i="1"/>
  <c r="AZ377" i="1"/>
  <c r="AZ1231" i="1"/>
  <c r="BB1231" i="1"/>
  <c r="BB872" i="1"/>
  <c r="AZ872" i="1"/>
  <c r="BB251" i="1"/>
  <c r="AZ251" i="1"/>
  <c r="BB540" i="1"/>
  <c r="AZ540" i="1"/>
  <c r="BB1054" i="1"/>
  <c r="AZ1054" i="1"/>
  <c r="BB851" i="1"/>
  <c r="AZ851" i="1"/>
  <c r="AZ1433" i="1"/>
  <c r="BB1433" i="1"/>
  <c r="BB344" i="1"/>
  <c r="AZ344" i="1"/>
  <c r="BB1195" i="1"/>
  <c r="AZ1195" i="1"/>
  <c r="AZ1249" i="1"/>
  <c r="BB1249" i="1"/>
  <c r="BB856" i="1"/>
  <c r="AZ856" i="1"/>
  <c r="AZ846" i="1"/>
  <c r="BB846" i="1"/>
  <c r="AZ1128" i="1"/>
  <c r="BB1128" i="1"/>
  <c r="BB890" i="1"/>
  <c r="AZ890" i="1"/>
  <c r="BB354" i="1"/>
  <c r="AZ354" i="1"/>
  <c r="BB1363" i="1"/>
  <c r="AZ1363" i="1"/>
  <c r="BB1083" i="1"/>
  <c r="AZ1083" i="1"/>
  <c r="BB1374" i="1"/>
  <c r="AZ1374" i="1"/>
  <c r="BB1290" i="1"/>
  <c r="AZ1290" i="1"/>
  <c r="BB1438" i="1"/>
  <c r="AZ1438" i="1"/>
  <c r="AZ561" i="1"/>
  <c r="BB561" i="1"/>
  <c r="AZ1296" i="1"/>
  <c r="BB1296" i="1"/>
  <c r="BB1311" i="1"/>
  <c r="AZ1311" i="1"/>
  <c r="BB526" i="1"/>
  <c r="AZ526" i="1"/>
  <c r="AZ259" i="1"/>
  <c r="BB259" i="1"/>
  <c r="AZ1346" i="1"/>
  <c r="BB1346" i="1"/>
  <c r="BB555" i="1"/>
  <c r="AZ555" i="1"/>
  <c r="AZ1122" i="1"/>
  <c r="BB1122" i="1"/>
  <c r="BB867" i="1"/>
  <c r="AZ867" i="1"/>
  <c r="AZ273" i="1"/>
  <c r="BB273" i="1"/>
  <c r="AZ995" i="1"/>
  <c r="BB995" i="1"/>
  <c r="AZ831" i="1"/>
  <c r="BB831" i="1"/>
  <c r="BB599" i="1"/>
  <c r="AZ599" i="1"/>
  <c r="AZ539" i="1"/>
  <c r="BB539" i="1"/>
  <c r="AZ1194" i="1"/>
  <c r="BB1194" i="1"/>
  <c r="AZ227" i="1"/>
  <c r="BB227" i="1"/>
  <c r="AZ924" i="1"/>
  <c r="BB924" i="1"/>
  <c r="BB1304" i="1"/>
  <c r="AZ1304" i="1"/>
  <c r="AZ1399" i="1"/>
  <c r="BB1399" i="1"/>
  <c r="BB1264" i="1"/>
  <c r="AZ1264" i="1"/>
  <c r="BB859" i="1"/>
  <c r="AZ859" i="1"/>
  <c r="AZ5" i="1"/>
  <c r="BB5" i="1"/>
  <c r="BB1053" i="1"/>
  <c r="AZ1053" i="1"/>
  <c r="AZ431" i="1"/>
  <c r="BB431" i="1"/>
  <c r="BB556" i="1"/>
  <c r="AZ556" i="1"/>
  <c r="BB773" i="1"/>
  <c r="AZ773" i="1"/>
  <c r="AZ999" i="1"/>
  <c r="BB999" i="1"/>
  <c r="AZ50" i="1"/>
  <c r="BB50" i="1"/>
  <c r="BB590" i="1"/>
  <c r="AZ590" i="1"/>
  <c r="BB761" i="1"/>
  <c r="AZ761" i="1"/>
  <c r="BB585" i="1"/>
  <c r="AZ585" i="1"/>
  <c r="AZ1113" i="1"/>
  <c r="BB1113" i="1"/>
  <c r="BB395" i="1"/>
  <c r="AZ395" i="1"/>
  <c r="AZ913" i="1"/>
  <c r="BB913" i="1"/>
  <c r="BB154" i="1"/>
  <c r="AZ154" i="1"/>
  <c r="BB1172" i="1"/>
  <c r="AZ1172" i="1"/>
  <c r="BB762" i="1"/>
  <c r="AZ762" i="1"/>
  <c r="AZ1395" i="1"/>
  <c r="BB1395" i="1"/>
  <c r="AZ1451" i="1"/>
  <c r="BB1451" i="1"/>
  <c r="BB495" i="1"/>
  <c r="AZ495" i="1"/>
  <c r="BB1466" i="1"/>
  <c r="AZ1466" i="1"/>
  <c r="AZ1171" i="1"/>
  <c r="BB1171" i="1"/>
  <c r="AZ733" i="1"/>
  <c r="BB733" i="1"/>
  <c r="BB365" i="1"/>
  <c r="AZ365" i="1"/>
  <c r="BB1458" i="1"/>
  <c r="AZ1458" i="1"/>
  <c r="BB678" i="1"/>
  <c r="AZ678" i="1"/>
  <c r="BB252" i="1"/>
  <c r="AZ252" i="1"/>
  <c r="BB279" i="1"/>
  <c r="AZ279" i="1"/>
  <c r="BB65" i="1"/>
  <c r="AZ65" i="1"/>
  <c r="AZ95" i="1"/>
  <c r="BB95" i="1"/>
  <c r="AZ45" i="1"/>
  <c r="BB45" i="1"/>
  <c r="BB1010" i="1"/>
  <c r="AZ1010" i="1"/>
  <c r="BB514" i="1"/>
  <c r="AZ514" i="1"/>
  <c r="AZ85" i="1"/>
  <c r="BB85" i="1"/>
  <c r="BB195" i="1"/>
  <c r="AZ195" i="1"/>
  <c r="BB13" i="1"/>
  <c r="AZ13" i="1"/>
  <c r="AZ115" i="1"/>
  <c r="BB115" i="1"/>
  <c r="BB371" i="1"/>
  <c r="AZ371" i="1"/>
  <c r="BB308" i="1"/>
  <c r="AZ308" i="1"/>
  <c r="BB703" i="1"/>
  <c r="AZ703" i="1"/>
  <c r="BB1126" i="1"/>
  <c r="AZ1126" i="1"/>
  <c r="AZ459" i="1"/>
  <c r="BB459" i="1"/>
  <c r="BB1076" i="1"/>
  <c r="AZ1076" i="1"/>
  <c r="BB406" i="1"/>
  <c r="AZ406" i="1"/>
  <c r="BB986" i="1"/>
  <c r="AZ986" i="1"/>
  <c r="AZ793" i="1"/>
  <c r="BB793" i="1"/>
  <c r="BB1442" i="1"/>
  <c r="AZ1442" i="1"/>
  <c r="BB1347" i="1"/>
  <c r="AZ1347" i="1"/>
  <c r="BB1351" i="1"/>
  <c r="AZ1351" i="1"/>
  <c r="AZ283" i="1"/>
  <c r="BB283" i="1"/>
  <c r="BB638" i="1"/>
  <c r="AZ638" i="1"/>
  <c r="BB484" i="1"/>
  <c r="AZ484" i="1"/>
  <c r="BB802" i="1"/>
  <c r="AZ802" i="1"/>
  <c r="BB549" i="1"/>
  <c r="AZ549" i="1"/>
  <c r="AZ212" i="1"/>
  <c r="BB212" i="1"/>
  <c r="AZ1162" i="1"/>
  <c r="BB1162" i="1"/>
  <c r="BB153" i="1"/>
  <c r="AZ153" i="1"/>
  <c r="BB427" i="1"/>
  <c r="AZ427" i="1"/>
  <c r="BB401" i="1"/>
  <c r="AZ401" i="1"/>
  <c r="AZ814" i="1"/>
  <c r="BB814" i="1"/>
  <c r="AZ90" i="1"/>
  <c r="BB90" i="1"/>
  <c r="AZ383" i="1"/>
  <c r="BB383" i="1"/>
  <c r="BB635" i="1"/>
  <c r="AZ635" i="1"/>
  <c r="BB749" i="1"/>
  <c r="AZ749" i="1"/>
  <c r="AZ1350" i="1"/>
  <c r="BB1350" i="1"/>
  <c r="BB424" i="1"/>
  <c r="AZ424" i="1"/>
  <c r="BB384" i="1"/>
  <c r="AZ384" i="1"/>
  <c r="BB824" i="1"/>
  <c r="AZ824" i="1"/>
  <c r="BB379" i="1"/>
  <c r="AZ379" i="1"/>
  <c r="BB17" i="1"/>
  <c r="AZ17" i="1"/>
  <c r="BB724" i="1"/>
  <c r="AZ724" i="1"/>
  <c r="BB192" i="1"/>
  <c r="AZ192" i="1"/>
  <c r="BB318" i="1"/>
  <c r="AZ318" i="1"/>
  <c r="BB1239" i="1"/>
  <c r="AZ1239" i="1"/>
  <c r="BB630" i="1"/>
  <c r="AZ630" i="1"/>
  <c r="BB1143" i="1"/>
  <c r="AZ1143" i="1"/>
  <c r="AZ1469" i="1"/>
  <c r="BB1469" i="1"/>
  <c r="BB366" i="1"/>
  <c r="AZ366" i="1"/>
  <c r="AZ1467" i="1"/>
  <c r="BB1467" i="1"/>
  <c r="AZ253" i="1"/>
  <c r="BB253" i="1"/>
  <c r="BB57" i="1"/>
  <c r="AZ57" i="1"/>
  <c r="BB265" i="1"/>
  <c r="AZ265" i="1"/>
  <c r="BB1024" i="1"/>
  <c r="AZ1024" i="1"/>
  <c r="BB559" i="1"/>
  <c r="AZ559" i="1"/>
  <c r="BB479" i="1"/>
  <c r="AZ479" i="1"/>
  <c r="BB437" i="1"/>
  <c r="AZ437" i="1"/>
  <c r="AZ428" i="1"/>
  <c r="BB428" i="1"/>
  <c r="BB1329" i="1"/>
  <c r="AZ1329" i="1"/>
  <c r="BB463" i="1"/>
  <c r="AZ463" i="1"/>
  <c r="AZ989" i="1"/>
  <c r="BB989" i="1"/>
  <c r="BB24" i="1"/>
  <c r="AZ24" i="1"/>
  <c r="BB781" i="1"/>
  <c r="AZ781" i="1"/>
  <c r="BB460" i="1"/>
  <c r="AZ460" i="1"/>
  <c r="BB1504" i="1"/>
  <c r="AZ1504" i="1"/>
  <c r="BB18" i="1"/>
  <c r="AZ18" i="1"/>
  <c r="BB314" i="1"/>
  <c r="AZ314" i="1"/>
  <c r="AZ278" i="1"/>
  <c r="BB278" i="1"/>
  <c r="AZ323" i="1"/>
  <c r="BB323" i="1"/>
  <c r="BB473" i="1"/>
  <c r="AZ473" i="1"/>
  <c r="BB64" i="1"/>
  <c r="AZ64" i="1"/>
  <c r="BB33" i="1"/>
  <c r="AZ33" i="1"/>
  <c r="BB788" i="1"/>
  <c r="AZ788" i="1"/>
  <c r="AZ1474" i="1"/>
  <c r="BB1474" i="1"/>
  <c r="BB620" i="1"/>
  <c r="AZ620" i="1"/>
  <c r="BB183" i="1"/>
  <c r="AZ183" i="1"/>
  <c r="BB1072" i="1"/>
  <c r="AZ1072" i="1"/>
  <c r="AZ1082" i="1"/>
  <c r="BB1082" i="1"/>
  <c r="BB462" i="1"/>
  <c r="AZ462" i="1"/>
  <c r="AZ40" i="1"/>
  <c r="BB40" i="1"/>
  <c r="BB772" i="1"/>
  <c r="AZ772" i="1"/>
  <c r="AZ303" i="1"/>
  <c r="BB303" i="1"/>
  <c r="BB809" i="1"/>
  <c r="AZ809" i="1"/>
  <c r="BB758" i="1"/>
  <c r="AZ758" i="1"/>
  <c r="AZ826" i="1"/>
  <c r="BB826" i="1"/>
  <c r="AZ746" i="1"/>
  <c r="BB746" i="1"/>
  <c r="BB1406" i="1"/>
  <c r="AZ1406" i="1"/>
  <c r="BB353" i="1"/>
  <c r="AZ353" i="1"/>
  <c r="BB249" i="1"/>
  <c r="AZ249" i="1"/>
  <c r="BB1294" i="1"/>
  <c r="AZ1294" i="1"/>
  <c r="BB132" i="1"/>
  <c r="AZ132" i="1"/>
  <c r="AZ885" i="1"/>
  <c r="BB885" i="1"/>
  <c r="AZ1381" i="1"/>
  <c r="BB1381" i="1"/>
  <c r="BB141" i="1"/>
  <c r="AZ141" i="1"/>
  <c r="BB22" i="1"/>
  <c r="AZ22" i="1"/>
  <c r="BB725" i="1"/>
  <c r="AZ725" i="1"/>
  <c r="AZ777" i="1"/>
  <c r="BB777" i="1"/>
  <c r="BB299" i="1"/>
  <c r="AZ299" i="1"/>
  <c r="BB1477" i="1"/>
  <c r="AZ1477" i="1"/>
  <c r="BB302" i="1"/>
  <c r="AZ302" i="1"/>
  <c r="BB25" i="1"/>
  <c r="AZ25" i="1"/>
  <c r="BB1226" i="1"/>
  <c r="AZ1226" i="1"/>
  <c r="BB91" i="1"/>
  <c r="AZ91" i="1"/>
  <c r="AZ1492" i="1"/>
  <c r="BB1492" i="1"/>
  <c r="BB904" i="1"/>
  <c r="AZ904" i="1"/>
  <c r="BB291" i="1"/>
  <c r="AZ291" i="1"/>
  <c r="BB752" i="1"/>
  <c r="AZ752" i="1"/>
  <c r="BB816" i="1"/>
  <c r="AZ816" i="1"/>
  <c r="BB218" i="1"/>
  <c r="AZ218" i="1"/>
  <c r="BB492" i="1"/>
  <c r="AZ492" i="1"/>
  <c r="BB468" i="1"/>
  <c r="AZ468" i="1"/>
  <c r="BB15" i="1"/>
  <c r="AZ15" i="1"/>
  <c r="BB1392" i="1"/>
  <c r="AZ1392" i="1"/>
  <c r="AZ1021" i="1"/>
  <c r="BB1021" i="1"/>
  <c r="BB1512" i="1"/>
  <c r="AZ1512" i="1"/>
  <c r="BB319" i="1"/>
  <c r="AZ319" i="1"/>
  <c r="BB711" i="1"/>
  <c r="AZ711" i="1"/>
  <c r="AZ397" i="1"/>
  <c r="BB397" i="1"/>
  <c r="AZ55" i="1"/>
  <c r="BB55" i="1"/>
  <c r="BB741" i="1"/>
  <c r="AZ741" i="1"/>
  <c r="BB502" i="1"/>
  <c r="AZ502" i="1"/>
  <c r="BB606" i="1"/>
  <c r="AZ606" i="1"/>
  <c r="BB257" i="1"/>
  <c r="AZ257" i="1"/>
  <c r="AZ1398" i="1"/>
  <c r="BB1398" i="1"/>
  <c r="AZ1152" i="1"/>
  <c r="BB1152" i="1"/>
  <c r="BB1464" i="1"/>
  <c r="AZ1464" i="1"/>
  <c r="BB736" i="1"/>
  <c r="AZ736" i="1"/>
  <c r="AZ48" i="1"/>
  <c r="BB48" i="1"/>
  <c r="BB659" i="1"/>
  <c r="AZ659" i="1"/>
  <c r="BB625" i="1"/>
  <c r="AZ625" i="1"/>
  <c r="BB686" i="1"/>
  <c r="AZ686" i="1"/>
  <c r="AZ290" i="1"/>
  <c r="BB290" i="1"/>
  <c r="BB862" i="1"/>
  <c r="AZ862" i="1"/>
  <c r="BB486" i="1"/>
  <c r="AZ486" i="1"/>
  <c r="BB1209" i="1"/>
  <c r="AZ1209" i="1"/>
  <c r="AZ901" i="1"/>
  <c r="BB901" i="1"/>
  <c r="BB879" i="1"/>
  <c r="AZ879" i="1"/>
  <c r="BB573" i="1"/>
  <c r="AZ573" i="1"/>
  <c r="BB301" i="1"/>
  <c r="AZ301" i="1"/>
  <c r="BB160" i="1"/>
  <c r="AZ160" i="1"/>
  <c r="AZ35" i="1"/>
  <c r="BB35" i="1"/>
  <c r="AZ1447" i="1"/>
  <c r="BB1447" i="1"/>
  <c r="BB662" i="1"/>
  <c r="AZ662" i="1"/>
  <c r="AZ43" i="1"/>
  <c r="BB43" i="1"/>
  <c r="BB694" i="1"/>
  <c r="AZ694" i="1"/>
  <c r="BB194" i="1"/>
  <c r="AZ194" i="1"/>
  <c r="BB582" i="1"/>
  <c r="AZ582" i="1"/>
  <c r="BB1360" i="1"/>
  <c r="AZ1360" i="1"/>
  <c r="BB387" i="1"/>
  <c r="AZ387" i="1"/>
  <c r="AZ418" i="1"/>
  <c r="BB418" i="1"/>
  <c r="AZ981" i="1"/>
  <c r="BB981" i="1"/>
  <c r="AZ246" i="1"/>
  <c r="BB246" i="1"/>
  <c r="AZ413" i="1"/>
  <c r="BB413" i="1"/>
  <c r="BB215" i="1"/>
  <c r="AZ215" i="1"/>
  <c r="BB789" i="1"/>
  <c r="AZ789" i="1"/>
  <c r="AZ438" i="1"/>
  <c r="BB438" i="1"/>
  <c r="BB458" i="1"/>
  <c r="AZ458" i="1"/>
  <c r="BB161" i="1"/>
  <c r="AZ161" i="1"/>
  <c r="BB695" i="1"/>
  <c r="AZ695" i="1"/>
  <c r="AZ979" i="1"/>
  <c r="BB979" i="1"/>
  <c r="BB432" i="1"/>
  <c r="AZ432" i="1"/>
  <c r="BB1133" i="1"/>
  <c r="AZ1133" i="1"/>
  <c r="BB474" i="1"/>
  <c r="AZ474" i="1"/>
  <c r="AZ884" i="1"/>
  <c r="BB884" i="1"/>
  <c r="BB1246" i="1"/>
  <c r="AZ1246" i="1"/>
  <c r="AZ454" i="1"/>
  <c r="BB454" i="1"/>
  <c r="AZ962" i="1"/>
  <c r="BB962" i="1"/>
  <c r="AZ738" i="1"/>
  <c r="BB738" i="1"/>
  <c r="AZ1017" i="1"/>
  <c r="BB1017" i="1"/>
  <c r="AZ451" i="1"/>
  <c r="BB451" i="1"/>
  <c r="AZ806" i="1"/>
  <c r="BB806" i="1"/>
  <c r="AZ523" i="1"/>
  <c r="BB523" i="1"/>
  <c r="BB271" i="1"/>
  <c r="AZ271" i="1"/>
  <c r="BB31" i="1"/>
  <c r="AZ31" i="1"/>
  <c r="AZ1375" i="1"/>
  <c r="BB1375" i="1"/>
  <c r="BB108" i="1"/>
  <c r="AZ108" i="1"/>
  <c r="BB963" i="1"/>
  <c r="AZ963" i="1"/>
  <c r="AZ470" i="1"/>
  <c r="BB470" i="1"/>
  <c r="BB598" i="1"/>
  <c r="AZ598" i="1"/>
  <c r="BB346" i="1"/>
  <c r="AZ346" i="1"/>
  <c r="BB1100" i="1"/>
  <c r="AZ1100" i="1"/>
  <c r="BB99" i="1"/>
  <c r="AZ99" i="1"/>
  <c r="BB494" i="1"/>
  <c r="AZ494" i="1"/>
  <c r="BB1491" i="1"/>
  <c r="AZ1491" i="1"/>
  <c r="BB1139" i="1"/>
  <c r="AZ1139" i="1"/>
  <c r="BB98" i="1"/>
  <c r="AZ98" i="1"/>
  <c r="AZ1445" i="1"/>
  <c r="BB1445" i="1"/>
  <c r="BB53" i="1"/>
  <c r="AZ53" i="1"/>
  <c r="BB184" i="1"/>
  <c r="AZ184" i="1"/>
  <c r="AZ178" i="1"/>
  <c r="BB178" i="1"/>
  <c r="BB1097" i="1"/>
  <c r="AZ1097" i="1"/>
  <c r="BB191" i="1"/>
  <c r="AZ191" i="1"/>
  <c r="BB646" i="1"/>
  <c r="AZ646" i="1"/>
  <c r="BB174" i="1"/>
  <c r="AZ174" i="1"/>
  <c r="BB742" i="1"/>
  <c r="AZ742" i="1"/>
  <c r="BB268" i="1"/>
  <c r="AZ268" i="1"/>
  <c r="AZ785" i="1"/>
  <c r="BB785" i="1"/>
  <c r="BB298" i="1"/>
  <c r="AZ298" i="1"/>
  <c r="BB664" i="1"/>
  <c r="AZ664" i="1"/>
  <c r="BB231" i="1"/>
  <c r="AZ231" i="1"/>
  <c r="BB333" i="1"/>
  <c r="AZ333" i="1"/>
  <c r="BB1430" i="1"/>
  <c r="AZ1430" i="1"/>
  <c r="BB450" i="1"/>
  <c r="AZ450" i="1"/>
  <c r="BB611" i="1"/>
  <c r="AZ611" i="1"/>
  <c r="BB1325" i="1"/>
  <c r="AZ1325" i="1"/>
  <c r="AZ275" i="1"/>
  <c r="BB275" i="1"/>
  <c r="BB1302" i="1"/>
  <c r="AZ1302" i="1"/>
  <c r="BB704" i="1"/>
  <c r="AZ704" i="1"/>
  <c r="BB797" i="1"/>
  <c r="AZ797" i="1"/>
  <c r="AZ1210" i="1"/>
  <c r="BB1210" i="1"/>
  <c r="AZ1314" i="1"/>
  <c r="BB1314" i="1"/>
  <c r="AZ1014" i="1"/>
  <c r="BB1014" i="1"/>
  <c r="BB1202" i="1"/>
  <c r="AZ1202" i="1"/>
  <c r="BB510" i="1"/>
  <c r="AZ510" i="1"/>
  <c r="AZ1167" i="1"/>
  <c r="BB1167" i="1"/>
  <c r="BB567" i="1"/>
  <c r="AZ567" i="1"/>
  <c r="AZ410" i="1"/>
  <c r="BB410" i="1"/>
  <c r="BB234" i="1"/>
  <c r="AZ234" i="1"/>
  <c r="AZ313" i="1"/>
  <c r="BB313" i="1"/>
  <c r="AZ150" i="1"/>
  <c r="BB150" i="1"/>
  <c r="AZ137" i="1"/>
  <c r="BB137" i="1"/>
  <c r="AZ188" i="1"/>
  <c r="BB188" i="1"/>
  <c r="AZ204" i="1"/>
  <c r="BB204" i="1"/>
  <c r="BB409" i="1"/>
  <c r="AZ409" i="1"/>
  <c r="BB854" i="1"/>
  <c r="AZ854" i="1"/>
  <c r="BB324" i="1"/>
  <c r="AZ324" i="1"/>
  <c r="BB81" i="1"/>
  <c r="AZ81" i="1"/>
  <c r="AZ1268" i="1"/>
  <c r="BB1268" i="1"/>
  <c r="AZ1288" i="1"/>
  <c r="BB1288" i="1"/>
  <c r="AZ370" i="1"/>
  <c r="BB370" i="1"/>
  <c r="BB72" i="1"/>
  <c r="AZ72" i="1"/>
  <c r="BB1030" i="1"/>
  <c r="AZ1030" i="1"/>
  <c r="AZ1211" i="1"/>
  <c r="BB1211" i="1"/>
  <c r="BB289" i="1"/>
  <c r="AZ289" i="1"/>
  <c r="AZ295" i="1"/>
  <c r="BB295" i="1"/>
  <c r="BB164" i="1"/>
  <c r="AZ164" i="1"/>
  <c r="BB124" i="1"/>
  <c r="AZ124" i="1"/>
  <c r="AZ1186" i="1"/>
  <c r="BB1186" i="1"/>
  <c r="AZ902" i="1"/>
  <c r="BB902" i="1"/>
  <c r="BB109" i="1"/>
  <c r="AZ109" i="1"/>
  <c r="AZ1192" i="1"/>
  <c r="BB1192" i="1"/>
  <c r="AZ1154" i="1"/>
  <c r="BB1154" i="1"/>
  <c r="BB1307" i="1"/>
  <c r="AZ1307" i="1"/>
  <c r="BB358" i="1"/>
  <c r="AZ358" i="1"/>
  <c r="BB669" i="1"/>
  <c r="AZ669" i="1"/>
  <c r="BB1371" i="1"/>
  <c r="AZ1371" i="1"/>
  <c r="BB173" i="1"/>
  <c r="AZ173" i="1"/>
  <c r="BB1394" i="1"/>
  <c r="AZ1394" i="1"/>
  <c r="BB660" i="1"/>
  <c r="AZ660" i="1"/>
  <c r="BB374" i="1"/>
  <c r="AZ374" i="1"/>
  <c r="BB865" i="1"/>
  <c r="AZ865" i="1"/>
  <c r="BB1013" i="1"/>
  <c r="AZ1013" i="1"/>
  <c r="BB336" i="1"/>
  <c r="AZ336" i="1"/>
  <c r="BB487" i="1"/>
  <c r="AZ487" i="1"/>
  <c r="BB583" i="1"/>
  <c r="AZ583" i="1"/>
  <c r="BB414" i="1"/>
  <c r="AZ414" i="1"/>
  <c r="BB601" i="1"/>
  <c r="AZ601" i="1"/>
  <c r="BB241" i="1"/>
  <c r="AZ241" i="1"/>
  <c r="BB186" i="1"/>
  <c r="AZ186" i="1"/>
  <c r="BB1409" i="1"/>
  <c r="AZ1409" i="1"/>
  <c r="BB1253" i="1"/>
  <c r="AZ1253" i="1"/>
  <c r="BB168" i="1"/>
  <c r="AZ168" i="1"/>
  <c r="BB697" i="1"/>
  <c r="AZ697" i="1"/>
  <c r="BB1146" i="1"/>
  <c r="AZ1146" i="1"/>
  <c r="AZ340" i="1"/>
  <c r="BB340" i="1"/>
  <c r="BB1344" i="1"/>
  <c r="AZ1344" i="1"/>
  <c r="BB810" i="1"/>
  <c r="AZ810" i="1"/>
  <c r="AZ691" i="1"/>
  <c r="BB691" i="1"/>
  <c r="BB1301" i="1"/>
  <c r="AZ1301" i="1"/>
  <c r="AZ1033" i="1"/>
  <c r="BB1033" i="1"/>
  <c r="AZ145" i="1"/>
  <c r="BB145" i="1"/>
  <c r="BB348" i="1"/>
  <c r="AZ348" i="1"/>
  <c r="AZ509" i="1"/>
  <c r="BB509" i="1"/>
  <c r="BB1099" i="1"/>
  <c r="AZ1099" i="1"/>
  <c r="AZ1259" i="1"/>
  <c r="BB1259" i="1"/>
  <c r="AZ402" i="1"/>
  <c r="BB402" i="1"/>
  <c r="BB335" i="1"/>
  <c r="AZ335" i="1"/>
  <c r="BB753" i="1"/>
  <c r="AZ753" i="1"/>
  <c r="BB1454" i="1"/>
  <c r="AZ1454" i="1"/>
  <c r="BB1060" i="1"/>
  <c r="AZ1060" i="1"/>
  <c r="BB701" i="1"/>
  <c r="AZ701" i="1"/>
  <c r="AZ446" i="1"/>
  <c r="BB446" i="1"/>
  <c r="BB1274" i="1"/>
  <c r="AZ1274" i="1"/>
  <c r="AZ1197" i="1"/>
  <c r="BB1197" i="1"/>
  <c r="AG4" i="1"/>
  <c r="AD1" i="1"/>
  <c r="AZ380" i="1"/>
  <c r="BB380" i="1"/>
  <c r="BB304" i="1"/>
  <c r="AZ304" i="1"/>
  <c r="AZ954" i="1"/>
  <c r="BB954" i="1"/>
  <c r="BB500" i="1"/>
  <c r="AZ500" i="1"/>
  <c r="BB1357" i="1"/>
  <c r="AZ1357" i="1"/>
  <c r="BB226" i="1"/>
  <c r="AZ226" i="1"/>
  <c r="BB447" i="1"/>
  <c r="AZ447" i="1"/>
  <c r="BB471" i="1"/>
  <c r="AZ471" i="1"/>
  <c r="BB221" i="1"/>
  <c r="AZ221" i="1"/>
  <c r="AZ467" i="1"/>
  <c r="BB467" i="1"/>
  <c r="BB3" i="1"/>
  <c r="AZ3" i="1"/>
  <c r="BB287" i="1"/>
  <c r="AZ287" i="1"/>
  <c r="BB197" i="1"/>
  <c r="AZ197" i="1"/>
  <c r="BB614" i="1"/>
  <c r="AZ614" i="1"/>
  <c r="AZ441" i="1"/>
  <c r="BB441" i="1"/>
  <c r="BB123" i="1"/>
  <c r="AZ123" i="1"/>
  <c r="BB341" i="1"/>
  <c r="AZ341" i="1"/>
  <c r="BB73" i="1"/>
  <c r="AZ73" i="1"/>
  <c r="AZ391" i="1"/>
  <c r="BB391" i="1"/>
  <c r="BB210" i="1"/>
  <c r="AZ210" i="1"/>
  <c r="BB593" i="1"/>
  <c r="AZ593" i="1"/>
  <c r="AZ288" i="1"/>
  <c r="BB288" i="1"/>
  <c r="BB163" i="1"/>
  <c r="AZ163" i="1"/>
  <c r="BB698" i="1"/>
  <c r="AZ698" i="1"/>
  <c r="BB119" i="1"/>
  <c r="AZ119" i="1"/>
  <c r="AZ405" i="1"/>
  <c r="BB405" i="1"/>
  <c r="BB208" i="1"/>
  <c r="AZ208" i="1"/>
  <c r="BB780" i="1"/>
  <c r="AZ780" i="1"/>
  <c r="BB670" i="1"/>
  <c r="AZ670" i="1"/>
  <c r="AZ1457" i="1"/>
  <c r="BB1457" i="1"/>
  <c r="BB361" i="1"/>
  <c r="AZ361" i="1"/>
  <c r="BB419" i="1"/>
  <c r="AZ419" i="1"/>
  <c r="AZ1407" i="1"/>
  <c r="BB1407" i="1"/>
  <c r="BB455" i="1"/>
  <c r="AZ455" i="1"/>
  <c r="BB133" i="1"/>
  <c r="AZ133" i="1"/>
  <c r="AZ375" i="1"/>
  <c r="BB375" i="1"/>
  <c r="BB1101" i="1"/>
  <c r="AZ1101" i="1"/>
  <c r="AZ394" i="1"/>
  <c r="BB394" i="1"/>
  <c r="AZ767" i="1"/>
  <c r="BB767" i="1"/>
  <c r="BB140" i="1"/>
  <c r="AZ140" i="1"/>
  <c r="BB118" i="1"/>
  <c r="AZ118" i="1"/>
  <c r="BB181" i="1"/>
  <c r="AZ181" i="1"/>
  <c r="BB763" i="1"/>
  <c r="AZ763" i="1"/>
  <c r="AZ332" i="1"/>
  <c r="BB332" i="1"/>
  <c r="AZ352" i="1"/>
  <c r="BB352" i="1"/>
  <c r="AZ420" i="1"/>
  <c r="BB420" i="1"/>
  <c r="AZ199" i="1"/>
  <c r="BB199" i="1"/>
  <c r="AZ1323" i="1"/>
  <c r="BB1323" i="1"/>
  <c r="BB641" i="1"/>
  <c r="AZ641" i="1"/>
  <c r="BB757" i="1"/>
  <c r="AZ757" i="1"/>
  <c r="BB503" i="1"/>
  <c r="AZ503" i="1"/>
  <c r="BB1400" i="1"/>
  <c r="AZ1400" i="1"/>
  <c r="AZ1372" i="1"/>
  <c r="BB1372" i="1"/>
  <c r="BB207" i="1"/>
  <c r="AZ207" i="1"/>
  <c r="AZ730" i="1"/>
  <c r="BB730" i="1"/>
  <c r="BB230" i="1"/>
  <c r="AZ230" i="1"/>
  <c r="BB572" i="1"/>
  <c r="AZ572" i="1"/>
  <c r="AZ708" i="1"/>
  <c r="BB708" i="1"/>
  <c r="BB1280" i="1"/>
  <c r="AZ1280" i="1"/>
  <c r="BB1068" i="1"/>
  <c r="AZ1068" i="1"/>
  <c r="AZ820" i="1"/>
  <c r="BB820" i="1"/>
  <c r="AZ103" i="1"/>
  <c r="BB103" i="1"/>
  <c r="BB1322" i="1"/>
  <c r="AZ1322" i="1"/>
  <c r="BB1390" i="1"/>
  <c r="AZ1390" i="1"/>
  <c r="BB1182" i="1"/>
  <c r="AZ1182" i="1"/>
  <c r="AZ1279" i="1"/>
  <c r="BB1279" i="1"/>
  <c r="BB1284" i="1"/>
  <c r="AZ1284" i="1"/>
  <c r="BB822" i="1"/>
  <c r="AZ822" i="1"/>
  <c r="BB228" i="1"/>
  <c r="AZ228" i="1"/>
  <c r="BB947" i="1"/>
  <c r="AZ947" i="1"/>
  <c r="BB665" i="1"/>
  <c r="AZ665" i="1"/>
  <c r="AZ801" i="1"/>
  <c r="BB801" i="1"/>
  <c r="AZ61" i="1"/>
  <c r="BB61" i="1"/>
  <c r="BB870" i="1"/>
  <c r="AZ870" i="1"/>
  <c r="BB398" i="1"/>
  <c r="AZ398" i="1"/>
  <c r="AZ1408" i="1"/>
  <c r="BB1408" i="1"/>
  <c r="AZ1199" i="1"/>
  <c r="BB1199" i="1"/>
  <c r="AZ362" i="1"/>
  <c r="BB362" i="1"/>
  <c r="AZ367" i="1"/>
  <c r="BB367" i="1"/>
  <c r="AZ69" i="1"/>
  <c r="BB69" i="1"/>
  <c r="AZ388" i="1"/>
  <c r="BB388" i="1"/>
  <c r="BB560" i="1"/>
  <c r="AZ560" i="1"/>
  <c r="BB591" i="1"/>
  <c r="AZ591" i="1"/>
  <c r="AZ357" i="1"/>
  <c r="BB357" i="1"/>
  <c r="BB712" i="1"/>
  <c r="AZ712" i="1"/>
  <c r="BB1425" i="1"/>
  <c r="AZ1425" i="1"/>
  <c r="BB202" i="1"/>
  <c r="AZ202" i="1"/>
  <c r="BB392" i="1"/>
  <c r="AZ392" i="1"/>
  <c r="BB148" i="1"/>
  <c r="AZ148" i="1"/>
  <c r="BB1127" i="1"/>
  <c r="AZ1127" i="1"/>
  <c r="BB309" i="1"/>
  <c r="AZ309" i="1"/>
  <c r="AZ423" i="1"/>
  <c r="BB423" i="1"/>
  <c r="AZ1414" i="1"/>
  <c r="BB1414" i="1"/>
  <c r="BB796" i="1"/>
  <c r="AZ796" i="1"/>
  <c r="BB628" i="1"/>
  <c r="AZ628" i="1"/>
  <c r="BB296" i="1"/>
  <c r="AZ296" i="1"/>
  <c r="BB478" i="1"/>
  <c r="AZ478" i="1"/>
  <c r="BB657" i="1"/>
  <c r="AZ657" i="1"/>
  <c r="BB505" i="1"/>
  <c r="AZ505" i="1"/>
  <c r="BB515" i="1"/>
  <c r="AZ515" i="1"/>
  <c r="AZ1241" i="1"/>
  <c r="BB1241" i="1"/>
  <c r="BB169" i="1"/>
  <c r="AZ169" i="1"/>
  <c r="BB442" i="1"/>
  <c r="AZ442" i="1"/>
  <c r="AZ512" i="1"/>
  <c r="BB512" i="1"/>
  <c r="AZ217" i="1"/>
  <c r="BB217" i="1"/>
  <c r="AN4" i="1" l="1"/>
  <c r="AG1" i="1"/>
  <c r="AS4" i="1" l="1"/>
  <c r="BA4" i="1" s="1"/>
  <c r="AO4" i="1"/>
  <c r="AO1" i="1" s="1"/>
  <c r="AN1" i="1"/>
  <c r="AR4" i="1" l="1"/>
  <c r="BB4" i="1" l="1"/>
  <c r="AZ4" i="1"/>
  <c r="A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Ronak Kumar Sethia</author>
  </authors>
  <commentList>
    <comment ref="U2" authorId="0" shapeId="0" xr:uid="{12DDFB7C-1F41-450E-965A-BE9588E0EF5D}">
      <text>
        <r>
          <rPr>
            <b/>
            <sz val="9"/>
            <color indexed="81"/>
            <rFont val="Tahoma"/>
            <family val="2"/>
          </rPr>
          <t>Ronak Kumar Sethia: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<sst xmlns="http://schemas.openxmlformats.org/spreadsheetml/2006/main" count="57403" uniqueCount="5336">
  <si>
    <t>EOP</t>
  </si>
  <si>
    <t>Col - K</t>
  </si>
  <si>
    <t>Data</t>
  </si>
  <si>
    <t>Man &amp; EOP</t>
  </si>
  <si>
    <t xml:space="preserve">Mapping </t>
  </si>
  <si>
    <t>EOP Chennai</t>
  </si>
  <si>
    <t>Kaviya</t>
  </si>
  <si>
    <t>Comments</t>
  </si>
  <si>
    <t>Billing Month</t>
  </si>
  <si>
    <t>GCC/ Rigo Grouping</t>
  </si>
  <si>
    <t>Workday ID</t>
  </si>
  <si>
    <t>Oracle ID</t>
  </si>
  <si>
    <t>Name</t>
  </si>
  <si>
    <t>Date of joining</t>
  </si>
  <si>
    <t>Last working day</t>
  </si>
  <si>
    <t>Oracle Level</t>
  </si>
  <si>
    <t xml:space="preserve">Workday Grade  </t>
  </si>
  <si>
    <t>Capability Center</t>
  </si>
  <si>
    <t>ELT</t>
  </si>
  <si>
    <t>Core Location</t>
  </si>
  <si>
    <t>Billing Type</t>
  </si>
  <si>
    <t>Employee Status</t>
  </si>
  <si>
    <t>Billing days</t>
  </si>
  <si>
    <t>Annual Basic</t>
  </si>
  <si>
    <t>Monthly Fixed Pay</t>
  </si>
  <si>
    <t>% of Bonus</t>
  </si>
  <si>
    <t>Bonus 2026</t>
  </si>
  <si>
    <t>Night Shift Allowance</t>
  </si>
  <si>
    <t>Gratuity</t>
  </si>
  <si>
    <t>Leave Enc</t>
  </si>
  <si>
    <t>PF admin Monthly</t>
  </si>
  <si>
    <t>EDLI Monthly</t>
  </si>
  <si>
    <t>Commision/ Other bonus</t>
  </si>
  <si>
    <t>SBP Cost</t>
  </si>
  <si>
    <t>Insurance</t>
  </si>
  <si>
    <t>Total Payroll</t>
  </si>
  <si>
    <t>Leadership cost</t>
  </si>
  <si>
    <t>VSL desk fee</t>
  </si>
  <si>
    <t>Payroll excluding VSL cost</t>
  </si>
  <si>
    <t>Shiv Shankar's Cost</t>
  </si>
  <si>
    <t>Anusha's Cost</t>
  </si>
  <si>
    <t>VSL's Cost</t>
  </si>
  <si>
    <t>VSL Name</t>
  </si>
  <si>
    <t>VSL ID</t>
  </si>
  <si>
    <t>TP Markup %</t>
  </si>
  <si>
    <t>Total Cost other than desk cost</t>
  </si>
  <si>
    <t>TP on total cost</t>
  </si>
  <si>
    <t>Gross Desk Cost</t>
  </si>
  <si>
    <t>TP on desk cost</t>
  </si>
  <si>
    <t>Total billable amount</t>
  </si>
  <si>
    <t>Total Billable Amount (Exc TP)</t>
  </si>
  <si>
    <t xml:space="preserve">Client </t>
  </si>
  <si>
    <t>Client for sumifs</t>
  </si>
  <si>
    <t>Legal Entity</t>
  </si>
  <si>
    <t xml:space="preserve">Cost center </t>
  </si>
  <si>
    <t>Billing currency</t>
  </si>
  <si>
    <t>F- Ex Rate</t>
  </si>
  <si>
    <t>Billing value in FC</t>
  </si>
  <si>
    <t>Amount to Report in 33400-33485</t>
  </si>
  <si>
    <t>Amount to Report in 38142</t>
  </si>
  <si>
    <t>Category</t>
  </si>
  <si>
    <t>Billable/ Non Billable</t>
  </si>
  <si>
    <t>FTE count</t>
  </si>
  <si>
    <t>Invoice No/ JV no</t>
  </si>
  <si>
    <t>Billing Location</t>
  </si>
  <si>
    <t>Functional Level classification 2026</t>
  </si>
  <si>
    <t>Column for validation</t>
  </si>
  <si>
    <t>Service Area</t>
  </si>
  <si>
    <t>LOB</t>
  </si>
  <si>
    <t>BU</t>
  </si>
  <si>
    <t>Team Code</t>
  </si>
  <si>
    <t>Vertical Name</t>
  </si>
  <si>
    <t>IC CODE</t>
  </si>
  <si>
    <t>LOP</t>
  </si>
  <si>
    <t>Working_days</t>
  </si>
  <si>
    <t>Days_Worked</t>
  </si>
  <si>
    <t>NJoinee_ArrDays</t>
  </si>
  <si>
    <t>Prv_Adj_Days</t>
  </si>
  <si>
    <t>Prv_Arrear_Days</t>
  </si>
  <si>
    <t>C/F LOP</t>
  </si>
  <si>
    <t>Billing adj</t>
  </si>
  <si>
    <t>Closing LOP</t>
  </si>
  <si>
    <t>LOP -1 month</t>
  </si>
  <si>
    <t>LOP -2 Month</t>
  </si>
  <si>
    <t>LOP -3 Month</t>
  </si>
  <si>
    <t>LOP -4 Month</t>
  </si>
  <si>
    <t>LOP -5 Month</t>
  </si>
  <si>
    <t>LOP -6 Month</t>
  </si>
  <si>
    <t>LOP -7 Month</t>
  </si>
  <si>
    <t>LOP -8 Month</t>
  </si>
  <si>
    <t>LOP -9 Month</t>
  </si>
  <si>
    <t>LOP -10 Month</t>
  </si>
  <si>
    <t>LOP -11 Month</t>
  </si>
  <si>
    <t>Check</t>
  </si>
  <si>
    <t>Mar'26</t>
  </si>
  <si>
    <t>W0008891</t>
  </si>
  <si>
    <t>GCC5670</t>
  </si>
  <si>
    <t>Yashwanth J</t>
  </si>
  <si>
    <t>Unique</t>
  </si>
  <si>
    <t>Active Emp</t>
  </si>
  <si>
    <t xml:space="preserve"> </t>
  </si>
  <si>
    <t>Randstad BV</t>
  </si>
  <si>
    <t>EUR</t>
  </si>
  <si>
    <t>Billable</t>
  </si>
  <si>
    <t>Compliance Management</t>
  </si>
  <si>
    <t>W0002513</t>
  </si>
  <si>
    <t>Pavitra Gujarathi</t>
  </si>
  <si>
    <t>Learning, development and talent mgmt</t>
  </si>
  <si>
    <t>Jan Adj</t>
  </si>
  <si>
    <t>Feb Adj</t>
  </si>
  <si>
    <t>W0005462</t>
  </si>
  <si>
    <t>GCC4787</t>
  </si>
  <si>
    <t>Namrata Gupta</t>
  </si>
  <si>
    <t>Daco Team</t>
  </si>
  <si>
    <t>W0005463</t>
  </si>
  <si>
    <t>GCC4788</t>
  </si>
  <si>
    <t>Kavitha Gunaseelan</t>
  </si>
  <si>
    <t>W0005464</t>
  </si>
  <si>
    <t>GCC4789</t>
  </si>
  <si>
    <t>Rahul Kedia</t>
  </si>
  <si>
    <t>W0005465</t>
  </si>
  <si>
    <t>GCC4790</t>
  </si>
  <si>
    <t>Rohit Garg</t>
  </si>
  <si>
    <t>W0005466</t>
  </si>
  <si>
    <t>GCC4792</t>
  </si>
  <si>
    <t>Devi Haridas</t>
  </si>
  <si>
    <t>W0005467</t>
  </si>
  <si>
    <t>GCC5492</t>
  </si>
  <si>
    <t>Kaaviya Murali</t>
  </si>
  <si>
    <t>W0004060</t>
  </si>
  <si>
    <t>GCC0008</t>
  </si>
  <si>
    <t>Thejasvi Potta</t>
  </si>
  <si>
    <t>Arpan Roy / Saurab</t>
  </si>
  <si>
    <t>GCC5445</t>
  </si>
  <si>
    <t>RUS</t>
  </si>
  <si>
    <t>Randstad Professional US LP,</t>
  </si>
  <si>
    <t>USD</t>
  </si>
  <si>
    <t>Internal talent acquisition</t>
  </si>
  <si>
    <t>W0004061</t>
  </si>
  <si>
    <t>GCC0044</t>
  </si>
  <si>
    <t>Sunil Tangelapally</t>
  </si>
  <si>
    <t>Canada</t>
  </si>
  <si>
    <t>Randstad Interim Inc.</t>
  </si>
  <si>
    <t>CAD</t>
  </si>
  <si>
    <t>Non core direct support</t>
  </si>
  <si>
    <t>W0004062</t>
  </si>
  <si>
    <t>GCC0048</t>
  </si>
  <si>
    <t>Vaibhav Gupta</t>
  </si>
  <si>
    <t>W0004063</t>
  </si>
  <si>
    <t>GCC0049</t>
  </si>
  <si>
    <t>Shashank Gundu</t>
  </si>
  <si>
    <t>L06</t>
  </si>
  <si>
    <t>W0004064</t>
  </si>
  <si>
    <t>GCC0096</t>
  </si>
  <si>
    <t>Praveen Sukkala</t>
  </si>
  <si>
    <t>Randstad Business solutions Ltd -Digital</t>
  </si>
  <si>
    <t>Randstad Solutions Limited</t>
  </si>
  <si>
    <t>GBP</t>
  </si>
  <si>
    <t>W0004067</t>
  </si>
  <si>
    <t>GCC0120</t>
  </si>
  <si>
    <t>Kishore Banda</t>
  </si>
  <si>
    <t>W0004068</t>
  </si>
  <si>
    <t>GCC0170</t>
  </si>
  <si>
    <t>Vaishnavi Kolluru</t>
  </si>
  <si>
    <t>W0004069</t>
  </si>
  <si>
    <t>GCC0204</t>
  </si>
  <si>
    <t>Praveen Pallerlamudi</t>
  </si>
  <si>
    <t>Managers</t>
  </si>
  <si>
    <t>Managers Cost</t>
  </si>
  <si>
    <t>INR</t>
  </si>
  <si>
    <t>Non Billable</t>
  </si>
  <si>
    <t>W0004070</t>
  </si>
  <si>
    <t>GCC0233</t>
  </si>
  <si>
    <t>Purna S</t>
  </si>
  <si>
    <t>RGCC Hyd</t>
  </si>
  <si>
    <t>Communications - Corporate Affairs</t>
  </si>
  <si>
    <t>W0004071</t>
  </si>
  <si>
    <t>GCC0234</t>
  </si>
  <si>
    <t>Sri Harsha Satyavaram</t>
  </si>
  <si>
    <t>W0005123</t>
  </si>
  <si>
    <t>GCC0317</t>
  </si>
  <si>
    <t>Venkata Kishore G.K.</t>
  </si>
  <si>
    <t>W0004072</t>
  </si>
  <si>
    <t>GCC0331</t>
  </si>
  <si>
    <t>Sinduja Kola</t>
  </si>
  <si>
    <t>W0004073</t>
  </si>
  <si>
    <t>GCC0358</t>
  </si>
  <si>
    <t>Sabitha Kumari</t>
  </si>
  <si>
    <t>RGCC Australia</t>
  </si>
  <si>
    <t>Randstad Pty Ltd.</t>
  </si>
  <si>
    <t>AUD</t>
  </si>
  <si>
    <t>W0004074</t>
  </si>
  <si>
    <t>GCC0394</t>
  </si>
  <si>
    <t>Naresh Reddy</t>
  </si>
  <si>
    <t>W0004075</t>
  </si>
  <si>
    <t>GCC0396</t>
  </si>
  <si>
    <t>Srikakula Anusha</t>
  </si>
  <si>
    <t>Deepak Sharma</t>
  </si>
  <si>
    <t>GCC1133</t>
  </si>
  <si>
    <t>Mid Office including Billing</t>
  </si>
  <si>
    <t>W0004076</t>
  </si>
  <si>
    <t>GCC0408</t>
  </si>
  <si>
    <t>Vinay Malka</t>
  </si>
  <si>
    <t>W0004077</t>
  </si>
  <si>
    <t>GCC0422</t>
  </si>
  <si>
    <t>Abhinand Kumar</t>
  </si>
  <si>
    <t>W0004078</t>
  </si>
  <si>
    <t>GCC0431</t>
  </si>
  <si>
    <t>Bhavani Guru Prasad</t>
  </si>
  <si>
    <t>Legal - Core</t>
  </si>
  <si>
    <t>W0004079</t>
  </si>
  <si>
    <t>GCC0444</t>
  </si>
  <si>
    <t>Srinivas Jogiparthy</t>
  </si>
  <si>
    <t>W0004080</t>
  </si>
  <si>
    <t>GCC0446</t>
  </si>
  <si>
    <t>Anirudh Sangulugari</t>
  </si>
  <si>
    <t>W0005291</t>
  </si>
  <si>
    <t>GCC0471</t>
  </si>
  <si>
    <t>Sai Kumar Telkar</t>
  </si>
  <si>
    <t>W0004081</t>
  </si>
  <si>
    <t>GCC0485</t>
  </si>
  <si>
    <t>Kabirunnisa Begum</t>
  </si>
  <si>
    <t>W0005293</t>
  </si>
  <si>
    <t>GCC0519</t>
  </si>
  <si>
    <t>Divya Janmohan</t>
  </si>
  <si>
    <t>Randstad Business solutions Ltd</t>
  </si>
  <si>
    <t>W0005294</t>
  </si>
  <si>
    <t>GCC0523</t>
  </si>
  <si>
    <t>Snigdha Thakker</t>
  </si>
  <si>
    <t>Poojan Gandhi</t>
  </si>
  <si>
    <t>GCC1254</t>
  </si>
  <si>
    <t>W0005124</t>
  </si>
  <si>
    <t>GCC0552</t>
  </si>
  <si>
    <t>Fatima Khatoon</t>
  </si>
  <si>
    <t>W0004083</t>
  </si>
  <si>
    <t>GCC0598</t>
  </si>
  <si>
    <t>Jagadish Elipilla</t>
  </si>
  <si>
    <t>W0004084</t>
  </si>
  <si>
    <t>GCC0619</t>
  </si>
  <si>
    <t>Dhwani Modi (On Leave)</t>
  </si>
  <si>
    <t>W0004929</t>
  </si>
  <si>
    <t>GCC0644</t>
  </si>
  <si>
    <t>Steve Decosta</t>
  </si>
  <si>
    <t>HR administration</t>
  </si>
  <si>
    <t>W0004930</t>
  </si>
  <si>
    <t>GCC0654</t>
  </si>
  <si>
    <t>Pradeep Pereji</t>
  </si>
  <si>
    <t>W0004085</t>
  </si>
  <si>
    <t>GCC0668</t>
  </si>
  <si>
    <t>Dharani D</t>
  </si>
  <si>
    <t>W0004086</t>
  </si>
  <si>
    <t>GCC0670</t>
  </si>
  <si>
    <t>Mohammad Ahmed</t>
  </si>
  <si>
    <t>W0004087</t>
  </si>
  <si>
    <t>GCC0673</t>
  </si>
  <si>
    <t>Sravani Salapu</t>
  </si>
  <si>
    <t>W0004931</t>
  </si>
  <si>
    <t>GCC0681</t>
  </si>
  <si>
    <t>Nandakishore G S</t>
  </si>
  <si>
    <t>W0004088</t>
  </si>
  <si>
    <t>GCC0699</t>
  </si>
  <si>
    <t>Logishetty Kumar</t>
  </si>
  <si>
    <t>Non Core Direct Support</t>
  </si>
  <si>
    <t>W0004089</t>
  </si>
  <si>
    <t>GCC0702</t>
  </si>
  <si>
    <t>Navneet Singh</t>
  </si>
  <si>
    <t>Anurag Kochhar</t>
  </si>
  <si>
    <t>GCC0954</t>
  </si>
  <si>
    <t>W0004090</t>
  </si>
  <si>
    <t>GCC0703</t>
  </si>
  <si>
    <t>Harish Pabby</t>
  </si>
  <si>
    <t>W0004091</t>
  </si>
  <si>
    <t>GCC0712</t>
  </si>
  <si>
    <t>Acha Ayyappa</t>
  </si>
  <si>
    <t>W0004092</t>
  </si>
  <si>
    <t>GCC0715</t>
  </si>
  <si>
    <t>Sai Mani Shankar Chandarllapati</t>
  </si>
  <si>
    <t>W0004932</t>
  </si>
  <si>
    <t>GCC0729</t>
  </si>
  <si>
    <t>Sai Bonela</t>
  </si>
  <si>
    <t>W0005126</t>
  </si>
  <si>
    <t>GCC0732</t>
  </si>
  <si>
    <t>Pabbathi Vamsee</t>
  </si>
  <si>
    <t>W0004093</t>
  </si>
  <si>
    <t>GCC0736</t>
  </si>
  <si>
    <t>Soheil Sharief</t>
  </si>
  <si>
    <t>W0004094</t>
  </si>
  <si>
    <t>GCC0750</t>
  </si>
  <si>
    <t>Joseph Irkal</t>
  </si>
  <si>
    <t>Vaibhav Patel</t>
  </si>
  <si>
    <t>GCC4027</t>
  </si>
  <si>
    <t>W0005127</t>
  </si>
  <si>
    <t>GCC0763</t>
  </si>
  <si>
    <t>Abhishek Khurana</t>
  </si>
  <si>
    <t>Leaders</t>
  </si>
  <si>
    <t>Aqueel Merchant</t>
  </si>
  <si>
    <t>GCC4853</t>
  </si>
  <si>
    <t>Leadership Cost</t>
  </si>
  <si>
    <t>Finance Function management</t>
  </si>
  <si>
    <t>W0004095</t>
  </si>
  <si>
    <t>GCC0764</t>
  </si>
  <si>
    <t>Mohammed Mohammed</t>
  </si>
  <si>
    <t>Facilities and real estate</t>
  </si>
  <si>
    <t>W0004096</t>
  </si>
  <si>
    <t>GCC0766</t>
  </si>
  <si>
    <t>Santosh Amuda</t>
  </si>
  <si>
    <t>W0004097</t>
  </si>
  <si>
    <t>GCC0779</t>
  </si>
  <si>
    <t>Ghouse Mohammed</t>
  </si>
  <si>
    <t>W0004933</t>
  </si>
  <si>
    <t>GCC0783</t>
  </si>
  <si>
    <t>Sai Konda</t>
  </si>
  <si>
    <t>A/R, Credit and collections</t>
  </si>
  <si>
    <t>W0005295</t>
  </si>
  <si>
    <t>GCC0788</t>
  </si>
  <si>
    <t>Sai Karne</t>
  </si>
  <si>
    <t>W0004098</t>
  </si>
  <si>
    <t>GCC0790</t>
  </si>
  <si>
    <t>Maheshwari Patel</t>
  </si>
  <si>
    <t>W0004934</t>
  </si>
  <si>
    <t>GCC0791</t>
  </si>
  <si>
    <t>Prashanth Nizamabad</t>
  </si>
  <si>
    <t>W0004099</t>
  </si>
  <si>
    <t>GCC0823</t>
  </si>
  <si>
    <t>Srikanth Udatha</t>
  </si>
  <si>
    <t>W0004100</t>
  </si>
  <si>
    <t>GCC0832</t>
  </si>
  <si>
    <t>Soundarya Chinnapaga</t>
  </si>
  <si>
    <t>W0004101</t>
  </si>
  <si>
    <t>GCC0834</t>
  </si>
  <si>
    <t>Phaneeswar Makham</t>
  </si>
  <si>
    <t>W0004102</t>
  </si>
  <si>
    <t>GCC0837</t>
  </si>
  <si>
    <t>Vijay Kumar Amula</t>
  </si>
  <si>
    <t>W0004103</t>
  </si>
  <si>
    <t>GCC0838</t>
  </si>
  <si>
    <t>Varchas Ammanabolu</t>
  </si>
  <si>
    <t>W0004104</t>
  </si>
  <si>
    <t>GCC0843</t>
  </si>
  <si>
    <t>Jasper Thogaru</t>
  </si>
  <si>
    <t>W0005128</t>
  </si>
  <si>
    <t>GCC0850</t>
  </si>
  <si>
    <t>Dinesh Singh</t>
  </si>
  <si>
    <t>W0005129</t>
  </si>
  <si>
    <t>GCC0860</t>
  </si>
  <si>
    <t>Harish Midgay</t>
  </si>
  <si>
    <t>W0004105</t>
  </si>
  <si>
    <t>GCC0863</t>
  </si>
  <si>
    <t>Shailesh Shrivastava</t>
  </si>
  <si>
    <t>W0005130</t>
  </si>
  <si>
    <t>GCC0870</t>
  </si>
  <si>
    <t>Sneha Gontu</t>
  </si>
  <si>
    <t>W0004935</t>
  </si>
  <si>
    <t>GCC0885</t>
  </si>
  <si>
    <t>Merugu Kumar</t>
  </si>
  <si>
    <t>W0004107</t>
  </si>
  <si>
    <t>GCC0908</t>
  </si>
  <si>
    <t>Azher Mohammed</t>
  </si>
  <si>
    <t>W0004108</t>
  </si>
  <si>
    <t>GCC0923</t>
  </si>
  <si>
    <t>Kaneez Fatima</t>
  </si>
  <si>
    <t>Devraj Ravindernath</t>
  </si>
  <si>
    <t>GCC1010</t>
  </si>
  <si>
    <t>W0005296</t>
  </si>
  <si>
    <t>GCC0942</t>
  </si>
  <si>
    <t>Abhishek Agarwal</t>
  </si>
  <si>
    <t>W0004109</t>
  </si>
  <si>
    <t>GCC0945</t>
  </si>
  <si>
    <t>Susana Goneh</t>
  </si>
  <si>
    <t>W0004110</t>
  </si>
  <si>
    <t>GCC0947</t>
  </si>
  <si>
    <t>Umesh Miryala</t>
  </si>
  <si>
    <t>W0004936</t>
  </si>
  <si>
    <t>GCC0948</t>
  </si>
  <si>
    <t>Thakur Singh</t>
  </si>
  <si>
    <t>W0004111</t>
  </si>
  <si>
    <t>W0004112</t>
  </si>
  <si>
    <t>GCC0957</t>
  </si>
  <si>
    <t>Ashish Tyagi</t>
  </si>
  <si>
    <t>W0004113</t>
  </si>
  <si>
    <t>GCC0967</t>
  </si>
  <si>
    <t>Vinay Kanth Vadapalli</t>
  </si>
  <si>
    <t>W0004114</t>
  </si>
  <si>
    <t>GCC0972</t>
  </si>
  <si>
    <t>Hemanth Shukla</t>
  </si>
  <si>
    <t>W0004116</t>
  </si>
  <si>
    <t>GCC0989</t>
  </si>
  <si>
    <t>Mujahed Mohammed</t>
  </si>
  <si>
    <t>W0004117</t>
  </si>
  <si>
    <t>GCC0994</t>
  </si>
  <si>
    <t>Syed Ali</t>
  </si>
  <si>
    <t>W0004118</t>
  </si>
  <si>
    <t>GCC1009</t>
  </si>
  <si>
    <t>Srikanth Kammari</t>
  </si>
  <si>
    <t>RPA</t>
  </si>
  <si>
    <t>W0004119</t>
  </si>
  <si>
    <t>W0005131</t>
  </si>
  <si>
    <t>GCC1019</t>
  </si>
  <si>
    <t>Sai Shruthi Bangaru</t>
  </si>
  <si>
    <t>W0005132</t>
  </si>
  <si>
    <t>GCC1021</t>
  </si>
  <si>
    <t>Iqbal Mohammed</t>
  </si>
  <si>
    <t>W0004121</t>
  </si>
  <si>
    <t>GCC1022</t>
  </si>
  <si>
    <t>Aswin Ganta</t>
  </si>
  <si>
    <t>W0005297</t>
  </si>
  <si>
    <t>GCC1025</t>
  </si>
  <si>
    <t>Devendra Mishra</t>
  </si>
  <si>
    <t>W0004122</t>
  </si>
  <si>
    <t>GCC1053</t>
  </si>
  <si>
    <t>Nikhil Jain</t>
  </si>
  <si>
    <t>W0004123</t>
  </si>
  <si>
    <t>GCC1063</t>
  </si>
  <si>
    <t>Apoorva Gosswamy</t>
  </si>
  <si>
    <t>W0004124</t>
  </si>
  <si>
    <t>GCC1068</t>
  </si>
  <si>
    <t>Rithwik Kommajosyula</t>
  </si>
  <si>
    <t>W0004125</t>
  </si>
  <si>
    <t>GCC1070</t>
  </si>
  <si>
    <t>Yaseer Sayeed</t>
  </si>
  <si>
    <t>W0004126</t>
  </si>
  <si>
    <t>GCC1084</t>
  </si>
  <si>
    <t>Anil Kumar Guduru</t>
  </si>
  <si>
    <t>W0004127</t>
  </si>
  <si>
    <t>GCC1085</t>
  </si>
  <si>
    <t>Abhinash Sharma</t>
  </si>
  <si>
    <t>Insurance risk management</t>
  </si>
  <si>
    <t>W0004128</t>
  </si>
  <si>
    <t>GCC1086</t>
  </si>
  <si>
    <t>Mahabali Adode</t>
  </si>
  <si>
    <t>W0005298</t>
  </si>
  <si>
    <t>GCC1090</t>
  </si>
  <si>
    <t>Santosh Pendyala</t>
  </si>
  <si>
    <t>Srikrishna Peesapati</t>
  </si>
  <si>
    <t>GCC4569</t>
  </si>
  <si>
    <t>IT development</t>
  </si>
  <si>
    <t>W0005299</t>
  </si>
  <si>
    <t>GCC1092</t>
  </si>
  <si>
    <t>Karthik Reddy Byreddy</t>
  </si>
  <si>
    <t>W0004129</t>
  </si>
  <si>
    <t>GCC1094</t>
  </si>
  <si>
    <t>Naveen Siloju</t>
  </si>
  <si>
    <t>W0004130</t>
  </si>
  <si>
    <t>GCC1108</t>
  </si>
  <si>
    <t>Saikiran Nalla</t>
  </si>
  <si>
    <t>W0005300</t>
  </si>
  <si>
    <t>GCC1126</t>
  </si>
  <si>
    <t>Hardeep Singh</t>
  </si>
  <si>
    <t>W0004132</t>
  </si>
  <si>
    <t>GCC1132</t>
  </si>
  <si>
    <t>Ramakanth Durgam</t>
  </si>
  <si>
    <t>IT architecture</t>
  </si>
  <si>
    <t>W0004133</t>
  </si>
  <si>
    <t>W0004134</t>
  </si>
  <si>
    <t>GCC1138</t>
  </si>
  <si>
    <t>Rahul Miryalkar</t>
  </si>
  <si>
    <t>W0004937</t>
  </si>
  <si>
    <t>GCC1142</t>
  </si>
  <si>
    <t>Abdul Aijaz Aijaz</t>
  </si>
  <si>
    <t>W0005133</t>
  </si>
  <si>
    <t>GCC1144</t>
  </si>
  <si>
    <t>Kavya Maddela</t>
  </si>
  <si>
    <t>W0004938</t>
  </si>
  <si>
    <t>GCC1156</t>
  </si>
  <si>
    <t>JYOTSNA Bommili</t>
  </si>
  <si>
    <t>W0004939</t>
  </si>
  <si>
    <t>GCC1160</t>
  </si>
  <si>
    <t>Achutha Sukumar</t>
  </si>
  <si>
    <t>W0004135</t>
  </si>
  <si>
    <t>GCC1161</t>
  </si>
  <si>
    <t>Arindam Bhattacharya</t>
  </si>
  <si>
    <t>Business performance and control</t>
  </si>
  <si>
    <t>W0004940</t>
  </si>
  <si>
    <t>GCC1170</t>
  </si>
  <si>
    <t>Sailesh Kangankar</t>
  </si>
  <si>
    <t>W0004941</t>
  </si>
  <si>
    <t>GCC1176</t>
  </si>
  <si>
    <t>Sai Chander Narahari</t>
  </si>
  <si>
    <t>Exit Employee</t>
  </si>
  <si>
    <t>W0004136</t>
  </si>
  <si>
    <t>GCC1181</t>
  </si>
  <si>
    <t>Sairam Pyata</t>
  </si>
  <si>
    <t>W0005134</t>
  </si>
  <si>
    <t>GCC1186</t>
  </si>
  <si>
    <t>Jagadeesh Gampala</t>
  </si>
  <si>
    <t>W0004138</t>
  </si>
  <si>
    <t>GCC1188</t>
  </si>
  <si>
    <t>Sai Kumar</t>
  </si>
  <si>
    <t>W0005135</t>
  </si>
  <si>
    <t>GCC1192</t>
  </si>
  <si>
    <t>Murali Bandakindha</t>
  </si>
  <si>
    <t>W0004139</t>
  </si>
  <si>
    <t>GCC1194</t>
  </si>
  <si>
    <t>Ahmed Ali Syed</t>
  </si>
  <si>
    <t>W0004140</t>
  </si>
  <si>
    <t>GCC1196</t>
  </si>
  <si>
    <t>Amulya Vavilapalli</t>
  </si>
  <si>
    <t>W0004942</t>
  </si>
  <si>
    <t>GCC1198</t>
  </si>
  <si>
    <t>Praneeth Narineni</t>
  </si>
  <si>
    <t>W0004141</t>
  </si>
  <si>
    <t>GCC1202</t>
  </si>
  <si>
    <t>Deepthi Navgire</t>
  </si>
  <si>
    <t>W0004143</t>
  </si>
  <si>
    <t>GCC1226</t>
  </si>
  <si>
    <t>Sesha Sai Ram Kumar Matukumalli</t>
  </si>
  <si>
    <t>W0004145</t>
  </si>
  <si>
    <t>GCC1230</t>
  </si>
  <si>
    <t>Sandhya Santhosh</t>
  </si>
  <si>
    <t>General management</t>
  </si>
  <si>
    <t>W0004146</t>
  </si>
  <si>
    <t>GCC1231</t>
  </si>
  <si>
    <t>Christina A Anthony</t>
  </si>
  <si>
    <t>W0004147</t>
  </si>
  <si>
    <t>GCC1232</t>
  </si>
  <si>
    <t>Ajaykumar Ramachandran</t>
  </si>
  <si>
    <t>HR systems and analytics</t>
  </si>
  <si>
    <t>W0005301</t>
  </si>
  <si>
    <t>GCC1238</t>
  </si>
  <si>
    <t>Neelala Sunil Kumar</t>
  </si>
  <si>
    <t>W0004943</t>
  </si>
  <si>
    <t>GCC1240</t>
  </si>
  <si>
    <t>Karthiek Bellamkonda</t>
  </si>
  <si>
    <t>N.Satish Kumar</t>
  </si>
  <si>
    <t>GCC2149</t>
  </si>
  <si>
    <t>W0005302</t>
  </si>
  <si>
    <t>W0004148</t>
  </si>
  <si>
    <t>GCC1264</t>
  </si>
  <si>
    <t>Anand Thakkar</t>
  </si>
  <si>
    <t>Gaurav Khemka</t>
  </si>
  <si>
    <t>GCC1583</t>
  </si>
  <si>
    <t>Business performance reporting / analysis</t>
  </si>
  <si>
    <t>W0004149</t>
  </si>
  <si>
    <t>GCC1273</t>
  </si>
  <si>
    <t>geeth surya teja Seelam</t>
  </si>
  <si>
    <t>W0005136</t>
  </si>
  <si>
    <t>GCC1282</t>
  </si>
  <si>
    <t>Umair Waseem</t>
  </si>
  <si>
    <t>Ruchi Santoshwar</t>
  </si>
  <si>
    <t>GCC5024</t>
  </si>
  <si>
    <t>IT general</t>
  </si>
  <si>
    <t>W0004150</t>
  </si>
  <si>
    <t>GCC1286</t>
  </si>
  <si>
    <t>Manikumar Nimmakayala</t>
  </si>
  <si>
    <t>W0005303</t>
  </si>
  <si>
    <t>GCC1292</t>
  </si>
  <si>
    <t>Shivneela Golikar</t>
  </si>
  <si>
    <t>W0004151</t>
  </si>
  <si>
    <t>GCC1294</t>
  </si>
  <si>
    <t>Shilpa Vincent</t>
  </si>
  <si>
    <t>W0004944</t>
  </si>
  <si>
    <t>GCC1301</t>
  </si>
  <si>
    <t>Madhuri Kolapuram</t>
  </si>
  <si>
    <t>W0005137</t>
  </si>
  <si>
    <t>GCC1307</t>
  </si>
  <si>
    <t>Sai Giridhar Uchil</t>
  </si>
  <si>
    <t>W0005304</t>
  </si>
  <si>
    <t>GCC1308</t>
  </si>
  <si>
    <t>Divya Sunkara</t>
  </si>
  <si>
    <t>W0004152</t>
  </si>
  <si>
    <t>GCC1312</t>
  </si>
  <si>
    <t>Mounika Karnika</t>
  </si>
  <si>
    <t>W0005138</t>
  </si>
  <si>
    <t>GCC1336</t>
  </si>
  <si>
    <t>Divya Jyothi Inukonda</t>
  </si>
  <si>
    <t>W0004945</t>
  </si>
  <si>
    <t>GCC1357</t>
  </si>
  <si>
    <t>Sandip Singh</t>
  </si>
  <si>
    <t>W0004153</t>
  </si>
  <si>
    <t>GCC1359</t>
  </si>
  <si>
    <t>Ranjani K</t>
  </si>
  <si>
    <t>W0004154</t>
  </si>
  <si>
    <t>GCC1360</t>
  </si>
  <si>
    <t>Prabhu G</t>
  </si>
  <si>
    <t>W0004155</t>
  </si>
  <si>
    <t>GCC1365</t>
  </si>
  <si>
    <t>Sareena M</t>
  </si>
  <si>
    <t>W0004156</t>
  </si>
  <si>
    <t>GCC1389</t>
  </si>
  <si>
    <t>Laxmi M</t>
  </si>
  <si>
    <t>W0005305</t>
  </si>
  <si>
    <t>GCC1391</t>
  </si>
  <si>
    <t>Kavita Bavichetti</t>
  </si>
  <si>
    <t>W0004946</t>
  </si>
  <si>
    <t>GCC1392</t>
  </si>
  <si>
    <t>Rohit Pulipaka Singleton</t>
  </si>
  <si>
    <t>W0004157</t>
  </si>
  <si>
    <t>GCC1419</t>
  </si>
  <si>
    <t>Lakhan Dute</t>
  </si>
  <si>
    <t>W0004158</t>
  </si>
  <si>
    <t>GCC1439</t>
  </si>
  <si>
    <t>Anne Devavaram</t>
  </si>
  <si>
    <t>W0004947</t>
  </si>
  <si>
    <t>GCC1451</t>
  </si>
  <si>
    <t>Arsh Varma</t>
  </si>
  <si>
    <t>W0005306</t>
  </si>
  <si>
    <t>GCC1460</t>
  </si>
  <si>
    <t>Akshay Narsikar</t>
  </si>
  <si>
    <t>IT funtional and process design</t>
  </si>
  <si>
    <t>W0005139</t>
  </si>
  <si>
    <t>GCC1472</t>
  </si>
  <si>
    <t>Nikhil Dayyala</t>
  </si>
  <si>
    <t>W0004160</t>
  </si>
  <si>
    <t>GCC1473</t>
  </si>
  <si>
    <t>Ramani Vinjamuri</t>
  </si>
  <si>
    <t>W0004161</t>
  </si>
  <si>
    <t>GCC1474</t>
  </si>
  <si>
    <t>Anuj Agarwal</t>
  </si>
  <si>
    <t>W0004162</t>
  </si>
  <si>
    <t>GCC1481</t>
  </si>
  <si>
    <t>Bharath Gurram</t>
  </si>
  <si>
    <t>W0004163</t>
  </si>
  <si>
    <t>GCC1487</t>
  </si>
  <si>
    <t>Dileep Mohammad</t>
  </si>
  <si>
    <t>W0004164</t>
  </si>
  <si>
    <t>GCC1498</t>
  </si>
  <si>
    <t>Paveen Adapaka</t>
  </si>
  <si>
    <t>W0005140</t>
  </si>
  <si>
    <t>GCC1510</t>
  </si>
  <si>
    <t>Irfan Mohammed</t>
  </si>
  <si>
    <t>W0005141</t>
  </si>
  <si>
    <t>GCC1520</t>
  </si>
  <si>
    <t>Fatima Sughra</t>
  </si>
  <si>
    <t>W0005142</t>
  </si>
  <si>
    <t>GCC1540</t>
  </si>
  <si>
    <t>Snehith Deshpande</t>
  </si>
  <si>
    <t>W0004948</t>
  </si>
  <si>
    <t>GCC1550</t>
  </si>
  <si>
    <t>Rupanjali Narah</t>
  </si>
  <si>
    <t>W0005143</t>
  </si>
  <si>
    <t>GCC1558</t>
  </si>
  <si>
    <t>Naga Siri Turlapati</t>
  </si>
  <si>
    <t>Randstad UK Holdings</t>
  </si>
  <si>
    <t>Randstad UK.</t>
  </si>
  <si>
    <t>W0005307</t>
  </si>
  <si>
    <t>GCC1562</t>
  </si>
  <si>
    <t>Samyuktha Mikilineni</t>
  </si>
  <si>
    <t>IT Function management</t>
  </si>
  <si>
    <t>W0004949</t>
  </si>
  <si>
    <t>GCC1564</t>
  </si>
  <si>
    <t>Vivian Francis</t>
  </si>
  <si>
    <t>W0004165</t>
  </si>
  <si>
    <t>GCC1575</t>
  </si>
  <si>
    <t>Sailaja Ajjarapu</t>
  </si>
  <si>
    <t>W0004166</t>
  </si>
  <si>
    <t>W0005144</t>
  </si>
  <si>
    <t>GCC1589</t>
  </si>
  <si>
    <t>Manasa Mopidevi</t>
  </si>
  <si>
    <t>W0004167</t>
  </si>
  <si>
    <t>GCC1590</t>
  </si>
  <si>
    <t>Mary MANDA</t>
  </si>
  <si>
    <t>W0004168</t>
  </si>
  <si>
    <t>GCC1591</t>
  </si>
  <si>
    <t>Manoj Yadav</t>
  </si>
  <si>
    <t>W0004169</t>
  </si>
  <si>
    <t>GCC1595</t>
  </si>
  <si>
    <t>Gopicharan Dantuluri</t>
  </si>
  <si>
    <t>W0004950</t>
  </si>
  <si>
    <t>GCC1600</t>
  </si>
  <si>
    <t>Chiradeep Mukherjee</t>
  </si>
  <si>
    <t>W0004170</t>
  </si>
  <si>
    <t>GCC1611</t>
  </si>
  <si>
    <t>Bhargavi Pulivarthy</t>
  </si>
  <si>
    <t>W0004171</t>
  </si>
  <si>
    <t>GCC1632</t>
  </si>
  <si>
    <t>Raju Korukandla</t>
  </si>
  <si>
    <t>W0004172</t>
  </si>
  <si>
    <t>GCC1633</t>
  </si>
  <si>
    <t>Shailender Kumar L R</t>
  </si>
  <si>
    <t>W0004173</t>
  </si>
  <si>
    <t>GCC1638</t>
  </si>
  <si>
    <t>Barkha Bisen</t>
  </si>
  <si>
    <t>W0004951</t>
  </si>
  <si>
    <t>GCC1640</t>
  </si>
  <si>
    <t>Shainy D</t>
  </si>
  <si>
    <t>W0005308</t>
  </si>
  <si>
    <t>GCC1645</t>
  </si>
  <si>
    <t>Spandana Dubilpura</t>
  </si>
  <si>
    <t>W0004174</t>
  </si>
  <si>
    <t>GCC1648</t>
  </si>
  <si>
    <t>Arun Poruri</t>
  </si>
  <si>
    <t>W0004175</t>
  </si>
  <si>
    <t>GCC1649</t>
  </si>
  <si>
    <t>Philip Raj</t>
  </si>
  <si>
    <t>W0004176</t>
  </si>
  <si>
    <t>GCC1659</t>
  </si>
  <si>
    <t>Arokia Nadhan Thomas</t>
  </si>
  <si>
    <t>W0005309</t>
  </si>
  <si>
    <t>GCC1665</t>
  </si>
  <si>
    <t>Vennela Malyala</t>
  </si>
  <si>
    <t>W0004177</t>
  </si>
  <si>
    <t>GCC1683</t>
  </si>
  <si>
    <t>Kartik Kodurupaka</t>
  </si>
  <si>
    <t>W0004180</t>
  </si>
  <si>
    <t>GCC1732</t>
  </si>
  <si>
    <t>Harika Bodepu</t>
  </si>
  <si>
    <t>W0005145</t>
  </si>
  <si>
    <t>GCC1738</t>
  </si>
  <si>
    <t>Anthony Manuel</t>
  </si>
  <si>
    <t>W0004952</t>
  </si>
  <si>
    <t>GCC1752</t>
  </si>
  <si>
    <t>Mohammed Hussain</t>
  </si>
  <si>
    <t>W0004181</t>
  </si>
  <si>
    <t>GCC1757</t>
  </si>
  <si>
    <t>Karthik J</t>
  </si>
  <si>
    <t>W0004182</t>
  </si>
  <si>
    <t>GCC1767</t>
  </si>
  <si>
    <t>Mallikarjun Purrolla</t>
  </si>
  <si>
    <t>W0004184</t>
  </si>
  <si>
    <t>GCC1798</t>
  </si>
  <si>
    <t>Vamsi Deevi</t>
  </si>
  <si>
    <t>W0004185</t>
  </si>
  <si>
    <t>GCC1802</t>
  </si>
  <si>
    <t>Nimmala Sateesh Babu</t>
  </si>
  <si>
    <t>W0004186</t>
  </si>
  <si>
    <t>GCC1810</t>
  </si>
  <si>
    <t>Pruthvi Gudepu</t>
  </si>
  <si>
    <t>W0004953</t>
  </si>
  <si>
    <t>GCC1813</t>
  </si>
  <si>
    <t>Saritha S P</t>
  </si>
  <si>
    <t>W0005311</t>
  </si>
  <si>
    <t>GCC1840</t>
  </si>
  <si>
    <t>Tressa N* (On Leave)</t>
  </si>
  <si>
    <t>W0004187</t>
  </si>
  <si>
    <t>GCC1843</t>
  </si>
  <si>
    <t>Ashwin Kumar</t>
  </si>
  <si>
    <t>W0005312</t>
  </si>
  <si>
    <t>GCC1845</t>
  </si>
  <si>
    <t>Bhubaneswar Sa</t>
  </si>
  <si>
    <t>W0005146</t>
  </si>
  <si>
    <t>GCC1855</t>
  </si>
  <si>
    <t>Ajaykumar Teki</t>
  </si>
  <si>
    <t>W0004188</t>
  </si>
  <si>
    <t>GCC1856</t>
  </si>
  <si>
    <t>Aashish Rai</t>
  </si>
  <si>
    <t>W0004189</t>
  </si>
  <si>
    <t>GCC1862</t>
  </si>
  <si>
    <t>Maria E</t>
  </si>
  <si>
    <t>W0004955</t>
  </si>
  <si>
    <t>GCC1869</t>
  </si>
  <si>
    <t>Arun Chintala</t>
  </si>
  <si>
    <t>W0004190</t>
  </si>
  <si>
    <t>GCC1870</t>
  </si>
  <si>
    <t>Vaishnavi M P</t>
  </si>
  <si>
    <t>W0004191</t>
  </si>
  <si>
    <t>GCC1877</t>
  </si>
  <si>
    <t>Sai Prasad B</t>
  </si>
  <si>
    <t>W0004192</t>
  </si>
  <si>
    <t>GCC1878</t>
  </si>
  <si>
    <t>Hoorpary Begum (On Leave)</t>
  </si>
  <si>
    <t>W0004193</t>
  </si>
  <si>
    <t>GCC1881</t>
  </si>
  <si>
    <t>Shiva Banda</t>
  </si>
  <si>
    <t>W0005313</t>
  </si>
  <si>
    <t>GCC1888</t>
  </si>
  <si>
    <t>Akhila Pokala</t>
  </si>
  <si>
    <t>W0004195</t>
  </si>
  <si>
    <t>GCC1904</t>
  </si>
  <si>
    <t>Sai Kiran Nampally</t>
  </si>
  <si>
    <t>W0004956</t>
  </si>
  <si>
    <t>GCC1920</t>
  </si>
  <si>
    <t>Priyadarshini Sahoo</t>
  </si>
  <si>
    <t>W0004196</t>
  </si>
  <si>
    <t>GCC1936</t>
  </si>
  <si>
    <t>Benitha Augustine</t>
  </si>
  <si>
    <t>W0005147</t>
  </si>
  <si>
    <t>GCC1949</t>
  </si>
  <si>
    <t>Raja Kishore Vakapalli</t>
  </si>
  <si>
    <t>W0005148</t>
  </si>
  <si>
    <t>GCC1956</t>
  </si>
  <si>
    <t>Spandana Nakka</t>
  </si>
  <si>
    <t>RGCC AUSY Belgium</t>
  </si>
  <si>
    <t>Randstad Digital Belgium NV.</t>
  </si>
  <si>
    <t>W0004197</t>
  </si>
  <si>
    <t>GCC1958</t>
  </si>
  <si>
    <t>Prateek Loya</t>
  </si>
  <si>
    <t>W0004199</t>
  </si>
  <si>
    <t>GCC1974</t>
  </si>
  <si>
    <t>Susanna D</t>
  </si>
  <si>
    <t>W0005314</t>
  </si>
  <si>
    <t>GCC1975</t>
  </si>
  <si>
    <t>Satish Kornala Yadav</t>
  </si>
  <si>
    <t>W0005149</t>
  </si>
  <si>
    <t>GCC1977</t>
  </si>
  <si>
    <t>saikumar Venna</t>
  </si>
  <si>
    <t>W0004200</t>
  </si>
  <si>
    <t>GCC1983</t>
  </si>
  <si>
    <t>Avinash Pagadimarri</t>
  </si>
  <si>
    <t>W0004201</t>
  </si>
  <si>
    <t>GCC1986</t>
  </si>
  <si>
    <t>Ankit Nagar</t>
  </si>
  <si>
    <t>W0004202</t>
  </si>
  <si>
    <t>GCC1991</t>
  </si>
  <si>
    <t>Khaled Syed</t>
  </si>
  <si>
    <t>W0004203</t>
  </si>
  <si>
    <t>GCC1992</t>
  </si>
  <si>
    <t>Kavya Gannamani</t>
  </si>
  <si>
    <t>W0004204</t>
  </si>
  <si>
    <t>GCC1993</t>
  </si>
  <si>
    <t>Pooja Kurliye (On Leave)</t>
  </si>
  <si>
    <t>W0004957</t>
  </si>
  <si>
    <t>GCC2002</t>
  </si>
  <si>
    <t>Rahul Gayala Rao</t>
  </si>
  <si>
    <t>W0005150</t>
  </si>
  <si>
    <t>GCC2029</t>
  </si>
  <si>
    <t>Upender Pranikar</t>
  </si>
  <si>
    <t>W0004205</t>
  </si>
  <si>
    <t>GCC2042</t>
  </si>
  <si>
    <t>Tejaswini Ganji</t>
  </si>
  <si>
    <t>W0004206</t>
  </si>
  <si>
    <t>GCC2048</t>
  </si>
  <si>
    <t>Sourabh Gowli</t>
  </si>
  <si>
    <t>W0004207</t>
  </si>
  <si>
    <t>GCC2049</t>
  </si>
  <si>
    <t>Sravanthi Athikari</t>
  </si>
  <si>
    <t>W0005151</t>
  </si>
  <si>
    <t>GCC2054</t>
  </si>
  <si>
    <t>Manoj G</t>
  </si>
  <si>
    <t>W0004208</t>
  </si>
  <si>
    <t>GCC2055</t>
  </si>
  <si>
    <t>Surabhi Srivastav</t>
  </si>
  <si>
    <t>W0004209</t>
  </si>
  <si>
    <t>GCC2062</t>
  </si>
  <si>
    <t>Rasik Lal</t>
  </si>
  <si>
    <t>W0005315</t>
  </si>
  <si>
    <t>GCC2066</t>
  </si>
  <si>
    <t>Navyasri Polisetti</t>
  </si>
  <si>
    <t>W0004210</t>
  </si>
  <si>
    <t>GCC2067</t>
  </si>
  <si>
    <t>Marion Magnum</t>
  </si>
  <si>
    <t>W0005316</t>
  </si>
  <si>
    <t>GCC2069</t>
  </si>
  <si>
    <t>Praveen Singh</t>
  </si>
  <si>
    <t>W0004211</t>
  </si>
  <si>
    <t>GCC2076</t>
  </si>
  <si>
    <t>Andrew D Lima</t>
  </si>
  <si>
    <t>Enterprise B V</t>
  </si>
  <si>
    <t>Randstad Enterprise B.V.</t>
  </si>
  <si>
    <t>W0004212</t>
  </si>
  <si>
    <t>GCC2095</t>
  </si>
  <si>
    <t>Kollipara Gupta</t>
  </si>
  <si>
    <t>W0004214</t>
  </si>
  <si>
    <t>GCC2102</t>
  </si>
  <si>
    <t>Rahul Dhage</t>
  </si>
  <si>
    <t>W0004958</t>
  </si>
  <si>
    <t>GCC2117</t>
  </si>
  <si>
    <t>Vijay Kumar Perumalla</t>
  </si>
  <si>
    <t>W0004215</t>
  </si>
  <si>
    <t>GCC2144</t>
  </si>
  <si>
    <t>Akshay Tsundupalli</t>
  </si>
  <si>
    <t>W0005152</t>
  </si>
  <si>
    <t>GCC2146</t>
  </si>
  <si>
    <t>Anil Yeeda</t>
  </si>
  <si>
    <t>W0004216</t>
  </si>
  <si>
    <t>GCC2148</t>
  </si>
  <si>
    <t>Olive E</t>
  </si>
  <si>
    <t>W0004217</t>
  </si>
  <si>
    <t>Satish N</t>
  </si>
  <si>
    <t>W0004218</t>
  </si>
  <si>
    <t>GCC2154</t>
  </si>
  <si>
    <t>Zaheera Ali</t>
  </si>
  <si>
    <t>W0004219</t>
  </si>
  <si>
    <t>GCC2176</t>
  </si>
  <si>
    <t>Divakar Rao Potala</t>
  </si>
  <si>
    <t>W0004220</t>
  </si>
  <si>
    <t>GCC2177</t>
  </si>
  <si>
    <t>Yeshwanth Kumar Talupula</t>
  </si>
  <si>
    <t>W0004959</t>
  </si>
  <si>
    <t>GCC2178</t>
  </si>
  <si>
    <t>Debasis Panda</t>
  </si>
  <si>
    <t>W0004221</t>
  </si>
  <si>
    <t>GCC2182</t>
  </si>
  <si>
    <t>Priya Muskan</t>
  </si>
  <si>
    <t>W0004222</t>
  </si>
  <si>
    <t>GCC2184</t>
  </si>
  <si>
    <t>Shivangi Washist</t>
  </si>
  <si>
    <t>W0005153</t>
  </si>
  <si>
    <t>GCC2186</t>
  </si>
  <si>
    <t>Anil Kumar Chinthakinda</t>
  </si>
  <si>
    <t>W0004223</t>
  </si>
  <si>
    <t>GCC2188</t>
  </si>
  <si>
    <t>Saikiran Sindole</t>
  </si>
  <si>
    <t>W0004960</t>
  </si>
  <si>
    <t>GCC2189</t>
  </si>
  <si>
    <t>Indhu Tatikonda Laxmaiah Gari</t>
  </si>
  <si>
    <t>W0004961</t>
  </si>
  <si>
    <t>GCC2190</t>
  </si>
  <si>
    <t>Srujan Thurimella</t>
  </si>
  <si>
    <t>W0004224</t>
  </si>
  <si>
    <t>GCC2192</t>
  </si>
  <si>
    <t>Phani Kumar Kasibotla</t>
  </si>
  <si>
    <t>W0004225</t>
  </si>
  <si>
    <t>GCC2197</t>
  </si>
  <si>
    <t>Farheen Naaz</t>
  </si>
  <si>
    <t>W0004226</t>
  </si>
  <si>
    <t>GCC2198</t>
  </si>
  <si>
    <t>Pathan Khan</t>
  </si>
  <si>
    <t>W0004227</t>
  </si>
  <si>
    <t>GCC2209</t>
  </si>
  <si>
    <t>Mohammed Mutahher Us Salam</t>
  </si>
  <si>
    <t>W0004228</t>
  </si>
  <si>
    <t>GCC2212</t>
  </si>
  <si>
    <t>Owaisuddin Mohammed</t>
  </si>
  <si>
    <t>W0005317</t>
  </si>
  <si>
    <t>GCC2218</t>
  </si>
  <si>
    <t>Rumki Roy</t>
  </si>
  <si>
    <t>W0004229</t>
  </si>
  <si>
    <t>GCC2224</t>
  </si>
  <si>
    <t>Younus Mohammed</t>
  </si>
  <si>
    <t>W0004230</t>
  </si>
  <si>
    <t>GCC2230</t>
  </si>
  <si>
    <t>Vivek B A</t>
  </si>
  <si>
    <t>W0004231</t>
  </si>
  <si>
    <t>GCC2234</t>
  </si>
  <si>
    <t>Shaik Shaheen</t>
  </si>
  <si>
    <t>W0004962</t>
  </si>
  <si>
    <t>GCC2249</t>
  </si>
  <si>
    <t>Deva Surya Kollipara</t>
  </si>
  <si>
    <t>W0004232</t>
  </si>
  <si>
    <t>GCC2252</t>
  </si>
  <si>
    <t>Satyasri Digumarthi</t>
  </si>
  <si>
    <t>W0004963</t>
  </si>
  <si>
    <t>GCC2254</t>
  </si>
  <si>
    <t>Palakati Sai</t>
  </si>
  <si>
    <t>W0005318</t>
  </si>
  <si>
    <t>GCC2261</t>
  </si>
  <si>
    <t>Karan Kakarakayala</t>
  </si>
  <si>
    <t>W0004234</t>
  </si>
  <si>
    <t>GCC2267</t>
  </si>
  <si>
    <t>Sanjai Kesarwani</t>
  </si>
  <si>
    <t>W0005154</t>
  </si>
  <si>
    <t>GCC2270</t>
  </si>
  <si>
    <t>Kurnool Raghunath</t>
  </si>
  <si>
    <t>W0005319</t>
  </si>
  <si>
    <t>GCC2272</t>
  </si>
  <si>
    <t>Jagdeep Kaur</t>
  </si>
  <si>
    <t>W0005320</t>
  </si>
  <si>
    <t>GCC2273</t>
  </si>
  <si>
    <t>Hemant Barwa</t>
  </si>
  <si>
    <t>W0004235</t>
  </si>
  <si>
    <t>GCC2274</t>
  </si>
  <si>
    <t>Asma Sultana</t>
  </si>
  <si>
    <t>W0005155</t>
  </si>
  <si>
    <t>GCC2275</t>
  </si>
  <si>
    <t>Vaishnavi Samtani</t>
  </si>
  <si>
    <t>W0005321</t>
  </si>
  <si>
    <t>GCC2290</t>
  </si>
  <si>
    <t>Venkata Satya Dakuri</t>
  </si>
  <si>
    <t>W0004964</t>
  </si>
  <si>
    <t>GCC2341</t>
  </si>
  <si>
    <t>Satish Dinakar</t>
  </si>
  <si>
    <t>W0004236</t>
  </si>
  <si>
    <t>GCC2343</t>
  </si>
  <si>
    <t>Rida Farruq</t>
  </si>
  <si>
    <t>W0005156</t>
  </si>
  <si>
    <t>GCC2345</t>
  </si>
  <si>
    <t>Blessy Matthew</t>
  </si>
  <si>
    <t>W0004237</t>
  </si>
  <si>
    <t>GCC2361</t>
  </si>
  <si>
    <t>Mohana A N</t>
  </si>
  <si>
    <t>W0004238</t>
  </si>
  <si>
    <t>GCC2369</t>
  </si>
  <si>
    <t>Rajanikantha Nayak</t>
  </si>
  <si>
    <t>W0004240</t>
  </si>
  <si>
    <t>GCC2379</t>
  </si>
  <si>
    <t>Anitha Mudavath</t>
  </si>
  <si>
    <t>W0004241</t>
  </si>
  <si>
    <t>GCC2385</t>
  </si>
  <si>
    <t>SAISREE PANIHARAM</t>
  </si>
  <si>
    <t>W0004965</t>
  </si>
  <si>
    <t>GCC2391</t>
  </si>
  <si>
    <t>Mario Kevin</t>
  </si>
  <si>
    <t>W0004242</t>
  </si>
  <si>
    <t>GCC2393</t>
  </si>
  <si>
    <t>Venkata Sai Teja Talla</t>
  </si>
  <si>
    <t>W0005322</t>
  </si>
  <si>
    <t>GCC2401</t>
  </si>
  <si>
    <t>Sanjana Thakur</t>
  </si>
  <si>
    <t>W0004966</t>
  </si>
  <si>
    <t>GCC2402</t>
  </si>
  <si>
    <t>Sriram Chandana Sriram</t>
  </si>
  <si>
    <t>W0004243</t>
  </si>
  <si>
    <t>GCC2420</t>
  </si>
  <si>
    <t>Yalabandi Satish Kumar</t>
  </si>
  <si>
    <t>W0004244</t>
  </si>
  <si>
    <t>GCC2424</t>
  </si>
  <si>
    <t>Sirisha Motupalli</t>
  </si>
  <si>
    <t>W0004245</t>
  </si>
  <si>
    <t>GCC2426</t>
  </si>
  <si>
    <t>Divya Yadav</t>
  </si>
  <si>
    <t>W0005157</t>
  </si>
  <si>
    <t>GCC2435</t>
  </si>
  <si>
    <t>Pallavi Tallapalli</t>
  </si>
  <si>
    <t>W0004246</t>
  </si>
  <si>
    <t>GCC2440</t>
  </si>
  <si>
    <t>Anusha Vanupadath</t>
  </si>
  <si>
    <t>W0004247</t>
  </si>
  <si>
    <t>GCC2449</t>
  </si>
  <si>
    <t>Princy J</t>
  </si>
  <si>
    <t>W0004248</t>
  </si>
  <si>
    <t>GCC2454</t>
  </si>
  <si>
    <t>Rajinikanth Sirigiri</t>
  </si>
  <si>
    <t>Samudralanr Pradeepkumar</t>
  </si>
  <si>
    <t>GCC5286</t>
  </si>
  <si>
    <t>W0004249</t>
  </si>
  <si>
    <t>GCC2474</t>
  </si>
  <si>
    <t>Rakesh Parupalli</t>
  </si>
  <si>
    <t>W0005158</t>
  </si>
  <si>
    <t>GCC2483</t>
  </si>
  <si>
    <t>Siddartha Agolapu</t>
  </si>
  <si>
    <t>Pareto Law UK Limited</t>
  </si>
  <si>
    <t>Pareto Law Limited</t>
  </si>
  <si>
    <t>W0004967</t>
  </si>
  <si>
    <t>GCC2486</t>
  </si>
  <si>
    <t>Suha Malyala</t>
  </si>
  <si>
    <t>W0004250</t>
  </si>
  <si>
    <t>GCC2488</t>
  </si>
  <si>
    <t>Stephen Jabez Paidupati</t>
  </si>
  <si>
    <t>W0005159</t>
  </si>
  <si>
    <t>GCC2489</t>
  </si>
  <si>
    <t>Maria Cynthia A E</t>
  </si>
  <si>
    <t>W0004251</t>
  </si>
  <si>
    <t>GCC2493</t>
  </si>
  <si>
    <t>Rishab Srivastava</t>
  </si>
  <si>
    <t>W0004252</t>
  </si>
  <si>
    <t>GCC2494</t>
  </si>
  <si>
    <t>Sarmistha Majumder</t>
  </si>
  <si>
    <t>W0005323</t>
  </si>
  <si>
    <t>GCC2505</t>
  </si>
  <si>
    <t>Varun Gangaram</t>
  </si>
  <si>
    <t>W0004253</t>
  </si>
  <si>
    <t>GCC2506</t>
  </si>
  <si>
    <t>Bala Subramanyam P</t>
  </si>
  <si>
    <t>W0005160</t>
  </si>
  <si>
    <t>GCC2508</t>
  </si>
  <si>
    <t>Mohit Tiwari</t>
  </si>
  <si>
    <t>W0004254</t>
  </si>
  <si>
    <t>GCC2509</t>
  </si>
  <si>
    <t>Jyoti Ekka</t>
  </si>
  <si>
    <t>W0004255</t>
  </si>
  <si>
    <t>GCC2510</t>
  </si>
  <si>
    <t>Preethi Yadav Rala</t>
  </si>
  <si>
    <t>W0004968</t>
  </si>
  <si>
    <t>GCC2516</t>
  </si>
  <si>
    <t>Neha Begum</t>
  </si>
  <si>
    <t>W0004256</t>
  </si>
  <si>
    <t>GCC2517</t>
  </si>
  <si>
    <t>Syed Vaseem</t>
  </si>
  <si>
    <t>W0005324</t>
  </si>
  <si>
    <t>GCC2520</t>
  </si>
  <si>
    <t>Srinivasa Rao Kaduru</t>
  </si>
  <si>
    <t>W0004257</t>
  </si>
  <si>
    <t>GCC2523</t>
  </si>
  <si>
    <t>Ambika Jadhav</t>
  </si>
  <si>
    <t>W0004258</t>
  </si>
  <si>
    <t>GCC2525</t>
  </si>
  <si>
    <t>THELLA SAIPRIYA</t>
  </si>
  <si>
    <t>W0004259</t>
  </si>
  <si>
    <t>GCC2550</t>
  </si>
  <si>
    <t>Melvin James</t>
  </si>
  <si>
    <t>W0004261</t>
  </si>
  <si>
    <t>GCC2560</t>
  </si>
  <si>
    <t>Manish Aatipamula</t>
  </si>
  <si>
    <t>W0005325</t>
  </si>
  <si>
    <t>GCC2561</t>
  </si>
  <si>
    <t>Arbaz Mohd</t>
  </si>
  <si>
    <t>W0005326</t>
  </si>
  <si>
    <t>GCC2566</t>
  </si>
  <si>
    <t>Geetha Kanduri</t>
  </si>
  <si>
    <t>W0005327</t>
  </si>
  <si>
    <t>GCC2572</t>
  </si>
  <si>
    <t>Abhishek Vasudevan</t>
  </si>
  <si>
    <t>W0005328</t>
  </si>
  <si>
    <t>GCC2573</t>
  </si>
  <si>
    <t>Arina Roy</t>
  </si>
  <si>
    <t>W0005329</t>
  </si>
  <si>
    <t>GCC2575</t>
  </si>
  <si>
    <t>Durga Sunayana Katabathini (On Leave)</t>
  </si>
  <si>
    <t>W0005330</t>
  </si>
  <si>
    <t>GCC2583</t>
  </si>
  <si>
    <t>Edward Dixon</t>
  </si>
  <si>
    <t>W0005161</t>
  </si>
  <si>
    <t>GCC2587</t>
  </si>
  <si>
    <t>Supriya Polavarapu</t>
  </si>
  <si>
    <t>W0004969</t>
  </si>
  <si>
    <t>GCC2598</t>
  </si>
  <si>
    <t>Vinay Kumar Dosala</t>
  </si>
  <si>
    <t>W0004262</t>
  </si>
  <si>
    <t>GCC2600</t>
  </si>
  <si>
    <t>Mohd Asad</t>
  </si>
  <si>
    <t>W0004263</t>
  </si>
  <si>
    <t>GCC2606</t>
  </si>
  <si>
    <t>Mallikarjun Hiremath</t>
  </si>
  <si>
    <t>W0005162</t>
  </si>
  <si>
    <t>GCC2623</t>
  </si>
  <si>
    <t>Kishore Nidra</t>
  </si>
  <si>
    <t>W0004264</t>
  </si>
  <si>
    <t>GCC2626</t>
  </si>
  <si>
    <t>Naveena Posetti</t>
  </si>
  <si>
    <t>W0004265</t>
  </si>
  <si>
    <t>GCC2632</t>
  </si>
  <si>
    <t>Swathi Macha</t>
  </si>
  <si>
    <t>W0004266</t>
  </si>
  <si>
    <t>GCC2637</t>
  </si>
  <si>
    <t>Marian Austin</t>
  </si>
  <si>
    <t>W0004267</t>
  </si>
  <si>
    <t>GCC2652</t>
  </si>
  <si>
    <t>Cherripally Vikram</t>
  </si>
  <si>
    <t>W0005163</t>
  </si>
  <si>
    <t>GCC2655</t>
  </si>
  <si>
    <t>Sree Keerthi Bhimaigiri (On Leave)</t>
  </si>
  <si>
    <t>W0004268</t>
  </si>
  <si>
    <t>GCC2656</t>
  </si>
  <si>
    <t>Theresa Mary P V</t>
  </si>
  <si>
    <t>W0004269</t>
  </si>
  <si>
    <t>GCC2657</t>
  </si>
  <si>
    <t>Anuhya Moturu</t>
  </si>
  <si>
    <t>W0004270</t>
  </si>
  <si>
    <t>GCC2660</t>
  </si>
  <si>
    <t>Kunjan Pandya</t>
  </si>
  <si>
    <t>W0004271</t>
  </si>
  <si>
    <t>GCC2662</t>
  </si>
  <si>
    <t>Akhila Dhanekula</t>
  </si>
  <si>
    <t>W0004272</t>
  </si>
  <si>
    <t>GCC2670</t>
  </si>
  <si>
    <t>Anthony Andrews</t>
  </si>
  <si>
    <t>W0004273</t>
  </si>
  <si>
    <t>GCC2671</t>
  </si>
  <si>
    <t>Hema CH</t>
  </si>
  <si>
    <t>W0004274</t>
  </si>
  <si>
    <t>GCC2674</t>
  </si>
  <si>
    <t>Raj Gillala</t>
  </si>
  <si>
    <t>W0005164</t>
  </si>
  <si>
    <t>GCC2675</t>
  </si>
  <si>
    <t>Venkatesh Padakandla</t>
  </si>
  <si>
    <t>W0004970</t>
  </si>
  <si>
    <t>GCC2684</t>
  </si>
  <si>
    <t>Mounika Benedic</t>
  </si>
  <si>
    <t>Adj Emp</t>
  </si>
  <si>
    <t>W0004971</t>
  </si>
  <si>
    <t>GCC2690</t>
  </si>
  <si>
    <t>Soumya Makkena</t>
  </si>
  <si>
    <t>W0004276</t>
  </si>
  <si>
    <t>GCC2692</t>
  </si>
  <si>
    <t>Mary Anitha Joseph Santharaj</t>
  </si>
  <si>
    <t>W0005331</t>
  </si>
  <si>
    <t>GCC2697</t>
  </si>
  <si>
    <t>Eshwar Mallappa</t>
  </si>
  <si>
    <t>W0004278</t>
  </si>
  <si>
    <t>GCC2704</t>
  </si>
  <si>
    <t>Ravi Kumar Chellapakula</t>
  </si>
  <si>
    <t>W0005332</t>
  </si>
  <si>
    <t>GCC2705</t>
  </si>
  <si>
    <t>Tenka Prakash</t>
  </si>
  <si>
    <t>W0005165</t>
  </si>
  <si>
    <t>GCC2708</t>
  </si>
  <si>
    <t>Harish Boddu</t>
  </si>
  <si>
    <t>W0004279</t>
  </si>
  <si>
    <t>GCC2710</t>
  </si>
  <si>
    <t>Radhika Rakesh</t>
  </si>
  <si>
    <t>W0004280</t>
  </si>
  <si>
    <t>GCC2714</t>
  </si>
  <si>
    <t>Kanagantla Vasu Dev</t>
  </si>
  <si>
    <t>W0005333</t>
  </si>
  <si>
    <t>GCC2715</t>
  </si>
  <si>
    <t>T Mounica</t>
  </si>
  <si>
    <t>W0004281</t>
  </si>
  <si>
    <t>GCC2716</t>
  </si>
  <si>
    <t>Omer Ahmed</t>
  </si>
  <si>
    <t>W0005166</t>
  </si>
  <si>
    <t>GCC2717</t>
  </si>
  <si>
    <t>Poornima Mamadi</t>
  </si>
  <si>
    <t>W0004972</t>
  </si>
  <si>
    <t>GCC2731</t>
  </si>
  <si>
    <t>Aanchal Singh</t>
  </si>
  <si>
    <t>W0004282</t>
  </si>
  <si>
    <t>GCC2732</t>
  </si>
  <si>
    <t>Adelli Raju</t>
  </si>
  <si>
    <t>W0004283</t>
  </si>
  <si>
    <t>GCC2733</t>
  </si>
  <si>
    <t>Anjali Prasad</t>
  </si>
  <si>
    <t>W0005334</t>
  </si>
  <si>
    <t>GCC2737</t>
  </si>
  <si>
    <t>Sreeja Borra</t>
  </si>
  <si>
    <t>W0004284</t>
  </si>
  <si>
    <t>GCC2739</t>
  </si>
  <si>
    <t>Srinath Elagonda</t>
  </si>
  <si>
    <t>W0004285</t>
  </si>
  <si>
    <t>GCC2751</t>
  </si>
  <si>
    <t>Marvel Anthony</t>
  </si>
  <si>
    <t>W0004286</t>
  </si>
  <si>
    <t>GCC2755</t>
  </si>
  <si>
    <t>Omkar Dudhagundi</t>
  </si>
  <si>
    <t>W0004973</t>
  </si>
  <si>
    <t>GCC2756</t>
  </si>
  <si>
    <t>Ganga Hanumanth Kari</t>
  </si>
  <si>
    <t>W0004287</t>
  </si>
  <si>
    <t>GCC2768</t>
  </si>
  <si>
    <t>Randheer Anthony</t>
  </si>
  <si>
    <t>W0005335</t>
  </si>
  <si>
    <t>GCC2783</t>
  </si>
  <si>
    <t>Srujith Kalgapurkar</t>
  </si>
  <si>
    <t>W0005336</t>
  </si>
  <si>
    <t>GCC2789</t>
  </si>
  <si>
    <t>Chavvakula Rajesh</t>
  </si>
  <si>
    <t>W0005337</t>
  </si>
  <si>
    <t>GCC2799</t>
  </si>
  <si>
    <t>Vijay Kumar Goud Ediga</t>
  </si>
  <si>
    <t>W0004288</t>
  </si>
  <si>
    <t>GCC2801</t>
  </si>
  <si>
    <t>Cigumal Uday Kiran</t>
  </si>
  <si>
    <t>W0004974</t>
  </si>
  <si>
    <t>GCC2803</t>
  </si>
  <si>
    <t>Rachel Speechly</t>
  </si>
  <si>
    <t>W0005338</t>
  </si>
  <si>
    <t>GCC2804</t>
  </si>
  <si>
    <t>Dhanalaxmi Nagasai Manjupriya Medicharla</t>
  </si>
  <si>
    <t>W0004289</t>
  </si>
  <si>
    <t>GCC2805</t>
  </si>
  <si>
    <t>Bhanu Menjivari</t>
  </si>
  <si>
    <t>W0005168</t>
  </si>
  <si>
    <t>GCC2811</t>
  </si>
  <si>
    <t>Bokka Pavani Reddy</t>
  </si>
  <si>
    <t>W0004290</t>
  </si>
  <si>
    <t>GCC2813</t>
  </si>
  <si>
    <t>Othniel Haven Jaradoddi</t>
  </si>
  <si>
    <t>W0004975</t>
  </si>
  <si>
    <t>GCC2816</t>
  </si>
  <si>
    <t>Bharade Vikesh</t>
  </si>
  <si>
    <t>W0004291</t>
  </si>
  <si>
    <t>GCC2826</t>
  </si>
  <si>
    <t>N R G Thirumala Reddy</t>
  </si>
  <si>
    <t>W0004292</t>
  </si>
  <si>
    <t>GCC2828</t>
  </si>
  <si>
    <t>Jyothi Saddi</t>
  </si>
  <si>
    <t>W0004293</t>
  </si>
  <si>
    <t>GCC2830</t>
  </si>
  <si>
    <t>Purra Likhit</t>
  </si>
  <si>
    <t>W0005169</t>
  </si>
  <si>
    <t>GCC2843</t>
  </si>
  <si>
    <t>Winston Sagar Lam</t>
  </si>
  <si>
    <t>W0004294</t>
  </si>
  <si>
    <t>GCC2852</t>
  </si>
  <si>
    <t>Sara Rachel Domingo</t>
  </si>
  <si>
    <t>W0004976</t>
  </si>
  <si>
    <t>GCC2854</t>
  </si>
  <si>
    <t>Vineeth Solomon Raj</t>
  </si>
  <si>
    <t>W0004977</t>
  </si>
  <si>
    <t>GCC2858</t>
  </si>
  <si>
    <t>Abdul Haseeb Mohammed</t>
  </si>
  <si>
    <t>W0004295</t>
  </si>
  <si>
    <t>GCC2869</t>
  </si>
  <si>
    <t>Stephen Lanka</t>
  </si>
  <si>
    <t>W0004296</t>
  </si>
  <si>
    <t>GCC2871</t>
  </si>
  <si>
    <t>Kavya Goud Mitta (On Leave)</t>
  </si>
  <si>
    <t>W0004297</t>
  </si>
  <si>
    <t>GCC2872</t>
  </si>
  <si>
    <t>Kothakonda Sri Vani</t>
  </si>
  <si>
    <t>W0004978</t>
  </si>
  <si>
    <t>GCC2873</t>
  </si>
  <si>
    <t>M Siddharth Sagar</t>
  </si>
  <si>
    <t>W0004298</t>
  </si>
  <si>
    <t>GCC2875</t>
  </si>
  <si>
    <t>Lokapriya Pemmadi</t>
  </si>
  <si>
    <t>W0004299</t>
  </si>
  <si>
    <t>GCC2876</t>
  </si>
  <si>
    <t>Varun Raj Gilakara</t>
  </si>
  <si>
    <t>W0004300</t>
  </si>
  <si>
    <t>GCC2884</t>
  </si>
  <si>
    <t>Ayindrela Bhowmick</t>
  </si>
  <si>
    <t>W0005170</t>
  </si>
  <si>
    <t>GCC2885</t>
  </si>
  <si>
    <t>Chandra Kalavathi P</t>
  </si>
  <si>
    <t>W0004301</t>
  </si>
  <si>
    <t>GCC2887</t>
  </si>
  <si>
    <t>Vikrant Singh</t>
  </si>
  <si>
    <t>W0004302</t>
  </si>
  <si>
    <t>GCC2889</t>
  </si>
  <si>
    <t>Rutvik Patel</t>
  </si>
  <si>
    <t>W0004303</t>
  </si>
  <si>
    <t>GCC2890</t>
  </si>
  <si>
    <t>Dhanush Gogineni</t>
  </si>
  <si>
    <t>RGCC Swiz</t>
  </si>
  <si>
    <t>Randstad (Schweiz) AG</t>
  </si>
  <si>
    <t>W0004979</t>
  </si>
  <si>
    <t>GCC2895</t>
  </si>
  <si>
    <t>Sanjay Bhattacharjee</t>
  </si>
  <si>
    <t>W0004305</t>
  </si>
  <si>
    <t>GCC2903</t>
  </si>
  <si>
    <t>Banamita Das</t>
  </si>
  <si>
    <t>W0005171</t>
  </si>
  <si>
    <t>GCC2906</t>
  </si>
  <si>
    <t>Madda Priyakala</t>
  </si>
  <si>
    <t>W0004306</t>
  </si>
  <si>
    <t>GCC2910</t>
  </si>
  <si>
    <t>Muthyala Sravani</t>
  </si>
  <si>
    <t>W0004981</t>
  </si>
  <si>
    <t>GCC2927</t>
  </si>
  <si>
    <t>Shivani Tripathi</t>
  </si>
  <si>
    <t>W0004982</t>
  </si>
  <si>
    <t>GCC2932</t>
  </si>
  <si>
    <t>Gangadari Sravani</t>
  </si>
  <si>
    <t>W0004310</t>
  </si>
  <si>
    <t>GCC2947</t>
  </si>
  <si>
    <t>Shilpa Sanikommu</t>
  </si>
  <si>
    <t>W0004311</t>
  </si>
  <si>
    <t>GCC2948</t>
  </si>
  <si>
    <t>veena koppulu</t>
  </si>
  <si>
    <t>W0004312</t>
  </si>
  <si>
    <t>GCC2950</t>
  </si>
  <si>
    <t>Rohit Ganeshan</t>
  </si>
  <si>
    <t>W0004313</t>
  </si>
  <si>
    <t>GCC2958</t>
  </si>
  <si>
    <t>Anand Sharma</t>
  </si>
  <si>
    <t>W0004314</t>
  </si>
  <si>
    <t>GCC2965</t>
  </si>
  <si>
    <t>A Rosemary</t>
  </si>
  <si>
    <t>W0004315</t>
  </si>
  <si>
    <t>GCC2966</t>
  </si>
  <si>
    <t>Nittala Sailalitha</t>
  </si>
  <si>
    <t>W0004316</t>
  </si>
  <si>
    <t>GCC2967</t>
  </si>
  <si>
    <t>Grace Pallapu</t>
  </si>
  <si>
    <t>W0005172</t>
  </si>
  <si>
    <t>GCC2970</t>
  </si>
  <si>
    <t>Priyatha Shabad</t>
  </si>
  <si>
    <t>Tempo Netherlands 6</t>
  </si>
  <si>
    <t>Randstad Groep Nederland</t>
  </si>
  <si>
    <t>W0004317</t>
  </si>
  <si>
    <t>GCC2971</t>
  </si>
  <si>
    <t>Arshiya Sulthana</t>
  </si>
  <si>
    <t>W0004318</t>
  </si>
  <si>
    <t>GCC2972</t>
  </si>
  <si>
    <t>Arokia Christina</t>
  </si>
  <si>
    <t>W0005339</t>
  </si>
  <si>
    <t>GCC2973</t>
  </si>
  <si>
    <t>Mora Reddy</t>
  </si>
  <si>
    <t>W0004983</t>
  </si>
  <si>
    <t>GCC2974</t>
  </si>
  <si>
    <t>Prakasham Vivina Joshna</t>
  </si>
  <si>
    <t>W0004319</t>
  </si>
  <si>
    <t>GCC2988</t>
  </si>
  <si>
    <t>Thivakaran Aishwarya (On Leave)</t>
  </si>
  <si>
    <t>W0004320</t>
  </si>
  <si>
    <t>GCC2994</t>
  </si>
  <si>
    <t>R Vijaya Sandeep</t>
  </si>
  <si>
    <t>W0004321</t>
  </si>
  <si>
    <t>GCC2995</t>
  </si>
  <si>
    <t>Aakash Vyas</t>
  </si>
  <si>
    <t>W0004984</t>
  </si>
  <si>
    <t>GCC3005</t>
  </si>
  <si>
    <t>Sumaira Hyder Khan</t>
  </si>
  <si>
    <t>W0004323</t>
  </si>
  <si>
    <t>GCC3011</t>
  </si>
  <si>
    <t>Anurag Balagopal Nellutla</t>
  </si>
  <si>
    <t>W0004324</t>
  </si>
  <si>
    <t>GCC3013</t>
  </si>
  <si>
    <t>Kondepudi Lakshmi Prasanna</t>
  </si>
  <si>
    <t>W0004325</t>
  </si>
  <si>
    <t>GCC3020</t>
  </si>
  <si>
    <t>Naresh Kadlur</t>
  </si>
  <si>
    <t>W0004985</t>
  </si>
  <si>
    <t>GCC3021</t>
  </si>
  <si>
    <t>Lakshmi Ethakota</t>
  </si>
  <si>
    <t>W0004986</t>
  </si>
  <si>
    <t>GCC3024</t>
  </si>
  <si>
    <t>Mohammed Fazal Ur Rahman</t>
  </si>
  <si>
    <t>W0004326</t>
  </si>
  <si>
    <t>GCC3027</t>
  </si>
  <si>
    <t>Inthiyaz N</t>
  </si>
  <si>
    <t>W0005173</t>
  </si>
  <si>
    <t>GCC3028</t>
  </si>
  <si>
    <t>Sumita Pal</t>
  </si>
  <si>
    <t>W0004327</t>
  </si>
  <si>
    <t>GCC3031</t>
  </si>
  <si>
    <t>Shantunu Karmakar</t>
  </si>
  <si>
    <t>W0004328</t>
  </si>
  <si>
    <t>GCC3032</t>
  </si>
  <si>
    <t>Pooja Wadikar</t>
  </si>
  <si>
    <t>W0004329</t>
  </si>
  <si>
    <t>GCC3041</t>
  </si>
  <si>
    <t>Steffi Grace Choppra</t>
  </si>
  <si>
    <t>W0005174</t>
  </si>
  <si>
    <t>GCC3042</t>
  </si>
  <si>
    <t>Gundheti Venkateshwarlu</t>
  </si>
  <si>
    <t>W0004987</t>
  </si>
  <si>
    <t>GCC3044</t>
  </si>
  <si>
    <t>Neeraj Komaravalli</t>
  </si>
  <si>
    <t>W0005341</t>
  </si>
  <si>
    <t>GCC3045</t>
  </si>
  <si>
    <t>Pramod Kumar Sunki</t>
  </si>
  <si>
    <t>W0004330</t>
  </si>
  <si>
    <t>GCC3048</t>
  </si>
  <si>
    <t>Shahir Rai</t>
  </si>
  <si>
    <t>W0004331</t>
  </si>
  <si>
    <t>GCC3052</t>
  </si>
  <si>
    <t>J Chenchu Sai Krishna</t>
  </si>
  <si>
    <t>W0004332</t>
  </si>
  <si>
    <t>GCC3053</t>
  </si>
  <si>
    <t>Esha Mandha Satyanarayana</t>
  </si>
  <si>
    <t>W0005342</t>
  </si>
  <si>
    <t>GCC3054</t>
  </si>
  <si>
    <t>Harina Tolva</t>
  </si>
  <si>
    <t>W0004333</t>
  </si>
  <si>
    <t>GCC3058</t>
  </si>
  <si>
    <t>Shalini Bora</t>
  </si>
  <si>
    <t>Tempo Netherlands 1</t>
  </si>
  <si>
    <t>W0004334</t>
  </si>
  <si>
    <t>GCC3065</t>
  </si>
  <si>
    <t>Bhavana Sree Narayanan</t>
  </si>
  <si>
    <t>W0005175</t>
  </si>
  <si>
    <t>GCC3071</t>
  </si>
  <si>
    <t>Mayur Jain</t>
  </si>
  <si>
    <t>W0004988</t>
  </si>
  <si>
    <t>GCC3073</t>
  </si>
  <si>
    <t>Satyanarayana Daadi</t>
  </si>
  <si>
    <t>W0004335</t>
  </si>
  <si>
    <t>GCC3080</t>
  </si>
  <si>
    <t>Gorala Pravani</t>
  </si>
  <si>
    <t>W0004336</t>
  </si>
  <si>
    <t>GCC3086</t>
  </si>
  <si>
    <t>C G Sandeep Kumar</t>
  </si>
  <si>
    <t>W0005343</t>
  </si>
  <si>
    <t>GCC3087</t>
  </si>
  <si>
    <t>Sourav Dubey</t>
  </si>
  <si>
    <t>W0004337</t>
  </si>
  <si>
    <t>GCC3094</t>
  </si>
  <si>
    <t>D Karan Singh</t>
  </si>
  <si>
    <t>W0005176</t>
  </si>
  <si>
    <t>GCC3097</t>
  </si>
  <si>
    <t>Aman Singh</t>
  </si>
  <si>
    <t>W0004339</t>
  </si>
  <si>
    <t>GCC3099</t>
  </si>
  <si>
    <t>Sowmya Akula</t>
  </si>
  <si>
    <t>W0004340</t>
  </si>
  <si>
    <t>GCC3100</t>
  </si>
  <si>
    <t>Fatima Aqeela</t>
  </si>
  <si>
    <t>W0004989</t>
  </si>
  <si>
    <t>GCC3108</t>
  </si>
  <si>
    <t>Sai Vineeth Kola</t>
  </si>
  <si>
    <t>W0004341</t>
  </si>
  <si>
    <t>GCC3114</t>
  </si>
  <si>
    <t>Krishna Chaitanya Deevi</t>
  </si>
  <si>
    <t>W0004342</t>
  </si>
  <si>
    <t>GCC3116</t>
  </si>
  <si>
    <t>Beesam Pradeep Reddy</t>
  </si>
  <si>
    <t>W0005344</t>
  </si>
  <si>
    <t>GCC3117</t>
  </si>
  <si>
    <t>Daisy Fernandes</t>
  </si>
  <si>
    <t>W0005345</t>
  </si>
  <si>
    <t>GCC3125</t>
  </si>
  <si>
    <t>Mohammad Ruth</t>
  </si>
  <si>
    <t>W0005177</t>
  </si>
  <si>
    <t>GCC3126</t>
  </si>
  <si>
    <t>Sofia Anthony</t>
  </si>
  <si>
    <t>W0004343</t>
  </si>
  <si>
    <t>GCC3128</t>
  </si>
  <si>
    <t>Jasmine Singh</t>
  </si>
  <si>
    <t>W0004990</t>
  </si>
  <si>
    <t>GCC3129</t>
  </si>
  <si>
    <t>Radhika Mateti</t>
  </si>
  <si>
    <t>W0004344</t>
  </si>
  <si>
    <t>GCC3130</t>
  </si>
  <si>
    <t>Lokesh Agarwal</t>
  </si>
  <si>
    <t>W0004345</t>
  </si>
  <si>
    <t>GCC3140</t>
  </si>
  <si>
    <t>Sahithya Kumar Vamaravalli</t>
  </si>
  <si>
    <t>W0004346</t>
  </si>
  <si>
    <t>GCC3141</t>
  </si>
  <si>
    <t>Rajashree Jena</t>
  </si>
  <si>
    <t>W0005346</t>
  </si>
  <si>
    <t>GCC3144</t>
  </si>
  <si>
    <t>Divya Bollepally</t>
  </si>
  <si>
    <t>W0004991</t>
  </si>
  <si>
    <t>GCC3145</t>
  </si>
  <si>
    <t>Pragna Gaddala</t>
  </si>
  <si>
    <t>W0004347</t>
  </si>
  <si>
    <t>GCC3146</t>
  </si>
  <si>
    <t>Vidya Venkateshan</t>
  </si>
  <si>
    <t>W0004348</t>
  </si>
  <si>
    <t>GCC3148</t>
  </si>
  <si>
    <t>Ujwal Reyya</t>
  </si>
  <si>
    <t>Digital Netherlands</t>
  </si>
  <si>
    <t>Randstad Digital Netherlands BV</t>
  </si>
  <si>
    <t>W0004349</t>
  </si>
  <si>
    <t>GCC3149</t>
  </si>
  <si>
    <t>Chigullapally Srisha</t>
  </si>
  <si>
    <t>W0004350</t>
  </si>
  <si>
    <t>GCC3151</t>
  </si>
  <si>
    <t>Suraj Kumar Pathakala</t>
  </si>
  <si>
    <t>W0004351</t>
  </si>
  <si>
    <t>GCC3152</t>
  </si>
  <si>
    <t>Dontagowni Sai Deep</t>
  </si>
  <si>
    <t>W0004352</t>
  </si>
  <si>
    <t>GCC3154</t>
  </si>
  <si>
    <t>Saransh Mehta</t>
  </si>
  <si>
    <t>W0004992</t>
  </si>
  <si>
    <t>GCC3155</t>
  </si>
  <si>
    <t>JONATHAN PAUL KROTHA VIDYASAGAR</t>
  </si>
  <si>
    <t>W0004353</t>
  </si>
  <si>
    <t>GCC3160</t>
  </si>
  <si>
    <t>Adarsh Pobbati</t>
  </si>
  <si>
    <t>W0005347</t>
  </si>
  <si>
    <t>GCC3161</t>
  </si>
  <si>
    <t>V Rachel Rachel Sarika</t>
  </si>
  <si>
    <t>W0004354</t>
  </si>
  <si>
    <t>GCC3164</t>
  </si>
  <si>
    <t>Manohar Illandula</t>
  </si>
  <si>
    <t>W0004355</t>
  </si>
  <si>
    <t>GCC3165</t>
  </si>
  <si>
    <t>Anthony Srikanth</t>
  </si>
  <si>
    <t>W0004993</t>
  </si>
  <si>
    <t>GCC3170</t>
  </si>
  <si>
    <t>Ojha Harish</t>
  </si>
  <si>
    <t>W0004356</t>
  </si>
  <si>
    <t>GCC3171</t>
  </si>
  <si>
    <t>Ramya Talichetty</t>
  </si>
  <si>
    <t>W0004994</t>
  </si>
  <si>
    <t>GCC3176</t>
  </si>
  <si>
    <t>J Martin</t>
  </si>
  <si>
    <t>W0004357</t>
  </si>
  <si>
    <t>GCC3177</t>
  </si>
  <si>
    <t>Keerthija Yalamanchili</t>
  </si>
  <si>
    <t>W0004358</t>
  </si>
  <si>
    <t>GCC3178</t>
  </si>
  <si>
    <t>M Kiran Kumar</t>
  </si>
  <si>
    <t>W0004359</t>
  </si>
  <si>
    <t>GCC3180</t>
  </si>
  <si>
    <t>Vuppugalla Narendar</t>
  </si>
  <si>
    <t>W0005178</t>
  </si>
  <si>
    <t>GCC3181</t>
  </si>
  <si>
    <t>Raviteja Pattapu</t>
  </si>
  <si>
    <t>W0004995</t>
  </si>
  <si>
    <t>GCC3183</t>
  </si>
  <si>
    <t>Mounika Sandrani</t>
  </si>
  <si>
    <t>W0004360</t>
  </si>
  <si>
    <t>GCC3184</t>
  </si>
  <si>
    <t>Joseph Joby N</t>
  </si>
  <si>
    <t>W0004361</t>
  </si>
  <si>
    <t>GCC3185</t>
  </si>
  <si>
    <t>Raghavi Muthyam</t>
  </si>
  <si>
    <t>W0004996</t>
  </si>
  <si>
    <t>GCC3188</t>
  </si>
  <si>
    <t>Pavan Sharath Challagali</t>
  </si>
  <si>
    <t>W0005179</t>
  </si>
  <si>
    <t>GCC3189</t>
  </si>
  <si>
    <t>Satyavarapu Hari Kiran</t>
  </si>
  <si>
    <t>W0005180</t>
  </si>
  <si>
    <t>GCC3190</t>
  </si>
  <si>
    <t>Rajeev Kumar Patra</t>
  </si>
  <si>
    <t>W0004362</t>
  </si>
  <si>
    <t>GCC3192</t>
  </si>
  <si>
    <t>Vaishnavi Chandi</t>
  </si>
  <si>
    <t>W0004997</t>
  </si>
  <si>
    <t>GCC3195</t>
  </si>
  <si>
    <t>Bondili Hemanth Kumar Singh</t>
  </si>
  <si>
    <t>W0004998</t>
  </si>
  <si>
    <t>GCC3196</t>
  </si>
  <si>
    <t>Pravallika Sajja</t>
  </si>
  <si>
    <t>W0004363</t>
  </si>
  <si>
    <t>GCC3198</t>
  </si>
  <si>
    <t>Prasad Shrikant Raikwad</t>
  </si>
  <si>
    <t>W0005181</t>
  </si>
  <si>
    <t>GCC3200</t>
  </si>
  <si>
    <t>Pasala Vamshi</t>
  </si>
  <si>
    <t>W0004364</t>
  </si>
  <si>
    <t>GCC3203</t>
  </si>
  <si>
    <t>Mohammed Abrar</t>
  </si>
  <si>
    <t>W0004365</t>
  </si>
  <si>
    <t>GCC3204</t>
  </si>
  <si>
    <t>Mahipal Reddy Kalluri</t>
  </si>
  <si>
    <t>W0004999</t>
  </si>
  <si>
    <t>GCC3206</t>
  </si>
  <si>
    <t>Hima Rapeti</t>
  </si>
  <si>
    <t>W0004366</t>
  </si>
  <si>
    <t>GCC3207</t>
  </si>
  <si>
    <t>Kandukuri Aparna</t>
  </si>
  <si>
    <t>W0004367</t>
  </si>
  <si>
    <t>GCC3208</t>
  </si>
  <si>
    <t>vatturi Harshita</t>
  </si>
  <si>
    <t>W0004368</t>
  </si>
  <si>
    <t>GCC3210</t>
  </si>
  <si>
    <t>Harsh Chhabra</t>
  </si>
  <si>
    <t>W0004369</t>
  </si>
  <si>
    <t>GCC3211</t>
  </si>
  <si>
    <t>Santosh Pingali</t>
  </si>
  <si>
    <t>W0004370</t>
  </si>
  <si>
    <t>GCC3213</t>
  </si>
  <si>
    <t>Sumanth Chakka</t>
  </si>
  <si>
    <t>W0005348</t>
  </si>
  <si>
    <t>GCC3214</t>
  </si>
  <si>
    <t>Gongalla Arun Kumar</t>
  </si>
  <si>
    <t>W0005000</t>
  </si>
  <si>
    <t>GCC3215</t>
  </si>
  <si>
    <t>Prem Kumar Chilukuri</t>
  </si>
  <si>
    <t>W0005183</t>
  </si>
  <si>
    <t>GCC3216</t>
  </si>
  <si>
    <t>Patha Cuddapah Grace</t>
  </si>
  <si>
    <t>W0004371</t>
  </si>
  <si>
    <t>GCC3217</t>
  </si>
  <si>
    <t>Sunil Baswapuram</t>
  </si>
  <si>
    <t>W0004372</t>
  </si>
  <si>
    <t>GCC3218</t>
  </si>
  <si>
    <t>Siddhartha Koyalkar</t>
  </si>
  <si>
    <t>W0005349</t>
  </si>
  <si>
    <t>GCC3219</t>
  </si>
  <si>
    <t>Vilasagaram Naveena</t>
  </si>
  <si>
    <t>W0004373</t>
  </si>
  <si>
    <t>GCC3220</t>
  </si>
  <si>
    <t>Baggani Rajasekhar</t>
  </si>
  <si>
    <t>W0004374</t>
  </si>
  <si>
    <t>GCC3222</t>
  </si>
  <si>
    <t>Avinash Prathipati</t>
  </si>
  <si>
    <t>W0005001</t>
  </si>
  <si>
    <t>GCC3224</t>
  </si>
  <si>
    <t>Gaddam Mamatha</t>
  </si>
  <si>
    <t>W0005002</t>
  </si>
  <si>
    <t>GCC3226</t>
  </si>
  <si>
    <t>Ronak Arya</t>
  </si>
  <si>
    <t>Randstad Global IT Solutions BV</t>
  </si>
  <si>
    <t>W0005350</t>
  </si>
  <si>
    <t>GCC3228</t>
  </si>
  <si>
    <t>AMIT PAUL</t>
  </si>
  <si>
    <t>W0005003</t>
  </si>
  <si>
    <t>GCC3231</t>
  </si>
  <si>
    <t>Vijaya Nayak</t>
  </si>
  <si>
    <t>W0004375</t>
  </si>
  <si>
    <t>GCC3243</t>
  </si>
  <si>
    <t>Sakshi Mohadikar</t>
  </si>
  <si>
    <t>W0005004</t>
  </si>
  <si>
    <t>GCC3250</t>
  </si>
  <si>
    <t>M Sai Kishore</t>
  </si>
  <si>
    <t>W0005351</t>
  </si>
  <si>
    <t>GCC3251</t>
  </si>
  <si>
    <t>Eena Singh</t>
  </si>
  <si>
    <t>W0005005</t>
  </si>
  <si>
    <t>GCC3255</t>
  </si>
  <si>
    <t>Gaurav Singh</t>
  </si>
  <si>
    <t>W0005184</t>
  </si>
  <si>
    <t>GCC3256</t>
  </si>
  <si>
    <t>Kotturi Sai Laxmi Narasimha Avinash</t>
  </si>
  <si>
    <t>W0004376</t>
  </si>
  <si>
    <t>GCC3257</t>
  </si>
  <si>
    <t>Mukesh Sagare</t>
  </si>
  <si>
    <t>W0004377</t>
  </si>
  <si>
    <t>GCC3258</t>
  </si>
  <si>
    <t>Vederey Shirisha</t>
  </si>
  <si>
    <t>W0004378</t>
  </si>
  <si>
    <t>GCC3260</t>
  </si>
  <si>
    <t>Mulgund Sneha</t>
  </si>
  <si>
    <t>W0004379</t>
  </si>
  <si>
    <t>GCC3261</t>
  </si>
  <si>
    <t>Naredla Rajasree Reddy</t>
  </si>
  <si>
    <t>W0004380</t>
  </si>
  <si>
    <t>GCC3262</t>
  </si>
  <si>
    <t>Mohammed Aslam</t>
  </si>
  <si>
    <t>W0004381</t>
  </si>
  <si>
    <t>GCC3263</t>
  </si>
  <si>
    <t>Dirisam Nikitha (On Leave)</t>
  </si>
  <si>
    <t>W0005006</t>
  </si>
  <si>
    <t>GCC3264</t>
  </si>
  <si>
    <t>Lalitha Kirthana D R</t>
  </si>
  <si>
    <t>W0005007</t>
  </si>
  <si>
    <t>GCC3269</t>
  </si>
  <si>
    <t>Rapolu Yeshaswine</t>
  </si>
  <si>
    <t>W0004382</t>
  </si>
  <si>
    <t>GCC3273</t>
  </si>
  <si>
    <t>Bakky Dileep</t>
  </si>
  <si>
    <t>W0004383</t>
  </si>
  <si>
    <t>GCC3274</t>
  </si>
  <si>
    <t>Piyush Sagdeo</t>
  </si>
  <si>
    <t>W0004384</t>
  </si>
  <si>
    <t>GCC3280</t>
  </si>
  <si>
    <t>Srihari Avvaru</t>
  </si>
  <si>
    <t>W0005352</t>
  </si>
  <si>
    <t>GCC3286</t>
  </si>
  <si>
    <t>Aaron Christopher</t>
  </si>
  <si>
    <t>W0004385</t>
  </si>
  <si>
    <t>GCC3287</t>
  </si>
  <si>
    <t>Deepika Tedla</t>
  </si>
  <si>
    <t>W0005353</t>
  </si>
  <si>
    <t>GCC3291</t>
  </si>
  <si>
    <t>Poorna Teja Vytla</t>
  </si>
  <si>
    <t>W0004386</t>
  </si>
  <si>
    <t>GCC3304</t>
  </si>
  <si>
    <t>Manoj Ghanathey</t>
  </si>
  <si>
    <t>W0004387</t>
  </si>
  <si>
    <t>GCC3305</t>
  </si>
  <si>
    <t>Charan Kumar T S</t>
  </si>
  <si>
    <t>W0004388</t>
  </si>
  <si>
    <t>GCC3306</t>
  </si>
  <si>
    <t>Ravi Dakshayani (On Leave)</t>
  </si>
  <si>
    <t>W0005008</t>
  </si>
  <si>
    <t>GCC3307</t>
  </si>
  <si>
    <t>M Ankit Kumar</t>
  </si>
  <si>
    <t>W0005354</t>
  </si>
  <si>
    <t>GCC3323</t>
  </si>
  <si>
    <t>Shiva Kumar</t>
  </si>
  <si>
    <t>W0004390</t>
  </si>
  <si>
    <t>GCC3324</t>
  </si>
  <si>
    <t>Kalpana C</t>
  </si>
  <si>
    <t>W0004392</t>
  </si>
  <si>
    <t>GCC3335</t>
  </si>
  <si>
    <t>Ramya Patlolla</t>
  </si>
  <si>
    <t>W0004393</t>
  </si>
  <si>
    <t>GCC3337</t>
  </si>
  <si>
    <t>Heena Shaik</t>
  </si>
  <si>
    <t>W0005009</t>
  </si>
  <si>
    <t>GCC3338</t>
  </si>
  <si>
    <t>Enoch Lewis</t>
  </si>
  <si>
    <t>W0004394</t>
  </si>
  <si>
    <t>GCC3339</t>
  </si>
  <si>
    <t>Pooja Dubey</t>
  </si>
  <si>
    <t>W0005010</t>
  </si>
  <si>
    <t>GCC3340</t>
  </si>
  <si>
    <t>Jessica Verndet Jasawala</t>
  </si>
  <si>
    <t>W0005011</t>
  </si>
  <si>
    <t>GCC3349</t>
  </si>
  <si>
    <t>Abhijith Mukundan</t>
  </si>
  <si>
    <t>W0004395</t>
  </si>
  <si>
    <t>GCC3355</t>
  </si>
  <si>
    <t>Shakeba Hashmat</t>
  </si>
  <si>
    <t>W0004396</t>
  </si>
  <si>
    <t>GCC3358</t>
  </si>
  <si>
    <t>Merlin .</t>
  </si>
  <si>
    <t>W0004397</t>
  </si>
  <si>
    <t>GCC3359</t>
  </si>
  <si>
    <t>Shiva Pathepuram</t>
  </si>
  <si>
    <t>W0004399</t>
  </si>
  <si>
    <t>GCC3362</t>
  </si>
  <si>
    <t>Suryavamshi Patil</t>
  </si>
  <si>
    <t>W0004400</t>
  </si>
  <si>
    <t>GCC3363</t>
  </si>
  <si>
    <t>Talari Prakash</t>
  </si>
  <si>
    <t>W0004401</t>
  </si>
  <si>
    <t>GCC3367</t>
  </si>
  <si>
    <t>Venkatrao Muvva</t>
  </si>
  <si>
    <t>W0004402</t>
  </si>
  <si>
    <t>GCC3369</t>
  </si>
  <si>
    <t>S Nalini</t>
  </si>
  <si>
    <t>W0004403</t>
  </si>
  <si>
    <t>GCC3373</t>
  </si>
  <si>
    <t>Jagadeesh Kuthati</t>
  </si>
  <si>
    <t>W0004404</t>
  </si>
  <si>
    <t>GCC3379</t>
  </si>
  <si>
    <t>A Mounika</t>
  </si>
  <si>
    <t>W0004405</t>
  </si>
  <si>
    <t>GCC3382</t>
  </si>
  <si>
    <t>Syed Hussain</t>
  </si>
  <si>
    <t>W0004406</t>
  </si>
  <si>
    <t>GCC3387</t>
  </si>
  <si>
    <t>Nicholas Richard</t>
  </si>
  <si>
    <t>W0004407</t>
  </si>
  <si>
    <t>GCC3394</t>
  </si>
  <si>
    <t>Doris Frank</t>
  </si>
  <si>
    <t>W0004408</t>
  </si>
  <si>
    <t>GCC3398</t>
  </si>
  <si>
    <t>Amar Maind</t>
  </si>
  <si>
    <t>W0005355</t>
  </si>
  <si>
    <t>GCC3400</t>
  </si>
  <si>
    <t>M Shashikanth</t>
  </si>
  <si>
    <t>W0004409</t>
  </si>
  <si>
    <t>GCC3401</t>
  </si>
  <si>
    <t>Saipriya Kovoor</t>
  </si>
  <si>
    <t>W0004410</t>
  </si>
  <si>
    <t>GCC3405</t>
  </si>
  <si>
    <t>Shaik Mubeena</t>
  </si>
  <si>
    <t>W0004411</t>
  </si>
  <si>
    <t>GCC3408</t>
  </si>
  <si>
    <t>Cinderella Massey</t>
  </si>
  <si>
    <t>W0005187</t>
  </si>
  <si>
    <t>GCC3411</t>
  </si>
  <si>
    <t>Karan Pardeshi</t>
  </si>
  <si>
    <t>W0004412</t>
  </si>
  <si>
    <t>GCC3412</t>
  </si>
  <si>
    <t>Kantha Kanchana</t>
  </si>
  <si>
    <t>W0004413</t>
  </si>
  <si>
    <t>GCC3416</t>
  </si>
  <si>
    <t>Sai Gummadi</t>
  </si>
  <si>
    <t>W0004414</t>
  </si>
  <si>
    <t>GCC3419</t>
  </si>
  <si>
    <t>Jacquline Anthony</t>
  </si>
  <si>
    <t>W0004415</t>
  </si>
  <si>
    <t>GCC3423</t>
  </si>
  <si>
    <t>Shreya Sinha</t>
  </si>
  <si>
    <t>W0004416</t>
  </si>
  <si>
    <t>GCC3425</t>
  </si>
  <si>
    <t>D Komolika</t>
  </si>
  <si>
    <t>W0004417</t>
  </si>
  <si>
    <t>GCC3426</t>
  </si>
  <si>
    <t>Amulya Bandaru</t>
  </si>
  <si>
    <t>W0005356</t>
  </si>
  <si>
    <t>GCC3427</t>
  </si>
  <si>
    <t>Shalini Chauhan</t>
  </si>
  <si>
    <t>W0004418</t>
  </si>
  <si>
    <t>GCC3430</t>
  </si>
  <si>
    <t>Monica Chilal</t>
  </si>
  <si>
    <t>W0004419</t>
  </si>
  <si>
    <t>GCC3439</t>
  </si>
  <si>
    <t>Ashok Kumar Sunke</t>
  </si>
  <si>
    <t>W0005357</t>
  </si>
  <si>
    <t>GCC3448</t>
  </si>
  <si>
    <t>Rishab Baid</t>
  </si>
  <si>
    <t>W0005012</t>
  </si>
  <si>
    <t>GCC3450</t>
  </si>
  <si>
    <t>Rishab Jaiswal</t>
  </si>
  <si>
    <t>W0005358</t>
  </si>
  <si>
    <t>GCC3452</t>
  </si>
  <si>
    <t>Syed Nazer</t>
  </si>
  <si>
    <t>W0004420</t>
  </si>
  <si>
    <t>GCC3456</t>
  </si>
  <si>
    <t>Sarwat Bala</t>
  </si>
  <si>
    <t>W0004421</t>
  </si>
  <si>
    <t>GCC3457</t>
  </si>
  <si>
    <t>Naga Navya Shree Vadlamudi</t>
  </si>
  <si>
    <t>W0005188</t>
  </si>
  <si>
    <t>GCC3458</t>
  </si>
  <si>
    <t>Sathya Sravani Gurazala</t>
  </si>
  <si>
    <t>W0004422</t>
  </si>
  <si>
    <t>GCC3461</t>
  </si>
  <si>
    <t>Shaik Saifulla</t>
  </si>
  <si>
    <t>W0004423</t>
  </si>
  <si>
    <t>GCC3464</t>
  </si>
  <si>
    <t>M A Acharya</t>
  </si>
  <si>
    <t>W0004424</t>
  </si>
  <si>
    <t>GCC3465</t>
  </si>
  <si>
    <t>Marshal Anthony</t>
  </si>
  <si>
    <t>W0004425</t>
  </si>
  <si>
    <t>GCC3466</t>
  </si>
  <si>
    <t>Afreen sultana</t>
  </si>
  <si>
    <t>W0004426</t>
  </si>
  <si>
    <t>GCC3467</t>
  </si>
  <si>
    <t>J Sherlin</t>
  </si>
  <si>
    <t>W0005189</t>
  </si>
  <si>
    <t>GCC3470</t>
  </si>
  <si>
    <t>Ravi Soni</t>
  </si>
  <si>
    <t>RIPL</t>
  </si>
  <si>
    <t>Randstad India Private Limited</t>
  </si>
  <si>
    <t>W0004427</t>
  </si>
  <si>
    <t>GCC3471</t>
  </si>
  <si>
    <t>Khushboo Pandey</t>
  </si>
  <si>
    <t>W0004429</t>
  </si>
  <si>
    <t>GCC3474</t>
  </si>
  <si>
    <t>Vemulapalli Gopi Kishore</t>
  </si>
  <si>
    <t>W0005014</t>
  </si>
  <si>
    <t>GCC3478</t>
  </si>
  <si>
    <t>Mohammed Ahmed</t>
  </si>
  <si>
    <t>W0004430</t>
  </si>
  <si>
    <t>GCC3487</t>
  </si>
  <si>
    <t>Rahul Jain</t>
  </si>
  <si>
    <t>W0005190</t>
  </si>
  <si>
    <t>GCC3491</t>
  </si>
  <si>
    <t>Bommali Sravya</t>
  </si>
  <si>
    <t>W0004431</t>
  </si>
  <si>
    <t>GCC3493</t>
  </si>
  <si>
    <t>Tejaswini Shendge</t>
  </si>
  <si>
    <t>W0005015</t>
  </si>
  <si>
    <t>GCC3496</t>
  </si>
  <si>
    <t>Shiva Gautam</t>
  </si>
  <si>
    <t>W0004432</t>
  </si>
  <si>
    <t>GCC3501</t>
  </si>
  <si>
    <t>Shabana Shabana</t>
  </si>
  <si>
    <t>W0005191</t>
  </si>
  <si>
    <t>GCC3503</t>
  </si>
  <si>
    <t>Gumpale Yamuna</t>
  </si>
  <si>
    <t>W0004433</t>
  </si>
  <si>
    <t>GCC3508</t>
  </si>
  <si>
    <t>Reema Sinha</t>
  </si>
  <si>
    <t>RDTC India</t>
  </si>
  <si>
    <t>Randstad Digital Talent center</t>
  </si>
  <si>
    <t>W0004434</t>
  </si>
  <si>
    <t>GCC3512</t>
  </si>
  <si>
    <t>Kommu Manoj Kumar</t>
  </si>
  <si>
    <t>W0005016</t>
  </si>
  <si>
    <t>GCC3515</t>
  </si>
  <si>
    <t>Komal Sharma</t>
  </si>
  <si>
    <t>W0005192</t>
  </si>
  <si>
    <t>GCC3519</t>
  </si>
  <si>
    <t>N Divya Karuna</t>
  </si>
  <si>
    <t>Tempo Netherlands 5</t>
  </si>
  <si>
    <t>W0005017</t>
  </si>
  <si>
    <t>GCC3520</t>
  </si>
  <si>
    <t>Mohd Arshad</t>
  </si>
  <si>
    <t>W0004436</t>
  </si>
  <si>
    <t>GCC3526</t>
  </si>
  <si>
    <t>Manga Surya Venkata Sai Kaushik</t>
  </si>
  <si>
    <t>W0004437</t>
  </si>
  <si>
    <t>GCC3530</t>
  </si>
  <si>
    <t>Sharan Hakkay</t>
  </si>
  <si>
    <t>W0005359</t>
  </si>
  <si>
    <t>GCC3536</t>
  </si>
  <si>
    <t>Simran Jangid</t>
  </si>
  <si>
    <t>W0005018</t>
  </si>
  <si>
    <t>GCC3550</t>
  </si>
  <si>
    <t>Shalini Bandaru</t>
  </si>
  <si>
    <t>W0004438</t>
  </si>
  <si>
    <t>GCC3551</t>
  </si>
  <si>
    <t>Varun Vadithay</t>
  </si>
  <si>
    <t>W0004439</t>
  </si>
  <si>
    <t>GCC3557</t>
  </si>
  <si>
    <t>Megha Nimmaturi</t>
  </si>
  <si>
    <t>W0005193</t>
  </si>
  <si>
    <t>GCC3558</t>
  </si>
  <si>
    <t>Chikkonti Gopi Krishna</t>
  </si>
  <si>
    <t>W0005019</t>
  </si>
  <si>
    <t>GCC3583</t>
  </si>
  <si>
    <t>M Supriya</t>
  </si>
  <si>
    <t>W0004441</t>
  </si>
  <si>
    <t>GCC3584</t>
  </si>
  <si>
    <t>Rohit Basa</t>
  </si>
  <si>
    <t>W0004442</t>
  </si>
  <si>
    <t>GCC3589</t>
  </si>
  <si>
    <t>Vahini Joseph Raj</t>
  </si>
  <si>
    <t>W0005360</t>
  </si>
  <si>
    <t>GCC3591</t>
  </si>
  <si>
    <t>HARINI MEENAKSHI SANAGALA</t>
  </si>
  <si>
    <t>W0004443</t>
  </si>
  <si>
    <t>GCC3593</t>
  </si>
  <si>
    <t>Bandari Varnitha Cladious</t>
  </si>
  <si>
    <t>W0004444</t>
  </si>
  <si>
    <t>GCC3598</t>
  </si>
  <si>
    <t>Susama Sahu (On Leave)</t>
  </si>
  <si>
    <t>W0004445</t>
  </si>
  <si>
    <t>GCC3632</t>
  </si>
  <si>
    <t>Divya Kadali</t>
  </si>
  <si>
    <t>W0004446</t>
  </si>
  <si>
    <t>GCC3633</t>
  </si>
  <si>
    <t>Nitin Prashant</t>
  </si>
  <si>
    <t>W0004447</t>
  </si>
  <si>
    <t>GCC3634</t>
  </si>
  <si>
    <t>Kalikivayi Mounika</t>
  </si>
  <si>
    <t>W0004448</t>
  </si>
  <si>
    <t>GCC3635</t>
  </si>
  <si>
    <t>Yashwant Jada</t>
  </si>
  <si>
    <t>W0004449</t>
  </si>
  <si>
    <t>GCC3636</t>
  </si>
  <si>
    <t>Chamanthi Vishal Kumar</t>
  </si>
  <si>
    <t>W0005361</t>
  </si>
  <si>
    <t>GCC3663</t>
  </si>
  <si>
    <t>Namratha Misra</t>
  </si>
  <si>
    <t>W0004451</t>
  </si>
  <si>
    <t>GCC3671</t>
  </si>
  <si>
    <t>Sowmya Chandana Chintamalla Revathi</t>
  </si>
  <si>
    <t>W0005021</t>
  </si>
  <si>
    <t>GCC3674</t>
  </si>
  <si>
    <t>Radheshyam Prasad</t>
  </si>
  <si>
    <t>W0004452</t>
  </si>
  <si>
    <t>GCC3676</t>
  </si>
  <si>
    <t>Naveen Panwar</t>
  </si>
  <si>
    <t>W0005362</t>
  </si>
  <si>
    <t>GCC3688</t>
  </si>
  <si>
    <t>Harshita Agarwal</t>
  </si>
  <si>
    <t>W0004453</t>
  </si>
  <si>
    <t>GCC3689</t>
  </si>
  <si>
    <t>Kritika Rastogi</t>
  </si>
  <si>
    <t>W0004454</t>
  </si>
  <si>
    <t>GCC3690</t>
  </si>
  <si>
    <t>Priyanka Chenchaiah</t>
  </si>
  <si>
    <t>W0004455</t>
  </si>
  <si>
    <t>GCC3691</t>
  </si>
  <si>
    <t>Kaipa Lahari</t>
  </si>
  <si>
    <t>W0004456</t>
  </si>
  <si>
    <t>GCC3708</t>
  </si>
  <si>
    <t>Amrita Barua</t>
  </si>
  <si>
    <t>W0004457</t>
  </si>
  <si>
    <t>GCC3729</t>
  </si>
  <si>
    <t>Ananthula Sandheep</t>
  </si>
  <si>
    <t>W0004458</t>
  </si>
  <si>
    <t>GCC3731</t>
  </si>
  <si>
    <t>Murali Vangipuram</t>
  </si>
  <si>
    <t>W0004460</t>
  </si>
  <si>
    <t>GCC3742</t>
  </si>
  <si>
    <t>Sri Neetha Peddichetty</t>
  </si>
  <si>
    <t>W0005363</t>
  </si>
  <si>
    <t>GCC3754</t>
  </si>
  <si>
    <t>Ankur Tandon</t>
  </si>
  <si>
    <t>W0005364</t>
  </si>
  <si>
    <t>GCC3771</t>
  </si>
  <si>
    <t>Prachi Appasaheb Vagyani</t>
  </si>
  <si>
    <t>W0005022</t>
  </si>
  <si>
    <t>GCC3773</t>
  </si>
  <si>
    <t>Goutham Ravi</t>
  </si>
  <si>
    <t>W0004461</t>
  </si>
  <si>
    <t>GCC3777</t>
  </si>
  <si>
    <t>P Rohit Yadav</t>
  </si>
  <si>
    <t>W0005195</t>
  </si>
  <si>
    <t>GCC3780</t>
  </si>
  <si>
    <t>Mohammed Ali</t>
  </si>
  <si>
    <t>W0004462</t>
  </si>
  <si>
    <t>GCC3789</t>
  </si>
  <si>
    <t>Shiva Raghunath Tatta</t>
  </si>
  <si>
    <t>W0004463</t>
  </si>
  <si>
    <t>GCC3792</t>
  </si>
  <si>
    <t>Divya Bagh</t>
  </si>
  <si>
    <t>W0004464</t>
  </si>
  <si>
    <t>GCC3795</t>
  </si>
  <si>
    <t>Renuka Gour</t>
  </si>
  <si>
    <t>W0004465</t>
  </si>
  <si>
    <t>GCC3800</t>
  </si>
  <si>
    <t>Mettu Manisha</t>
  </si>
  <si>
    <t>W0005196</t>
  </si>
  <si>
    <t>GCC3827</t>
  </si>
  <si>
    <t>Thyata Madhurakshi</t>
  </si>
  <si>
    <t>W0004467</t>
  </si>
  <si>
    <t>GCC3828</t>
  </si>
  <si>
    <t>Ram Saran Reddy Lingala</t>
  </si>
  <si>
    <t>W0004468</t>
  </si>
  <si>
    <t>GCC3839</t>
  </si>
  <si>
    <t>Cheeli Aparna</t>
  </si>
  <si>
    <t>W0004469</t>
  </si>
  <si>
    <t>GCC3841</t>
  </si>
  <si>
    <t>Gali Venkata Sai Preethi</t>
  </si>
  <si>
    <t>W0004470</t>
  </si>
  <si>
    <t>GCC3851</t>
  </si>
  <si>
    <t>Rajneesh Shukla</t>
  </si>
  <si>
    <t>W0004471</t>
  </si>
  <si>
    <t>GCC3852</t>
  </si>
  <si>
    <t>Chandana Tunkimetla</t>
  </si>
  <si>
    <t>W0004472</t>
  </si>
  <si>
    <t>GCC3855</t>
  </si>
  <si>
    <t>Shreyas Vijay Nambiar</t>
  </si>
  <si>
    <t>W0004473</t>
  </si>
  <si>
    <t>GCC3857</t>
  </si>
  <si>
    <t>Sai Swathi Sri Mallem</t>
  </si>
  <si>
    <t>W0004474</t>
  </si>
  <si>
    <t>GCC3859</t>
  </si>
  <si>
    <t>Manneru Manjari</t>
  </si>
  <si>
    <t>W0004475</t>
  </si>
  <si>
    <t>GCC3860</t>
  </si>
  <si>
    <t>Samanthpudi Alekhya</t>
  </si>
  <si>
    <t>W0005023</t>
  </si>
  <si>
    <t>GCC3885</t>
  </si>
  <si>
    <t>Argula Rekha</t>
  </si>
  <si>
    <t>Reward</t>
  </si>
  <si>
    <t>W0004476</t>
  </si>
  <si>
    <t>GCC3944</t>
  </si>
  <si>
    <t>Chandana Vidiyala</t>
  </si>
  <si>
    <t>W0005197</t>
  </si>
  <si>
    <t>GCC3972</t>
  </si>
  <si>
    <t>Mohammad Asif</t>
  </si>
  <si>
    <t>W0004477</t>
  </si>
  <si>
    <t>GCC3974</t>
  </si>
  <si>
    <t>Rupali Singh</t>
  </si>
  <si>
    <t>W0004478</t>
  </si>
  <si>
    <t>GCC3978</t>
  </si>
  <si>
    <t>Ajinkya Manathkar</t>
  </si>
  <si>
    <t>Field marketing</t>
  </si>
  <si>
    <t>W0004479</t>
  </si>
  <si>
    <t>GCC3980</t>
  </si>
  <si>
    <t>Belide Soundarya (On Leave)</t>
  </si>
  <si>
    <t>W0005365</t>
  </si>
  <si>
    <t>GCC3995</t>
  </si>
  <si>
    <t>Varun Kumar Cheerala</t>
  </si>
  <si>
    <t>W0004480</t>
  </si>
  <si>
    <t>GCC3996</t>
  </si>
  <si>
    <t>Sai Kumar Vemuru</t>
  </si>
  <si>
    <t>W0004481</t>
  </si>
  <si>
    <t>GCC4011</t>
  </si>
  <si>
    <t>Priyanka Damera</t>
  </si>
  <si>
    <t>W0004482</t>
  </si>
  <si>
    <t>GCC4012</t>
  </si>
  <si>
    <t>Narayan Gauda</t>
  </si>
  <si>
    <t>W0004483</t>
  </si>
  <si>
    <t>GCC4022</t>
  </si>
  <si>
    <t>Suchitra Sagaram</t>
  </si>
  <si>
    <t>W0004484</t>
  </si>
  <si>
    <t>W0005366</t>
  </si>
  <si>
    <t>GCC4029</t>
  </si>
  <si>
    <t>Smitha Kadari</t>
  </si>
  <si>
    <t>W0004485</t>
  </si>
  <si>
    <t>GCC4036</t>
  </si>
  <si>
    <t>Ramagiri Shashank</t>
  </si>
  <si>
    <t>W0005367</t>
  </si>
  <si>
    <t>GCC4039</t>
  </si>
  <si>
    <t>Sai Kalburge</t>
  </si>
  <si>
    <t>W0004486</t>
  </si>
  <si>
    <t>GCC4043</t>
  </si>
  <si>
    <t>Martina Jennifer</t>
  </si>
  <si>
    <t>W0005198</t>
  </si>
  <si>
    <t>GCC4044</t>
  </si>
  <si>
    <t>M Ranjeet Kumar</t>
  </si>
  <si>
    <t>W0004487</t>
  </si>
  <si>
    <t>GCC4048</t>
  </si>
  <si>
    <t>Avinash Kumar Jaiswal</t>
  </si>
  <si>
    <t>W0005024</t>
  </si>
  <si>
    <t>GCC4050</t>
  </si>
  <si>
    <t>Priyanka Meyur Tulasi</t>
  </si>
  <si>
    <t>W0005025</t>
  </si>
  <si>
    <t>GCC4052</t>
  </si>
  <si>
    <t>Abhishek Prasad</t>
  </si>
  <si>
    <t>W0004489</t>
  </si>
  <si>
    <t>GCC4067</t>
  </si>
  <si>
    <t>Sai Sandhya Gopaluni</t>
  </si>
  <si>
    <t>W0004490</t>
  </si>
  <si>
    <t>GCC4085</t>
  </si>
  <si>
    <t>Ruchitha Kusuma</t>
  </si>
  <si>
    <t>W0005368</t>
  </si>
  <si>
    <t>GCC4094</t>
  </si>
  <si>
    <t>Vyshali Gudeyv</t>
  </si>
  <si>
    <t>W0005369</t>
  </si>
  <si>
    <t>GCC4096</t>
  </si>
  <si>
    <t>Prarit Garodia</t>
  </si>
  <si>
    <t>W0004491</t>
  </si>
  <si>
    <t>GCC4097</t>
  </si>
  <si>
    <t>Sandeep Kumar Akunooru</t>
  </si>
  <si>
    <t>W0005370</t>
  </si>
  <si>
    <t>GCC4099</t>
  </si>
  <si>
    <t>Biswabrata Jana</t>
  </si>
  <si>
    <t>W0005026</t>
  </si>
  <si>
    <t>GCC4102</t>
  </si>
  <si>
    <t>Sai Venkata Satya Dev Palla</t>
  </si>
  <si>
    <t>W0004492</t>
  </si>
  <si>
    <t>GCC4104</t>
  </si>
  <si>
    <t>Gayatri Jerry</t>
  </si>
  <si>
    <t>W0005027</t>
  </si>
  <si>
    <t>GCC4126</t>
  </si>
  <si>
    <t>Abhay Kumar</t>
  </si>
  <si>
    <t>W0004493</t>
  </si>
  <si>
    <t>GCC4128</t>
  </si>
  <si>
    <t>Sai Krishna Reddy Aouthu</t>
  </si>
  <si>
    <t>W0004494</t>
  </si>
  <si>
    <t>GCC4139</t>
  </si>
  <si>
    <t>Nidhi Sukumaran</t>
  </si>
  <si>
    <t>W0005199</t>
  </si>
  <si>
    <t>GCC4143</t>
  </si>
  <si>
    <t>M Mounika</t>
  </si>
  <si>
    <t>W0005028</t>
  </si>
  <si>
    <t>GCC4145</t>
  </si>
  <si>
    <t>Markani Sai Siva Kumar</t>
  </si>
  <si>
    <t>W0004495</t>
  </si>
  <si>
    <t>GCC4146</t>
  </si>
  <si>
    <t>Swetha D</t>
  </si>
  <si>
    <t>W0004496</t>
  </si>
  <si>
    <t>GCC4147</t>
  </si>
  <si>
    <t>Bond Hanorah</t>
  </si>
  <si>
    <t>W0004497</t>
  </si>
  <si>
    <t>GCC4148</t>
  </si>
  <si>
    <t>Vaishnavi Gunukuntla</t>
  </si>
  <si>
    <t>W0005371</t>
  </si>
  <si>
    <t>GCC4151</t>
  </si>
  <si>
    <t>T Bhavani</t>
  </si>
  <si>
    <t>W0004498</t>
  </si>
  <si>
    <t>GCC4162</t>
  </si>
  <si>
    <t>Abdul Junaid</t>
  </si>
  <si>
    <t>W0004499</t>
  </si>
  <si>
    <t>GCC4163</t>
  </si>
  <si>
    <t>sindhuri Kancharla</t>
  </si>
  <si>
    <t>W0004500</t>
  </si>
  <si>
    <t>GCC4164</t>
  </si>
  <si>
    <t>Imran Goodusab</t>
  </si>
  <si>
    <t>W0004501</t>
  </si>
  <si>
    <t>GCC4166</t>
  </si>
  <si>
    <t>Yasaswini Thota</t>
  </si>
  <si>
    <t>W0005200</t>
  </si>
  <si>
    <t>GCC4167</t>
  </si>
  <si>
    <t>Ishwarya Madhuri Saladi</t>
  </si>
  <si>
    <t>W0004502</t>
  </si>
  <si>
    <t>GCC4168</t>
  </si>
  <si>
    <t>yamiine kondapalli</t>
  </si>
  <si>
    <t>W0005029</t>
  </si>
  <si>
    <t>GCC4169</t>
  </si>
  <si>
    <t>Dinesh Durga Kalyan Pitani</t>
  </si>
  <si>
    <t>W0005201</t>
  </si>
  <si>
    <t>GCC4170</t>
  </si>
  <si>
    <t>Talluri Shravya</t>
  </si>
  <si>
    <t>W0004503</t>
  </si>
  <si>
    <t>GCC4184</t>
  </si>
  <si>
    <t>Puja Kumari</t>
  </si>
  <si>
    <t>W0004504</t>
  </si>
  <si>
    <t>GCC4185</t>
  </si>
  <si>
    <t>Sravani Goka</t>
  </si>
  <si>
    <t>W0004505</t>
  </si>
  <si>
    <t>GCC4186</t>
  </si>
  <si>
    <t>Rakesh Pulmati</t>
  </si>
  <si>
    <t>W0005372</t>
  </si>
  <si>
    <t>GCC4187</t>
  </si>
  <si>
    <t>Prabhakar Kamavaramu</t>
  </si>
  <si>
    <t>W0005030</t>
  </si>
  <si>
    <t>GCC4197</t>
  </si>
  <si>
    <t>Prashant Panthi</t>
  </si>
  <si>
    <t>W0004506</t>
  </si>
  <si>
    <t>GCC4199</t>
  </si>
  <si>
    <t>Sarojini Tripathy</t>
  </si>
  <si>
    <t>W0005202</t>
  </si>
  <si>
    <t>GCC4208</t>
  </si>
  <si>
    <t>Shilpa Arra</t>
  </si>
  <si>
    <t>W0004507</t>
  </si>
  <si>
    <t>GCC4215</t>
  </si>
  <si>
    <t>Rahman Iliyas Mohd</t>
  </si>
  <si>
    <t>W0004508</t>
  </si>
  <si>
    <t>GCC4216</t>
  </si>
  <si>
    <t>Divya Sanjeeva</t>
  </si>
  <si>
    <t>W0004509</t>
  </si>
  <si>
    <t>GCC4244</t>
  </si>
  <si>
    <t>Sunil Kumar Manne</t>
  </si>
  <si>
    <t>W0004510</t>
  </si>
  <si>
    <t>GCC4246</t>
  </si>
  <si>
    <t>Ramaa Deepthi Gandikota</t>
  </si>
  <si>
    <t>W0005031</t>
  </si>
  <si>
    <t>GCC4251</t>
  </si>
  <si>
    <t>Kasani Sai Tejaswi</t>
  </si>
  <si>
    <t>W0004512</t>
  </si>
  <si>
    <t>GCC4256</t>
  </si>
  <si>
    <t>Jayanthi kuluru</t>
  </si>
  <si>
    <t>W0004513</t>
  </si>
  <si>
    <t>GCC4258</t>
  </si>
  <si>
    <t>Kommana Neha</t>
  </si>
  <si>
    <t>W0005032</t>
  </si>
  <si>
    <t>GCC4259</t>
  </si>
  <si>
    <t>PEDDI Anish Kumar Reddy</t>
  </si>
  <si>
    <t>W0004514</t>
  </si>
  <si>
    <t>GCC4261</t>
  </si>
  <si>
    <t>Eshwar Sanga</t>
  </si>
  <si>
    <t>W0004515</t>
  </si>
  <si>
    <t>GCC4263</t>
  </si>
  <si>
    <t>Kumar Abhishek</t>
  </si>
  <si>
    <t>W0004516</t>
  </si>
  <si>
    <t>GCC4269</t>
  </si>
  <si>
    <t>Pankaj Kolhe</t>
  </si>
  <si>
    <t>W0005203</t>
  </si>
  <si>
    <t>GCC4270</t>
  </si>
  <si>
    <t>Sandhya Sharma</t>
  </si>
  <si>
    <t>W0004517</t>
  </si>
  <si>
    <t>GCC4271</t>
  </si>
  <si>
    <t>Amit Agarwal</t>
  </si>
  <si>
    <t>W0005204</t>
  </si>
  <si>
    <t>GCC4272</t>
  </si>
  <si>
    <t>Poonam Sharma</t>
  </si>
  <si>
    <t>W0005033</t>
  </si>
  <si>
    <t>GCC4273</t>
  </si>
  <si>
    <t>Arepalli Sampath Kumar</t>
  </si>
  <si>
    <t>W0005034</t>
  </si>
  <si>
    <t>GCC4302</t>
  </si>
  <si>
    <t>Manoj Kamaraj</t>
  </si>
  <si>
    <t>W0004518</t>
  </si>
  <si>
    <t>GCC4304</t>
  </si>
  <si>
    <t>George Alexander</t>
  </si>
  <si>
    <t>W0004519</t>
  </si>
  <si>
    <t>GCC4308</t>
  </si>
  <si>
    <t>Manoj Rao Gaddale</t>
  </si>
  <si>
    <t>W0004520</t>
  </si>
  <si>
    <t>GCC4336</t>
  </si>
  <si>
    <t>L V Sneha</t>
  </si>
  <si>
    <t>W0005373</t>
  </si>
  <si>
    <t>GCC4354</t>
  </si>
  <si>
    <t>Ajay Maisaram</t>
  </si>
  <si>
    <t>W0004521</t>
  </si>
  <si>
    <t>GCC4355</t>
  </si>
  <si>
    <t>Viralraj Jadeja</t>
  </si>
  <si>
    <t>RGCC Ausy France</t>
  </si>
  <si>
    <t>Randstad Digital France</t>
  </si>
  <si>
    <t>W0005374</t>
  </si>
  <si>
    <t>GCC4356</t>
  </si>
  <si>
    <t>JNaga Bhargav Bommidala</t>
  </si>
  <si>
    <t>Randstad Digital Germany</t>
  </si>
  <si>
    <t>W0005035</t>
  </si>
  <si>
    <t>GCC4357</t>
  </si>
  <si>
    <t>Kavya Priya Pala</t>
  </si>
  <si>
    <t>W0004522</t>
  </si>
  <si>
    <t>GCC4358</t>
  </si>
  <si>
    <t>Venkata Ramana Thirukuluri</t>
  </si>
  <si>
    <t>W0004523</t>
  </si>
  <si>
    <t>GCC4359</t>
  </si>
  <si>
    <t>Machapathri Saikrishna</t>
  </si>
  <si>
    <t>W0004524</t>
  </si>
  <si>
    <t>GCC4362</t>
  </si>
  <si>
    <t>Sandeep Pabbisetty</t>
  </si>
  <si>
    <t>W0004525</t>
  </si>
  <si>
    <t>GCC4363</t>
  </si>
  <si>
    <t>Bandar Bhavya Manjari</t>
  </si>
  <si>
    <t>W0004526</t>
  </si>
  <si>
    <t>GCC4368</t>
  </si>
  <si>
    <t>Vamshi Krishna Dayyala</t>
  </si>
  <si>
    <t>W0004527</t>
  </si>
  <si>
    <t>GCC4370</t>
  </si>
  <si>
    <t>Bharani kumar penmatsa</t>
  </si>
  <si>
    <t>W0004528</t>
  </si>
  <si>
    <t>GCC4371</t>
  </si>
  <si>
    <t>Bala vutukuri</t>
  </si>
  <si>
    <t>W0005205</t>
  </si>
  <si>
    <t>GCC4374</t>
  </si>
  <si>
    <t>Syed Syed</t>
  </si>
  <si>
    <t>W0004529</t>
  </si>
  <si>
    <t>GCC4375</t>
  </si>
  <si>
    <t>Manasa Telugu</t>
  </si>
  <si>
    <t>W0005375</t>
  </si>
  <si>
    <t>GCC4376</t>
  </si>
  <si>
    <t>Baddula Yeswanth</t>
  </si>
  <si>
    <t>W0004530</t>
  </si>
  <si>
    <t>GCC4380</t>
  </si>
  <si>
    <t>Sunita Rajkhowa</t>
  </si>
  <si>
    <t>W0004531</t>
  </si>
  <si>
    <t>GCC4381</t>
  </si>
  <si>
    <t>Sneha Kumari</t>
  </si>
  <si>
    <t>W0004532</t>
  </si>
  <si>
    <t>GCC4394</t>
  </si>
  <si>
    <t>K. Sirish Kumar</t>
  </si>
  <si>
    <t>W0004533</t>
  </si>
  <si>
    <t>GCC4395</t>
  </si>
  <si>
    <t>Krishna N</t>
  </si>
  <si>
    <t>W0004534</t>
  </si>
  <si>
    <t>GCC4396</t>
  </si>
  <si>
    <t>Karthik Udupa</t>
  </si>
  <si>
    <t>W0004535</t>
  </si>
  <si>
    <t>GCC4408</t>
  </si>
  <si>
    <t>Tamminana Pragna</t>
  </si>
  <si>
    <t>W0004536</t>
  </si>
  <si>
    <t>GCC4410</t>
  </si>
  <si>
    <t>Phani Kanagala</t>
  </si>
  <si>
    <t>W0004537</t>
  </si>
  <si>
    <t>GCC4412</t>
  </si>
  <si>
    <t>Khadeer Mohammed</t>
  </si>
  <si>
    <t>W0004538</t>
  </si>
  <si>
    <t>GCC4413</t>
  </si>
  <si>
    <t>Diddi Swathi</t>
  </si>
  <si>
    <t>W0005206</t>
  </si>
  <si>
    <t>GCC4414</t>
  </si>
  <si>
    <t>Paul Samuel</t>
  </si>
  <si>
    <t>W0004539</t>
  </si>
  <si>
    <t>GCC4417</t>
  </si>
  <si>
    <t>Mageshwaran Govindarajan</t>
  </si>
  <si>
    <t>W0004540</t>
  </si>
  <si>
    <t>GCC4418</t>
  </si>
  <si>
    <t>Saravanan paulraj</t>
  </si>
  <si>
    <t>W0004541</t>
  </si>
  <si>
    <t>GCC4419</t>
  </si>
  <si>
    <t>LAKSHMANAN Suruliraj</t>
  </si>
  <si>
    <t>W0004542</t>
  </si>
  <si>
    <t>GCC4420</t>
  </si>
  <si>
    <t>Ashim Ghorui</t>
  </si>
  <si>
    <t>W0005207</t>
  </si>
  <si>
    <t>GCC4421</t>
  </si>
  <si>
    <t>Ashok Kuna</t>
  </si>
  <si>
    <t>W0005036</t>
  </si>
  <si>
    <t>GCC4422</t>
  </si>
  <si>
    <t>SureshKumar Kothandan</t>
  </si>
  <si>
    <t>W0004543</t>
  </si>
  <si>
    <t>GCC4423</t>
  </si>
  <si>
    <t>Vairavarajan Vairavasamy</t>
  </si>
  <si>
    <t>W0004544</t>
  </si>
  <si>
    <t>GCC4424</t>
  </si>
  <si>
    <t>William Kibert R</t>
  </si>
  <si>
    <t>W0005376</t>
  </si>
  <si>
    <t>GCC4425</t>
  </si>
  <si>
    <t>Salahuddin Siddiqui</t>
  </si>
  <si>
    <t>W0004545</t>
  </si>
  <si>
    <t>GCC4426</t>
  </si>
  <si>
    <t>Christo Paul</t>
  </si>
  <si>
    <t>W0005208</t>
  </si>
  <si>
    <t>GCC4427</t>
  </si>
  <si>
    <t>Arunprasad Balasubramanian</t>
  </si>
  <si>
    <t>W0004546</t>
  </si>
  <si>
    <t>GCC4428</t>
  </si>
  <si>
    <t>Vignesh Alwarsamy</t>
  </si>
  <si>
    <t>Service orchestration and management</t>
  </si>
  <si>
    <t>W0004547</t>
  </si>
  <si>
    <t>GCC4429</t>
  </si>
  <si>
    <t>Anoop Sengar</t>
  </si>
  <si>
    <t>W0004548</t>
  </si>
  <si>
    <t>GCC4432</t>
  </si>
  <si>
    <t>Mahesh Kumar Selvam</t>
  </si>
  <si>
    <t>W0005037</t>
  </si>
  <si>
    <t>GCC4433</t>
  </si>
  <si>
    <t>sai naga chaganti</t>
  </si>
  <si>
    <t>W0005377</t>
  </si>
  <si>
    <t>GCC4434</t>
  </si>
  <si>
    <t>Mohan Kumar R</t>
  </si>
  <si>
    <t>W0005378</t>
  </si>
  <si>
    <t>GCC4436</t>
  </si>
  <si>
    <t>Infantraj John</t>
  </si>
  <si>
    <t>W0005209</t>
  </si>
  <si>
    <t>GCC4437</t>
  </si>
  <si>
    <t>Lasma Mallesh</t>
  </si>
  <si>
    <t>W0004549</t>
  </si>
  <si>
    <t>GCC4438</t>
  </si>
  <si>
    <t>Mahesh Nalavothula</t>
  </si>
  <si>
    <t>W0005038</t>
  </si>
  <si>
    <t>GCC4439</t>
  </si>
  <si>
    <t>Suhas Dwarakinath</t>
  </si>
  <si>
    <t>W0004550</t>
  </si>
  <si>
    <t>GCC4440</t>
  </si>
  <si>
    <t>Suraj Jaiswal</t>
  </si>
  <si>
    <t>W0005039</t>
  </si>
  <si>
    <t>GCC4441</t>
  </si>
  <si>
    <t>Sibi R</t>
  </si>
  <si>
    <t>W0005210</t>
  </si>
  <si>
    <t>GCC4442</t>
  </si>
  <si>
    <t>Pooja Dornala</t>
  </si>
  <si>
    <t>W0004551</t>
  </si>
  <si>
    <t>GCC4444</t>
  </si>
  <si>
    <t>V Padma</t>
  </si>
  <si>
    <t>W0005040</t>
  </si>
  <si>
    <t>GCC4452</t>
  </si>
  <si>
    <t>Maddargi Kumar</t>
  </si>
  <si>
    <t>W0004552</t>
  </si>
  <si>
    <t>GCC4453</t>
  </si>
  <si>
    <t>Shravan Kumar Alladi</t>
  </si>
  <si>
    <t>W0005211</t>
  </si>
  <si>
    <t>GCC4456</t>
  </si>
  <si>
    <t>Veena devi T P</t>
  </si>
  <si>
    <t>W0004553</t>
  </si>
  <si>
    <t>GCC4458</t>
  </si>
  <si>
    <t>Deepa Nuchu</t>
  </si>
  <si>
    <t>W0005379</t>
  </si>
  <si>
    <t>GCC4459</t>
  </si>
  <si>
    <t>Kaluvagattu Naganjali</t>
  </si>
  <si>
    <t>W0004554</t>
  </si>
  <si>
    <t>GCC4461</t>
  </si>
  <si>
    <t>Abraham Byneni</t>
  </si>
  <si>
    <t>W0004555</t>
  </si>
  <si>
    <t>GCC4462</t>
  </si>
  <si>
    <t>Umesh Sharma</t>
  </si>
  <si>
    <t>W0005380</t>
  </si>
  <si>
    <t>GCC4463</t>
  </si>
  <si>
    <t>Nallana Shiva Kiran</t>
  </si>
  <si>
    <t>W0004556</t>
  </si>
  <si>
    <t>GCC4473</t>
  </si>
  <si>
    <t>Bhargavi Tanneru (On Leave)</t>
  </si>
  <si>
    <t>W0004557</t>
  </si>
  <si>
    <t>GCC4475</t>
  </si>
  <si>
    <t>Amit Singh</t>
  </si>
  <si>
    <t>W0004558</t>
  </si>
  <si>
    <t>GCC4490</t>
  </si>
  <si>
    <t>Noel Bandari</t>
  </si>
  <si>
    <t>W0004559</t>
  </si>
  <si>
    <t>GCC4524</t>
  </si>
  <si>
    <t>Soumyasree Donepathi</t>
  </si>
  <si>
    <t>W0005212</t>
  </si>
  <si>
    <t>GCC4527</t>
  </si>
  <si>
    <t>Nagaraju Guddala</t>
  </si>
  <si>
    <t>W0005213</t>
  </si>
  <si>
    <t>GCC4531</t>
  </si>
  <si>
    <t>Sai krishna Bhakashetti</t>
  </si>
  <si>
    <t>W0005214</t>
  </si>
  <si>
    <t>GCC4536</t>
  </si>
  <si>
    <t>Anil kumar M</t>
  </si>
  <si>
    <t>W0004560</t>
  </si>
  <si>
    <t>GCC4537</t>
  </si>
  <si>
    <t>Poornima Motaparthi</t>
  </si>
  <si>
    <t>W0004561</t>
  </si>
  <si>
    <t>GCC4538</t>
  </si>
  <si>
    <t>Haarikha Kattola</t>
  </si>
  <si>
    <t>W0004562</t>
  </si>
  <si>
    <t>GCC4540</t>
  </si>
  <si>
    <t>Anudeepthi Thumula</t>
  </si>
  <si>
    <t>W0004563</t>
  </si>
  <si>
    <t>GCC4541</t>
  </si>
  <si>
    <t>Saichand Kottuvada</t>
  </si>
  <si>
    <t>W0004564</t>
  </si>
  <si>
    <t>GCC4542</t>
  </si>
  <si>
    <t>Bhavani Bavatam</t>
  </si>
  <si>
    <t>W0004565</t>
  </si>
  <si>
    <t>GCC4543</t>
  </si>
  <si>
    <t>Kancham Thyagaraja Reddy</t>
  </si>
  <si>
    <t>W0005381</t>
  </si>
  <si>
    <t>GCC4556</t>
  </si>
  <si>
    <t>Kadali Yashwanth</t>
  </si>
  <si>
    <t>W0005042</t>
  </si>
  <si>
    <t>GCC4557</t>
  </si>
  <si>
    <t>Durga Kumari Vadlamudi</t>
  </si>
  <si>
    <t>W0004566</t>
  </si>
  <si>
    <t>GCC4558</t>
  </si>
  <si>
    <t>Harish Challa</t>
  </si>
  <si>
    <t>W0004567</t>
  </si>
  <si>
    <t>GCC4560</t>
  </si>
  <si>
    <t>Nikila Gadi</t>
  </si>
  <si>
    <t>W0004568</t>
  </si>
  <si>
    <t>GCC4562</t>
  </si>
  <si>
    <t>Kandikanti Lochana</t>
  </si>
  <si>
    <t>W0004569</t>
  </si>
  <si>
    <t>GCC4563</t>
  </si>
  <si>
    <t>Megha Pareek</t>
  </si>
  <si>
    <t>W0005215</t>
  </si>
  <si>
    <t>GCC4564</t>
  </si>
  <si>
    <t>Chilumuru Keziya (On Leave)</t>
  </si>
  <si>
    <t>W0004570</t>
  </si>
  <si>
    <t>GCC4565</t>
  </si>
  <si>
    <t>Anusha Pittala</t>
  </si>
  <si>
    <t>W0005382</t>
  </si>
  <si>
    <t>W0005383</t>
  </si>
  <si>
    <t>GCC4572</t>
  </si>
  <si>
    <t>Rahul Atale</t>
  </si>
  <si>
    <t>W0005384</t>
  </si>
  <si>
    <t>GCC4573</t>
  </si>
  <si>
    <t>Ashwini Silamkoti</t>
  </si>
  <si>
    <t>W0004571</t>
  </si>
  <si>
    <t>GCC4574</t>
  </si>
  <si>
    <t>Kondapalli Karthik</t>
  </si>
  <si>
    <t>W0005385</t>
  </si>
  <si>
    <t>GCC4575</t>
  </si>
  <si>
    <t>Ravi Tummala</t>
  </si>
  <si>
    <t>W0005216</t>
  </si>
  <si>
    <t>GCC4578</t>
  </si>
  <si>
    <t>Beryle Patarpalli</t>
  </si>
  <si>
    <t>W0004572</t>
  </si>
  <si>
    <t>GCC4580</t>
  </si>
  <si>
    <t>Indu Mundlamuri</t>
  </si>
  <si>
    <t>W0004574</t>
  </si>
  <si>
    <t>GCC4587</t>
  </si>
  <si>
    <t>Kanukanti Sri Sharan</t>
  </si>
  <si>
    <t>W0004575</t>
  </si>
  <si>
    <t>GCC4588</t>
  </si>
  <si>
    <t>Aaron Francis</t>
  </si>
  <si>
    <t>W0005217</t>
  </si>
  <si>
    <t>GCC4589</t>
  </si>
  <si>
    <t>Lakshmi Mulukutla</t>
  </si>
  <si>
    <t>W0005218</t>
  </si>
  <si>
    <t>GCC4590</t>
  </si>
  <si>
    <t>Austin George</t>
  </si>
  <si>
    <t>W0004576</t>
  </si>
  <si>
    <t>GCC4595</t>
  </si>
  <si>
    <t>Tejaswi Mahalaxmi</t>
  </si>
  <si>
    <t>W0005220</t>
  </si>
  <si>
    <t>GCC4607</t>
  </si>
  <si>
    <t>Shailendra Dasika</t>
  </si>
  <si>
    <t>HR Function management</t>
  </si>
  <si>
    <t>W0004577</t>
  </si>
  <si>
    <t>GCC4608</t>
  </si>
  <si>
    <t>Veerla Kusal Yadav</t>
  </si>
  <si>
    <t>W0005386</t>
  </si>
  <si>
    <t>GCC4611</t>
  </si>
  <si>
    <t>Salvadi Nitin Kumar</t>
  </si>
  <si>
    <t>W0004578</t>
  </si>
  <si>
    <t>GCC4612</t>
  </si>
  <si>
    <t>Akshay Paradkar</t>
  </si>
  <si>
    <t>W0004579</t>
  </si>
  <si>
    <t>GCC4616</t>
  </si>
  <si>
    <t>Rokkam Neelima Santoshi</t>
  </si>
  <si>
    <t>W0004580</t>
  </si>
  <si>
    <t>GCC4617</t>
  </si>
  <si>
    <t>Shivali Seth</t>
  </si>
  <si>
    <t>W0005387</t>
  </si>
  <si>
    <t>GCC4618</t>
  </si>
  <si>
    <t>Rajpriya Ponnusamy</t>
  </si>
  <si>
    <t>W0004581</t>
  </si>
  <si>
    <t>GCC4619</t>
  </si>
  <si>
    <t>Etikala Sarala</t>
  </si>
  <si>
    <t>W0005221</t>
  </si>
  <si>
    <t>GCC4620</t>
  </si>
  <si>
    <t>Polaboyina Pranay Raj</t>
  </si>
  <si>
    <t>W0004582</t>
  </si>
  <si>
    <t>GCC4621</t>
  </si>
  <si>
    <t>Swaraj Jyoti Hazarika</t>
  </si>
  <si>
    <t>W0005388</t>
  </si>
  <si>
    <t>GCC4623</t>
  </si>
  <si>
    <t>Lohith Barma</t>
  </si>
  <si>
    <t>W0005222</t>
  </si>
  <si>
    <t>GCC4631</t>
  </si>
  <si>
    <t>Avinash Manikandan</t>
  </si>
  <si>
    <t>W0004583</t>
  </si>
  <si>
    <t>GCC4641</t>
  </si>
  <si>
    <t>Jahnavi Sudeep Soni</t>
  </si>
  <si>
    <t>W0005389</t>
  </si>
  <si>
    <t>GCC4642</t>
  </si>
  <si>
    <t>Smitha Chintala</t>
  </si>
  <si>
    <t>W0004584</t>
  </si>
  <si>
    <t>GCC4644</t>
  </si>
  <si>
    <t>Jyothika Yamini Dablipuram</t>
  </si>
  <si>
    <t>W0004585</t>
  </si>
  <si>
    <t>GCC4645</t>
  </si>
  <si>
    <t>Ayush Gupta</t>
  </si>
  <si>
    <t>W0005390</t>
  </si>
  <si>
    <t>GCC4646</t>
  </si>
  <si>
    <t>Binisha Neetu Sebastian</t>
  </si>
  <si>
    <t>W0005391</t>
  </si>
  <si>
    <t>GCC4649</t>
  </si>
  <si>
    <t>Hema Kiran Jagtap</t>
  </si>
  <si>
    <t>W0004586</t>
  </si>
  <si>
    <t>GCC4652</t>
  </si>
  <si>
    <t>Prathyusha Bandari</t>
  </si>
  <si>
    <t>W0004587</t>
  </si>
  <si>
    <t>GCC4653</t>
  </si>
  <si>
    <t>Ifrah Ferooz (On Leave)</t>
  </si>
  <si>
    <t>W0005392</t>
  </si>
  <si>
    <t>GCC4655</t>
  </si>
  <si>
    <t>Shailza Sharma</t>
  </si>
  <si>
    <t>W0004588</t>
  </si>
  <si>
    <t>GCC4656</t>
  </si>
  <si>
    <t>Manda Nikhil</t>
  </si>
  <si>
    <t>W0004589</t>
  </si>
  <si>
    <t>GCC4657</t>
  </si>
  <si>
    <t>Mulinti Lalita Sai Meghna</t>
  </si>
  <si>
    <t>W0004590</t>
  </si>
  <si>
    <t>GCC4658</t>
  </si>
  <si>
    <t>Divya Sree Gollapalli</t>
  </si>
  <si>
    <t>W0005043</t>
  </si>
  <si>
    <t>GCC4660</t>
  </si>
  <si>
    <t>Parag Sharma</t>
  </si>
  <si>
    <t>W0004591</t>
  </si>
  <si>
    <t>GCC4662</t>
  </si>
  <si>
    <t>J Uday Kumar</t>
  </si>
  <si>
    <t>W0005223</t>
  </si>
  <si>
    <t>GCC4664</t>
  </si>
  <si>
    <t>Dipankar Choudhury</t>
  </si>
  <si>
    <t>W0004593</t>
  </si>
  <si>
    <t>GCC4665</t>
  </si>
  <si>
    <t>Pranitha Pendela</t>
  </si>
  <si>
    <t>W0004594</t>
  </si>
  <si>
    <t>GCC4675</t>
  </si>
  <si>
    <t>Amarnath Sikdar</t>
  </si>
  <si>
    <t>W0005044</t>
  </si>
  <si>
    <t>GCC4678</t>
  </si>
  <si>
    <t>B Prashanth Singh</t>
  </si>
  <si>
    <t>W0005224</t>
  </si>
  <si>
    <t>GCC4680</t>
  </si>
  <si>
    <t>jyothi Pagadala</t>
  </si>
  <si>
    <t>W0004595</t>
  </si>
  <si>
    <t>GCC4681</t>
  </si>
  <si>
    <t>Vikasini Kasula</t>
  </si>
  <si>
    <t>W0005225</t>
  </si>
  <si>
    <t>GCC4682</t>
  </si>
  <si>
    <t>Shivangi Bohra</t>
  </si>
  <si>
    <t>W0005393</t>
  </si>
  <si>
    <t>GCC4683</t>
  </si>
  <si>
    <t>Sudhakar Hugar</t>
  </si>
  <si>
    <t>W0004596</t>
  </si>
  <si>
    <t>GCC4685</t>
  </si>
  <si>
    <t>Narmadha Gummadi</t>
  </si>
  <si>
    <t>W0005226</t>
  </si>
  <si>
    <t>GCC4686</t>
  </si>
  <si>
    <t>Erukulla Supriya</t>
  </si>
  <si>
    <t>W0004597</t>
  </si>
  <si>
    <t>GCC4687</t>
  </si>
  <si>
    <t>Nithin Kumar Kalyankar</t>
  </si>
  <si>
    <t>W0005395</t>
  </si>
  <si>
    <t>GCC4690</t>
  </si>
  <si>
    <t>Ankur Jha</t>
  </si>
  <si>
    <t>W0005227</t>
  </si>
  <si>
    <t>GCC4692</t>
  </si>
  <si>
    <t>Narmada Jena</t>
  </si>
  <si>
    <t>W0004599</t>
  </si>
  <si>
    <t>GCC4694</t>
  </si>
  <si>
    <t>Ruxana Tabassum</t>
  </si>
  <si>
    <t>W0005045</t>
  </si>
  <si>
    <t>GCC4695</t>
  </si>
  <si>
    <t>Palacharla Ashok</t>
  </si>
  <si>
    <t>W0005396</t>
  </si>
  <si>
    <t>GCC4696</t>
  </si>
  <si>
    <t>Sunayani Bachchu</t>
  </si>
  <si>
    <t>W0005046</t>
  </si>
  <si>
    <t>GCC4703</t>
  </si>
  <si>
    <t>Peyalla Lavanya</t>
  </si>
  <si>
    <t>W0004600</t>
  </si>
  <si>
    <t>GCC4722</t>
  </si>
  <si>
    <t>P Bharath Sai</t>
  </si>
  <si>
    <t>W0004602</t>
  </si>
  <si>
    <t>GCC4725</t>
  </si>
  <si>
    <t>Chithanoori Sravani</t>
  </si>
  <si>
    <t>W0004603</t>
  </si>
  <si>
    <t>GCC4726</t>
  </si>
  <si>
    <t>Akshitha Nampelly</t>
  </si>
  <si>
    <t>W0004604</t>
  </si>
  <si>
    <t>GCC4727</t>
  </si>
  <si>
    <t>Narala Bhuvana</t>
  </si>
  <si>
    <t>W0005228</t>
  </si>
  <si>
    <t>GCC4728</t>
  </si>
  <si>
    <t>Vadayatukunnel Manisha</t>
  </si>
  <si>
    <t>W0005047</t>
  </si>
  <si>
    <t>GCC4729</t>
  </si>
  <si>
    <t>Jancy N</t>
  </si>
  <si>
    <t>W0005048</t>
  </si>
  <si>
    <t>GCC4730</t>
  </si>
  <si>
    <t>Kannan A</t>
  </si>
  <si>
    <t>W0005397</t>
  </si>
  <si>
    <t>GCC4732</t>
  </si>
  <si>
    <t>Santosh Bhake</t>
  </si>
  <si>
    <t>W0004605</t>
  </si>
  <si>
    <t>GCC4733</t>
  </si>
  <si>
    <t>Vishnu Changaravelly</t>
  </si>
  <si>
    <t>W0004606</t>
  </si>
  <si>
    <t>GCC4734</t>
  </si>
  <si>
    <t>Sourabh Gupta</t>
  </si>
  <si>
    <t>W0004607</t>
  </si>
  <si>
    <t>GCC4735</t>
  </si>
  <si>
    <t>Manoj Pitta</t>
  </si>
  <si>
    <t>W0004608</t>
  </si>
  <si>
    <t>GCC4736</t>
  </si>
  <si>
    <t>Mohamad A</t>
  </si>
  <si>
    <t>W0004609</t>
  </si>
  <si>
    <t>GCC4737</t>
  </si>
  <si>
    <t>Archana Pathak</t>
  </si>
  <si>
    <t>W0004610</t>
  </si>
  <si>
    <t>GCC4744</t>
  </si>
  <si>
    <t>Kiranmayi Yeneti</t>
  </si>
  <si>
    <t>W0005049</t>
  </si>
  <si>
    <t>GCC4747</t>
  </si>
  <si>
    <t>Pallam Sri</t>
  </si>
  <si>
    <t>W0004611</t>
  </si>
  <si>
    <t>GCC4749</t>
  </si>
  <si>
    <t>Aishwarya Wagaskar</t>
  </si>
  <si>
    <t>W0005050</t>
  </si>
  <si>
    <t>GCC4750</t>
  </si>
  <si>
    <t>Pooja Saxena</t>
  </si>
  <si>
    <t>W0004612</t>
  </si>
  <si>
    <t>GCC4759</t>
  </si>
  <si>
    <t>Maria Cinderlla Victor</t>
  </si>
  <si>
    <t>W0004613</t>
  </si>
  <si>
    <t>GCC4761</t>
  </si>
  <si>
    <t>Tanaaz Syed</t>
  </si>
  <si>
    <t>W0004614</t>
  </si>
  <si>
    <t>GCC4762</t>
  </si>
  <si>
    <t>Namrita Gupta</t>
  </si>
  <si>
    <t>W0004615</t>
  </si>
  <si>
    <t>GCC4768</t>
  </si>
  <si>
    <t>Chandana Alladi</t>
  </si>
  <si>
    <t>W0004616</t>
  </si>
  <si>
    <t>GCC4769</t>
  </si>
  <si>
    <t>SADALAXMI SIRISALA</t>
  </si>
  <si>
    <t>W0004617</t>
  </si>
  <si>
    <t>GCC4775</t>
  </si>
  <si>
    <t>Chaithra R</t>
  </si>
  <si>
    <t>W0005229</t>
  </si>
  <si>
    <t>GCC4778</t>
  </si>
  <si>
    <t>Shagufi Fatima</t>
  </si>
  <si>
    <t>W0005051</t>
  </si>
  <si>
    <t>GCC4781</t>
  </si>
  <si>
    <t>Raju S</t>
  </si>
  <si>
    <t>W0004619</t>
  </si>
  <si>
    <t>GCC4797</t>
  </si>
  <si>
    <t>Putta Chandra Shekhara Srinivasa Sai Nihar</t>
  </si>
  <si>
    <t>W0005398</t>
  </si>
  <si>
    <t>GCC4812</t>
  </si>
  <si>
    <t>Arshdeep Singh</t>
  </si>
  <si>
    <t>W0005399</t>
  </si>
  <si>
    <t>GCC4813</t>
  </si>
  <si>
    <t>Shashant Jaiswal</t>
  </si>
  <si>
    <t>W0005230</t>
  </si>
  <si>
    <t>GCC4815</t>
  </si>
  <si>
    <t>Nallani Vedakala</t>
  </si>
  <si>
    <t>W0005052</t>
  </si>
  <si>
    <t>GCC4816</t>
  </si>
  <si>
    <t>Manasa Humnabad</t>
  </si>
  <si>
    <t>W0005400</t>
  </si>
  <si>
    <t>GCC4817</t>
  </si>
  <si>
    <t>S Sowbhagya Lakshmi</t>
  </si>
  <si>
    <t>W0004620</t>
  </si>
  <si>
    <t>GCC4819</t>
  </si>
  <si>
    <t>Saikat Chatterjee</t>
  </si>
  <si>
    <t>W0004621</t>
  </si>
  <si>
    <t>GCC4820</t>
  </si>
  <si>
    <t>Yeltiwar Pradip</t>
  </si>
  <si>
    <t>W0004622</t>
  </si>
  <si>
    <t>GCC4821</t>
  </si>
  <si>
    <t>Sahiti Ammarlapuri</t>
  </si>
  <si>
    <t>W0004623</t>
  </si>
  <si>
    <t>GCC4822</t>
  </si>
  <si>
    <t>Kundur Reddy</t>
  </si>
  <si>
    <t>W0004624</t>
  </si>
  <si>
    <t>GCC4825</t>
  </si>
  <si>
    <t>Saravanan Selvaraj</t>
  </si>
  <si>
    <t>W0004625</t>
  </si>
  <si>
    <t>GCC4826</t>
  </si>
  <si>
    <t>C Varsha</t>
  </si>
  <si>
    <t>W0005401</t>
  </si>
  <si>
    <t>GCC4828</t>
  </si>
  <si>
    <t>Esther Ramparapu</t>
  </si>
  <si>
    <t>W0005053</t>
  </si>
  <si>
    <t>GCC4829</t>
  </si>
  <si>
    <t>Rajesh Goud Gollapally</t>
  </si>
  <si>
    <t>W0004626</t>
  </si>
  <si>
    <t>GCC4830</t>
  </si>
  <si>
    <t>Aviinash Hariharan</t>
  </si>
  <si>
    <t>W0004627</t>
  </si>
  <si>
    <t>GCC4832</t>
  </si>
  <si>
    <t>G Divya</t>
  </si>
  <si>
    <t>W0004628</t>
  </si>
  <si>
    <t>GCC4833</t>
  </si>
  <si>
    <t>Sravani A</t>
  </si>
  <si>
    <t>W0005054</t>
  </si>
  <si>
    <t>GCC4841</t>
  </si>
  <si>
    <t>Redhima Durga</t>
  </si>
  <si>
    <t>W0004629</t>
  </si>
  <si>
    <t>GCC4846</t>
  </si>
  <si>
    <t>Vikram Chamkur</t>
  </si>
  <si>
    <t>W0004630</t>
  </si>
  <si>
    <t>GCC4854</t>
  </si>
  <si>
    <t>Hari Bollu</t>
  </si>
  <si>
    <t>W0005055</t>
  </si>
  <si>
    <t>GCC4855</t>
  </si>
  <si>
    <t>Sumit Yadav</t>
  </si>
  <si>
    <t>W0004631</t>
  </si>
  <si>
    <t>GCC4857</t>
  </si>
  <si>
    <t>Aishwarya Pappu</t>
  </si>
  <si>
    <t>W0004632</t>
  </si>
  <si>
    <t>GCC4859</t>
  </si>
  <si>
    <t>Deepthi Konduru</t>
  </si>
  <si>
    <t>W0005231</t>
  </si>
  <si>
    <t>GCC4860</t>
  </si>
  <si>
    <t>Roopatejaswi Yallabandi</t>
  </si>
  <si>
    <t>W0004633</t>
  </si>
  <si>
    <t>GCC4861</t>
  </si>
  <si>
    <t>sumala kommineni</t>
  </si>
  <si>
    <t>W0004634</t>
  </si>
  <si>
    <t>GCC4862</t>
  </si>
  <si>
    <t>Sai Chand Tadepalli</t>
  </si>
  <si>
    <t>W0005402</t>
  </si>
  <si>
    <t>GCC4863</t>
  </si>
  <si>
    <t>Pankaj Pandey</t>
  </si>
  <si>
    <t>W0005056</t>
  </si>
  <si>
    <t>GCC4864</t>
  </si>
  <si>
    <t>Sobhan Sahoo</t>
  </si>
  <si>
    <t>Groupe Randstad France</t>
  </si>
  <si>
    <t>W0004635</t>
  </si>
  <si>
    <t>GCC4866</t>
  </si>
  <si>
    <t>Shivanadula Mounika</t>
  </si>
  <si>
    <t>W0004636</t>
  </si>
  <si>
    <t>GCC4873</t>
  </si>
  <si>
    <t>W0004637</t>
  </si>
  <si>
    <t>GCC4877</t>
  </si>
  <si>
    <t>Dhonakanti Venkatesh</t>
  </si>
  <si>
    <t>W0005404</t>
  </si>
  <si>
    <t>GCC4880</t>
  </si>
  <si>
    <t>Krishnan Iyer</t>
  </si>
  <si>
    <t>W0004638</t>
  </si>
  <si>
    <t>GCC4881</t>
  </si>
  <si>
    <t>Nishu Nishu</t>
  </si>
  <si>
    <t>W0004639</t>
  </si>
  <si>
    <t>GCC4882</t>
  </si>
  <si>
    <t>Boreddy Reddy</t>
  </si>
  <si>
    <t>W0005232</t>
  </si>
  <si>
    <t>GCC4884</t>
  </si>
  <si>
    <t>Gautham Prabakaran</t>
  </si>
  <si>
    <t>W0004640</t>
  </si>
  <si>
    <t>GCC4886</t>
  </si>
  <si>
    <t>Hima Bindu Vadlamudi</t>
  </si>
  <si>
    <t>W0005233</t>
  </si>
  <si>
    <t>GCC4888</t>
  </si>
  <si>
    <t>Anisha Kartik</t>
  </si>
  <si>
    <t>W0004641</t>
  </si>
  <si>
    <t>GCC4889</t>
  </si>
  <si>
    <t>Geervani Seelam</t>
  </si>
  <si>
    <t>W0005405</t>
  </si>
  <si>
    <t>GCC4890</t>
  </si>
  <si>
    <t>lakshmi proddatoori</t>
  </si>
  <si>
    <t>W0004642</t>
  </si>
  <si>
    <t>GCC4891</t>
  </si>
  <si>
    <t>Divya Muthyala</t>
  </si>
  <si>
    <t>W0005057</t>
  </si>
  <si>
    <t>GCC4901</t>
  </si>
  <si>
    <t>Shabreena Priyadarshini D</t>
  </si>
  <si>
    <t>W0005234</t>
  </si>
  <si>
    <t>GCC4902</t>
  </si>
  <si>
    <t>Kattala Supraja</t>
  </si>
  <si>
    <t>W0005235</t>
  </si>
  <si>
    <t>GCC4903</t>
  </si>
  <si>
    <t>Prakash M</t>
  </si>
  <si>
    <t>W0004643</t>
  </si>
  <si>
    <t>GCC4904</t>
  </si>
  <si>
    <t>Dabeddi Harikrishna Reddy</t>
  </si>
  <si>
    <t>W0005058</t>
  </si>
  <si>
    <t>GCC4905</t>
  </si>
  <si>
    <t>Kunjal Bothra</t>
  </si>
  <si>
    <t>W0004644</t>
  </si>
  <si>
    <t>GCC4906</t>
  </si>
  <si>
    <t>Riya Sepuri</t>
  </si>
  <si>
    <t>W0004645</t>
  </si>
  <si>
    <t>GCC4908</t>
  </si>
  <si>
    <t>Kalchati Keerthana</t>
  </si>
  <si>
    <t>Tempo Netherlands 4</t>
  </si>
  <si>
    <t>W0004646</t>
  </si>
  <si>
    <t>GCC4910</t>
  </si>
  <si>
    <t>Tejasri Naramaneni</t>
  </si>
  <si>
    <t>W0004647</t>
  </si>
  <si>
    <t>GCC4912</t>
  </si>
  <si>
    <t>Sai Shika E.C.</t>
  </si>
  <si>
    <t>W0005236</t>
  </si>
  <si>
    <t>GCC4921</t>
  </si>
  <si>
    <t>Sushma Reddy</t>
  </si>
  <si>
    <t>W0004648</t>
  </si>
  <si>
    <t>GCC4926</t>
  </si>
  <si>
    <t>Anusha M</t>
  </si>
  <si>
    <t>W0004649</t>
  </si>
  <si>
    <t>GCC4929</t>
  </si>
  <si>
    <t>Hashmita Yatala</t>
  </si>
  <si>
    <t>W0005406</t>
  </si>
  <si>
    <t>GCC4930</t>
  </si>
  <si>
    <t>Chaitanya Gadhe</t>
  </si>
  <si>
    <t>W0004650</t>
  </si>
  <si>
    <t>GCC4931</t>
  </si>
  <si>
    <t>Santi Kalathoti (On Leave)</t>
  </si>
  <si>
    <t>W0004651</t>
  </si>
  <si>
    <t>GCC4935</t>
  </si>
  <si>
    <t>Swarnim Mukati</t>
  </si>
  <si>
    <t>W0004652</t>
  </si>
  <si>
    <t>GCC4938</t>
  </si>
  <si>
    <t>Gera Karunakar</t>
  </si>
  <si>
    <t>W0005237</t>
  </si>
  <si>
    <t>GCC4939</t>
  </si>
  <si>
    <t>Sagar Bhagya</t>
  </si>
  <si>
    <t>Tempo Netherlands 3</t>
  </si>
  <si>
    <t>W0005407</t>
  </si>
  <si>
    <t>GCC4941</t>
  </si>
  <si>
    <t>Hardik Lambat</t>
  </si>
  <si>
    <t>W0004653</t>
  </si>
  <si>
    <t>GCC4945</t>
  </si>
  <si>
    <t>Burugu Swathi</t>
  </si>
  <si>
    <t>W0004654</t>
  </si>
  <si>
    <t>GCC4946</t>
  </si>
  <si>
    <t>Rahul Srivastav</t>
  </si>
  <si>
    <t>W0004655</t>
  </si>
  <si>
    <t>GCC4947</t>
  </si>
  <si>
    <t>Praneeth Tulabandu</t>
  </si>
  <si>
    <t>W0004656</t>
  </si>
  <si>
    <t>GCC4950</t>
  </si>
  <si>
    <t>Bree Fernandez</t>
  </si>
  <si>
    <t>W0004657</t>
  </si>
  <si>
    <t>GCC4952</t>
  </si>
  <si>
    <t>Jay Vadodaria</t>
  </si>
  <si>
    <t>W0005408</t>
  </si>
  <si>
    <t>GCC4954</t>
  </si>
  <si>
    <t>Uma Balamurugan</t>
  </si>
  <si>
    <t>W0005059</t>
  </si>
  <si>
    <t>GCC4955</t>
  </si>
  <si>
    <t>Nidhi Sarvasiddi</t>
  </si>
  <si>
    <t>W0004658</t>
  </si>
  <si>
    <t>GCC4958</t>
  </si>
  <si>
    <t>Madduru Nikhil</t>
  </si>
  <si>
    <t>W0004659</t>
  </si>
  <si>
    <t>GCC4959</t>
  </si>
  <si>
    <t>sai kumar Bandaru</t>
  </si>
  <si>
    <t>W0004660</t>
  </si>
  <si>
    <t>GCC4962</t>
  </si>
  <si>
    <t>Swapna Vittal</t>
  </si>
  <si>
    <t>Business HR</t>
  </si>
  <si>
    <t>W0004661</t>
  </si>
  <si>
    <t>GCC4969</t>
  </si>
  <si>
    <t>B Shaziya Begum</t>
  </si>
  <si>
    <t>W0004662</t>
  </si>
  <si>
    <t>GCC4970</t>
  </si>
  <si>
    <t>Arushi .</t>
  </si>
  <si>
    <t>W0005060</t>
  </si>
  <si>
    <t>GCC4971</t>
  </si>
  <si>
    <t>Kushal Sasmal</t>
  </si>
  <si>
    <t>W0004663</t>
  </si>
  <si>
    <t>GCC4975</t>
  </si>
  <si>
    <t>Dujon Hitesh</t>
  </si>
  <si>
    <t>W0004664</t>
  </si>
  <si>
    <t>GCC4977</t>
  </si>
  <si>
    <t>Pavitra S P</t>
  </si>
  <si>
    <t>W0005061</t>
  </si>
  <si>
    <t>GCC4978</t>
  </si>
  <si>
    <t>Shaheen Syed</t>
  </si>
  <si>
    <t>W0005238</t>
  </si>
  <si>
    <t>GCC4979</t>
  </si>
  <si>
    <t>Justin Harry</t>
  </si>
  <si>
    <t>W0005239</t>
  </si>
  <si>
    <t>GCC4981</t>
  </si>
  <si>
    <t>Fazeelath Unnisa</t>
  </si>
  <si>
    <t>W0005062</t>
  </si>
  <si>
    <t>GCC4982</t>
  </si>
  <si>
    <t>Praharshita Duppala</t>
  </si>
  <si>
    <t>W0004665</t>
  </si>
  <si>
    <t>GCC4984</t>
  </si>
  <si>
    <t>Sushanth Meka</t>
  </si>
  <si>
    <t>W0005409</t>
  </si>
  <si>
    <t>GCC4988</t>
  </si>
  <si>
    <t>Simeon Gaddam</t>
  </si>
  <si>
    <t>W0005240</t>
  </si>
  <si>
    <t>GCC4998</t>
  </si>
  <si>
    <t>P Aravind</t>
  </si>
  <si>
    <t>W0005063</t>
  </si>
  <si>
    <t>GCC4999</t>
  </si>
  <si>
    <t>Kakara Rose</t>
  </si>
  <si>
    <t>W0005241</t>
  </si>
  <si>
    <t>GCC5001</t>
  </si>
  <si>
    <t>Kilambi Raja Swamy</t>
  </si>
  <si>
    <t>W0004666</t>
  </si>
  <si>
    <t>GCC5002</t>
  </si>
  <si>
    <t>Namratha Kumaraswamy</t>
  </si>
  <si>
    <t>W0004667</t>
  </si>
  <si>
    <t>GCC5003</t>
  </si>
  <si>
    <t>Bhavesh Yawale</t>
  </si>
  <si>
    <t>W0004668</t>
  </si>
  <si>
    <t>GCC5005</t>
  </si>
  <si>
    <t>Ankitha Jakkula</t>
  </si>
  <si>
    <t>W0005064</t>
  </si>
  <si>
    <t>GCC5012</t>
  </si>
  <si>
    <t>Behara Yamini</t>
  </si>
  <si>
    <t>W0004669</t>
  </si>
  <si>
    <t>GCC5016</t>
  </si>
  <si>
    <t>Niharika Bagchi</t>
  </si>
  <si>
    <t>W0005065</t>
  </si>
  <si>
    <t>GCC5017</t>
  </si>
  <si>
    <t>Raghu Valaboju</t>
  </si>
  <si>
    <t>W0005066</t>
  </si>
  <si>
    <t>GCC5023</t>
  </si>
  <si>
    <t>Shivam Kakar</t>
  </si>
  <si>
    <t>W0004670</t>
  </si>
  <si>
    <t>W0004671</t>
  </si>
  <si>
    <t>GCC5025</t>
  </si>
  <si>
    <t>Anna Anthonyamma Anthonyamma</t>
  </si>
  <si>
    <t>W0004672</t>
  </si>
  <si>
    <t>GCC5034</t>
  </si>
  <si>
    <t>Naga Abhiram Reddy Medapati</t>
  </si>
  <si>
    <t>W0004673</t>
  </si>
  <si>
    <t>GCC5035</t>
  </si>
  <si>
    <t>Neha Pechetti</t>
  </si>
  <si>
    <t>W0004674</t>
  </si>
  <si>
    <t>GCC5036</t>
  </si>
  <si>
    <t>Vyjayanthi Marumamula</t>
  </si>
  <si>
    <t>W0005411</t>
  </si>
  <si>
    <t>GCC5037</t>
  </si>
  <si>
    <t>Sameera Fatima</t>
  </si>
  <si>
    <t>W0004675</t>
  </si>
  <si>
    <t>GCC5038</t>
  </si>
  <si>
    <t>Akmal Shaik</t>
  </si>
  <si>
    <t>W0004676</t>
  </si>
  <si>
    <t>GCC5042</t>
  </si>
  <si>
    <t>Swathi Podila</t>
  </si>
  <si>
    <t>W0004677</t>
  </si>
  <si>
    <t>GCC5044</t>
  </si>
  <si>
    <t>Jesse Enja (On Leave)</t>
  </si>
  <si>
    <t>W0004678</t>
  </si>
  <si>
    <t>GCC5063</t>
  </si>
  <si>
    <t>Sowmya Kandukuri</t>
  </si>
  <si>
    <t>Yacht Netherlands</t>
  </si>
  <si>
    <t>Yacht BV</t>
  </si>
  <si>
    <t>W0005067</t>
  </si>
  <si>
    <t>GCC5064</t>
  </si>
  <si>
    <t>Mohd Abdul Razzaq</t>
  </si>
  <si>
    <t>W0004679</t>
  </si>
  <si>
    <t>GCC5066</t>
  </si>
  <si>
    <t>Palsam Rohith Kumar Goud</t>
  </si>
  <si>
    <t>W0004680</t>
  </si>
  <si>
    <t>GCC5074</t>
  </si>
  <si>
    <t>Joshua Rozario C</t>
  </si>
  <si>
    <t>W0005068</t>
  </si>
  <si>
    <t>GCC5075</t>
  </si>
  <si>
    <t>Sony Maria Augustin J</t>
  </si>
  <si>
    <t>W0005069</t>
  </si>
  <si>
    <t>GCC5085</t>
  </si>
  <si>
    <t>Amisha Kashyap</t>
  </si>
  <si>
    <t>W0005412</t>
  </si>
  <si>
    <t>GCC5086</t>
  </si>
  <si>
    <t>Mohammed Faizan</t>
  </si>
  <si>
    <t>W0005413</t>
  </si>
  <si>
    <t>GCC5089</t>
  </si>
  <si>
    <t>Sanjana Chavan</t>
  </si>
  <si>
    <t>W0004681</t>
  </si>
  <si>
    <t>GCC5090</t>
  </si>
  <si>
    <t>P Nikhil Kumar</t>
  </si>
  <si>
    <t>W0004682</t>
  </si>
  <si>
    <t>GCC5092</t>
  </si>
  <si>
    <t>Sharon Venkatesh</t>
  </si>
  <si>
    <t>W0004683</t>
  </si>
  <si>
    <t>GCC5093</t>
  </si>
  <si>
    <t>Sukhdeep Kakkar</t>
  </si>
  <si>
    <t>W0005070</t>
  </si>
  <si>
    <t>GCC5094</t>
  </si>
  <si>
    <t>Aurjuman Simran</t>
  </si>
  <si>
    <t>W0004684</t>
  </si>
  <si>
    <t>GCC5095</t>
  </si>
  <si>
    <t>Richa Bigghe</t>
  </si>
  <si>
    <t>W0004685</t>
  </si>
  <si>
    <t>GCC5111</t>
  </si>
  <si>
    <t>Naveena Proddutoori</t>
  </si>
  <si>
    <t>W0005414</t>
  </si>
  <si>
    <t>GCC5116</t>
  </si>
  <si>
    <t>Jaguline Rose Mary A</t>
  </si>
  <si>
    <t>W0005071</t>
  </si>
  <si>
    <t>GCC5117</t>
  </si>
  <si>
    <t>Chandani Kande</t>
  </si>
  <si>
    <t>W0004686</t>
  </si>
  <si>
    <t>GCC5118</t>
  </si>
  <si>
    <t>Dhawal Srivastava</t>
  </si>
  <si>
    <t>W0004687</t>
  </si>
  <si>
    <t>GCC5119</t>
  </si>
  <si>
    <t>Mateen Siddiqui</t>
  </si>
  <si>
    <t>W0004688</t>
  </si>
  <si>
    <t>GCC5120</t>
  </si>
  <si>
    <t>Rudolf Edwin</t>
  </si>
  <si>
    <t>W0004689</t>
  </si>
  <si>
    <t>GCC5121</t>
  </si>
  <si>
    <t>Miriyam Grace Rapaka</t>
  </si>
  <si>
    <t>W0004690</t>
  </si>
  <si>
    <t>GCC5123</t>
  </si>
  <si>
    <t>Vallabhoju Prithvi Raj</t>
  </si>
  <si>
    <t>W0005242</t>
  </si>
  <si>
    <t>GCC5127</t>
  </si>
  <si>
    <t>Monika Banoth</t>
  </si>
  <si>
    <t>W0005415</t>
  </si>
  <si>
    <t>GCC5129</t>
  </si>
  <si>
    <t>Nivedha Jenifer</t>
  </si>
  <si>
    <t>W0005416</t>
  </si>
  <si>
    <t>GCC5130</t>
  </si>
  <si>
    <t>L Roshan</t>
  </si>
  <si>
    <t>W0004691</t>
  </si>
  <si>
    <t>GCC5132</t>
  </si>
  <si>
    <t>Mohammed Abdul Aziz</t>
  </si>
  <si>
    <t>W0004692</t>
  </si>
  <si>
    <t>GCC5133</t>
  </si>
  <si>
    <t>Gnana Prasanna Bharathi Keertipati (On Leave)</t>
  </si>
  <si>
    <t>RGCC Japan</t>
  </si>
  <si>
    <t xml:space="preserve">RANDSTAD K.K </t>
  </si>
  <si>
    <t>JPY</t>
  </si>
  <si>
    <t>W0004693</t>
  </si>
  <si>
    <t>GCC5146</t>
  </si>
  <si>
    <t>Sruthi Chaturi</t>
  </si>
  <si>
    <t>W0004694</t>
  </si>
  <si>
    <t>GCC5148</t>
  </si>
  <si>
    <t>Shreyas Joshi</t>
  </si>
  <si>
    <t>W0005417</t>
  </si>
  <si>
    <t>GCC5149</t>
  </si>
  <si>
    <t>Shivani Prajapati</t>
  </si>
  <si>
    <t>W0005072</t>
  </si>
  <si>
    <t>GCC5150</t>
  </si>
  <si>
    <t>Priyanka Jain</t>
  </si>
  <si>
    <t>W0004695</t>
  </si>
  <si>
    <t>GCC5153</t>
  </si>
  <si>
    <t>Aparna Sahu</t>
  </si>
  <si>
    <t>W0004696</t>
  </si>
  <si>
    <t>GCC5154</t>
  </si>
  <si>
    <t>Madhumitha Valluri</t>
  </si>
  <si>
    <t>W0005418</t>
  </si>
  <si>
    <t>GCC5157</t>
  </si>
  <si>
    <t>Joni Meruga</t>
  </si>
  <si>
    <t>W0004697</t>
  </si>
  <si>
    <t>GCC5158</t>
  </si>
  <si>
    <t>Mohammad Farhaan</t>
  </si>
  <si>
    <t>W0005419</t>
  </si>
  <si>
    <t>GCC5173</t>
  </si>
  <si>
    <t>Konda Sravani (On Leave)</t>
  </si>
  <si>
    <t>W0004698</t>
  </si>
  <si>
    <t>GCC5195</t>
  </si>
  <si>
    <t>Battula Nanditha Yadav</t>
  </si>
  <si>
    <t>W0004699</t>
  </si>
  <si>
    <t>GCC5196</t>
  </si>
  <si>
    <t>Rahul Arora</t>
  </si>
  <si>
    <t>W0004700</t>
  </si>
  <si>
    <t>GCC5197</t>
  </si>
  <si>
    <t>Ravulapalli Sandhya</t>
  </si>
  <si>
    <t>W0005420</t>
  </si>
  <si>
    <t>GCC5201</t>
  </si>
  <si>
    <t>Nisha Verma</t>
  </si>
  <si>
    <t>W0005073</t>
  </si>
  <si>
    <t>GCC5205</t>
  </si>
  <si>
    <t>Chaitra Choudhary</t>
  </si>
  <si>
    <t>W0004701</t>
  </si>
  <si>
    <t>GCC5207</t>
  </si>
  <si>
    <t>shivaprasad Gajula</t>
  </si>
  <si>
    <t>W0005245</t>
  </si>
  <si>
    <t>GCC5214</t>
  </si>
  <si>
    <t>Nischal Desham</t>
  </si>
  <si>
    <t>W0004702</t>
  </si>
  <si>
    <t>GCC5216</t>
  </si>
  <si>
    <t>Sudershan Reddy Boreddy</t>
  </si>
  <si>
    <t>W0004703</t>
  </si>
  <si>
    <t>GCC5218</t>
  </si>
  <si>
    <t>Gampa Nikhil Gupta</t>
  </si>
  <si>
    <t>W0004704</t>
  </si>
  <si>
    <t>GCC5221</t>
  </si>
  <si>
    <t>Rahul Gotikala</t>
  </si>
  <si>
    <t>W0005421</t>
  </si>
  <si>
    <t>GCC5227</t>
  </si>
  <si>
    <t>Ashraf Ali A</t>
  </si>
  <si>
    <t>W0004705</t>
  </si>
  <si>
    <t>GCC5228</t>
  </si>
  <si>
    <t>DHANANJAY MULLAVANAM</t>
  </si>
  <si>
    <t>W0004706</t>
  </si>
  <si>
    <t>GCC5229</t>
  </si>
  <si>
    <t>Mandeep Mally</t>
  </si>
  <si>
    <t>W0004707</t>
  </si>
  <si>
    <t>GCC5230</t>
  </si>
  <si>
    <t>Kannuru Ramya Jyothi (On Leave)</t>
  </si>
  <si>
    <t>W0004708</t>
  </si>
  <si>
    <t>GCC5233</t>
  </si>
  <si>
    <t>Sharukh Khan</t>
  </si>
  <si>
    <t>W0004709</t>
  </si>
  <si>
    <t>GCC5236</t>
  </si>
  <si>
    <t>Harika Goud Nagapuri</t>
  </si>
  <si>
    <t>W0004710</t>
  </si>
  <si>
    <t>GCC5237</t>
  </si>
  <si>
    <t>NL Kumar</t>
  </si>
  <si>
    <t>W0005246</t>
  </si>
  <si>
    <t>GCC5238</t>
  </si>
  <si>
    <t>Parthik Rahul</t>
  </si>
  <si>
    <t>W0004711</t>
  </si>
  <si>
    <t>GCC5239</t>
  </si>
  <si>
    <t>Mohammed Azhar Uddin</t>
  </si>
  <si>
    <t>W0004712</t>
  </si>
  <si>
    <t>GCC5240</t>
  </si>
  <si>
    <t>Baipotu Janaki Ramu</t>
  </si>
  <si>
    <t>W0004713</t>
  </si>
  <si>
    <t>GCC5241</t>
  </si>
  <si>
    <t>Banne Maheshwari</t>
  </si>
  <si>
    <t>W0004715</t>
  </si>
  <si>
    <t>GCC5244</t>
  </si>
  <si>
    <t>L G Bharath Kumar</t>
  </si>
  <si>
    <t>W0004716</t>
  </si>
  <si>
    <t>GCC5245</t>
  </si>
  <si>
    <t>Ranjit Kumar Bhagam</t>
  </si>
  <si>
    <t>W0005074</t>
  </si>
  <si>
    <t>GCC5246</t>
  </si>
  <si>
    <t>Vellamayina Sai Akhil Yasasvi</t>
  </si>
  <si>
    <t>W0004717</t>
  </si>
  <si>
    <t>GCC5247</t>
  </si>
  <si>
    <t>Arsheebanu Javed Tai</t>
  </si>
  <si>
    <t>W0005247</t>
  </si>
  <si>
    <t>GCC5248</t>
  </si>
  <si>
    <t>Jeedy Celestia</t>
  </si>
  <si>
    <t>W0004718</t>
  </si>
  <si>
    <t>GCC5249</t>
  </si>
  <si>
    <t>Hasmeet Kaur</t>
  </si>
  <si>
    <t>W0005075</t>
  </si>
  <si>
    <t>GCC5251</t>
  </si>
  <si>
    <t>Rajkumari Kondra</t>
  </si>
  <si>
    <t>W0004720</t>
  </si>
  <si>
    <t>GCC5252</t>
  </si>
  <si>
    <t>Puppala Sai Padmavathi</t>
  </si>
  <si>
    <t>W0004721</t>
  </si>
  <si>
    <t>GCC5258</t>
  </si>
  <si>
    <t>Syed Sohail</t>
  </si>
  <si>
    <t>W0004722</t>
  </si>
  <si>
    <t>GCC5262</t>
  </si>
  <si>
    <t>Vangala Vinay</t>
  </si>
  <si>
    <t>W0005422</t>
  </si>
  <si>
    <t>GCC5267</t>
  </si>
  <si>
    <t>Katari Sandhya</t>
  </si>
  <si>
    <t>W0004723</t>
  </si>
  <si>
    <t>GCC5268</t>
  </si>
  <si>
    <t>Sandip Mohite</t>
  </si>
  <si>
    <t>W0004724</t>
  </si>
  <si>
    <t>GCC5270</t>
  </si>
  <si>
    <t>Mohammed Adil S</t>
  </si>
  <si>
    <t>W0004725</t>
  </si>
  <si>
    <t>GCC5271</t>
  </si>
  <si>
    <t>Sai Tejaswini Moola</t>
  </si>
  <si>
    <t>W0004726</t>
  </si>
  <si>
    <t>GCC5272</t>
  </si>
  <si>
    <t>Pulagapuri Monisha</t>
  </si>
  <si>
    <t>W0004727</t>
  </si>
  <si>
    <t>GCC5273</t>
  </si>
  <si>
    <t>Karishma Kumari</t>
  </si>
  <si>
    <t>W0004729</t>
  </si>
  <si>
    <t>GCC5277</t>
  </si>
  <si>
    <t>V R Sriman Akhil</t>
  </si>
  <si>
    <t>W0004730</t>
  </si>
  <si>
    <t>GCC5279</t>
  </si>
  <si>
    <t>Joseph Jena</t>
  </si>
  <si>
    <t>W0004731</t>
  </si>
  <si>
    <t>GCC5280</t>
  </si>
  <si>
    <t>Mandala Sai Venkata Ravi Kiran</t>
  </si>
  <si>
    <t>W0005076</t>
  </si>
  <si>
    <t>GCC5282</t>
  </si>
  <si>
    <t>Rupanjana Chakraborty</t>
  </si>
  <si>
    <t>W0005077</t>
  </si>
  <si>
    <t>GCC5283</t>
  </si>
  <si>
    <t>Smrithi K B</t>
  </si>
  <si>
    <t>W0004732</t>
  </si>
  <si>
    <t>GCC5285</t>
  </si>
  <si>
    <t>Mandha Anish Kumar Reddy</t>
  </si>
  <si>
    <t>W0004733</t>
  </si>
  <si>
    <t>W0004734</t>
  </si>
  <si>
    <t>GCC5289</t>
  </si>
  <si>
    <t>Sai Krishna Teja Godavarthi</t>
  </si>
  <si>
    <t>W0005249</t>
  </si>
  <si>
    <t>GCC5290</t>
  </si>
  <si>
    <t>Kalpana Soni</t>
  </si>
  <si>
    <t>W0004735</t>
  </si>
  <si>
    <t>GCC5291</t>
  </si>
  <si>
    <t>Kanchan Bhagwat</t>
  </si>
  <si>
    <t>W0004736</t>
  </si>
  <si>
    <t>GCC5293</t>
  </si>
  <si>
    <t>Aditya Vinayak Ambekar</t>
  </si>
  <si>
    <t>W0005078</t>
  </si>
  <si>
    <t>GCC5294</t>
  </si>
  <si>
    <t>Bandari Suman Prashanth Kumar</t>
  </si>
  <si>
    <t>W0005251</t>
  </si>
  <si>
    <t>GCC5295</t>
  </si>
  <si>
    <t>Sujith Subramanian</t>
  </si>
  <si>
    <t>W0004737</t>
  </si>
  <si>
    <t>GCC5301</t>
  </si>
  <si>
    <t>Sai Arasavalli</t>
  </si>
  <si>
    <t>W0005423</t>
  </si>
  <si>
    <t>GCC5302</t>
  </si>
  <si>
    <t>Shubham Khandelwal</t>
  </si>
  <si>
    <t>W0004738</t>
  </si>
  <si>
    <t>GCC5303</t>
  </si>
  <si>
    <t>Arjun Sasidharan</t>
  </si>
  <si>
    <t>W0004739</t>
  </si>
  <si>
    <t>GCC5304</t>
  </si>
  <si>
    <t>Anthony Leena M</t>
  </si>
  <si>
    <t>W0004740</t>
  </si>
  <si>
    <t>GCC5305</t>
  </si>
  <si>
    <t>Ammana Aakarsh Reddy</t>
  </si>
  <si>
    <t>W0005079</t>
  </si>
  <si>
    <t>GCC5306</t>
  </si>
  <si>
    <t>Mule Vasudha</t>
  </si>
  <si>
    <t>W0004741</t>
  </si>
  <si>
    <t>GCC5307</t>
  </si>
  <si>
    <t>Soundarya Kanthi</t>
  </si>
  <si>
    <t>W0004742</t>
  </si>
  <si>
    <t>GCC5308</t>
  </si>
  <si>
    <t>Venkata Pasupuleti</t>
  </si>
  <si>
    <t>W0004743</t>
  </si>
  <si>
    <t>GCC5310</t>
  </si>
  <si>
    <t>Amisha Kumari</t>
  </si>
  <si>
    <t>Randstad Inhouse Netherlands</t>
  </si>
  <si>
    <t>Randstad Uitzendbureau B.V.</t>
  </si>
  <si>
    <t>W0004744</t>
  </si>
  <si>
    <t>GCC5311</t>
  </si>
  <si>
    <t>Abhishek Samala</t>
  </si>
  <si>
    <t>W0004745</t>
  </si>
  <si>
    <t>GCC5312</t>
  </si>
  <si>
    <t>Srujan Dinavahi</t>
  </si>
  <si>
    <t>W0004747</t>
  </si>
  <si>
    <t>GCC5315</t>
  </si>
  <si>
    <t>Lakshmi Priya Moguloju</t>
  </si>
  <si>
    <t>W0005080</t>
  </si>
  <si>
    <t>GCC5317</t>
  </si>
  <si>
    <t>Anoushka Anoop</t>
  </si>
  <si>
    <t>W0004748</t>
  </si>
  <si>
    <t>GCC5318</t>
  </si>
  <si>
    <t>Priyanka V</t>
  </si>
  <si>
    <t>W0005252</t>
  </si>
  <si>
    <t>GCC5320</t>
  </si>
  <si>
    <t>Gayatri Prusty</t>
  </si>
  <si>
    <t>W0005253</t>
  </si>
  <si>
    <t>GCC5321</t>
  </si>
  <si>
    <t>Nisha Kumar</t>
  </si>
  <si>
    <t>W0004749</t>
  </si>
  <si>
    <t>GCC5322</t>
  </si>
  <si>
    <t>Meghana Agarwal</t>
  </si>
  <si>
    <t>W0004750</t>
  </si>
  <si>
    <t>GCC5323</t>
  </si>
  <si>
    <t>Ranjana Verma</t>
  </si>
  <si>
    <t>W0004751</t>
  </si>
  <si>
    <t>GCC5324</t>
  </si>
  <si>
    <t>Pabboju Tejasree</t>
  </si>
  <si>
    <t>W0004752</t>
  </si>
  <si>
    <t>GCC5326</t>
  </si>
  <si>
    <t>Siluveru Hari Priya</t>
  </si>
  <si>
    <t>W0004753</t>
  </si>
  <si>
    <t>GCC5327</t>
  </si>
  <si>
    <t>Alekhya Ala</t>
  </si>
  <si>
    <t>W0004754</t>
  </si>
  <si>
    <t>GCC5328</t>
  </si>
  <si>
    <t>Sowmya Mahajan</t>
  </si>
  <si>
    <t>W0005424</t>
  </si>
  <si>
    <t>GCC5329</t>
  </si>
  <si>
    <t>Garima Begwani</t>
  </si>
  <si>
    <t>W0004755</t>
  </si>
  <si>
    <t>GCC5333</t>
  </si>
  <si>
    <t>Dingari Manasa</t>
  </si>
  <si>
    <t>W0004756</t>
  </si>
  <si>
    <t>GCC5334</t>
  </si>
  <si>
    <t>Juzar Rampurawala</t>
  </si>
  <si>
    <t>W0004757</t>
  </si>
  <si>
    <t>GCC5335</t>
  </si>
  <si>
    <t>Christina Veronica</t>
  </si>
  <si>
    <t>W0004758</t>
  </si>
  <si>
    <t>GCC5336</t>
  </si>
  <si>
    <t>Manish Agnihotri</t>
  </si>
  <si>
    <t>W0005425</t>
  </si>
  <si>
    <t>GCC5337</t>
  </si>
  <si>
    <t>Abdul Rahman Mohd</t>
  </si>
  <si>
    <t>W0004759</t>
  </si>
  <si>
    <t>GCC5338</t>
  </si>
  <si>
    <t>Shaik Rajiya</t>
  </si>
  <si>
    <t>W0004760</t>
  </si>
  <si>
    <t>GCC5339</t>
  </si>
  <si>
    <t>Leena Sahu</t>
  </si>
  <si>
    <t>W0004761</t>
  </si>
  <si>
    <t>GCC5340</t>
  </si>
  <si>
    <t>Debashree Roy</t>
  </si>
  <si>
    <t>W0005081</t>
  </si>
  <si>
    <t>GCC5342</t>
  </si>
  <si>
    <t>Srivathsan Narayanan</t>
  </si>
  <si>
    <t>W0005082</t>
  </si>
  <si>
    <t>GCC5343</t>
  </si>
  <si>
    <t>Praveen Nair</t>
  </si>
  <si>
    <t>W0004762</t>
  </si>
  <si>
    <t>GCC5344</t>
  </si>
  <si>
    <t>Renette Francis</t>
  </si>
  <si>
    <t>W0004763</t>
  </si>
  <si>
    <t>GCC5345</t>
  </si>
  <si>
    <t>Deepika ML (On Leave)</t>
  </si>
  <si>
    <t>W0004764</t>
  </si>
  <si>
    <t>GCC5346</t>
  </si>
  <si>
    <t>Bhaskar Maroju</t>
  </si>
  <si>
    <t>W0004765</t>
  </si>
  <si>
    <t>GCC5347</t>
  </si>
  <si>
    <t>BHAGYANANDU KOLLAPUDI</t>
  </si>
  <si>
    <t>W0004766</t>
  </si>
  <si>
    <t>GCC5348</t>
  </si>
  <si>
    <t>Diraviyam Arockya Viyani</t>
  </si>
  <si>
    <t>W0004767</t>
  </si>
  <si>
    <t>GCC5349</t>
  </si>
  <si>
    <t>Harsh Rana</t>
  </si>
  <si>
    <t>W0005426</t>
  </si>
  <si>
    <t>GCC5350</t>
  </si>
  <si>
    <t>Uday Surya Adala</t>
  </si>
  <si>
    <t>W0005427</t>
  </si>
  <si>
    <t>GCC5351</t>
  </si>
  <si>
    <t>Vikas Swami</t>
  </si>
  <si>
    <t>W0004768</t>
  </si>
  <si>
    <t>GCC5352</t>
  </si>
  <si>
    <t>Shubha Maheshwari</t>
  </si>
  <si>
    <t>W0004769</t>
  </si>
  <si>
    <t>GCC5354</t>
  </si>
  <si>
    <t>Karleen Swetha</t>
  </si>
  <si>
    <t>W0004770</t>
  </si>
  <si>
    <t>GCC5356</t>
  </si>
  <si>
    <t>Sundar Rajan V</t>
  </si>
  <si>
    <t>W0004771</t>
  </si>
  <si>
    <t>GCC5357</t>
  </si>
  <si>
    <t>Mrudula Reddy Mandem</t>
  </si>
  <si>
    <t>W0004772</t>
  </si>
  <si>
    <t>GCC5358</t>
  </si>
  <si>
    <t>Shashi Kamal Pillai</t>
  </si>
  <si>
    <t>W0005428</t>
  </si>
  <si>
    <t>GCC5359</t>
  </si>
  <si>
    <t>Rubeen Joseph J</t>
  </si>
  <si>
    <t>W0005254</t>
  </si>
  <si>
    <t>GCC5360</t>
  </si>
  <si>
    <t>Uthamraju V</t>
  </si>
  <si>
    <t>W0004773</t>
  </si>
  <si>
    <t>GCC5361</t>
  </si>
  <si>
    <t>Srujana Madduri</t>
  </si>
  <si>
    <t>W0004774</t>
  </si>
  <si>
    <t>GCC5362</t>
  </si>
  <si>
    <t>Archana Silveri</t>
  </si>
  <si>
    <t>W0004775</t>
  </si>
  <si>
    <t>GCC5363</t>
  </si>
  <si>
    <t>Syed Moohaz</t>
  </si>
  <si>
    <t>W0005255</t>
  </si>
  <si>
    <t>GCC5365</t>
  </si>
  <si>
    <t>Prathima Pothakamuri</t>
  </si>
  <si>
    <t>W0005429</t>
  </si>
  <si>
    <t>GCC5367</t>
  </si>
  <si>
    <t>Siddipeta Bhoomika</t>
  </si>
  <si>
    <t>W0004776</t>
  </si>
  <si>
    <t>GCC5368</t>
  </si>
  <si>
    <t>Larishaka Chopra</t>
  </si>
  <si>
    <t>W0005256</t>
  </si>
  <si>
    <t>GCC5369</t>
  </si>
  <si>
    <t>Saikumar Kasoju</t>
  </si>
  <si>
    <t>W0004777</t>
  </si>
  <si>
    <t>GCC5370</t>
  </si>
  <si>
    <t>Subathra S</t>
  </si>
  <si>
    <t>W0004778</t>
  </si>
  <si>
    <t>GCC5371</t>
  </si>
  <si>
    <t>Lakshmi Ketha</t>
  </si>
  <si>
    <t>W0005084</t>
  </si>
  <si>
    <t>GCC5372</t>
  </si>
  <si>
    <t>Yashasvi Sharma</t>
  </si>
  <si>
    <t>W0005257</t>
  </si>
  <si>
    <t>GCC5374</t>
  </si>
  <si>
    <t>Prabhu Bellamkonda</t>
  </si>
  <si>
    <t>W0005430</t>
  </si>
  <si>
    <t>GCC5376</t>
  </si>
  <si>
    <t>Aarthi Sharma</t>
  </si>
  <si>
    <t>W0004779</t>
  </si>
  <si>
    <t>GCC5377</t>
  </si>
  <si>
    <t>Saurabh Srivastava</t>
  </si>
  <si>
    <t>W0005085</t>
  </si>
  <si>
    <t>GCC5381</t>
  </si>
  <si>
    <t>Usha Reyya</t>
  </si>
  <si>
    <t>W0004780</t>
  </si>
  <si>
    <t>GCC5382</t>
  </si>
  <si>
    <t>Mary Andrews</t>
  </si>
  <si>
    <t>W0004781</t>
  </si>
  <si>
    <t>GCC5386</t>
  </si>
  <si>
    <t>Burra Alekhya</t>
  </si>
  <si>
    <t>W0005431</t>
  </si>
  <si>
    <t>GCC5387</t>
  </si>
  <si>
    <t>Swathi Nakrani</t>
  </si>
  <si>
    <t>Tempo Netherlands 2</t>
  </si>
  <si>
    <t>W0005258</t>
  </si>
  <si>
    <t>GCC5388</t>
  </si>
  <si>
    <t>Rahul Das</t>
  </si>
  <si>
    <t>W0004782</t>
  </si>
  <si>
    <t>GCC5389</t>
  </si>
  <si>
    <t>Kuturu Ritika</t>
  </si>
  <si>
    <t>W0004783</t>
  </si>
  <si>
    <t>GCC5393</t>
  </si>
  <si>
    <t>Arya Yaman</t>
  </si>
  <si>
    <t>W0004784</t>
  </si>
  <si>
    <t>GCC5394</t>
  </si>
  <si>
    <t>Gundu Ankitha</t>
  </si>
  <si>
    <t>W0005259</t>
  </si>
  <si>
    <t>GCC5395</t>
  </si>
  <si>
    <t>Maria Vinodita Paul</t>
  </si>
  <si>
    <t>W0004786</t>
  </si>
  <si>
    <t>GCC5398</t>
  </si>
  <si>
    <t>Malika Sinha (On Leave)</t>
  </si>
  <si>
    <t>W0005260</t>
  </si>
  <si>
    <t>GCC5399</t>
  </si>
  <si>
    <t>Mekala Preetham</t>
  </si>
  <si>
    <t>W0004787</t>
  </si>
  <si>
    <t>GCC5400</t>
  </si>
  <si>
    <t>Nagendra Rathore</t>
  </si>
  <si>
    <t>W0004788</t>
  </si>
  <si>
    <t>GCC5402</t>
  </si>
  <si>
    <t>Vignesh M</t>
  </si>
  <si>
    <t>W0004789</t>
  </si>
  <si>
    <t>GCC5403</t>
  </si>
  <si>
    <t>Pavithra S</t>
  </si>
  <si>
    <t>W0005261</t>
  </si>
  <si>
    <t>GCC5405</t>
  </si>
  <si>
    <t>Muskaan Begum</t>
  </si>
  <si>
    <t>W0004791</t>
  </si>
  <si>
    <t>GCC5408</t>
  </si>
  <si>
    <t>Sunil Paul</t>
  </si>
  <si>
    <t>W0004792</t>
  </si>
  <si>
    <t>GCC5409</t>
  </si>
  <si>
    <t>Bavandla Sai Manoj</t>
  </si>
  <si>
    <t>W0005262</t>
  </si>
  <si>
    <t>GCC5411</t>
  </si>
  <si>
    <t>Sadhana Surkanti</t>
  </si>
  <si>
    <t>W0004793</t>
  </si>
  <si>
    <t>GCC5412</t>
  </si>
  <si>
    <t>Feby Mathew Oreath</t>
  </si>
  <si>
    <t>W0004794</t>
  </si>
  <si>
    <t>GCC5413</t>
  </si>
  <si>
    <t>Akhil Miryala</t>
  </si>
  <si>
    <t>W0005432</t>
  </si>
  <si>
    <t>GCC5414</t>
  </si>
  <si>
    <t>Haritha Ballavarpu</t>
  </si>
  <si>
    <t>W0004795</t>
  </si>
  <si>
    <t>GCC5415</t>
  </si>
  <si>
    <t>Sowmya nagaprasadrao Kavuluri</t>
  </si>
  <si>
    <t>W0004797</t>
  </si>
  <si>
    <t>GCC5419</t>
  </si>
  <si>
    <t>Ipsita Debnath</t>
  </si>
  <si>
    <t>W0004798</t>
  </si>
  <si>
    <t>GCC5420</t>
  </si>
  <si>
    <t>JayaSri D</t>
  </si>
  <si>
    <t>W0004799</t>
  </si>
  <si>
    <t>GCC5421</t>
  </si>
  <si>
    <t>SriValli Yanamandra</t>
  </si>
  <si>
    <t>W0004800</t>
  </si>
  <si>
    <t>GCC5422</t>
  </si>
  <si>
    <t>Chaitanya Kumar Sambaladevi</t>
  </si>
  <si>
    <t>W0005263</t>
  </si>
  <si>
    <t>GCC5424</t>
  </si>
  <si>
    <t>Karanam Sesidhar Kumar</t>
  </si>
  <si>
    <t>W0004801</t>
  </si>
  <si>
    <t>GCC5425</t>
  </si>
  <si>
    <t>Shyam G</t>
  </si>
  <si>
    <t>W0005264</t>
  </si>
  <si>
    <t>GCC5426</t>
  </si>
  <si>
    <t>Shravya Tandle</t>
  </si>
  <si>
    <t>W0005086</t>
  </si>
  <si>
    <t>GCC5427</t>
  </si>
  <si>
    <t>Laharika Jekileti</t>
  </si>
  <si>
    <t>W0004802</t>
  </si>
  <si>
    <t>GCC5428</t>
  </si>
  <si>
    <t>Rohit Verma</t>
  </si>
  <si>
    <t>W0004803</t>
  </si>
  <si>
    <t>GCC5429</t>
  </si>
  <si>
    <t>Hemant Nalanagula</t>
  </si>
  <si>
    <t>W0005265</t>
  </si>
  <si>
    <t>GCC5430</t>
  </si>
  <si>
    <t>Anoop P B</t>
  </si>
  <si>
    <t>Randstad Group Belgium NV</t>
  </si>
  <si>
    <t>W0005433</t>
  </si>
  <si>
    <t>GCC5433</t>
  </si>
  <si>
    <t>Thakur Kavitha Singh</t>
  </si>
  <si>
    <t>W0005087</t>
  </si>
  <si>
    <t>GCC5436</t>
  </si>
  <si>
    <t>N Samyuktha</t>
  </si>
  <si>
    <t>W0004805</t>
  </si>
  <si>
    <t>GCC5440</t>
  </si>
  <si>
    <t>Moksharee Ponna</t>
  </si>
  <si>
    <t>W0005088</t>
  </si>
  <si>
    <t>GCC5442</t>
  </si>
  <si>
    <t>Sowmya Chirithoti</t>
  </si>
  <si>
    <t>W0004806</t>
  </si>
  <si>
    <t>GCC5443</t>
  </si>
  <si>
    <t>Jaganath J</t>
  </si>
  <si>
    <t>W0005434</t>
  </si>
  <si>
    <t>Arpan Roy</t>
  </si>
  <si>
    <t>W0004807</t>
  </si>
  <si>
    <t>GCC5446</t>
  </si>
  <si>
    <t>Prasun Kumar</t>
  </si>
  <si>
    <t>W0004808</t>
  </si>
  <si>
    <t>GCC5447</t>
  </si>
  <si>
    <t>Boppani Rammanohar</t>
  </si>
  <si>
    <t>W0004810</t>
  </si>
  <si>
    <t>GCC5449</t>
  </si>
  <si>
    <t>Pranesh Srikanth</t>
  </si>
  <si>
    <t>W0004811</t>
  </si>
  <si>
    <t>GCC5450</t>
  </si>
  <si>
    <t>Sneha Attarde</t>
  </si>
  <si>
    <t>W0004812</t>
  </si>
  <si>
    <t>GCC5451</t>
  </si>
  <si>
    <t>Nikitha Singh</t>
  </si>
  <si>
    <t>W0005435</t>
  </si>
  <si>
    <t>GCC5452</t>
  </si>
  <si>
    <t>Jyothi carr</t>
  </si>
  <si>
    <t>W0004813</t>
  </si>
  <si>
    <t>GCC5453</t>
  </si>
  <si>
    <t>Tejasree Bandarkanti</t>
  </si>
  <si>
    <t>W0004814</t>
  </si>
  <si>
    <t>GCC5454</t>
  </si>
  <si>
    <t>Paul Pendala</t>
  </si>
  <si>
    <t>W0004815</t>
  </si>
  <si>
    <t>GCC5455</t>
  </si>
  <si>
    <t>Ayesha Fathima</t>
  </si>
  <si>
    <t>W0004816</t>
  </si>
  <si>
    <t>GCC5456</t>
  </si>
  <si>
    <t>Haneen Begum</t>
  </si>
  <si>
    <t>W0005266</t>
  </si>
  <si>
    <t>GCC5458</t>
  </si>
  <si>
    <t>Neelam Priyanka</t>
  </si>
  <si>
    <t>W0004818</t>
  </si>
  <si>
    <t>GCC5459</t>
  </si>
  <si>
    <t>Vaishali katkar</t>
  </si>
  <si>
    <t>W0005089</t>
  </si>
  <si>
    <t>GCC5460</t>
  </si>
  <si>
    <t>Rakshetha Nagula</t>
  </si>
  <si>
    <t>W0004819</t>
  </si>
  <si>
    <t>GCC5462</t>
  </si>
  <si>
    <t>Maria A</t>
  </si>
  <si>
    <t>W0004820</t>
  </si>
  <si>
    <t>GCC5464</t>
  </si>
  <si>
    <t>Paul Samson Harry</t>
  </si>
  <si>
    <t>W0004821</t>
  </si>
  <si>
    <t>GCC5465</t>
  </si>
  <si>
    <t>Ruth C</t>
  </si>
  <si>
    <t>W0004822</t>
  </si>
  <si>
    <t>GCC5466</t>
  </si>
  <si>
    <t>Mokana Ashbel Paul</t>
  </si>
  <si>
    <t>W0005267</t>
  </si>
  <si>
    <t>GCC5467</t>
  </si>
  <si>
    <t>Sai Sunila Relangi</t>
  </si>
  <si>
    <t>W0004823</t>
  </si>
  <si>
    <t>GCC5468</t>
  </si>
  <si>
    <t>Meghana Thakur</t>
  </si>
  <si>
    <t>W0004824</t>
  </si>
  <si>
    <t>GCC5469</t>
  </si>
  <si>
    <t>Talha Khan</t>
  </si>
  <si>
    <t>W0004825</t>
  </si>
  <si>
    <t>GCC5470</t>
  </si>
  <si>
    <t>Shweta Gawde</t>
  </si>
  <si>
    <t>W0004826</t>
  </si>
  <si>
    <t>GCC5471</t>
  </si>
  <si>
    <t>Arun Srinivasan</t>
  </si>
  <si>
    <t>W0004827</t>
  </si>
  <si>
    <t>GCC5472</t>
  </si>
  <si>
    <t>DIVYA MADDURI</t>
  </si>
  <si>
    <t>W0004828</t>
  </si>
  <si>
    <t>GCC5473</t>
  </si>
  <si>
    <t>Vaishnavi Mahalle</t>
  </si>
  <si>
    <t>W0004829</t>
  </si>
  <si>
    <t>GCC5474</t>
  </si>
  <si>
    <t>Peram Rebeka</t>
  </si>
  <si>
    <t>W0005436</t>
  </si>
  <si>
    <t>GCC5475</t>
  </si>
  <si>
    <t>Suman Kumar</t>
  </si>
  <si>
    <t>W0004830</t>
  </si>
  <si>
    <t>GCC5476</t>
  </si>
  <si>
    <t>Flora Solomon</t>
  </si>
  <si>
    <t>W0004831</t>
  </si>
  <si>
    <t>GCC5477</t>
  </si>
  <si>
    <t>Tulasi Lotheti</t>
  </si>
  <si>
    <t>W0005268</t>
  </si>
  <si>
    <t>GCC5478</t>
  </si>
  <si>
    <t>Chirala Jyothsna Sri Tulasi</t>
  </si>
  <si>
    <t>W0004833</t>
  </si>
  <si>
    <t>GCC5480</t>
  </si>
  <si>
    <t>Vyshnavi Chigullapalli</t>
  </si>
  <si>
    <t>W0004834</t>
  </si>
  <si>
    <t>GCC5481</t>
  </si>
  <si>
    <t>Srishti Dronamraju</t>
  </si>
  <si>
    <t>W0005269</t>
  </si>
  <si>
    <t>GCC5484</t>
  </si>
  <si>
    <t>Padala Sumeshnath</t>
  </si>
  <si>
    <t>W0004836</t>
  </si>
  <si>
    <t>GCC5486</t>
  </si>
  <si>
    <t>Ruby Kumari</t>
  </si>
  <si>
    <t>W0005437</t>
  </si>
  <si>
    <t>GCC5487</t>
  </si>
  <si>
    <t>Devi Bhargavi Hanamakonda</t>
  </si>
  <si>
    <t>W0005090</t>
  </si>
  <si>
    <t>GCC5488</t>
  </si>
  <si>
    <t>Sri Chandana Pandeti</t>
  </si>
  <si>
    <t>W0004837</t>
  </si>
  <si>
    <t>GCC5489</t>
  </si>
  <si>
    <t>Lahiri Pasumarthi</t>
  </si>
  <si>
    <t>W0005270</t>
  </si>
  <si>
    <t>GCC5490</t>
  </si>
  <si>
    <t>Sreeja Kadambini Kothapally</t>
  </si>
  <si>
    <t>W0004838</t>
  </si>
  <si>
    <t>GCC5491</t>
  </si>
  <si>
    <t>M Mohammad Usman</t>
  </si>
  <si>
    <t>W0004839</t>
  </si>
  <si>
    <t>GCC5494</t>
  </si>
  <si>
    <t>Rishi Gupta</t>
  </si>
  <si>
    <t>W0004840</t>
  </si>
  <si>
    <t>GCC5495</t>
  </si>
  <si>
    <t>Arun Kumar</t>
  </si>
  <si>
    <t>W0004841</t>
  </si>
  <si>
    <t>GCC5496</t>
  </si>
  <si>
    <t>Vinutha Ravishankar</t>
  </si>
  <si>
    <t>W0004842</t>
  </si>
  <si>
    <t>GCC5498</t>
  </si>
  <si>
    <t>Pradyoth Reddy Gopireddy</t>
  </si>
  <si>
    <t>W0005271</t>
  </si>
  <si>
    <t>GCC5499</t>
  </si>
  <si>
    <t>Ketan Dhokiya</t>
  </si>
  <si>
    <t>W0004843</t>
  </si>
  <si>
    <t>GCC5500</t>
  </si>
  <si>
    <t>Pooja Gurusubramani</t>
  </si>
  <si>
    <t>W0005091</t>
  </si>
  <si>
    <t>GCC5501</t>
  </si>
  <si>
    <t>R Romina Antonette</t>
  </si>
  <si>
    <t>W0005438</t>
  </si>
  <si>
    <t>GCC5502</t>
  </si>
  <si>
    <t>Reynold Stuart</t>
  </si>
  <si>
    <t>W0004844</t>
  </si>
  <si>
    <t>GCC5504</t>
  </si>
  <si>
    <t>Nikhil Reddy Kotha</t>
  </si>
  <si>
    <t>W0005273</t>
  </si>
  <si>
    <t>GCC5505</t>
  </si>
  <si>
    <t>Dappu Rekha</t>
  </si>
  <si>
    <t>W0005092</t>
  </si>
  <si>
    <t>GCC5506</t>
  </si>
  <si>
    <t>Piyush Yadav</t>
  </si>
  <si>
    <t>W0004845</t>
  </si>
  <si>
    <t>GCC5508</t>
  </si>
  <si>
    <t>Roshan Sharma</t>
  </si>
  <si>
    <t>W0004846</t>
  </si>
  <si>
    <t>GCC5509</t>
  </si>
  <si>
    <t>Mohammed Ahsan Ahmed</t>
  </si>
  <si>
    <t>W0005093</t>
  </si>
  <si>
    <t>GCC5511</t>
  </si>
  <si>
    <t>Aradhana Ray</t>
  </si>
  <si>
    <t>W0004847</t>
  </si>
  <si>
    <t>GCC5512</t>
  </si>
  <si>
    <t>Nishanthi Hari</t>
  </si>
  <si>
    <t>W0004848</t>
  </si>
  <si>
    <t>GCC5513</t>
  </si>
  <si>
    <t>Gayathri R</t>
  </si>
  <si>
    <t>W0004849</t>
  </si>
  <si>
    <t>GCC5514</t>
  </si>
  <si>
    <t>Venkatesh Bommella</t>
  </si>
  <si>
    <t>W0004850</t>
  </si>
  <si>
    <t>GCC5515</t>
  </si>
  <si>
    <t>Suguna Ratna Kumari Akula</t>
  </si>
  <si>
    <t>W0005094</t>
  </si>
  <si>
    <t>GCC5516</t>
  </si>
  <si>
    <t>Harshit Kulkarni</t>
  </si>
  <si>
    <t>W0004852</t>
  </si>
  <si>
    <t>GCC5518</t>
  </si>
  <si>
    <t>Anusha KB</t>
  </si>
  <si>
    <t>W0005439</t>
  </si>
  <si>
    <t>GCC5519</t>
  </si>
  <si>
    <t>Ramu Medicharla</t>
  </si>
  <si>
    <t>W0005274</t>
  </si>
  <si>
    <t>GCC5521</t>
  </si>
  <si>
    <t>Anandan KRISHNAMOORTHY</t>
  </si>
  <si>
    <t>W0004854</t>
  </si>
  <si>
    <t>GCC5522</t>
  </si>
  <si>
    <t>Syed Salman</t>
  </si>
  <si>
    <t>W0005095</t>
  </si>
  <si>
    <t>GCC5523</t>
  </si>
  <si>
    <t>Tejasree Yata</t>
  </si>
  <si>
    <t>W0005275</t>
  </si>
  <si>
    <t>GCC5526</t>
  </si>
  <si>
    <t>Poulami Ojha</t>
  </si>
  <si>
    <t>W0004856</t>
  </si>
  <si>
    <t>GCC5527</t>
  </si>
  <si>
    <t>Nijo Cyriac</t>
  </si>
  <si>
    <t>W0004857</t>
  </si>
  <si>
    <t>GCC5528</t>
  </si>
  <si>
    <t>Rajiv Kopuri</t>
  </si>
  <si>
    <t>W0004858</t>
  </si>
  <si>
    <t>GCC5529</t>
  </si>
  <si>
    <t>Sakshi Kansal</t>
  </si>
  <si>
    <t>W0005440</t>
  </si>
  <si>
    <t>GCC5531</t>
  </si>
  <si>
    <t>Ashwini Moigari</t>
  </si>
  <si>
    <t>W0005096</t>
  </si>
  <si>
    <t>GCC5532</t>
  </si>
  <si>
    <t>Rajesh Ravuri</t>
  </si>
  <si>
    <t>W0004859</t>
  </si>
  <si>
    <t>GCC5533</t>
  </si>
  <si>
    <t>Satishkrishna Sunderraj</t>
  </si>
  <si>
    <t>W0004860</t>
  </si>
  <si>
    <t>GCC5534</t>
  </si>
  <si>
    <t>Bhaskara Rao</t>
  </si>
  <si>
    <t>W0004861</t>
  </si>
  <si>
    <t>GCC5535</t>
  </si>
  <si>
    <t>Ruchitha Kalakota</t>
  </si>
  <si>
    <t>W0005441</t>
  </si>
  <si>
    <t>GCC5536</t>
  </si>
  <si>
    <t>Aditya Deokar</t>
  </si>
  <si>
    <t>W0005097</t>
  </si>
  <si>
    <t>GCC5537</t>
  </si>
  <si>
    <t>Rohini Pulluru</t>
  </si>
  <si>
    <t>W0004862</t>
  </si>
  <si>
    <t>GCC5539</t>
  </si>
  <si>
    <t>Anchal Nayak</t>
  </si>
  <si>
    <t>W0004863</t>
  </si>
  <si>
    <t>GCC5540</t>
  </si>
  <si>
    <t>Sandhya Teki</t>
  </si>
  <si>
    <t>W0005276</t>
  </si>
  <si>
    <t>GCC5541</t>
  </si>
  <si>
    <t>Yashraj Srivastava</t>
  </si>
  <si>
    <t>W0004864</t>
  </si>
  <si>
    <t>GCC5543</t>
  </si>
  <si>
    <t>Nikhil Ojha</t>
  </si>
  <si>
    <t>W0005098</t>
  </si>
  <si>
    <t>GCC5544</t>
  </si>
  <si>
    <t>Ramesh Bidthanpalli</t>
  </si>
  <si>
    <t>W0004865</t>
  </si>
  <si>
    <t>GCC5545</t>
  </si>
  <si>
    <t>Kukkala Sandeep Kumar</t>
  </si>
  <si>
    <t>W0005442</t>
  </si>
  <si>
    <t>GCC5546</t>
  </si>
  <si>
    <t>Rama Neeraja</t>
  </si>
  <si>
    <t>W0004866</t>
  </si>
  <si>
    <t>GCC5547</t>
  </si>
  <si>
    <t>Mogasati Hari Sridhar Raju</t>
  </si>
  <si>
    <t>W0004867</t>
  </si>
  <si>
    <t>GCC5548</t>
  </si>
  <si>
    <t>Neeli Suresh Kumar</t>
  </si>
  <si>
    <t>W0004868</t>
  </si>
  <si>
    <t>GCC5549</t>
  </si>
  <si>
    <t>Nisha Gupta</t>
  </si>
  <si>
    <t>W0004869</t>
  </si>
  <si>
    <t>GCC5550</t>
  </si>
  <si>
    <t>Druthi Mahesh</t>
  </si>
  <si>
    <t>W0005277</t>
  </si>
  <si>
    <t>GCC5551</t>
  </si>
  <si>
    <t>Athram Pushpalatha</t>
  </si>
  <si>
    <t>W0005099</t>
  </si>
  <si>
    <t>GCC5552</t>
  </si>
  <si>
    <t>Ritika Sapra</t>
  </si>
  <si>
    <t>W0005100</t>
  </si>
  <si>
    <t>GCC5553</t>
  </si>
  <si>
    <t>Rayapuri Shashank</t>
  </si>
  <si>
    <t>W0004870</t>
  </si>
  <si>
    <t>GCC5554</t>
  </si>
  <si>
    <t>Pavan Kalyan Goli</t>
  </si>
  <si>
    <t>W0005101</t>
  </si>
  <si>
    <t>GCC5555</t>
  </si>
  <si>
    <t>Suraj Malhotra</t>
  </si>
  <si>
    <t>W0005278</t>
  </si>
  <si>
    <t>GCC5556</t>
  </si>
  <si>
    <t>Peter Valentine Das</t>
  </si>
  <si>
    <t>W0004871</t>
  </si>
  <si>
    <t>GCC5557</t>
  </si>
  <si>
    <t>Alloshious Urban A</t>
  </si>
  <si>
    <t>W0004872</t>
  </si>
  <si>
    <t>GCC5558</t>
  </si>
  <si>
    <t>Kedari Mohan</t>
  </si>
  <si>
    <t>W0004873</t>
  </si>
  <si>
    <t>GCC5559</t>
  </si>
  <si>
    <t>Neethika Nemani</t>
  </si>
  <si>
    <t>W0004874</t>
  </si>
  <si>
    <t>GCC5560</t>
  </si>
  <si>
    <t>Supriya Bera</t>
  </si>
  <si>
    <t>W0004875</t>
  </si>
  <si>
    <t>GCC5561</t>
  </si>
  <si>
    <t>Sujith Kumar Buduma</t>
  </si>
  <si>
    <t>W0005102</t>
  </si>
  <si>
    <t>GCC5563</t>
  </si>
  <si>
    <t>Abhiram Sai Banoth</t>
  </si>
  <si>
    <t>W0004876</t>
  </si>
  <si>
    <t>GCC5564</t>
  </si>
  <si>
    <t>Vikram Bansal</t>
  </si>
  <si>
    <t>RGCC Japan - FP&amp;A</t>
  </si>
  <si>
    <t>W0005103</t>
  </si>
  <si>
    <t>GCC5565</t>
  </si>
  <si>
    <t>Sandeep Papolu</t>
  </si>
  <si>
    <t>W0004877</t>
  </si>
  <si>
    <t>GCC5566</t>
  </si>
  <si>
    <t>Deepika Killewale</t>
  </si>
  <si>
    <t>W0005280</t>
  </si>
  <si>
    <t>GCC5567</t>
  </si>
  <si>
    <t>Sipporah S</t>
  </si>
  <si>
    <t>W0004878</t>
  </si>
  <si>
    <t>GCC5568</t>
  </si>
  <si>
    <t>Amit Raj Medidala</t>
  </si>
  <si>
    <t>W0004879</t>
  </si>
  <si>
    <t>GCC5569</t>
  </si>
  <si>
    <t>Kundala Srikanth</t>
  </si>
  <si>
    <t>W0004880</t>
  </si>
  <si>
    <t>GCC5570</t>
  </si>
  <si>
    <t>Karanam SriLakshmi</t>
  </si>
  <si>
    <t>W0005443</t>
  </si>
  <si>
    <t>GCC5571</t>
  </si>
  <si>
    <t>NUR MOHAMMED</t>
  </si>
  <si>
    <t>W0004881</t>
  </si>
  <si>
    <t>GCC5572</t>
  </si>
  <si>
    <t>Sai Deep Bezawada</t>
  </si>
  <si>
    <t>REPL</t>
  </si>
  <si>
    <t>Randstad Enterprise Pvt ltd</t>
  </si>
  <si>
    <t>W0004882</t>
  </si>
  <si>
    <t>GCC5573</t>
  </si>
  <si>
    <t>Kamesshewaran M R</t>
  </si>
  <si>
    <t>W0004883</t>
  </si>
  <si>
    <t>GCC5575</t>
  </si>
  <si>
    <t>Sanoop Menon</t>
  </si>
  <si>
    <t>W0005444</t>
  </si>
  <si>
    <t>GCC5576</t>
  </si>
  <si>
    <t>Nishant Kumar Chaudhary</t>
  </si>
  <si>
    <t>W0004884</t>
  </si>
  <si>
    <t>GCC5578</t>
  </si>
  <si>
    <t>K Gokulram</t>
  </si>
  <si>
    <t>W0005281</t>
  </si>
  <si>
    <t>GCC5579</t>
  </si>
  <si>
    <t>Tanishque Patra</t>
  </si>
  <si>
    <t>W0004885</t>
  </si>
  <si>
    <t>GCC5580</t>
  </si>
  <si>
    <t>Mangesh Dange</t>
  </si>
  <si>
    <t>W0004886</t>
  </si>
  <si>
    <t>GCC5581</t>
  </si>
  <si>
    <t>Veladi KrishnaSree</t>
  </si>
  <si>
    <t>W0005445</t>
  </si>
  <si>
    <t>GCC5583</t>
  </si>
  <si>
    <t>Zeeshan Abbasi</t>
  </si>
  <si>
    <t>W0005105</t>
  </si>
  <si>
    <t>GCC5584</t>
  </si>
  <si>
    <t>Abhishek Kumar</t>
  </si>
  <si>
    <t>W0005446</t>
  </si>
  <si>
    <t>GCC5585</t>
  </si>
  <si>
    <t>Asma Fatima</t>
  </si>
  <si>
    <t>W0004887</t>
  </si>
  <si>
    <t>GCC5586</t>
  </si>
  <si>
    <t>Sandeep Sirvi</t>
  </si>
  <si>
    <t>W0005282</t>
  </si>
  <si>
    <t>GCC5587</t>
  </si>
  <si>
    <t>Birudugadla Sandeep Kumar</t>
  </si>
  <si>
    <t>W0004888</t>
  </si>
  <si>
    <t>GCC5588</t>
  </si>
  <si>
    <t>Meghana Kamala</t>
  </si>
  <si>
    <t>W0004889</t>
  </si>
  <si>
    <t>GCC5589</t>
  </si>
  <si>
    <t>Saira Banu Dudekula</t>
  </si>
  <si>
    <t>W0004890</t>
  </si>
  <si>
    <t>GCC5590</t>
  </si>
  <si>
    <t>Madhu Narayana Reddy</t>
  </si>
  <si>
    <t>W0005447</t>
  </si>
  <si>
    <t>GCC5591</t>
  </si>
  <si>
    <t>V SAIPRASAD</t>
  </si>
  <si>
    <t>W0005106</t>
  </si>
  <si>
    <t>GCC5592</t>
  </si>
  <si>
    <t>Shanthi Shyamsukha</t>
  </si>
  <si>
    <t>W0005107</t>
  </si>
  <si>
    <t>GCC5593</t>
  </si>
  <si>
    <t>Sulagna Mohanty</t>
  </si>
  <si>
    <t>W0004891</t>
  </si>
  <si>
    <t>GCC5594</t>
  </si>
  <si>
    <t>Nagul Meera Shaik</t>
  </si>
  <si>
    <t>W0005108</t>
  </si>
  <si>
    <t>GCC5595</t>
  </si>
  <si>
    <t>Shiva Yalludutty</t>
  </si>
  <si>
    <t>W0005283</t>
  </si>
  <si>
    <t>GCC5596</t>
  </si>
  <si>
    <t>Nafeesa Altaf Akhoon</t>
  </si>
  <si>
    <t>W0004892</t>
  </si>
  <si>
    <t>GCC5597</t>
  </si>
  <si>
    <t>Atmakuru Sreekanth</t>
  </si>
  <si>
    <t>W0004893</t>
  </si>
  <si>
    <t>GCC5598</t>
  </si>
  <si>
    <t>Sahiti Potnuru</t>
  </si>
  <si>
    <t>W0004894</t>
  </si>
  <si>
    <t>GCC5599</t>
  </si>
  <si>
    <t>Kavita Devendra Pardeshi</t>
  </si>
  <si>
    <t>W0005284</t>
  </si>
  <si>
    <t>GCC5600</t>
  </si>
  <si>
    <t>Mahima Sanjay Pawar</t>
  </si>
  <si>
    <t>W0004895</t>
  </si>
  <si>
    <t>GCC5601</t>
  </si>
  <si>
    <t>Alla Yamini</t>
  </si>
  <si>
    <t>W0005285</t>
  </si>
  <si>
    <t>GCC5602</t>
  </si>
  <si>
    <t>Sameer Ahamed</t>
  </si>
  <si>
    <t>W0005448</t>
  </si>
  <si>
    <t>GCC5603</t>
  </si>
  <si>
    <t>Prasanth Chamarthi</t>
  </si>
  <si>
    <t>W0005109</t>
  </si>
  <si>
    <t>GCC5604</t>
  </si>
  <si>
    <t>Kunika Bholanath</t>
  </si>
  <si>
    <t>W0004896</t>
  </si>
  <si>
    <t>GCC5605</t>
  </si>
  <si>
    <t>Marvin Pereira</t>
  </si>
  <si>
    <t>W0005286</t>
  </si>
  <si>
    <t>GCC5606</t>
  </si>
  <si>
    <t>Ankur Sud</t>
  </si>
  <si>
    <t>W0004897</t>
  </si>
  <si>
    <t>GCC5607</t>
  </si>
  <si>
    <t>Minakshi Mohapatra</t>
  </si>
  <si>
    <t>W0004898</t>
  </si>
  <si>
    <t>GCC5608</t>
  </si>
  <si>
    <t>Ravulapalli Santosh Chary</t>
  </si>
  <si>
    <t>W0005449</t>
  </si>
  <si>
    <t>GCC5609</t>
  </si>
  <si>
    <t>Ravi Babu Sreebhadram</t>
  </si>
  <si>
    <t>W0005450</t>
  </si>
  <si>
    <t>GCC5610</t>
  </si>
  <si>
    <t>Ranjini Sen</t>
  </si>
  <si>
    <t>W0004899</t>
  </si>
  <si>
    <t>GCC5611</t>
  </si>
  <si>
    <t>Sarath Premkumar</t>
  </si>
  <si>
    <t>W0005451</t>
  </si>
  <si>
    <t>GCC5612</t>
  </si>
  <si>
    <t>Laya Canuparti</t>
  </si>
  <si>
    <t>W0005452</t>
  </si>
  <si>
    <t>GCC5613</t>
  </si>
  <si>
    <t>Yerra Naveen Kumar</t>
  </si>
  <si>
    <t>W0004900</t>
  </si>
  <si>
    <t>GCC5615</t>
  </si>
  <si>
    <t>Shweta Vaidya</t>
  </si>
  <si>
    <t>W0005453</t>
  </si>
  <si>
    <t>GCC5616</t>
  </si>
  <si>
    <t>Amir Khan Mohammad</t>
  </si>
  <si>
    <t>W0004901</t>
  </si>
  <si>
    <t>GCC5617</t>
  </si>
  <si>
    <t>Junna Priyanka</t>
  </si>
  <si>
    <t>W0004902</t>
  </si>
  <si>
    <t>GCC5618</t>
  </si>
  <si>
    <t>Ankita Patnaik</t>
  </si>
  <si>
    <t>W0005454</t>
  </si>
  <si>
    <t>GCC5619</t>
  </si>
  <si>
    <t>Deepsikha Saha</t>
  </si>
  <si>
    <t>W0005110</t>
  </si>
  <si>
    <t>GCC5620</t>
  </si>
  <si>
    <t>Piya Priyanka Moraes</t>
  </si>
  <si>
    <t>W0004903</t>
  </si>
  <si>
    <t>GCC5621</t>
  </si>
  <si>
    <t>Sai Ramana Chada</t>
  </si>
  <si>
    <t>W0005111</t>
  </si>
  <si>
    <t>GCC5622</t>
  </si>
  <si>
    <t>Bijay Shaw</t>
  </si>
  <si>
    <t>W0004904</t>
  </si>
  <si>
    <t>GCC5623</t>
  </si>
  <si>
    <t>Carol Reema</t>
  </si>
  <si>
    <t>W0004906</t>
  </si>
  <si>
    <t>GCC5625</t>
  </si>
  <si>
    <t>Jagga Laxminarayana Kranti Kumar</t>
  </si>
  <si>
    <t>W0005112</t>
  </si>
  <si>
    <t>GCC5626</t>
  </si>
  <si>
    <t>K Srikanth</t>
  </si>
  <si>
    <t>W0004907</t>
  </si>
  <si>
    <t>GCC5627</t>
  </si>
  <si>
    <t>Mehnaz Shaikh</t>
  </si>
  <si>
    <t>W0004908</t>
  </si>
  <si>
    <t>GCC5628</t>
  </si>
  <si>
    <t>Abhilash Naik Mude</t>
  </si>
  <si>
    <t>W0004909</t>
  </si>
  <si>
    <t>GCC5629</t>
  </si>
  <si>
    <t>Pranjali Petkar</t>
  </si>
  <si>
    <t>W0004910</t>
  </si>
  <si>
    <t>GCC5630</t>
  </si>
  <si>
    <t>Rahul Edunuthula</t>
  </si>
  <si>
    <t>W0005113</t>
  </si>
  <si>
    <t>GCC5631</t>
  </si>
  <si>
    <t>Ramji Kanaparthi</t>
  </si>
  <si>
    <t>W0004911</t>
  </si>
  <si>
    <t>GCC5632</t>
  </si>
  <si>
    <t>Revuri Saideepa</t>
  </si>
  <si>
    <t>W0004912</t>
  </si>
  <si>
    <t>GCC5633</t>
  </si>
  <si>
    <t>Sadasivuni Shilpa</t>
  </si>
  <si>
    <t>W0004913</t>
  </si>
  <si>
    <t>GCC5634</t>
  </si>
  <si>
    <t>Uday Reddy</t>
  </si>
  <si>
    <t>W0005455</t>
  </si>
  <si>
    <t>GCC5635</t>
  </si>
  <si>
    <t>Saikiran Bhayya</t>
  </si>
  <si>
    <t>W0004914</t>
  </si>
  <si>
    <t>GCC5636</t>
  </si>
  <si>
    <t>M Manohar Babu</t>
  </si>
  <si>
    <t>W0004915</t>
  </si>
  <si>
    <t>GCC5637</t>
  </si>
  <si>
    <t>Nikitha Purra</t>
  </si>
  <si>
    <t>W0004916</t>
  </si>
  <si>
    <t>GCC5638</t>
  </si>
  <si>
    <t>Gatla Rithik</t>
  </si>
  <si>
    <t>W0004917</t>
  </si>
  <si>
    <t>GCC5639</t>
  </si>
  <si>
    <t>Nalin Middey</t>
  </si>
  <si>
    <t>W0004918</t>
  </si>
  <si>
    <t>GCC5640</t>
  </si>
  <si>
    <t>Palak Sharma</t>
  </si>
  <si>
    <t>W0005287</t>
  </si>
  <si>
    <t>GCC5641</t>
  </si>
  <si>
    <t>Namrata G Hamsagar</t>
  </si>
  <si>
    <t>W0005114</t>
  </si>
  <si>
    <t>GCC5642</t>
  </si>
  <si>
    <t>Sindhu Mallepalli</t>
  </si>
  <si>
    <t>W0005115</t>
  </si>
  <si>
    <t>GCC5643</t>
  </si>
  <si>
    <t>Raja Reddy Jekkireddy</t>
  </si>
  <si>
    <t>W0005456</t>
  </si>
  <si>
    <t>GCC5644</t>
  </si>
  <si>
    <t>Venkateshwarloo Bramandlapally</t>
  </si>
  <si>
    <t>W0004919</t>
  </si>
  <si>
    <t>GCC5645</t>
  </si>
  <si>
    <t>Madhurima Debnath</t>
  </si>
  <si>
    <t>W0005116</t>
  </si>
  <si>
    <t>GCC5646</t>
  </si>
  <si>
    <t>Akundi Sharda Kumari</t>
  </si>
  <si>
    <t>W0004920</t>
  </si>
  <si>
    <t>GCC5647</t>
  </si>
  <si>
    <t>Kadiri Mamatha</t>
  </si>
  <si>
    <t>W0004921</t>
  </si>
  <si>
    <t>GCC5648</t>
  </si>
  <si>
    <t>Sindhu D</t>
  </si>
  <si>
    <t>W0005117</t>
  </si>
  <si>
    <t>GCC5649</t>
  </si>
  <si>
    <t>Apurva Parasar</t>
  </si>
  <si>
    <t>W0004922</t>
  </si>
  <si>
    <t>GCC5650</t>
  </si>
  <si>
    <t>Athulya Saju</t>
  </si>
  <si>
    <t>W0005288</t>
  </si>
  <si>
    <t>GCC5651</t>
  </si>
  <si>
    <t>Millrid Delphine Arland</t>
  </si>
  <si>
    <t>W0005118</t>
  </si>
  <si>
    <t>GCC5652</t>
  </si>
  <si>
    <t>satya srilekha Maradani</t>
  </si>
  <si>
    <t>W0005119</t>
  </si>
  <si>
    <t>GCC5653</t>
  </si>
  <si>
    <t>Mohammad Inkishavali</t>
  </si>
  <si>
    <t>W0005289</t>
  </si>
  <si>
    <t>GCC5654</t>
  </si>
  <si>
    <t>Arpit Vaidya</t>
  </si>
  <si>
    <t>W0004923</t>
  </si>
  <si>
    <t>GCC5655</t>
  </si>
  <si>
    <t>SAI ANUDEEP PITCHUKA</t>
  </si>
  <si>
    <t>W0005120</t>
  </si>
  <si>
    <t>GCC5656</t>
  </si>
  <si>
    <t>Raghuveer Singh</t>
  </si>
  <si>
    <t>W0005457</t>
  </si>
  <si>
    <t>GCC5657</t>
  </si>
  <si>
    <t>Bhanumathi J</t>
  </si>
  <si>
    <t>W0004924</t>
  </si>
  <si>
    <t>GCC5658</t>
  </si>
  <si>
    <t>C Nirupama Grace</t>
  </si>
  <si>
    <t>W0005121</t>
  </si>
  <si>
    <t>GCC5659</t>
  </si>
  <si>
    <t>Aniruddha Roy</t>
  </si>
  <si>
    <t>W0004925</t>
  </si>
  <si>
    <t>GCC5660</t>
  </si>
  <si>
    <t>Arbaaz Shaik</t>
  </si>
  <si>
    <t>W0004926</t>
  </si>
  <si>
    <t>GCC5661</t>
  </si>
  <si>
    <t>Sarath Chandra Reddy Sompuram</t>
  </si>
  <si>
    <t>W0004927</t>
  </si>
  <si>
    <t>GCC5662</t>
  </si>
  <si>
    <t>Vaka Aparna</t>
  </si>
  <si>
    <t>W0005122</t>
  </si>
  <si>
    <t>GCC5663</t>
  </si>
  <si>
    <t>Sibani Bilash</t>
  </si>
  <si>
    <t>W0004928</t>
  </si>
  <si>
    <t>GCC5664</t>
  </si>
  <si>
    <t>Deepak kumar Patro</t>
  </si>
  <si>
    <t>W0008985</t>
  </si>
  <si>
    <t>GCC5665</t>
  </si>
  <si>
    <t>Saritha Parthasaradhi</t>
  </si>
  <si>
    <t>W0008986</t>
  </si>
  <si>
    <t>GCC5666</t>
  </si>
  <si>
    <t>Dona Thomas</t>
  </si>
  <si>
    <t>W0008987</t>
  </si>
  <si>
    <t>GCC5668</t>
  </si>
  <si>
    <t>K M Roop Sekhar</t>
  </si>
  <si>
    <t>W0008988</t>
  </si>
  <si>
    <t>GCC5669</t>
  </si>
  <si>
    <t>Narendra Reddy Mallavarapu</t>
  </si>
  <si>
    <t>W0008989</t>
  </si>
  <si>
    <t>GCC5671</t>
  </si>
  <si>
    <t>Pothala Greeshma Sandhya</t>
  </si>
  <si>
    <t>W0008990</t>
  </si>
  <si>
    <t>GCC5672</t>
  </si>
  <si>
    <t>Nimishakavi Sri Venkata Raja Pavan Kumar</t>
  </si>
  <si>
    <t>W0008991</t>
  </si>
  <si>
    <t>GCC5673</t>
  </si>
  <si>
    <t>Naman Singhai</t>
  </si>
  <si>
    <t>W0008992</t>
  </si>
  <si>
    <t>GCC5675</t>
  </si>
  <si>
    <t>Rakesh Kumar Dumala</t>
  </si>
  <si>
    <t>W0008993</t>
  </si>
  <si>
    <t>GCC5676</t>
  </si>
  <si>
    <t>Pulakitha Sai Vaishnavi M</t>
  </si>
  <si>
    <t>W0008994</t>
  </si>
  <si>
    <t>GCC5677</t>
  </si>
  <si>
    <t>Bonagiri Akanksha</t>
  </si>
  <si>
    <t>W0008995</t>
  </si>
  <si>
    <t>GCC5678</t>
  </si>
  <si>
    <t>Mahesh Kumar M</t>
  </si>
  <si>
    <t>Accounting and Reporting</t>
  </si>
  <si>
    <t>W0008996</t>
  </si>
  <si>
    <t>GCC5679</t>
  </si>
  <si>
    <t>Jananisri R</t>
  </si>
  <si>
    <t>Ask Gopi</t>
  </si>
  <si>
    <t>W0008997</t>
  </si>
  <si>
    <t>GCC5680</t>
  </si>
  <si>
    <t>Jaggavarapu Rithika Reddy</t>
  </si>
  <si>
    <t>W0009009</t>
  </si>
  <si>
    <t>GCC5683</t>
  </si>
  <si>
    <t>Harinandan S</t>
  </si>
  <si>
    <t>W0009010</t>
  </si>
  <si>
    <t>GCC5685</t>
  </si>
  <si>
    <t>Antonett Jacquline Susairaj</t>
  </si>
  <si>
    <t>W0009011</t>
  </si>
  <si>
    <t>GCC5686</t>
  </si>
  <si>
    <t>Selva prakash</t>
  </si>
  <si>
    <t>W0009012</t>
  </si>
  <si>
    <t>GCC5687</t>
  </si>
  <si>
    <t>Boobalan Palaniappan</t>
  </si>
  <si>
    <t>W0009013</t>
  </si>
  <si>
    <t>GCC5689</t>
  </si>
  <si>
    <t>Prakruthi Subramanian</t>
  </si>
  <si>
    <t>W0009014</t>
  </si>
  <si>
    <t>GCC5691</t>
  </si>
  <si>
    <t>Ankita Samal</t>
  </si>
  <si>
    <t>W0009015</t>
  </si>
  <si>
    <t>GCC5694</t>
  </si>
  <si>
    <t>Shreyas Polsani</t>
  </si>
  <si>
    <t>W0009016</t>
  </si>
  <si>
    <t>GCC5697</t>
  </si>
  <si>
    <t>Francis Charles Speechly</t>
  </si>
  <si>
    <t>W0009017</t>
  </si>
  <si>
    <t>GCC5698</t>
  </si>
  <si>
    <t>Deeksha Chhabra</t>
  </si>
  <si>
    <t>W0009018</t>
  </si>
  <si>
    <t>GCC5700</t>
  </si>
  <si>
    <t>Kousi Das</t>
  </si>
  <si>
    <t>W0009019</t>
  </si>
  <si>
    <t>GCC5701</t>
  </si>
  <si>
    <t>Ankita Lakra</t>
  </si>
  <si>
    <t>W0009020</t>
  </si>
  <si>
    <t>GCC5704</t>
  </si>
  <si>
    <t>Pooja Joshi</t>
  </si>
  <si>
    <t>W0009021</t>
  </si>
  <si>
    <t>GCC5684</t>
  </si>
  <si>
    <t>Triveni Gowri</t>
  </si>
  <si>
    <t>W0009023</t>
  </si>
  <si>
    <t>GCC5699</t>
  </si>
  <si>
    <t>Sai Sravan Oleti</t>
  </si>
  <si>
    <t>W0009024</t>
  </si>
  <si>
    <t>GCC5702</t>
  </si>
  <si>
    <t>Sachin Poshala</t>
  </si>
  <si>
    <t>W0009025</t>
  </si>
  <si>
    <t>GCC5681</t>
  </si>
  <si>
    <t>Bhargava Lattupally</t>
  </si>
  <si>
    <t>W0009026</t>
  </si>
  <si>
    <t>GCC5688</t>
  </si>
  <si>
    <t>Jeffry Jonathan J</t>
  </si>
  <si>
    <t>W0009027</t>
  </si>
  <si>
    <t>GCC5690</t>
  </si>
  <si>
    <t>Rithanya Mugavathy N</t>
  </si>
  <si>
    <t>W0009028</t>
  </si>
  <si>
    <t>GCC5692</t>
  </si>
  <si>
    <t>Swetha S</t>
  </si>
  <si>
    <t>W0009032</t>
  </si>
  <si>
    <t>GCC5703</t>
  </si>
  <si>
    <t>Anisha Jemima Sagaya Raj</t>
  </si>
  <si>
    <t>W0009033</t>
  </si>
  <si>
    <t>GCC5705</t>
  </si>
  <si>
    <t>Kedharisetty Vamsiram</t>
  </si>
  <si>
    <t>W0009034</t>
  </si>
  <si>
    <t>GCC5706</t>
  </si>
  <si>
    <t>R Shyam</t>
  </si>
  <si>
    <t>W0009036</t>
  </si>
  <si>
    <t>GCC5708</t>
  </si>
  <si>
    <t>Susan Kothamasi</t>
  </si>
  <si>
    <t>W0009037</t>
  </si>
  <si>
    <t>GCC5709</t>
  </si>
  <si>
    <t>Y j Richard</t>
  </si>
  <si>
    <t>Field Marketing</t>
  </si>
  <si>
    <t>W0009038</t>
  </si>
  <si>
    <t>GCC5710</t>
  </si>
  <si>
    <t>Puttamraju Koundinya</t>
  </si>
  <si>
    <t>W0009039</t>
  </si>
  <si>
    <t>GCC5711</t>
  </si>
  <si>
    <t>Ritesh Khadse</t>
  </si>
  <si>
    <t>W0009040</t>
  </si>
  <si>
    <t>GCC5712</t>
  </si>
  <si>
    <t>Movva Kranthi</t>
  </si>
  <si>
    <t>W0009041</t>
  </si>
  <si>
    <t>GCC5713</t>
  </si>
  <si>
    <t>Pragathi Gaddam</t>
  </si>
  <si>
    <t>W0009042</t>
  </si>
  <si>
    <t>GCC5714</t>
  </si>
  <si>
    <t>Malini S</t>
  </si>
  <si>
    <t>W0009043</t>
  </si>
  <si>
    <t>GCC5715</t>
  </si>
  <si>
    <t>Rimon Gangopadhyay</t>
  </si>
  <si>
    <t>W0009044</t>
  </si>
  <si>
    <t>GCC5716</t>
  </si>
  <si>
    <t>L Valliammal</t>
  </si>
  <si>
    <t>W0009045</t>
  </si>
  <si>
    <t>GCC5718</t>
  </si>
  <si>
    <t>Kiran Kumar</t>
  </si>
  <si>
    <t>W0009046</t>
  </si>
  <si>
    <t>GCC5717</t>
  </si>
  <si>
    <t>Khadhar Basha Shaik</t>
  </si>
  <si>
    <t>W0009047</t>
  </si>
  <si>
    <t>GCC5720</t>
  </si>
  <si>
    <t>Pujala Bhaskar</t>
  </si>
  <si>
    <t>W0009048</t>
  </si>
  <si>
    <t>GCC5721</t>
  </si>
  <si>
    <t>Israr Ahmad</t>
  </si>
  <si>
    <t>W0009049</t>
  </si>
  <si>
    <t>GCC5674</t>
  </si>
  <si>
    <t>Muralidhar Obili</t>
  </si>
  <si>
    <t>W0009050</t>
  </si>
  <si>
    <t>GCC5667</t>
  </si>
  <si>
    <t>Allu Tejaswini</t>
  </si>
  <si>
    <t>W0009052</t>
  </si>
  <si>
    <t>GCC5722</t>
  </si>
  <si>
    <t>Majjari Mahesh</t>
  </si>
  <si>
    <t>W0009053</t>
  </si>
  <si>
    <t>GCC5723</t>
  </si>
  <si>
    <t>Raghupatruni Sarala Poornima</t>
  </si>
  <si>
    <t>W0009054</t>
  </si>
  <si>
    <t>GCC5727</t>
  </si>
  <si>
    <t>Abdul Imtiaz</t>
  </si>
  <si>
    <t>W0009055</t>
  </si>
  <si>
    <t>GCC5728</t>
  </si>
  <si>
    <t>Bose Fernandas J</t>
  </si>
  <si>
    <t>W0009056</t>
  </si>
  <si>
    <t>GCC5729</t>
  </si>
  <si>
    <t>Praveen Kumar</t>
  </si>
  <si>
    <t>W0009243</t>
  </si>
  <si>
    <t>Vaishnavi Bokka</t>
  </si>
  <si>
    <t>W0009244</t>
  </si>
  <si>
    <t>Sruthi S</t>
  </si>
  <si>
    <t>W0009248</t>
  </si>
  <si>
    <t>Yogeshwari Sen</t>
  </si>
  <si>
    <t>W0009249</t>
  </si>
  <si>
    <t>Kshama Kumari</t>
  </si>
  <si>
    <t>W0009250</t>
  </si>
  <si>
    <t>V Ayeesha</t>
  </si>
  <si>
    <t>W0009242</t>
  </si>
  <si>
    <t>Sanjay Das</t>
  </si>
  <si>
    <t>W0009245</t>
  </si>
  <si>
    <t>R Bhuvanasri</t>
  </si>
  <si>
    <t>W0009246</t>
  </si>
  <si>
    <t>Marnane Bala Sruthi</t>
  </si>
  <si>
    <t>W0009247</t>
  </si>
  <si>
    <t>KM Pooja</t>
  </si>
  <si>
    <t>W0009253</t>
  </si>
  <si>
    <t>Uggery Ramana</t>
  </si>
  <si>
    <t>W0009256</t>
  </si>
  <si>
    <t>Azra Fatima</t>
  </si>
  <si>
    <t>W0009258</t>
  </si>
  <si>
    <t>Keerthi Bhavani Sharath</t>
  </si>
  <si>
    <t>General Management</t>
  </si>
  <si>
    <t>W0009260</t>
  </si>
  <si>
    <t>A Kiranmai</t>
  </si>
  <si>
    <t>W0009252</t>
  </si>
  <si>
    <t>Arjun C S</t>
  </si>
  <si>
    <t>W0009254</t>
  </si>
  <si>
    <t>Abirami A</t>
  </si>
  <si>
    <t>W0009255</t>
  </si>
  <si>
    <t>Ganesh Eluri</t>
  </si>
  <si>
    <t>W0009257</t>
  </si>
  <si>
    <t>K Aravind Reddy</t>
  </si>
  <si>
    <t>W0009259</t>
  </si>
  <si>
    <t>R S Gabrial Prassanna Manoj</t>
  </si>
  <si>
    <t>W0009261</t>
  </si>
  <si>
    <t>Aparna V</t>
  </si>
  <si>
    <t>HR Administration</t>
  </si>
  <si>
    <t>W0009262</t>
  </si>
  <si>
    <t>Dandu Siva</t>
  </si>
  <si>
    <t>W0009263</t>
  </si>
  <si>
    <t>Sankarshan Madhukar Upadhye</t>
  </si>
  <si>
    <t>W0009280</t>
  </si>
  <si>
    <t>Sai Supraja Singidi</t>
  </si>
  <si>
    <t>W0009282</t>
  </si>
  <si>
    <t>Shabarish Babu Govindaraj</t>
  </si>
  <si>
    <t>W0009289</t>
  </si>
  <si>
    <t>Sai Shravan Kumar Gottuparthy</t>
  </si>
  <si>
    <t>W0009281</t>
  </si>
  <si>
    <t>Rahul Pathak</t>
  </si>
  <si>
    <t>RGCC Japan - DTS PCS</t>
  </si>
  <si>
    <t>W0009285</t>
  </si>
  <si>
    <t>Monica s</t>
  </si>
  <si>
    <t>W0009274</t>
  </si>
  <si>
    <t>Aadil TS</t>
  </si>
  <si>
    <t>W0009288</t>
  </si>
  <si>
    <t>Siva Boni</t>
  </si>
  <si>
    <t>W0009283</t>
  </si>
  <si>
    <t>Vijay Kumar Basodi (Basodi Kumar)</t>
  </si>
  <si>
    <t>W0009367</t>
  </si>
  <si>
    <t>Chandrasekhar Chitti</t>
  </si>
  <si>
    <t>W0009330</t>
  </si>
  <si>
    <t>Vasu Varri</t>
  </si>
  <si>
    <t>W0009334</t>
  </si>
  <si>
    <t>Joshitha R</t>
  </si>
  <si>
    <t>Need to Check - Any issue with mapping in EOP</t>
  </si>
  <si>
    <t>Mar Adj</t>
  </si>
  <si>
    <t>W0009335</t>
  </si>
  <si>
    <t>Shahbaz Khan</t>
  </si>
  <si>
    <t>W0009336</t>
  </si>
  <si>
    <t>Sushmita Sarkar</t>
  </si>
  <si>
    <t>W0009331</t>
  </si>
  <si>
    <t>Prashant Arya</t>
  </si>
  <si>
    <t>W0009332</t>
  </si>
  <si>
    <t>Krishna Teja Gudla</t>
  </si>
  <si>
    <t>W0009333</t>
  </si>
  <si>
    <t>Akansha Wig</t>
  </si>
  <si>
    <t>W0009339</t>
  </si>
  <si>
    <t>Ruban Kumar</t>
  </si>
  <si>
    <t>W0009340</t>
  </si>
  <si>
    <t>Muppala Murali Mohan</t>
  </si>
  <si>
    <t>W0009342</t>
  </si>
  <si>
    <t>Rahel Yohan Yelakpati</t>
  </si>
  <si>
    <t>W0009343</t>
  </si>
  <si>
    <t>Shebane Gandhi JS</t>
  </si>
  <si>
    <t>W0009344</t>
  </si>
  <si>
    <t>Aravind R</t>
  </si>
  <si>
    <t>W0009352</t>
  </si>
  <si>
    <t>Munnanuri Shiva Kumar</t>
  </si>
  <si>
    <t>W0009337</t>
  </si>
  <si>
    <t>Riti Sarkar</t>
  </si>
  <si>
    <t>W0009338</t>
  </si>
  <si>
    <t>Ravula Vijay</t>
  </si>
  <si>
    <t>ITA</t>
  </si>
  <si>
    <t>W0009341</t>
  </si>
  <si>
    <t>Satya Nitin</t>
  </si>
  <si>
    <t>W0009345</t>
  </si>
  <si>
    <t>Vinay Kanth Konde</t>
  </si>
  <si>
    <t>W0009347</t>
  </si>
  <si>
    <t>Preethi S</t>
  </si>
  <si>
    <t>W0009348</t>
  </si>
  <si>
    <t>Kondaveati Gnana Ramya Krishna</t>
  </si>
  <si>
    <t>W0009349</t>
  </si>
  <si>
    <t>W0009351</t>
  </si>
  <si>
    <t>Ayesha Siddqa SK</t>
  </si>
  <si>
    <t>W0009354</t>
  </si>
  <si>
    <t>Kallingal Varsha</t>
  </si>
  <si>
    <t>W0009353</t>
  </si>
  <si>
    <t>Mahmood Bin Hamed Bafana</t>
  </si>
  <si>
    <t>W0009360</t>
  </si>
  <si>
    <t>Animalla Sunil Mounika</t>
  </si>
  <si>
    <t>W0009361</t>
  </si>
  <si>
    <t>Priyanka Biswas</t>
  </si>
  <si>
    <t>W0009362</t>
  </si>
  <si>
    <t>Saravanan Sekar</t>
  </si>
  <si>
    <t>W0009355</t>
  </si>
  <si>
    <t>Halwi Preetham Bharadwaj</t>
  </si>
  <si>
    <t>W0009381</t>
  </si>
  <si>
    <t>Vijayalakshmi K (Vijayalakshmi K)</t>
  </si>
  <si>
    <t>W0009386</t>
  </si>
  <si>
    <t>Bharath Chaitanya Chinnapatlolla</t>
  </si>
  <si>
    <t>Samy Mikkilineni</t>
  </si>
  <si>
    <t>New Emp</t>
  </si>
  <si>
    <t>W0009388</t>
  </si>
  <si>
    <t>Marpelly Harika</t>
  </si>
  <si>
    <t>W0009385</t>
  </si>
  <si>
    <t>Sai Paladi</t>
  </si>
  <si>
    <t>Project Management</t>
  </si>
  <si>
    <t>W0009377</t>
  </si>
  <si>
    <t>Meghaswi Meghaswi</t>
  </si>
  <si>
    <t>W0009384</t>
  </si>
  <si>
    <t>MOUNIKA BEJAWADA</t>
  </si>
  <si>
    <t>W0009415</t>
  </si>
  <si>
    <t>Swapnali Ashok Gaikwad</t>
  </si>
  <si>
    <t>Cloud Infrastructure &amp; application</t>
  </si>
  <si>
    <t>W0009419</t>
  </si>
  <si>
    <t>Archana V</t>
  </si>
  <si>
    <t>W0009420</t>
  </si>
  <si>
    <t>Mayank Sonakiya</t>
  </si>
  <si>
    <t>W0009422</t>
  </si>
  <si>
    <t>Amit Kumar Hooda</t>
  </si>
  <si>
    <t>Shail Dasika</t>
  </si>
  <si>
    <t>W0009410</t>
  </si>
  <si>
    <t>Chaluvadi Devi Chandana</t>
  </si>
  <si>
    <t>W0009411</t>
  </si>
  <si>
    <t>Sadhana .</t>
  </si>
  <si>
    <t>W0009412</t>
  </si>
  <si>
    <t>Naina Gangwani</t>
  </si>
  <si>
    <t>W0009414</t>
  </si>
  <si>
    <t>Bhuvaneshwari N</t>
  </si>
  <si>
    <t>W0009416</t>
  </si>
  <si>
    <t>Kajal Bansal</t>
  </si>
  <si>
    <t>W0009417</t>
  </si>
  <si>
    <t>Ankita Kar</t>
  </si>
  <si>
    <t>W0009423</t>
  </si>
  <si>
    <t>Kolla Venkata Naga Kiran</t>
  </si>
  <si>
    <t>W0009425</t>
  </si>
  <si>
    <t>Manisha .</t>
  </si>
  <si>
    <t>W0009430</t>
  </si>
  <si>
    <t>Katam Prakash</t>
  </si>
  <si>
    <t>W0009431</t>
  </si>
  <si>
    <t>Devesh Badjatiya</t>
  </si>
  <si>
    <t>W0009432</t>
  </si>
  <si>
    <t>Pechetti Akhila</t>
  </si>
  <si>
    <t>W0009433</t>
  </si>
  <si>
    <t>Dasaraju Anusha</t>
  </si>
  <si>
    <t>W0009439</t>
  </si>
  <si>
    <t>Koganti Sowmya</t>
  </si>
  <si>
    <t>W0009428</t>
  </si>
  <si>
    <t>Tilak Macharla</t>
  </si>
  <si>
    <t>Next Month Billing (No Data)</t>
  </si>
  <si>
    <t>Clarify (No Data)</t>
  </si>
  <si>
    <t>W0009429</t>
  </si>
  <si>
    <t>Pothuganti Ravali</t>
  </si>
  <si>
    <t>Not Joined</t>
  </si>
  <si>
    <t>W0009440</t>
  </si>
  <si>
    <t>Naga Vaishnavi K</t>
  </si>
  <si>
    <t>Tempo Netherlands 7</t>
  </si>
  <si>
    <t>W0009441</t>
  </si>
  <si>
    <t>Sai Kiran Goud M</t>
  </si>
  <si>
    <t>W0009444</t>
  </si>
  <si>
    <t>Nimmakayala Vaishnavi</t>
  </si>
  <si>
    <t>W0009443</t>
  </si>
  <si>
    <t>Dnyaneshwar Vishwambhar Kamble</t>
  </si>
  <si>
    <t>W0009447</t>
  </si>
  <si>
    <t>Ayyagari Naga Bhaskara Vinodini</t>
  </si>
  <si>
    <t>W0009448</t>
  </si>
  <si>
    <t>Nisha Bala</t>
  </si>
  <si>
    <t>W0009449</t>
  </si>
  <si>
    <t>Neelima G</t>
  </si>
  <si>
    <t>W0009459</t>
  </si>
  <si>
    <t>Pramodrao Polsani</t>
  </si>
  <si>
    <t>W0009465</t>
  </si>
  <si>
    <t>Ram Lokesh Manthripragada</t>
  </si>
  <si>
    <t>W0009472</t>
  </si>
  <si>
    <t>Praveen Shanmugam (Praveen Shanmugam)</t>
  </si>
  <si>
    <t>W0009473</t>
  </si>
  <si>
    <t>Vivek Prakash</t>
  </si>
  <si>
    <t>W0009480</t>
  </si>
  <si>
    <t>Shilpa Gaikwad</t>
  </si>
  <si>
    <t>W0009499</t>
  </si>
  <si>
    <t>Mayuka Kapaganty (Mayuka Kapaganty)</t>
  </si>
  <si>
    <t>W0009502</t>
  </si>
  <si>
    <t>Riya Mall</t>
  </si>
  <si>
    <t>W0009507</t>
  </si>
  <si>
    <t>Avula Vinay Kumar Avula (Vinay Kumar Avula)</t>
  </si>
  <si>
    <t>W0009524</t>
  </si>
  <si>
    <t>Ritika Dubey</t>
  </si>
  <si>
    <t>W0009546</t>
  </si>
  <si>
    <t>Abhilasha Bothe</t>
  </si>
  <si>
    <t>Not sorted</t>
  </si>
  <si>
    <t>W0009516</t>
  </si>
  <si>
    <t>Densil C</t>
  </si>
  <si>
    <t>W0009523</t>
  </si>
  <si>
    <t>Saikat Hazra</t>
  </si>
  <si>
    <t>W0009525</t>
  </si>
  <si>
    <t>Kusam Meenakshi</t>
  </si>
  <si>
    <t>W0009527</t>
  </si>
  <si>
    <t>Vijaya Maria Poulena</t>
  </si>
  <si>
    <t>W0009528</t>
  </si>
  <si>
    <t>Manikanta Potnuru</t>
  </si>
  <si>
    <t>W0009531</t>
  </si>
  <si>
    <t>Prajwal Dhondaley</t>
  </si>
  <si>
    <t>W0009532</t>
  </si>
  <si>
    <t>Siri chandana Bandari</t>
  </si>
  <si>
    <t>W0009559</t>
  </si>
  <si>
    <t>Gunduboina Manikanta Nagendra Prasad</t>
  </si>
  <si>
    <t>W0009549</t>
  </si>
  <si>
    <t>Yachika Nayak (Yachika Nayak)</t>
  </si>
  <si>
    <t>Tempo Netherlands 8</t>
  </si>
  <si>
    <t>W0009561</t>
  </si>
  <si>
    <t>Suddhasheel Sarkar Suddhasheel Sarkar</t>
  </si>
  <si>
    <t>W0009552</t>
  </si>
  <si>
    <t>Deevena Sunchu</t>
  </si>
  <si>
    <t>W0009575</t>
  </si>
  <si>
    <t>Dinesh Nakka</t>
  </si>
  <si>
    <t>W0009597</t>
  </si>
  <si>
    <t>Lavanya T</t>
  </si>
  <si>
    <t>W0009616</t>
  </si>
  <si>
    <t>Vignesh Bharathy</t>
  </si>
  <si>
    <t>W0009615</t>
  </si>
  <si>
    <t>EPSIPHA Ruth A</t>
  </si>
  <si>
    <t>W0009633</t>
  </si>
  <si>
    <t>Kranthi Charan Kattupalli</t>
  </si>
  <si>
    <t>W0009657</t>
  </si>
  <si>
    <t>Kundanapally Deepa</t>
  </si>
  <si>
    <t>W0009659</t>
  </si>
  <si>
    <t>Pradeep Ravi</t>
  </si>
  <si>
    <t>W0009668</t>
  </si>
  <si>
    <t>Ankit Ajay</t>
  </si>
  <si>
    <t>W0009680</t>
  </si>
  <si>
    <t>Umarani Manivannan</t>
  </si>
  <si>
    <t>W0009703</t>
  </si>
  <si>
    <t>Merlin Anna Abraham</t>
  </si>
  <si>
    <t>W0009739</t>
  </si>
  <si>
    <t>Akhil Raj Yeleti</t>
  </si>
  <si>
    <t>Rishi Kumar Gupta</t>
  </si>
  <si>
    <t>W0009740</t>
  </si>
  <si>
    <t>Sai Sri Kanukula</t>
  </si>
  <si>
    <t>W0009748</t>
  </si>
  <si>
    <t>Blessy Tejaswi Kukkala</t>
  </si>
  <si>
    <t>W0009757</t>
  </si>
  <si>
    <t>Anmol Jaiswal</t>
  </si>
  <si>
    <t>W0009758</t>
  </si>
  <si>
    <t>Mounika Janga</t>
  </si>
  <si>
    <t>W0009750</t>
  </si>
  <si>
    <t>Swapna Renukunta</t>
  </si>
  <si>
    <t>W0009755</t>
  </si>
  <si>
    <t>Vigneshraja S</t>
  </si>
  <si>
    <t>W0009780</t>
  </si>
  <si>
    <t>Nadiya Shaik</t>
  </si>
  <si>
    <t>Rus</t>
  </si>
  <si>
    <t>W0009791</t>
  </si>
  <si>
    <t>Rohit Rasakthla</t>
  </si>
  <si>
    <t>W0009812</t>
  </si>
  <si>
    <t>Hardik Chauhan</t>
  </si>
  <si>
    <t>W0009833</t>
  </si>
  <si>
    <t>Preetika Bhimasani</t>
  </si>
  <si>
    <t>W0009873</t>
  </si>
  <si>
    <t>Prashant Sinha Prashant sinnha</t>
  </si>
  <si>
    <t>W0009922</t>
  </si>
  <si>
    <t>Israel Ebenezer</t>
  </si>
  <si>
    <t>W0009931</t>
  </si>
  <si>
    <t>Phaneendra Kumar Velpuri</t>
  </si>
  <si>
    <t>W0009952</t>
  </si>
  <si>
    <t>Jagadeesh Manikanta Sudha</t>
  </si>
  <si>
    <t>W0009953</t>
  </si>
  <si>
    <t>Elizabeth Wahlang</t>
  </si>
  <si>
    <t>W0009954</t>
  </si>
  <si>
    <t>Marshall Ulaganathan</t>
  </si>
  <si>
    <t>W0009955</t>
  </si>
  <si>
    <t>Angelin Jennifer</t>
  </si>
  <si>
    <t>Shobana Vasanth</t>
  </si>
  <si>
    <t>HR Capability Center</t>
  </si>
  <si>
    <t>ITA management cost</t>
  </si>
  <si>
    <t/>
  </si>
  <si>
    <t>Rashmita Panda Bhattacharjee</t>
  </si>
  <si>
    <t>Aastha Kapur</t>
  </si>
  <si>
    <t>Leandra Thomas</t>
  </si>
  <si>
    <t>Deepti S</t>
  </si>
  <si>
    <t>Prima Joyce Moraes</t>
  </si>
  <si>
    <t>Janhavi Ameet Deshpande</t>
  </si>
  <si>
    <t>GCC_37709</t>
  </si>
  <si>
    <t>Suraya Ajaz</t>
  </si>
  <si>
    <t>GCC_42890</t>
  </si>
  <si>
    <t>Viji Raju</t>
  </si>
  <si>
    <t>GCC_43362</t>
  </si>
  <si>
    <t>Aishwarya Chauhan</t>
  </si>
  <si>
    <t>GCC_43395</t>
  </si>
  <si>
    <t>Shubhika Arora</t>
  </si>
  <si>
    <t>GCC_43662</t>
  </si>
  <si>
    <t>Sanath B.R</t>
  </si>
  <si>
    <t>GCC_44066</t>
  </si>
  <si>
    <t>Saritha Jhawar</t>
  </si>
  <si>
    <t>GCC_44103</t>
  </si>
  <si>
    <t>Archana Krishnahari Pampana</t>
  </si>
  <si>
    <t>GCC_44106</t>
  </si>
  <si>
    <t>Padmini Rath</t>
  </si>
  <si>
    <t>GCC_44314</t>
  </si>
  <si>
    <t>Siddha Jain</t>
  </si>
  <si>
    <t>GCC_44617</t>
  </si>
  <si>
    <t>Shruthi R</t>
  </si>
  <si>
    <t>GCC_44803</t>
  </si>
  <si>
    <t>Nishi Kumari</t>
  </si>
  <si>
    <t>GCC_45457</t>
  </si>
  <si>
    <t>Maria Nikitha A</t>
  </si>
  <si>
    <t>GCC_45463</t>
  </si>
  <si>
    <t>Krithesh Acharya</t>
  </si>
  <si>
    <t>GCC_47025</t>
  </si>
  <si>
    <t>Apurva Sharma</t>
  </si>
  <si>
    <t>GCC_50534</t>
  </si>
  <si>
    <t>Sandhya Gulati</t>
  </si>
  <si>
    <t>GCC_51035</t>
  </si>
  <si>
    <t>Syed Shuaib Ur Rehman</t>
  </si>
  <si>
    <t>GCC_52002</t>
  </si>
  <si>
    <t>Krupa Muralidharan</t>
  </si>
  <si>
    <t>GCC_52523</t>
  </si>
  <si>
    <t>Kalanki Pragna Sree Sharuhen</t>
  </si>
  <si>
    <t>GCC_53796</t>
  </si>
  <si>
    <t>Ravneet Kaur</t>
  </si>
  <si>
    <t>W0004066</t>
  </si>
  <si>
    <t>GCC0117</t>
  </si>
  <si>
    <t>Mohd Imran</t>
  </si>
  <si>
    <t>L04</t>
  </si>
  <si>
    <t>Talent Services Capability Center</t>
  </si>
  <si>
    <t>IN - Hyderabad_HQ</t>
  </si>
  <si>
    <t>Split</t>
  </si>
  <si>
    <t>34766 35.44% + 38542 17.72% + 12021 3.8% + 19449 3.8% + 19883 18.99% + 86023 12.66% + 32119 2.53% + 14411 2.53% + 17036  2.53%</t>
  </si>
  <si>
    <t>W0005290</t>
  </si>
  <si>
    <t>GCC0346</t>
  </si>
  <si>
    <t>Pendyala Sailaja</t>
  </si>
  <si>
    <t>Randstad Inhouse Netherlands + Tempo Netherlands</t>
  </si>
  <si>
    <t>W0005292</t>
  </si>
  <si>
    <t>GCC0509</t>
  </si>
  <si>
    <t>Vijay Kumar Modumpurapu</t>
  </si>
  <si>
    <t>L07</t>
  </si>
  <si>
    <t>Yacht Netherlands + RGCC Swiz</t>
  </si>
  <si>
    <t>W0004082</t>
  </si>
  <si>
    <t>GCC0550</t>
  </si>
  <si>
    <t>Caroline Peter</t>
  </si>
  <si>
    <t>Enablers-GCC</t>
  </si>
  <si>
    <t>RUS + Randstad UK Holdings</t>
  </si>
  <si>
    <t>RANDSTAD UK Holdings</t>
  </si>
  <si>
    <t>YLAD_OFFSH</t>
  </si>
  <si>
    <t>W0005125</t>
  </si>
  <si>
    <t>GCC0603</t>
  </si>
  <si>
    <t>Ramesh Krishnan R</t>
  </si>
  <si>
    <t>L05</t>
  </si>
  <si>
    <t>IT Capability Center</t>
  </si>
  <si>
    <t>RGCC HQ + REPL + RUS</t>
  </si>
  <si>
    <t>RGCC-HQ</t>
  </si>
  <si>
    <t>W0004106</t>
  </si>
  <si>
    <t>GCC0877</t>
  </si>
  <si>
    <t>Vivek sikkala</t>
  </si>
  <si>
    <t>L08</t>
  </si>
  <si>
    <t>RGCC HQ + REPL</t>
  </si>
  <si>
    <t>W0004144</t>
  </si>
  <si>
    <t>GCC1229</t>
  </si>
  <si>
    <t>Harshitha Nayani</t>
  </si>
  <si>
    <t>L09</t>
  </si>
  <si>
    <t>Finance Capability Center</t>
  </si>
  <si>
    <t>RUS + RGCC Australia</t>
  </si>
  <si>
    <t>W0004159</t>
  </si>
  <si>
    <t>GCC1468</t>
  </si>
  <si>
    <t>Dipin Joseph</t>
  </si>
  <si>
    <t>L10</t>
  </si>
  <si>
    <t>W0004954</t>
  </si>
  <si>
    <t>GCC1854</t>
  </si>
  <si>
    <t>Pradeep Chavala</t>
  </si>
  <si>
    <t>RGCC AUSY Belgium + RGCC AUSY France</t>
  </si>
  <si>
    <t>RGCC AUSY France</t>
  </si>
  <si>
    <t>FR-FR-FI004</t>
  </si>
  <si>
    <t>W0004198</t>
  </si>
  <si>
    <t>GCC1969</t>
  </si>
  <si>
    <t>Dilip Anjaria</t>
  </si>
  <si>
    <t>Randstad Business solutions Ltd + RUS + Canada + RGCC Australia + Randstad Inhouse Netherlands + Yacht Netherlands + Tempo Netherlands + Tempo Netherlands</t>
  </si>
  <si>
    <t>1502348 RRC TTPM</t>
  </si>
  <si>
    <t>W0004213</t>
  </si>
  <si>
    <t>GCC2098</t>
  </si>
  <si>
    <t>Saritha Avutu</t>
  </si>
  <si>
    <t>L03</t>
  </si>
  <si>
    <t>Randstad BV 80% +RGCC HQ 20%</t>
  </si>
  <si>
    <t>RGCC HQ</t>
  </si>
  <si>
    <t>W0005186</t>
  </si>
  <si>
    <t>GCC3346</t>
  </si>
  <si>
    <t>Jayanth Narikimilli</t>
  </si>
  <si>
    <t>W0004466</t>
  </si>
  <si>
    <t>GCC3816</t>
  </si>
  <si>
    <t>Venkatesh Talluri</t>
  </si>
  <si>
    <t>W0004601</t>
  </si>
  <si>
    <t>GCC4724</t>
  </si>
  <si>
    <t>Koyyala Hanumanthu</t>
  </si>
  <si>
    <t>RGCC Japan + RIPL</t>
  </si>
  <si>
    <t>JP_RKK_L - Randstad KK</t>
  </si>
  <si>
    <t>W0004618</t>
  </si>
  <si>
    <t>GCC4785</t>
  </si>
  <si>
    <t>Anam Banu Shaikh</t>
  </si>
  <si>
    <t>RUS + Randstad BV</t>
  </si>
  <si>
    <t>W0005243</t>
  </si>
  <si>
    <t>GCC5147</t>
  </si>
  <si>
    <t>Shekhar Chintala</t>
  </si>
  <si>
    <t>W0004728</t>
  </si>
  <si>
    <t>GCC5275</t>
  </si>
  <si>
    <t>Cheepuru Sudhakararao</t>
  </si>
  <si>
    <t>RGCC-HQ 50%</t>
  </si>
  <si>
    <t>Only to BV</t>
  </si>
  <si>
    <t>W0005250</t>
  </si>
  <si>
    <t>GCC5292</t>
  </si>
  <si>
    <t>Bonny Mathew</t>
  </si>
  <si>
    <t>Jan</t>
  </si>
  <si>
    <t>VSL Cost in Payroll</t>
  </si>
  <si>
    <t>Feb</t>
  </si>
  <si>
    <t>W0004809</t>
  </si>
  <si>
    <t>GCC5448</t>
  </si>
  <si>
    <t>Chinnaravula Ravinder Kumar</t>
  </si>
  <si>
    <t>W0004832</t>
  </si>
  <si>
    <t>GCC5479</t>
  </si>
  <si>
    <t>Anish Tambe</t>
  </si>
  <si>
    <t>RSR Singapore 40% + Malaysia 60%</t>
  </si>
  <si>
    <t>RSR Singapore</t>
  </si>
  <si>
    <t>Randstad Pte. Ltd,</t>
  </si>
  <si>
    <t>50-01</t>
  </si>
  <si>
    <t>SGD</t>
  </si>
  <si>
    <t>Agensi Pekerjaan Randstad Sdn Bhd</t>
  </si>
  <si>
    <t>AGENSI PEKERJAAN RANDSTAD SDN. BHD</t>
  </si>
  <si>
    <t>50-64 - MY OPCO APR GM</t>
  </si>
  <si>
    <t>MYR</t>
  </si>
  <si>
    <t xml:space="preserve">Randstad Talent Sdn Bhd </t>
  </si>
  <si>
    <t>50-70 - MY OPCO RTS GM</t>
  </si>
  <si>
    <t>Randstad Technologies Sdn Bhd</t>
  </si>
  <si>
    <t>50-81 - MY OPCO RTE GM</t>
  </si>
  <si>
    <t>Underbilling done in Jan</t>
  </si>
  <si>
    <t>Backout case</t>
  </si>
  <si>
    <t>W0009346</t>
  </si>
  <si>
    <t>Vaishnavi 0</t>
  </si>
  <si>
    <t>L11</t>
  </si>
  <si>
    <t>Randstad Australia</t>
  </si>
  <si>
    <t>W0005041</t>
  </si>
  <si>
    <t>GCC4523</t>
  </si>
  <si>
    <t>Sohail Solomon</t>
  </si>
  <si>
    <t>Marketing Capability Center</t>
  </si>
  <si>
    <t>RSR APAC</t>
  </si>
  <si>
    <t>Malaysia</t>
  </si>
  <si>
    <t>Confirm from Ipsita</t>
  </si>
  <si>
    <t>Feb Adj - Remove</t>
  </si>
  <si>
    <t>Reverse to RUS</t>
  </si>
  <si>
    <t>Add to Belgium</t>
  </si>
  <si>
    <t>Credit to RUS</t>
  </si>
  <si>
    <t>Business Operations and Service Delivery</t>
  </si>
  <si>
    <t>W0004137</t>
  </si>
  <si>
    <t>GCC1185</t>
  </si>
  <si>
    <t>Rohit Joshi</t>
  </si>
  <si>
    <t>GCC</t>
  </si>
  <si>
    <t>Feb'26 Adj</t>
  </si>
  <si>
    <t>W0009251</t>
  </si>
  <si>
    <t>Luckireddy Satish Reddy</t>
  </si>
  <si>
    <t>RUK</t>
  </si>
  <si>
    <t>Feb'26 Adjustment</t>
  </si>
  <si>
    <t>Feb Billing Data</t>
  </si>
  <si>
    <t>Pivot Purp</t>
  </si>
  <si>
    <t>Feb'26</t>
  </si>
  <si>
    <t>Active</t>
  </si>
  <si>
    <t>Randstad NV</t>
  </si>
  <si>
    <t>BRAF</t>
  </si>
  <si>
    <t>IN - Bangalore_HQ</t>
  </si>
  <si>
    <t>Daco team</t>
  </si>
  <si>
    <t>5151 38% + 2692 8% + 2653 15% + 2670 8% + 5436 8% + 2633 23%</t>
  </si>
  <si>
    <t>B5500_OFFSH</t>
  </si>
  <si>
    <t>W0004065</t>
  </si>
  <si>
    <t>GCC0113</t>
  </si>
  <si>
    <t>Sandeep Ejanthkar Ashok</t>
  </si>
  <si>
    <t>Exit emp</t>
  </si>
  <si>
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</si>
  <si>
    <t>Managers cost</t>
  </si>
  <si>
    <t>P1000_OFFSH 8% + C9000_OFFSH 8% + D9503_OFFSH 8% + E9000_OFFSH 8% + CSEX_OFFSH 8% + 35801 31% + 38542 4% + 12021 4% + 19449 4% + 5151 5% + 2933
5% + 5185 1% + 7826 0.5% + 7071 0.5% + 7178485 2% + 1951 1% + 1502348 RRC TTPM 1% + 150149556G1495 1%</t>
  </si>
  <si>
    <t>12021 20% + 19449 20% + 89079 30% + 14411 10% + 17036 10%</t>
  </si>
  <si>
    <t>Sai Telkar</t>
  </si>
  <si>
    <t>Divya Janmohan (On Leave)</t>
  </si>
  <si>
    <t>C1182_OFFSH</t>
  </si>
  <si>
    <t>Dhwani Modi</t>
  </si>
  <si>
    <t>L01</t>
  </si>
  <si>
    <t>Sudhir Mohan</t>
  </si>
  <si>
    <t>D9503_OFFSH</t>
  </si>
  <si>
    <t>Umesh M</t>
  </si>
  <si>
    <t>W0004115</t>
  </si>
  <si>
    <t>GCC0987</t>
  </si>
  <si>
    <t>Akash Bhatt</t>
  </si>
  <si>
    <t>W0004120</t>
  </si>
  <si>
    <t>GCC1017</t>
  </si>
  <si>
    <t>Ragini Mudliar</t>
  </si>
  <si>
    <t>Sai Bangaru</t>
  </si>
  <si>
    <t>W0004131</t>
  </si>
  <si>
    <t>GCC1128</t>
  </si>
  <si>
    <t>Sanketh Jaiswal</t>
  </si>
  <si>
    <t>E1140_OFFSH</t>
  </si>
  <si>
    <t>Murali Bandakinda</t>
  </si>
  <si>
    <t>Rohit Pulipaka</t>
  </si>
  <si>
    <t>YHRD_OFFSH</t>
  </si>
  <si>
    <t>90366 50% + 90373 50%</t>
  </si>
  <si>
    <t>W0004178</t>
  </si>
  <si>
    <t>GCC1707</t>
  </si>
  <si>
    <t>Shiva Gaja</t>
  </si>
  <si>
    <t>W0004179</t>
  </si>
  <si>
    <t>GCC1714</t>
  </si>
  <si>
    <t>Grishma Mogudampally</t>
  </si>
  <si>
    <t>P0030_OFFSH</t>
  </si>
  <si>
    <t>Sathish Kumar S</t>
  </si>
  <si>
    <t>YMID_OFFSH</t>
  </si>
  <si>
    <t>YBAS_OFFSH</t>
  </si>
  <si>
    <t>YGBB_OFFSH</t>
  </si>
  <si>
    <t>8P60420010</t>
  </si>
  <si>
    <t>Yeshwanth Talupula</t>
  </si>
  <si>
    <t>Mutahher Us Salam Mohammed</t>
  </si>
  <si>
    <t>C1180_OFFSH</t>
  </si>
  <si>
    <t>W0004239</t>
  </si>
  <si>
    <t>GCC2378</t>
  </si>
  <si>
    <t>Sushmitha Buditi</t>
  </si>
  <si>
    <t>P0041_OFFSH</t>
  </si>
  <si>
    <t>B5505_OFFSH</t>
  </si>
  <si>
    <t>YITD_OFFSH</t>
  </si>
  <si>
    <t>CSEX_OFFSH</t>
  </si>
  <si>
    <t>YSPM_OFFSH</t>
  </si>
  <si>
    <t>S1001_OFFSH</t>
  </si>
  <si>
    <t>S1003_OFFSH</t>
  </si>
  <si>
    <t>W0004275</t>
  </si>
  <si>
    <t>GCC2682</t>
  </si>
  <si>
    <t>Divya Shukla</t>
  </si>
  <si>
    <t>S9000_OFFSH</t>
  </si>
  <si>
    <t>P0025_OFFSH</t>
  </si>
  <si>
    <t>D9502_OFFSH</t>
  </si>
  <si>
    <t>W0004307</t>
  </si>
  <si>
    <t>GCC2911</t>
  </si>
  <si>
    <t>Venkata Sai Pavan Kumar Gattupalli</t>
  </si>
  <si>
    <t>W0004309</t>
  </si>
  <si>
    <t>GCC2933</t>
  </si>
  <si>
    <t>Arpana Pal</t>
  </si>
  <si>
    <t>34766 4.44% + 34732 35.50% + 87079 13.33% + 19449 4.44% + 12021 4.44% + 19883 + 13.33% + 32119 2.22% + 14411 + 2.22% + 17036 2.22% + 38542 17.78%</t>
  </si>
  <si>
    <t>C1019_OFFSH</t>
  </si>
  <si>
    <t>Tempo Netherlands</t>
  </si>
  <si>
    <t>NA</t>
  </si>
  <si>
    <t>S1000_OFFSH</t>
  </si>
  <si>
    <t>Thivakaran Aishwarya</t>
  </si>
  <si>
    <t>C1365_OFFSH</t>
  </si>
  <si>
    <t>E1040_OFFSH</t>
  </si>
  <si>
    <t>E1200_OFFSH</t>
  </si>
  <si>
    <t>E1261_OFFSH</t>
  </si>
  <si>
    <t>W0004338</t>
  </si>
  <si>
    <t>GCC3098</t>
  </si>
  <si>
    <t>Gyatsho Tamang</t>
  </si>
  <si>
    <t>E1540_OFFSH</t>
  </si>
  <si>
    <t>Vidya Venkateshan (On Leave)</t>
  </si>
  <si>
    <t>300 0197</t>
  </si>
  <si>
    <t>S1002_OFFSH</t>
  </si>
  <si>
    <t>ROS Swiz</t>
  </si>
  <si>
    <t>W0005182</t>
  </si>
  <si>
    <t>GCC3205</t>
  </si>
  <si>
    <t>Niketa Chadha</t>
  </si>
  <si>
    <t>19420 50% + 19889 50%</t>
  </si>
  <si>
    <t>Aaron Chithumber</t>
  </si>
  <si>
    <t>E9000_OFFSH</t>
  </si>
  <si>
    <t>M Ankit Kuamr</t>
  </si>
  <si>
    <t>E1360_OFFSH</t>
  </si>
  <si>
    <t>Merlin . (On Leave)</t>
  </si>
  <si>
    <t>W0004398</t>
  </si>
  <si>
    <t>GCC3361</t>
  </si>
  <si>
    <t>Sumanth Chinthapalli</t>
  </si>
  <si>
    <t>B5503_OFFSH</t>
  </si>
  <si>
    <t>P0027_OFFSH</t>
  </si>
  <si>
    <t>IN - Chennai_Pycrofts Garden Rd</t>
  </si>
  <si>
    <t>W0004428</t>
  </si>
  <si>
    <t>GCC3472</t>
  </si>
  <si>
    <t>Dharani Kumar Balaram Mahanthy</t>
  </si>
  <si>
    <t>P0037_OFFSH</t>
  </si>
  <si>
    <t>W0004459</t>
  </si>
  <si>
    <t>GCC3733</t>
  </si>
  <si>
    <t>Pooja Sharma</t>
  </si>
  <si>
    <t>S1005_OFFSH</t>
  </si>
  <si>
    <t>W0004488</t>
  </si>
  <si>
    <t>GCC4049</t>
  </si>
  <si>
    <t>Ashutosh Tripathi</t>
  </si>
  <si>
    <t>35856 33.33% + 35809 33.33% + 35071 33.33%</t>
  </si>
  <si>
    <t>W0004511</t>
  </si>
  <si>
    <t>GCC4248</t>
  </si>
  <si>
    <t>Jyothirmai kethavath</t>
  </si>
  <si>
    <t>E1190_OFFSH</t>
  </si>
  <si>
    <t>Ausy France - 9R2</t>
  </si>
  <si>
    <t>Diddi Swathi (On Leave)</t>
  </si>
  <si>
    <t>E1240_OFFSH</t>
  </si>
  <si>
    <t>5065 33.33% + 5090 33.33% + 5002 33.33%</t>
  </si>
  <si>
    <t>FR-DF-99DAF</t>
  </si>
  <si>
    <t>Chilumuru Keziya</t>
  </si>
  <si>
    <t>RGCC HQ - temp</t>
  </si>
  <si>
    <t>Ifrah Ferooz</t>
  </si>
  <si>
    <t>R9000_OFFSH</t>
  </si>
  <si>
    <t>GCC-Chennai</t>
  </si>
  <si>
    <t>YAPA_OFFSH</t>
  </si>
  <si>
    <t>C1187_OFFSH</t>
  </si>
  <si>
    <t>C1004_OFFSH</t>
  </si>
  <si>
    <t>E1020_OFFSH</t>
  </si>
  <si>
    <t>2CA</t>
  </si>
  <si>
    <t>C V Vikram Kumar</t>
  </si>
  <si>
    <t>Myriam Beatove</t>
  </si>
  <si>
    <t>YFIN_OFFSH</t>
  </si>
  <si>
    <t>Lakshmi Sushma Sushma Reddy</t>
  </si>
  <si>
    <t>Santi Kalathoti</t>
  </si>
  <si>
    <t>Uma R</t>
  </si>
  <si>
    <t>YCRE_OFFSH</t>
  </si>
  <si>
    <t>F7709_OFFSH</t>
  </si>
  <si>
    <t>P0043_OFFSH</t>
  </si>
  <si>
    <t>L12</t>
  </si>
  <si>
    <t>YBIL_OFFSH</t>
  </si>
  <si>
    <t>Gnana Prasanna Bharathi Keertipati</t>
  </si>
  <si>
    <t>YLEG_OFFSH</t>
  </si>
  <si>
    <t>Cella</t>
  </si>
  <si>
    <t>YPAY_OFFSH</t>
  </si>
  <si>
    <t>Kannuru Ramya Jyothi</t>
  </si>
  <si>
    <t>Kumar N L</t>
  </si>
  <si>
    <t>C1361_OFFSH</t>
  </si>
  <si>
    <t>P0015_OFFSH</t>
  </si>
  <si>
    <t>W0005248</t>
  </si>
  <si>
    <t>GCC5259</t>
  </si>
  <si>
    <t>Bindu Harshitha Kunapareddy</t>
  </si>
  <si>
    <t>35777 50% + 35866 50%</t>
  </si>
  <si>
    <t>C1318_OFFSH</t>
  </si>
  <si>
    <t>Rajiya Shaik</t>
  </si>
  <si>
    <t>Deepika ML</t>
  </si>
  <si>
    <t>5520: 50% + 5420:50%</t>
  </si>
  <si>
    <t>Utham Uthamraju</t>
  </si>
  <si>
    <t>E1242_OFFSH</t>
  </si>
  <si>
    <t>RGCCHQ</t>
  </si>
  <si>
    <t>W0004796</t>
  </si>
  <si>
    <t>GCC5416</t>
  </si>
  <si>
    <t>Sumalatha B</t>
  </si>
  <si>
    <t>35925 20% + 35781 20% + 35763 20% + 35789 20% + 35866 20%</t>
  </si>
  <si>
    <t>randstadgroup belgium - HQ 7500</t>
  </si>
  <si>
    <t>L02</t>
  </si>
  <si>
    <t>X9999_OFFSH</t>
  </si>
  <si>
    <t>Madanapalli Madanapalli</t>
  </si>
  <si>
    <t>YGCF_OFFSH</t>
  </si>
  <si>
    <t>W0005279</t>
  </si>
  <si>
    <t>GCC5562</t>
  </si>
  <si>
    <t>Rituparna Sonal</t>
  </si>
  <si>
    <t>Abhiram Banoth</t>
  </si>
  <si>
    <t>8NB1030001</t>
  </si>
  <si>
    <t>DE_PTS</t>
  </si>
  <si>
    <t>6G76E1M802</t>
  </si>
  <si>
    <t>2548 25% + 2148 25% + 2248 25% + 3148 25%</t>
  </si>
  <si>
    <t>PITCHUKA PITCHUKA</t>
  </si>
  <si>
    <t>ABhishek Khurana</t>
  </si>
  <si>
    <t>94807 50% + 35781 50%</t>
  </si>
  <si>
    <t>Selva selva</t>
  </si>
  <si>
    <t>W0009022</t>
  </si>
  <si>
    <t>GCC5693</t>
  </si>
  <si>
    <t>Durga KC</t>
  </si>
  <si>
    <t>GCC HQ - 34917</t>
  </si>
  <si>
    <t>RGCC-Chennai</t>
  </si>
  <si>
    <t>yfin_offsh</t>
  </si>
  <si>
    <t>35781 50 % + 35936 50 %</t>
  </si>
  <si>
    <t>35727 10% +35763 10% + 35781 20% + 35789 10% + 35797 10% + 35866  10% + 35921 10% + 35925  10% + 35936 10%</t>
  </si>
  <si>
    <t>2170, 5170, 2273, 2173, 3273, 3170, 2569</t>
  </si>
  <si>
    <t>13150 DTS PCS</t>
  </si>
  <si>
    <t>Vijay Kumar Basodi</t>
  </si>
  <si>
    <t>YTAS_OFFSH</t>
  </si>
  <si>
    <t>6181N0U510</t>
  </si>
  <si>
    <t>Bevat 2051081 87AFD1081.RSH-Global</t>
  </si>
  <si>
    <t>W0009413</t>
  </si>
  <si>
    <t>Sourav Pandey</t>
  </si>
  <si>
    <t>Offer Declined</t>
  </si>
  <si>
    <t>W0009421</t>
  </si>
  <si>
    <t>Aswathy Sasi</t>
  </si>
  <si>
    <t>W0009442</t>
  </si>
  <si>
    <t>Abishek Shinde</t>
  </si>
  <si>
    <t xml:space="preserve">Randstad Groep Nederland
</t>
  </si>
  <si>
    <t>2201097 - RGN-MOC centralisatie</t>
  </si>
  <si>
    <t>W0009446</t>
  </si>
  <si>
    <t>Kadakancham Vandana</t>
  </si>
  <si>
    <t>W0009445</t>
  </si>
  <si>
    <t>Chittari Krishna</t>
  </si>
  <si>
    <t>19351 50% + 12060 50%</t>
  </si>
  <si>
    <t>Vivek Prakash (Vicky) Chintala</t>
  </si>
  <si>
    <t>Avula Vinay Kumar Avula</t>
  </si>
  <si>
    <t>GCC_44770</t>
  </si>
  <si>
    <t>Ridhi Jalan</t>
  </si>
  <si>
    <t>GCC_44806</t>
  </si>
  <si>
    <t>Banda Vishal kumar</t>
  </si>
  <si>
    <t>GCC_45465</t>
  </si>
  <si>
    <t>Gini George</t>
  </si>
  <si>
    <t>GCC_52524</t>
  </si>
  <si>
    <t>Aaron Benjamin Alphonso</t>
  </si>
  <si>
    <t>Considered</t>
  </si>
  <si>
    <t>5151 8% + 2692 2% + 2653 2% + 2670 2% + 2633 2% + 5436 2%</t>
  </si>
  <si>
    <t>34766: 28%, 5151: 8%, 2692: 2%, 2653: 2%, 2670: 2%, 5436 : 2%
38542 : 14%, 12021 : 3%, 19449 : 3%, 19883 : 15%, 89079 : 10%
32119 : 2%, 14411 : 2%, 17036 : 2%, 2633 : 5%</t>
  </si>
  <si>
    <t>Ramesh R</t>
  </si>
  <si>
    <t>HQ or Leadership</t>
  </si>
  <si>
    <t>RGCC JQ</t>
  </si>
  <si>
    <t>Avutu Saritha</t>
  </si>
  <si>
    <t>5220 58% + 7178485 15% + 1951 5% + 1502348 RRC TTPM 15% + 375 7%</t>
  </si>
  <si>
    <t>W0004573</t>
  </si>
  <si>
    <t>GCC4581</t>
  </si>
  <si>
    <t>Kolichina Sarat</t>
  </si>
  <si>
    <t>W0004746</t>
  </si>
  <si>
    <t>GCC5313</t>
  </si>
  <si>
    <t>Sreeram Jeeyar</t>
  </si>
  <si>
    <t>W0005310</t>
  </si>
  <si>
    <t>GCC1838</t>
  </si>
  <si>
    <t>Soumya Sriperambuduru</t>
  </si>
  <si>
    <t>IN - Hyderabad_Twitza</t>
  </si>
  <si>
    <t>12021 + 20% 19449 20% + 86023 30% + 14411 10% + 17036 10% + 32119 10%</t>
  </si>
  <si>
    <t>34766 4.44% + 34732 + 35.50% + 86023 13.33% + 19449 4.44% + 12021 4.44% + 19883 13.33% + 32119 2.22% + 14411 2.22% + 17036 2.22% + 38542 17.78%</t>
  </si>
  <si>
    <t>35856 33.33% + 35809 33.33% + 35071 33.34%</t>
  </si>
  <si>
    <t>2041200 50% + 2041090 50%</t>
  </si>
  <si>
    <t>2041200 50 % + 2041090 50 %</t>
  </si>
  <si>
    <t>35727 10% + 35763 10% + 35781 20% + 35789 10% + 35797 10% + 35866 10% + 35921 10% + 35925 10% + 35936 10%</t>
  </si>
  <si>
    <t>Randstad Non Digital Germany</t>
  </si>
  <si>
    <t>2201055 RGN-MOC ZZP-doorleen services Field</t>
  </si>
  <si>
    <t>UK - YFIN_OFFSH</t>
  </si>
  <si>
    <t>6269L10010</t>
  </si>
  <si>
    <t>Talent Onboarding Solutions</t>
  </si>
  <si>
    <t>GFKS</t>
  </si>
  <si>
    <t>RGCC FSSC</t>
  </si>
  <si>
    <t>Internal Audit and Risk-GCC</t>
  </si>
  <si>
    <t>Randstad Global-IA-GCC-1</t>
  </si>
  <si>
    <t>Sourcing</t>
  </si>
  <si>
    <t>HRCC</t>
  </si>
  <si>
    <t>Recruiting(KR)</t>
  </si>
  <si>
    <t>CANADA</t>
  </si>
  <si>
    <t>PTS CDN RCD</t>
  </si>
  <si>
    <t>Leadership</t>
  </si>
  <si>
    <t>RD US</t>
  </si>
  <si>
    <t>RGCC RD US</t>
  </si>
  <si>
    <t>Digital US - ConRtl</t>
  </si>
  <si>
    <t>Randstad UK</t>
  </si>
  <si>
    <t>RGCC RD UK</t>
  </si>
  <si>
    <t>Digital US - BFSI</t>
  </si>
  <si>
    <t>RT</t>
  </si>
  <si>
    <t>RGCC RT East</t>
  </si>
  <si>
    <t>Internal Communication</t>
  </si>
  <si>
    <t>Operations</t>
  </si>
  <si>
    <t>Digital US - RITS - TPV</t>
  </si>
  <si>
    <t>RE</t>
  </si>
  <si>
    <t>RGCC OTS US ENG</t>
  </si>
  <si>
    <t>RP - Business Support Australia</t>
  </si>
  <si>
    <t>Digital US - TMT- AAMDP</t>
  </si>
  <si>
    <t>VMS Support and Admin</t>
  </si>
  <si>
    <t>RGCC Canada</t>
  </si>
  <si>
    <t>RP</t>
  </si>
  <si>
    <t>PTS US Biz Services</t>
  </si>
  <si>
    <t>Legal</t>
  </si>
  <si>
    <t>RGCC RUS RBE</t>
  </si>
  <si>
    <t>RGCC RD Canada</t>
  </si>
  <si>
    <t>PTS UK Care RSW</t>
  </si>
  <si>
    <t>Audit &amp; Assurance</t>
  </si>
  <si>
    <t>RGCC PTS AUS Education</t>
  </si>
  <si>
    <t>RGCC Other Functional Teams</t>
  </si>
  <si>
    <t>Call Center</t>
  </si>
  <si>
    <t>Digital US -HLS</t>
  </si>
  <si>
    <t>Sales Lead Gen/curation</t>
  </si>
  <si>
    <t>RLS</t>
  </si>
  <si>
    <t>PTS US RLS</t>
  </si>
  <si>
    <t>RE Corporate Accounts</t>
  </si>
  <si>
    <t>PTS US VOT</t>
  </si>
  <si>
    <t>PO Management</t>
  </si>
  <si>
    <t>Cash Application</t>
  </si>
  <si>
    <t>Field Operations</t>
  </si>
  <si>
    <t>RGCC RTG Enablement</t>
  </si>
  <si>
    <t>VMS Reconciliations</t>
  </si>
  <si>
    <t>Service Delivery</t>
  </si>
  <si>
    <t>COS and centralized setup</t>
  </si>
  <si>
    <t>AR</t>
  </si>
  <si>
    <t>OTS UK CPE FM Temp</t>
  </si>
  <si>
    <t>RGCC RUK Digital</t>
  </si>
  <si>
    <t>Procurement</t>
  </si>
  <si>
    <t>VMS</t>
  </si>
  <si>
    <t>HR Support</t>
  </si>
  <si>
    <t>Billing</t>
  </si>
  <si>
    <t>Insurance and safety operations</t>
  </si>
  <si>
    <t>IT Dev/Prod support</t>
  </si>
  <si>
    <t>AP</t>
  </si>
  <si>
    <t>Finance</t>
  </si>
  <si>
    <t>Executive Assistance</t>
  </si>
  <si>
    <t>RGCC Executive Services</t>
  </si>
  <si>
    <t>VMS Billing</t>
  </si>
  <si>
    <t>Accounting</t>
  </si>
  <si>
    <t>RGCC RLS</t>
  </si>
  <si>
    <t>Digital US -SLR</t>
  </si>
  <si>
    <t>IT Operations</t>
  </si>
  <si>
    <t>Talent attraction-Brand-Mktg</t>
  </si>
  <si>
    <t>PTS CDN RES</t>
  </si>
  <si>
    <t>HR Operations</t>
  </si>
  <si>
    <t>IT</t>
  </si>
  <si>
    <t>OTS UK CD RIS</t>
  </si>
  <si>
    <t>VMS TimeEntry</t>
  </si>
  <si>
    <t>RGCC RT SVG</t>
  </si>
  <si>
    <t>PTS US BFSI</t>
  </si>
  <si>
    <t>PTS CDN F&amp;A</t>
  </si>
  <si>
    <t>Payroll</t>
  </si>
  <si>
    <t>QA/Testing</t>
  </si>
  <si>
    <t>PTS US EP PCT</t>
  </si>
  <si>
    <t>OTS UK CPE FM Perm</t>
  </si>
  <si>
    <t>Celerity</t>
  </si>
  <si>
    <t>RGCC Celerity</t>
  </si>
  <si>
    <t>RGCC UK</t>
  </si>
  <si>
    <t>Recruitment</t>
  </si>
  <si>
    <t>Randstad Professional-Recruitment</t>
  </si>
  <si>
    <t>Randstad Professional-Recruitment-1</t>
  </si>
  <si>
    <t>Data Analytics</t>
  </si>
  <si>
    <t>PTS UK Care QSW</t>
  </si>
  <si>
    <t>Learning and Development</t>
  </si>
  <si>
    <t>OTS UK AfterCare</t>
  </si>
  <si>
    <t>PTS UK Pareto</t>
  </si>
  <si>
    <t>Training</t>
  </si>
  <si>
    <t>Sales Analytics</t>
  </si>
  <si>
    <t>Credit</t>
  </si>
  <si>
    <t>Comp and Benefits</t>
  </si>
  <si>
    <t>Project Coordinator</t>
  </si>
  <si>
    <t>RGCC Cella</t>
  </si>
  <si>
    <t>RGCC RP</t>
  </si>
  <si>
    <t>HR</t>
  </si>
  <si>
    <t>OTS UK CD RIS Sainsbury</t>
  </si>
  <si>
    <t>RGCC RD TPV</t>
  </si>
  <si>
    <t>RGCC RUK Care</t>
  </si>
  <si>
    <t>Swiz</t>
  </si>
  <si>
    <t>RGCC OTS Swiss Eng</t>
  </si>
  <si>
    <t>OTS UK CD RIS Engineering</t>
  </si>
  <si>
    <t>Talent Services</t>
  </si>
  <si>
    <t>RGCC NL Tempo</t>
  </si>
  <si>
    <t>PTS UK Student Support</t>
  </si>
  <si>
    <t>PTS UK NHS</t>
  </si>
  <si>
    <t>OTS UK CD British Airways</t>
  </si>
  <si>
    <t>PTS UK Education</t>
  </si>
  <si>
    <t>Business Improvement</t>
  </si>
  <si>
    <t>Randstad Digital Netherlands</t>
  </si>
  <si>
    <t>RGCC RD talent</t>
  </si>
  <si>
    <t>PTS UK CD</t>
  </si>
  <si>
    <t>OTS UK CD After Care</t>
  </si>
  <si>
    <t>RGCC RP RCD</t>
  </si>
  <si>
    <t>RGCC RUK Education</t>
  </si>
  <si>
    <t>RGCC RUK Central Delivery</t>
  </si>
  <si>
    <t>RGCC RT RCD</t>
  </si>
  <si>
    <t>RGCC Randstad IT Global</t>
  </si>
  <si>
    <t>PTS CDN RIS</t>
  </si>
  <si>
    <t>RSR Global</t>
  </si>
  <si>
    <t>OTS UK CD</t>
  </si>
  <si>
    <t>RGCC Digital</t>
  </si>
  <si>
    <t>RGCC SSC</t>
  </si>
  <si>
    <t>Graphic Design</t>
  </si>
  <si>
    <t>Risk Mgmt - Safety</t>
  </si>
  <si>
    <t>RGCC HR</t>
  </si>
  <si>
    <t>Project Office</t>
  </si>
  <si>
    <t>Supplier support and Admin</t>
  </si>
  <si>
    <t>IT Security</t>
  </si>
  <si>
    <t>RGCC RT West</t>
  </si>
  <si>
    <t>RSR EMEA</t>
  </si>
  <si>
    <t>RGCC OTS AUS CPE</t>
  </si>
  <si>
    <t>Digital Marketing</t>
  </si>
  <si>
    <t>Marketing</t>
  </si>
  <si>
    <t>RGCC OTS AUS Inhouse</t>
  </si>
  <si>
    <t>PTS UK Teach Anywhere</t>
  </si>
  <si>
    <t>Process &amp; Operational Transformation</t>
  </si>
  <si>
    <t>OTS UK CPE Engineering</t>
  </si>
  <si>
    <t>PTS UK Care RSW BF</t>
  </si>
  <si>
    <t>France</t>
  </si>
  <si>
    <t>PTS UK F&amp;C</t>
  </si>
  <si>
    <t>TA</t>
  </si>
  <si>
    <t>RGCC RUK Teach Anywhere</t>
  </si>
  <si>
    <t>OTS UK CPE Civil</t>
  </si>
  <si>
    <t>Digital UK</t>
  </si>
  <si>
    <t>RGCC PTS NL Yacht</t>
  </si>
  <si>
    <t>Business Analyst</t>
  </si>
  <si>
    <t>Risk Mgmt - Claims</t>
  </si>
  <si>
    <t>RGCC OTS NL Inhouse</t>
  </si>
  <si>
    <t>Recruiting Coordination</t>
  </si>
  <si>
    <t>After Hours Australia</t>
  </si>
  <si>
    <t>RDCC RD Netherlands</t>
  </si>
  <si>
    <t>RGCC RUK C&amp;P</t>
  </si>
  <si>
    <t>RSR NAM</t>
  </si>
  <si>
    <t>Digital Canada</t>
  </si>
  <si>
    <t>Global HR</t>
  </si>
  <si>
    <t>credit</t>
  </si>
  <si>
    <t>Executive Services</t>
  </si>
  <si>
    <t>EA Services</t>
  </si>
  <si>
    <t>Talent Onboarding &amp; Compliance - SD</t>
  </si>
  <si>
    <t>Talent Onboarding &amp; Compliance - SD-1</t>
  </si>
  <si>
    <t>BS&amp;OD</t>
  </si>
  <si>
    <t>Reporting</t>
  </si>
  <si>
    <t>Industrial Australia</t>
  </si>
  <si>
    <t>Data protection</t>
  </si>
  <si>
    <t>GCC-Recruitment-Education - Student Support - DC</t>
  </si>
  <si>
    <t>Randstad Operational-Recruitment</t>
  </si>
  <si>
    <t>Randstad Operational-Recruitment-1</t>
  </si>
  <si>
    <t>GCC-Recruitment-HealthCare</t>
  </si>
  <si>
    <t>Application Development &amp; Support</t>
  </si>
  <si>
    <t>Application Development-App Dev&amp;sup</t>
  </si>
  <si>
    <t>Application Development-App Dev&amp;sup-1</t>
  </si>
  <si>
    <t>Data &amp; Analytics-ITCC</t>
  </si>
  <si>
    <t>Data &amp; Analytics-ITCC-1</t>
  </si>
  <si>
    <t>Data &amp; Analytics-ITCC-2</t>
  </si>
  <si>
    <t>ITA-1</t>
  </si>
  <si>
    <t>ITA-2</t>
  </si>
  <si>
    <t>ITSM</t>
  </si>
  <si>
    <t>ITSM-1</t>
  </si>
  <si>
    <t>Executive Assistant</t>
  </si>
  <si>
    <t>Business Control &amp; Analysis</t>
  </si>
  <si>
    <t>BCA - Corporate Finance</t>
  </si>
  <si>
    <t>BCA - Corporate Finance-1</t>
  </si>
  <si>
    <t>Lead to Cash</t>
  </si>
  <si>
    <t>Cash Application-FCC</t>
  </si>
  <si>
    <t>Cash Application-FCC-1</t>
  </si>
  <si>
    <t>EW to Pay</t>
  </si>
  <si>
    <t>Payroll Operations</t>
  </si>
  <si>
    <t>Payroll Operations-1</t>
  </si>
  <si>
    <t>Data Engineering-ITCC</t>
  </si>
  <si>
    <t>Data Engineering-ITCC-1</t>
  </si>
  <si>
    <t>Business Shared Services-BOS</t>
  </si>
  <si>
    <t>Support Services-BSS-BOS</t>
  </si>
  <si>
    <t>Executive Assistant-SS-BSS-BOS</t>
  </si>
  <si>
    <t>Randstad Digital-Recruitment</t>
  </si>
  <si>
    <t>Randstad Digital-Recruitment-1</t>
  </si>
  <si>
    <t>Support Services-SD</t>
  </si>
  <si>
    <t>Support Services-SD-1</t>
  </si>
  <si>
    <t>ITA - Sourcing</t>
  </si>
  <si>
    <t>ITA - Sourcing-1</t>
  </si>
  <si>
    <t>Field L&amp;D Logistics</t>
  </si>
  <si>
    <t>Field L&amp;D Logistics-1</t>
  </si>
  <si>
    <t>Recruitment-1</t>
  </si>
  <si>
    <t>Recruitment-2</t>
  </si>
  <si>
    <t>Attractions and Engagement</t>
  </si>
  <si>
    <t>Attractions and Engagement-1</t>
  </si>
  <si>
    <t>Attractions and Engagement-2</t>
  </si>
  <si>
    <t>Product Services</t>
  </si>
  <si>
    <t>Business Analysis</t>
  </si>
  <si>
    <t>Business Analysis-1</t>
  </si>
  <si>
    <t>VMS Business Services</t>
  </si>
  <si>
    <t>VMS Business Services-1</t>
  </si>
  <si>
    <t>Business Shared Services</t>
  </si>
  <si>
    <t>Business Shared Services-1</t>
  </si>
  <si>
    <t>Business Shared Services-2</t>
  </si>
  <si>
    <t>Legal &amp; Regulatory Affairs-GCC-SD</t>
  </si>
  <si>
    <t>Legal &amp; Regulatory Affairs-GCC-SD-1</t>
  </si>
  <si>
    <t>Legal &amp; Regulatory Affairs-GCC-SD-2</t>
  </si>
  <si>
    <t>Risk &amp; Security</t>
  </si>
  <si>
    <t>Risk &amp; Security-1</t>
  </si>
  <si>
    <t>Source to Pay</t>
  </si>
  <si>
    <t>Accounts Payable</t>
  </si>
  <si>
    <t>Accounts Payable-1</t>
  </si>
  <si>
    <t>Management-Digi Mark</t>
  </si>
  <si>
    <t>Management-Digi Mark-1</t>
  </si>
  <si>
    <t>Collections</t>
  </si>
  <si>
    <t>Collections-1</t>
  </si>
  <si>
    <t>Quality Assurance</t>
  </si>
  <si>
    <t>Manual/Automation</t>
  </si>
  <si>
    <t>Manual/Automation-1</t>
  </si>
  <si>
    <t>EW to Pay-1</t>
  </si>
  <si>
    <t>EW to Pay-2</t>
  </si>
  <si>
    <t>Time Entry Services</t>
  </si>
  <si>
    <t>Time Entry Services-1</t>
  </si>
  <si>
    <t>5151 8% + 2692 2% + 2653 2% + 2670 2% + 5436 2% + 2633 5% + 34766 28% + 38542 14% + 12021 3% + 19449 3% + 19883 15% + 89079 10% + 32119 2% + 14411 2% + 17036 2%</t>
  </si>
  <si>
    <t>Monster</t>
  </si>
  <si>
    <t>RGCC Monster</t>
  </si>
  <si>
    <t>Brand Design</t>
  </si>
  <si>
    <t>Brand Design-1</t>
  </si>
  <si>
    <t>Not billed</t>
  </si>
  <si>
    <t>RG30001390</t>
  </si>
  <si>
    <t>RG30001401</t>
  </si>
  <si>
    <t>RG30001412</t>
  </si>
  <si>
    <t>RG30001416</t>
  </si>
  <si>
    <t>RG30001417</t>
  </si>
  <si>
    <t>RG30001418</t>
  </si>
  <si>
    <t>RG30001419</t>
  </si>
  <si>
    <t>RG30001420</t>
  </si>
  <si>
    <t>RG30001421</t>
  </si>
  <si>
    <t>RG30001391</t>
  </si>
  <si>
    <t>RG30001392</t>
  </si>
  <si>
    <t>RG30001393</t>
  </si>
  <si>
    <t>RG30001394</t>
  </si>
  <si>
    <t>RG30001395</t>
  </si>
  <si>
    <t>RG30001396</t>
  </si>
  <si>
    <t>RG30001397</t>
  </si>
  <si>
    <t>RG30001398</t>
  </si>
  <si>
    <t>RG30001399</t>
  </si>
  <si>
    <t>RG30001400</t>
  </si>
  <si>
    <t>RG30001402</t>
  </si>
  <si>
    <t>RG30001403</t>
  </si>
  <si>
    <t>RG30001404</t>
  </si>
  <si>
    <t>RG30001406</t>
  </si>
  <si>
    <t>RG30001407</t>
  </si>
  <si>
    <t>RG30001410</t>
  </si>
  <si>
    <t>RG30001411</t>
  </si>
  <si>
    <t>RG30001413</t>
  </si>
  <si>
    <t>RG30001405</t>
  </si>
  <si>
    <t>RG30001408</t>
  </si>
  <si>
    <t>RG30001409</t>
  </si>
  <si>
    <t>RG30001414/ RG30001415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</si>
</sst>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yy"/>
    <numFmt numFmtId="165" formatCode="_(* #,##0_);_(* \(#,##0\);_(* &quot;-&quot;??_);_(@_)"/>
    <numFmt numFmtId="166" formatCode="0.0%"/>
    <numFmt numFmtId="167" formatCode="_(* #,##0.0_);_(* \(#,##0.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Calibri"/>
      <family val="2"/>
    </font>
    <font>
      <b/>
      <sz val="11"/>
      <color theme="2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166" fontId="4" fillId="2" borderId="1" xfId="2" applyNumberFormat="1" applyFont="1" applyFill="1" applyBorder="1" applyAlignment="1">
      <alignment horizontal="center" vertical="center" wrapText="1"/>
    </xf>
    <xf numFmtId="2" fontId="4" fillId="2" borderId="1" xfId="1" applyNumberFormat="1" applyFont="1" applyFill="1" applyBorder="1" applyAlignment="1">
      <alignment horizontal="center" vertical="center" wrapText="1"/>
    </xf>
    <xf numFmtId="167" fontId="4" fillId="2" borderId="1" xfId="0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165" fontId="5" fillId="2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7" fillId="3" borderId="0" xfId="3" applyFont="1" applyFill="1" applyAlignment="1">
      <alignment horizontal="center" vertical="center"/>
    </xf>
    <xf numFmtId="166" fontId="0" fillId="0" borderId="0" xfId="2" applyNumberFormat="1" applyFont="1"/>
    <xf numFmtId="43" fontId="0" fillId="0" borderId="0" xfId="1" applyFont="1"/>
    <xf numFmtId="2" fontId="0" fillId="0" borderId="0" xfId="0" applyNumberFormat="1"/>
    <xf numFmtId="10" fontId="0" fillId="0" borderId="0" xfId="2" applyNumberFormat="1" applyFont="1"/>
    <xf numFmtId="165" fontId="0" fillId="0" borderId="0" xfId="0" applyNumberFormat="1"/>
    <xf numFmtId="43" fontId="0" fillId="0" borderId="0" xfId="0" applyNumberFormat="1"/>
    <xf numFmtId="0" fontId="0" fillId="0" borderId="0" xfId="0" quotePrefix="1"/>
    <xf numFmtId="0" fontId="2" fillId="0" borderId="0" xfId="0" applyFont="1"/>
    <xf numFmtId="0" fontId="0" fillId="4" borderId="0" xfId="0" applyFill="1"/>
    <xf numFmtId="0" fontId="0" fillId="5" borderId="0" xfId="0" applyFill="1"/>
    <xf numFmtId="9" fontId="0" fillId="0" borderId="0" xfId="2" applyFont="1"/>
    <xf numFmtId="2" fontId="0" fillId="0" borderId="0" xfId="2" applyNumberFormat="1" applyFont="1"/>
    <xf numFmtId="167" fontId="0" fillId="0" borderId="0" xfId="0" applyNumberFormat="1"/>
    <xf numFmtId="0" fontId="3" fillId="0" borderId="0" xfId="0" applyFont="1"/>
    <xf numFmtId="14" fontId="3" fillId="0" borderId="0" xfId="0" applyNumberFormat="1" applyFont="1"/>
    <xf numFmtId="165" fontId="3" fillId="0" borderId="0" xfId="1" applyNumberFormat="1" applyFont="1"/>
    <xf numFmtId="166" fontId="3" fillId="0" borderId="0" xfId="2" applyNumberFormat="1" applyFont="1"/>
    <xf numFmtId="2" fontId="3" fillId="0" borderId="0" xfId="0" applyNumberFormat="1" applyFont="1"/>
    <xf numFmtId="167" fontId="3" fillId="0" borderId="0" xfId="0" applyNumberFormat="1" applyFont="1"/>
  </cellXfs>
  <cellStyles count="4">
    <cellStyle name="Comma" xfId="1" builtinId="3"/>
    <cellStyle name="Normal" xfId="0" builtinId="0"/>
    <cellStyle name="Normal 2" xfId="3" xr:uid="{CC8C9798-2A3B-427E-A517-123CA046ED96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D7BF-57E8-4775-A77E-BBF7B6770CC3}">
  <dimension ref="A1:CT3210"/>
  <sheetViews>
    <sheetView tabSelected="1" zoomScale="99" workbookViewId="0">
      <pane xSplit="7" ySplit="2" topLeftCell="BM1593" activePane="bottomRight" state="frozen"/>
      <selection pane="topRight" activeCell="H1" sqref="H1"/>
      <selection pane="bottomLeft" activeCell="A3" sqref="A3"/>
      <selection pane="bottomRight" activeCell="BS2" sqref="BS2"/>
    </sheetView>
  </sheetViews>
  <sheetFormatPr baseColWidth="10" defaultColWidth="8.83203125" defaultRowHeight="15" x14ac:dyDescent="0.2"/>
  <cols>
    <col min="1" max="1" width="8.6640625" customWidth="1"/>
    <col min="2" max="2" width="11.33203125" customWidth="1"/>
    <col min="3" max="3" width="8.6640625" customWidth="1"/>
    <col min="4" max="4" width="10.5" hidden="1" customWidth="1"/>
    <col min="5" max="5" width="9.5" bestFit="1" customWidth="1"/>
    <col min="6" max="6" width="10.5" customWidth="1"/>
    <col min="7" max="7" width="20" customWidth="1"/>
    <col min="8" max="8" width="10.1640625" style="1" customWidth="1"/>
    <col min="9" max="9" width="10.1640625" customWidth="1"/>
    <col min="10" max="11" width="8.6640625" customWidth="1"/>
    <col min="12" max="12" width="22.5" customWidth="1"/>
    <col min="13" max="13" width="15.5" customWidth="1"/>
    <col min="14" max="14" width="27.1640625" customWidth="1"/>
    <col min="15" max="15" width="9.83203125" customWidth="1"/>
    <col min="16" max="16" width="11.83203125" customWidth="1"/>
    <col min="17" max="17" width="10.1640625" customWidth="1"/>
    <col min="18" max="18" width="12.6640625" style="3" customWidth="1"/>
    <col min="19" max="19" width="13.83203125" style="3" customWidth="1"/>
    <col min="20" max="20" width="11.83203125" style="20" customWidth="1"/>
    <col min="21" max="21" width="12.6640625" style="3" customWidth="1"/>
    <col min="22" max="22" width="11.1640625" customWidth="1"/>
    <col min="23" max="24" width="10.1640625" style="3" customWidth="1"/>
    <col min="25" max="25" width="8.6640625" style="22" customWidth="1"/>
    <col min="26" max="26" width="10.1640625" style="32" customWidth="1"/>
    <col min="27" max="27" width="12.5" style="3" customWidth="1"/>
    <col min="28" max="28" width="11.83203125" style="3" customWidth="1"/>
    <col min="29" max="29" width="10.1640625" style="3" customWidth="1"/>
    <col min="30" max="30" width="12.6640625" style="3" customWidth="1"/>
    <col min="31" max="31" width="11" style="3" customWidth="1"/>
    <col min="32" max="32" width="10.1640625" style="3" customWidth="1"/>
    <col min="33" max="33" width="12.1640625" style="3" customWidth="1"/>
    <col min="34" max="34" width="9.5" style="3" customWidth="1"/>
    <col min="35" max="35" width="9.83203125" style="3" customWidth="1"/>
    <col min="36" max="36" width="10.83203125" style="3" customWidth="1"/>
    <col min="37" max="37" width="17.1640625" customWidth="1"/>
    <col min="38" max="39" width="8.6640625" customWidth="1"/>
    <col min="40" max="40" width="13.1640625" style="3" customWidth="1"/>
    <col min="41" max="42" width="11.1640625" style="3" customWidth="1"/>
    <col min="43" max="44" width="12.1640625" style="3" customWidth="1"/>
    <col min="45" max="45" width="14.1640625" style="3" customWidth="1"/>
    <col min="46" max="46" width="29.5" customWidth="1"/>
    <col min="47" max="47" width="33.5" customWidth="1"/>
    <col min="48" max="48" width="23.5" customWidth="1"/>
    <col min="49" max="49" width="22" customWidth="1"/>
    <col min="50" max="51" width="8.6640625" customWidth="1"/>
    <col min="52" max="52" width="12.6640625" style="3" customWidth="1"/>
    <col min="53" max="53" width="12.5" customWidth="1"/>
    <col min="54" max="54" width="12.1640625" customWidth="1"/>
    <col min="55" max="55" width="8.6640625" customWidth="1"/>
    <col min="56" max="56" width="15.1640625" customWidth="1"/>
    <col min="57" max="57" width="8.6640625" customWidth="1"/>
    <col min="58" max="58" width="9.83203125" customWidth="1"/>
    <col min="59" max="59" width="11.1640625" customWidth="1"/>
    <col min="60" max="60" width="8.6640625" customWidth="1"/>
    <col min="61" max="64" width="34.83203125" customWidth="1"/>
    <col min="65" max="65" width="16.5" customWidth="1"/>
    <col min="66" max="66" width="24.5" customWidth="1"/>
    <col min="67" max="67" width="21.83203125" customWidth="1"/>
    <col min="68" max="68" width="25.5" customWidth="1"/>
    <col min="69" max="98" width="8.6640625" customWidth="1"/>
  </cols>
  <sheetData>
    <row r="1" spans="2:98" x14ac:dyDescent="0.2">
      <c r="E1" t="s">
        <v>0</v>
      </c>
      <c r="F1" t="s">
        <v>0</v>
      </c>
      <c r="G1" t="s">
        <v>0</v>
      </c>
      <c r="H1" s="1" t="s">
        <v>0</v>
      </c>
      <c r="I1" t="s">
        <v>0</v>
      </c>
      <c r="J1" t="s">
        <v>1</v>
      </c>
      <c r="K1" t="s">
        <v>0</v>
      </c>
      <c r="L1" t="s">
        <v>0</v>
      </c>
      <c r="M1" t="s">
        <v>2</v>
      </c>
      <c r="O1" t="s">
        <v>3</v>
      </c>
      <c r="Q1" s="2">
        <v>46112</v>
      </c>
      <c r="S1" s="3">
        <f>SUBTOTAL(9,S3:S1622)</f>
        <v>160541004.85061467</v>
      </c>
      <c r="T1" s="3">
        <f t="shared" ref="T1:AQ1" si="0">SUBTOTAL(9,T3:T1622)</f>
        <v>17.250000000000021</v>
      </c>
      <c r="U1" s="3">
        <f t="shared" si="0"/>
        <v>5730946.6198156727</v>
      </c>
      <c r="V1" s="3">
        <f t="shared" si="0"/>
        <v>206500</v>
      </c>
      <c r="W1" s="3">
        <f t="shared" si="0"/>
        <v>3857982.1396554513</v>
      </c>
      <c r="X1" s="3">
        <f t="shared" si="0"/>
        <v>2080895.5495648128</v>
      </c>
      <c r="Y1" s="3">
        <f t="shared" si="0"/>
        <v>401322.9474999989</v>
      </c>
      <c r="Z1" s="3">
        <f t="shared" si="0"/>
        <v>114975</v>
      </c>
      <c r="AA1" s="3">
        <f>SUBTOTAL(9,AA3:AA1622)-178500-178500</f>
        <v>609822</v>
      </c>
      <c r="AB1" s="3">
        <f t="shared" si="0"/>
        <v>2078743.0913547771</v>
      </c>
      <c r="AC1" s="3">
        <f t="shared" si="0"/>
        <v>6457815.9434285741</v>
      </c>
      <c r="AD1" s="3">
        <f t="shared" si="0"/>
        <v>182429366.14193392</v>
      </c>
      <c r="AE1" s="3">
        <f t="shared" si="0"/>
        <v>10146522.626536148</v>
      </c>
      <c r="AF1" s="3">
        <f t="shared" si="0"/>
        <v>326700</v>
      </c>
      <c r="AG1" s="3">
        <f t="shared" si="0"/>
        <v>192376274.34835386</v>
      </c>
      <c r="AH1" s="3">
        <f t="shared" si="0"/>
        <v>76720</v>
      </c>
      <c r="AI1" s="3">
        <f t="shared" si="0"/>
        <v>188700</v>
      </c>
      <c r="AJ1" s="3">
        <f t="shared" si="0"/>
        <v>1963579.6536553537</v>
      </c>
      <c r="AK1" s="3">
        <f t="shared" si="0"/>
        <v>0</v>
      </c>
      <c r="AL1" s="3">
        <f t="shared" si="0"/>
        <v>0</v>
      </c>
      <c r="AM1" s="3">
        <f t="shared" si="0"/>
        <v>120.49999999999669</v>
      </c>
      <c r="AN1" s="3">
        <f>SUBTOTAL(9,AN3:AN1622)</f>
        <v>194605274.00200906</v>
      </c>
      <c r="AO1" s="3">
        <f t="shared" si="0"/>
        <v>15254910.769924389</v>
      </c>
      <c r="AP1" s="3">
        <f t="shared" si="0"/>
        <v>42016165.438064501</v>
      </c>
      <c r="AQ1" s="3">
        <f t="shared" si="0"/>
        <v>3187507.9935483872</v>
      </c>
      <c r="AR1" s="3">
        <f>SUBTOTAL(9,AR3:AR1622)</f>
        <v>255063857.85963091</v>
      </c>
      <c r="AT1" t="s">
        <v>2</v>
      </c>
      <c r="AU1" t="s">
        <v>4</v>
      </c>
      <c r="BN1" t="s">
        <v>2</v>
      </c>
      <c r="BO1" t="s">
        <v>2</v>
      </c>
      <c r="BP1" t="s">
        <v>2</v>
      </c>
      <c r="BQ1" t="s">
        <v>5</v>
      </c>
      <c r="BR1" t="s">
        <v>5</v>
      </c>
      <c r="BS1" t="s">
        <v>6</v>
      </c>
    </row>
    <row r="2" spans="2:98" ht="48" x14ac:dyDescent="0.2"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5" t="s">
        <v>13</v>
      </c>
      <c r="I2" s="5" t="s">
        <v>14</v>
      </c>
      <c r="J2" s="5" t="s">
        <v>15</v>
      </c>
      <c r="K2" s="6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7" t="s">
        <v>22</v>
      </c>
      <c r="R2" s="8" t="s">
        <v>23</v>
      </c>
      <c r="S2" s="8" t="s">
        <v>24</v>
      </c>
      <c r="T2" s="9" t="s">
        <v>25</v>
      </c>
      <c r="U2" s="8" t="s">
        <v>26</v>
      </c>
      <c r="V2" s="8" t="s">
        <v>27</v>
      </c>
      <c r="W2" s="8" t="s">
        <v>28</v>
      </c>
      <c r="X2" s="8" t="s">
        <v>29</v>
      </c>
      <c r="Y2" s="10" t="s">
        <v>30</v>
      </c>
      <c r="Z2" s="11" t="s">
        <v>31</v>
      </c>
      <c r="AA2" s="8" t="s">
        <v>32</v>
      </c>
      <c r="AB2" s="8" t="s">
        <v>33</v>
      </c>
      <c r="AC2" s="8" t="s">
        <v>34</v>
      </c>
      <c r="AD2" s="12" t="s">
        <v>35</v>
      </c>
      <c r="AE2" s="12" t="s">
        <v>36</v>
      </c>
      <c r="AF2" s="12" t="s">
        <v>37</v>
      </c>
      <c r="AG2" s="12" t="s">
        <v>38</v>
      </c>
      <c r="AH2" s="12" t="s">
        <v>39</v>
      </c>
      <c r="AI2" s="12" t="s">
        <v>40</v>
      </c>
      <c r="AJ2" s="12" t="s">
        <v>41</v>
      </c>
      <c r="AK2" s="12" t="s">
        <v>42</v>
      </c>
      <c r="AL2" s="12" t="s">
        <v>43</v>
      </c>
      <c r="AM2" s="13" t="s">
        <v>44</v>
      </c>
      <c r="AN2" s="12" t="s">
        <v>45</v>
      </c>
      <c r="AO2" s="12" t="s">
        <v>46</v>
      </c>
      <c r="AP2" s="12" t="s">
        <v>47</v>
      </c>
      <c r="AQ2" s="12" t="s">
        <v>48</v>
      </c>
      <c r="AR2" s="12" t="s">
        <v>49</v>
      </c>
      <c r="AS2" s="12" t="s">
        <v>50</v>
      </c>
      <c r="AT2" s="12" t="s">
        <v>51</v>
      </c>
      <c r="AU2" s="12" t="s">
        <v>52</v>
      </c>
      <c r="AV2" s="14" t="s">
        <v>53</v>
      </c>
      <c r="AW2" s="14" t="s">
        <v>54</v>
      </c>
      <c r="AX2" s="14" t="s">
        <v>55</v>
      </c>
      <c r="AY2" s="14" t="s">
        <v>56</v>
      </c>
      <c r="AZ2" s="12" t="s">
        <v>57</v>
      </c>
      <c r="BA2" s="14" t="s">
        <v>58</v>
      </c>
      <c r="BB2" s="14" t="s">
        <v>59</v>
      </c>
      <c r="BC2" s="14" t="s">
        <v>60</v>
      </c>
      <c r="BD2" s="12" t="s">
        <v>61</v>
      </c>
      <c r="BE2" s="12" t="s">
        <v>62</v>
      </c>
      <c r="BF2" s="12" t="s">
        <v>7</v>
      </c>
      <c r="BG2" s="12" t="s">
        <v>63</v>
      </c>
      <c r="BH2" s="12" t="s">
        <v>64</v>
      </c>
      <c r="BI2" s="12" t="s">
        <v>65</v>
      </c>
      <c r="BJ2" s="12" t="s">
        <v>66</v>
      </c>
      <c r="BK2" s="12" t="s">
        <v>66</v>
      </c>
      <c r="BL2" s="12"/>
      <c r="BM2" s="15"/>
      <c r="BN2" s="12" t="s">
        <v>67</v>
      </c>
      <c r="BO2" s="12" t="s">
        <v>68</v>
      </c>
      <c r="BP2" s="12" t="s">
        <v>69</v>
      </c>
      <c r="BQ2" s="16" t="s">
        <v>70</v>
      </c>
      <c r="BR2" s="16" t="s">
        <v>71</v>
      </c>
      <c r="BS2" s="16" t="s">
        <v>72</v>
      </c>
      <c r="BT2" s="16"/>
      <c r="BU2" s="16"/>
      <c r="BV2" s="17"/>
      <c r="BW2" s="18" t="s">
        <v>73</v>
      </c>
      <c r="BX2" s="18" t="s">
        <v>74</v>
      </c>
      <c r="BY2" s="18" t="s">
        <v>75</v>
      </c>
      <c r="BZ2" s="18" t="s">
        <v>76</v>
      </c>
      <c r="CA2" s="18" t="s">
        <v>77</v>
      </c>
      <c r="CB2" s="18" t="s">
        <v>78</v>
      </c>
      <c r="CC2" s="19" t="s">
        <v>22</v>
      </c>
      <c r="CD2" s="19" t="s">
        <v>73</v>
      </c>
      <c r="CE2" s="19" t="s">
        <v>79</v>
      </c>
      <c r="CF2" s="19" t="s">
        <v>77</v>
      </c>
      <c r="CG2" s="19" t="s">
        <v>80</v>
      </c>
      <c r="CH2" s="19" t="s">
        <v>81</v>
      </c>
      <c r="CI2" s="19" t="s">
        <v>82</v>
      </c>
      <c r="CJ2" s="19" t="s">
        <v>83</v>
      </c>
      <c r="CK2" s="19" t="s">
        <v>84</v>
      </c>
      <c r="CL2" s="19" t="s">
        <v>85</v>
      </c>
      <c r="CM2" s="19" t="s">
        <v>86</v>
      </c>
      <c r="CN2" s="19" t="s">
        <v>87</v>
      </c>
      <c r="CO2" s="19" t="s">
        <v>88</v>
      </c>
      <c r="CP2" s="19" t="s">
        <v>89</v>
      </c>
      <c r="CQ2" s="19" t="s">
        <v>90</v>
      </c>
      <c r="CR2" s="19" t="s">
        <v>91</v>
      </c>
      <c r="CS2" s="19" t="s">
        <v>92</v>
      </c>
      <c r="CT2" s="19" t="s">
        <v>93</v>
      </c>
    </row>
    <row r="3" spans="2:98" x14ac:dyDescent="0.2">
      <c r="C3" t="s">
        <v>94</v>
      </c>
      <c r="E3" t="s">
        <v>95</v>
      </c>
      <c r="F3" t="s">
        <v>96</v>
      </c>
      <c r="G3" t="s">
        <v>97</v>
      </c>
      <c r="H3" s="1">
        <v>45978</v>
      </c>
      <c r="J3" t="s">
        <v>4678</v>
      </c>
      <c r="K3">
        <v>15</v>
      </c>
      <c r="L3" t="s">
        <v>4703</v>
      </c>
      <c r="M3" t="s">
        <v>293</v>
      </c>
      <c r="N3" t="s">
        <v>4668</v>
      </c>
      <c r="O3" t="s">
        <v>98</v>
      </c>
      <c r="P3" t="s">
        <v>99</v>
      </c>
      <c r="Q3">
        <f>IF(IF(ISBLANK(I3),"",MONTH(I3))&lt;&gt;MONTH($Q$1),IF(($Q$1-H3)&gt;30,DAY(EOMONTH($Q$1,0)),EOMONTH($Q$1,0)-H3+1),DAY(I3))</f>
        <v>31</v>
      </c>
      <c r="R3" s="3">
        <v>689040</v>
      </c>
      <c r="S3" s="3">
        <v>114840</v>
      </c>
      <c r="T3" s="20">
        <v>0</v>
      </c>
      <c r="U3" s="3">
        <f>+S3*T3</f>
        <v>0</v>
      </c>
      <c r="V3" s="21"/>
      <c r="W3" s="3">
        <v>2760.5769230769233</v>
      </c>
      <c r="X3" s="3">
        <v>1595</v>
      </c>
      <c r="Y3" s="22">
        <v>287.10000000000002</v>
      </c>
      <c r="Z3">
        <v>75</v>
      </c>
      <c r="AB3" s="3">
        <v>0</v>
      </c>
      <c r="AC3" s="3">
        <v>4167</v>
      </c>
      <c r="AD3" s="3">
        <f>S3+U3+V3+W3+X3+Y3+Z3+AA3+AB3+AC3</f>
        <v>123724.67692307693</v>
      </c>
      <c r="AE3" s="3">
        <v>5687.5</v>
      </c>
      <c r="AG3" s="3">
        <f>AD3+AE3</f>
        <v>129412.17692307693</v>
      </c>
      <c r="AJ3" s="3">
        <v>0</v>
      </c>
      <c r="AK3" t="s">
        <v>100</v>
      </c>
      <c r="AM3" s="23">
        <v>8.5000000000000006E-2</v>
      </c>
      <c r="AN3" s="24">
        <f>AG3+AJ3+AH3+AI3</f>
        <v>129412.17692307693</v>
      </c>
      <c r="AO3" s="25">
        <f>AM3*AN3</f>
        <v>11000.035038461539</v>
      </c>
      <c r="AP3" s="3">
        <f>+(29700/31)*Q3</f>
        <v>29700</v>
      </c>
      <c r="AQ3" s="24">
        <f>AP3*AM3</f>
        <v>2524.5</v>
      </c>
      <c r="AR3" s="24">
        <f>AN3+AO3+AP3+AQ3</f>
        <v>172636.71196153847</v>
      </c>
      <c r="AS3" s="24">
        <f>+AN3+AP3</f>
        <v>159112.17692307691</v>
      </c>
      <c r="AT3" t="s">
        <v>101</v>
      </c>
      <c r="AU3" t="s">
        <v>101</v>
      </c>
      <c r="AV3" t="s">
        <v>101</v>
      </c>
      <c r="AW3">
        <v>2045310</v>
      </c>
      <c r="AX3" t="s">
        <v>102</v>
      </c>
      <c r="AY3">
        <v>108.643</v>
      </c>
      <c r="AZ3" s="3">
        <f>AR3/AY3</f>
        <v>1589.0274749550222</v>
      </c>
      <c r="BA3" s="24">
        <f>AS3</f>
        <v>159112.17692307691</v>
      </c>
      <c r="BB3" s="24">
        <f>AR3-AS3</f>
        <v>13524.535038461559</v>
      </c>
      <c r="BD3" t="s">
        <v>103</v>
      </c>
      <c r="BE3">
        <v>1</v>
      </c>
      <c r="BG3" t="s">
        <v>5304</v>
      </c>
      <c r="BI3" t="s">
        <v>104</v>
      </c>
      <c r="BN3" t="s">
        <v>5060</v>
      </c>
      <c r="BO3" t="s">
        <v>5061</v>
      </c>
      <c r="BP3" t="s">
        <v>5062</v>
      </c>
    </row>
    <row r="4" spans="2:98" x14ac:dyDescent="0.2">
      <c r="C4" t="s">
        <v>94</v>
      </c>
      <c r="E4" t="s">
        <v>105</v>
      </c>
      <c r="F4">
        <v>44404</v>
      </c>
      <c r="G4" t="s">
        <v>106</v>
      </c>
      <c r="H4" s="1">
        <v>44704</v>
      </c>
      <c r="J4" t="s">
        <v>4697</v>
      </c>
      <c r="K4">
        <v>14</v>
      </c>
      <c r="L4" t="s">
        <v>4616</v>
      </c>
      <c r="M4" t="s">
        <v>4464</v>
      </c>
      <c r="N4" t="s">
        <v>4668</v>
      </c>
      <c r="O4" t="s">
        <v>98</v>
      </c>
      <c r="P4" t="s">
        <v>99</v>
      </c>
      <c r="Q4">
        <f t="shared" ref="Q4:Q67" si="1">IF(IF(ISBLANK(I4),"",MONTH(I4))&lt;&gt;MONTH($Q$1),IF(($Q$1-H4)&gt;30,DAY(EOMONTH($Q$1,0)),EOMONTH($Q$1,0)-H4+1),DAY(I4))</f>
        <v>31</v>
      </c>
      <c r="R4" s="3">
        <v>552500</v>
      </c>
      <c r="S4" s="3">
        <v>92083.333333333328</v>
      </c>
      <c r="T4" s="20">
        <v>0</v>
      </c>
      <c r="U4" s="3">
        <f t="shared" ref="U4:U12" si="2">+S4*T4</f>
        <v>0</v>
      </c>
      <c r="V4" s="21"/>
      <c r="W4" s="3">
        <v>2213.5416666666665</v>
      </c>
      <c r="X4" s="3">
        <v>1278.9351851851852</v>
      </c>
      <c r="Y4" s="22">
        <v>230.20833333333331</v>
      </c>
      <c r="Z4">
        <v>75</v>
      </c>
      <c r="AB4" s="3">
        <v>0</v>
      </c>
      <c r="AC4" s="3">
        <v>4167</v>
      </c>
      <c r="AD4" s="3">
        <f t="shared" ref="AD4:AD67" si="3">S4+U4+V4+W4+X4+Y4+Z4+AA4+AB4+AC4</f>
        <v>100048.01851851851</v>
      </c>
      <c r="AE4" s="3">
        <v>12402.5</v>
      </c>
      <c r="AG4" s="3">
        <f t="shared" ref="AG4:AG67" si="4">AD4+AE4</f>
        <v>112450.51851851851</v>
      </c>
      <c r="AJ4" s="3">
        <v>0</v>
      </c>
      <c r="AK4" t="s">
        <v>100</v>
      </c>
      <c r="AM4" s="23">
        <v>0.05</v>
      </c>
      <c r="AN4" s="24">
        <f t="shared" ref="AN4:AN67" si="5">AG4+AJ4+AH4+AI4</f>
        <v>112450.51851851851</v>
      </c>
      <c r="AO4" s="25">
        <f t="shared" ref="AO4:AO19" si="6">AM4*AN4</f>
        <v>5622.5259259259255</v>
      </c>
      <c r="AP4" s="3">
        <f t="shared" ref="AP4:AP19" si="7">+(29700/31)*Q4</f>
        <v>29700</v>
      </c>
      <c r="AQ4" s="24">
        <f t="shared" ref="AQ4:AQ19" si="8">AP4*AM4</f>
        <v>1485</v>
      </c>
      <c r="AR4" s="24">
        <f t="shared" ref="AR4:AR19" si="9">AN4+AO4+AP4+AQ4</f>
        <v>149258.04444444444</v>
      </c>
      <c r="AS4" s="24">
        <f t="shared" ref="AS4:AS67" si="10">+AN4+AP4</f>
        <v>142150.51851851851</v>
      </c>
      <c r="AT4" t="s">
        <v>101</v>
      </c>
      <c r="AU4" t="s">
        <v>101</v>
      </c>
      <c r="AV4" t="s">
        <v>101</v>
      </c>
      <c r="AW4">
        <v>1007400</v>
      </c>
      <c r="AX4" t="s">
        <v>102</v>
      </c>
      <c r="AY4">
        <v>108.643</v>
      </c>
      <c r="AZ4" s="3">
        <f t="shared" ref="AZ4:AZ67" si="11">AR4/AY4</f>
        <v>1373.8394967411102</v>
      </c>
      <c r="BA4" s="24">
        <f t="shared" ref="BA4:BA67" si="12">AS4</f>
        <v>142150.51851851851</v>
      </c>
      <c r="BB4" s="24">
        <f t="shared" ref="BB4:BB67" si="13">AR4-AS4</f>
        <v>7107.5259259259328</v>
      </c>
      <c r="BD4" t="s">
        <v>103</v>
      </c>
      <c r="BE4">
        <v>1</v>
      </c>
      <c r="BG4" t="s">
        <v>5304</v>
      </c>
      <c r="BI4" t="s">
        <v>107</v>
      </c>
      <c r="BN4">
        <v>0</v>
      </c>
      <c r="BO4">
        <v>0</v>
      </c>
      <c r="BP4">
        <v>0</v>
      </c>
    </row>
    <row r="5" spans="2:98" x14ac:dyDescent="0.2">
      <c r="B5" t="s">
        <v>108</v>
      </c>
      <c r="C5" t="s">
        <v>94</v>
      </c>
      <c r="E5" t="s">
        <v>105</v>
      </c>
      <c r="F5">
        <v>44404</v>
      </c>
      <c r="G5" t="s">
        <v>106</v>
      </c>
      <c r="H5" s="1">
        <v>44704</v>
      </c>
      <c r="J5" t="s">
        <v>4697</v>
      </c>
      <c r="K5">
        <v>14</v>
      </c>
      <c r="L5" t="s">
        <v>4616</v>
      </c>
      <c r="M5" t="s">
        <v>4464</v>
      </c>
      <c r="N5" t="s">
        <v>4668</v>
      </c>
      <c r="O5" t="s">
        <v>98</v>
      </c>
      <c r="P5" t="s">
        <v>99</v>
      </c>
      <c r="Q5">
        <f t="shared" si="1"/>
        <v>31</v>
      </c>
      <c r="R5" s="3">
        <v>552500</v>
      </c>
      <c r="S5" s="3">
        <v>92083.333333333328</v>
      </c>
      <c r="T5" s="20">
        <v>0</v>
      </c>
      <c r="U5" s="3">
        <f t="shared" si="2"/>
        <v>0</v>
      </c>
      <c r="V5" s="21"/>
      <c r="W5" s="3">
        <v>2213.5416666666665</v>
      </c>
      <c r="X5" s="3">
        <v>1278.9351851851852</v>
      </c>
      <c r="Y5" s="22">
        <v>230.20833333333331</v>
      </c>
      <c r="Z5">
        <v>75</v>
      </c>
      <c r="AB5" s="3">
        <v>0</v>
      </c>
      <c r="AC5" s="3">
        <v>4167</v>
      </c>
      <c r="AD5" s="3">
        <f t="shared" si="3"/>
        <v>100048.01851851851</v>
      </c>
      <c r="AE5" s="3">
        <v>12402.5</v>
      </c>
      <c r="AG5" s="3">
        <f t="shared" si="4"/>
        <v>112450.51851851851</v>
      </c>
      <c r="AJ5" s="3">
        <v>0</v>
      </c>
      <c r="AK5" t="s">
        <v>100</v>
      </c>
      <c r="AM5" s="23">
        <v>0.05</v>
      </c>
      <c r="AN5" s="24">
        <f t="shared" si="5"/>
        <v>112450.51851851851</v>
      </c>
      <c r="AO5" s="25">
        <f t="shared" si="6"/>
        <v>5622.5259259259255</v>
      </c>
      <c r="AP5" s="3">
        <f t="shared" si="7"/>
        <v>29700</v>
      </c>
      <c r="AQ5" s="24">
        <f t="shared" si="8"/>
        <v>1485</v>
      </c>
      <c r="AR5" s="24">
        <f t="shared" si="9"/>
        <v>149258.04444444444</v>
      </c>
      <c r="AS5" s="24">
        <f t="shared" si="10"/>
        <v>142150.51851851851</v>
      </c>
      <c r="AT5" t="s">
        <v>101</v>
      </c>
      <c r="AU5" t="s">
        <v>101</v>
      </c>
      <c r="AV5" t="s">
        <v>101</v>
      </c>
      <c r="AW5">
        <v>1007400</v>
      </c>
      <c r="AX5" t="s">
        <v>102</v>
      </c>
      <c r="AY5">
        <v>108.643</v>
      </c>
      <c r="AZ5" s="3">
        <f t="shared" si="11"/>
        <v>1373.8394967411102</v>
      </c>
      <c r="BA5" s="24">
        <f t="shared" si="12"/>
        <v>142150.51851851851</v>
      </c>
      <c r="BB5" s="24">
        <f t="shared" si="13"/>
        <v>7107.5259259259328</v>
      </c>
      <c r="BD5" t="s">
        <v>103</v>
      </c>
      <c r="BE5">
        <v>1</v>
      </c>
      <c r="BG5" t="s">
        <v>5304</v>
      </c>
      <c r="BI5" t="s">
        <v>107</v>
      </c>
      <c r="BN5">
        <v>0</v>
      </c>
      <c r="BO5">
        <v>0</v>
      </c>
      <c r="BP5">
        <v>0</v>
      </c>
    </row>
    <row r="6" spans="2:98" x14ac:dyDescent="0.2">
      <c r="B6" t="s">
        <v>109</v>
      </c>
      <c r="C6" t="s">
        <v>94</v>
      </c>
      <c r="E6" t="s">
        <v>105</v>
      </c>
      <c r="F6">
        <v>44404</v>
      </c>
      <c r="G6" t="s">
        <v>106</v>
      </c>
      <c r="H6" s="1">
        <v>44704</v>
      </c>
      <c r="J6" t="s">
        <v>4697</v>
      </c>
      <c r="K6">
        <v>14</v>
      </c>
      <c r="L6" t="s">
        <v>4616</v>
      </c>
      <c r="M6" t="s">
        <v>4464</v>
      </c>
      <c r="N6" t="s">
        <v>4668</v>
      </c>
      <c r="O6" t="s">
        <v>98</v>
      </c>
      <c r="P6" t="s">
        <v>99</v>
      </c>
      <c r="Q6">
        <f t="shared" si="1"/>
        <v>31</v>
      </c>
      <c r="R6" s="3">
        <v>552500</v>
      </c>
      <c r="S6" s="3">
        <v>92083.333333333328</v>
      </c>
      <c r="T6" s="20">
        <v>0</v>
      </c>
      <c r="U6" s="3">
        <f t="shared" si="2"/>
        <v>0</v>
      </c>
      <c r="V6" s="21"/>
      <c r="W6" s="3">
        <v>2213.5416666666665</v>
      </c>
      <c r="X6" s="3">
        <v>1278.9351851851852</v>
      </c>
      <c r="Y6" s="22">
        <v>230.20833333333331</v>
      </c>
      <c r="Z6">
        <v>75</v>
      </c>
      <c r="AB6" s="3">
        <v>0</v>
      </c>
      <c r="AC6" s="3">
        <v>4167</v>
      </c>
      <c r="AD6" s="3">
        <f t="shared" si="3"/>
        <v>100048.01851851851</v>
      </c>
      <c r="AE6" s="3">
        <v>12402.5</v>
      </c>
      <c r="AG6" s="3">
        <f t="shared" si="4"/>
        <v>112450.51851851851</v>
      </c>
      <c r="AJ6" s="3">
        <v>0</v>
      </c>
      <c r="AK6" t="s">
        <v>100</v>
      </c>
      <c r="AM6" s="23">
        <v>0.05</v>
      </c>
      <c r="AN6" s="24">
        <f t="shared" si="5"/>
        <v>112450.51851851851</v>
      </c>
      <c r="AO6" s="25">
        <f t="shared" si="6"/>
        <v>5622.5259259259255</v>
      </c>
      <c r="AP6" s="3">
        <f t="shared" si="7"/>
        <v>29700</v>
      </c>
      <c r="AQ6" s="24">
        <f t="shared" si="8"/>
        <v>1485</v>
      </c>
      <c r="AR6" s="24">
        <f t="shared" si="9"/>
        <v>149258.04444444444</v>
      </c>
      <c r="AS6" s="24">
        <f t="shared" si="10"/>
        <v>142150.51851851851</v>
      </c>
      <c r="AT6" t="s">
        <v>101</v>
      </c>
      <c r="AU6" t="s">
        <v>101</v>
      </c>
      <c r="AV6" t="s">
        <v>101</v>
      </c>
      <c r="AW6">
        <v>1007400</v>
      </c>
      <c r="AX6" t="s">
        <v>102</v>
      </c>
      <c r="AY6">
        <v>108.643</v>
      </c>
      <c r="AZ6" s="3">
        <f t="shared" si="11"/>
        <v>1373.8394967411102</v>
      </c>
      <c r="BA6" s="24">
        <f t="shared" si="12"/>
        <v>142150.51851851851</v>
      </c>
      <c r="BB6" s="24">
        <f t="shared" si="13"/>
        <v>7107.5259259259328</v>
      </c>
      <c r="BD6" t="s">
        <v>103</v>
      </c>
      <c r="BE6">
        <v>1</v>
      </c>
      <c r="BG6" t="s">
        <v>5304</v>
      </c>
      <c r="BI6" t="s">
        <v>107</v>
      </c>
      <c r="BN6">
        <v>0</v>
      </c>
      <c r="BO6">
        <v>0</v>
      </c>
      <c r="BP6">
        <v>0</v>
      </c>
    </row>
    <row r="7" spans="2:98" x14ac:dyDescent="0.2">
      <c r="C7" t="s">
        <v>94</v>
      </c>
      <c r="E7" t="s">
        <v>110</v>
      </c>
      <c r="F7" t="s">
        <v>111</v>
      </c>
      <c r="G7" t="s">
        <v>112</v>
      </c>
      <c r="H7" s="1">
        <v>45427</v>
      </c>
      <c r="J7" t="s">
        <v>4690</v>
      </c>
      <c r="K7">
        <v>17</v>
      </c>
      <c r="L7" t="s">
        <v>4806</v>
      </c>
      <c r="M7" t="s">
        <v>113</v>
      </c>
      <c r="N7" t="s">
        <v>4807</v>
      </c>
      <c r="O7" t="s">
        <v>98</v>
      </c>
      <c r="P7" t="s">
        <v>99</v>
      </c>
      <c r="Q7">
        <f t="shared" si="1"/>
        <v>31</v>
      </c>
      <c r="R7" s="3">
        <v>2438000</v>
      </c>
      <c r="S7" s="3">
        <v>406333.33333333331</v>
      </c>
      <c r="T7" s="20">
        <v>0.15</v>
      </c>
      <c r="U7" s="3">
        <f t="shared" si="2"/>
        <v>60949.999999999993</v>
      </c>
      <c r="V7" s="21"/>
      <c r="W7" s="3">
        <v>9767.6282051282051</v>
      </c>
      <c r="X7" s="3">
        <v>5643.5185185185192</v>
      </c>
      <c r="Y7" s="22">
        <v>1015.8333333333333</v>
      </c>
      <c r="Z7">
        <v>75</v>
      </c>
      <c r="AB7" s="3">
        <v>0</v>
      </c>
      <c r="AC7" s="3">
        <v>5167</v>
      </c>
      <c r="AD7" s="3">
        <f t="shared" si="3"/>
        <v>488952.31339031336</v>
      </c>
      <c r="AE7" s="3">
        <v>0</v>
      </c>
      <c r="AG7" s="3">
        <f t="shared" si="4"/>
        <v>488952.31339031336</v>
      </c>
      <c r="AJ7" s="3">
        <v>0</v>
      </c>
      <c r="AK7" t="s">
        <v>100</v>
      </c>
      <c r="AM7" s="23">
        <v>8.5000000000000006E-2</v>
      </c>
      <c r="AN7" s="24">
        <f t="shared" si="5"/>
        <v>488952.31339031336</v>
      </c>
      <c r="AO7" s="25">
        <f t="shared" si="6"/>
        <v>41560.94663817664</v>
      </c>
      <c r="AP7" s="3">
        <f t="shared" si="7"/>
        <v>29700</v>
      </c>
      <c r="AQ7" s="24">
        <f t="shared" si="8"/>
        <v>2524.5</v>
      </c>
      <c r="AR7" s="24">
        <f t="shared" si="9"/>
        <v>562737.76002848998</v>
      </c>
      <c r="AS7" s="24">
        <f t="shared" si="10"/>
        <v>518652.31339031336</v>
      </c>
      <c r="AT7" t="s">
        <v>101</v>
      </c>
      <c r="AU7" t="s">
        <v>101</v>
      </c>
      <c r="AV7" t="s">
        <v>101</v>
      </c>
      <c r="AW7">
        <v>2045220</v>
      </c>
      <c r="AX7" t="s">
        <v>102</v>
      </c>
      <c r="AY7">
        <v>108.643</v>
      </c>
      <c r="AZ7" s="3">
        <f t="shared" si="11"/>
        <v>5179.6964372162956</v>
      </c>
      <c r="BA7" s="24">
        <f t="shared" si="12"/>
        <v>518652.31339031336</v>
      </c>
      <c r="BB7" s="24">
        <f t="shared" si="13"/>
        <v>44085.446638176625</v>
      </c>
      <c r="BD7" t="s">
        <v>103</v>
      </c>
      <c r="BE7">
        <v>1</v>
      </c>
      <c r="BG7" t="s">
        <v>5304</v>
      </c>
      <c r="BI7" t="s">
        <v>104</v>
      </c>
      <c r="BN7" t="s">
        <v>5063</v>
      </c>
      <c r="BO7" t="s">
        <v>5061</v>
      </c>
      <c r="BP7" t="s">
        <v>5064</v>
      </c>
    </row>
    <row r="8" spans="2:98" x14ac:dyDescent="0.2">
      <c r="C8" t="s">
        <v>94</v>
      </c>
      <c r="E8" t="s">
        <v>114</v>
      </c>
      <c r="F8" t="s">
        <v>115</v>
      </c>
      <c r="G8" t="s">
        <v>116</v>
      </c>
      <c r="H8" s="1">
        <v>45446</v>
      </c>
      <c r="J8" t="s">
        <v>4666</v>
      </c>
      <c r="K8">
        <v>18</v>
      </c>
      <c r="L8" t="s">
        <v>4806</v>
      </c>
      <c r="M8" t="s">
        <v>113</v>
      </c>
      <c r="N8" t="s">
        <v>4807</v>
      </c>
      <c r="O8" t="s">
        <v>98</v>
      </c>
      <c r="P8" t="s">
        <v>99</v>
      </c>
      <c r="Q8">
        <f t="shared" si="1"/>
        <v>31</v>
      </c>
      <c r="R8" s="3">
        <v>2461000</v>
      </c>
      <c r="S8" s="3">
        <v>410166.66666666669</v>
      </c>
      <c r="T8" s="20">
        <v>0.15</v>
      </c>
      <c r="U8" s="3">
        <f t="shared" si="2"/>
        <v>61525</v>
      </c>
      <c r="V8" s="21"/>
      <c r="W8" s="3">
        <v>9859.7756410256407</v>
      </c>
      <c r="X8" s="3">
        <v>5696.7592592592591</v>
      </c>
      <c r="Y8" s="22">
        <v>1025.4166666666667</v>
      </c>
      <c r="Z8">
        <v>75</v>
      </c>
      <c r="AB8" s="3">
        <v>0</v>
      </c>
      <c r="AC8" s="3">
        <v>5167</v>
      </c>
      <c r="AD8" s="3">
        <f t="shared" si="3"/>
        <v>493515.61823361827</v>
      </c>
      <c r="AE8" s="3">
        <v>0</v>
      </c>
      <c r="AG8" s="3">
        <f t="shared" si="4"/>
        <v>493515.61823361827</v>
      </c>
      <c r="AJ8" s="3">
        <v>0</v>
      </c>
      <c r="AK8" t="s">
        <v>100</v>
      </c>
      <c r="AM8" s="23">
        <v>8.5000000000000006E-2</v>
      </c>
      <c r="AN8" s="24">
        <f t="shared" si="5"/>
        <v>493515.61823361827</v>
      </c>
      <c r="AO8" s="25">
        <f t="shared" si="6"/>
        <v>41948.827549857553</v>
      </c>
      <c r="AP8" s="3">
        <f t="shared" si="7"/>
        <v>29700</v>
      </c>
      <c r="AQ8" s="24">
        <f t="shared" si="8"/>
        <v>2524.5</v>
      </c>
      <c r="AR8" s="24">
        <f t="shared" si="9"/>
        <v>567688.94578347588</v>
      </c>
      <c r="AS8" s="24">
        <f t="shared" si="10"/>
        <v>523215.61823361827</v>
      </c>
      <c r="AT8" t="s">
        <v>101</v>
      </c>
      <c r="AU8" t="s">
        <v>101</v>
      </c>
      <c r="AV8" t="s">
        <v>101</v>
      </c>
      <c r="AW8">
        <v>2045220</v>
      </c>
      <c r="AX8" t="s">
        <v>102</v>
      </c>
      <c r="AY8">
        <v>108.643</v>
      </c>
      <c r="AZ8" s="3">
        <f t="shared" si="11"/>
        <v>5225.2694217158569</v>
      </c>
      <c r="BA8" s="24">
        <f t="shared" si="12"/>
        <v>523215.61823361827</v>
      </c>
      <c r="BB8" s="24">
        <f t="shared" si="13"/>
        <v>44473.327549857611</v>
      </c>
      <c r="BD8" t="s">
        <v>103</v>
      </c>
      <c r="BE8">
        <v>1</v>
      </c>
      <c r="BG8" t="s">
        <v>5304</v>
      </c>
      <c r="BI8" t="s">
        <v>104</v>
      </c>
      <c r="BN8" t="s">
        <v>5063</v>
      </c>
      <c r="BO8" t="s">
        <v>5061</v>
      </c>
      <c r="BP8" t="s">
        <v>5064</v>
      </c>
    </row>
    <row r="9" spans="2:98" x14ac:dyDescent="0.2">
      <c r="C9" t="s">
        <v>94</v>
      </c>
      <c r="E9" t="s">
        <v>117</v>
      </c>
      <c r="F9" t="s">
        <v>118</v>
      </c>
      <c r="G9" t="s">
        <v>119</v>
      </c>
      <c r="H9" s="1">
        <v>45406</v>
      </c>
      <c r="J9" t="s">
        <v>4666</v>
      </c>
      <c r="K9">
        <v>18</v>
      </c>
      <c r="L9" t="s">
        <v>4806</v>
      </c>
      <c r="M9" t="s">
        <v>113</v>
      </c>
      <c r="N9" t="s">
        <v>4807</v>
      </c>
      <c r="O9" t="s">
        <v>98</v>
      </c>
      <c r="P9" t="s">
        <v>99</v>
      </c>
      <c r="Q9">
        <f t="shared" si="1"/>
        <v>31</v>
      </c>
      <c r="R9" s="3">
        <v>2736000</v>
      </c>
      <c r="S9" s="3">
        <v>456000</v>
      </c>
      <c r="T9" s="20">
        <v>0.15</v>
      </c>
      <c r="U9" s="3">
        <f t="shared" si="2"/>
        <v>68400</v>
      </c>
      <c r="V9" s="21"/>
      <c r="W9" s="3">
        <v>10961.538461538461</v>
      </c>
      <c r="X9" s="3">
        <v>6333.333333333333</v>
      </c>
      <c r="Y9" s="22">
        <v>1140</v>
      </c>
      <c r="Z9">
        <v>75</v>
      </c>
      <c r="AB9" s="3">
        <v>22538.298113102181</v>
      </c>
      <c r="AC9" s="3">
        <v>5167</v>
      </c>
      <c r="AD9" s="3">
        <f t="shared" si="3"/>
        <v>570615.16990797408</v>
      </c>
      <c r="AE9" s="3">
        <v>0</v>
      </c>
      <c r="AG9" s="3">
        <f t="shared" si="4"/>
        <v>570615.16990797408</v>
      </c>
      <c r="AJ9" s="3">
        <v>0</v>
      </c>
      <c r="AK9" t="s">
        <v>100</v>
      </c>
      <c r="AM9" s="23">
        <v>8.5000000000000006E-2</v>
      </c>
      <c r="AN9" s="24">
        <f t="shared" si="5"/>
        <v>570615.16990797408</v>
      </c>
      <c r="AO9" s="25">
        <f t="shared" si="6"/>
        <v>48502.289442177804</v>
      </c>
      <c r="AP9" s="3">
        <f t="shared" si="7"/>
        <v>29700</v>
      </c>
      <c r="AQ9" s="24">
        <f t="shared" si="8"/>
        <v>2524.5</v>
      </c>
      <c r="AR9" s="24">
        <f t="shared" si="9"/>
        <v>651341.95935015194</v>
      </c>
      <c r="AS9" s="24">
        <f t="shared" si="10"/>
        <v>600315.16990797408</v>
      </c>
      <c r="AT9" t="s">
        <v>101</v>
      </c>
      <c r="AU9" t="s">
        <v>101</v>
      </c>
      <c r="AV9" t="s">
        <v>101</v>
      </c>
      <c r="AW9">
        <v>2045220</v>
      </c>
      <c r="AX9" t="s">
        <v>102</v>
      </c>
      <c r="AY9">
        <v>108.643</v>
      </c>
      <c r="AZ9" s="3">
        <f t="shared" si="11"/>
        <v>5995.2501251820358</v>
      </c>
      <c r="BA9" s="24">
        <f t="shared" si="12"/>
        <v>600315.16990797408</v>
      </c>
      <c r="BB9" s="24">
        <f t="shared" si="13"/>
        <v>51026.789442177862</v>
      </c>
      <c r="BD9" t="s">
        <v>103</v>
      </c>
      <c r="BE9">
        <v>1</v>
      </c>
      <c r="BG9" t="s">
        <v>5304</v>
      </c>
      <c r="BI9" t="s">
        <v>104</v>
      </c>
      <c r="BN9" t="s">
        <v>5063</v>
      </c>
      <c r="BO9" t="s">
        <v>5061</v>
      </c>
      <c r="BP9" t="s">
        <v>5064</v>
      </c>
    </row>
    <row r="10" spans="2:98" x14ac:dyDescent="0.2">
      <c r="C10" t="s">
        <v>94</v>
      </c>
      <c r="E10" t="s">
        <v>120</v>
      </c>
      <c r="F10" t="s">
        <v>121</v>
      </c>
      <c r="G10" t="s">
        <v>122</v>
      </c>
      <c r="H10" s="1">
        <v>45434</v>
      </c>
      <c r="J10" t="s">
        <v>151</v>
      </c>
      <c r="K10">
        <v>16</v>
      </c>
      <c r="L10" t="s">
        <v>4806</v>
      </c>
      <c r="M10" t="s">
        <v>113</v>
      </c>
      <c r="N10" t="s">
        <v>4807</v>
      </c>
      <c r="O10" t="s">
        <v>98</v>
      </c>
      <c r="P10" t="s">
        <v>99</v>
      </c>
      <c r="Q10">
        <f t="shared" si="1"/>
        <v>31</v>
      </c>
      <c r="R10" s="3">
        <v>2014000</v>
      </c>
      <c r="S10" s="3">
        <v>335666.66666666669</v>
      </c>
      <c r="T10" s="20">
        <v>0.18</v>
      </c>
      <c r="U10" s="3">
        <f t="shared" si="2"/>
        <v>60420</v>
      </c>
      <c r="V10" s="21"/>
      <c r="W10" s="3">
        <v>8068.9102564102568</v>
      </c>
      <c r="X10" s="3">
        <v>4662.0370370370374</v>
      </c>
      <c r="Y10" s="22">
        <v>839.16666666666674</v>
      </c>
      <c r="Z10">
        <v>75</v>
      </c>
      <c r="AB10" s="3">
        <v>0</v>
      </c>
      <c r="AC10" s="3">
        <v>4167</v>
      </c>
      <c r="AD10" s="3">
        <f t="shared" si="3"/>
        <v>413898.78062678064</v>
      </c>
      <c r="AE10" s="3">
        <v>0</v>
      </c>
      <c r="AG10" s="3">
        <f t="shared" si="4"/>
        <v>413898.78062678064</v>
      </c>
      <c r="AJ10" s="3">
        <v>0</v>
      </c>
      <c r="AK10" t="s">
        <v>100</v>
      </c>
      <c r="AM10" s="23">
        <v>8.5000000000000006E-2</v>
      </c>
      <c r="AN10" s="24">
        <f t="shared" si="5"/>
        <v>413898.78062678064</v>
      </c>
      <c r="AO10" s="25">
        <f t="shared" si="6"/>
        <v>35181.396353276359</v>
      </c>
      <c r="AP10" s="3">
        <f t="shared" si="7"/>
        <v>29700</v>
      </c>
      <c r="AQ10" s="24">
        <f t="shared" si="8"/>
        <v>2524.5</v>
      </c>
      <c r="AR10" s="24">
        <f t="shared" si="9"/>
        <v>481304.67698005703</v>
      </c>
      <c r="AS10" s="24">
        <f t="shared" si="10"/>
        <v>443598.78062678064</v>
      </c>
      <c r="AT10" t="s">
        <v>101</v>
      </c>
      <c r="AU10" t="s">
        <v>101</v>
      </c>
      <c r="AV10" t="s">
        <v>101</v>
      </c>
      <c r="AW10">
        <v>2045220</v>
      </c>
      <c r="AX10" t="s">
        <v>102</v>
      </c>
      <c r="AY10">
        <v>108.643</v>
      </c>
      <c r="AZ10" s="3">
        <f t="shared" si="11"/>
        <v>4430.1489923884374</v>
      </c>
      <c r="BA10" s="24">
        <f t="shared" si="12"/>
        <v>443598.78062678064</v>
      </c>
      <c r="BB10" s="24">
        <f t="shared" si="13"/>
        <v>37705.896353276388</v>
      </c>
      <c r="BD10" t="s">
        <v>103</v>
      </c>
      <c r="BE10">
        <v>1</v>
      </c>
      <c r="BG10" t="s">
        <v>5304</v>
      </c>
      <c r="BI10" t="s">
        <v>104</v>
      </c>
      <c r="BN10" t="s">
        <v>5063</v>
      </c>
      <c r="BO10" t="s">
        <v>5061</v>
      </c>
      <c r="BP10" t="s">
        <v>5064</v>
      </c>
    </row>
    <row r="11" spans="2:98" x14ac:dyDescent="0.2">
      <c r="C11" t="s">
        <v>94</v>
      </c>
      <c r="E11" t="s">
        <v>123</v>
      </c>
      <c r="F11" t="s">
        <v>124</v>
      </c>
      <c r="G11" t="s">
        <v>125</v>
      </c>
      <c r="H11" s="1">
        <v>45460</v>
      </c>
      <c r="J11" t="s">
        <v>4723</v>
      </c>
      <c r="K11">
        <v>19</v>
      </c>
      <c r="L11" t="s">
        <v>4806</v>
      </c>
      <c r="M11" t="s">
        <v>113</v>
      </c>
      <c r="N11" t="s">
        <v>4807</v>
      </c>
      <c r="O11" t="s">
        <v>98</v>
      </c>
      <c r="P11" t="s">
        <v>99</v>
      </c>
      <c r="Q11">
        <f t="shared" si="1"/>
        <v>31</v>
      </c>
      <c r="R11" s="3">
        <v>4203750</v>
      </c>
      <c r="S11" s="3">
        <v>700625</v>
      </c>
      <c r="T11" s="20">
        <v>0.15</v>
      </c>
      <c r="U11" s="3">
        <f t="shared" si="2"/>
        <v>105093.75</v>
      </c>
      <c r="V11" s="21"/>
      <c r="W11" s="3">
        <v>16841.947115384613</v>
      </c>
      <c r="X11" s="3">
        <v>9730.9027777777792</v>
      </c>
      <c r="Y11" s="22">
        <v>1751.5625</v>
      </c>
      <c r="Z11">
        <v>75</v>
      </c>
      <c r="AB11" s="3">
        <v>0</v>
      </c>
      <c r="AC11" s="3">
        <v>5167</v>
      </c>
      <c r="AD11" s="3">
        <f t="shared" si="3"/>
        <v>839285.16239316238</v>
      </c>
      <c r="AE11" s="3">
        <v>0</v>
      </c>
      <c r="AG11" s="3">
        <f t="shared" si="4"/>
        <v>839285.16239316238</v>
      </c>
      <c r="AJ11" s="3">
        <v>0</v>
      </c>
      <c r="AK11" t="s">
        <v>100</v>
      </c>
      <c r="AM11" s="23">
        <v>8.5000000000000006E-2</v>
      </c>
      <c r="AN11" s="24">
        <f t="shared" si="5"/>
        <v>839285.16239316238</v>
      </c>
      <c r="AO11" s="25">
        <f t="shared" si="6"/>
        <v>71339.238803418804</v>
      </c>
      <c r="AP11" s="3">
        <f t="shared" si="7"/>
        <v>29700</v>
      </c>
      <c r="AQ11" s="24">
        <f t="shared" si="8"/>
        <v>2524.5</v>
      </c>
      <c r="AR11" s="24">
        <f t="shared" si="9"/>
        <v>942848.9011965812</v>
      </c>
      <c r="AS11" s="24">
        <f t="shared" si="10"/>
        <v>868985.16239316238</v>
      </c>
      <c r="AT11" t="s">
        <v>101</v>
      </c>
      <c r="AU11" t="s">
        <v>101</v>
      </c>
      <c r="AV11" t="s">
        <v>101</v>
      </c>
      <c r="AW11">
        <v>2045220</v>
      </c>
      <c r="AX11" t="s">
        <v>102</v>
      </c>
      <c r="AY11">
        <v>108.643</v>
      </c>
      <c r="AZ11" s="3">
        <f t="shared" si="11"/>
        <v>8678.4137146119047</v>
      </c>
      <c r="BA11" s="24">
        <f t="shared" si="12"/>
        <v>868985.16239316238</v>
      </c>
      <c r="BB11" s="24">
        <f t="shared" si="13"/>
        <v>73863.738803418819</v>
      </c>
      <c r="BD11" t="s">
        <v>103</v>
      </c>
      <c r="BE11">
        <v>1</v>
      </c>
      <c r="BG11" t="s">
        <v>5304</v>
      </c>
      <c r="BI11" t="s">
        <v>104</v>
      </c>
      <c r="BN11" t="s">
        <v>5063</v>
      </c>
      <c r="BO11" t="s">
        <v>5061</v>
      </c>
      <c r="BP11" t="s">
        <v>5064</v>
      </c>
    </row>
    <row r="12" spans="2:98" x14ac:dyDescent="0.2">
      <c r="C12" t="s">
        <v>94</v>
      </c>
      <c r="E12" t="s">
        <v>126</v>
      </c>
      <c r="F12" t="s">
        <v>127</v>
      </c>
      <c r="G12" t="s">
        <v>128</v>
      </c>
      <c r="H12" s="1">
        <v>45838</v>
      </c>
      <c r="J12" t="s">
        <v>4690</v>
      </c>
      <c r="K12">
        <v>17</v>
      </c>
      <c r="L12" t="s">
        <v>4806</v>
      </c>
      <c r="M12" t="s">
        <v>113</v>
      </c>
      <c r="N12" t="s">
        <v>4807</v>
      </c>
      <c r="O12" t="s">
        <v>98</v>
      </c>
      <c r="P12" t="s">
        <v>99</v>
      </c>
      <c r="Q12">
        <f t="shared" si="1"/>
        <v>31</v>
      </c>
      <c r="R12" s="3">
        <v>1821960</v>
      </c>
      <c r="S12" s="3">
        <v>303660</v>
      </c>
      <c r="T12" s="20">
        <v>0.15</v>
      </c>
      <c r="U12" s="3">
        <f t="shared" si="2"/>
        <v>45549</v>
      </c>
      <c r="V12" s="21"/>
      <c r="W12" s="3">
        <v>7299.5192307692305</v>
      </c>
      <c r="X12" s="3">
        <v>4217.5</v>
      </c>
      <c r="Y12" s="22">
        <v>759.15</v>
      </c>
      <c r="Z12">
        <v>75</v>
      </c>
      <c r="AB12" s="3">
        <v>0</v>
      </c>
      <c r="AC12" s="3">
        <v>5167</v>
      </c>
      <c r="AD12" s="3">
        <f t="shared" si="3"/>
        <v>366727.16923076927</v>
      </c>
      <c r="AE12" s="3">
        <v>0</v>
      </c>
      <c r="AG12" s="3">
        <f t="shared" si="4"/>
        <v>366727.16923076927</v>
      </c>
      <c r="AJ12" s="3">
        <v>0</v>
      </c>
      <c r="AK12" t="s">
        <v>100</v>
      </c>
      <c r="AM12" s="23">
        <v>8.5000000000000006E-2</v>
      </c>
      <c r="AN12" s="24">
        <f t="shared" si="5"/>
        <v>366727.16923076927</v>
      </c>
      <c r="AO12" s="25">
        <f t="shared" si="6"/>
        <v>31171.80938461539</v>
      </c>
      <c r="AP12" s="3">
        <f t="shared" si="7"/>
        <v>29700</v>
      </c>
      <c r="AQ12" s="24">
        <f t="shared" si="8"/>
        <v>2524.5</v>
      </c>
      <c r="AR12" s="24">
        <f t="shared" si="9"/>
        <v>430123.47861538467</v>
      </c>
      <c r="AS12" s="24">
        <f t="shared" si="10"/>
        <v>396427.16923076927</v>
      </c>
      <c r="AT12" t="s">
        <v>101</v>
      </c>
      <c r="AU12" t="s">
        <v>101</v>
      </c>
      <c r="AV12" t="s">
        <v>101</v>
      </c>
      <c r="AW12">
        <v>2045220</v>
      </c>
      <c r="AX12" t="s">
        <v>102</v>
      </c>
      <c r="AY12">
        <v>108.643</v>
      </c>
      <c r="AZ12" s="3">
        <f t="shared" si="11"/>
        <v>3959.0537689071975</v>
      </c>
      <c r="BA12" s="24">
        <f t="shared" si="12"/>
        <v>396427.16923076927</v>
      </c>
      <c r="BB12" s="24">
        <f t="shared" si="13"/>
        <v>33696.309384615393</v>
      </c>
      <c r="BD12" t="s">
        <v>103</v>
      </c>
      <c r="BE12">
        <v>1</v>
      </c>
      <c r="BG12" t="s">
        <v>5304</v>
      </c>
      <c r="BI12" t="s">
        <v>104</v>
      </c>
      <c r="BN12" t="s">
        <v>4806</v>
      </c>
      <c r="BO12" t="s">
        <v>4725</v>
      </c>
      <c r="BP12" t="s">
        <v>4806</v>
      </c>
    </row>
    <row r="13" spans="2:98" x14ac:dyDescent="0.2">
      <c r="C13" t="s">
        <v>94</v>
      </c>
      <c r="E13" t="s">
        <v>129</v>
      </c>
      <c r="F13" t="s">
        <v>130</v>
      </c>
      <c r="G13" t="s">
        <v>131</v>
      </c>
      <c r="H13" s="1">
        <v>40259</v>
      </c>
      <c r="J13" t="s">
        <v>4697</v>
      </c>
      <c r="K13">
        <v>14</v>
      </c>
      <c r="L13" t="s">
        <v>4616</v>
      </c>
      <c r="M13" t="s">
        <v>4464</v>
      </c>
      <c r="N13" t="s">
        <v>4668</v>
      </c>
      <c r="O13" t="s">
        <v>98</v>
      </c>
      <c r="P13" t="s">
        <v>99</v>
      </c>
      <c r="Q13">
        <f t="shared" si="1"/>
        <v>31</v>
      </c>
      <c r="R13" s="3">
        <v>606760</v>
      </c>
      <c r="S13" s="3">
        <v>101126.58333333333</v>
      </c>
      <c r="T13" s="20">
        <v>0</v>
      </c>
      <c r="U13" s="3">
        <f>+S13*T13</f>
        <v>0</v>
      </c>
      <c r="V13" s="21"/>
      <c r="W13" s="3">
        <v>2430.9294871794868</v>
      </c>
      <c r="X13" s="3">
        <v>1228.9699074074074</v>
      </c>
      <c r="Y13" s="22">
        <v>252.81666666666669</v>
      </c>
      <c r="Z13">
        <v>75</v>
      </c>
      <c r="AB13" s="3">
        <v>0</v>
      </c>
      <c r="AC13" s="3">
        <v>4167</v>
      </c>
      <c r="AD13" s="3">
        <f t="shared" si="3"/>
        <v>109281.29939458688</v>
      </c>
      <c r="AE13" s="3">
        <v>12402.5</v>
      </c>
      <c r="AG13" s="3">
        <f t="shared" si="4"/>
        <v>121683.79939458688</v>
      </c>
      <c r="AJ13" s="3">
        <v>33281</v>
      </c>
      <c r="AK13" t="s">
        <v>132</v>
      </c>
      <c r="AL13" t="s">
        <v>133</v>
      </c>
      <c r="AM13" s="23">
        <v>0.05</v>
      </c>
      <c r="AN13" s="24">
        <f t="shared" si="5"/>
        <v>154964.79939458688</v>
      </c>
      <c r="AO13" s="25">
        <f t="shared" si="6"/>
        <v>7748.239969729344</v>
      </c>
      <c r="AP13" s="3">
        <f t="shared" si="7"/>
        <v>29700</v>
      </c>
      <c r="AQ13" s="24">
        <f t="shared" si="8"/>
        <v>1485</v>
      </c>
      <c r="AR13" s="24">
        <f t="shared" si="9"/>
        <v>193898.03936431621</v>
      </c>
      <c r="AS13" s="24">
        <f t="shared" si="10"/>
        <v>184664.79939458688</v>
      </c>
      <c r="AT13" t="s">
        <v>134</v>
      </c>
      <c r="AU13" t="s">
        <v>134</v>
      </c>
      <c r="AV13" t="s">
        <v>135</v>
      </c>
      <c r="AW13">
        <v>35880</v>
      </c>
      <c r="AX13" t="s">
        <v>136</v>
      </c>
      <c r="AY13">
        <v>94.088300000000004</v>
      </c>
      <c r="AZ13" s="3">
        <f t="shared" si="11"/>
        <v>2060.809254331476</v>
      </c>
      <c r="BA13" s="24">
        <f t="shared" si="12"/>
        <v>184664.79939458688</v>
      </c>
      <c r="BB13" s="24">
        <f t="shared" si="13"/>
        <v>9233.2399697293295</v>
      </c>
      <c r="BD13" t="s">
        <v>103</v>
      </c>
      <c r="BE13">
        <v>1</v>
      </c>
      <c r="BG13" t="s">
        <v>5305</v>
      </c>
      <c r="BI13" t="s">
        <v>137</v>
      </c>
      <c r="BN13" t="s">
        <v>5065</v>
      </c>
      <c r="BO13" t="s">
        <v>5066</v>
      </c>
      <c r="BP13" t="s">
        <v>5066</v>
      </c>
      <c r="BS13" t="e">
        <f>_xlfn.XLOOKUP(AV13,#REF!,#REF!)</f>
        <v>#REF!</v>
      </c>
    </row>
    <row r="14" spans="2:98" x14ac:dyDescent="0.2">
      <c r="B14">
        <f>+COUNTIF(F14:F3180,F14)</f>
        <v>2</v>
      </c>
      <c r="C14" t="s">
        <v>94</v>
      </c>
      <c r="E14" t="s">
        <v>138</v>
      </c>
      <c r="F14" t="s">
        <v>139</v>
      </c>
      <c r="G14" t="s">
        <v>140</v>
      </c>
      <c r="H14" s="1">
        <v>41699</v>
      </c>
      <c r="J14" t="s">
        <v>151</v>
      </c>
      <c r="K14">
        <v>16</v>
      </c>
      <c r="L14" t="s">
        <v>4667</v>
      </c>
      <c r="M14" t="s">
        <v>3984</v>
      </c>
      <c r="N14" t="s">
        <v>4668</v>
      </c>
      <c r="O14" t="s">
        <v>98</v>
      </c>
      <c r="P14" t="s">
        <v>99</v>
      </c>
      <c r="Q14">
        <f t="shared" si="1"/>
        <v>31</v>
      </c>
      <c r="R14" s="3">
        <v>833433</v>
      </c>
      <c r="S14" s="3">
        <v>143905.41666666666</v>
      </c>
      <c r="T14" s="20">
        <v>0</v>
      </c>
      <c r="U14" s="3">
        <f>+S14*T14</f>
        <v>0</v>
      </c>
      <c r="V14" s="21"/>
      <c r="W14" s="3">
        <v>3339.0745192307691</v>
      </c>
      <c r="X14" s="3">
        <v>1929.2430555555557</v>
      </c>
      <c r="Y14" s="22">
        <v>347.26375000000002</v>
      </c>
      <c r="Z14">
        <v>75</v>
      </c>
      <c r="AA14" s="3">
        <v>21657</v>
      </c>
      <c r="AB14" s="3">
        <v>0</v>
      </c>
      <c r="AC14" s="3">
        <v>4167</v>
      </c>
      <c r="AD14" s="3">
        <f t="shared" si="3"/>
        <v>175419.99799145301</v>
      </c>
      <c r="AE14" s="3">
        <v>4154.166666666667</v>
      </c>
      <c r="AG14" s="3">
        <f t="shared" si="4"/>
        <v>179574.16465811967</v>
      </c>
      <c r="AJ14" s="3">
        <v>0</v>
      </c>
      <c r="AK14" t="s">
        <v>100</v>
      </c>
      <c r="AM14" s="23">
        <v>0.05</v>
      </c>
      <c r="AN14" s="24">
        <f t="shared" si="5"/>
        <v>179574.16465811967</v>
      </c>
      <c r="AO14" s="25">
        <f t="shared" si="6"/>
        <v>8978.7082329059831</v>
      </c>
      <c r="AP14" s="3">
        <f t="shared" si="7"/>
        <v>29700</v>
      </c>
      <c r="AQ14" s="24">
        <f t="shared" si="8"/>
        <v>1485</v>
      </c>
      <c r="AR14" s="24">
        <f t="shared" si="9"/>
        <v>219737.87289102565</v>
      </c>
      <c r="AS14" s="24">
        <f t="shared" si="10"/>
        <v>209274.16465811967</v>
      </c>
      <c r="AT14" t="s">
        <v>141</v>
      </c>
      <c r="AU14" t="s">
        <v>141</v>
      </c>
      <c r="AV14" t="s">
        <v>142</v>
      </c>
      <c r="AW14" t="s">
        <v>4809</v>
      </c>
      <c r="AX14" t="s">
        <v>143</v>
      </c>
      <c r="AY14">
        <v>67.992199999999997</v>
      </c>
      <c r="AZ14" s="3">
        <f t="shared" si="11"/>
        <v>3231.810014840315</v>
      </c>
      <c r="BA14" s="24">
        <f t="shared" si="12"/>
        <v>209274.16465811967</v>
      </c>
      <c r="BB14" s="24">
        <f t="shared" si="13"/>
        <v>10463.708232905978</v>
      </c>
      <c r="BD14" t="s">
        <v>103</v>
      </c>
      <c r="BE14">
        <v>1</v>
      </c>
      <c r="BG14" t="s">
        <v>5306</v>
      </c>
      <c r="BI14" t="s">
        <v>144</v>
      </c>
      <c r="BN14" t="s">
        <v>5067</v>
      </c>
      <c r="BO14" t="s">
        <v>5068</v>
      </c>
      <c r="BP14" t="s">
        <v>5069</v>
      </c>
      <c r="BS14" t="e">
        <f>_xlfn.XLOOKUP(AV14,#REF!,#REF!)</f>
        <v>#REF!</v>
      </c>
    </row>
    <row r="15" spans="2:98" x14ac:dyDescent="0.2">
      <c r="C15" t="s">
        <v>94</v>
      </c>
      <c r="E15" t="s">
        <v>145</v>
      </c>
      <c r="F15" t="s">
        <v>146</v>
      </c>
      <c r="G15" t="s">
        <v>147</v>
      </c>
      <c r="H15" s="1">
        <v>41750</v>
      </c>
      <c r="J15" t="s">
        <v>4666</v>
      </c>
      <c r="K15">
        <v>18</v>
      </c>
      <c r="L15" t="s">
        <v>4667</v>
      </c>
      <c r="M15" t="s">
        <v>3984</v>
      </c>
      <c r="N15" t="s">
        <v>4668</v>
      </c>
      <c r="O15" t="s">
        <v>98</v>
      </c>
      <c r="P15" t="s">
        <v>99</v>
      </c>
      <c r="Q15">
        <f t="shared" si="1"/>
        <v>31</v>
      </c>
      <c r="R15" s="3">
        <v>1916548</v>
      </c>
      <c r="S15" s="3">
        <v>324424.66666666669</v>
      </c>
      <c r="T15" s="20">
        <v>0.15</v>
      </c>
      <c r="U15" s="3">
        <f>+S15*T15</f>
        <v>48663.700000000004</v>
      </c>
      <c r="V15" s="21"/>
      <c r="W15" s="3">
        <v>7678.4775641025635</v>
      </c>
      <c r="X15" s="3">
        <v>0</v>
      </c>
      <c r="Y15" s="22">
        <v>798.56166666666672</v>
      </c>
      <c r="Z15">
        <v>75</v>
      </c>
      <c r="AB15" s="3">
        <v>4097.8723842003965</v>
      </c>
      <c r="AC15" s="3">
        <v>5167</v>
      </c>
      <c r="AD15" s="3">
        <f t="shared" si="3"/>
        <v>390905.2782816363</v>
      </c>
      <c r="AE15" s="3">
        <v>4154.166666666667</v>
      </c>
      <c r="AG15" s="3">
        <f t="shared" si="4"/>
        <v>395059.44494830299</v>
      </c>
      <c r="AJ15" s="3">
        <v>0</v>
      </c>
      <c r="AK15" t="s">
        <v>100</v>
      </c>
      <c r="AM15" s="23">
        <v>0.05</v>
      </c>
      <c r="AN15" s="24">
        <f t="shared" si="5"/>
        <v>395059.44494830299</v>
      </c>
      <c r="AO15" s="25">
        <f t="shared" si="6"/>
        <v>19752.972247415149</v>
      </c>
      <c r="AP15" s="3">
        <f t="shared" si="7"/>
        <v>29700</v>
      </c>
      <c r="AQ15" s="24">
        <f t="shared" si="8"/>
        <v>1485</v>
      </c>
      <c r="AR15" s="24">
        <f t="shared" si="9"/>
        <v>445997.41719571815</v>
      </c>
      <c r="AS15" s="24">
        <f t="shared" si="10"/>
        <v>424759.44494830299</v>
      </c>
      <c r="AT15" t="s">
        <v>134</v>
      </c>
      <c r="AU15" t="s">
        <v>134</v>
      </c>
      <c r="AV15" t="s">
        <v>135</v>
      </c>
      <c r="AW15">
        <v>35801</v>
      </c>
      <c r="AX15" t="s">
        <v>136</v>
      </c>
      <c r="AY15">
        <v>94.088300000000004</v>
      </c>
      <c r="AZ15" s="3">
        <f t="shared" si="11"/>
        <v>4740.2006115076811</v>
      </c>
      <c r="BA15" s="24">
        <f t="shared" si="12"/>
        <v>424759.44494830299</v>
      </c>
      <c r="BB15" s="24">
        <f t="shared" si="13"/>
        <v>21237.972247415164</v>
      </c>
      <c r="BD15" t="s">
        <v>103</v>
      </c>
      <c r="BE15">
        <v>1</v>
      </c>
      <c r="BG15" t="s">
        <v>5305</v>
      </c>
      <c r="BI15" t="s">
        <v>144</v>
      </c>
      <c r="BN15" t="s">
        <v>5070</v>
      </c>
      <c r="BO15" t="s">
        <v>5071</v>
      </c>
      <c r="BP15" t="s">
        <v>5072</v>
      </c>
      <c r="BS15" t="e">
        <f>_xlfn.XLOOKUP(AV15,#REF!,#REF!)</f>
        <v>#REF!</v>
      </c>
    </row>
    <row r="16" spans="2:98" x14ac:dyDescent="0.2">
      <c r="C16" t="s">
        <v>94</v>
      </c>
      <c r="E16" t="s">
        <v>148</v>
      </c>
      <c r="F16" t="s">
        <v>149</v>
      </c>
      <c r="G16" t="s">
        <v>150</v>
      </c>
      <c r="H16" s="1">
        <v>41760</v>
      </c>
      <c r="J16" t="s">
        <v>151</v>
      </c>
      <c r="K16">
        <v>17</v>
      </c>
      <c r="L16" t="s">
        <v>4667</v>
      </c>
      <c r="M16" t="s">
        <v>3984</v>
      </c>
      <c r="N16" t="s">
        <v>4668</v>
      </c>
      <c r="O16" t="s">
        <v>98</v>
      </c>
      <c r="P16" t="s">
        <v>99</v>
      </c>
      <c r="Q16">
        <f t="shared" si="1"/>
        <v>31</v>
      </c>
      <c r="R16" s="3">
        <v>1246370</v>
      </c>
      <c r="S16" s="3">
        <v>212728.25</v>
      </c>
      <c r="V16" s="21"/>
      <c r="W16" s="3">
        <v>4993.4695512820517</v>
      </c>
      <c r="X16" s="3">
        <v>0</v>
      </c>
      <c r="Y16" s="22">
        <v>519.32083333333333</v>
      </c>
      <c r="Z16">
        <v>75</v>
      </c>
      <c r="AA16" s="3">
        <v>45832</v>
      </c>
      <c r="AB16" s="3">
        <v>4097.8723842003965</v>
      </c>
      <c r="AC16" s="3">
        <v>5167</v>
      </c>
      <c r="AD16" s="3">
        <f t="shared" si="3"/>
        <v>273412.91276881582</v>
      </c>
      <c r="AE16" s="3">
        <v>4154.166666666667</v>
      </c>
      <c r="AG16" s="3">
        <f t="shared" si="4"/>
        <v>277567.0794354825</v>
      </c>
      <c r="AJ16" s="3">
        <v>0</v>
      </c>
      <c r="AK16" t="s">
        <v>100</v>
      </c>
      <c r="AM16" s="23">
        <v>0.05</v>
      </c>
      <c r="AN16" s="24">
        <f t="shared" si="5"/>
        <v>277567.0794354825</v>
      </c>
      <c r="AO16" s="25">
        <f t="shared" si="6"/>
        <v>13878.353971774126</v>
      </c>
      <c r="AP16" s="3">
        <f t="shared" si="7"/>
        <v>29700</v>
      </c>
      <c r="AQ16" s="24">
        <f t="shared" si="8"/>
        <v>1485</v>
      </c>
      <c r="AR16" s="24">
        <f t="shared" si="9"/>
        <v>322630.43340725661</v>
      </c>
      <c r="AS16" s="24">
        <f t="shared" si="10"/>
        <v>307267.0794354825</v>
      </c>
      <c r="AT16" t="s">
        <v>134</v>
      </c>
      <c r="AU16" t="s">
        <v>134</v>
      </c>
      <c r="AV16" t="s">
        <v>135</v>
      </c>
      <c r="AW16">
        <v>35879</v>
      </c>
      <c r="AX16" t="s">
        <v>136</v>
      </c>
      <c r="AY16">
        <v>94.088300000000004</v>
      </c>
      <c r="AZ16" s="3">
        <f t="shared" si="11"/>
        <v>3429.0175654917412</v>
      </c>
      <c r="BA16" s="24">
        <f t="shared" si="12"/>
        <v>307267.0794354825</v>
      </c>
      <c r="BB16" s="24">
        <f t="shared" si="13"/>
        <v>15363.353971774108</v>
      </c>
      <c r="BD16" t="s">
        <v>103</v>
      </c>
      <c r="BE16">
        <v>1</v>
      </c>
      <c r="BG16" t="s">
        <v>5305</v>
      </c>
      <c r="BI16" t="s">
        <v>144</v>
      </c>
      <c r="BN16" t="s">
        <v>5070</v>
      </c>
      <c r="BO16" t="s">
        <v>5071</v>
      </c>
      <c r="BP16" t="s">
        <v>5073</v>
      </c>
      <c r="BS16" t="e">
        <f>_xlfn.XLOOKUP(AV16,#REF!,#REF!)</f>
        <v>#REF!</v>
      </c>
    </row>
    <row r="17" spans="2:71" x14ac:dyDescent="0.2">
      <c r="C17" t="s">
        <v>94</v>
      </c>
      <c r="E17" t="s">
        <v>152</v>
      </c>
      <c r="F17" t="s">
        <v>153</v>
      </c>
      <c r="G17" t="s">
        <v>154</v>
      </c>
      <c r="H17" s="1">
        <v>42051</v>
      </c>
      <c r="J17" t="s">
        <v>4778</v>
      </c>
      <c r="K17">
        <v>11</v>
      </c>
      <c r="L17" t="s">
        <v>4667</v>
      </c>
      <c r="M17" t="s">
        <v>3984</v>
      </c>
      <c r="N17" t="s">
        <v>4668</v>
      </c>
      <c r="O17" t="s">
        <v>98</v>
      </c>
      <c r="P17" t="s">
        <v>99</v>
      </c>
      <c r="Q17">
        <f t="shared" si="1"/>
        <v>31</v>
      </c>
      <c r="R17" s="3">
        <v>435301</v>
      </c>
      <c r="S17" s="3">
        <v>72550.166666666672</v>
      </c>
      <c r="T17" s="20">
        <v>0</v>
      </c>
      <c r="U17" s="3">
        <f t="shared" ref="U17:U75" si="14">+S17*T17</f>
        <v>0</v>
      </c>
      <c r="V17" s="21"/>
      <c r="W17" s="3">
        <v>1743.9943910256409</v>
      </c>
      <c r="X17" s="3">
        <v>125.95515046296298</v>
      </c>
      <c r="Y17" s="22">
        <v>181.37541666666669</v>
      </c>
      <c r="Z17">
        <v>75</v>
      </c>
      <c r="AB17" s="3">
        <v>0</v>
      </c>
      <c r="AC17" s="3">
        <v>4167</v>
      </c>
      <c r="AD17" s="3">
        <f t="shared" si="3"/>
        <v>78843.491624821938</v>
      </c>
      <c r="AE17" s="3">
        <v>4154.166666666667</v>
      </c>
      <c r="AG17" s="3">
        <f t="shared" si="4"/>
        <v>82997.658291488609</v>
      </c>
      <c r="AJ17" s="3">
        <v>0</v>
      </c>
      <c r="AK17" t="s">
        <v>100</v>
      </c>
      <c r="AM17" s="23">
        <v>0.05</v>
      </c>
      <c r="AN17" s="24">
        <f t="shared" si="5"/>
        <v>82997.658291488609</v>
      </c>
      <c r="AO17" s="25">
        <f t="shared" si="6"/>
        <v>4149.8829145744303</v>
      </c>
      <c r="AP17" s="3">
        <f t="shared" si="7"/>
        <v>29700</v>
      </c>
      <c r="AQ17" s="24">
        <f t="shared" si="8"/>
        <v>1485</v>
      </c>
      <c r="AR17" s="24">
        <f t="shared" si="9"/>
        <v>118332.54120606303</v>
      </c>
      <c r="AS17" s="24">
        <f t="shared" si="10"/>
        <v>112697.65829148861</v>
      </c>
      <c r="AT17" t="s">
        <v>225</v>
      </c>
      <c r="AU17" t="s">
        <v>155</v>
      </c>
      <c r="AV17" t="s">
        <v>156</v>
      </c>
      <c r="AW17" t="s">
        <v>4810</v>
      </c>
      <c r="AX17" t="s">
        <v>157</v>
      </c>
      <c r="AY17">
        <v>125.569</v>
      </c>
      <c r="AZ17" s="3">
        <f t="shared" si="11"/>
        <v>942.37065841141543</v>
      </c>
      <c r="BA17" s="24">
        <f t="shared" si="12"/>
        <v>112697.65829148861</v>
      </c>
      <c r="BB17" s="24">
        <f t="shared" si="13"/>
        <v>5634.8829145744239</v>
      </c>
      <c r="BD17" t="s">
        <v>103</v>
      </c>
      <c r="BE17">
        <v>1</v>
      </c>
      <c r="BG17" t="s">
        <v>5307</v>
      </c>
      <c r="BI17" t="s">
        <v>144</v>
      </c>
      <c r="BN17" t="s">
        <v>5067</v>
      </c>
      <c r="BO17" t="s">
        <v>5074</v>
      </c>
      <c r="BP17" t="s">
        <v>5075</v>
      </c>
      <c r="BS17" t="e">
        <f>_xlfn.XLOOKUP(AV17,#REF!,#REF!)</f>
        <v>#REF!</v>
      </c>
    </row>
    <row r="18" spans="2:71" x14ac:dyDescent="0.2">
      <c r="C18" t="s">
        <v>94</v>
      </c>
      <c r="E18" t="s">
        <v>158</v>
      </c>
      <c r="F18" t="s">
        <v>159</v>
      </c>
      <c r="G18" t="s">
        <v>160</v>
      </c>
      <c r="H18" s="1">
        <v>42114</v>
      </c>
      <c r="J18" t="s">
        <v>4702</v>
      </c>
      <c r="K18">
        <v>13</v>
      </c>
      <c r="L18" t="s">
        <v>4667</v>
      </c>
      <c r="M18" t="s">
        <v>3984</v>
      </c>
      <c r="N18" t="s">
        <v>4668</v>
      </c>
      <c r="O18" t="s">
        <v>98</v>
      </c>
      <c r="P18" t="s">
        <v>99</v>
      </c>
      <c r="Q18">
        <f t="shared" si="1"/>
        <v>31</v>
      </c>
      <c r="R18" s="3">
        <v>572353</v>
      </c>
      <c r="S18" s="3">
        <v>100392.08333333333</v>
      </c>
      <c r="T18" s="20">
        <v>0</v>
      </c>
      <c r="U18" s="3">
        <f t="shared" si="14"/>
        <v>0</v>
      </c>
      <c r="V18" s="21"/>
      <c r="W18" s="3">
        <v>2293.0809294871797</v>
      </c>
      <c r="X18" s="3">
        <v>298.10052083333335</v>
      </c>
      <c r="Y18" s="22">
        <v>238.48041666666668</v>
      </c>
      <c r="Z18">
        <v>75</v>
      </c>
      <c r="AB18" s="3">
        <v>3073.4042881502974</v>
      </c>
      <c r="AC18" s="3">
        <v>5167</v>
      </c>
      <c r="AD18" s="3">
        <f t="shared" si="3"/>
        <v>111537.14948847081</v>
      </c>
      <c r="AE18" s="3">
        <v>4154.166666666667</v>
      </c>
      <c r="AG18" s="3">
        <f t="shared" si="4"/>
        <v>115691.31615513748</v>
      </c>
      <c r="AJ18" s="3">
        <v>0</v>
      </c>
      <c r="AK18" t="s">
        <v>100</v>
      </c>
      <c r="AM18" s="23">
        <v>0.05</v>
      </c>
      <c r="AN18" s="24">
        <f t="shared" si="5"/>
        <v>115691.31615513748</v>
      </c>
      <c r="AO18" s="25">
        <f t="shared" si="6"/>
        <v>5784.5658077568742</v>
      </c>
      <c r="AP18" s="3">
        <f t="shared" si="7"/>
        <v>29700</v>
      </c>
      <c r="AQ18" s="24">
        <f t="shared" si="8"/>
        <v>1485</v>
      </c>
      <c r="AR18" s="24">
        <f t="shared" si="9"/>
        <v>152660.88196289435</v>
      </c>
      <c r="AS18" s="24">
        <f t="shared" si="10"/>
        <v>145391.31615513749</v>
      </c>
      <c r="AT18" t="s">
        <v>134</v>
      </c>
      <c r="AU18" t="s">
        <v>134</v>
      </c>
      <c r="AV18" t="s">
        <v>135</v>
      </c>
      <c r="AW18">
        <v>35875</v>
      </c>
      <c r="AX18" t="s">
        <v>136</v>
      </c>
      <c r="AY18">
        <v>94.088300000000004</v>
      </c>
      <c r="AZ18" s="3">
        <f t="shared" si="11"/>
        <v>1622.5277953039256</v>
      </c>
      <c r="BA18" s="24">
        <f t="shared" si="12"/>
        <v>145391.31615513749</v>
      </c>
      <c r="BB18" s="24">
        <f t="shared" si="13"/>
        <v>7269.5658077568514</v>
      </c>
      <c r="BD18" t="s">
        <v>103</v>
      </c>
      <c r="BE18">
        <v>1</v>
      </c>
      <c r="BG18" t="s">
        <v>5305</v>
      </c>
      <c r="BI18" t="s">
        <v>144</v>
      </c>
      <c r="BN18" t="s">
        <v>5067</v>
      </c>
      <c r="BO18" t="s">
        <v>5071</v>
      </c>
      <c r="BP18" t="s">
        <v>5076</v>
      </c>
      <c r="BS18" t="e">
        <f>_xlfn.XLOOKUP(AV18,#REF!,#REF!)</f>
        <v>#REF!</v>
      </c>
    </row>
    <row r="19" spans="2:71" x14ac:dyDescent="0.2">
      <c r="C19" t="s">
        <v>94</v>
      </c>
      <c r="E19" t="s">
        <v>161</v>
      </c>
      <c r="F19" t="s">
        <v>162</v>
      </c>
      <c r="G19" t="s">
        <v>163</v>
      </c>
      <c r="H19" s="1">
        <v>42261</v>
      </c>
      <c r="J19" t="s">
        <v>4708</v>
      </c>
      <c r="K19">
        <v>12</v>
      </c>
      <c r="L19" t="s">
        <v>4616</v>
      </c>
      <c r="M19" t="s">
        <v>4464</v>
      </c>
      <c r="N19" t="s">
        <v>4668</v>
      </c>
      <c r="O19" t="s">
        <v>98</v>
      </c>
      <c r="P19" t="s">
        <v>99</v>
      </c>
      <c r="Q19">
        <f t="shared" si="1"/>
        <v>31</v>
      </c>
      <c r="R19" s="3">
        <v>400486</v>
      </c>
      <c r="S19" s="3">
        <v>66747.583333333328</v>
      </c>
      <c r="T19" s="20">
        <v>0</v>
      </c>
      <c r="U19" s="3">
        <f t="shared" si="14"/>
        <v>0</v>
      </c>
      <c r="V19" s="21"/>
      <c r="W19" s="3">
        <v>1604.5112179487178</v>
      </c>
      <c r="X19" s="3">
        <v>463.52546296296299</v>
      </c>
      <c r="Y19" s="22">
        <v>166.86916666666667</v>
      </c>
      <c r="Z19">
        <v>75</v>
      </c>
      <c r="AB19" s="3">
        <v>1024.4680960500991</v>
      </c>
      <c r="AC19" s="3">
        <v>4167</v>
      </c>
      <c r="AD19" s="3">
        <f t="shared" si="3"/>
        <v>74248.957276961781</v>
      </c>
      <c r="AE19" s="3">
        <v>12402.5</v>
      </c>
      <c r="AG19" s="3">
        <f t="shared" si="4"/>
        <v>86651.457276961781</v>
      </c>
      <c r="AJ19" s="3">
        <v>33281</v>
      </c>
      <c r="AK19" t="s">
        <v>132</v>
      </c>
      <c r="AL19" t="s">
        <v>133</v>
      </c>
      <c r="AM19" s="23">
        <v>0.05</v>
      </c>
      <c r="AN19" s="24">
        <f t="shared" si="5"/>
        <v>119932.45727696178</v>
      </c>
      <c r="AO19" s="25">
        <f t="shared" si="6"/>
        <v>5996.6228638480898</v>
      </c>
      <c r="AP19" s="3">
        <f t="shared" si="7"/>
        <v>29700</v>
      </c>
      <c r="AQ19" s="24">
        <f t="shared" si="8"/>
        <v>1485</v>
      </c>
      <c r="AR19" s="24">
        <f t="shared" si="9"/>
        <v>157114.08014080988</v>
      </c>
      <c r="AS19" s="24">
        <f t="shared" si="10"/>
        <v>149632.45727696177</v>
      </c>
      <c r="AT19" t="s">
        <v>134</v>
      </c>
      <c r="AU19" t="s">
        <v>134</v>
      </c>
      <c r="AV19" t="s">
        <v>135</v>
      </c>
      <c r="AW19">
        <v>90208</v>
      </c>
      <c r="AX19" t="s">
        <v>136</v>
      </c>
      <c r="AY19">
        <v>94.088300000000004</v>
      </c>
      <c r="AZ19" s="3">
        <f t="shared" si="11"/>
        <v>1669.8577840263865</v>
      </c>
      <c r="BA19" s="24">
        <f t="shared" si="12"/>
        <v>149632.45727696177</v>
      </c>
      <c r="BB19" s="24">
        <f t="shared" si="13"/>
        <v>7481.6228638481116</v>
      </c>
      <c r="BD19" t="s">
        <v>103</v>
      </c>
      <c r="BE19">
        <v>1</v>
      </c>
      <c r="BG19" t="s">
        <v>5305</v>
      </c>
      <c r="BI19" t="s">
        <v>137</v>
      </c>
      <c r="BN19" t="s">
        <v>5065</v>
      </c>
      <c r="BO19" t="s">
        <v>5066</v>
      </c>
      <c r="BP19" t="s">
        <v>5066</v>
      </c>
      <c r="BS19" t="e">
        <f>_xlfn.XLOOKUP(AV19,#REF!,#REF!)</f>
        <v>#REF!</v>
      </c>
    </row>
    <row r="20" spans="2:71" x14ac:dyDescent="0.2">
      <c r="C20" t="s">
        <v>94</v>
      </c>
      <c r="E20" t="s">
        <v>164</v>
      </c>
      <c r="F20" t="s">
        <v>165</v>
      </c>
      <c r="G20" t="s">
        <v>166</v>
      </c>
      <c r="H20" s="1">
        <v>42361</v>
      </c>
      <c r="J20" t="s">
        <v>4666</v>
      </c>
      <c r="K20">
        <v>18</v>
      </c>
      <c r="L20" t="s">
        <v>4667</v>
      </c>
      <c r="M20" t="s">
        <v>295</v>
      </c>
      <c r="N20" t="s">
        <v>4668</v>
      </c>
      <c r="O20" t="s">
        <v>167</v>
      </c>
      <c r="P20" t="s">
        <v>99</v>
      </c>
      <c r="Q20">
        <f t="shared" si="1"/>
        <v>31</v>
      </c>
      <c r="R20" s="3">
        <v>2550324</v>
      </c>
      <c r="S20" s="3">
        <v>425053.91666666669</v>
      </c>
      <c r="T20" s="20">
        <v>0.22</v>
      </c>
      <c r="U20" s="3">
        <f t="shared" si="14"/>
        <v>93511.861666666679</v>
      </c>
      <c r="V20" s="21"/>
      <c r="W20" s="3">
        <v>10217.64423076923</v>
      </c>
      <c r="X20" s="3">
        <v>0</v>
      </c>
      <c r="Y20" s="22">
        <v>1062.635</v>
      </c>
      <c r="Z20">
        <v>75</v>
      </c>
      <c r="AB20" s="3">
        <v>14342.553344701388</v>
      </c>
      <c r="AC20" s="3">
        <v>5167</v>
      </c>
      <c r="AD20" s="3">
        <f t="shared" si="3"/>
        <v>549430.610908804</v>
      </c>
      <c r="AE20" s="3">
        <v>4154.166666666667</v>
      </c>
      <c r="AF20" s="3">
        <v>29700</v>
      </c>
      <c r="AG20" s="3">
        <f t="shared" si="4"/>
        <v>553584.77757547062</v>
      </c>
      <c r="AJ20" s="3">
        <f>-AG20</f>
        <v>-553584.77757547062</v>
      </c>
      <c r="AK20" t="s">
        <v>100</v>
      </c>
      <c r="AM20" s="23">
        <v>0</v>
      </c>
      <c r="AN20" s="24">
        <f t="shared" si="5"/>
        <v>0</v>
      </c>
      <c r="AO20" s="21">
        <v>0</v>
      </c>
      <c r="AP20" s="21">
        <v>0</v>
      </c>
      <c r="AQ20" s="21">
        <v>0</v>
      </c>
      <c r="AR20" s="21">
        <v>0</v>
      </c>
      <c r="AS20" s="24">
        <f t="shared" si="10"/>
        <v>0</v>
      </c>
      <c r="AT20" t="s">
        <v>4815</v>
      </c>
      <c r="AU20" s="26" t="s">
        <v>168</v>
      </c>
      <c r="AV20" t="s">
        <v>168</v>
      </c>
      <c r="AW20" t="s">
        <v>4817</v>
      </c>
      <c r="AX20" t="s">
        <v>169</v>
      </c>
      <c r="AY20">
        <v>1</v>
      </c>
      <c r="AZ20" s="3">
        <f t="shared" si="11"/>
        <v>0</v>
      </c>
      <c r="BA20" s="24">
        <f t="shared" si="12"/>
        <v>0</v>
      </c>
      <c r="BB20" s="24">
        <f t="shared" si="13"/>
        <v>0</v>
      </c>
      <c r="BD20" t="s">
        <v>103</v>
      </c>
      <c r="BE20">
        <v>1</v>
      </c>
      <c r="BG20" t="s">
        <v>170</v>
      </c>
      <c r="BI20" t="s">
        <v>144</v>
      </c>
      <c r="BN20" t="s">
        <v>5070</v>
      </c>
      <c r="BO20" t="s">
        <v>5077</v>
      </c>
      <c r="BP20" t="s">
        <v>5078</v>
      </c>
    </row>
    <row r="21" spans="2:71" x14ac:dyDescent="0.2">
      <c r="C21" t="s">
        <v>94</v>
      </c>
      <c r="E21" t="s">
        <v>171</v>
      </c>
      <c r="F21" t="s">
        <v>172</v>
      </c>
      <c r="G21" t="s">
        <v>173</v>
      </c>
      <c r="H21" s="1">
        <v>42500</v>
      </c>
      <c r="J21" t="s">
        <v>4702</v>
      </c>
      <c r="K21">
        <v>13</v>
      </c>
      <c r="L21" t="s">
        <v>4683</v>
      </c>
      <c r="M21" t="s">
        <v>295</v>
      </c>
      <c r="N21" t="s">
        <v>4668</v>
      </c>
      <c r="O21" t="s">
        <v>98</v>
      </c>
      <c r="P21" t="s">
        <v>99</v>
      </c>
      <c r="Q21">
        <f t="shared" si="1"/>
        <v>31</v>
      </c>
      <c r="R21" s="3">
        <v>608421</v>
      </c>
      <c r="S21" s="3">
        <v>101403.5</v>
      </c>
      <c r="T21" s="20">
        <v>0.1</v>
      </c>
      <c r="U21" s="3">
        <f t="shared" si="14"/>
        <v>10140.35</v>
      </c>
      <c r="V21" s="21"/>
      <c r="W21" s="3">
        <v>2437.5841346153843</v>
      </c>
      <c r="X21" s="3">
        <v>316.88593750000001</v>
      </c>
      <c r="Y21" s="22">
        <v>253.50874999999999</v>
      </c>
      <c r="Z21">
        <v>75</v>
      </c>
      <c r="AB21" s="3">
        <v>4049.7223836860421</v>
      </c>
      <c r="AC21" s="3">
        <v>5167</v>
      </c>
      <c r="AD21" s="3">
        <f t="shared" si="3"/>
        <v>123843.55120580143</v>
      </c>
      <c r="AE21" s="3">
        <v>0</v>
      </c>
      <c r="AG21" s="3">
        <f t="shared" si="4"/>
        <v>123843.55120580143</v>
      </c>
      <c r="AJ21" s="3">
        <v>0</v>
      </c>
      <c r="AK21" t="s">
        <v>100</v>
      </c>
      <c r="AM21" s="23">
        <v>0</v>
      </c>
      <c r="AN21" s="24">
        <f t="shared" si="5"/>
        <v>123843.55120580143</v>
      </c>
      <c r="AO21" s="25">
        <f t="shared" ref="AO21:AO79" si="15">AM21*AN21</f>
        <v>0</v>
      </c>
      <c r="AP21" s="3">
        <f t="shared" ref="AP21:AP79" si="16">+(29700/31)*Q21</f>
        <v>29700</v>
      </c>
      <c r="AQ21" s="24">
        <f t="shared" ref="AQ21:AQ79" si="17">AP21*AM21</f>
        <v>0</v>
      </c>
      <c r="AR21" s="24">
        <f t="shared" ref="AR21:AR79" si="18">AN21+AO21+AP21+AQ21</f>
        <v>153543.55120580143</v>
      </c>
      <c r="AS21" s="24">
        <f t="shared" si="10"/>
        <v>153543.55120580143</v>
      </c>
      <c r="AT21" t="s">
        <v>4725</v>
      </c>
      <c r="AU21" t="s">
        <v>174</v>
      </c>
      <c r="AV21" t="s">
        <v>174</v>
      </c>
      <c r="AW21" t="s">
        <v>4693</v>
      </c>
      <c r="AX21" t="s">
        <v>169</v>
      </c>
      <c r="AY21">
        <v>1</v>
      </c>
      <c r="AZ21" s="3">
        <f t="shared" si="11"/>
        <v>153543.55120580143</v>
      </c>
      <c r="BA21" s="24">
        <f t="shared" si="12"/>
        <v>153543.55120580143</v>
      </c>
      <c r="BB21" s="24">
        <f t="shared" si="13"/>
        <v>0</v>
      </c>
      <c r="BD21" t="s">
        <v>170</v>
      </c>
      <c r="BE21">
        <v>1</v>
      </c>
      <c r="BG21" t="s">
        <v>170</v>
      </c>
      <c r="BI21" t="s">
        <v>175</v>
      </c>
      <c r="BN21" t="s">
        <v>5079</v>
      </c>
      <c r="BO21" t="s">
        <v>4725</v>
      </c>
      <c r="BP21" t="s">
        <v>4725</v>
      </c>
    </row>
    <row r="22" spans="2:71" x14ac:dyDescent="0.2">
      <c r="C22" t="s">
        <v>94</v>
      </c>
      <c r="E22" t="s">
        <v>176</v>
      </c>
      <c r="F22" t="s">
        <v>177</v>
      </c>
      <c r="G22" t="s">
        <v>178</v>
      </c>
      <c r="H22" s="1">
        <v>42501</v>
      </c>
      <c r="J22" t="s">
        <v>4678</v>
      </c>
      <c r="K22">
        <v>15</v>
      </c>
      <c r="L22" t="s">
        <v>4667</v>
      </c>
      <c r="M22" t="s">
        <v>3984</v>
      </c>
      <c r="N22" t="s">
        <v>4668</v>
      </c>
      <c r="O22" t="s">
        <v>98</v>
      </c>
      <c r="P22" t="s">
        <v>99</v>
      </c>
      <c r="Q22">
        <f t="shared" si="1"/>
        <v>31</v>
      </c>
      <c r="R22" s="3">
        <v>905812</v>
      </c>
      <c r="S22" s="3">
        <v>155968.58333333334</v>
      </c>
      <c r="T22" s="20">
        <v>0</v>
      </c>
      <c r="U22" s="3">
        <f t="shared" si="14"/>
        <v>0</v>
      </c>
      <c r="V22" s="21"/>
      <c r="W22" s="3">
        <v>3629.0544871794868</v>
      </c>
      <c r="X22" s="3">
        <v>0</v>
      </c>
      <c r="Y22" s="22">
        <v>377.42166666666662</v>
      </c>
      <c r="Z22">
        <v>75</v>
      </c>
      <c r="AA22" s="3">
        <v>31797</v>
      </c>
      <c r="AB22" s="3">
        <v>0</v>
      </c>
      <c r="AC22" s="3">
        <v>4167</v>
      </c>
      <c r="AD22" s="3">
        <f t="shared" si="3"/>
        <v>196014.0594871795</v>
      </c>
      <c r="AE22" s="3">
        <v>4154.166666666667</v>
      </c>
      <c r="AG22" s="3">
        <f t="shared" si="4"/>
        <v>200168.22615384616</v>
      </c>
      <c r="AJ22" s="3">
        <v>0</v>
      </c>
      <c r="AK22" t="s">
        <v>100</v>
      </c>
      <c r="AM22" s="23">
        <v>0.05</v>
      </c>
      <c r="AN22" s="24">
        <f t="shared" si="5"/>
        <v>200168.22615384616</v>
      </c>
      <c r="AO22" s="25">
        <f t="shared" si="15"/>
        <v>10008.411307692309</v>
      </c>
      <c r="AP22" s="3">
        <f t="shared" si="16"/>
        <v>29700</v>
      </c>
      <c r="AQ22" s="24">
        <f t="shared" si="17"/>
        <v>1485</v>
      </c>
      <c r="AR22" s="24">
        <f t="shared" si="18"/>
        <v>241361.63746153848</v>
      </c>
      <c r="AS22" s="24">
        <f t="shared" si="10"/>
        <v>229868.22615384616</v>
      </c>
      <c r="AT22" t="s">
        <v>134</v>
      </c>
      <c r="AU22" t="s">
        <v>134</v>
      </c>
      <c r="AV22" t="s">
        <v>135</v>
      </c>
      <c r="AW22">
        <v>35070</v>
      </c>
      <c r="AX22" t="s">
        <v>136</v>
      </c>
      <c r="AY22">
        <v>94.088300000000004</v>
      </c>
      <c r="AZ22" s="3">
        <f t="shared" si="11"/>
        <v>2565.2672804327262</v>
      </c>
      <c r="BA22" s="24">
        <f t="shared" si="12"/>
        <v>229868.22615384616</v>
      </c>
      <c r="BB22" s="24">
        <f t="shared" si="13"/>
        <v>11493.411307692324</v>
      </c>
      <c r="BD22" t="s">
        <v>103</v>
      </c>
      <c r="BE22">
        <v>1</v>
      </c>
      <c r="BG22" t="s">
        <v>5305</v>
      </c>
      <c r="BI22" t="s">
        <v>144</v>
      </c>
      <c r="BN22" t="s">
        <v>5080</v>
      </c>
      <c r="BO22" t="s">
        <v>5071</v>
      </c>
      <c r="BP22" t="s">
        <v>5081</v>
      </c>
      <c r="BS22" t="e">
        <f>_xlfn.XLOOKUP(AV22,#REF!,#REF!)</f>
        <v>#REF!</v>
      </c>
    </row>
    <row r="23" spans="2:71" x14ac:dyDescent="0.2">
      <c r="C23" t="s">
        <v>94</v>
      </c>
      <c r="E23" t="s">
        <v>179</v>
      </c>
      <c r="F23" t="s">
        <v>180</v>
      </c>
      <c r="G23" t="s">
        <v>181</v>
      </c>
      <c r="H23" s="1">
        <v>42730</v>
      </c>
      <c r="J23" t="s">
        <v>4678</v>
      </c>
      <c r="K23">
        <v>15</v>
      </c>
      <c r="L23" t="s">
        <v>4667</v>
      </c>
      <c r="M23" t="s">
        <v>3984</v>
      </c>
      <c r="N23" t="s">
        <v>4668</v>
      </c>
      <c r="O23" t="s">
        <v>98</v>
      </c>
      <c r="P23" t="s">
        <v>99</v>
      </c>
      <c r="Q23">
        <f t="shared" si="1"/>
        <v>31</v>
      </c>
      <c r="R23" s="3">
        <v>650041</v>
      </c>
      <c r="S23" s="3">
        <v>113340.16666666667</v>
      </c>
      <c r="T23" s="20">
        <v>0</v>
      </c>
      <c r="U23" s="3">
        <f t="shared" si="14"/>
        <v>0</v>
      </c>
      <c r="V23" s="21"/>
      <c r="W23" s="3">
        <v>2604.3309294871797</v>
      </c>
      <c r="X23" s="3">
        <v>1090.9252893518519</v>
      </c>
      <c r="Y23" s="22">
        <v>270.85041666666666</v>
      </c>
      <c r="Z23">
        <v>75</v>
      </c>
      <c r="AA23" s="3">
        <v>23842</v>
      </c>
      <c r="AB23" s="3">
        <v>5216.5915450871053</v>
      </c>
      <c r="AC23" s="3">
        <v>4167</v>
      </c>
      <c r="AD23" s="3">
        <f t="shared" si="3"/>
        <v>150606.86484725948</v>
      </c>
      <c r="AE23" s="3">
        <v>4154.166666666667</v>
      </c>
      <c r="AG23" s="3">
        <f t="shared" si="4"/>
        <v>154761.03151392614</v>
      </c>
      <c r="AJ23" s="3">
        <v>0</v>
      </c>
      <c r="AK23" t="s">
        <v>100</v>
      </c>
      <c r="AM23" s="23">
        <v>0.05</v>
      </c>
      <c r="AN23" s="24">
        <f t="shared" si="5"/>
        <v>154761.03151392614</v>
      </c>
      <c r="AO23" s="25">
        <f t="shared" si="15"/>
        <v>7738.0515756963068</v>
      </c>
      <c r="AP23" s="3">
        <f t="shared" si="16"/>
        <v>29700</v>
      </c>
      <c r="AQ23" s="24">
        <f t="shared" si="17"/>
        <v>1485</v>
      </c>
      <c r="AR23" s="24">
        <f t="shared" si="18"/>
        <v>193684.08308962244</v>
      </c>
      <c r="AS23" s="24">
        <f t="shared" si="10"/>
        <v>184461.03151392614</v>
      </c>
      <c r="AT23" t="s">
        <v>134</v>
      </c>
      <c r="AU23" t="s">
        <v>134</v>
      </c>
      <c r="AV23" t="s">
        <v>135</v>
      </c>
      <c r="AW23">
        <v>34732</v>
      </c>
      <c r="AX23" t="s">
        <v>136</v>
      </c>
      <c r="AY23">
        <v>94.088300000000004</v>
      </c>
      <c r="AZ23" s="3">
        <f t="shared" si="11"/>
        <v>2058.5352598529512</v>
      </c>
      <c r="BA23" s="24">
        <f t="shared" si="12"/>
        <v>184461.03151392614</v>
      </c>
      <c r="BB23" s="24">
        <f t="shared" si="13"/>
        <v>9223.0515756962996</v>
      </c>
      <c r="BD23" t="s">
        <v>103</v>
      </c>
      <c r="BE23">
        <v>1</v>
      </c>
      <c r="BG23" t="s">
        <v>5305</v>
      </c>
      <c r="BI23" t="s">
        <v>144</v>
      </c>
      <c r="BN23" t="s">
        <v>5070</v>
      </c>
      <c r="BO23" t="s">
        <v>5082</v>
      </c>
      <c r="BP23" t="s">
        <v>5083</v>
      </c>
      <c r="BS23" t="e">
        <f>_xlfn.XLOOKUP(AV23,#REF!,#REF!)</f>
        <v>#REF!</v>
      </c>
    </row>
    <row r="24" spans="2:71" x14ac:dyDescent="0.2">
      <c r="C24" t="s">
        <v>94</v>
      </c>
      <c r="E24" t="s">
        <v>182</v>
      </c>
      <c r="F24" t="s">
        <v>183</v>
      </c>
      <c r="G24" t="s">
        <v>184</v>
      </c>
      <c r="H24" s="1">
        <v>42758</v>
      </c>
      <c r="J24" t="s">
        <v>4778</v>
      </c>
      <c r="K24">
        <v>11</v>
      </c>
      <c r="L24" t="s">
        <v>4616</v>
      </c>
      <c r="M24" t="s">
        <v>4464</v>
      </c>
      <c r="N24" t="s">
        <v>4668</v>
      </c>
      <c r="O24" t="s">
        <v>98</v>
      </c>
      <c r="P24" t="s">
        <v>99</v>
      </c>
      <c r="Q24">
        <f t="shared" si="1"/>
        <v>31</v>
      </c>
      <c r="R24" s="3">
        <v>325006</v>
      </c>
      <c r="S24" s="3">
        <v>54167.583333333336</v>
      </c>
      <c r="T24" s="20">
        <v>0</v>
      </c>
      <c r="U24" s="3">
        <f t="shared" si="14"/>
        <v>0</v>
      </c>
      <c r="V24" s="21"/>
      <c r="W24" s="3">
        <v>1302.1073717948718</v>
      </c>
      <c r="X24" s="3">
        <v>752.3287037037037</v>
      </c>
      <c r="Y24" s="22">
        <v>135.41916666666665</v>
      </c>
      <c r="Z24">
        <v>75</v>
      </c>
      <c r="AB24" s="3">
        <v>2774.2596041036686</v>
      </c>
      <c r="AC24" s="3">
        <v>4167</v>
      </c>
      <c r="AD24" s="3">
        <f t="shared" si="3"/>
        <v>63373.698179602245</v>
      </c>
      <c r="AE24" s="3">
        <v>12402.5</v>
      </c>
      <c r="AG24" s="3">
        <f t="shared" si="4"/>
        <v>75776.198179602245</v>
      </c>
      <c r="AJ24" s="3">
        <v>0</v>
      </c>
      <c r="AK24" t="s">
        <v>100</v>
      </c>
      <c r="AM24" s="23">
        <v>0.05</v>
      </c>
      <c r="AN24" s="24">
        <f t="shared" si="5"/>
        <v>75776.198179602245</v>
      </c>
      <c r="AO24" s="25">
        <f t="shared" si="15"/>
        <v>3788.8099089801126</v>
      </c>
      <c r="AP24" s="3">
        <f t="shared" si="16"/>
        <v>29700</v>
      </c>
      <c r="AQ24" s="24">
        <f t="shared" si="17"/>
        <v>1485</v>
      </c>
      <c r="AR24" s="24">
        <f t="shared" si="18"/>
        <v>110750.00808858236</v>
      </c>
      <c r="AS24" s="24">
        <f t="shared" si="10"/>
        <v>105476.19817960224</v>
      </c>
      <c r="AT24" t="s">
        <v>134</v>
      </c>
      <c r="AU24" t="s">
        <v>134</v>
      </c>
      <c r="AV24" t="s">
        <v>135</v>
      </c>
      <c r="AW24">
        <v>90208</v>
      </c>
      <c r="AX24" t="s">
        <v>136</v>
      </c>
      <c r="AY24">
        <v>94.088300000000004</v>
      </c>
      <c r="AZ24" s="3">
        <f t="shared" si="11"/>
        <v>1177.0858660277884</v>
      </c>
      <c r="BA24" s="24">
        <f t="shared" si="12"/>
        <v>105476.19817960224</v>
      </c>
      <c r="BB24" s="24">
        <f t="shared" si="13"/>
        <v>5273.8099089801108</v>
      </c>
      <c r="BD24" t="s">
        <v>103</v>
      </c>
      <c r="BE24">
        <v>1</v>
      </c>
      <c r="BG24" t="s">
        <v>5305</v>
      </c>
      <c r="BI24" t="s">
        <v>137</v>
      </c>
      <c r="BN24" t="s">
        <v>5065</v>
      </c>
      <c r="BO24" t="s">
        <v>5066</v>
      </c>
      <c r="BP24" t="s">
        <v>5066</v>
      </c>
      <c r="BS24" t="e">
        <f>_xlfn.XLOOKUP(AV24,#REF!,#REF!)</f>
        <v>#REF!</v>
      </c>
    </row>
    <row r="25" spans="2:71" x14ac:dyDescent="0.2">
      <c r="C25" t="s">
        <v>94</v>
      </c>
      <c r="E25" t="s">
        <v>185</v>
      </c>
      <c r="F25" t="s">
        <v>186</v>
      </c>
      <c r="G25" t="s">
        <v>187</v>
      </c>
      <c r="H25" s="1">
        <v>42828</v>
      </c>
      <c r="J25" t="s">
        <v>4702</v>
      </c>
      <c r="K25">
        <v>13</v>
      </c>
      <c r="L25" t="s">
        <v>4667</v>
      </c>
      <c r="M25" t="s">
        <v>3984</v>
      </c>
      <c r="N25" t="s">
        <v>4668</v>
      </c>
      <c r="O25" t="s">
        <v>98</v>
      </c>
      <c r="P25" t="s">
        <v>99</v>
      </c>
      <c r="Q25">
        <f t="shared" si="1"/>
        <v>31</v>
      </c>
      <c r="R25" s="3">
        <v>528860</v>
      </c>
      <c r="S25" s="3">
        <v>93143.25</v>
      </c>
      <c r="T25" s="20">
        <v>0</v>
      </c>
      <c r="U25" s="3">
        <f t="shared" si="14"/>
        <v>0</v>
      </c>
      <c r="V25" s="21"/>
      <c r="W25" s="3">
        <v>2118.8301282051279</v>
      </c>
      <c r="X25" s="3">
        <v>0</v>
      </c>
      <c r="Y25" s="22">
        <v>220.35833333333332</v>
      </c>
      <c r="Z25">
        <v>75</v>
      </c>
      <c r="AB25" s="3">
        <v>1434.2553344701389</v>
      </c>
      <c r="AC25" s="3">
        <v>4167</v>
      </c>
      <c r="AD25" s="3">
        <f t="shared" si="3"/>
        <v>101158.69379600861</v>
      </c>
      <c r="AE25" s="3">
        <v>4154.166666666667</v>
      </c>
      <c r="AG25" s="3">
        <f t="shared" si="4"/>
        <v>105312.86046267528</v>
      </c>
      <c r="AJ25" s="3">
        <v>0</v>
      </c>
      <c r="AK25" t="s">
        <v>100</v>
      </c>
      <c r="AM25" s="23">
        <v>0.05</v>
      </c>
      <c r="AN25" s="24">
        <f t="shared" si="5"/>
        <v>105312.86046267528</v>
      </c>
      <c r="AO25" s="25">
        <f t="shared" si="15"/>
        <v>5265.6430231337645</v>
      </c>
      <c r="AP25" s="3">
        <f t="shared" si="16"/>
        <v>29700</v>
      </c>
      <c r="AQ25" s="24">
        <f t="shared" si="17"/>
        <v>1485</v>
      </c>
      <c r="AR25" s="24">
        <f t="shared" si="18"/>
        <v>141763.50348580902</v>
      </c>
      <c r="AS25" s="24">
        <f t="shared" si="10"/>
        <v>135012.86046267528</v>
      </c>
      <c r="AT25" t="s">
        <v>4779</v>
      </c>
      <c r="AU25" t="s">
        <v>188</v>
      </c>
      <c r="AV25" t="s">
        <v>189</v>
      </c>
      <c r="AW25">
        <v>2750</v>
      </c>
      <c r="AX25" t="s">
        <v>190</v>
      </c>
      <c r="AY25">
        <v>65.109899999999996</v>
      </c>
      <c r="AZ25" s="3">
        <f t="shared" si="11"/>
        <v>2177.2956721759524</v>
      </c>
      <c r="BA25" s="24">
        <f t="shared" si="12"/>
        <v>135012.86046267528</v>
      </c>
      <c r="BB25" s="24">
        <f t="shared" si="13"/>
        <v>6750.6430231337436</v>
      </c>
      <c r="BD25" t="s">
        <v>103</v>
      </c>
      <c r="BE25">
        <v>1</v>
      </c>
      <c r="BG25" t="s">
        <v>5308</v>
      </c>
      <c r="BI25" t="s">
        <v>144</v>
      </c>
      <c r="BN25" t="s">
        <v>5067</v>
      </c>
      <c r="BO25" t="s">
        <v>188</v>
      </c>
      <c r="BP25" t="s">
        <v>5084</v>
      </c>
      <c r="BS25" t="e">
        <f>_xlfn.XLOOKUP(AV25,#REF!,#REF!)</f>
        <v>#REF!</v>
      </c>
    </row>
    <row r="26" spans="2:71" x14ac:dyDescent="0.2">
      <c r="C26" t="s">
        <v>94</v>
      </c>
      <c r="E26" t="s">
        <v>191</v>
      </c>
      <c r="F26" t="s">
        <v>192</v>
      </c>
      <c r="G26" t="s">
        <v>193</v>
      </c>
      <c r="H26" s="1">
        <v>42908</v>
      </c>
      <c r="J26" t="s">
        <v>4702</v>
      </c>
      <c r="K26">
        <v>13</v>
      </c>
      <c r="L26" t="s">
        <v>4667</v>
      </c>
      <c r="M26" t="s">
        <v>3984</v>
      </c>
      <c r="N26" t="s">
        <v>4668</v>
      </c>
      <c r="O26" t="s">
        <v>98</v>
      </c>
      <c r="P26" t="s">
        <v>99</v>
      </c>
      <c r="Q26">
        <f t="shared" si="1"/>
        <v>31</v>
      </c>
      <c r="R26" s="3">
        <v>524544</v>
      </c>
      <c r="S26" s="3">
        <v>92424</v>
      </c>
      <c r="T26" s="20">
        <v>0</v>
      </c>
      <c r="U26" s="3">
        <f t="shared" si="14"/>
        <v>0</v>
      </c>
      <c r="V26" s="21"/>
      <c r="W26" s="3">
        <v>2101.5384615384614</v>
      </c>
      <c r="X26" s="3">
        <v>1214.2222222222224</v>
      </c>
      <c r="Y26" s="22">
        <v>218.56</v>
      </c>
      <c r="Z26">
        <v>75</v>
      </c>
      <c r="AB26" s="3">
        <v>0</v>
      </c>
      <c r="AC26" s="3">
        <v>4167</v>
      </c>
      <c r="AD26" s="3">
        <f t="shared" si="3"/>
        <v>100200.32068376068</v>
      </c>
      <c r="AE26" s="3">
        <v>4154.166666666667</v>
      </c>
      <c r="AG26" s="3">
        <f t="shared" si="4"/>
        <v>104354.48735042736</v>
      </c>
      <c r="AJ26" s="3">
        <v>0</v>
      </c>
      <c r="AK26" t="s">
        <v>100</v>
      </c>
      <c r="AM26" s="23">
        <v>0.05</v>
      </c>
      <c r="AN26" s="24">
        <f t="shared" si="5"/>
        <v>104354.48735042736</v>
      </c>
      <c r="AO26" s="25">
        <f t="shared" si="15"/>
        <v>5217.7243675213685</v>
      </c>
      <c r="AP26" s="3">
        <f t="shared" si="16"/>
        <v>29700</v>
      </c>
      <c r="AQ26" s="24">
        <f t="shared" si="17"/>
        <v>1485</v>
      </c>
      <c r="AR26" s="24">
        <f t="shared" si="18"/>
        <v>140757.21171794872</v>
      </c>
      <c r="AS26" s="24">
        <f t="shared" si="10"/>
        <v>134054.48735042737</v>
      </c>
      <c r="AT26" t="s">
        <v>134</v>
      </c>
      <c r="AU26" t="s">
        <v>134</v>
      </c>
      <c r="AV26" t="s">
        <v>135</v>
      </c>
      <c r="AW26">
        <v>35887</v>
      </c>
      <c r="AX26" t="s">
        <v>136</v>
      </c>
      <c r="AY26">
        <v>94.088300000000004</v>
      </c>
      <c r="AZ26" s="3">
        <f t="shared" si="11"/>
        <v>1496.0118496980892</v>
      </c>
      <c r="BA26" s="24">
        <f t="shared" si="12"/>
        <v>134054.48735042737</v>
      </c>
      <c r="BB26" s="24">
        <f t="shared" si="13"/>
        <v>6702.724367521354</v>
      </c>
      <c r="BD26" t="s">
        <v>103</v>
      </c>
      <c r="BE26">
        <v>1</v>
      </c>
      <c r="BG26" t="s">
        <v>5305</v>
      </c>
      <c r="BI26" t="s">
        <v>144</v>
      </c>
      <c r="BN26" t="s">
        <v>5067</v>
      </c>
      <c r="BO26" t="s">
        <v>5071</v>
      </c>
      <c r="BP26" t="s">
        <v>5085</v>
      </c>
      <c r="BS26" t="e">
        <f>_xlfn.XLOOKUP(AV26,#REF!,#REF!)</f>
        <v>#REF!</v>
      </c>
    </row>
    <row r="27" spans="2:71" x14ac:dyDescent="0.2">
      <c r="B27">
        <f>+COUNTIF(F27:F3193,F27)</f>
        <v>2</v>
      </c>
      <c r="C27" t="s">
        <v>94</v>
      </c>
      <c r="E27" t="s">
        <v>194</v>
      </c>
      <c r="F27" t="s">
        <v>195</v>
      </c>
      <c r="G27" t="s">
        <v>196</v>
      </c>
      <c r="H27" s="1">
        <v>42919</v>
      </c>
      <c r="J27" t="s">
        <v>4697</v>
      </c>
      <c r="K27">
        <v>14</v>
      </c>
      <c r="L27" t="s">
        <v>4703</v>
      </c>
      <c r="M27" t="s">
        <v>293</v>
      </c>
      <c r="N27" t="s">
        <v>4668</v>
      </c>
      <c r="O27" t="s">
        <v>98</v>
      </c>
      <c r="P27" t="s">
        <v>99</v>
      </c>
      <c r="Q27">
        <f t="shared" si="1"/>
        <v>31</v>
      </c>
      <c r="R27" s="3">
        <v>463739</v>
      </c>
      <c r="S27" s="3">
        <v>82289.833333333328</v>
      </c>
      <c r="T27" s="20">
        <v>0</v>
      </c>
      <c r="U27" s="3">
        <f t="shared" si="14"/>
        <v>0</v>
      </c>
      <c r="V27" s="21"/>
      <c r="W27" s="3">
        <v>1857.9286858974358</v>
      </c>
      <c r="X27" s="3">
        <v>0</v>
      </c>
      <c r="Y27" s="22">
        <v>193.22458333333333</v>
      </c>
      <c r="Z27">
        <v>75</v>
      </c>
      <c r="AB27" s="3">
        <v>0</v>
      </c>
      <c r="AC27" s="3">
        <v>4167</v>
      </c>
      <c r="AD27" s="3">
        <f t="shared" si="3"/>
        <v>88582.986602564095</v>
      </c>
      <c r="AE27" s="3">
        <v>5687.5</v>
      </c>
      <c r="AG27" s="3">
        <f t="shared" si="4"/>
        <v>94270.486602564095</v>
      </c>
      <c r="AJ27" s="3">
        <v>7264.8</v>
      </c>
      <c r="AK27" t="s">
        <v>197</v>
      </c>
      <c r="AL27" t="s">
        <v>198</v>
      </c>
      <c r="AM27" s="23">
        <v>8.5000000000000006E-2</v>
      </c>
      <c r="AN27" s="24">
        <f t="shared" si="5"/>
        <v>101535.2866025641</v>
      </c>
      <c r="AO27" s="25">
        <f t="shared" si="15"/>
        <v>8630.4993612179496</v>
      </c>
      <c r="AP27" s="3">
        <f t="shared" si="16"/>
        <v>29700</v>
      </c>
      <c r="AQ27" s="24">
        <f t="shared" si="17"/>
        <v>2524.5</v>
      </c>
      <c r="AR27" s="24">
        <f t="shared" si="18"/>
        <v>142390.28596378205</v>
      </c>
      <c r="AS27" s="24">
        <f t="shared" si="10"/>
        <v>131235.2866025641</v>
      </c>
      <c r="AT27" t="s">
        <v>141</v>
      </c>
      <c r="AU27" t="s">
        <v>141</v>
      </c>
      <c r="AV27" t="s">
        <v>142</v>
      </c>
      <c r="AW27">
        <v>2933</v>
      </c>
      <c r="AX27" t="s">
        <v>143</v>
      </c>
      <c r="AY27">
        <v>67.992199999999997</v>
      </c>
      <c r="AZ27" s="3">
        <f t="shared" si="11"/>
        <v>2094.2150123658603</v>
      </c>
      <c r="BA27" s="24">
        <f t="shared" si="12"/>
        <v>131235.2866025641</v>
      </c>
      <c r="BB27" s="24">
        <f t="shared" si="13"/>
        <v>11154.999361217953</v>
      </c>
      <c r="BD27" t="s">
        <v>103</v>
      </c>
      <c r="BE27">
        <v>1</v>
      </c>
      <c r="BG27" t="s">
        <v>5306</v>
      </c>
      <c r="BI27" t="s">
        <v>199</v>
      </c>
      <c r="BN27" t="s">
        <v>5086</v>
      </c>
      <c r="BO27" t="s">
        <v>5068</v>
      </c>
      <c r="BP27" t="s">
        <v>5087</v>
      </c>
      <c r="BS27" t="e">
        <f>_xlfn.XLOOKUP(AV27,#REF!,#REF!)</f>
        <v>#REF!</v>
      </c>
    </row>
    <row r="28" spans="2:71" x14ac:dyDescent="0.2">
      <c r="C28" t="s">
        <v>94</v>
      </c>
      <c r="E28" t="s">
        <v>200</v>
      </c>
      <c r="F28" t="s">
        <v>201</v>
      </c>
      <c r="G28" t="s">
        <v>202</v>
      </c>
      <c r="H28" s="1">
        <v>42984</v>
      </c>
      <c r="J28" t="s">
        <v>151</v>
      </c>
      <c r="K28">
        <v>16</v>
      </c>
      <c r="L28" t="s">
        <v>4667</v>
      </c>
      <c r="M28" t="s">
        <v>3984</v>
      </c>
      <c r="N28" t="s">
        <v>4668</v>
      </c>
      <c r="O28" t="s">
        <v>98</v>
      </c>
      <c r="P28" t="s">
        <v>99</v>
      </c>
      <c r="Q28">
        <f t="shared" si="1"/>
        <v>31</v>
      </c>
      <c r="R28" s="3">
        <v>915511</v>
      </c>
      <c r="S28" s="3">
        <v>157585.08333333334</v>
      </c>
      <c r="T28" s="20">
        <v>0</v>
      </c>
      <c r="U28" s="3">
        <f t="shared" si="14"/>
        <v>0</v>
      </c>
      <c r="V28" s="21"/>
      <c r="W28" s="3">
        <v>3667.9126602564106</v>
      </c>
      <c r="X28" s="3">
        <v>2119.2384259259256</v>
      </c>
      <c r="Y28" s="22">
        <v>381.46291666666667</v>
      </c>
      <c r="Z28">
        <v>75</v>
      </c>
      <c r="AA28" s="3">
        <v>28522</v>
      </c>
      <c r="AB28" s="3">
        <v>4097.8723842003965</v>
      </c>
      <c r="AC28" s="3">
        <v>4167</v>
      </c>
      <c r="AD28" s="3">
        <f t="shared" si="3"/>
        <v>200615.56972038274</v>
      </c>
      <c r="AE28" s="3">
        <v>4154.166666666667</v>
      </c>
      <c r="AG28" s="3">
        <f t="shared" si="4"/>
        <v>204769.7363870494</v>
      </c>
      <c r="AJ28" s="3">
        <v>0</v>
      </c>
      <c r="AK28" t="s">
        <v>100</v>
      </c>
      <c r="AM28" s="23">
        <v>0.05</v>
      </c>
      <c r="AN28" s="24">
        <f t="shared" si="5"/>
        <v>204769.7363870494</v>
      </c>
      <c r="AO28" s="25">
        <f t="shared" si="15"/>
        <v>10238.486819352471</v>
      </c>
      <c r="AP28" s="3">
        <f t="shared" si="16"/>
        <v>29700</v>
      </c>
      <c r="AQ28" s="24">
        <f t="shared" si="17"/>
        <v>1485</v>
      </c>
      <c r="AR28" s="24">
        <f t="shared" si="18"/>
        <v>246193.22320640186</v>
      </c>
      <c r="AS28" s="24">
        <f t="shared" si="10"/>
        <v>234469.7363870494</v>
      </c>
      <c r="AT28" t="s">
        <v>134</v>
      </c>
      <c r="AU28" t="s">
        <v>134</v>
      </c>
      <c r="AV28" t="s">
        <v>135</v>
      </c>
      <c r="AW28">
        <v>35887</v>
      </c>
      <c r="AX28" t="s">
        <v>136</v>
      </c>
      <c r="AY28">
        <v>94.088300000000004</v>
      </c>
      <c r="AZ28" s="3">
        <f t="shared" si="11"/>
        <v>2616.6188910459841</v>
      </c>
      <c r="BA28" s="24">
        <f t="shared" si="12"/>
        <v>234469.7363870494</v>
      </c>
      <c r="BB28" s="24">
        <f t="shared" si="13"/>
        <v>11723.48681935246</v>
      </c>
      <c r="BD28" t="s">
        <v>103</v>
      </c>
      <c r="BE28">
        <v>1</v>
      </c>
      <c r="BG28" t="s">
        <v>5305</v>
      </c>
      <c r="BI28" t="s">
        <v>144</v>
      </c>
      <c r="BN28" t="s">
        <v>5070</v>
      </c>
      <c r="BO28" t="s">
        <v>5071</v>
      </c>
      <c r="BP28" t="s">
        <v>5085</v>
      </c>
      <c r="BS28" t="e">
        <f>_xlfn.XLOOKUP(AV28,#REF!,#REF!)</f>
        <v>#REF!</v>
      </c>
    </row>
    <row r="29" spans="2:71" x14ac:dyDescent="0.2">
      <c r="C29" t="s">
        <v>94</v>
      </c>
      <c r="E29" t="s">
        <v>203</v>
      </c>
      <c r="F29" t="s">
        <v>204</v>
      </c>
      <c r="G29" t="s">
        <v>205</v>
      </c>
      <c r="H29" s="1">
        <v>43026</v>
      </c>
      <c r="J29" t="s">
        <v>4678</v>
      </c>
      <c r="K29">
        <v>15</v>
      </c>
      <c r="L29" t="s">
        <v>4667</v>
      </c>
      <c r="M29" t="s">
        <v>3984</v>
      </c>
      <c r="N29" t="s">
        <v>4668</v>
      </c>
      <c r="O29" t="s">
        <v>98</v>
      </c>
      <c r="P29" t="s">
        <v>99</v>
      </c>
      <c r="Q29">
        <f t="shared" si="1"/>
        <v>31</v>
      </c>
      <c r="R29" s="3">
        <v>604019</v>
      </c>
      <c r="S29" s="3">
        <v>105669.75</v>
      </c>
      <c r="T29" s="20">
        <v>0</v>
      </c>
      <c r="U29" s="3">
        <f t="shared" si="14"/>
        <v>0</v>
      </c>
      <c r="V29" s="21"/>
      <c r="W29" s="3">
        <v>2419.9479166666665</v>
      </c>
      <c r="X29" s="3">
        <v>0</v>
      </c>
      <c r="Y29" s="22">
        <v>251.67458333333332</v>
      </c>
      <c r="Z29">
        <v>75</v>
      </c>
      <c r="AA29" s="3">
        <v>22098</v>
      </c>
      <c r="AB29" s="3">
        <v>5157.1723955161988</v>
      </c>
      <c r="AC29" s="3">
        <v>4167</v>
      </c>
      <c r="AD29" s="3">
        <f t="shared" si="3"/>
        <v>139838.54489551618</v>
      </c>
      <c r="AE29" s="3">
        <v>4154.166666666667</v>
      </c>
      <c r="AG29" s="3">
        <f t="shared" si="4"/>
        <v>143992.71156218284</v>
      </c>
      <c r="AJ29" s="3">
        <v>0</v>
      </c>
      <c r="AK29" t="s">
        <v>100</v>
      </c>
      <c r="AM29" s="23">
        <v>0.05</v>
      </c>
      <c r="AN29" s="24">
        <f t="shared" si="5"/>
        <v>143992.71156218284</v>
      </c>
      <c r="AO29" s="25">
        <f t="shared" si="15"/>
        <v>7199.6355781091424</v>
      </c>
      <c r="AP29" s="3">
        <f t="shared" si="16"/>
        <v>29700</v>
      </c>
      <c r="AQ29" s="24">
        <f t="shared" si="17"/>
        <v>1485</v>
      </c>
      <c r="AR29" s="24">
        <f t="shared" si="18"/>
        <v>182377.347140292</v>
      </c>
      <c r="AS29" s="24">
        <f t="shared" si="10"/>
        <v>173692.71156218284</v>
      </c>
      <c r="AT29" t="s">
        <v>134</v>
      </c>
      <c r="AU29" t="s">
        <v>134</v>
      </c>
      <c r="AV29" t="s">
        <v>135</v>
      </c>
      <c r="AW29" t="s">
        <v>5050</v>
      </c>
      <c r="AX29" t="s">
        <v>136</v>
      </c>
      <c r="AY29">
        <v>94.088300000000004</v>
      </c>
      <c r="AZ29" s="3">
        <f t="shared" si="11"/>
        <v>1938.3637194028586</v>
      </c>
      <c r="BA29" s="24">
        <f t="shared" si="12"/>
        <v>173692.71156218284</v>
      </c>
      <c r="BB29" s="24">
        <f t="shared" si="13"/>
        <v>8684.6355781091552</v>
      </c>
      <c r="BD29" t="s">
        <v>103</v>
      </c>
      <c r="BE29">
        <v>1</v>
      </c>
      <c r="BG29" t="s">
        <v>5305</v>
      </c>
      <c r="BI29" t="s">
        <v>144</v>
      </c>
      <c r="BN29" t="s">
        <v>5067</v>
      </c>
      <c r="BO29" t="s">
        <v>5088</v>
      </c>
      <c r="BP29" t="s">
        <v>5089</v>
      </c>
      <c r="BS29" t="e">
        <f>_xlfn.XLOOKUP(AV29,#REF!,#REF!)</f>
        <v>#REF!</v>
      </c>
    </row>
    <row r="30" spans="2:71" x14ac:dyDescent="0.2">
      <c r="C30" t="s">
        <v>94</v>
      </c>
      <c r="E30" t="s">
        <v>206</v>
      </c>
      <c r="F30" t="s">
        <v>207</v>
      </c>
      <c r="G30" t="s">
        <v>208</v>
      </c>
      <c r="H30" s="1">
        <v>43040</v>
      </c>
      <c r="J30" t="s">
        <v>4697</v>
      </c>
      <c r="K30">
        <v>14</v>
      </c>
      <c r="L30" t="s">
        <v>4791</v>
      </c>
      <c r="M30" t="s">
        <v>4579</v>
      </c>
      <c r="N30" t="s">
        <v>4668</v>
      </c>
      <c r="O30" t="s">
        <v>98</v>
      </c>
      <c r="P30" t="s">
        <v>99</v>
      </c>
      <c r="Q30">
        <f t="shared" si="1"/>
        <v>31</v>
      </c>
      <c r="R30" s="3">
        <v>625738</v>
      </c>
      <c r="S30" s="3">
        <v>109289.66666666667</v>
      </c>
      <c r="T30" s="20">
        <v>0</v>
      </c>
      <c r="U30" s="3">
        <f t="shared" si="14"/>
        <v>0</v>
      </c>
      <c r="V30" s="21"/>
      <c r="W30" s="3">
        <v>2506.9631410256411</v>
      </c>
      <c r="X30" s="3">
        <v>1448.4675925925926</v>
      </c>
      <c r="Y30" s="22">
        <v>260.72416666666669</v>
      </c>
      <c r="Z30">
        <v>75</v>
      </c>
      <c r="AB30" s="3">
        <v>0</v>
      </c>
      <c r="AC30" s="3">
        <v>4167</v>
      </c>
      <c r="AD30" s="3">
        <f t="shared" si="3"/>
        <v>117747.82156695158</v>
      </c>
      <c r="AE30" s="3">
        <v>23570.833333333332</v>
      </c>
      <c r="AG30" s="3">
        <f t="shared" si="4"/>
        <v>141318.65490028492</v>
      </c>
      <c r="AJ30" s="3">
        <v>0</v>
      </c>
      <c r="AK30" t="s">
        <v>100</v>
      </c>
      <c r="AM30" s="23">
        <v>8.5000000000000006E-2</v>
      </c>
      <c r="AN30" s="24">
        <f t="shared" si="5"/>
        <v>141318.65490028492</v>
      </c>
      <c r="AO30" s="25">
        <f t="shared" si="15"/>
        <v>12012.085666524219</v>
      </c>
      <c r="AP30" s="3">
        <f t="shared" si="16"/>
        <v>29700</v>
      </c>
      <c r="AQ30" s="24">
        <f t="shared" si="17"/>
        <v>2524.5</v>
      </c>
      <c r="AR30" s="24">
        <f t="shared" si="18"/>
        <v>185555.24056680914</v>
      </c>
      <c r="AS30" s="24">
        <f t="shared" si="10"/>
        <v>171018.65490028492</v>
      </c>
      <c r="AT30" t="s">
        <v>134</v>
      </c>
      <c r="AU30" t="s">
        <v>134</v>
      </c>
      <c r="AV30" t="s">
        <v>135</v>
      </c>
      <c r="AW30">
        <v>90020</v>
      </c>
      <c r="AX30" t="s">
        <v>136</v>
      </c>
      <c r="AY30">
        <v>94.088300000000004</v>
      </c>
      <c r="AZ30" s="3">
        <f t="shared" si="11"/>
        <v>1972.1393687292589</v>
      </c>
      <c r="BA30" s="24">
        <f t="shared" si="12"/>
        <v>171018.65490028492</v>
      </c>
      <c r="BB30" s="24">
        <f t="shared" si="13"/>
        <v>14536.585666524217</v>
      </c>
      <c r="BD30" t="s">
        <v>103</v>
      </c>
      <c r="BE30">
        <v>1</v>
      </c>
      <c r="BG30" t="s">
        <v>5305</v>
      </c>
      <c r="BI30" t="s">
        <v>209</v>
      </c>
      <c r="BN30" t="s">
        <v>5090</v>
      </c>
      <c r="BO30" t="s">
        <v>134</v>
      </c>
      <c r="BP30" t="s">
        <v>5091</v>
      </c>
      <c r="BS30" t="e">
        <f>_xlfn.XLOOKUP(AV30,#REF!,#REF!)</f>
        <v>#REF!</v>
      </c>
    </row>
    <row r="31" spans="2:71" x14ac:dyDescent="0.2">
      <c r="C31" t="s">
        <v>94</v>
      </c>
      <c r="E31" t="s">
        <v>210</v>
      </c>
      <c r="F31" t="s">
        <v>211</v>
      </c>
      <c r="G31" t="s">
        <v>212</v>
      </c>
      <c r="H31" s="1">
        <v>43059</v>
      </c>
      <c r="J31" t="s">
        <v>4702</v>
      </c>
      <c r="K31">
        <v>13</v>
      </c>
      <c r="L31" t="s">
        <v>4667</v>
      </c>
      <c r="M31" t="s">
        <v>3984</v>
      </c>
      <c r="N31" t="s">
        <v>4668</v>
      </c>
      <c r="O31" t="s">
        <v>98</v>
      </c>
      <c r="P31" t="s">
        <v>99</v>
      </c>
      <c r="Q31">
        <f t="shared" si="1"/>
        <v>31</v>
      </c>
      <c r="R31" s="3">
        <v>369035</v>
      </c>
      <c r="S31" s="3">
        <v>66505.75</v>
      </c>
      <c r="T31" s="20">
        <v>0</v>
      </c>
      <c r="U31" s="3">
        <f t="shared" si="14"/>
        <v>0</v>
      </c>
      <c r="V31" s="21"/>
      <c r="W31" s="3">
        <v>1478.5056089743591</v>
      </c>
      <c r="X31" s="3">
        <v>234.91811342592592</v>
      </c>
      <c r="Y31" s="22">
        <v>153.76458333333335</v>
      </c>
      <c r="Z31">
        <v>75</v>
      </c>
      <c r="AB31" s="3">
        <v>2598.0510915830514</v>
      </c>
      <c r="AC31" s="3">
        <v>4167</v>
      </c>
      <c r="AD31" s="3">
        <f t="shared" si="3"/>
        <v>75212.989397316676</v>
      </c>
      <c r="AE31" s="3">
        <v>4154.166666666667</v>
      </c>
      <c r="AG31" s="3">
        <f t="shared" si="4"/>
        <v>79367.156063983348</v>
      </c>
      <c r="AJ31" s="3">
        <v>0</v>
      </c>
      <c r="AK31" t="s">
        <v>100</v>
      </c>
      <c r="AM31" s="23">
        <v>0.05</v>
      </c>
      <c r="AN31" s="24">
        <f t="shared" si="5"/>
        <v>79367.156063983348</v>
      </c>
      <c r="AO31" s="25">
        <f t="shared" si="15"/>
        <v>3968.3578031991674</v>
      </c>
      <c r="AP31" s="3">
        <f t="shared" si="16"/>
        <v>29700</v>
      </c>
      <c r="AQ31" s="24">
        <f t="shared" si="17"/>
        <v>1485</v>
      </c>
      <c r="AR31" s="24">
        <f t="shared" si="18"/>
        <v>114520.51386718251</v>
      </c>
      <c r="AS31" s="24">
        <f t="shared" si="10"/>
        <v>109067.15606398335</v>
      </c>
      <c r="AT31" t="s">
        <v>134</v>
      </c>
      <c r="AU31" t="s">
        <v>134</v>
      </c>
      <c r="AV31" t="s">
        <v>135</v>
      </c>
      <c r="AW31">
        <v>34732</v>
      </c>
      <c r="AX31" t="s">
        <v>136</v>
      </c>
      <c r="AY31">
        <v>94.088300000000004</v>
      </c>
      <c r="AZ31" s="3">
        <f t="shared" si="11"/>
        <v>1217.1599855368042</v>
      </c>
      <c r="BA31" s="24">
        <f t="shared" si="12"/>
        <v>109067.15606398335</v>
      </c>
      <c r="BB31" s="24">
        <f t="shared" si="13"/>
        <v>5453.3578031991638</v>
      </c>
      <c r="BD31" t="s">
        <v>103</v>
      </c>
      <c r="BE31">
        <v>1</v>
      </c>
      <c r="BG31" t="s">
        <v>5305</v>
      </c>
      <c r="BI31" t="s">
        <v>144</v>
      </c>
      <c r="BN31" t="s">
        <v>5067</v>
      </c>
      <c r="BO31" t="s">
        <v>5082</v>
      </c>
      <c r="BP31" t="s">
        <v>5083</v>
      </c>
      <c r="BS31" t="e">
        <f>_xlfn.XLOOKUP(AV31,#REF!,#REF!)</f>
        <v>#REF!</v>
      </c>
    </row>
    <row r="32" spans="2:71" x14ac:dyDescent="0.2">
      <c r="B32">
        <f>+COUNTIF(F32:F3198,F32)</f>
        <v>2</v>
      </c>
      <c r="C32" t="s">
        <v>94</v>
      </c>
      <c r="E32" t="s">
        <v>213</v>
      </c>
      <c r="F32" t="s">
        <v>214</v>
      </c>
      <c r="G32" t="s">
        <v>215</v>
      </c>
      <c r="H32" s="1">
        <v>43066</v>
      </c>
      <c r="J32" t="s">
        <v>151</v>
      </c>
      <c r="K32">
        <v>16</v>
      </c>
      <c r="L32" t="s">
        <v>4667</v>
      </c>
      <c r="M32" t="s">
        <v>3984</v>
      </c>
      <c r="N32" t="s">
        <v>4668</v>
      </c>
      <c r="O32" t="s">
        <v>98</v>
      </c>
      <c r="P32" t="s">
        <v>99</v>
      </c>
      <c r="Q32">
        <f t="shared" si="1"/>
        <v>31</v>
      </c>
      <c r="R32" s="3">
        <v>1044097</v>
      </c>
      <c r="S32" s="3">
        <v>179016.16666666666</v>
      </c>
      <c r="T32" s="20">
        <v>0</v>
      </c>
      <c r="U32" s="3">
        <f t="shared" si="14"/>
        <v>0</v>
      </c>
      <c r="V32" s="21"/>
      <c r="W32" s="3">
        <v>4183.0809294871797</v>
      </c>
      <c r="X32" s="3">
        <v>0</v>
      </c>
      <c r="Y32" s="22">
        <v>435.04041666666666</v>
      </c>
      <c r="Z32">
        <v>75</v>
      </c>
      <c r="AA32" s="3">
        <v>33104</v>
      </c>
      <c r="AB32" s="3">
        <v>8379.124557593761</v>
      </c>
      <c r="AC32" s="3">
        <v>4167</v>
      </c>
      <c r="AD32" s="3">
        <f t="shared" si="3"/>
        <v>229359.41257041425</v>
      </c>
      <c r="AE32" s="3">
        <v>4154.166666666667</v>
      </c>
      <c r="AG32" s="3">
        <f t="shared" si="4"/>
        <v>233513.57923708091</v>
      </c>
      <c r="AJ32" s="3">
        <v>0</v>
      </c>
      <c r="AK32" t="s">
        <v>100</v>
      </c>
      <c r="AM32" s="23">
        <v>0.05</v>
      </c>
      <c r="AN32" s="24">
        <f t="shared" si="5"/>
        <v>233513.57923708091</v>
      </c>
      <c r="AO32" s="25">
        <f t="shared" si="15"/>
        <v>11675.678961854046</v>
      </c>
      <c r="AP32" s="3">
        <f t="shared" si="16"/>
        <v>29700</v>
      </c>
      <c r="AQ32" s="24">
        <f t="shared" si="17"/>
        <v>1485</v>
      </c>
      <c r="AR32" s="24">
        <f t="shared" si="18"/>
        <v>276374.25819893496</v>
      </c>
      <c r="AS32" s="24">
        <f t="shared" si="10"/>
        <v>263213.57923708088</v>
      </c>
      <c r="AT32" t="s">
        <v>141</v>
      </c>
      <c r="AU32" t="s">
        <v>141</v>
      </c>
      <c r="AV32" t="s">
        <v>142</v>
      </c>
      <c r="AW32">
        <v>2933</v>
      </c>
      <c r="AX32" t="s">
        <v>143</v>
      </c>
      <c r="AY32">
        <v>67.992199999999997</v>
      </c>
      <c r="AZ32" s="3">
        <f t="shared" si="11"/>
        <v>4064.7935821893534</v>
      </c>
      <c r="BA32" s="24">
        <f t="shared" si="12"/>
        <v>263213.57923708088</v>
      </c>
      <c r="BB32" s="24">
        <f t="shared" si="13"/>
        <v>13160.678961854079</v>
      </c>
      <c r="BD32" t="s">
        <v>103</v>
      </c>
      <c r="BE32">
        <v>1</v>
      </c>
      <c r="BG32" t="s">
        <v>5306</v>
      </c>
      <c r="BI32" t="s">
        <v>144</v>
      </c>
      <c r="BN32" t="s">
        <v>5070</v>
      </c>
      <c r="BO32" t="s">
        <v>5068</v>
      </c>
      <c r="BP32" t="s">
        <v>5092</v>
      </c>
      <c r="BS32" t="e">
        <f>_xlfn.XLOOKUP(AV32,#REF!,#REF!)</f>
        <v>#REF!</v>
      </c>
    </row>
    <row r="33" spans="3:71" x14ac:dyDescent="0.2">
      <c r="C33" t="s">
        <v>94</v>
      </c>
      <c r="E33" t="s">
        <v>216</v>
      </c>
      <c r="F33" t="s">
        <v>217</v>
      </c>
      <c r="G33" t="s">
        <v>218</v>
      </c>
      <c r="H33" s="1">
        <v>43143</v>
      </c>
      <c r="J33" t="s">
        <v>4678</v>
      </c>
      <c r="K33">
        <v>15</v>
      </c>
      <c r="L33" t="s">
        <v>4667</v>
      </c>
      <c r="M33" t="s">
        <v>3984</v>
      </c>
      <c r="N33" t="s">
        <v>4668</v>
      </c>
      <c r="O33" t="s">
        <v>98</v>
      </c>
      <c r="P33" t="s">
        <v>99</v>
      </c>
      <c r="Q33">
        <f t="shared" si="1"/>
        <v>31</v>
      </c>
      <c r="R33" s="3">
        <v>588148</v>
      </c>
      <c r="S33" s="3">
        <v>103024.58333333333</v>
      </c>
      <c r="T33" s="20">
        <v>0</v>
      </c>
      <c r="U33" s="3">
        <f t="shared" si="14"/>
        <v>0</v>
      </c>
      <c r="V33" s="21"/>
      <c r="W33" s="3">
        <v>2356.3621794871797</v>
      </c>
      <c r="X33" s="3">
        <v>0</v>
      </c>
      <c r="Y33" s="22">
        <v>245.0616666666667</v>
      </c>
      <c r="Z33">
        <v>75</v>
      </c>
      <c r="AA33" s="3">
        <v>21297</v>
      </c>
      <c r="AB33" s="3">
        <v>4719.7245185028069</v>
      </c>
      <c r="AC33" s="3">
        <v>4167</v>
      </c>
      <c r="AD33" s="3">
        <f t="shared" si="3"/>
        <v>135884.73169798998</v>
      </c>
      <c r="AE33" s="3">
        <v>4154.166666666667</v>
      </c>
      <c r="AG33" s="3">
        <f t="shared" si="4"/>
        <v>140038.89836465663</v>
      </c>
      <c r="AJ33" s="3">
        <v>0</v>
      </c>
      <c r="AK33" t="s">
        <v>100</v>
      </c>
      <c r="AM33" s="23">
        <v>0.05</v>
      </c>
      <c r="AN33" s="24">
        <f t="shared" si="5"/>
        <v>140038.89836465663</v>
      </c>
      <c r="AO33" s="25">
        <f t="shared" si="15"/>
        <v>7001.9449182328317</v>
      </c>
      <c r="AP33" s="3">
        <f t="shared" si="16"/>
        <v>29700</v>
      </c>
      <c r="AQ33" s="24">
        <f t="shared" si="17"/>
        <v>1485</v>
      </c>
      <c r="AR33" s="24">
        <f t="shared" si="18"/>
        <v>178225.84328288946</v>
      </c>
      <c r="AS33" s="24">
        <f t="shared" si="10"/>
        <v>169738.89836465663</v>
      </c>
      <c r="AT33" t="s">
        <v>134</v>
      </c>
      <c r="AU33" t="s">
        <v>134</v>
      </c>
      <c r="AV33" t="s">
        <v>135</v>
      </c>
      <c r="AW33">
        <v>35875</v>
      </c>
      <c r="AX33" t="s">
        <v>136</v>
      </c>
      <c r="AY33">
        <v>94.088300000000004</v>
      </c>
      <c r="AZ33" s="3">
        <f t="shared" si="11"/>
        <v>1894.2402326632478</v>
      </c>
      <c r="BA33" s="24">
        <f t="shared" si="12"/>
        <v>169738.89836465663</v>
      </c>
      <c r="BB33" s="24">
        <f t="shared" si="13"/>
        <v>8486.9449182328244</v>
      </c>
      <c r="BD33" t="s">
        <v>103</v>
      </c>
      <c r="BE33">
        <v>1</v>
      </c>
      <c r="BG33" t="s">
        <v>5305</v>
      </c>
      <c r="BI33" t="s">
        <v>144</v>
      </c>
      <c r="BN33" t="s">
        <v>5070</v>
      </c>
      <c r="BO33" t="s">
        <v>5071</v>
      </c>
      <c r="BP33" t="s">
        <v>5076</v>
      </c>
      <c r="BS33" t="e">
        <f>_xlfn.XLOOKUP(AV33,#REF!,#REF!)</f>
        <v>#REF!</v>
      </c>
    </row>
    <row r="34" spans="3:71" x14ac:dyDescent="0.2">
      <c r="C34" t="s">
        <v>94</v>
      </c>
      <c r="E34" t="s">
        <v>219</v>
      </c>
      <c r="F34" t="s">
        <v>220</v>
      </c>
      <c r="G34" t="s">
        <v>221</v>
      </c>
      <c r="H34" s="1">
        <v>43164</v>
      </c>
      <c r="J34" t="s">
        <v>4708</v>
      </c>
      <c r="K34">
        <v>12</v>
      </c>
      <c r="L34" t="s">
        <v>4667</v>
      </c>
      <c r="M34" t="s">
        <v>3984</v>
      </c>
      <c r="N34" t="s">
        <v>4668</v>
      </c>
      <c r="O34" t="s">
        <v>98</v>
      </c>
      <c r="P34" t="s">
        <v>99</v>
      </c>
      <c r="Q34">
        <f t="shared" si="1"/>
        <v>31</v>
      </c>
      <c r="R34" s="3">
        <v>388991</v>
      </c>
      <c r="S34" s="3">
        <v>69831.75</v>
      </c>
      <c r="T34" s="20">
        <v>0</v>
      </c>
      <c r="U34" s="3">
        <f t="shared" si="14"/>
        <v>0</v>
      </c>
      <c r="V34" s="21"/>
      <c r="W34" s="3">
        <v>1558.4575320512822</v>
      </c>
      <c r="X34" s="3">
        <v>0</v>
      </c>
      <c r="Y34" s="22">
        <v>162.07958333333335</v>
      </c>
      <c r="Z34">
        <v>75</v>
      </c>
      <c r="AB34" s="3">
        <v>0</v>
      </c>
      <c r="AC34" s="3">
        <v>4167</v>
      </c>
      <c r="AD34" s="3">
        <f t="shared" si="3"/>
        <v>75794.287115384621</v>
      </c>
      <c r="AE34" s="3">
        <v>4154.166666666667</v>
      </c>
      <c r="AG34" s="3">
        <f t="shared" si="4"/>
        <v>79948.453782051292</v>
      </c>
      <c r="AJ34" s="3">
        <v>0</v>
      </c>
      <c r="AK34" t="s">
        <v>100</v>
      </c>
      <c r="AM34" s="23">
        <v>0.05</v>
      </c>
      <c r="AN34" s="24">
        <f t="shared" si="5"/>
        <v>79948.453782051292</v>
      </c>
      <c r="AO34" s="25">
        <f t="shared" si="15"/>
        <v>3997.4226891025646</v>
      </c>
      <c r="AP34" s="3">
        <f t="shared" si="16"/>
        <v>29700</v>
      </c>
      <c r="AQ34" s="24">
        <f t="shared" si="17"/>
        <v>1485</v>
      </c>
      <c r="AR34" s="24">
        <f t="shared" si="18"/>
        <v>115130.87647115385</v>
      </c>
      <c r="AS34" s="24">
        <f t="shared" si="10"/>
        <v>109648.45378205129</v>
      </c>
      <c r="AT34" t="s">
        <v>134</v>
      </c>
      <c r="AU34" t="s">
        <v>134</v>
      </c>
      <c r="AV34" t="s">
        <v>135</v>
      </c>
      <c r="AW34">
        <v>35879</v>
      </c>
      <c r="AX34" t="s">
        <v>136</v>
      </c>
      <c r="AY34">
        <v>94.088300000000004</v>
      </c>
      <c r="AZ34" s="3">
        <f t="shared" si="11"/>
        <v>1223.6471109707993</v>
      </c>
      <c r="BA34" s="24">
        <f t="shared" si="12"/>
        <v>109648.45378205129</v>
      </c>
      <c r="BB34" s="24">
        <f t="shared" si="13"/>
        <v>5482.422689102561</v>
      </c>
      <c r="BD34" t="s">
        <v>103</v>
      </c>
      <c r="BE34">
        <v>1</v>
      </c>
      <c r="BG34" t="s">
        <v>5305</v>
      </c>
      <c r="BI34" t="s">
        <v>144</v>
      </c>
      <c r="BN34" t="s">
        <v>5067</v>
      </c>
      <c r="BO34" t="s">
        <v>5071</v>
      </c>
      <c r="BP34" t="s">
        <v>5073</v>
      </c>
      <c r="BS34" t="e">
        <f>_xlfn.XLOOKUP(AV34,#REF!,#REF!)</f>
        <v>#REF!</v>
      </c>
    </row>
    <row r="35" spans="3:71" x14ac:dyDescent="0.2">
      <c r="C35" t="s">
        <v>94</v>
      </c>
      <c r="E35" t="s">
        <v>222</v>
      </c>
      <c r="F35" t="s">
        <v>223</v>
      </c>
      <c r="G35" t="s">
        <v>224</v>
      </c>
      <c r="H35" s="1">
        <v>43258</v>
      </c>
      <c r="J35" t="s">
        <v>4708</v>
      </c>
      <c r="K35">
        <v>12</v>
      </c>
      <c r="L35" t="s">
        <v>4667</v>
      </c>
      <c r="M35" t="s">
        <v>3984</v>
      </c>
      <c r="N35" t="s">
        <v>4668</v>
      </c>
      <c r="O35" t="s">
        <v>98</v>
      </c>
      <c r="P35" t="s">
        <v>99</v>
      </c>
      <c r="Q35">
        <f t="shared" si="1"/>
        <v>31</v>
      </c>
      <c r="R35" s="3">
        <v>329070</v>
      </c>
      <c r="S35" s="3">
        <v>54844.916666666664</v>
      </c>
      <c r="T35" s="20">
        <v>0</v>
      </c>
      <c r="U35" s="3">
        <f t="shared" si="14"/>
        <v>0</v>
      </c>
      <c r="V35" s="21"/>
      <c r="W35" s="3">
        <v>1318.3894230769231</v>
      </c>
      <c r="X35" s="3">
        <v>0</v>
      </c>
      <c r="Y35" s="22">
        <v>137.11250000000001</v>
      </c>
      <c r="Z35">
        <v>75</v>
      </c>
      <c r="AB35" s="3">
        <v>0</v>
      </c>
      <c r="AC35" s="3">
        <v>4167</v>
      </c>
      <c r="AD35" s="3">
        <f t="shared" si="3"/>
        <v>60542.418589743589</v>
      </c>
      <c r="AE35" s="3">
        <v>4154.166666666667</v>
      </c>
      <c r="AG35" s="3">
        <f t="shared" si="4"/>
        <v>64696.585256410253</v>
      </c>
      <c r="AJ35" s="3">
        <v>4428.6782206037651</v>
      </c>
      <c r="AK35" t="s">
        <v>166</v>
      </c>
      <c r="AL35" t="s">
        <v>165</v>
      </c>
      <c r="AM35" s="23">
        <v>0.05</v>
      </c>
      <c r="AN35" s="24">
        <f t="shared" si="5"/>
        <v>69125.263477014014</v>
      </c>
      <c r="AO35" s="25">
        <f t="shared" si="15"/>
        <v>3456.2631738507007</v>
      </c>
      <c r="AP35" s="3">
        <f t="shared" si="16"/>
        <v>29700</v>
      </c>
      <c r="AQ35" s="24">
        <f t="shared" si="17"/>
        <v>1485</v>
      </c>
      <c r="AR35" s="24">
        <f t="shared" si="18"/>
        <v>103766.52665086472</v>
      </c>
      <c r="AS35" s="24">
        <f t="shared" si="10"/>
        <v>98825.263477014014</v>
      </c>
      <c r="AT35" t="s">
        <v>225</v>
      </c>
      <c r="AU35" t="s">
        <v>225</v>
      </c>
      <c r="AV35" t="s">
        <v>156</v>
      </c>
      <c r="AW35" t="s">
        <v>4821</v>
      </c>
      <c r="AX35" t="s">
        <v>157</v>
      </c>
      <c r="AY35">
        <v>125.569</v>
      </c>
      <c r="AZ35" s="3">
        <f t="shared" si="11"/>
        <v>826.37057435246527</v>
      </c>
      <c r="BA35" s="24">
        <f t="shared" si="12"/>
        <v>98825.263477014014</v>
      </c>
      <c r="BB35" s="24">
        <f t="shared" si="13"/>
        <v>4941.2631738507043</v>
      </c>
      <c r="BD35" t="s">
        <v>103</v>
      </c>
      <c r="BE35">
        <v>1</v>
      </c>
      <c r="BG35" t="s">
        <v>5309</v>
      </c>
      <c r="BI35" t="s">
        <v>144</v>
      </c>
      <c r="BN35" t="s">
        <v>5067</v>
      </c>
      <c r="BO35" t="s">
        <v>5074</v>
      </c>
      <c r="BP35" t="s">
        <v>5093</v>
      </c>
      <c r="BS35" t="e">
        <f>_xlfn.XLOOKUP(AV35,#REF!,#REF!)</f>
        <v>#REF!</v>
      </c>
    </row>
    <row r="36" spans="3:71" x14ac:dyDescent="0.2">
      <c r="C36" t="s">
        <v>94</v>
      </c>
      <c r="E36" t="s">
        <v>226</v>
      </c>
      <c r="F36" t="s">
        <v>227</v>
      </c>
      <c r="G36" t="s">
        <v>228</v>
      </c>
      <c r="H36" s="1">
        <v>43262</v>
      </c>
      <c r="J36" t="s">
        <v>4697</v>
      </c>
      <c r="K36">
        <v>14</v>
      </c>
      <c r="L36" t="s">
        <v>4703</v>
      </c>
      <c r="M36" t="s">
        <v>293</v>
      </c>
      <c r="N36" t="s">
        <v>4668</v>
      </c>
      <c r="O36" t="s">
        <v>98</v>
      </c>
      <c r="P36" t="s">
        <v>99</v>
      </c>
      <c r="Q36">
        <f t="shared" si="1"/>
        <v>31</v>
      </c>
      <c r="R36" s="3">
        <v>556393</v>
      </c>
      <c r="S36" s="3">
        <v>97732.166666666672</v>
      </c>
      <c r="T36" s="20">
        <v>0</v>
      </c>
      <c r="U36" s="3">
        <f t="shared" si="14"/>
        <v>0</v>
      </c>
      <c r="V36" s="21"/>
      <c r="W36" s="3">
        <v>2229.1386217948721</v>
      </c>
      <c r="X36" s="3">
        <v>0</v>
      </c>
      <c r="Y36" s="22">
        <v>231.83041666666668</v>
      </c>
      <c r="Z36">
        <v>75</v>
      </c>
      <c r="AB36" s="3">
        <v>0</v>
      </c>
      <c r="AC36" s="3">
        <v>4167</v>
      </c>
      <c r="AD36" s="3">
        <f t="shared" si="3"/>
        <v>104435.13570512821</v>
      </c>
      <c r="AE36" s="3">
        <v>5687.5</v>
      </c>
      <c r="AG36" s="3">
        <f t="shared" si="4"/>
        <v>110122.63570512821</v>
      </c>
      <c r="AJ36" s="3">
        <v>5813.1491241962494</v>
      </c>
      <c r="AK36" t="s">
        <v>229</v>
      </c>
      <c r="AL36" t="s">
        <v>230</v>
      </c>
      <c r="AM36" s="23">
        <v>8.5000000000000006E-2</v>
      </c>
      <c r="AN36" s="24">
        <f t="shared" si="5"/>
        <v>115935.78482932446</v>
      </c>
      <c r="AO36" s="25">
        <f t="shared" si="15"/>
        <v>9854.54171049258</v>
      </c>
      <c r="AP36" s="3">
        <f t="shared" si="16"/>
        <v>29700</v>
      </c>
      <c r="AQ36" s="24">
        <f t="shared" si="17"/>
        <v>2524.5</v>
      </c>
      <c r="AR36" s="24">
        <f t="shared" si="18"/>
        <v>158014.82653981703</v>
      </c>
      <c r="AS36" s="24">
        <f t="shared" si="10"/>
        <v>145635.78482932446</v>
      </c>
      <c r="AT36" t="s">
        <v>134</v>
      </c>
      <c r="AU36" t="s">
        <v>134</v>
      </c>
      <c r="AV36" t="s">
        <v>135</v>
      </c>
      <c r="AW36">
        <v>90349</v>
      </c>
      <c r="AX36" t="s">
        <v>136</v>
      </c>
      <c r="AY36">
        <v>94.088300000000004</v>
      </c>
      <c r="AZ36" s="3">
        <f t="shared" si="11"/>
        <v>1679.4311996264894</v>
      </c>
      <c r="BA36" s="24">
        <f t="shared" si="12"/>
        <v>145635.78482932446</v>
      </c>
      <c r="BB36" s="24">
        <f t="shared" si="13"/>
        <v>12379.041710492573</v>
      </c>
      <c r="BD36" t="s">
        <v>103</v>
      </c>
      <c r="BE36">
        <v>1</v>
      </c>
      <c r="BG36" t="s">
        <v>5305</v>
      </c>
      <c r="BI36" t="s">
        <v>104</v>
      </c>
      <c r="BN36" t="s">
        <v>5094</v>
      </c>
      <c r="BO36" t="s">
        <v>134</v>
      </c>
      <c r="BP36" t="s">
        <v>5091</v>
      </c>
      <c r="BS36" t="e">
        <f>_xlfn.XLOOKUP(AV36,#REF!,#REF!)</f>
        <v>#REF!</v>
      </c>
    </row>
    <row r="37" spans="3:71" x14ac:dyDescent="0.2">
      <c r="C37" t="s">
        <v>94</v>
      </c>
      <c r="E37" t="s">
        <v>231</v>
      </c>
      <c r="F37" t="s">
        <v>232</v>
      </c>
      <c r="G37" t="s">
        <v>233</v>
      </c>
      <c r="H37" s="1">
        <v>43305</v>
      </c>
      <c r="J37" t="s">
        <v>151</v>
      </c>
      <c r="K37">
        <v>16</v>
      </c>
      <c r="L37" t="s">
        <v>4667</v>
      </c>
      <c r="M37" t="s">
        <v>3984</v>
      </c>
      <c r="N37" t="s">
        <v>4668</v>
      </c>
      <c r="O37" t="s">
        <v>98</v>
      </c>
      <c r="P37" t="s">
        <v>99</v>
      </c>
      <c r="Q37">
        <f t="shared" si="1"/>
        <v>31</v>
      </c>
      <c r="R37" s="3">
        <v>533465</v>
      </c>
      <c r="S37" s="3">
        <v>93910.75</v>
      </c>
      <c r="T37" s="20">
        <v>0</v>
      </c>
      <c r="U37" s="3">
        <f t="shared" si="14"/>
        <v>0</v>
      </c>
      <c r="V37" s="21"/>
      <c r="W37" s="3">
        <v>2137.2796474358975</v>
      </c>
      <c r="X37" s="3">
        <v>0</v>
      </c>
      <c r="Y37" s="22">
        <v>222.27708333333334</v>
      </c>
      <c r="Z37">
        <v>75</v>
      </c>
      <c r="AA37" s="3">
        <v>18566</v>
      </c>
      <c r="AB37" s="3">
        <v>0</v>
      </c>
      <c r="AC37" s="3">
        <v>4167</v>
      </c>
      <c r="AD37" s="3">
        <f t="shared" si="3"/>
        <v>119078.30673076923</v>
      </c>
      <c r="AE37" s="3">
        <v>4154.166666666667</v>
      </c>
      <c r="AG37" s="3">
        <f t="shared" si="4"/>
        <v>123232.4733974359</v>
      </c>
      <c r="AJ37" s="3">
        <v>0</v>
      </c>
      <c r="AK37" t="s">
        <v>100</v>
      </c>
      <c r="AM37" s="23">
        <v>0.05</v>
      </c>
      <c r="AN37" s="24">
        <f t="shared" si="5"/>
        <v>123232.4733974359</v>
      </c>
      <c r="AO37" s="25">
        <f t="shared" si="15"/>
        <v>6161.6236698717948</v>
      </c>
      <c r="AP37" s="3">
        <f t="shared" si="16"/>
        <v>29700</v>
      </c>
      <c r="AQ37" s="24">
        <f t="shared" si="17"/>
        <v>1485</v>
      </c>
      <c r="AR37" s="24">
        <f t="shared" si="18"/>
        <v>160579.09706730768</v>
      </c>
      <c r="AS37" s="24">
        <f t="shared" si="10"/>
        <v>152932.47339743591</v>
      </c>
      <c r="AT37" t="s">
        <v>188</v>
      </c>
      <c r="AU37" t="s">
        <v>188</v>
      </c>
      <c r="AV37" t="s">
        <v>189</v>
      </c>
      <c r="AW37">
        <v>5220</v>
      </c>
      <c r="AX37" t="s">
        <v>190</v>
      </c>
      <c r="AY37">
        <v>65.109899999999996</v>
      </c>
      <c r="AZ37" s="3">
        <f t="shared" si="11"/>
        <v>2466.2777406708915</v>
      </c>
      <c r="BA37" s="24">
        <f t="shared" si="12"/>
        <v>152932.47339743591</v>
      </c>
      <c r="BB37" s="24">
        <f t="shared" si="13"/>
        <v>7646.6236698717694</v>
      </c>
      <c r="BD37" t="s">
        <v>103</v>
      </c>
      <c r="BE37">
        <v>1</v>
      </c>
      <c r="BG37" t="s">
        <v>5308</v>
      </c>
      <c r="BI37" t="s">
        <v>144</v>
      </c>
      <c r="BN37" t="s">
        <v>5070</v>
      </c>
      <c r="BO37" t="s">
        <v>188</v>
      </c>
      <c r="BP37" t="s">
        <v>5095</v>
      </c>
      <c r="BS37" t="e">
        <f>_xlfn.XLOOKUP(AV37,#REF!,#REF!)</f>
        <v>#REF!</v>
      </c>
    </row>
    <row r="38" spans="3:71" x14ac:dyDescent="0.2">
      <c r="C38" t="s">
        <v>94</v>
      </c>
      <c r="E38" t="s">
        <v>234</v>
      </c>
      <c r="F38" t="s">
        <v>235</v>
      </c>
      <c r="G38" t="s">
        <v>236</v>
      </c>
      <c r="H38" s="1">
        <v>43325</v>
      </c>
      <c r="J38" t="s">
        <v>4697</v>
      </c>
      <c r="K38">
        <v>14</v>
      </c>
      <c r="L38" t="s">
        <v>4703</v>
      </c>
      <c r="M38" t="s">
        <v>293</v>
      </c>
      <c r="N38" t="s">
        <v>4668</v>
      </c>
      <c r="O38" t="s">
        <v>98</v>
      </c>
      <c r="P38" t="s">
        <v>99</v>
      </c>
      <c r="Q38">
        <f t="shared" si="1"/>
        <v>31</v>
      </c>
      <c r="R38" s="3">
        <v>590149</v>
      </c>
      <c r="S38" s="3">
        <v>103358.08333333333</v>
      </c>
      <c r="T38" s="20">
        <v>0</v>
      </c>
      <c r="U38" s="3">
        <f t="shared" si="14"/>
        <v>0</v>
      </c>
      <c r="V38" s="21"/>
      <c r="W38" s="3">
        <v>2364.3790064102564</v>
      </c>
      <c r="X38" s="3">
        <v>1366.0856481481483</v>
      </c>
      <c r="Y38" s="22">
        <v>245.89541666666668</v>
      </c>
      <c r="Z38">
        <v>75</v>
      </c>
      <c r="AB38" s="3">
        <v>0</v>
      </c>
      <c r="AC38" s="3">
        <v>4167</v>
      </c>
      <c r="AD38" s="3">
        <f t="shared" si="3"/>
        <v>111576.44340455839</v>
      </c>
      <c r="AE38" s="3">
        <v>5687.5</v>
      </c>
      <c r="AG38" s="3">
        <f t="shared" si="4"/>
        <v>117263.94340455839</v>
      </c>
      <c r="AJ38" s="3">
        <v>7264.8</v>
      </c>
      <c r="AK38" t="s">
        <v>197</v>
      </c>
      <c r="AL38" t="s">
        <v>198</v>
      </c>
      <c r="AM38" s="23">
        <v>8.5000000000000006E-2</v>
      </c>
      <c r="AN38" s="24">
        <f t="shared" si="5"/>
        <v>124528.74340455839</v>
      </c>
      <c r="AO38" s="25">
        <f t="shared" si="15"/>
        <v>10584.943189387464</v>
      </c>
      <c r="AP38" s="3">
        <f t="shared" si="16"/>
        <v>29700</v>
      </c>
      <c r="AQ38" s="24">
        <f t="shared" si="17"/>
        <v>2524.5</v>
      </c>
      <c r="AR38" s="24">
        <f t="shared" si="18"/>
        <v>167338.18659394587</v>
      </c>
      <c r="AS38" s="24">
        <f t="shared" si="10"/>
        <v>154228.74340455839</v>
      </c>
      <c r="AT38" t="s">
        <v>134</v>
      </c>
      <c r="AU38" t="s">
        <v>134</v>
      </c>
      <c r="AV38" t="s">
        <v>135</v>
      </c>
      <c r="AW38">
        <v>35072</v>
      </c>
      <c r="AX38" t="s">
        <v>136</v>
      </c>
      <c r="AY38">
        <v>94.088300000000004</v>
      </c>
      <c r="AZ38" s="3">
        <f t="shared" si="11"/>
        <v>1778.5227982006886</v>
      </c>
      <c r="BA38" s="24">
        <f t="shared" si="12"/>
        <v>154228.74340455839</v>
      </c>
      <c r="BB38" s="24">
        <f t="shared" si="13"/>
        <v>13109.443189387472</v>
      </c>
      <c r="BD38" t="s">
        <v>103</v>
      </c>
      <c r="BE38">
        <v>1</v>
      </c>
      <c r="BG38" t="s">
        <v>5305</v>
      </c>
      <c r="BI38" t="s">
        <v>199</v>
      </c>
      <c r="BN38" t="s">
        <v>5086</v>
      </c>
      <c r="BO38" t="s">
        <v>5077</v>
      </c>
      <c r="BP38" t="s">
        <v>5096</v>
      </c>
      <c r="BS38" t="e">
        <f>_xlfn.XLOOKUP(AV38,#REF!,#REF!)</f>
        <v>#REF!</v>
      </c>
    </row>
    <row r="39" spans="3:71" x14ac:dyDescent="0.2">
      <c r="C39" t="s">
        <v>94</v>
      </c>
      <c r="E39" t="s">
        <v>237</v>
      </c>
      <c r="F39" t="s">
        <v>238</v>
      </c>
      <c r="G39" t="s">
        <v>239</v>
      </c>
      <c r="H39" s="1">
        <v>43353</v>
      </c>
      <c r="J39" t="s">
        <v>4708</v>
      </c>
      <c r="K39">
        <v>12</v>
      </c>
      <c r="L39" t="s">
        <v>4616</v>
      </c>
      <c r="M39" t="s">
        <v>4464</v>
      </c>
      <c r="N39" t="s">
        <v>4668</v>
      </c>
      <c r="O39" t="s">
        <v>98</v>
      </c>
      <c r="P39" t="s">
        <v>99</v>
      </c>
      <c r="Q39">
        <f t="shared" si="1"/>
        <v>31</v>
      </c>
      <c r="R39" s="3">
        <v>366730</v>
      </c>
      <c r="S39" s="3">
        <v>61121.666666666664</v>
      </c>
      <c r="T39" s="20">
        <v>0</v>
      </c>
      <c r="U39" s="3">
        <f t="shared" si="14"/>
        <v>0</v>
      </c>
      <c r="V39" s="21"/>
      <c r="W39" s="3">
        <v>1469.2708333333333</v>
      </c>
      <c r="X39" s="3">
        <v>0</v>
      </c>
      <c r="Y39" s="22">
        <v>152.80416666666667</v>
      </c>
      <c r="Z39">
        <v>75</v>
      </c>
      <c r="AB39" s="3">
        <v>0</v>
      </c>
      <c r="AC39" s="3">
        <v>4167</v>
      </c>
      <c r="AD39" s="3">
        <f t="shared" si="3"/>
        <v>66985.741666666669</v>
      </c>
      <c r="AE39" s="3">
        <v>12402.5</v>
      </c>
      <c r="AG39" s="3">
        <f t="shared" si="4"/>
        <v>79388.241666666669</v>
      </c>
      <c r="AJ39" s="3">
        <v>0</v>
      </c>
      <c r="AK39" t="s">
        <v>100</v>
      </c>
      <c r="AM39" s="23">
        <v>0.05</v>
      </c>
      <c r="AN39" s="24">
        <f t="shared" si="5"/>
        <v>79388.241666666669</v>
      </c>
      <c r="AO39" s="25">
        <f t="shared" si="15"/>
        <v>3969.4120833333336</v>
      </c>
      <c r="AP39" s="3">
        <f t="shared" si="16"/>
        <v>29700</v>
      </c>
      <c r="AQ39" s="24">
        <f t="shared" si="17"/>
        <v>1485</v>
      </c>
      <c r="AR39" s="24">
        <f t="shared" si="18"/>
        <v>114542.65375</v>
      </c>
      <c r="AS39" s="24">
        <f t="shared" si="10"/>
        <v>109088.24166666667</v>
      </c>
      <c r="AT39" t="s">
        <v>4779</v>
      </c>
      <c r="AU39" t="s">
        <v>188</v>
      </c>
      <c r="AV39" t="s">
        <v>189</v>
      </c>
      <c r="AW39">
        <v>6007</v>
      </c>
      <c r="AX39" t="s">
        <v>190</v>
      </c>
      <c r="AY39">
        <v>65.109899999999996</v>
      </c>
      <c r="AZ39" s="3">
        <f t="shared" si="11"/>
        <v>1759.2202376289936</v>
      </c>
      <c r="BA39" s="24">
        <f t="shared" si="12"/>
        <v>109088.24166666667</v>
      </c>
      <c r="BB39" s="24">
        <f t="shared" si="13"/>
        <v>5454.4120833333291</v>
      </c>
      <c r="BD39" t="s">
        <v>103</v>
      </c>
      <c r="BE39">
        <v>1</v>
      </c>
      <c r="BG39" t="s">
        <v>5308</v>
      </c>
      <c r="BI39" t="s">
        <v>137</v>
      </c>
      <c r="BN39" t="s">
        <v>5065</v>
      </c>
      <c r="BO39" t="s">
        <v>5066</v>
      </c>
      <c r="BP39" t="s">
        <v>5066</v>
      </c>
      <c r="BS39" t="e">
        <f>_xlfn.XLOOKUP(AV39,#REF!,#REF!)</f>
        <v>#REF!</v>
      </c>
    </row>
    <row r="40" spans="3:71" x14ac:dyDescent="0.2">
      <c r="C40" t="s">
        <v>94</v>
      </c>
      <c r="E40" t="s">
        <v>240</v>
      </c>
      <c r="F40" t="s">
        <v>241</v>
      </c>
      <c r="G40" t="s">
        <v>242</v>
      </c>
      <c r="H40" s="1">
        <v>43381</v>
      </c>
      <c r="J40" t="s">
        <v>4702</v>
      </c>
      <c r="K40">
        <v>13</v>
      </c>
      <c r="L40" t="s">
        <v>4616</v>
      </c>
      <c r="M40" t="s">
        <v>4464</v>
      </c>
      <c r="N40" t="s">
        <v>4668</v>
      </c>
      <c r="O40" t="s">
        <v>98</v>
      </c>
      <c r="P40" t="s">
        <v>99</v>
      </c>
      <c r="Q40">
        <f t="shared" si="1"/>
        <v>31</v>
      </c>
      <c r="R40" s="3">
        <v>496980</v>
      </c>
      <c r="S40" s="3">
        <v>87830</v>
      </c>
      <c r="T40" s="20">
        <v>0</v>
      </c>
      <c r="U40" s="3">
        <f t="shared" si="14"/>
        <v>0</v>
      </c>
      <c r="V40" s="21"/>
      <c r="W40" s="3">
        <v>1991.1057692307693</v>
      </c>
      <c r="X40" s="3">
        <v>1150.4166666666667</v>
      </c>
      <c r="Y40" s="22">
        <v>207.07500000000002</v>
      </c>
      <c r="Z40">
        <v>75</v>
      </c>
      <c r="AB40" s="3">
        <v>0</v>
      </c>
      <c r="AC40" s="3">
        <v>4167</v>
      </c>
      <c r="AD40" s="3">
        <f t="shared" si="3"/>
        <v>95420.597435897434</v>
      </c>
      <c r="AE40" s="3">
        <v>12402.5</v>
      </c>
      <c r="AG40" s="3">
        <f t="shared" si="4"/>
        <v>107823.09743589743</v>
      </c>
      <c r="AJ40" s="3">
        <v>0</v>
      </c>
      <c r="AK40" t="s">
        <v>100</v>
      </c>
      <c r="AM40" s="23">
        <v>0.05</v>
      </c>
      <c r="AN40" s="24">
        <f t="shared" si="5"/>
        <v>107823.09743589743</v>
      </c>
      <c r="AO40" s="25">
        <f t="shared" si="15"/>
        <v>5391.1548717948717</v>
      </c>
      <c r="AP40" s="3">
        <f t="shared" si="16"/>
        <v>29700</v>
      </c>
      <c r="AQ40" s="24">
        <f t="shared" si="17"/>
        <v>1485</v>
      </c>
      <c r="AR40" s="24">
        <f t="shared" si="18"/>
        <v>144399.25230769231</v>
      </c>
      <c r="AS40" s="24">
        <f t="shared" si="10"/>
        <v>137523.09743589745</v>
      </c>
      <c r="AT40" t="s">
        <v>134</v>
      </c>
      <c r="AU40" t="s">
        <v>134</v>
      </c>
      <c r="AV40" t="s">
        <v>135</v>
      </c>
      <c r="AW40">
        <v>90342</v>
      </c>
      <c r="AX40" t="s">
        <v>136</v>
      </c>
      <c r="AY40">
        <v>94.088300000000004</v>
      </c>
      <c r="AZ40" s="3">
        <f t="shared" si="11"/>
        <v>1534.720600836579</v>
      </c>
      <c r="BA40" s="24">
        <f t="shared" si="12"/>
        <v>137523.09743589745</v>
      </c>
      <c r="BB40" s="24">
        <f t="shared" si="13"/>
        <v>6876.1548717948608</v>
      </c>
      <c r="BD40" t="s">
        <v>103</v>
      </c>
      <c r="BE40">
        <v>1</v>
      </c>
      <c r="BG40" t="s">
        <v>5305</v>
      </c>
      <c r="BI40" t="s">
        <v>243</v>
      </c>
      <c r="BN40" t="s">
        <v>5097</v>
      </c>
      <c r="BO40" t="s">
        <v>5066</v>
      </c>
      <c r="BP40" t="s">
        <v>5066</v>
      </c>
      <c r="BS40" t="e">
        <f>_xlfn.XLOOKUP(AV40,#REF!,#REF!)</f>
        <v>#REF!</v>
      </c>
    </row>
    <row r="41" spans="3:71" x14ac:dyDescent="0.2">
      <c r="C41" t="s">
        <v>94</v>
      </c>
      <c r="E41" t="s">
        <v>244</v>
      </c>
      <c r="F41" t="s">
        <v>245</v>
      </c>
      <c r="G41" t="s">
        <v>246</v>
      </c>
      <c r="H41" s="1">
        <v>43395</v>
      </c>
      <c r="J41" t="s">
        <v>4778</v>
      </c>
      <c r="K41">
        <v>11</v>
      </c>
      <c r="L41" t="s">
        <v>4667</v>
      </c>
      <c r="M41" t="s">
        <v>3984</v>
      </c>
      <c r="N41" t="s">
        <v>4668</v>
      </c>
      <c r="O41" t="s">
        <v>98</v>
      </c>
      <c r="P41" t="s">
        <v>99</v>
      </c>
      <c r="Q41">
        <f t="shared" si="1"/>
        <v>31</v>
      </c>
      <c r="R41" s="3">
        <v>325131</v>
      </c>
      <c r="S41" s="3">
        <v>59188.5</v>
      </c>
      <c r="T41" s="20">
        <v>0</v>
      </c>
      <c r="U41" s="3">
        <f t="shared" si="14"/>
        <v>0</v>
      </c>
      <c r="V41" s="21"/>
      <c r="W41" s="3">
        <v>1302.6081730769231</v>
      </c>
      <c r="X41" s="3">
        <v>0</v>
      </c>
      <c r="Y41" s="22">
        <v>135.47125</v>
      </c>
      <c r="Z41">
        <v>75</v>
      </c>
      <c r="AB41" s="3">
        <v>0</v>
      </c>
      <c r="AC41" s="3">
        <v>4167</v>
      </c>
      <c r="AD41" s="3">
        <f t="shared" si="3"/>
        <v>64868.579423076924</v>
      </c>
      <c r="AE41" s="3">
        <v>4154.166666666667</v>
      </c>
      <c r="AG41" s="3">
        <f t="shared" si="4"/>
        <v>69022.746089743596</v>
      </c>
      <c r="AJ41" s="3">
        <v>0</v>
      </c>
      <c r="AK41" t="s">
        <v>100</v>
      </c>
      <c r="AM41" s="23">
        <v>0.05</v>
      </c>
      <c r="AN41" s="24">
        <f t="shared" si="5"/>
        <v>69022.746089743596</v>
      </c>
      <c r="AO41" s="25">
        <f t="shared" si="15"/>
        <v>3451.1373044871798</v>
      </c>
      <c r="AP41" s="3">
        <f t="shared" si="16"/>
        <v>29700</v>
      </c>
      <c r="AQ41" s="24">
        <f t="shared" si="17"/>
        <v>1485</v>
      </c>
      <c r="AR41" s="24">
        <f t="shared" si="18"/>
        <v>103658.88339423077</v>
      </c>
      <c r="AS41" s="24">
        <f t="shared" si="10"/>
        <v>98722.746089743596</v>
      </c>
      <c r="AT41" t="s">
        <v>134</v>
      </c>
      <c r="AU41" t="s">
        <v>134</v>
      </c>
      <c r="AV41" t="s">
        <v>135</v>
      </c>
      <c r="AW41">
        <v>35070</v>
      </c>
      <c r="AX41" t="s">
        <v>136</v>
      </c>
      <c r="AY41">
        <v>94.088300000000004</v>
      </c>
      <c r="AZ41" s="3">
        <f t="shared" si="11"/>
        <v>1101.7191658711101</v>
      </c>
      <c r="BA41" s="24">
        <f t="shared" si="12"/>
        <v>98722.746089743596</v>
      </c>
      <c r="BB41" s="24">
        <f t="shared" si="13"/>
        <v>4936.1373044871725</v>
      </c>
      <c r="BD41" t="s">
        <v>103</v>
      </c>
      <c r="BE41">
        <v>1</v>
      </c>
      <c r="BG41" t="s">
        <v>5305</v>
      </c>
      <c r="BI41" t="s">
        <v>144</v>
      </c>
      <c r="BN41" t="s">
        <v>5080</v>
      </c>
      <c r="BO41" t="s">
        <v>5071</v>
      </c>
      <c r="BP41" t="s">
        <v>5081</v>
      </c>
      <c r="BS41" t="e">
        <f>_xlfn.XLOOKUP(AV41,#REF!,#REF!)</f>
        <v>#REF!</v>
      </c>
    </row>
    <row r="42" spans="3:71" x14ac:dyDescent="0.2">
      <c r="C42" t="s">
        <v>94</v>
      </c>
      <c r="E42" t="s">
        <v>247</v>
      </c>
      <c r="F42" t="s">
        <v>248</v>
      </c>
      <c r="G42" t="s">
        <v>249</v>
      </c>
      <c r="H42" s="1">
        <v>43437</v>
      </c>
      <c r="J42" t="s">
        <v>151</v>
      </c>
      <c r="K42">
        <v>16</v>
      </c>
      <c r="L42" t="s">
        <v>4703</v>
      </c>
      <c r="M42" t="s">
        <v>293</v>
      </c>
      <c r="N42" t="s">
        <v>4668</v>
      </c>
      <c r="O42" t="s">
        <v>98</v>
      </c>
      <c r="P42" t="s">
        <v>99</v>
      </c>
      <c r="Q42">
        <f t="shared" si="1"/>
        <v>31</v>
      </c>
      <c r="R42" s="3">
        <v>780700</v>
      </c>
      <c r="S42" s="3">
        <v>135116.66666666666</v>
      </c>
      <c r="T42" s="20">
        <v>0</v>
      </c>
      <c r="U42" s="3">
        <f t="shared" si="14"/>
        <v>0</v>
      </c>
      <c r="V42" s="21"/>
      <c r="W42" s="3">
        <v>3127.8044871794868</v>
      </c>
      <c r="X42" s="3">
        <v>0</v>
      </c>
      <c r="Y42" s="22">
        <v>325.29166666666669</v>
      </c>
      <c r="Z42">
        <v>75</v>
      </c>
      <c r="AB42" s="3">
        <v>0</v>
      </c>
      <c r="AC42" s="3">
        <v>4167</v>
      </c>
      <c r="AD42" s="3">
        <f t="shared" si="3"/>
        <v>142811.76282051281</v>
      </c>
      <c r="AE42" s="3">
        <v>5687.5</v>
      </c>
      <c r="AG42" s="3">
        <f t="shared" si="4"/>
        <v>148499.26282051281</v>
      </c>
      <c r="AJ42" s="3">
        <v>5813.1491241962494</v>
      </c>
      <c r="AK42" t="s">
        <v>229</v>
      </c>
      <c r="AL42" t="s">
        <v>230</v>
      </c>
      <c r="AM42" s="23">
        <v>8.5000000000000006E-2</v>
      </c>
      <c r="AN42" s="24">
        <f t="shared" si="5"/>
        <v>154312.41194470905</v>
      </c>
      <c r="AO42" s="25">
        <f t="shared" si="15"/>
        <v>13116.55501530027</v>
      </c>
      <c r="AP42" s="3">
        <f t="shared" si="16"/>
        <v>29700</v>
      </c>
      <c r="AQ42" s="24">
        <f t="shared" si="17"/>
        <v>2524.5</v>
      </c>
      <c r="AR42" s="24">
        <f t="shared" si="18"/>
        <v>199653.4669600093</v>
      </c>
      <c r="AS42" s="24">
        <f t="shared" si="10"/>
        <v>184012.41194470905</v>
      </c>
      <c r="AT42" t="s">
        <v>134</v>
      </c>
      <c r="AU42" t="s">
        <v>134</v>
      </c>
      <c r="AV42" t="s">
        <v>135</v>
      </c>
      <c r="AW42">
        <v>90349</v>
      </c>
      <c r="AX42" t="s">
        <v>136</v>
      </c>
      <c r="AY42">
        <v>94.088300000000004</v>
      </c>
      <c r="AZ42" s="3">
        <f t="shared" si="11"/>
        <v>2121.9797462597294</v>
      </c>
      <c r="BA42" s="24">
        <f t="shared" si="12"/>
        <v>184012.41194470905</v>
      </c>
      <c r="BB42" s="24">
        <f t="shared" si="13"/>
        <v>15641.055015300255</v>
      </c>
      <c r="BD42" t="s">
        <v>103</v>
      </c>
      <c r="BE42">
        <v>1</v>
      </c>
      <c r="BG42" t="s">
        <v>5305</v>
      </c>
      <c r="BI42" t="s">
        <v>104</v>
      </c>
      <c r="BN42" t="s">
        <v>5094</v>
      </c>
      <c r="BO42" t="s">
        <v>134</v>
      </c>
      <c r="BP42" t="s">
        <v>5091</v>
      </c>
      <c r="BS42" t="e">
        <f>_xlfn.XLOOKUP(AV42,#REF!,#REF!)</f>
        <v>#REF!</v>
      </c>
    </row>
    <row r="43" spans="3:71" x14ac:dyDescent="0.2">
      <c r="C43" t="s">
        <v>94</v>
      </c>
      <c r="E43" t="s">
        <v>250</v>
      </c>
      <c r="F43" t="s">
        <v>251</v>
      </c>
      <c r="G43" t="s">
        <v>252</v>
      </c>
      <c r="H43" s="1">
        <v>43437</v>
      </c>
      <c r="J43" t="s">
        <v>4702</v>
      </c>
      <c r="K43">
        <v>13</v>
      </c>
      <c r="L43" t="s">
        <v>4667</v>
      </c>
      <c r="M43" t="s">
        <v>3984</v>
      </c>
      <c r="N43" t="s">
        <v>4668</v>
      </c>
      <c r="O43" t="s">
        <v>98</v>
      </c>
      <c r="P43" t="s">
        <v>99</v>
      </c>
      <c r="Q43">
        <f t="shared" si="1"/>
        <v>31</v>
      </c>
      <c r="R43" s="3">
        <v>564497</v>
      </c>
      <c r="S43" s="3">
        <v>99082.75</v>
      </c>
      <c r="T43" s="20">
        <v>0</v>
      </c>
      <c r="U43" s="3">
        <f t="shared" si="14"/>
        <v>0</v>
      </c>
      <c r="V43" s="21"/>
      <c r="W43" s="3">
        <v>2261.6065705128203</v>
      </c>
      <c r="X43" s="3">
        <v>0</v>
      </c>
      <c r="Y43" s="22">
        <v>235.20708333333332</v>
      </c>
      <c r="Z43">
        <v>75</v>
      </c>
      <c r="AB43" s="3">
        <v>0</v>
      </c>
      <c r="AC43" s="3">
        <v>5167</v>
      </c>
      <c r="AD43" s="3">
        <f t="shared" si="3"/>
        <v>106821.56365384614</v>
      </c>
      <c r="AE43" s="3">
        <v>4154.166666666667</v>
      </c>
      <c r="AG43" s="3">
        <f t="shared" si="4"/>
        <v>110975.73032051281</v>
      </c>
      <c r="AJ43" s="3">
        <v>0</v>
      </c>
      <c r="AK43" t="s">
        <v>100</v>
      </c>
      <c r="AM43" s="23">
        <v>0.05</v>
      </c>
      <c r="AN43" s="24">
        <f t="shared" si="5"/>
        <v>110975.73032051281</v>
      </c>
      <c r="AO43" s="25">
        <f t="shared" si="15"/>
        <v>5548.7865160256406</v>
      </c>
      <c r="AP43" s="3">
        <f t="shared" si="16"/>
        <v>29700</v>
      </c>
      <c r="AQ43" s="24">
        <f t="shared" si="17"/>
        <v>1485</v>
      </c>
      <c r="AR43" s="24">
        <f t="shared" si="18"/>
        <v>147709.51683653845</v>
      </c>
      <c r="AS43" s="24">
        <f t="shared" si="10"/>
        <v>140675.73032051281</v>
      </c>
      <c r="AT43" t="s">
        <v>134</v>
      </c>
      <c r="AU43" t="s">
        <v>134</v>
      </c>
      <c r="AV43" t="s">
        <v>135</v>
      </c>
      <c r="AW43">
        <v>35880</v>
      </c>
      <c r="AX43" t="s">
        <v>136</v>
      </c>
      <c r="AY43">
        <v>94.088300000000004</v>
      </c>
      <c r="AZ43" s="3">
        <f t="shared" si="11"/>
        <v>1569.9031318085079</v>
      </c>
      <c r="BA43" s="24">
        <f t="shared" si="12"/>
        <v>140675.73032051281</v>
      </c>
      <c r="BB43" s="24">
        <f t="shared" si="13"/>
        <v>7033.7865160256333</v>
      </c>
      <c r="BD43" t="s">
        <v>103</v>
      </c>
      <c r="BE43">
        <v>1</v>
      </c>
      <c r="BG43" t="s">
        <v>5305</v>
      </c>
      <c r="BI43" t="s">
        <v>144</v>
      </c>
      <c r="BN43" t="s">
        <v>5067</v>
      </c>
      <c r="BO43" t="s">
        <v>5071</v>
      </c>
      <c r="BP43" t="s">
        <v>5098</v>
      </c>
      <c r="BS43" t="e">
        <f>_xlfn.XLOOKUP(AV43,#REF!,#REF!)</f>
        <v>#REF!</v>
      </c>
    </row>
    <row r="44" spans="3:71" x14ac:dyDescent="0.2">
      <c r="C44" t="s">
        <v>94</v>
      </c>
      <c r="E44" t="s">
        <v>253</v>
      </c>
      <c r="F44" t="s">
        <v>254</v>
      </c>
      <c r="G44" t="s">
        <v>255</v>
      </c>
      <c r="H44" s="1">
        <v>43439</v>
      </c>
      <c r="J44" t="s">
        <v>151</v>
      </c>
      <c r="K44">
        <v>16</v>
      </c>
      <c r="L44" t="s">
        <v>4667</v>
      </c>
      <c r="M44" t="s">
        <v>3984</v>
      </c>
      <c r="N44" t="s">
        <v>4668</v>
      </c>
      <c r="O44" t="s">
        <v>98</v>
      </c>
      <c r="P44" t="s">
        <v>99</v>
      </c>
      <c r="Q44">
        <f t="shared" si="1"/>
        <v>31</v>
      </c>
      <c r="R44" s="3">
        <v>950251</v>
      </c>
      <c r="S44" s="3">
        <v>163375.16666666666</v>
      </c>
      <c r="T44" s="20">
        <v>0</v>
      </c>
      <c r="U44" s="3">
        <f t="shared" si="14"/>
        <v>0</v>
      </c>
      <c r="V44" s="21"/>
      <c r="W44" s="3">
        <v>3807.0953525641021</v>
      </c>
      <c r="X44" s="3">
        <v>0</v>
      </c>
      <c r="Y44" s="22">
        <v>395.93791666666664</v>
      </c>
      <c r="Z44">
        <v>75</v>
      </c>
      <c r="AA44" s="3">
        <v>28658</v>
      </c>
      <c r="AB44" s="3">
        <v>6559.6692190087851</v>
      </c>
      <c r="AC44" s="3">
        <v>4167</v>
      </c>
      <c r="AD44" s="3">
        <f t="shared" si="3"/>
        <v>207037.86915490622</v>
      </c>
      <c r="AE44" s="3">
        <v>4154.166666666667</v>
      </c>
      <c r="AG44" s="3">
        <f t="shared" si="4"/>
        <v>211192.03582157288</v>
      </c>
      <c r="AJ44" s="3">
        <v>0</v>
      </c>
      <c r="AK44" t="s">
        <v>100</v>
      </c>
      <c r="AM44" s="23">
        <v>0.05</v>
      </c>
      <c r="AN44" s="24">
        <f t="shared" si="5"/>
        <v>211192.03582157288</v>
      </c>
      <c r="AO44" s="25">
        <f t="shared" si="15"/>
        <v>10559.601791078645</v>
      </c>
      <c r="AP44" s="3">
        <f t="shared" si="16"/>
        <v>29700</v>
      </c>
      <c r="AQ44" s="24">
        <f t="shared" si="17"/>
        <v>1485</v>
      </c>
      <c r="AR44" s="24">
        <f t="shared" si="18"/>
        <v>252936.63761265151</v>
      </c>
      <c r="AS44" s="24">
        <f t="shared" si="10"/>
        <v>240892.03582157288</v>
      </c>
      <c r="AT44" t="s">
        <v>225</v>
      </c>
      <c r="AU44" t="s">
        <v>155</v>
      </c>
      <c r="AV44" t="s">
        <v>156</v>
      </c>
      <c r="AW44" t="s">
        <v>4810</v>
      </c>
      <c r="AX44" t="s">
        <v>157</v>
      </c>
      <c r="AY44">
        <v>125.569</v>
      </c>
      <c r="AZ44" s="3">
        <f t="shared" si="11"/>
        <v>2014.3238985151709</v>
      </c>
      <c r="BA44" s="24">
        <f t="shared" si="12"/>
        <v>240892.03582157288</v>
      </c>
      <c r="BB44" s="24">
        <f t="shared" si="13"/>
        <v>12044.601791078632</v>
      </c>
      <c r="BD44" t="s">
        <v>103</v>
      </c>
      <c r="BE44">
        <v>1</v>
      </c>
      <c r="BG44" t="s">
        <v>5307</v>
      </c>
      <c r="BI44" t="s">
        <v>144</v>
      </c>
      <c r="BN44" t="s">
        <v>5070</v>
      </c>
      <c r="BO44" t="s">
        <v>5074</v>
      </c>
      <c r="BP44" t="s">
        <v>5075</v>
      </c>
      <c r="BS44" t="e">
        <f>_xlfn.XLOOKUP(AV44,#REF!,#REF!)</f>
        <v>#REF!</v>
      </c>
    </row>
    <row r="45" spans="3:71" x14ac:dyDescent="0.2">
      <c r="C45" t="s">
        <v>94</v>
      </c>
      <c r="E45" t="s">
        <v>256</v>
      </c>
      <c r="F45" t="s">
        <v>257</v>
      </c>
      <c r="G45" t="s">
        <v>258</v>
      </c>
      <c r="H45" s="1">
        <v>43451</v>
      </c>
      <c r="J45" t="s">
        <v>4778</v>
      </c>
      <c r="K45">
        <v>11</v>
      </c>
      <c r="L45" t="s">
        <v>4667</v>
      </c>
      <c r="M45" t="s">
        <v>3984</v>
      </c>
      <c r="N45" t="s">
        <v>4668</v>
      </c>
      <c r="O45" t="s">
        <v>98</v>
      </c>
      <c r="P45" t="s">
        <v>99</v>
      </c>
      <c r="Q45">
        <f t="shared" si="1"/>
        <v>31</v>
      </c>
      <c r="R45" s="3">
        <v>349158</v>
      </c>
      <c r="S45" s="3">
        <v>63192.916666666664</v>
      </c>
      <c r="T45" s="20">
        <v>0</v>
      </c>
      <c r="U45" s="3">
        <f t="shared" si="14"/>
        <v>0</v>
      </c>
      <c r="V45" s="21"/>
      <c r="W45" s="3">
        <v>1398.8701923076924</v>
      </c>
      <c r="X45" s="3">
        <v>20.205902777777776</v>
      </c>
      <c r="Y45" s="22">
        <v>145.48250000000002</v>
      </c>
      <c r="Z45">
        <v>75</v>
      </c>
      <c r="AB45" s="3">
        <v>0</v>
      </c>
      <c r="AC45" s="3">
        <v>4167</v>
      </c>
      <c r="AD45" s="3">
        <f t="shared" si="3"/>
        <v>68999.475261752144</v>
      </c>
      <c r="AE45" s="3">
        <v>4154.166666666667</v>
      </c>
      <c r="AG45" s="3">
        <f t="shared" si="4"/>
        <v>73153.641928418816</v>
      </c>
      <c r="AJ45" s="3">
        <v>0</v>
      </c>
      <c r="AK45" t="s">
        <v>100</v>
      </c>
      <c r="AM45" s="23">
        <v>0.05</v>
      </c>
      <c r="AN45" s="24">
        <f t="shared" si="5"/>
        <v>73153.641928418816</v>
      </c>
      <c r="AO45" s="25">
        <f t="shared" si="15"/>
        <v>3657.682096420941</v>
      </c>
      <c r="AP45" s="3">
        <f t="shared" si="16"/>
        <v>29700</v>
      </c>
      <c r="AQ45" s="24">
        <f t="shared" si="17"/>
        <v>1485</v>
      </c>
      <c r="AR45" s="24">
        <f t="shared" si="18"/>
        <v>107996.32402483976</v>
      </c>
      <c r="AS45" s="24">
        <f t="shared" si="10"/>
        <v>102853.64192841882</v>
      </c>
      <c r="AT45" t="s">
        <v>134</v>
      </c>
      <c r="AU45" t="s">
        <v>134</v>
      </c>
      <c r="AV45" t="s">
        <v>135</v>
      </c>
      <c r="AW45">
        <v>35887</v>
      </c>
      <c r="AX45" t="s">
        <v>136</v>
      </c>
      <c r="AY45">
        <v>94.088300000000004</v>
      </c>
      <c r="AZ45" s="3">
        <f t="shared" si="11"/>
        <v>1147.8188470281614</v>
      </c>
      <c r="BA45" s="24">
        <f t="shared" si="12"/>
        <v>102853.64192841882</v>
      </c>
      <c r="BB45" s="24">
        <f t="shared" si="13"/>
        <v>5142.6820964209473</v>
      </c>
      <c r="BD45" t="s">
        <v>103</v>
      </c>
      <c r="BE45">
        <v>1</v>
      </c>
      <c r="BG45" t="s">
        <v>5305</v>
      </c>
      <c r="BI45" t="s">
        <v>144</v>
      </c>
      <c r="BN45" t="s">
        <v>5067</v>
      </c>
      <c r="BO45" t="s">
        <v>5071</v>
      </c>
      <c r="BP45" t="s">
        <v>5085</v>
      </c>
      <c r="BS45" t="e">
        <f>_xlfn.XLOOKUP(AV45,#REF!,#REF!)</f>
        <v>#REF!</v>
      </c>
    </row>
    <row r="46" spans="3:71" x14ac:dyDescent="0.2">
      <c r="C46" t="s">
        <v>94</v>
      </c>
      <c r="E46" t="s">
        <v>259</v>
      </c>
      <c r="F46" t="s">
        <v>260</v>
      </c>
      <c r="G46" t="s">
        <v>261</v>
      </c>
      <c r="H46" s="1">
        <v>43479</v>
      </c>
      <c r="J46" t="s">
        <v>4702</v>
      </c>
      <c r="K46">
        <v>13</v>
      </c>
      <c r="L46" t="s">
        <v>4703</v>
      </c>
      <c r="M46" t="s">
        <v>293</v>
      </c>
      <c r="N46" t="s">
        <v>4668</v>
      </c>
      <c r="O46" t="s">
        <v>98</v>
      </c>
      <c r="P46" t="s">
        <v>99</v>
      </c>
      <c r="Q46">
        <f t="shared" si="1"/>
        <v>31</v>
      </c>
      <c r="R46" s="3">
        <v>396717</v>
      </c>
      <c r="S46" s="3">
        <v>71119.416666666672</v>
      </c>
      <c r="T46" s="20">
        <v>0</v>
      </c>
      <c r="U46" s="3">
        <f t="shared" si="14"/>
        <v>0</v>
      </c>
      <c r="V46" s="21"/>
      <c r="W46" s="3">
        <v>1589.4110576923076</v>
      </c>
      <c r="X46" s="3">
        <v>0</v>
      </c>
      <c r="Y46" s="22">
        <v>165.29875000000001</v>
      </c>
      <c r="Z46">
        <v>75</v>
      </c>
      <c r="AB46" s="3">
        <v>0</v>
      </c>
      <c r="AC46" s="3">
        <v>4167</v>
      </c>
      <c r="AD46" s="3">
        <f t="shared" si="3"/>
        <v>77116.126474358985</v>
      </c>
      <c r="AE46" s="3">
        <v>5687.5</v>
      </c>
      <c r="AG46" s="3">
        <f t="shared" si="4"/>
        <v>82803.626474358985</v>
      </c>
      <c r="AJ46" s="3">
        <v>7264.8</v>
      </c>
      <c r="AK46" t="s">
        <v>197</v>
      </c>
      <c r="AL46" t="s">
        <v>198</v>
      </c>
      <c r="AM46" s="23">
        <v>8.5000000000000006E-2</v>
      </c>
      <c r="AN46" s="24">
        <f t="shared" si="5"/>
        <v>90068.426474358988</v>
      </c>
      <c r="AO46" s="25">
        <f t="shared" si="15"/>
        <v>7655.8162503205149</v>
      </c>
      <c r="AP46" s="3">
        <f t="shared" si="16"/>
        <v>29700</v>
      </c>
      <c r="AQ46" s="24">
        <f t="shared" si="17"/>
        <v>2524.5</v>
      </c>
      <c r="AR46" s="24">
        <f t="shared" si="18"/>
        <v>129948.7427246795</v>
      </c>
      <c r="AS46" s="24">
        <f t="shared" si="10"/>
        <v>119768.42647435899</v>
      </c>
      <c r="AT46" t="s">
        <v>134</v>
      </c>
      <c r="AU46" t="s">
        <v>134</v>
      </c>
      <c r="AV46" t="s">
        <v>135</v>
      </c>
      <c r="AW46">
        <v>80096</v>
      </c>
      <c r="AX46" t="s">
        <v>136</v>
      </c>
      <c r="AY46">
        <v>94.088300000000004</v>
      </c>
      <c r="AZ46" s="3">
        <f t="shared" si="11"/>
        <v>1381.136046933354</v>
      </c>
      <c r="BA46" s="24">
        <f t="shared" si="12"/>
        <v>119768.42647435899</v>
      </c>
      <c r="BB46" s="24">
        <f t="shared" si="13"/>
        <v>10180.316250320509</v>
      </c>
      <c r="BD46" t="s">
        <v>103</v>
      </c>
      <c r="BE46">
        <v>1</v>
      </c>
      <c r="BG46" t="s">
        <v>5305</v>
      </c>
      <c r="BI46" t="s">
        <v>262</v>
      </c>
      <c r="BN46" t="s">
        <v>5099</v>
      </c>
      <c r="BO46" t="s">
        <v>134</v>
      </c>
      <c r="BP46" t="s">
        <v>5096</v>
      </c>
      <c r="BS46" t="e">
        <f>_xlfn.XLOOKUP(AV46,#REF!,#REF!)</f>
        <v>#REF!</v>
      </c>
    </row>
    <row r="47" spans="3:71" x14ac:dyDescent="0.2">
      <c r="C47" t="s">
        <v>94</v>
      </c>
      <c r="E47" t="s">
        <v>263</v>
      </c>
      <c r="F47" t="s">
        <v>264</v>
      </c>
      <c r="G47" t="s">
        <v>265</v>
      </c>
      <c r="H47" s="1">
        <v>43493</v>
      </c>
      <c r="J47" t="s">
        <v>151</v>
      </c>
      <c r="K47">
        <v>16</v>
      </c>
      <c r="L47" t="s">
        <v>4703</v>
      </c>
      <c r="M47" t="s">
        <v>293</v>
      </c>
      <c r="N47" t="s">
        <v>4668</v>
      </c>
      <c r="O47" t="s">
        <v>98</v>
      </c>
      <c r="P47" t="s">
        <v>99</v>
      </c>
      <c r="Q47">
        <f t="shared" si="1"/>
        <v>31</v>
      </c>
      <c r="R47" s="3">
        <v>729876</v>
      </c>
      <c r="S47" s="3">
        <v>126646</v>
      </c>
      <c r="T47" s="20">
        <v>0</v>
      </c>
      <c r="U47" s="3">
        <f t="shared" si="14"/>
        <v>0</v>
      </c>
      <c r="V47" s="21"/>
      <c r="W47" s="3">
        <v>2924.1826923076919</v>
      </c>
      <c r="X47" s="3">
        <v>0</v>
      </c>
      <c r="Y47" s="22">
        <v>304.11500000000001</v>
      </c>
      <c r="Z47">
        <v>75</v>
      </c>
      <c r="AB47" s="3">
        <v>3073.4042881502974</v>
      </c>
      <c r="AC47" s="3">
        <v>4167</v>
      </c>
      <c r="AD47" s="3">
        <f t="shared" si="3"/>
        <v>137189.70198045799</v>
      </c>
      <c r="AE47" s="3">
        <v>5687.5</v>
      </c>
      <c r="AG47" s="3">
        <f t="shared" si="4"/>
        <v>142877.20198045799</v>
      </c>
      <c r="AJ47" s="3">
        <v>5785.5624142824954</v>
      </c>
      <c r="AK47" t="s">
        <v>266</v>
      </c>
      <c r="AL47" t="s">
        <v>267</v>
      </c>
      <c r="AM47" s="23">
        <v>8.5000000000000006E-2</v>
      </c>
      <c r="AN47" s="24">
        <f t="shared" si="5"/>
        <v>148662.76439474049</v>
      </c>
      <c r="AO47" s="25">
        <f t="shared" si="15"/>
        <v>12636.334973552943</v>
      </c>
      <c r="AP47" s="3">
        <f t="shared" si="16"/>
        <v>29700</v>
      </c>
      <c r="AQ47" s="24">
        <f t="shared" si="17"/>
        <v>2524.5</v>
      </c>
      <c r="AR47" s="24">
        <f t="shared" si="18"/>
        <v>193523.59936829342</v>
      </c>
      <c r="AS47" s="24">
        <f t="shared" si="10"/>
        <v>178362.76439474049</v>
      </c>
      <c r="AT47" t="s">
        <v>134</v>
      </c>
      <c r="AU47" t="s">
        <v>134</v>
      </c>
      <c r="AV47" t="s">
        <v>135</v>
      </c>
      <c r="AW47">
        <v>90129</v>
      </c>
      <c r="AX47" t="s">
        <v>136</v>
      </c>
      <c r="AY47">
        <v>94.088300000000004</v>
      </c>
      <c r="AZ47" s="3">
        <f t="shared" si="11"/>
        <v>2056.8295884641707</v>
      </c>
      <c r="BA47" s="24">
        <f t="shared" si="12"/>
        <v>178362.76439474049</v>
      </c>
      <c r="BB47" s="24">
        <f t="shared" si="13"/>
        <v>15160.834973552934</v>
      </c>
      <c r="BD47" t="s">
        <v>103</v>
      </c>
      <c r="BE47">
        <v>1</v>
      </c>
      <c r="BG47" t="s">
        <v>5305</v>
      </c>
      <c r="BI47" t="s">
        <v>199</v>
      </c>
      <c r="BN47" t="s">
        <v>5097</v>
      </c>
      <c r="BO47" t="s">
        <v>5061</v>
      </c>
      <c r="BP47" t="s">
        <v>5062</v>
      </c>
      <c r="BS47" t="e">
        <f>_xlfn.XLOOKUP(AV47,#REF!,#REF!)</f>
        <v>#REF!</v>
      </c>
    </row>
    <row r="48" spans="3:71" x14ac:dyDescent="0.2">
      <c r="C48" t="s">
        <v>94</v>
      </c>
      <c r="E48" t="s">
        <v>268</v>
      </c>
      <c r="F48" t="s">
        <v>269</v>
      </c>
      <c r="G48" t="s">
        <v>270</v>
      </c>
      <c r="H48" s="1">
        <v>43493</v>
      </c>
      <c r="J48" t="s">
        <v>4708</v>
      </c>
      <c r="K48">
        <v>12</v>
      </c>
      <c r="L48" t="s">
        <v>4667</v>
      </c>
      <c r="M48" t="s">
        <v>3984</v>
      </c>
      <c r="N48" t="s">
        <v>4668</v>
      </c>
      <c r="O48" t="s">
        <v>98</v>
      </c>
      <c r="P48" t="s">
        <v>99</v>
      </c>
      <c r="Q48">
        <f t="shared" si="1"/>
        <v>31</v>
      </c>
      <c r="R48" s="3">
        <v>429418</v>
      </c>
      <c r="S48" s="3">
        <v>76569.666666666672</v>
      </c>
      <c r="T48" s="20">
        <v>0</v>
      </c>
      <c r="U48" s="3">
        <f t="shared" si="14"/>
        <v>0</v>
      </c>
      <c r="V48" s="21"/>
      <c r="W48" s="3">
        <v>1720.4246794871794</v>
      </c>
      <c r="X48" s="3">
        <v>779.31414814814855</v>
      </c>
      <c r="Y48" s="22">
        <v>178.92416666666668</v>
      </c>
      <c r="Z48">
        <v>75</v>
      </c>
      <c r="AB48" s="3">
        <v>3666.5713157633049</v>
      </c>
      <c r="AC48" s="3">
        <v>4167</v>
      </c>
      <c r="AD48" s="3">
        <f t="shared" si="3"/>
        <v>87156.900976731951</v>
      </c>
      <c r="AE48" s="3">
        <v>4154.166666666667</v>
      </c>
      <c r="AG48" s="3">
        <f t="shared" si="4"/>
        <v>91311.067643398623</v>
      </c>
      <c r="AJ48" s="3">
        <v>0</v>
      </c>
      <c r="AK48" t="s">
        <v>100</v>
      </c>
      <c r="AM48" s="23">
        <v>0.05</v>
      </c>
      <c r="AN48" s="24">
        <f t="shared" si="5"/>
        <v>91311.067643398623</v>
      </c>
      <c r="AO48" s="25">
        <f t="shared" si="15"/>
        <v>4565.553382169931</v>
      </c>
      <c r="AP48" s="3">
        <f t="shared" si="16"/>
        <v>29700</v>
      </c>
      <c r="AQ48" s="24">
        <f t="shared" si="17"/>
        <v>1485</v>
      </c>
      <c r="AR48" s="24">
        <f t="shared" si="18"/>
        <v>127061.62102556856</v>
      </c>
      <c r="AS48" s="24">
        <f t="shared" si="10"/>
        <v>121011.06764339862</v>
      </c>
      <c r="AT48" t="s">
        <v>134</v>
      </c>
      <c r="AU48" t="s">
        <v>134</v>
      </c>
      <c r="AV48" t="s">
        <v>135</v>
      </c>
      <c r="AW48">
        <v>38542</v>
      </c>
      <c r="AX48" t="s">
        <v>136</v>
      </c>
      <c r="AY48">
        <v>94.088300000000004</v>
      </c>
      <c r="AZ48" s="3">
        <f t="shared" si="11"/>
        <v>1350.450810840121</v>
      </c>
      <c r="BA48" s="24">
        <f t="shared" si="12"/>
        <v>121011.06764339862</v>
      </c>
      <c r="BB48" s="24">
        <f t="shared" si="13"/>
        <v>6050.5533821699355</v>
      </c>
      <c r="BD48" t="s">
        <v>103</v>
      </c>
      <c r="BE48">
        <v>1</v>
      </c>
      <c r="BG48" t="s">
        <v>5305</v>
      </c>
      <c r="BI48" t="s">
        <v>144</v>
      </c>
      <c r="BN48" t="s">
        <v>5067</v>
      </c>
      <c r="BO48" t="s">
        <v>5100</v>
      </c>
      <c r="BP48" t="s">
        <v>5101</v>
      </c>
      <c r="BS48" t="e">
        <f>_xlfn.XLOOKUP(AV48,#REF!,#REF!)</f>
        <v>#REF!</v>
      </c>
    </row>
    <row r="49" spans="3:71" x14ac:dyDescent="0.2">
      <c r="C49" t="s">
        <v>94</v>
      </c>
      <c r="E49" t="s">
        <v>271</v>
      </c>
      <c r="F49" t="s">
        <v>272</v>
      </c>
      <c r="G49" t="s">
        <v>273</v>
      </c>
      <c r="H49" s="1">
        <v>43500</v>
      </c>
      <c r="J49" t="s">
        <v>151</v>
      </c>
      <c r="K49">
        <v>16</v>
      </c>
      <c r="L49" t="s">
        <v>4667</v>
      </c>
      <c r="M49" t="s">
        <v>3984</v>
      </c>
      <c r="N49" t="s">
        <v>4668</v>
      </c>
      <c r="O49" t="s">
        <v>98</v>
      </c>
      <c r="P49" t="s">
        <v>99</v>
      </c>
      <c r="Q49">
        <f t="shared" si="1"/>
        <v>31</v>
      </c>
      <c r="R49" s="3">
        <v>873896</v>
      </c>
      <c r="S49" s="3">
        <v>150649.25</v>
      </c>
      <c r="T49" s="20">
        <v>0</v>
      </c>
      <c r="U49" s="3">
        <f t="shared" si="14"/>
        <v>0</v>
      </c>
      <c r="V49" s="21"/>
      <c r="W49" s="3">
        <v>3501.1858974358979</v>
      </c>
      <c r="X49" s="3">
        <v>0</v>
      </c>
      <c r="Y49" s="22">
        <v>364.12333333333339</v>
      </c>
      <c r="Z49">
        <v>75</v>
      </c>
      <c r="AA49" s="3">
        <v>25601</v>
      </c>
      <c r="AB49" s="3">
        <v>0</v>
      </c>
      <c r="AC49" s="3">
        <v>4167</v>
      </c>
      <c r="AD49" s="3">
        <f t="shared" si="3"/>
        <v>184357.55923076923</v>
      </c>
      <c r="AE49" s="3">
        <v>4154.166666666667</v>
      </c>
      <c r="AG49" s="3">
        <f t="shared" si="4"/>
        <v>188511.72589743588</v>
      </c>
      <c r="AJ49" s="3">
        <v>0</v>
      </c>
      <c r="AK49" t="s">
        <v>100</v>
      </c>
      <c r="AM49" s="23">
        <v>0.05</v>
      </c>
      <c r="AN49" s="24">
        <f t="shared" si="5"/>
        <v>188511.72589743588</v>
      </c>
      <c r="AO49" s="25">
        <f t="shared" si="15"/>
        <v>9425.586294871795</v>
      </c>
      <c r="AP49" s="3">
        <f t="shared" si="16"/>
        <v>29700</v>
      </c>
      <c r="AQ49" s="24">
        <f t="shared" si="17"/>
        <v>1485</v>
      </c>
      <c r="AR49" s="24">
        <f t="shared" si="18"/>
        <v>229122.31219230767</v>
      </c>
      <c r="AS49" s="24">
        <f t="shared" si="10"/>
        <v>218211.72589743588</v>
      </c>
      <c r="AT49" t="s">
        <v>134</v>
      </c>
      <c r="AU49" t="s">
        <v>134</v>
      </c>
      <c r="AV49" t="s">
        <v>135</v>
      </c>
      <c r="AW49">
        <v>35879</v>
      </c>
      <c r="AX49" t="s">
        <v>136</v>
      </c>
      <c r="AY49">
        <v>94.088300000000004</v>
      </c>
      <c r="AZ49" s="3">
        <f t="shared" si="11"/>
        <v>2435.1838878192893</v>
      </c>
      <c r="BA49" s="24">
        <f t="shared" si="12"/>
        <v>218211.72589743588</v>
      </c>
      <c r="BB49" s="24">
        <f t="shared" si="13"/>
        <v>10910.586294871784</v>
      </c>
      <c r="BD49" t="s">
        <v>103</v>
      </c>
      <c r="BE49">
        <v>1</v>
      </c>
      <c r="BG49" t="s">
        <v>5305</v>
      </c>
      <c r="BI49" t="s">
        <v>144</v>
      </c>
      <c r="BN49" t="s">
        <v>5070</v>
      </c>
      <c r="BO49" t="s">
        <v>5071</v>
      </c>
      <c r="BP49" t="s">
        <v>5073</v>
      </c>
      <c r="BS49" t="e">
        <f>_xlfn.XLOOKUP(AV49,#REF!,#REF!)</f>
        <v>#REF!</v>
      </c>
    </row>
    <row r="50" spans="3:71" x14ac:dyDescent="0.2">
      <c r="C50" t="s">
        <v>94</v>
      </c>
      <c r="E50" t="s">
        <v>274</v>
      </c>
      <c r="F50" t="s">
        <v>275</v>
      </c>
      <c r="G50" t="s">
        <v>276</v>
      </c>
      <c r="H50" s="1">
        <v>43507</v>
      </c>
      <c r="J50" t="s">
        <v>4697</v>
      </c>
      <c r="K50">
        <v>14</v>
      </c>
      <c r="L50" t="s">
        <v>4703</v>
      </c>
      <c r="M50" t="s">
        <v>293</v>
      </c>
      <c r="N50" t="s">
        <v>4668</v>
      </c>
      <c r="O50" t="s">
        <v>98</v>
      </c>
      <c r="P50" t="s">
        <v>99</v>
      </c>
      <c r="Q50">
        <f t="shared" si="1"/>
        <v>31</v>
      </c>
      <c r="R50" s="3">
        <v>421479</v>
      </c>
      <c r="S50" s="3">
        <v>75246.5</v>
      </c>
      <c r="T50" s="20">
        <v>0</v>
      </c>
      <c r="U50" s="3">
        <f t="shared" si="14"/>
        <v>0</v>
      </c>
      <c r="V50" s="21"/>
      <c r="W50" s="3">
        <v>1688.6177884615383</v>
      </c>
      <c r="X50" s="3">
        <v>975.64583333333337</v>
      </c>
      <c r="Y50" s="22">
        <v>175.61625000000001</v>
      </c>
      <c r="Z50">
        <v>75</v>
      </c>
      <c r="AB50" s="3">
        <v>0</v>
      </c>
      <c r="AC50" s="3">
        <v>4167</v>
      </c>
      <c r="AD50" s="3">
        <f t="shared" si="3"/>
        <v>82328.379871794867</v>
      </c>
      <c r="AE50" s="3">
        <v>5687.5</v>
      </c>
      <c r="AG50" s="3">
        <f t="shared" si="4"/>
        <v>88015.879871794867</v>
      </c>
      <c r="AJ50" s="3">
        <v>7264.8</v>
      </c>
      <c r="AK50" t="s">
        <v>197</v>
      </c>
      <c r="AL50" t="s">
        <v>198</v>
      </c>
      <c r="AM50" s="23">
        <v>8.5000000000000006E-2</v>
      </c>
      <c r="AN50" s="24">
        <f t="shared" si="5"/>
        <v>95280.67987179487</v>
      </c>
      <c r="AO50" s="25">
        <f t="shared" si="15"/>
        <v>8098.8577891025643</v>
      </c>
      <c r="AP50" s="3">
        <f t="shared" si="16"/>
        <v>29700</v>
      </c>
      <c r="AQ50" s="24">
        <f t="shared" si="17"/>
        <v>2524.5</v>
      </c>
      <c r="AR50" s="24">
        <f t="shared" si="18"/>
        <v>135604.03766089742</v>
      </c>
      <c r="AS50" s="24">
        <f t="shared" si="10"/>
        <v>124980.67987179487</v>
      </c>
      <c r="AT50" t="s">
        <v>134</v>
      </c>
      <c r="AU50" t="s">
        <v>134</v>
      </c>
      <c r="AV50" t="s">
        <v>135</v>
      </c>
      <c r="AW50">
        <v>34752</v>
      </c>
      <c r="AX50" t="s">
        <v>136</v>
      </c>
      <c r="AY50">
        <v>94.088300000000004</v>
      </c>
      <c r="AZ50" s="3">
        <f t="shared" si="11"/>
        <v>1441.2422975109275</v>
      </c>
      <c r="BA50" s="24">
        <f t="shared" si="12"/>
        <v>124980.67987179487</v>
      </c>
      <c r="BB50" s="24">
        <f t="shared" si="13"/>
        <v>10623.357789102549</v>
      </c>
      <c r="BD50" t="s">
        <v>103</v>
      </c>
      <c r="BE50">
        <v>1</v>
      </c>
      <c r="BG50" t="s">
        <v>5305</v>
      </c>
      <c r="BI50" t="s">
        <v>199</v>
      </c>
      <c r="BN50" t="s">
        <v>5086</v>
      </c>
      <c r="BO50" t="s">
        <v>5082</v>
      </c>
      <c r="BP50" t="s">
        <v>5102</v>
      </c>
      <c r="BS50" t="e">
        <f>_xlfn.XLOOKUP(AV50,#REF!,#REF!)</f>
        <v>#REF!</v>
      </c>
    </row>
    <row r="51" spans="3:71" x14ac:dyDescent="0.2">
      <c r="C51" t="s">
        <v>94</v>
      </c>
      <c r="E51" t="s">
        <v>277</v>
      </c>
      <c r="F51" t="s">
        <v>278</v>
      </c>
      <c r="G51" t="s">
        <v>279</v>
      </c>
      <c r="H51" s="1">
        <v>43528</v>
      </c>
      <c r="J51" t="s">
        <v>4702</v>
      </c>
      <c r="K51">
        <v>13</v>
      </c>
      <c r="L51" t="s">
        <v>4667</v>
      </c>
      <c r="M51" t="s">
        <v>3984</v>
      </c>
      <c r="N51" t="s">
        <v>4668</v>
      </c>
      <c r="O51" t="s">
        <v>98</v>
      </c>
      <c r="P51" t="s">
        <v>99</v>
      </c>
      <c r="Q51">
        <f t="shared" si="1"/>
        <v>31</v>
      </c>
      <c r="R51" s="3">
        <v>486611</v>
      </c>
      <c r="S51" s="3">
        <v>86101.833333333328</v>
      </c>
      <c r="T51" s="20">
        <v>0</v>
      </c>
      <c r="U51" s="3">
        <f t="shared" si="14"/>
        <v>0</v>
      </c>
      <c r="V51" s="21"/>
      <c r="W51" s="3">
        <v>1949.563301282051</v>
      </c>
      <c r="X51" s="3">
        <v>1126.4143518518517</v>
      </c>
      <c r="Y51" s="22">
        <v>202.75458333333333</v>
      </c>
      <c r="Z51">
        <v>75</v>
      </c>
      <c r="AB51" s="3">
        <v>4154.2181294831516</v>
      </c>
      <c r="AC51" s="3">
        <v>4167</v>
      </c>
      <c r="AD51" s="3">
        <f t="shared" si="3"/>
        <v>97776.783699283711</v>
      </c>
      <c r="AE51" s="3">
        <v>4154.166666666667</v>
      </c>
      <c r="AG51" s="3">
        <f t="shared" si="4"/>
        <v>101930.95036595038</v>
      </c>
      <c r="AJ51" s="3">
        <v>0</v>
      </c>
      <c r="AK51" t="s">
        <v>100</v>
      </c>
      <c r="AM51" s="23">
        <v>0.05</v>
      </c>
      <c r="AN51" s="24">
        <f t="shared" si="5"/>
        <v>101930.95036595038</v>
      </c>
      <c r="AO51" s="25">
        <f t="shared" si="15"/>
        <v>5096.5475182975197</v>
      </c>
      <c r="AP51" s="3">
        <f t="shared" si="16"/>
        <v>29700</v>
      </c>
      <c r="AQ51" s="24">
        <f t="shared" si="17"/>
        <v>1485</v>
      </c>
      <c r="AR51" s="24">
        <f t="shared" si="18"/>
        <v>138212.49788424792</v>
      </c>
      <c r="AS51" s="24">
        <f t="shared" si="10"/>
        <v>131630.95036595038</v>
      </c>
      <c r="AT51" t="s">
        <v>134</v>
      </c>
      <c r="AU51" t="s">
        <v>134</v>
      </c>
      <c r="AV51" t="s">
        <v>135</v>
      </c>
      <c r="AW51">
        <v>19883</v>
      </c>
      <c r="AX51" t="s">
        <v>136</v>
      </c>
      <c r="AY51">
        <v>94.088300000000004</v>
      </c>
      <c r="AZ51" s="3">
        <f t="shared" si="11"/>
        <v>1468.9658319286023</v>
      </c>
      <c r="BA51" s="24">
        <f t="shared" si="12"/>
        <v>131630.95036595038</v>
      </c>
      <c r="BB51" s="24">
        <f t="shared" si="13"/>
        <v>6581.5475182975351</v>
      </c>
      <c r="BD51" t="s">
        <v>103</v>
      </c>
      <c r="BE51">
        <v>1</v>
      </c>
      <c r="BG51" t="s">
        <v>5305</v>
      </c>
      <c r="BI51" t="s">
        <v>144</v>
      </c>
      <c r="BN51" t="s">
        <v>5067</v>
      </c>
      <c r="BO51" t="s">
        <v>5088</v>
      </c>
      <c r="BP51" t="s">
        <v>5103</v>
      </c>
      <c r="BS51" t="e">
        <f>_xlfn.XLOOKUP(AV51,#REF!,#REF!)</f>
        <v>#REF!</v>
      </c>
    </row>
    <row r="52" spans="3:71" x14ac:dyDescent="0.2">
      <c r="C52" t="s">
        <v>94</v>
      </c>
      <c r="E52" t="s">
        <v>280</v>
      </c>
      <c r="F52" t="s">
        <v>281</v>
      </c>
      <c r="G52" t="s">
        <v>282</v>
      </c>
      <c r="H52" s="1">
        <v>43535</v>
      </c>
      <c r="J52" t="s">
        <v>4702</v>
      </c>
      <c r="K52">
        <v>13</v>
      </c>
      <c r="L52" t="s">
        <v>4667</v>
      </c>
      <c r="M52" t="s">
        <v>3984</v>
      </c>
      <c r="N52" t="s">
        <v>4668</v>
      </c>
      <c r="O52" t="s">
        <v>98</v>
      </c>
      <c r="P52" t="s">
        <v>99</v>
      </c>
      <c r="Q52">
        <f t="shared" si="1"/>
        <v>31</v>
      </c>
      <c r="R52" s="3">
        <v>425091</v>
      </c>
      <c r="S52" s="3">
        <v>75848.5</v>
      </c>
      <c r="T52" s="20">
        <v>0</v>
      </c>
      <c r="U52" s="3">
        <f t="shared" si="14"/>
        <v>0</v>
      </c>
      <c r="V52" s="21"/>
      <c r="W52" s="3">
        <v>1703.0889423076924</v>
      </c>
      <c r="X52" s="3">
        <v>704.54897222222178</v>
      </c>
      <c r="Y52" s="22">
        <v>177.12125</v>
      </c>
      <c r="Z52">
        <v>75</v>
      </c>
      <c r="AB52" s="3">
        <v>3628.6659962094514</v>
      </c>
      <c r="AC52" s="3">
        <v>4167</v>
      </c>
      <c r="AD52" s="3">
        <f t="shared" si="3"/>
        <v>86303.925160739367</v>
      </c>
      <c r="AE52" s="3">
        <v>4154.166666666667</v>
      </c>
      <c r="AG52" s="3">
        <f t="shared" si="4"/>
        <v>90458.091827406039</v>
      </c>
      <c r="AJ52" s="3">
        <v>0</v>
      </c>
      <c r="AK52" t="s">
        <v>100</v>
      </c>
      <c r="AM52" s="23">
        <v>0.05</v>
      </c>
      <c r="AN52" s="24">
        <f t="shared" si="5"/>
        <v>90458.091827406039</v>
      </c>
      <c r="AO52" s="25">
        <f t="shared" si="15"/>
        <v>4522.9045913703021</v>
      </c>
      <c r="AP52" s="3">
        <f t="shared" si="16"/>
        <v>29700</v>
      </c>
      <c r="AQ52" s="24">
        <f t="shared" si="17"/>
        <v>1485</v>
      </c>
      <c r="AR52" s="24">
        <f t="shared" si="18"/>
        <v>126165.99641877634</v>
      </c>
      <c r="AS52" s="24">
        <f t="shared" si="10"/>
        <v>120158.09182740604</v>
      </c>
      <c r="AT52" t="s">
        <v>134</v>
      </c>
      <c r="AU52" t="s">
        <v>134</v>
      </c>
      <c r="AV52" t="s">
        <v>135</v>
      </c>
      <c r="AW52">
        <v>38542</v>
      </c>
      <c r="AX52" t="s">
        <v>136</v>
      </c>
      <c r="AY52">
        <v>94.088300000000004</v>
      </c>
      <c r="AZ52" s="3">
        <f t="shared" si="11"/>
        <v>1340.931831256132</v>
      </c>
      <c r="BA52" s="24">
        <f t="shared" si="12"/>
        <v>120158.09182740604</v>
      </c>
      <c r="BB52" s="24">
        <f t="shared" si="13"/>
        <v>6007.9045913703012</v>
      </c>
      <c r="BD52" t="s">
        <v>103</v>
      </c>
      <c r="BE52">
        <v>1</v>
      </c>
      <c r="BG52" t="s">
        <v>5305</v>
      </c>
      <c r="BI52" t="s">
        <v>144</v>
      </c>
      <c r="BN52" t="s">
        <v>5067</v>
      </c>
      <c r="BO52" t="s">
        <v>5100</v>
      </c>
      <c r="BP52" t="s">
        <v>5101</v>
      </c>
      <c r="BS52" t="e">
        <f>_xlfn.XLOOKUP(AV52,#REF!,#REF!)</f>
        <v>#REF!</v>
      </c>
    </row>
    <row r="53" spans="3:71" x14ac:dyDescent="0.2">
      <c r="C53" t="s">
        <v>94</v>
      </c>
      <c r="E53" t="s">
        <v>283</v>
      </c>
      <c r="F53" t="s">
        <v>284</v>
      </c>
      <c r="G53" t="s">
        <v>285</v>
      </c>
      <c r="H53" s="1">
        <v>43535</v>
      </c>
      <c r="J53" t="s">
        <v>151</v>
      </c>
      <c r="K53">
        <v>16</v>
      </c>
      <c r="L53" t="s">
        <v>4667</v>
      </c>
      <c r="M53" t="s">
        <v>3984</v>
      </c>
      <c r="N53" t="s">
        <v>4668</v>
      </c>
      <c r="O53" t="s">
        <v>98</v>
      </c>
      <c r="P53" t="s">
        <v>99</v>
      </c>
      <c r="Q53">
        <f t="shared" si="1"/>
        <v>31</v>
      </c>
      <c r="R53" s="3">
        <v>776723</v>
      </c>
      <c r="S53" s="3">
        <v>134453.75</v>
      </c>
      <c r="T53" s="20">
        <v>0</v>
      </c>
      <c r="U53" s="3">
        <f t="shared" si="14"/>
        <v>0</v>
      </c>
      <c r="V53" s="21"/>
      <c r="W53" s="3">
        <v>3111.8709935897436</v>
      </c>
      <c r="X53" s="3">
        <v>0</v>
      </c>
      <c r="Y53" s="22">
        <v>323.63458333333335</v>
      </c>
      <c r="Z53">
        <v>75</v>
      </c>
      <c r="AA53" s="3">
        <v>25630</v>
      </c>
      <c r="AB53" s="3">
        <v>3073.4042881502974</v>
      </c>
      <c r="AC53" s="3">
        <v>4167</v>
      </c>
      <c r="AD53" s="3">
        <f t="shared" si="3"/>
        <v>170834.65986507339</v>
      </c>
      <c r="AE53" s="3">
        <v>4154.166666666667</v>
      </c>
      <c r="AG53" s="3">
        <f t="shared" si="4"/>
        <v>174988.82653174005</v>
      </c>
      <c r="AJ53" s="3">
        <v>0</v>
      </c>
      <c r="AK53" t="s">
        <v>100</v>
      </c>
      <c r="AM53" s="23">
        <v>0.05</v>
      </c>
      <c r="AN53" s="24">
        <f t="shared" si="5"/>
        <v>174988.82653174005</v>
      </c>
      <c r="AO53" s="25">
        <f t="shared" si="15"/>
        <v>8749.4413265870025</v>
      </c>
      <c r="AP53" s="3">
        <f t="shared" si="16"/>
        <v>29700</v>
      </c>
      <c r="AQ53" s="24">
        <f t="shared" si="17"/>
        <v>1485</v>
      </c>
      <c r="AR53" s="24">
        <f t="shared" si="18"/>
        <v>214923.26785832705</v>
      </c>
      <c r="AS53" s="24">
        <f t="shared" si="10"/>
        <v>204688.82653174005</v>
      </c>
      <c r="AT53" t="s">
        <v>134</v>
      </c>
      <c r="AU53" t="s">
        <v>134</v>
      </c>
      <c r="AV53" t="s">
        <v>135</v>
      </c>
      <c r="AW53">
        <v>35880</v>
      </c>
      <c r="AX53" t="s">
        <v>136</v>
      </c>
      <c r="AY53">
        <v>94.088300000000004</v>
      </c>
      <c r="AZ53" s="3">
        <f t="shared" si="11"/>
        <v>2284.27198555322</v>
      </c>
      <c r="BA53" s="24">
        <f t="shared" si="12"/>
        <v>204688.82653174005</v>
      </c>
      <c r="BB53" s="24">
        <f t="shared" si="13"/>
        <v>10234.441326586995</v>
      </c>
      <c r="BD53" t="s">
        <v>103</v>
      </c>
      <c r="BE53">
        <v>1</v>
      </c>
      <c r="BG53" t="s">
        <v>5305</v>
      </c>
      <c r="BI53" t="s">
        <v>144</v>
      </c>
      <c r="BN53" t="s">
        <v>5070</v>
      </c>
      <c r="BO53" t="s">
        <v>5071</v>
      </c>
      <c r="BP53" t="s">
        <v>5098</v>
      </c>
      <c r="BS53" t="e">
        <f>_xlfn.XLOOKUP(AV53,#REF!,#REF!)</f>
        <v>#REF!</v>
      </c>
    </row>
    <row r="54" spans="3:71" x14ac:dyDescent="0.2">
      <c r="C54" t="s">
        <v>94</v>
      </c>
      <c r="E54" t="s">
        <v>286</v>
      </c>
      <c r="F54" t="s">
        <v>287</v>
      </c>
      <c r="G54" t="s">
        <v>288</v>
      </c>
      <c r="H54" s="1">
        <v>43570</v>
      </c>
      <c r="J54" t="s">
        <v>4697</v>
      </c>
      <c r="K54">
        <v>14</v>
      </c>
      <c r="L54" t="s">
        <v>4703</v>
      </c>
      <c r="M54" t="s">
        <v>293</v>
      </c>
      <c r="N54" t="s">
        <v>4668</v>
      </c>
      <c r="O54" t="s">
        <v>98</v>
      </c>
      <c r="P54" t="s">
        <v>99</v>
      </c>
      <c r="Q54">
        <f t="shared" si="1"/>
        <v>31</v>
      </c>
      <c r="R54" s="3">
        <v>623281</v>
      </c>
      <c r="S54" s="3">
        <v>108880.16666666667</v>
      </c>
      <c r="T54" s="20">
        <v>0</v>
      </c>
      <c r="U54" s="3">
        <f t="shared" si="14"/>
        <v>0</v>
      </c>
      <c r="V54" s="21"/>
      <c r="W54" s="3">
        <v>2497.1193910256411</v>
      </c>
      <c r="X54" s="3">
        <v>1442.7800925925926</v>
      </c>
      <c r="Y54" s="22">
        <v>259.70041666666668</v>
      </c>
      <c r="Z54">
        <v>75</v>
      </c>
      <c r="AB54" s="3">
        <v>0</v>
      </c>
      <c r="AC54" s="3">
        <v>4167</v>
      </c>
      <c r="AD54" s="3">
        <f t="shared" si="3"/>
        <v>117321.76656695158</v>
      </c>
      <c r="AE54" s="3">
        <v>5687.5</v>
      </c>
      <c r="AG54" s="3">
        <f t="shared" si="4"/>
        <v>123009.26656695158</v>
      </c>
      <c r="AJ54" s="3">
        <v>3900.7409927950625</v>
      </c>
      <c r="AK54" t="s">
        <v>289</v>
      </c>
      <c r="AL54" t="s">
        <v>290</v>
      </c>
      <c r="AM54" s="23">
        <v>8.5000000000000006E-2</v>
      </c>
      <c r="AN54" s="24">
        <f t="shared" si="5"/>
        <v>126910.00755974665</v>
      </c>
      <c r="AO54" s="25">
        <f t="shared" si="15"/>
        <v>10787.350642578465</v>
      </c>
      <c r="AP54" s="3">
        <f t="shared" si="16"/>
        <v>29700</v>
      </c>
      <c r="AQ54" s="24">
        <f t="shared" si="17"/>
        <v>2524.5</v>
      </c>
      <c r="AR54" s="24">
        <f t="shared" si="18"/>
        <v>169921.85820232512</v>
      </c>
      <c r="AS54" s="24">
        <f t="shared" si="10"/>
        <v>156610.00755974665</v>
      </c>
      <c r="AT54" t="s">
        <v>134</v>
      </c>
      <c r="AU54" t="s">
        <v>134</v>
      </c>
      <c r="AV54" t="s">
        <v>135</v>
      </c>
      <c r="AW54">
        <v>90294</v>
      </c>
      <c r="AX54" t="s">
        <v>136</v>
      </c>
      <c r="AY54">
        <v>94.088300000000004</v>
      </c>
      <c r="AZ54" s="3">
        <f t="shared" si="11"/>
        <v>1805.9828714338032</v>
      </c>
      <c r="BA54" s="24">
        <f t="shared" si="12"/>
        <v>156610.00755974665</v>
      </c>
      <c r="BB54" s="24">
        <f t="shared" si="13"/>
        <v>13311.850642578473</v>
      </c>
      <c r="BD54" t="s">
        <v>103</v>
      </c>
      <c r="BE54">
        <v>1</v>
      </c>
      <c r="BG54" t="s">
        <v>5305</v>
      </c>
      <c r="BI54" t="s">
        <v>262</v>
      </c>
      <c r="BN54" t="s">
        <v>5104</v>
      </c>
      <c r="BO54" t="s">
        <v>5061</v>
      </c>
      <c r="BP54" t="s">
        <v>5062</v>
      </c>
      <c r="BS54" t="e">
        <f>_xlfn.XLOOKUP(AV54,#REF!,#REF!)</f>
        <v>#REF!</v>
      </c>
    </row>
    <row r="55" spans="3:71" x14ac:dyDescent="0.2">
      <c r="C55" t="s">
        <v>94</v>
      </c>
      <c r="E55" t="s">
        <v>291</v>
      </c>
      <c r="F55" t="s">
        <v>292</v>
      </c>
      <c r="G55" t="s">
        <v>293</v>
      </c>
      <c r="H55" s="1">
        <v>43591</v>
      </c>
      <c r="J55" t="s">
        <v>4823</v>
      </c>
      <c r="K55">
        <v>21</v>
      </c>
      <c r="L55" t="s">
        <v>4703</v>
      </c>
      <c r="M55" t="s">
        <v>295</v>
      </c>
      <c r="N55" t="s">
        <v>4668</v>
      </c>
      <c r="O55" t="s">
        <v>294</v>
      </c>
      <c r="P55" t="s">
        <v>99</v>
      </c>
      <c r="Q55">
        <f t="shared" si="1"/>
        <v>31</v>
      </c>
      <c r="R55" s="3">
        <v>9429743</v>
      </c>
      <c r="S55" s="3">
        <v>1571623.8333333333</v>
      </c>
      <c r="T55" s="20">
        <v>0.22</v>
      </c>
      <c r="U55" s="3">
        <f t="shared" si="14"/>
        <v>345757.24333333335</v>
      </c>
      <c r="V55" s="21"/>
      <c r="W55" s="3">
        <v>37779.41907051282</v>
      </c>
      <c r="X55" s="3">
        <v>0</v>
      </c>
      <c r="Y55" s="22">
        <v>3929.0595833333332</v>
      </c>
      <c r="Z55">
        <v>75</v>
      </c>
      <c r="AB55" s="3">
        <v>75673.360382836618</v>
      </c>
      <c r="AC55" s="3">
        <v>4167</v>
      </c>
      <c r="AD55" s="3">
        <f t="shared" si="3"/>
        <v>2039004.9157033493</v>
      </c>
      <c r="AE55" s="3">
        <v>5687.5</v>
      </c>
      <c r="AG55" s="3">
        <f t="shared" si="4"/>
        <v>2044692.4157033493</v>
      </c>
      <c r="AJ55" s="3">
        <v>0</v>
      </c>
      <c r="AK55" t="s">
        <v>295</v>
      </c>
      <c r="AL55" t="s">
        <v>296</v>
      </c>
      <c r="AM55" s="23">
        <v>8.5000000000000006E-2</v>
      </c>
      <c r="AN55" s="24">
        <f t="shared" si="5"/>
        <v>2044692.4157033493</v>
      </c>
      <c r="AO55" s="25">
        <f t="shared" si="15"/>
        <v>173798.85533478469</v>
      </c>
      <c r="AP55" s="3">
        <f t="shared" si="16"/>
        <v>29700</v>
      </c>
      <c r="AQ55" s="24">
        <f t="shared" si="17"/>
        <v>2524.5</v>
      </c>
      <c r="AR55" s="24">
        <f t="shared" si="18"/>
        <v>2250715.7710381341</v>
      </c>
      <c r="AS55" s="24">
        <f t="shared" si="10"/>
        <v>2074392.4157033493</v>
      </c>
      <c r="AT55" t="s">
        <v>134</v>
      </c>
      <c r="AU55" t="s">
        <v>297</v>
      </c>
      <c r="AV55" t="s">
        <v>297</v>
      </c>
      <c r="AW55">
        <v>90217</v>
      </c>
      <c r="AX55" t="s">
        <v>169</v>
      </c>
      <c r="AY55">
        <v>1</v>
      </c>
      <c r="AZ55" s="3">
        <f t="shared" si="11"/>
        <v>2250715.7710381341</v>
      </c>
      <c r="BA55" s="24">
        <f t="shared" si="12"/>
        <v>2074392.4157033493</v>
      </c>
      <c r="BB55" s="24">
        <f t="shared" si="13"/>
        <v>176323.35533478484</v>
      </c>
      <c r="BD55" t="s">
        <v>103</v>
      </c>
      <c r="BE55">
        <v>1</v>
      </c>
      <c r="BG55" t="s">
        <v>170</v>
      </c>
      <c r="BI55" t="s">
        <v>298</v>
      </c>
      <c r="BN55" t="s">
        <v>5070</v>
      </c>
      <c r="BO55" t="s">
        <v>5061</v>
      </c>
      <c r="BP55" t="s">
        <v>5062</v>
      </c>
    </row>
    <row r="56" spans="3:71" x14ac:dyDescent="0.2">
      <c r="C56" t="s">
        <v>94</v>
      </c>
      <c r="E56" t="s">
        <v>299</v>
      </c>
      <c r="F56" t="s">
        <v>300</v>
      </c>
      <c r="G56" t="s">
        <v>301</v>
      </c>
      <c r="H56" s="1">
        <v>43584</v>
      </c>
      <c r="J56" t="s">
        <v>4702</v>
      </c>
      <c r="K56">
        <v>13</v>
      </c>
      <c r="L56" t="s">
        <v>4683</v>
      </c>
      <c r="M56" t="s">
        <v>4824</v>
      </c>
      <c r="N56" t="s">
        <v>4668</v>
      </c>
      <c r="O56" t="s">
        <v>98</v>
      </c>
      <c r="P56" t="s">
        <v>99</v>
      </c>
      <c r="Q56">
        <f t="shared" si="1"/>
        <v>31</v>
      </c>
      <c r="R56" s="3">
        <v>433932</v>
      </c>
      <c r="S56" s="3">
        <v>77322</v>
      </c>
      <c r="T56" s="20">
        <v>0</v>
      </c>
      <c r="U56" s="3">
        <f t="shared" si="14"/>
        <v>0</v>
      </c>
      <c r="V56" s="21"/>
      <c r="W56" s="3">
        <v>1738.5096153846155</v>
      </c>
      <c r="X56" s="3">
        <v>0</v>
      </c>
      <c r="Y56" s="22">
        <v>180.80500000000001</v>
      </c>
      <c r="Z56">
        <v>75</v>
      </c>
      <c r="AB56" s="3">
        <v>0</v>
      </c>
      <c r="AC56" s="3">
        <v>4167</v>
      </c>
      <c r="AD56" s="3">
        <f t="shared" si="3"/>
        <v>83483.314615384603</v>
      </c>
      <c r="AE56" s="3">
        <v>0</v>
      </c>
      <c r="AG56" s="3">
        <f t="shared" si="4"/>
        <v>83483.314615384603</v>
      </c>
      <c r="AJ56" s="3">
        <v>0</v>
      </c>
      <c r="AK56" t="s">
        <v>100</v>
      </c>
      <c r="AM56" s="23">
        <v>0</v>
      </c>
      <c r="AN56" s="24">
        <f t="shared" si="5"/>
        <v>83483.314615384603</v>
      </c>
      <c r="AO56" s="25">
        <f t="shared" si="15"/>
        <v>0</v>
      </c>
      <c r="AP56" s="3">
        <f t="shared" si="16"/>
        <v>29700</v>
      </c>
      <c r="AQ56" s="24">
        <f t="shared" si="17"/>
        <v>0</v>
      </c>
      <c r="AR56" s="24">
        <f t="shared" si="18"/>
        <v>113183.3146153846</v>
      </c>
      <c r="AS56" s="24">
        <f t="shared" si="10"/>
        <v>113183.3146153846</v>
      </c>
      <c r="AT56" t="s">
        <v>4725</v>
      </c>
      <c r="AU56" t="s">
        <v>174</v>
      </c>
      <c r="AV56" t="s">
        <v>174</v>
      </c>
      <c r="AW56" t="s">
        <v>4693</v>
      </c>
      <c r="AX56" t="s">
        <v>169</v>
      </c>
      <c r="AY56">
        <v>1</v>
      </c>
      <c r="AZ56" s="3">
        <f t="shared" si="11"/>
        <v>113183.3146153846</v>
      </c>
      <c r="BA56" s="24">
        <f t="shared" si="12"/>
        <v>113183.3146153846</v>
      </c>
      <c r="BB56" s="24">
        <f t="shared" si="13"/>
        <v>0</v>
      </c>
      <c r="BD56" t="s">
        <v>170</v>
      </c>
      <c r="BE56">
        <v>1</v>
      </c>
      <c r="BG56" t="s">
        <v>170</v>
      </c>
      <c r="BI56" t="s">
        <v>302</v>
      </c>
      <c r="BN56" t="s">
        <v>5080</v>
      </c>
      <c r="BO56" t="s">
        <v>4725</v>
      </c>
      <c r="BP56" t="s">
        <v>4725</v>
      </c>
    </row>
    <row r="57" spans="3:71" x14ac:dyDescent="0.2">
      <c r="C57" t="s">
        <v>94</v>
      </c>
      <c r="E57" t="s">
        <v>303</v>
      </c>
      <c r="F57" t="s">
        <v>304</v>
      </c>
      <c r="G57" t="s">
        <v>305</v>
      </c>
      <c r="H57" s="1">
        <v>43591</v>
      </c>
      <c r="J57" t="s">
        <v>4708</v>
      </c>
      <c r="K57">
        <v>12</v>
      </c>
      <c r="L57" t="s">
        <v>4667</v>
      </c>
      <c r="M57" t="s">
        <v>3984</v>
      </c>
      <c r="N57" t="s">
        <v>4668</v>
      </c>
      <c r="O57" t="s">
        <v>98</v>
      </c>
      <c r="P57" t="s">
        <v>99</v>
      </c>
      <c r="Q57">
        <f t="shared" si="1"/>
        <v>31</v>
      </c>
      <c r="R57" s="3">
        <v>462598</v>
      </c>
      <c r="S57" s="3">
        <v>82099.583333333328</v>
      </c>
      <c r="T57" s="20">
        <v>0</v>
      </c>
      <c r="U57" s="3">
        <f t="shared" si="14"/>
        <v>0</v>
      </c>
      <c r="V57" s="21"/>
      <c r="W57" s="3">
        <v>1853.3573717948721</v>
      </c>
      <c r="X57" s="3">
        <v>1070.8287037037037</v>
      </c>
      <c r="Y57" s="22">
        <v>192.7491666666667</v>
      </c>
      <c r="Z57">
        <v>75</v>
      </c>
      <c r="AB57" s="3">
        <v>0</v>
      </c>
      <c r="AC57" s="3">
        <v>4167</v>
      </c>
      <c r="AD57" s="3">
        <f t="shared" si="3"/>
        <v>89458.518575498572</v>
      </c>
      <c r="AE57" s="3">
        <v>4154.166666666667</v>
      </c>
      <c r="AG57" s="3">
        <f t="shared" si="4"/>
        <v>93612.685242165244</v>
      </c>
      <c r="AJ57" s="3">
        <v>0</v>
      </c>
      <c r="AK57" t="s">
        <v>100</v>
      </c>
      <c r="AM57" s="23">
        <v>0.05</v>
      </c>
      <c r="AN57" s="24">
        <f t="shared" si="5"/>
        <v>93612.685242165244</v>
      </c>
      <c r="AO57" s="25">
        <f t="shared" si="15"/>
        <v>4680.6342621082622</v>
      </c>
      <c r="AP57" s="3">
        <f t="shared" si="16"/>
        <v>29700</v>
      </c>
      <c r="AQ57" s="24">
        <f t="shared" si="17"/>
        <v>1485</v>
      </c>
      <c r="AR57" s="24">
        <f t="shared" si="18"/>
        <v>129478.3195042735</v>
      </c>
      <c r="AS57" s="24">
        <f t="shared" si="10"/>
        <v>123312.68524216524</v>
      </c>
      <c r="AT57" t="s">
        <v>134</v>
      </c>
      <c r="AU57" t="s">
        <v>134</v>
      </c>
      <c r="AV57" t="s">
        <v>135</v>
      </c>
      <c r="AW57">
        <v>35070</v>
      </c>
      <c r="AX57" t="s">
        <v>136</v>
      </c>
      <c r="AY57">
        <v>94.088300000000004</v>
      </c>
      <c r="AZ57" s="3">
        <f t="shared" si="11"/>
        <v>1376.1362412146195</v>
      </c>
      <c r="BA57" s="24">
        <f t="shared" si="12"/>
        <v>123312.68524216524</v>
      </c>
      <c r="BB57" s="24">
        <f t="shared" si="13"/>
        <v>6165.6342621082586</v>
      </c>
      <c r="BD57" t="s">
        <v>103</v>
      </c>
      <c r="BE57">
        <v>1</v>
      </c>
      <c r="BG57" t="s">
        <v>5305</v>
      </c>
      <c r="BI57" t="s">
        <v>144</v>
      </c>
      <c r="BN57" t="s">
        <v>5067</v>
      </c>
      <c r="BO57" t="s">
        <v>5071</v>
      </c>
      <c r="BP57" t="s">
        <v>5081</v>
      </c>
      <c r="BS57" t="e">
        <f>_xlfn.XLOOKUP(AV57,#REF!,#REF!)</f>
        <v>#REF!</v>
      </c>
    </row>
    <row r="58" spans="3:71" x14ac:dyDescent="0.2">
      <c r="C58" t="s">
        <v>94</v>
      </c>
      <c r="E58" t="s">
        <v>306</v>
      </c>
      <c r="F58" t="s">
        <v>307</v>
      </c>
      <c r="G58" t="s">
        <v>308</v>
      </c>
      <c r="H58" s="1">
        <v>43598</v>
      </c>
      <c r="J58" t="s">
        <v>4708</v>
      </c>
      <c r="K58">
        <v>12</v>
      </c>
      <c r="L58" t="s">
        <v>4667</v>
      </c>
      <c r="M58" t="s">
        <v>3984</v>
      </c>
      <c r="N58" t="s">
        <v>4668</v>
      </c>
      <c r="O58" t="s">
        <v>98</v>
      </c>
      <c r="P58" t="s">
        <v>99</v>
      </c>
      <c r="Q58">
        <f t="shared" si="1"/>
        <v>31</v>
      </c>
      <c r="R58" s="3">
        <v>348633</v>
      </c>
      <c r="S58" s="3">
        <v>63105.5</v>
      </c>
      <c r="T58" s="20">
        <v>0</v>
      </c>
      <c r="U58" s="3">
        <f t="shared" si="14"/>
        <v>0</v>
      </c>
      <c r="V58" s="21"/>
      <c r="W58" s="3">
        <v>1396.7668269230769</v>
      </c>
      <c r="X58" s="3">
        <v>0</v>
      </c>
      <c r="Y58" s="22">
        <v>145.26375000000002</v>
      </c>
      <c r="Z58">
        <v>75</v>
      </c>
      <c r="AB58" s="3">
        <v>0</v>
      </c>
      <c r="AC58" s="3">
        <v>4167</v>
      </c>
      <c r="AD58" s="3">
        <f t="shared" si="3"/>
        <v>68889.530576923076</v>
      </c>
      <c r="AE58" s="3">
        <v>4154.166666666667</v>
      </c>
      <c r="AG58" s="3">
        <f t="shared" si="4"/>
        <v>73043.697243589748</v>
      </c>
      <c r="AJ58" s="3">
        <v>0</v>
      </c>
      <c r="AK58" t="s">
        <v>100</v>
      </c>
      <c r="AM58" s="23">
        <v>0.05</v>
      </c>
      <c r="AN58" s="24">
        <f t="shared" si="5"/>
        <v>73043.697243589748</v>
      </c>
      <c r="AO58" s="25">
        <f t="shared" si="15"/>
        <v>3652.1848621794875</v>
      </c>
      <c r="AP58" s="3">
        <f t="shared" si="16"/>
        <v>29700</v>
      </c>
      <c r="AQ58" s="24">
        <f t="shared" si="17"/>
        <v>1485</v>
      </c>
      <c r="AR58" s="24">
        <f t="shared" si="18"/>
        <v>107880.88210576924</v>
      </c>
      <c r="AS58" s="24">
        <f t="shared" si="10"/>
        <v>102743.69724358975</v>
      </c>
      <c r="AT58" t="s">
        <v>134</v>
      </c>
      <c r="AU58" t="s">
        <v>134</v>
      </c>
      <c r="AV58" t="s">
        <v>135</v>
      </c>
      <c r="AW58">
        <v>35880</v>
      </c>
      <c r="AX58" t="s">
        <v>136</v>
      </c>
      <c r="AY58">
        <v>94.088300000000004</v>
      </c>
      <c r="AZ58" s="3">
        <f t="shared" si="11"/>
        <v>1146.5918940587644</v>
      </c>
      <c r="BA58" s="24">
        <f t="shared" si="12"/>
        <v>102743.69724358975</v>
      </c>
      <c r="BB58" s="24">
        <f t="shared" si="13"/>
        <v>5137.1848621794925</v>
      </c>
      <c r="BD58" t="s">
        <v>103</v>
      </c>
      <c r="BE58">
        <v>1</v>
      </c>
      <c r="BG58" t="s">
        <v>5305</v>
      </c>
      <c r="BI58" t="s">
        <v>144</v>
      </c>
      <c r="BN58" t="s">
        <v>5067</v>
      </c>
      <c r="BO58" t="s">
        <v>5071</v>
      </c>
      <c r="BP58" t="s">
        <v>5098</v>
      </c>
      <c r="BS58" t="e">
        <f>_xlfn.XLOOKUP(AV58,#REF!,#REF!)</f>
        <v>#REF!</v>
      </c>
    </row>
    <row r="59" spans="3:71" x14ac:dyDescent="0.2">
      <c r="C59" t="s">
        <v>94</v>
      </c>
      <c r="E59" t="s">
        <v>309</v>
      </c>
      <c r="F59" t="s">
        <v>310</v>
      </c>
      <c r="G59" t="s">
        <v>311</v>
      </c>
      <c r="H59" s="1">
        <v>43599</v>
      </c>
      <c r="J59" t="s">
        <v>4697</v>
      </c>
      <c r="K59">
        <v>14</v>
      </c>
      <c r="L59" t="s">
        <v>4703</v>
      </c>
      <c r="M59" t="s">
        <v>293</v>
      </c>
      <c r="N59" t="s">
        <v>4668</v>
      </c>
      <c r="O59" t="s">
        <v>98</v>
      </c>
      <c r="P59" t="s">
        <v>99</v>
      </c>
      <c r="Q59">
        <f t="shared" si="1"/>
        <v>31</v>
      </c>
      <c r="R59" s="3">
        <v>588980</v>
      </c>
      <c r="S59" s="3">
        <v>103163.25</v>
      </c>
      <c r="T59" s="20">
        <v>0</v>
      </c>
      <c r="U59" s="3">
        <f t="shared" si="14"/>
        <v>0</v>
      </c>
      <c r="V59" s="21"/>
      <c r="W59" s="3">
        <v>2359.6955128205132</v>
      </c>
      <c r="X59" s="3">
        <v>0</v>
      </c>
      <c r="Y59" s="22">
        <v>245.40833333333333</v>
      </c>
      <c r="Z59">
        <v>75</v>
      </c>
      <c r="AB59" s="3">
        <v>0</v>
      </c>
      <c r="AC59" s="3">
        <v>4167</v>
      </c>
      <c r="AD59" s="3">
        <f t="shared" si="3"/>
        <v>110010.35384615386</v>
      </c>
      <c r="AE59" s="3">
        <v>5687.5</v>
      </c>
      <c r="AG59" s="3">
        <f t="shared" si="4"/>
        <v>115697.85384615386</v>
      </c>
      <c r="AJ59" s="3">
        <v>3900.7409927950625</v>
      </c>
      <c r="AK59" t="s">
        <v>289</v>
      </c>
      <c r="AL59" t="s">
        <v>290</v>
      </c>
      <c r="AM59" s="23">
        <v>8.5000000000000006E-2</v>
      </c>
      <c r="AN59" s="24">
        <f t="shared" si="5"/>
        <v>119598.59483894892</v>
      </c>
      <c r="AO59" s="25">
        <f t="shared" si="15"/>
        <v>10165.88056131066</v>
      </c>
      <c r="AP59" s="3">
        <f t="shared" si="16"/>
        <v>29700</v>
      </c>
      <c r="AQ59" s="24">
        <f t="shared" si="17"/>
        <v>2524.5</v>
      </c>
      <c r="AR59" s="24">
        <f t="shared" si="18"/>
        <v>161988.97540025957</v>
      </c>
      <c r="AS59" s="24">
        <f t="shared" si="10"/>
        <v>149298.59483894892</v>
      </c>
      <c r="AT59" t="s">
        <v>134</v>
      </c>
      <c r="AU59" t="s">
        <v>134</v>
      </c>
      <c r="AV59" t="s">
        <v>135</v>
      </c>
      <c r="AW59">
        <v>90242</v>
      </c>
      <c r="AX59" t="s">
        <v>136</v>
      </c>
      <c r="AY59">
        <v>94.088300000000004</v>
      </c>
      <c r="AZ59" s="3">
        <f t="shared" si="11"/>
        <v>1721.6697017616384</v>
      </c>
      <c r="BA59" s="24">
        <f t="shared" si="12"/>
        <v>149298.59483894892</v>
      </c>
      <c r="BB59" s="24">
        <f t="shared" si="13"/>
        <v>12690.380561310652</v>
      </c>
      <c r="BD59" t="s">
        <v>103</v>
      </c>
      <c r="BE59">
        <v>1</v>
      </c>
      <c r="BG59" t="s">
        <v>5305</v>
      </c>
      <c r="BI59" t="s">
        <v>312</v>
      </c>
      <c r="BN59" t="s">
        <v>5105</v>
      </c>
      <c r="BO59" t="s">
        <v>5061</v>
      </c>
      <c r="BP59" t="s">
        <v>5062</v>
      </c>
      <c r="BS59" t="e">
        <f>_xlfn.XLOOKUP(AV59,#REF!,#REF!)</f>
        <v>#REF!</v>
      </c>
    </row>
    <row r="60" spans="3:71" x14ac:dyDescent="0.2">
      <c r="C60" t="s">
        <v>94</v>
      </c>
      <c r="E60" t="s">
        <v>313</v>
      </c>
      <c r="F60" t="s">
        <v>314</v>
      </c>
      <c r="G60" t="s">
        <v>315</v>
      </c>
      <c r="H60" s="1">
        <v>43598</v>
      </c>
      <c r="J60" t="s">
        <v>4697</v>
      </c>
      <c r="K60">
        <v>14</v>
      </c>
      <c r="L60" t="s">
        <v>4703</v>
      </c>
      <c r="M60" t="s">
        <v>293</v>
      </c>
      <c r="N60" t="s">
        <v>4668</v>
      </c>
      <c r="O60" t="s">
        <v>98</v>
      </c>
      <c r="P60" t="s">
        <v>99</v>
      </c>
      <c r="Q60">
        <f t="shared" si="1"/>
        <v>31</v>
      </c>
      <c r="R60" s="3">
        <v>576827</v>
      </c>
      <c r="S60" s="3">
        <v>101137.75</v>
      </c>
      <c r="T60" s="20">
        <v>0</v>
      </c>
      <c r="U60" s="3">
        <f t="shared" si="14"/>
        <v>0</v>
      </c>
      <c r="V60" s="21"/>
      <c r="W60" s="3">
        <v>2311.0056089743589</v>
      </c>
      <c r="X60" s="3">
        <v>0</v>
      </c>
      <c r="Y60" s="22">
        <v>240.34458333333333</v>
      </c>
      <c r="Z60">
        <v>75</v>
      </c>
      <c r="AB60" s="3">
        <v>0</v>
      </c>
      <c r="AC60" s="3">
        <v>5167</v>
      </c>
      <c r="AD60" s="3">
        <f t="shared" si="3"/>
        <v>108931.1001923077</v>
      </c>
      <c r="AE60" s="3">
        <v>5687.5</v>
      </c>
      <c r="AG60" s="3">
        <f t="shared" si="4"/>
        <v>114618.6001923077</v>
      </c>
      <c r="AJ60" s="3">
        <v>5813.1491241962494</v>
      </c>
      <c r="AK60" t="s">
        <v>229</v>
      </c>
      <c r="AL60" t="s">
        <v>230</v>
      </c>
      <c r="AM60" s="23">
        <v>8.5000000000000006E-2</v>
      </c>
      <c r="AN60" s="24">
        <f t="shared" si="5"/>
        <v>120431.74931650395</v>
      </c>
      <c r="AO60" s="25">
        <f t="shared" si="15"/>
        <v>10236.698691902837</v>
      </c>
      <c r="AP60" s="3">
        <f t="shared" si="16"/>
        <v>29700</v>
      </c>
      <c r="AQ60" s="24">
        <f t="shared" si="17"/>
        <v>2524.5</v>
      </c>
      <c r="AR60" s="24">
        <f t="shared" si="18"/>
        <v>162892.94800840679</v>
      </c>
      <c r="AS60" s="24">
        <f t="shared" si="10"/>
        <v>150131.74931650393</v>
      </c>
      <c r="AT60" t="s">
        <v>134</v>
      </c>
      <c r="AU60" t="s">
        <v>134</v>
      </c>
      <c r="AV60" t="s">
        <v>135</v>
      </c>
      <c r="AW60">
        <v>14684</v>
      </c>
      <c r="AX60" t="s">
        <v>136</v>
      </c>
      <c r="AY60">
        <v>94.088300000000004</v>
      </c>
      <c r="AZ60" s="3">
        <f t="shared" si="11"/>
        <v>1731.2774065256444</v>
      </c>
      <c r="BA60" s="24">
        <f t="shared" si="12"/>
        <v>150131.74931650393</v>
      </c>
      <c r="BB60" s="24">
        <f t="shared" si="13"/>
        <v>12761.198691902857</v>
      </c>
      <c r="BD60" t="s">
        <v>103</v>
      </c>
      <c r="BE60">
        <v>1</v>
      </c>
      <c r="BG60" t="s">
        <v>5305</v>
      </c>
      <c r="BI60" t="s">
        <v>199</v>
      </c>
      <c r="BN60" t="s">
        <v>5106</v>
      </c>
      <c r="BO60" t="s">
        <v>5061</v>
      </c>
      <c r="BP60" t="s">
        <v>5107</v>
      </c>
      <c r="BS60" t="e">
        <f>_xlfn.XLOOKUP(AV60,#REF!,#REF!)</f>
        <v>#REF!</v>
      </c>
    </row>
    <row r="61" spans="3:71" x14ac:dyDescent="0.2">
      <c r="C61" t="s">
        <v>94</v>
      </c>
      <c r="E61" t="s">
        <v>316</v>
      </c>
      <c r="F61" t="s">
        <v>317</v>
      </c>
      <c r="G61" t="s">
        <v>318</v>
      </c>
      <c r="H61" s="1">
        <v>43593</v>
      </c>
      <c r="J61" t="s">
        <v>4702</v>
      </c>
      <c r="K61">
        <v>13</v>
      </c>
      <c r="L61" t="s">
        <v>4703</v>
      </c>
      <c r="M61" t="s">
        <v>293</v>
      </c>
      <c r="N61" t="s">
        <v>4668</v>
      </c>
      <c r="O61" t="s">
        <v>98</v>
      </c>
      <c r="P61" t="s">
        <v>99</v>
      </c>
      <c r="Q61">
        <f t="shared" si="1"/>
        <v>31</v>
      </c>
      <c r="R61" s="3">
        <v>481348</v>
      </c>
      <c r="S61" s="3">
        <v>85224.666666666672</v>
      </c>
      <c r="T61" s="20">
        <v>0</v>
      </c>
      <c r="U61" s="3">
        <f t="shared" si="14"/>
        <v>0</v>
      </c>
      <c r="V61" s="21"/>
      <c r="W61" s="3">
        <v>1928.4775641025642</v>
      </c>
      <c r="X61" s="3">
        <v>947.09675925925933</v>
      </c>
      <c r="Y61" s="22">
        <v>200.5616666666667</v>
      </c>
      <c r="Z61">
        <v>75</v>
      </c>
      <c r="AB61" s="3">
        <v>0</v>
      </c>
      <c r="AC61" s="3">
        <v>4167</v>
      </c>
      <c r="AD61" s="3">
        <f t="shared" si="3"/>
        <v>92542.802656695159</v>
      </c>
      <c r="AE61" s="3">
        <v>5687.5</v>
      </c>
      <c r="AG61" s="3">
        <f t="shared" si="4"/>
        <v>98230.302656695159</v>
      </c>
      <c r="AJ61" s="3">
        <v>3900.7409927950625</v>
      </c>
      <c r="AK61" t="s">
        <v>289</v>
      </c>
      <c r="AL61" t="s">
        <v>290</v>
      </c>
      <c r="AM61" s="23">
        <v>8.5000000000000006E-2</v>
      </c>
      <c r="AN61" s="24">
        <f t="shared" si="5"/>
        <v>102131.04364949022</v>
      </c>
      <c r="AO61" s="25">
        <f t="shared" si="15"/>
        <v>8681.1387102066692</v>
      </c>
      <c r="AP61" s="3">
        <f t="shared" si="16"/>
        <v>29700</v>
      </c>
      <c r="AQ61" s="24">
        <f t="shared" si="17"/>
        <v>2524.5</v>
      </c>
      <c r="AR61" s="24">
        <f t="shared" si="18"/>
        <v>143036.68235969689</v>
      </c>
      <c r="AS61" s="24">
        <f t="shared" si="10"/>
        <v>131831.04364949022</v>
      </c>
      <c r="AT61" t="s">
        <v>134</v>
      </c>
      <c r="AU61" t="s">
        <v>134</v>
      </c>
      <c r="AV61" t="s">
        <v>135</v>
      </c>
      <c r="AW61">
        <v>90382</v>
      </c>
      <c r="AX61" t="s">
        <v>136</v>
      </c>
      <c r="AY61">
        <v>94.088300000000004</v>
      </c>
      <c r="AZ61" s="3">
        <f t="shared" si="11"/>
        <v>1520.2387795262205</v>
      </c>
      <c r="BA61" s="24">
        <f t="shared" si="12"/>
        <v>131831.04364949022</v>
      </c>
      <c r="BB61" s="24">
        <f t="shared" si="13"/>
        <v>11205.638710206666</v>
      </c>
      <c r="BD61" t="s">
        <v>103</v>
      </c>
      <c r="BE61">
        <v>1</v>
      </c>
      <c r="BG61" t="s">
        <v>5305</v>
      </c>
      <c r="BI61" t="s">
        <v>312</v>
      </c>
      <c r="BN61" t="s">
        <v>5108</v>
      </c>
      <c r="BO61" t="s">
        <v>5061</v>
      </c>
      <c r="BP61" t="s">
        <v>5062</v>
      </c>
      <c r="BS61" t="e">
        <f>_xlfn.XLOOKUP(AV61,#REF!,#REF!)</f>
        <v>#REF!</v>
      </c>
    </row>
    <row r="62" spans="3:71" x14ac:dyDescent="0.2">
      <c r="C62" t="s">
        <v>94</v>
      </c>
      <c r="E62" t="s">
        <v>319</v>
      </c>
      <c r="F62" t="s">
        <v>320</v>
      </c>
      <c r="G62" t="s">
        <v>321</v>
      </c>
      <c r="H62" s="1">
        <v>43598</v>
      </c>
      <c r="J62" t="s">
        <v>4708</v>
      </c>
      <c r="K62">
        <v>12</v>
      </c>
      <c r="L62" t="s">
        <v>4667</v>
      </c>
      <c r="M62" t="s">
        <v>3984</v>
      </c>
      <c r="N62" t="s">
        <v>4668</v>
      </c>
      <c r="O62" t="s">
        <v>98</v>
      </c>
      <c r="P62" t="s">
        <v>99</v>
      </c>
      <c r="Q62">
        <f t="shared" si="1"/>
        <v>31</v>
      </c>
      <c r="R62" s="3">
        <v>438451</v>
      </c>
      <c r="S62" s="3">
        <v>78075.166666666672</v>
      </c>
      <c r="T62" s="20">
        <v>0</v>
      </c>
      <c r="U62" s="3">
        <f t="shared" si="14"/>
        <v>0</v>
      </c>
      <c r="V62" s="21"/>
      <c r="W62" s="3">
        <v>1756.6145833333333</v>
      </c>
      <c r="X62" s="3">
        <v>0</v>
      </c>
      <c r="Y62" s="22">
        <v>182.68791666666669</v>
      </c>
      <c r="Z62">
        <v>75</v>
      </c>
      <c r="AB62" s="3">
        <v>0</v>
      </c>
      <c r="AC62" s="3">
        <v>4167</v>
      </c>
      <c r="AD62" s="3">
        <f t="shared" si="3"/>
        <v>84256.469166666662</v>
      </c>
      <c r="AE62" s="3">
        <v>4154.166666666667</v>
      </c>
      <c r="AG62" s="3">
        <f t="shared" si="4"/>
        <v>88410.635833333334</v>
      </c>
      <c r="AJ62" s="3">
        <v>0</v>
      </c>
      <c r="AK62" t="s">
        <v>100</v>
      </c>
      <c r="AM62" s="23">
        <v>0.05</v>
      </c>
      <c r="AN62" s="24">
        <f t="shared" si="5"/>
        <v>88410.635833333334</v>
      </c>
      <c r="AO62" s="25">
        <f t="shared" si="15"/>
        <v>4420.5317916666672</v>
      </c>
      <c r="AP62" s="3">
        <f t="shared" si="16"/>
        <v>29700</v>
      </c>
      <c r="AQ62" s="24">
        <f t="shared" si="17"/>
        <v>1485</v>
      </c>
      <c r="AR62" s="24">
        <f t="shared" si="18"/>
        <v>124016.167625</v>
      </c>
      <c r="AS62" s="24">
        <f t="shared" si="10"/>
        <v>118110.63583333333</v>
      </c>
      <c r="AT62" t="s">
        <v>134</v>
      </c>
      <c r="AU62" t="s">
        <v>134</v>
      </c>
      <c r="AV62" t="s">
        <v>135</v>
      </c>
      <c r="AW62">
        <v>35879</v>
      </c>
      <c r="AX62" t="s">
        <v>136</v>
      </c>
      <c r="AY62">
        <v>94.088300000000004</v>
      </c>
      <c r="AZ62" s="3">
        <f t="shared" si="11"/>
        <v>1318.0827757011232</v>
      </c>
      <c r="BA62" s="24">
        <f t="shared" si="12"/>
        <v>118110.63583333333</v>
      </c>
      <c r="BB62" s="24">
        <f t="shared" si="13"/>
        <v>5905.5317916666681</v>
      </c>
      <c r="BD62" t="s">
        <v>103</v>
      </c>
      <c r="BE62">
        <v>1</v>
      </c>
      <c r="BG62" t="s">
        <v>5305</v>
      </c>
      <c r="BI62" t="s">
        <v>144</v>
      </c>
      <c r="BN62" t="s">
        <v>5067</v>
      </c>
      <c r="BO62" t="s">
        <v>5071</v>
      </c>
      <c r="BP62" t="s">
        <v>5073</v>
      </c>
      <c r="BS62" t="e">
        <f>_xlfn.XLOOKUP(AV62,#REF!,#REF!)</f>
        <v>#REF!</v>
      </c>
    </row>
    <row r="63" spans="3:71" x14ac:dyDescent="0.2">
      <c r="C63" t="s">
        <v>94</v>
      </c>
      <c r="E63" t="s">
        <v>322</v>
      </c>
      <c r="F63" t="s">
        <v>323</v>
      </c>
      <c r="G63" t="s">
        <v>324</v>
      </c>
      <c r="H63" s="1">
        <v>43633</v>
      </c>
      <c r="J63" t="s">
        <v>4697</v>
      </c>
      <c r="K63">
        <v>14</v>
      </c>
      <c r="L63" t="s">
        <v>4703</v>
      </c>
      <c r="M63" t="s">
        <v>293</v>
      </c>
      <c r="N63" t="s">
        <v>4668</v>
      </c>
      <c r="O63" t="s">
        <v>98</v>
      </c>
      <c r="P63" t="s">
        <v>99</v>
      </c>
      <c r="Q63">
        <f t="shared" si="1"/>
        <v>31</v>
      </c>
      <c r="R63" s="3">
        <v>790103</v>
      </c>
      <c r="S63" s="3">
        <v>136683.75</v>
      </c>
      <c r="T63" s="20">
        <v>0</v>
      </c>
      <c r="U63" s="3">
        <f t="shared" si="14"/>
        <v>0</v>
      </c>
      <c r="V63" s="21"/>
      <c r="W63" s="3">
        <v>3165.4767628205132</v>
      </c>
      <c r="X63" s="3">
        <v>1828.94212962963</v>
      </c>
      <c r="Y63" s="22">
        <v>329.20958333333334</v>
      </c>
      <c r="Z63">
        <v>75</v>
      </c>
      <c r="AB63" s="3">
        <v>1024.4680960500991</v>
      </c>
      <c r="AC63" s="3">
        <v>4167</v>
      </c>
      <c r="AD63" s="3">
        <f t="shared" si="3"/>
        <v>147273.84657183359</v>
      </c>
      <c r="AE63" s="3">
        <v>5687.5</v>
      </c>
      <c r="AG63" s="3">
        <f t="shared" si="4"/>
        <v>152961.34657183359</v>
      </c>
      <c r="AJ63" s="3">
        <v>5813.1491241962494</v>
      </c>
      <c r="AK63" t="s">
        <v>229</v>
      </c>
      <c r="AL63" t="s">
        <v>230</v>
      </c>
      <c r="AM63" s="23">
        <v>8.5000000000000006E-2</v>
      </c>
      <c r="AN63" s="24">
        <f t="shared" si="5"/>
        <v>158774.49569602983</v>
      </c>
      <c r="AO63" s="25">
        <f t="shared" si="15"/>
        <v>13495.832134162536</v>
      </c>
      <c r="AP63" s="3">
        <f t="shared" si="16"/>
        <v>29700</v>
      </c>
      <c r="AQ63" s="24">
        <f t="shared" si="17"/>
        <v>2524.5</v>
      </c>
      <c r="AR63" s="24">
        <f t="shared" si="18"/>
        <v>204494.82783019237</v>
      </c>
      <c r="AS63" s="24">
        <f t="shared" si="10"/>
        <v>188474.49569602983</v>
      </c>
      <c r="AT63" t="s">
        <v>134</v>
      </c>
      <c r="AU63" t="s">
        <v>134</v>
      </c>
      <c r="AV63" t="s">
        <v>135</v>
      </c>
      <c r="AW63">
        <v>90349</v>
      </c>
      <c r="AX63" t="s">
        <v>136</v>
      </c>
      <c r="AY63">
        <v>94.088300000000004</v>
      </c>
      <c r="AZ63" s="3">
        <f t="shared" si="11"/>
        <v>2173.4352499746765</v>
      </c>
      <c r="BA63" s="24">
        <f t="shared" si="12"/>
        <v>188474.49569602983</v>
      </c>
      <c r="BB63" s="24">
        <f t="shared" si="13"/>
        <v>16020.332134162541</v>
      </c>
      <c r="BD63" t="s">
        <v>103</v>
      </c>
      <c r="BE63">
        <v>1</v>
      </c>
      <c r="BG63" t="s">
        <v>5305</v>
      </c>
      <c r="BI63" t="s">
        <v>104</v>
      </c>
      <c r="BN63" t="s">
        <v>5109</v>
      </c>
      <c r="BO63" t="s">
        <v>5061</v>
      </c>
      <c r="BP63" t="s">
        <v>5062</v>
      </c>
      <c r="BS63" t="e">
        <f>_xlfn.XLOOKUP(AV63,#REF!,#REF!)</f>
        <v>#REF!</v>
      </c>
    </row>
    <row r="64" spans="3:71" x14ac:dyDescent="0.2">
      <c r="C64" t="s">
        <v>94</v>
      </c>
      <c r="E64" t="s">
        <v>325</v>
      </c>
      <c r="F64" t="s">
        <v>326</v>
      </c>
      <c r="G64" t="s">
        <v>327</v>
      </c>
      <c r="H64" s="1">
        <v>43633</v>
      </c>
      <c r="J64" t="s">
        <v>4708</v>
      </c>
      <c r="K64">
        <v>12</v>
      </c>
      <c r="L64" t="s">
        <v>4667</v>
      </c>
      <c r="M64" t="s">
        <v>3984</v>
      </c>
      <c r="N64" t="s">
        <v>4668</v>
      </c>
      <c r="O64" t="s">
        <v>98</v>
      </c>
      <c r="P64" t="s">
        <v>99</v>
      </c>
      <c r="Q64">
        <f t="shared" si="1"/>
        <v>31</v>
      </c>
      <c r="R64" s="3">
        <v>342342</v>
      </c>
      <c r="S64" s="3">
        <v>62057</v>
      </c>
      <c r="T64" s="20">
        <v>0</v>
      </c>
      <c r="U64" s="3">
        <f t="shared" si="14"/>
        <v>0</v>
      </c>
      <c r="V64" s="21"/>
      <c r="W64" s="3">
        <v>1371.5625</v>
      </c>
      <c r="X64" s="3">
        <v>792.45833333333337</v>
      </c>
      <c r="Y64" s="22">
        <v>142.64250000000001</v>
      </c>
      <c r="Z64">
        <v>75</v>
      </c>
      <c r="AB64" s="3">
        <v>0</v>
      </c>
      <c r="AC64" s="3">
        <v>4167</v>
      </c>
      <c r="AD64" s="3">
        <f t="shared" si="3"/>
        <v>68605.66333333333</v>
      </c>
      <c r="AE64" s="3">
        <v>4154.166666666667</v>
      </c>
      <c r="AG64" s="3">
        <f t="shared" si="4"/>
        <v>72759.83</v>
      </c>
      <c r="AJ64" s="3">
        <v>0</v>
      </c>
      <c r="AK64" t="s">
        <v>100</v>
      </c>
      <c r="AM64" s="23">
        <v>0.05</v>
      </c>
      <c r="AN64" s="24">
        <f t="shared" si="5"/>
        <v>72759.83</v>
      </c>
      <c r="AO64" s="25">
        <f t="shared" si="15"/>
        <v>3637.9915000000001</v>
      </c>
      <c r="AP64" s="3">
        <f t="shared" si="16"/>
        <v>29700</v>
      </c>
      <c r="AQ64" s="24">
        <f t="shared" si="17"/>
        <v>1485</v>
      </c>
      <c r="AR64" s="24">
        <f t="shared" si="18"/>
        <v>107582.82150000001</v>
      </c>
      <c r="AS64" s="24">
        <f t="shared" si="10"/>
        <v>102459.83</v>
      </c>
      <c r="AT64" t="s">
        <v>134</v>
      </c>
      <c r="AU64" t="s">
        <v>134</v>
      </c>
      <c r="AV64" t="s">
        <v>135</v>
      </c>
      <c r="AW64">
        <v>35070</v>
      </c>
      <c r="AX64" t="s">
        <v>136</v>
      </c>
      <c r="AY64">
        <v>94.088300000000004</v>
      </c>
      <c r="AZ64" s="3">
        <f t="shared" si="11"/>
        <v>1143.424012337347</v>
      </c>
      <c r="BA64" s="24">
        <f t="shared" si="12"/>
        <v>102459.83</v>
      </c>
      <c r="BB64" s="24">
        <f t="shared" si="13"/>
        <v>5122.9915000000037</v>
      </c>
      <c r="BD64" t="s">
        <v>103</v>
      </c>
      <c r="BE64">
        <v>1</v>
      </c>
      <c r="BG64" t="s">
        <v>5305</v>
      </c>
      <c r="BI64" t="s">
        <v>144</v>
      </c>
      <c r="BN64" t="s">
        <v>5080</v>
      </c>
      <c r="BO64" t="s">
        <v>5071</v>
      </c>
      <c r="BP64" t="s">
        <v>5081</v>
      </c>
      <c r="BS64" t="e">
        <f>_xlfn.XLOOKUP(AV64,#REF!,#REF!)</f>
        <v>#REF!</v>
      </c>
    </row>
    <row r="65" spans="3:71" x14ac:dyDescent="0.2">
      <c r="C65" t="s">
        <v>94</v>
      </c>
      <c r="E65" t="s">
        <v>328</v>
      </c>
      <c r="F65" t="s">
        <v>329</v>
      </c>
      <c r="G65" t="s">
        <v>330</v>
      </c>
      <c r="H65" s="1">
        <v>43654</v>
      </c>
      <c r="J65" t="s">
        <v>4697</v>
      </c>
      <c r="K65">
        <v>14</v>
      </c>
      <c r="L65" t="s">
        <v>4703</v>
      </c>
      <c r="M65" t="s">
        <v>293</v>
      </c>
      <c r="N65" t="s">
        <v>4668</v>
      </c>
      <c r="O65" t="s">
        <v>98</v>
      </c>
      <c r="P65" t="s">
        <v>99</v>
      </c>
      <c r="Q65">
        <f t="shared" si="1"/>
        <v>31</v>
      </c>
      <c r="R65" s="3">
        <v>623291</v>
      </c>
      <c r="S65" s="3">
        <v>108881.83333333333</v>
      </c>
      <c r="T65" s="20">
        <v>0</v>
      </c>
      <c r="U65" s="3">
        <f t="shared" si="14"/>
        <v>0</v>
      </c>
      <c r="V65" s="21"/>
      <c r="W65" s="3">
        <v>2497.1594551282055</v>
      </c>
      <c r="X65" s="3">
        <v>0</v>
      </c>
      <c r="Y65" s="22">
        <v>259.70458333333335</v>
      </c>
      <c r="Z65">
        <v>75</v>
      </c>
      <c r="AB65" s="3">
        <v>0</v>
      </c>
      <c r="AC65" s="3">
        <v>4167</v>
      </c>
      <c r="AD65" s="3">
        <f t="shared" si="3"/>
        <v>115880.69737179487</v>
      </c>
      <c r="AE65" s="3">
        <v>5687.5</v>
      </c>
      <c r="AG65" s="3">
        <f t="shared" si="4"/>
        <v>121568.19737179487</v>
      </c>
      <c r="AJ65" s="3">
        <v>3900.7409927950625</v>
      </c>
      <c r="AK65" t="s">
        <v>289</v>
      </c>
      <c r="AL65" t="s">
        <v>290</v>
      </c>
      <c r="AM65" s="23">
        <v>8.5000000000000006E-2</v>
      </c>
      <c r="AN65" s="24">
        <f t="shared" si="5"/>
        <v>125468.93836458994</v>
      </c>
      <c r="AO65" s="25">
        <f t="shared" si="15"/>
        <v>10664.859760990146</v>
      </c>
      <c r="AP65" s="3">
        <f t="shared" si="16"/>
        <v>29700</v>
      </c>
      <c r="AQ65" s="24">
        <f t="shared" si="17"/>
        <v>2524.5</v>
      </c>
      <c r="AR65" s="24">
        <f t="shared" si="18"/>
        <v>168358.29812558007</v>
      </c>
      <c r="AS65" s="24">
        <f t="shared" si="10"/>
        <v>155168.93836458994</v>
      </c>
      <c r="AT65" t="s">
        <v>134</v>
      </c>
      <c r="AU65" t="s">
        <v>134</v>
      </c>
      <c r="AV65" t="s">
        <v>135</v>
      </c>
      <c r="AW65">
        <v>90294</v>
      </c>
      <c r="AX65" t="s">
        <v>136</v>
      </c>
      <c r="AY65">
        <v>94.088300000000004</v>
      </c>
      <c r="AZ65" s="3">
        <f t="shared" si="11"/>
        <v>1789.364863915918</v>
      </c>
      <c r="BA65" s="24">
        <f t="shared" si="12"/>
        <v>155168.93836458994</v>
      </c>
      <c r="BB65" s="24">
        <f t="shared" si="13"/>
        <v>13189.359760990134</v>
      </c>
      <c r="BD65" t="s">
        <v>103</v>
      </c>
      <c r="BE65">
        <v>1</v>
      </c>
      <c r="BG65" t="s">
        <v>5305</v>
      </c>
      <c r="BI65" t="s">
        <v>262</v>
      </c>
      <c r="BN65" t="s">
        <v>5110</v>
      </c>
      <c r="BO65" t="s">
        <v>5061</v>
      </c>
      <c r="BP65" t="s">
        <v>5062</v>
      </c>
      <c r="BS65" t="e">
        <f>_xlfn.XLOOKUP(AV65,#REF!,#REF!)</f>
        <v>#REF!</v>
      </c>
    </row>
    <row r="66" spans="3:71" x14ac:dyDescent="0.2">
      <c r="C66" t="s">
        <v>94</v>
      </c>
      <c r="E66" t="s">
        <v>331</v>
      </c>
      <c r="F66" t="s">
        <v>332</v>
      </c>
      <c r="G66" t="s">
        <v>333</v>
      </c>
      <c r="H66" s="1">
        <v>43654</v>
      </c>
      <c r="J66" t="s">
        <v>4778</v>
      </c>
      <c r="K66">
        <v>11</v>
      </c>
      <c r="L66" t="s">
        <v>4667</v>
      </c>
      <c r="M66" t="s">
        <v>3984</v>
      </c>
      <c r="N66" t="s">
        <v>4668</v>
      </c>
      <c r="O66" t="s">
        <v>98</v>
      </c>
      <c r="P66" t="s">
        <v>99</v>
      </c>
      <c r="Q66">
        <f t="shared" si="1"/>
        <v>31</v>
      </c>
      <c r="R66" s="3">
        <v>327891</v>
      </c>
      <c r="S66" s="3">
        <v>59648.416666666664</v>
      </c>
      <c r="T66" s="20">
        <v>0</v>
      </c>
      <c r="U66" s="3">
        <f t="shared" si="14"/>
        <v>0</v>
      </c>
      <c r="V66" s="21"/>
      <c r="W66" s="3">
        <v>1313.6658653846155</v>
      </c>
      <c r="X66" s="3">
        <v>759.00694444444457</v>
      </c>
      <c r="Y66" s="22">
        <v>136.62125</v>
      </c>
      <c r="Z66">
        <v>75</v>
      </c>
      <c r="AB66" s="3">
        <v>0</v>
      </c>
      <c r="AC66" s="3">
        <v>4167</v>
      </c>
      <c r="AD66" s="3">
        <f t="shared" si="3"/>
        <v>66099.710726495716</v>
      </c>
      <c r="AE66" s="3">
        <v>4154.166666666667</v>
      </c>
      <c r="AG66" s="3">
        <f t="shared" si="4"/>
        <v>70253.877393162387</v>
      </c>
      <c r="AJ66" s="3">
        <v>0</v>
      </c>
      <c r="AK66" t="s">
        <v>100</v>
      </c>
      <c r="AM66" s="23">
        <v>0.05</v>
      </c>
      <c r="AN66" s="24">
        <f t="shared" si="5"/>
        <v>70253.877393162387</v>
      </c>
      <c r="AO66" s="25">
        <f t="shared" si="15"/>
        <v>3512.6938696581196</v>
      </c>
      <c r="AP66" s="3">
        <f t="shared" si="16"/>
        <v>29700</v>
      </c>
      <c r="AQ66" s="24">
        <f t="shared" si="17"/>
        <v>1485</v>
      </c>
      <c r="AR66" s="24">
        <f t="shared" si="18"/>
        <v>104951.57126282051</v>
      </c>
      <c r="AS66" s="24">
        <f t="shared" si="10"/>
        <v>99953.877393162387</v>
      </c>
      <c r="AT66" t="s">
        <v>134</v>
      </c>
      <c r="AU66" t="s">
        <v>134</v>
      </c>
      <c r="AV66" t="s">
        <v>135</v>
      </c>
      <c r="AW66">
        <v>35070</v>
      </c>
      <c r="AX66" t="s">
        <v>136</v>
      </c>
      <c r="AY66">
        <v>94.088300000000004</v>
      </c>
      <c r="AZ66" s="3">
        <f t="shared" si="11"/>
        <v>1115.458258495695</v>
      </c>
      <c r="BA66" s="24">
        <f t="shared" si="12"/>
        <v>99953.877393162387</v>
      </c>
      <c r="BB66" s="24">
        <f t="shared" si="13"/>
        <v>4997.6938696581201</v>
      </c>
      <c r="BD66" t="s">
        <v>103</v>
      </c>
      <c r="BE66">
        <v>1</v>
      </c>
      <c r="BG66" t="s">
        <v>5305</v>
      </c>
      <c r="BI66" t="s">
        <v>144</v>
      </c>
      <c r="BN66" t="s">
        <v>5080</v>
      </c>
      <c r="BO66" t="s">
        <v>5071</v>
      </c>
      <c r="BP66" t="s">
        <v>5081</v>
      </c>
      <c r="BS66" t="e">
        <f>_xlfn.XLOOKUP(AV66,#REF!,#REF!)</f>
        <v>#REF!</v>
      </c>
    </row>
    <row r="67" spans="3:71" x14ac:dyDescent="0.2">
      <c r="C67" t="s">
        <v>94</v>
      </c>
      <c r="E67" t="s">
        <v>334</v>
      </c>
      <c r="F67" t="s">
        <v>335</v>
      </c>
      <c r="G67" t="s">
        <v>336</v>
      </c>
      <c r="H67" s="1">
        <v>43654</v>
      </c>
      <c r="J67" t="s">
        <v>4702</v>
      </c>
      <c r="K67">
        <v>13</v>
      </c>
      <c r="L67" t="s">
        <v>4703</v>
      </c>
      <c r="M67" t="s">
        <v>293</v>
      </c>
      <c r="N67" t="s">
        <v>4668</v>
      </c>
      <c r="O67" t="s">
        <v>98</v>
      </c>
      <c r="P67" t="s">
        <v>99</v>
      </c>
      <c r="Q67">
        <f t="shared" si="1"/>
        <v>31</v>
      </c>
      <c r="R67" s="3">
        <v>584194</v>
      </c>
      <c r="S67" s="3">
        <v>102365.58333333333</v>
      </c>
      <c r="T67" s="20">
        <v>0</v>
      </c>
      <c r="U67" s="3">
        <f t="shared" si="14"/>
        <v>0</v>
      </c>
      <c r="V67" s="21"/>
      <c r="W67" s="3">
        <v>2340.5208333333335</v>
      </c>
      <c r="X67" s="3">
        <v>1352.3009259259261</v>
      </c>
      <c r="Y67" s="22">
        <v>243.41416666666669</v>
      </c>
      <c r="Z67">
        <v>75</v>
      </c>
      <c r="AB67" s="3">
        <v>4097.8723842003965</v>
      </c>
      <c r="AC67" s="3">
        <v>4167</v>
      </c>
      <c r="AD67" s="3">
        <f t="shared" si="3"/>
        <v>114641.69164345965</v>
      </c>
      <c r="AE67" s="3">
        <v>5687.5</v>
      </c>
      <c r="AG67" s="3">
        <f t="shared" si="4"/>
        <v>120329.19164345965</v>
      </c>
      <c r="AJ67" s="3">
        <v>5813.1491241962494</v>
      </c>
      <c r="AK67" t="s">
        <v>229</v>
      </c>
      <c r="AL67" t="s">
        <v>230</v>
      </c>
      <c r="AM67" s="23">
        <v>8.5000000000000006E-2</v>
      </c>
      <c r="AN67" s="24">
        <f t="shared" si="5"/>
        <v>126142.3407676559</v>
      </c>
      <c r="AO67" s="25">
        <f t="shared" si="15"/>
        <v>10722.098965250752</v>
      </c>
      <c r="AP67" s="3">
        <f t="shared" si="16"/>
        <v>29700</v>
      </c>
      <c r="AQ67" s="24">
        <f t="shared" si="17"/>
        <v>2524.5</v>
      </c>
      <c r="AR67" s="24">
        <f t="shared" si="18"/>
        <v>169088.93973290664</v>
      </c>
      <c r="AS67" s="24">
        <f t="shared" si="10"/>
        <v>155842.3407676559</v>
      </c>
      <c r="AT67" t="s">
        <v>134</v>
      </c>
      <c r="AU67" t="s">
        <v>134</v>
      </c>
      <c r="AV67" t="s">
        <v>135</v>
      </c>
      <c r="AW67">
        <v>94617</v>
      </c>
      <c r="AX67" t="s">
        <v>136</v>
      </c>
      <c r="AY67">
        <v>94.088300000000004</v>
      </c>
      <c r="AZ67" s="3">
        <f t="shared" si="11"/>
        <v>1797.1303523701315</v>
      </c>
      <c r="BA67" s="24">
        <f t="shared" si="12"/>
        <v>155842.3407676559</v>
      </c>
      <c r="BB67" s="24">
        <f t="shared" si="13"/>
        <v>13246.598965250741</v>
      </c>
      <c r="BD67" t="s">
        <v>103</v>
      </c>
      <c r="BE67">
        <v>1</v>
      </c>
      <c r="BG67" t="s">
        <v>5305</v>
      </c>
      <c r="BI67" t="s">
        <v>104</v>
      </c>
      <c r="BN67" t="s">
        <v>5109</v>
      </c>
      <c r="BO67" t="s">
        <v>5061</v>
      </c>
      <c r="BP67" t="s">
        <v>5062</v>
      </c>
      <c r="BS67" t="e">
        <f>_xlfn.XLOOKUP(AV67,#REF!,#REF!)</f>
        <v>#REF!</v>
      </c>
    </row>
    <row r="68" spans="3:71" x14ac:dyDescent="0.2">
      <c r="C68" t="s">
        <v>94</v>
      </c>
      <c r="E68" t="s">
        <v>337</v>
      </c>
      <c r="F68" t="s">
        <v>338</v>
      </c>
      <c r="G68" t="s">
        <v>339</v>
      </c>
      <c r="H68" s="1">
        <v>43654</v>
      </c>
      <c r="J68" t="s">
        <v>4702</v>
      </c>
      <c r="K68">
        <v>13</v>
      </c>
      <c r="L68" t="s">
        <v>4703</v>
      </c>
      <c r="M68" t="s">
        <v>293</v>
      </c>
      <c r="N68" t="s">
        <v>4668</v>
      </c>
      <c r="O68" t="s">
        <v>98</v>
      </c>
      <c r="P68" t="s">
        <v>99</v>
      </c>
      <c r="Q68">
        <f t="shared" ref="Q68:Q131" si="19">IF(IF(ISBLANK(I68),"",MONTH(I68))&lt;&gt;MONTH($Q$1),IF(($Q$1-H68)&gt;30,DAY(EOMONTH($Q$1,0)),EOMONTH($Q$1,0)-H68+1),DAY(I68))</f>
        <v>31</v>
      </c>
      <c r="R68" s="3">
        <v>634720</v>
      </c>
      <c r="S68" s="3">
        <v>110786.58333333333</v>
      </c>
      <c r="T68" s="20">
        <v>0</v>
      </c>
      <c r="U68" s="3">
        <f t="shared" si="14"/>
        <v>0</v>
      </c>
      <c r="V68" s="21"/>
      <c r="W68" s="3">
        <v>2542.9487179487178</v>
      </c>
      <c r="X68" s="3">
        <v>0</v>
      </c>
      <c r="Y68" s="22">
        <v>264.4666666666667</v>
      </c>
      <c r="Z68">
        <v>75</v>
      </c>
      <c r="AB68" s="3">
        <v>4633.669198434598</v>
      </c>
      <c r="AC68" s="3">
        <v>4167</v>
      </c>
      <c r="AD68" s="3">
        <f t="shared" ref="AD68:AD131" si="20">S68+U68+V68+W68+X68+Y68+Z68+AA68+AB68+AC68</f>
        <v>122469.6679163833</v>
      </c>
      <c r="AE68" s="3">
        <v>5687.5</v>
      </c>
      <c r="AG68" s="3">
        <f t="shared" ref="AG68:AG131" si="21">AD68+AE68</f>
        <v>128157.1679163833</v>
      </c>
      <c r="AJ68" s="3">
        <v>5813.1491241962494</v>
      </c>
      <c r="AK68" t="s">
        <v>229</v>
      </c>
      <c r="AL68" t="s">
        <v>230</v>
      </c>
      <c r="AM68" s="23">
        <v>8.5000000000000006E-2</v>
      </c>
      <c r="AN68" s="24">
        <f t="shared" ref="AN68:AN79" si="22">AG68+AJ68+AH68+AI68</f>
        <v>133970.31704057954</v>
      </c>
      <c r="AO68" s="25">
        <f t="shared" si="15"/>
        <v>11387.476948449261</v>
      </c>
      <c r="AP68" s="3">
        <f t="shared" si="16"/>
        <v>29700</v>
      </c>
      <c r="AQ68" s="24">
        <f t="shared" si="17"/>
        <v>2524.5</v>
      </c>
      <c r="AR68" s="24">
        <f t="shared" si="18"/>
        <v>177582.29398902881</v>
      </c>
      <c r="AS68" s="24">
        <f t="shared" ref="AS68:AS131" si="23">+AN68+AP68</f>
        <v>163670.31704057954</v>
      </c>
      <c r="AT68" t="s">
        <v>134</v>
      </c>
      <c r="AU68" t="s">
        <v>134</v>
      </c>
      <c r="AV68" t="s">
        <v>135</v>
      </c>
      <c r="AW68">
        <v>90264</v>
      </c>
      <c r="AX68" t="s">
        <v>136</v>
      </c>
      <c r="AY68">
        <v>94.088300000000004</v>
      </c>
      <c r="AZ68" s="3">
        <f t="shared" ref="AZ68:AZ131" si="24">AR68/AY68</f>
        <v>1887.4003886671223</v>
      </c>
      <c r="BA68" s="24">
        <f t="shared" ref="BA68:BA131" si="25">AS68</f>
        <v>163670.31704057954</v>
      </c>
      <c r="BB68" s="24">
        <f t="shared" ref="BB68:BB131" si="26">AR68-AS68</f>
        <v>13911.976948449272</v>
      </c>
      <c r="BD68" t="s">
        <v>103</v>
      </c>
      <c r="BE68">
        <v>1</v>
      </c>
      <c r="BG68" t="s">
        <v>5305</v>
      </c>
      <c r="BI68" t="s">
        <v>199</v>
      </c>
      <c r="BN68" t="s">
        <v>5109</v>
      </c>
      <c r="BO68" t="s">
        <v>5061</v>
      </c>
      <c r="BP68" t="s">
        <v>5062</v>
      </c>
      <c r="BS68" t="e">
        <f>_xlfn.XLOOKUP(AV68,#REF!,#REF!)</f>
        <v>#REF!</v>
      </c>
    </row>
    <row r="69" spans="3:71" x14ac:dyDescent="0.2">
      <c r="C69" t="s">
        <v>94</v>
      </c>
      <c r="E69" t="s">
        <v>340</v>
      </c>
      <c r="F69" t="s">
        <v>341</v>
      </c>
      <c r="G69" t="s">
        <v>342</v>
      </c>
      <c r="H69" s="1">
        <v>43668</v>
      </c>
      <c r="J69" t="s">
        <v>4697</v>
      </c>
      <c r="K69">
        <v>14</v>
      </c>
      <c r="L69" t="s">
        <v>4703</v>
      </c>
      <c r="M69" t="s">
        <v>293</v>
      </c>
      <c r="N69" t="s">
        <v>4668</v>
      </c>
      <c r="O69" t="s">
        <v>98</v>
      </c>
      <c r="P69" t="s">
        <v>99</v>
      </c>
      <c r="Q69">
        <f t="shared" si="19"/>
        <v>31</v>
      </c>
      <c r="R69" s="3">
        <v>548435</v>
      </c>
      <c r="S69" s="3">
        <v>96405.833333333328</v>
      </c>
      <c r="T69" s="20">
        <v>0</v>
      </c>
      <c r="U69" s="3">
        <f t="shared" si="14"/>
        <v>0</v>
      </c>
      <c r="V69" s="21"/>
      <c r="W69" s="3">
        <v>2197.2556089743589</v>
      </c>
      <c r="X69" s="3">
        <v>1269.525462962963</v>
      </c>
      <c r="Y69" s="22">
        <v>228.51458333333332</v>
      </c>
      <c r="Z69">
        <v>75</v>
      </c>
      <c r="AB69" s="3">
        <v>0</v>
      </c>
      <c r="AC69" s="3">
        <v>4167</v>
      </c>
      <c r="AD69" s="3">
        <f t="shared" si="20"/>
        <v>104343.12898860399</v>
      </c>
      <c r="AE69" s="3">
        <v>5687.5</v>
      </c>
      <c r="AG69" s="3">
        <f t="shared" si="21"/>
        <v>110030.62898860399</v>
      </c>
      <c r="AJ69" s="3">
        <v>3900.7409927950625</v>
      </c>
      <c r="AK69" t="s">
        <v>289</v>
      </c>
      <c r="AL69" t="s">
        <v>290</v>
      </c>
      <c r="AM69" s="23">
        <v>8.5000000000000006E-2</v>
      </c>
      <c r="AN69" s="24">
        <f t="shared" si="22"/>
        <v>113931.36998139905</v>
      </c>
      <c r="AO69" s="25">
        <f t="shared" si="15"/>
        <v>9684.1664484189205</v>
      </c>
      <c r="AP69" s="3">
        <f t="shared" si="16"/>
        <v>29700</v>
      </c>
      <c r="AQ69" s="24">
        <f t="shared" si="17"/>
        <v>2524.5</v>
      </c>
      <c r="AR69" s="24">
        <f t="shared" si="18"/>
        <v>155840.03642981796</v>
      </c>
      <c r="AS69" s="24">
        <f t="shared" si="23"/>
        <v>143631.36998139904</v>
      </c>
      <c r="AT69" t="s">
        <v>134</v>
      </c>
      <c r="AU69" t="s">
        <v>134</v>
      </c>
      <c r="AV69" t="s">
        <v>135</v>
      </c>
      <c r="AW69">
        <v>90242</v>
      </c>
      <c r="AX69" t="s">
        <v>136</v>
      </c>
      <c r="AY69">
        <v>94.088300000000004</v>
      </c>
      <c r="AZ69" s="3">
        <f t="shared" si="24"/>
        <v>1656.3168473637845</v>
      </c>
      <c r="BA69" s="24">
        <f t="shared" si="25"/>
        <v>143631.36998139904</v>
      </c>
      <c r="BB69" s="24">
        <f t="shared" si="26"/>
        <v>12208.666448418924</v>
      </c>
      <c r="BD69" t="s">
        <v>103</v>
      </c>
      <c r="BE69">
        <v>1</v>
      </c>
      <c r="BG69" t="s">
        <v>5305</v>
      </c>
      <c r="BI69" t="s">
        <v>312</v>
      </c>
      <c r="BN69" t="s">
        <v>5111</v>
      </c>
      <c r="BO69" t="s">
        <v>5061</v>
      </c>
      <c r="BP69" t="s">
        <v>5062</v>
      </c>
      <c r="BS69" t="e">
        <f>_xlfn.XLOOKUP(AV69,#REF!,#REF!)</f>
        <v>#REF!</v>
      </c>
    </row>
    <row r="70" spans="3:71" x14ac:dyDescent="0.2">
      <c r="C70" t="s">
        <v>94</v>
      </c>
      <c r="E70" t="s">
        <v>343</v>
      </c>
      <c r="F70" t="s">
        <v>344</v>
      </c>
      <c r="G70" t="s">
        <v>345</v>
      </c>
      <c r="H70" s="1">
        <v>43675</v>
      </c>
      <c r="J70" t="s">
        <v>4708</v>
      </c>
      <c r="K70">
        <v>12</v>
      </c>
      <c r="L70" t="s">
        <v>4667</v>
      </c>
      <c r="M70" t="s">
        <v>3984</v>
      </c>
      <c r="N70" t="s">
        <v>4668</v>
      </c>
      <c r="O70" t="s">
        <v>98</v>
      </c>
      <c r="P70" t="s">
        <v>99</v>
      </c>
      <c r="Q70">
        <f t="shared" si="19"/>
        <v>31</v>
      </c>
      <c r="R70" s="3">
        <v>513505</v>
      </c>
      <c r="S70" s="3">
        <v>90584.083333333328</v>
      </c>
      <c r="T70" s="20">
        <v>0</v>
      </c>
      <c r="U70" s="3">
        <f t="shared" si="14"/>
        <v>0</v>
      </c>
      <c r="V70" s="21"/>
      <c r="W70" s="3">
        <v>2057.3116987179487</v>
      </c>
      <c r="X70" s="3">
        <v>1055.538055555556</v>
      </c>
      <c r="Y70" s="22">
        <v>213.96041666666667</v>
      </c>
      <c r="Z70">
        <v>75</v>
      </c>
      <c r="AB70" s="3">
        <v>0</v>
      </c>
      <c r="AC70" s="3">
        <v>4167</v>
      </c>
      <c r="AD70" s="3">
        <f t="shared" si="20"/>
        <v>98152.89350427351</v>
      </c>
      <c r="AE70" s="3">
        <v>4154.166666666667</v>
      </c>
      <c r="AG70" s="3">
        <f t="shared" si="21"/>
        <v>102307.06017094018</v>
      </c>
      <c r="AJ70" s="3">
        <v>0</v>
      </c>
      <c r="AK70" t="s">
        <v>100</v>
      </c>
      <c r="AM70" s="23">
        <v>0.05</v>
      </c>
      <c r="AN70" s="24">
        <f t="shared" si="22"/>
        <v>102307.06017094018</v>
      </c>
      <c r="AO70" s="25">
        <f t="shared" si="15"/>
        <v>5115.3530085470093</v>
      </c>
      <c r="AP70" s="3">
        <f t="shared" si="16"/>
        <v>29700</v>
      </c>
      <c r="AQ70" s="24">
        <f t="shared" si="17"/>
        <v>1485</v>
      </c>
      <c r="AR70" s="24">
        <f t="shared" si="18"/>
        <v>138607.41317948719</v>
      </c>
      <c r="AS70" s="24">
        <f t="shared" si="23"/>
        <v>132007.06017094018</v>
      </c>
      <c r="AT70" t="s">
        <v>134</v>
      </c>
      <c r="AU70" t="s">
        <v>134</v>
      </c>
      <c r="AV70" t="s">
        <v>135</v>
      </c>
      <c r="AW70">
        <v>35879</v>
      </c>
      <c r="AX70" t="s">
        <v>136</v>
      </c>
      <c r="AY70">
        <v>94.088300000000004</v>
      </c>
      <c r="AZ70" s="3">
        <f t="shared" si="24"/>
        <v>1473.1631157060674</v>
      </c>
      <c r="BA70" s="24">
        <f t="shared" si="25"/>
        <v>132007.06017094018</v>
      </c>
      <c r="BB70" s="24">
        <f t="shared" si="26"/>
        <v>6600.353008547012</v>
      </c>
      <c r="BD70" t="s">
        <v>103</v>
      </c>
      <c r="BE70">
        <v>1</v>
      </c>
      <c r="BG70" t="s">
        <v>5305</v>
      </c>
      <c r="BI70" t="s">
        <v>144</v>
      </c>
      <c r="BN70" t="s">
        <v>5067</v>
      </c>
      <c r="BO70" t="s">
        <v>5071</v>
      </c>
      <c r="BP70" t="s">
        <v>5073</v>
      </c>
      <c r="BS70" t="e">
        <f>_xlfn.XLOOKUP(AV70,#REF!,#REF!)</f>
        <v>#REF!</v>
      </c>
    </row>
    <row r="71" spans="3:71" x14ac:dyDescent="0.2">
      <c r="C71" t="s">
        <v>94</v>
      </c>
      <c r="E71" t="s">
        <v>346</v>
      </c>
      <c r="F71" t="s">
        <v>347</v>
      </c>
      <c r="G71" t="s">
        <v>348</v>
      </c>
      <c r="H71" s="1">
        <v>43682</v>
      </c>
      <c r="J71" t="s">
        <v>4708</v>
      </c>
      <c r="K71">
        <v>12</v>
      </c>
      <c r="L71" t="s">
        <v>4667</v>
      </c>
      <c r="M71" t="s">
        <v>3984</v>
      </c>
      <c r="N71" t="s">
        <v>4668</v>
      </c>
      <c r="O71" t="s">
        <v>98</v>
      </c>
      <c r="P71" t="s">
        <v>99</v>
      </c>
      <c r="Q71">
        <f t="shared" si="19"/>
        <v>31</v>
      </c>
      <c r="R71" s="3">
        <v>396146</v>
      </c>
      <c r="S71" s="3">
        <v>66024.25</v>
      </c>
      <c r="T71" s="20">
        <v>0</v>
      </c>
      <c r="U71" s="3">
        <f t="shared" si="14"/>
        <v>0</v>
      </c>
      <c r="V71" s="21"/>
      <c r="W71" s="3">
        <v>1587.1233974358975</v>
      </c>
      <c r="X71" s="3">
        <v>840.89324537037044</v>
      </c>
      <c r="Y71" s="22">
        <v>165.06083333333333</v>
      </c>
      <c r="Z71">
        <v>75</v>
      </c>
      <c r="AB71" s="3">
        <v>3178.9245020434578</v>
      </c>
      <c r="AC71" s="3">
        <v>4167</v>
      </c>
      <c r="AD71" s="3">
        <f t="shared" si="20"/>
        <v>76038.251978183063</v>
      </c>
      <c r="AE71" s="3">
        <v>4154.166666666667</v>
      </c>
      <c r="AG71" s="3">
        <f t="shared" si="21"/>
        <v>80192.418644849735</v>
      </c>
      <c r="AJ71" s="3">
        <v>4428.6782206037651</v>
      </c>
      <c r="AK71" t="s">
        <v>166</v>
      </c>
      <c r="AL71" t="s">
        <v>165</v>
      </c>
      <c r="AM71" s="23">
        <v>0.05</v>
      </c>
      <c r="AN71" s="24">
        <f t="shared" si="22"/>
        <v>84621.096865453495</v>
      </c>
      <c r="AO71" s="25">
        <f t="shared" si="15"/>
        <v>4231.0548432726746</v>
      </c>
      <c r="AP71" s="3">
        <f t="shared" si="16"/>
        <v>29700</v>
      </c>
      <c r="AQ71" s="24">
        <f t="shared" si="17"/>
        <v>1485</v>
      </c>
      <c r="AR71" s="24">
        <f t="shared" si="18"/>
        <v>120037.15170872617</v>
      </c>
      <c r="AS71" s="24">
        <f t="shared" si="23"/>
        <v>114321.0968654535</v>
      </c>
      <c r="AT71" t="s">
        <v>225</v>
      </c>
      <c r="AU71" t="s">
        <v>225</v>
      </c>
      <c r="AV71" t="s">
        <v>156</v>
      </c>
      <c r="AW71" t="s">
        <v>4825</v>
      </c>
      <c r="AX71" t="s">
        <v>157</v>
      </c>
      <c r="AY71">
        <v>125.569</v>
      </c>
      <c r="AZ71" s="3">
        <f t="shared" si="24"/>
        <v>955.94574862208162</v>
      </c>
      <c r="BA71" s="24">
        <f t="shared" si="25"/>
        <v>114321.0968654535</v>
      </c>
      <c r="BB71" s="24">
        <f t="shared" si="26"/>
        <v>5716.0548432726791</v>
      </c>
      <c r="BD71" t="s">
        <v>103</v>
      </c>
      <c r="BE71">
        <v>1</v>
      </c>
      <c r="BG71" t="s">
        <v>5309</v>
      </c>
      <c r="BI71" t="s">
        <v>144</v>
      </c>
      <c r="BN71" t="s">
        <v>5067</v>
      </c>
      <c r="BO71" t="s">
        <v>5074</v>
      </c>
      <c r="BP71" t="s">
        <v>5112</v>
      </c>
      <c r="BS71" t="e">
        <f>_xlfn.XLOOKUP(AV71,#REF!,#REF!)</f>
        <v>#REF!</v>
      </c>
    </row>
    <row r="72" spans="3:71" x14ac:dyDescent="0.2">
      <c r="C72" t="s">
        <v>94</v>
      </c>
      <c r="E72" t="s">
        <v>349</v>
      </c>
      <c r="F72" t="s">
        <v>350</v>
      </c>
      <c r="G72" t="s">
        <v>351</v>
      </c>
      <c r="H72" s="1">
        <v>43689</v>
      </c>
      <c r="J72" t="s">
        <v>4708</v>
      </c>
      <c r="K72">
        <v>12</v>
      </c>
      <c r="L72" t="s">
        <v>4703</v>
      </c>
      <c r="M72" t="s">
        <v>293</v>
      </c>
      <c r="N72" t="s">
        <v>4668</v>
      </c>
      <c r="O72" t="s">
        <v>98</v>
      </c>
      <c r="P72" t="s">
        <v>99</v>
      </c>
      <c r="Q72">
        <f t="shared" si="19"/>
        <v>31</v>
      </c>
      <c r="R72" s="3">
        <v>393068</v>
      </c>
      <c r="S72" s="3">
        <v>70511.25</v>
      </c>
      <c r="T72" s="20">
        <v>0</v>
      </c>
      <c r="U72" s="3">
        <f t="shared" si="14"/>
        <v>0</v>
      </c>
      <c r="V72" s="21"/>
      <c r="W72" s="3">
        <v>1574.7916666666667</v>
      </c>
      <c r="X72" s="3">
        <v>909.87962962962968</v>
      </c>
      <c r="Y72" s="22">
        <v>163.77833333333334</v>
      </c>
      <c r="Z72">
        <v>75</v>
      </c>
      <c r="AB72" s="3">
        <v>0</v>
      </c>
      <c r="AC72" s="3">
        <v>4167</v>
      </c>
      <c r="AD72" s="3">
        <f t="shared" si="20"/>
        <v>77401.699629629642</v>
      </c>
      <c r="AE72" s="3">
        <v>5687.5</v>
      </c>
      <c r="AG72" s="3">
        <f t="shared" si="21"/>
        <v>83089.199629629642</v>
      </c>
      <c r="AJ72" s="3">
        <v>5785.5624142824954</v>
      </c>
      <c r="AK72" t="s">
        <v>266</v>
      </c>
      <c r="AL72" t="s">
        <v>267</v>
      </c>
      <c r="AM72" s="23">
        <v>8.5000000000000006E-2</v>
      </c>
      <c r="AN72" s="24">
        <f t="shared" si="22"/>
        <v>88874.762043912138</v>
      </c>
      <c r="AO72" s="25">
        <f t="shared" si="15"/>
        <v>7554.3547737325325</v>
      </c>
      <c r="AP72" s="3">
        <f t="shared" si="16"/>
        <v>29700</v>
      </c>
      <c r="AQ72" s="24">
        <f t="shared" si="17"/>
        <v>2524.5</v>
      </c>
      <c r="AR72" s="24">
        <f t="shared" si="18"/>
        <v>128653.61681764467</v>
      </c>
      <c r="AS72" s="24">
        <f t="shared" si="23"/>
        <v>118574.76204391214</v>
      </c>
      <c r="AT72" t="s">
        <v>134</v>
      </c>
      <c r="AU72" t="s">
        <v>134</v>
      </c>
      <c r="AV72" t="s">
        <v>135</v>
      </c>
      <c r="AW72">
        <v>90129</v>
      </c>
      <c r="AX72" t="s">
        <v>136</v>
      </c>
      <c r="AY72">
        <v>94.088300000000004</v>
      </c>
      <c r="AZ72" s="3">
        <f t="shared" si="24"/>
        <v>1367.3710420705302</v>
      </c>
      <c r="BA72" s="24">
        <f t="shared" si="25"/>
        <v>118574.76204391214</v>
      </c>
      <c r="BB72" s="24">
        <f t="shared" si="26"/>
        <v>10078.854773732528</v>
      </c>
      <c r="BD72" t="s">
        <v>103</v>
      </c>
      <c r="BE72">
        <v>1</v>
      </c>
      <c r="BG72" t="s">
        <v>5305</v>
      </c>
      <c r="BI72" t="s">
        <v>199</v>
      </c>
      <c r="BN72" t="s">
        <v>5097</v>
      </c>
      <c r="BO72" t="s">
        <v>5061</v>
      </c>
      <c r="BP72" t="s">
        <v>5062</v>
      </c>
      <c r="BS72" t="e">
        <f>_xlfn.XLOOKUP(AV72,#REF!,#REF!)</f>
        <v>#REF!</v>
      </c>
    </row>
    <row r="73" spans="3:71" x14ac:dyDescent="0.2">
      <c r="C73" t="s">
        <v>94</v>
      </c>
      <c r="E73" t="s">
        <v>352</v>
      </c>
      <c r="F73" t="s">
        <v>353</v>
      </c>
      <c r="G73" t="s">
        <v>354</v>
      </c>
      <c r="H73" s="1">
        <v>43696</v>
      </c>
      <c r="J73" t="s">
        <v>4778</v>
      </c>
      <c r="K73">
        <v>11</v>
      </c>
      <c r="L73" t="s">
        <v>4667</v>
      </c>
      <c r="M73" t="s">
        <v>3984</v>
      </c>
      <c r="N73" t="s">
        <v>4668</v>
      </c>
      <c r="O73" t="s">
        <v>98</v>
      </c>
      <c r="P73" t="s">
        <v>99</v>
      </c>
      <c r="Q73">
        <f t="shared" si="19"/>
        <v>31</v>
      </c>
      <c r="R73" s="3">
        <v>391367</v>
      </c>
      <c r="S73" s="3">
        <v>68547.583333333328</v>
      </c>
      <c r="T73" s="20">
        <v>0</v>
      </c>
      <c r="U73" s="3">
        <f t="shared" si="14"/>
        <v>0</v>
      </c>
      <c r="V73" s="21"/>
      <c r="W73" s="3">
        <v>1567.9767628205127</v>
      </c>
      <c r="X73" s="3">
        <v>0</v>
      </c>
      <c r="Y73" s="22">
        <v>163.06958333333336</v>
      </c>
      <c r="Z73">
        <v>75</v>
      </c>
      <c r="AB73" s="3">
        <v>3054.9638624213958</v>
      </c>
      <c r="AC73" s="3">
        <v>4167</v>
      </c>
      <c r="AD73" s="3">
        <f t="shared" si="20"/>
        <v>77575.593541908573</v>
      </c>
      <c r="AE73" s="3">
        <v>4154.166666666667</v>
      </c>
      <c r="AG73" s="3">
        <f t="shared" si="21"/>
        <v>81729.760208575244</v>
      </c>
      <c r="AJ73" s="3">
        <v>0</v>
      </c>
      <c r="AK73" t="s">
        <v>100</v>
      </c>
      <c r="AM73" s="23">
        <v>0.05</v>
      </c>
      <c r="AN73" s="24">
        <f t="shared" si="22"/>
        <v>81729.760208575244</v>
      </c>
      <c r="AO73" s="25">
        <f t="shared" si="15"/>
        <v>4086.4880104287622</v>
      </c>
      <c r="AP73" s="3">
        <f t="shared" si="16"/>
        <v>29700</v>
      </c>
      <c r="AQ73" s="24">
        <f t="shared" si="17"/>
        <v>1485</v>
      </c>
      <c r="AR73" s="24">
        <f t="shared" si="18"/>
        <v>117001.248219004</v>
      </c>
      <c r="AS73" s="24">
        <f t="shared" si="23"/>
        <v>111429.76020857524</v>
      </c>
      <c r="AT73" t="s">
        <v>225</v>
      </c>
      <c r="AU73" t="s">
        <v>155</v>
      </c>
      <c r="AV73" t="s">
        <v>156</v>
      </c>
      <c r="AW73" t="s">
        <v>4810</v>
      </c>
      <c r="AX73" t="s">
        <v>157</v>
      </c>
      <c r="AY73">
        <v>125.569</v>
      </c>
      <c r="AZ73" s="3">
        <f t="shared" si="24"/>
        <v>931.76857519773193</v>
      </c>
      <c r="BA73" s="24">
        <f t="shared" si="25"/>
        <v>111429.76020857524</v>
      </c>
      <c r="BB73" s="24">
        <f t="shared" si="26"/>
        <v>5571.4880104287586</v>
      </c>
      <c r="BD73" t="s">
        <v>103</v>
      </c>
      <c r="BE73">
        <v>1</v>
      </c>
      <c r="BG73" t="s">
        <v>5307</v>
      </c>
      <c r="BI73" t="s">
        <v>144</v>
      </c>
      <c r="BN73" t="s">
        <v>5067</v>
      </c>
      <c r="BO73" t="s">
        <v>5074</v>
      </c>
      <c r="BP73" t="s">
        <v>5113</v>
      </c>
      <c r="BS73" t="e">
        <f>_xlfn.XLOOKUP(AV73,#REF!,#REF!)</f>
        <v>#REF!</v>
      </c>
    </row>
    <row r="74" spans="3:71" x14ac:dyDescent="0.2">
      <c r="C74" t="s">
        <v>94</v>
      </c>
      <c r="E74" t="s">
        <v>355</v>
      </c>
      <c r="F74" t="s">
        <v>356</v>
      </c>
      <c r="G74" t="s">
        <v>357</v>
      </c>
      <c r="H74" s="1">
        <v>43717</v>
      </c>
      <c r="J74" t="s">
        <v>4702</v>
      </c>
      <c r="K74">
        <v>13</v>
      </c>
      <c r="L74" t="s">
        <v>4703</v>
      </c>
      <c r="M74" t="s">
        <v>293</v>
      </c>
      <c r="N74" t="s">
        <v>4668</v>
      </c>
      <c r="O74" t="s">
        <v>98</v>
      </c>
      <c r="P74" t="s">
        <v>99</v>
      </c>
      <c r="Q74">
        <f t="shared" si="19"/>
        <v>31</v>
      </c>
      <c r="R74" s="3">
        <v>296367</v>
      </c>
      <c r="S74" s="3">
        <v>54394.5</v>
      </c>
      <c r="T74" s="20">
        <v>0</v>
      </c>
      <c r="U74" s="3">
        <f t="shared" si="14"/>
        <v>0</v>
      </c>
      <c r="V74" s="21"/>
      <c r="W74" s="3">
        <v>1187.3677884615383</v>
      </c>
      <c r="X74" s="3">
        <v>91.928652777778026</v>
      </c>
      <c r="Y74" s="22">
        <v>123.48625</v>
      </c>
      <c r="Z74">
        <v>75</v>
      </c>
      <c r="AB74" s="3">
        <v>0</v>
      </c>
      <c r="AC74" s="3">
        <v>4167</v>
      </c>
      <c r="AD74" s="3">
        <f t="shared" si="20"/>
        <v>60039.282691239321</v>
      </c>
      <c r="AE74" s="3">
        <v>5687.5</v>
      </c>
      <c r="AG74" s="3">
        <f t="shared" si="21"/>
        <v>65726.782691239321</v>
      </c>
      <c r="AJ74" s="3">
        <v>3900.7409927950625</v>
      </c>
      <c r="AK74" t="s">
        <v>289</v>
      </c>
      <c r="AL74" t="s">
        <v>290</v>
      </c>
      <c r="AM74" s="23">
        <v>8.5000000000000006E-2</v>
      </c>
      <c r="AN74" s="24">
        <f t="shared" si="22"/>
        <v>69627.523684034386</v>
      </c>
      <c r="AO74" s="25">
        <f t="shared" si="15"/>
        <v>5918.3395131429234</v>
      </c>
      <c r="AP74" s="3">
        <f t="shared" si="16"/>
        <v>29700</v>
      </c>
      <c r="AQ74" s="24">
        <f t="shared" si="17"/>
        <v>2524.5</v>
      </c>
      <c r="AR74" s="24">
        <f t="shared" si="18"/>
        <v>107770.36319717731</v>
      </c>
      <c r="AS74" s="24">
        <f t="shared" si="23"/>
        <v>99327.523684034386</v>
      </c>
      <c r="AT74" t="s">
        <v>134</v>
      </c>
      <c r="AU74" t="s">
        <v>134</v>
      </c>
      <c r="AV74" t="s">
        <v>135</v>
      </c>
      <c r="AW74">
        <v>90294</v>
      </c>
      <c r="AX74" t="s">
        <v>136</v>
      </c>
      <c r="AY74">
        <v>94.088300000000004</v>
      </c>
      <c r="AZ74" s="3">
        <f t="shared" si="24"/>
        <v>1145.4172643907618</v>
      </c>
      <c r="BA74" s="24">
        <f t="shared" si="25"/>
        <v>99327.523684034386</v>
      </c>
      <c r="BB74" s="24">
        <f t="shared" si="26"/>
        <v>8442.8395131429279</v>
      </c>
      <c r="BD74" t="s">
        <v>103</v>
      </c>
      <c r="BE74">
        <v>1</v>
      </c>
      <c r="BG74" t="s">
        <v>5305</v>
      </c>
      <c r="BI74" t="s">
        <v>262</v>
      </c>
      <c r="BN74" t="s">
        <v>5110</v>
      </c>
      <c r="BO74" t="s">
        <v>5061</v>
      </c>
      <c r="BP74" t="s">
        <v>5062</v>
      </c>
      <c r="BS74" t="e">
        <f>_xlfn.XLOOKUP(AV74,#REF!,#REF!)</f>
        <v>#REF!</v>
      </c>
    </row>
    <row r="75" spans="3:71" x14ac:dyDescent="0.2">
      <c r="C75" t="s">
        <v>94</v>
      </c>
      <c r="E75" t="s">
        <v>358</v>
      </c>
      <c r="F75" t="s">
        <v>359</v>
      </c>
      <c r="G75" t="s">
        <v>360</v>
      </c>
      <c r="H75" s="1">
        <v>43731</v>
      </c>
      <c r="J75" t="s">
        <v>4697</v>
      </c>
      <c r="K75">
        <v>14</v>
      </c>
      <c r="L75" t="s">
        <v>4703</v>
      </c>
      <c r="M75" t="s">
        <v>293</v>
      </c>
      <c r="N75" t="s">
        <v>4668</v>
      </c>
      <c r="O75" t="s">
        <v>98</v>
      </c>
      <c r="P75" t="s">
        <v>99</v>
      </c>
      <c r="Q75">
        <f t="shared" si="19"/>
        <v>31</v>
      </c>
      <c r="R75" s="3">
        <v>558755</v>
      </c>
      <c r="S75" s="3">
        <v>98125.75</v>
      </c>
      <c r="T75" s="20">
        <v>0</v>
      </c>
      <c r="U75" s="3">
        <f t="shared" si="14"/>
        <v>0</v>
      </c>
      <c r="V75" s="21"/>
      <c r="W75" s="3">
        <v>2238.6017628205132</v>
      </c>
      <c r="X75" s="3">
        <v>0</v>
      </c>
      <c r="Y75" s="22">
        <v>232.81458333333333</v>
      </c>
      <c r="Z75">
        <v>75</v>
      </c>
      <c r="AB75" s="3">
        <v>0</v>
      </c>
      <c r="AC75" s="3">
        <v>4167</v>
      </c>
      <c r="AD75" s="3">
        <f t="shared" si="20"/>
        <v>104839.16634615386</v>
      </c>
      <c r="AE75" s="3">
        <v>5687.5</v>
      </c>
      <c r="AG75" s="3">
        <f t="shared" si="21"/>
        <v>110526.66634615386</v>
      </c>
      <c r="AJ75" s="3">
        <v>17246.247781680318</v>
      </c>
      <c r="AK75" t="s">
        <v>361</v>
      </c>
      <c r="AL75" t="s">
        <v>362</v>
      </c>
      <c r="AM75" s="23">
        <v>8.5000000000000006E-2</v>
      </c>
      <c r="AN75" s="24">
        <f t="shared" si="22"/>
        <v>127772.91412783417</v>
      </c>
      <c r="AO75" s="25">
        <f t="shared" si="15"/>
        <v>10860.697700865905</v>
      </c>
      <c r="AP75" s="3">
        <f t="shared" si="16"/>
        <v>29700</v>
      </c>
      <c r="AQ75" s="24">
        <f t="shared" si="17"/>
        <v>2524.5</v>
      </c>
      <c r="AR75" s="24">
        <f t="shared" si="18"/>
        <v>170858.11182870009</v>
      </c>
      <c r="AS75" s="24">
        <f t="shared" si="23"/>
        <v>157472.91412783417</v>
      </c>
      <c r="AT75" t="s">
        <v>134</v>
      </c>
      <c r="AU75" t="s">
        <v>134</v>
      </c>
      <c r="AV75" t="s">
        <v>135</v>
      </c>
      <c r="AW75">
        <v>90353</v>
      </c>
      <c r="AX75" t="s">
        <v>136</v>
      </c>
      <c r="AY75">
        <v>94.088300000000004</v>
      </c>
      <c r="AZ75" s="3">
        <f t="shared" si="24"/>
        <v>1815.9336689971026</v>
      </c>
      <c r="BA75" s="24">
        <f t="shared" si="25"/>
        <v>157472.91412783417</v>
      </c>
      <c r="BB75" s="24">
        <f t="shared" si="26"/>
        <v>13385.197700865916</v>
      </c>
      <c r="BD75" t="s">
        <v>103</v>
      </c>
      <c r="BE75">
        <v>1</v>
      </c>
      <c r="BG75" t="s">
        <v>5305</v>
      </c>
      <c r="BI75" t="s">
        <v>312</v>
      </c>
      <c r="BN75" t="s">
        <v>5114</v>
      </c>
      <c r="BO75" t="s">
        <v>5061</v>
      </c>
      <c r="BP75" t="s">
        <v>5062</v>
      </c>
      <c r="BS75" t="e">
        <f>_xlfn.XLOOKUP(AV75,#REF!,#REF!)</f>
        <v>#REF!</v>
      </c>
    </row>
    <row r="76" spans="3:71" x14ac:dyDescent="0.2">
      <c r="C76" t="s">
        <v>94</v>
      </c>
      <c r="E76" t="s">
        <v>363</v>
      </c>
      <c r="F76" t="s">
        <v>364</v>
      </c>
      <c r="G76" t="s">
        <v>365</v>
      </c>
      <c r="H76" s="1">
        <v>43752</v>
      </c>
      <c r="J76" t="s">
        <v>151</v>
      </c>
      <c r="K76">
        <v>17</v>
      </c>
      <c r="L76" t="s">
        <v>4667</v>
      </c>
      <c r="M76" t="s">
        <v>3984</v>
      </c>
      <c r="N76" t="s">
        <v>4668</v>
      </c>
      <c r="O76" t="s">
        <v>98</v>
      </c>
      <c r="P76" t="s">
        <v>99</v>
      </c>
      <c r="Q76">
        <f t="shared" si="19"/>
        <v>31</v>
      </c>
      <c r="R76" s="3">
        <v>1077748</v>
      </c>
      <c r="S76" s="3">
        <v>184624.66666666666</v>
      </c>
      <c r="V76" s="21"/>
      <c r="W76" s="3">
        <v>4317.9006410256407</v>
      </c>
      <c r="X76" s="3">
        <v>2494.787037037037</v>
      </c>
      <c r="Y76" s="22">
        <v>449.06166666666667</v>
      </c>
      <c r="Z76">
        <v>75</v>
      </c>
      <c r="AA76" s="3">
        <v>40136</v>
      </c>
      <c r="AB76" s="3">
        <v>5122.3404802504956</v>
      </c>
      <c r="AC76" s="3">
        <v>4167</v>
      </c>
      <c r="AD76" s="3">
        <f t="shared" si="20"/>
        <v>241386.75649164652</v>
      </c>
      <c r="AE76" s="3">
        <v>4154.166666666667</v>
      </c>
      <c r="AG76" s="3">
        <f t="shared" si="21"/>
        <v>245540.92315831318</v>
      </c>
      <c r="AJ76" s="3">
        <v>0</v>
      </c>
      <c r="AK76" t="s">
        <v>100</v>
      </c>
      <c r="AM76" s="23">
        <v>0.05</v>
      </c>
      <c r="AN76" s="24">
        <f t="shared" si="22"/>
        <v>245540.92315831318</v>
      </c>
      <c r="AO76" s="25">
        <f t="shared" si="15"/>
        <v>12277.04615791566</v>
      </c>
      <c r="AP76" s="3">
        <f t="shared" si="16"/>
        <v>29700</v>
      </c>
      <c r="AQ76" s="24">
        <f t="shared" si="17"/>
        <v>1485</v>
      </c>
      <c r="AR76" s="24">
        <f t="shared" si="18"/>
        <v>289002.96931622887</v>
      </c>
      <c r="AS76" s="24">
        <f t="shared" si="23"/>
        <v>275240.92315831315</v>
      </c>
      <c r="AT76" t="s">
        <v>134</v>
      </c>
      <c r="AU76" t="s">
        <v>134</v>
      </c>
      <c r="AV76" t="s">
        <v>135</v>
      </c>
      <c r="AW76">
        <v>35887</v>
      </c>
      <c r="AX76" t="s">
        <v>136</v>
      </c>
      <c r="AY76">
        <v>94.088300000000004</v>
      </c>
      <c r="AZ76" s="3">
        <f t="shared" si="24"/>
        <v>3071.6143167240652</v>
      </c>
      <c r="BA76" s="24">
        <f t="shared" si="25"/>
        <v>275240.92315831315</v>
      </c>
      <c r="BB76" s="24">
        <f t="shared" si="26"/>
        <v>13762.046157915727</v>
      </c>
      <c r="BD76" t="s">
        <v>103</v>
      </c>
      <c r="BE76">
        <v>1</v>
      </c>
      <c r="BG76" t="s">
        <v>5305</v>
      </c>
      <c r="BI76" t="s">
        <v>144</v>
      </c>
      <c r="BN76" t="s">
        <v>5067</v>
      </c>
      <c r="BO76" t="s">
        <v>5071</v>
      </c>
      <c r="BP76" t="s">
        <v>5085</v>
      </c>
      <c r="BS76" t="e">
        <f>_xlfn.XLOOKUP(AV76,#REF!,#REF!)</f>
        <v>#REF!</v>
      </c>
    </row>
    <row r="77" spans="3:71" x14ac:dyDescent="0.2">
      <c r="C77" t="s">
        <v>94</v>
      </c>
      <c r="E77" t="s">
        <v>366</v>
      </c>
      <c r="F77" t="s">
        <v>367</v>
      </c>
      <c r="G77" t="s">
        <v>368</v>
      </c>
      <c r="H77" s="1">
        <v>43759</v>
      </c>
      <c r="J77" t="s">
        <v>4702</v>
      </c>
      <c r="K77">
        <v>13</v>
      </c>
      <c r="L77" t="s">
        <v>4703</v>
      </c>
      <c r="M77" t="s">
        <v>293</v>
      </c>
      <c r="N77" t="s">
        <v>4668</v>
      </c>
      <c r="O77" t="s">
        <v>98</v>
      </c>
      <c r="P77" t="s">
        <v>99</v>
      </c>
      <c r="Q77">
        <f t="shared" si="19"/>
        <v>31</v>
      </c>
      <c r="R77" s="3">
        <v>458662</v>
      </c>
      <c r="S77" s="3">
        <v>81443.583333333328</v>
      </c>
      <c r="T77" s="20">
        <v>0</v>
      </c>
      <c r="U77" s="3">
        <f t="shared" ref="U77:U140" si="27">+S77*T77</f>
        <v>0</v>
      </c>
      <c r="V77" s="21"/>
      <c r="W77" s="3">
        <v>1837.5881410256409</v>
      </c>
      <c r="X77" s="3">
        <v>1061.7175925925926</v>
      </c>
      <c r="Y77" s="22">
        <v>191.10916666666668</v>
      </c>
      <c r="Z77">
        <v>75</v>
      </c>
      <c r="AB77" s="3">
        <v>1957.7585315517395</v>
      </c>
      <c r="AC77" s="3">
        <v>4167</v>
      </c>
      <c r="AD77" s="3">
        <f t="shared" si="20"/>
        <v>90733.756765169965</v>
      </c>
      <c r="AE77" s="3">
        <v>5687.5</v>
      </c>
      <c r="AG77" s="3">
        <f t="shared" si="21"/>
        <v>96421.256765169965</v>
      </c>
      <c r="AJ77" s="3">
        <v>5785.5624142824954</v>
      </c>
      <c r="AK77" t="s">
        <v>266</v>
      </c>
      <c r="AL77" t="s">
        <v>267</v>
      </c>
      <c r="AM77" s="23">
        <v>8.5000000000000006E-2</v>
      </c>
      <c r="AN77" s="24">
        <f t="shared" si="22"/>
        <v>102206.81917945246</v>
      </c>
      <c r="AO77" s="25">
        <f t="shared" si="15"/>
        <v>8687.57963025346</v>
      </c>
      <c r="AP77" s="3">
        <f t="shared" si="16"/>
        <v>29700</v>
      </c>
      <c r="AQ77" s="24">
        <f t="shared" si="17"/>
        <v>2524.5</v>
      </c>
      <c r="AR77" s="24">
        <f t="shared" si="18"/>
        <v>143118.89880970592</v>
      </c>
      <c r="AS77" s="24">
        <f t="shared" si="23"/>
        <v>131906.81917945246</v>
      </c>
      <c r="AT77" t="s">
        <v>134</v>
      </c>
      <c r="AU77" t="s">
        <v>134</v>
      </c>
      <c r="AV77" t="s">
        <v>135</v>
      </c>
      <c r="AW77">
        <v>90373</v>
      </c>
      <c r="AX77" t="s">
        <v>136</v>
      </c>
      <c r="AY77">
        <v>94.088300000000004</v>
      </c>
      <c r="AZ77" s="3">
        <f t="shared" si="24"/>
        <v>1521.1126017762667</v>
      </c>
      <c r="BA77" s="24">
        <f t="shared" si="25"/>
        <v>131906.81917945246</v>
      </c>
      <c r="BB77" s="24">
        <f t="shared" si="26"/>
        <v>11212.079630253458</v>
      </c>
      <c r="BD77" t="s">
        <v>103</v>
      </c>
      <c r="BE77">
        <v>1</v>
      </c>
      <c r="BG77" t="s">
        <v>5305</v>
      </c>
      <c r="BI77" t="s">
        <v>199</v>
      </c>
      <c r="BN77" t="s">
        <v>5115</v>
      </c>
      <c r="BO77" t="s">
        <v>5061</v>
      </c>
      <c r="BP77" t="s">
        <v>5062</v>
      </c>
      <c r="BS77" t="e">
        <f>_xlfn.XLOOKUP(AV77,#REF!,#REF!)</f>
        <v>#REF!</v>
      </c>
    </row>
    <row r="78" spans="3:71" x14ac:dyDescent="0.2">
      <c r="C78" t="s">
        <v>94</v>
      </c>
      <c r="E78" t="s">
        <v>369</v>
      </c>
      <c r="F78" t="s">
        <v>370</v>
      </c>
      <c r="G78" t="s">
        <v>371</v>
      </c>
      <c r="H78" s="1">
        <v>43759</v>
      </c>
      <c r="J78" t="s">
        <v>4702</v>
      </c>
      <c r="K78">
        <v>13</v>
      </c>
      <c r="L78" t="s">
        <v>4703</v>
      </c>
      <c r="M78" t="s">
        <v>293</v>
      </c>
      <c r="N78" t="s">
        <v>4668</v>
      </c>
      <c r="O78" t="s">
        <v>98</v>
      </c>
      <c r="P78" t="s">
        <v>99</v>
      </c>
      <c r="Q78">
        <f t="shared" si="19"/>
        <v>31</v>
      </c>
      <c r="R78" s="3">
        <v>469415</v>
      </c>
      <c r="S78" s="3">
        <v>83235.833333333328</v>
      </c>
      <c r="T78" s="20">
        <v>0</v>
      </c>
      <c r="U78" s="3">
        <f t="shared" si="27"/>
        <v>0</v>
      </c>
      <c r="V78" s="21"/>
      <c r="W78" s="3">
        <v>1880.6690705128203</v>
      </c>
      <c r="X78" s="3">
        <v>0</v>
      </c>
      <c r="Y78" s="22">
        <v>195.58958333333334</v>
      </c>
      <c r="Z78">
        <v>75</v>
      </c>
      <c r="AB78" s="3">
        <v>0</v>
      </c>
      <c r="AC78" s="3">
        <v>4167</v>
      </c>
      <c r="AD78" s="3">
        <f t="shared" si="20"/>
        <v>89554.09198717949</v>
      </c>
      <c r="AE78" s="3">
        <v>5687.5</v>
      </c>
      <c r="AG78" s="3">
        <f t="shared" si="21"/>
        <v>95241.59198717949</v>
      </c>
      <c r="AJ78" s="3">
        <v>3900.7409927950625</v>
      </c>
      <c r="AK78" t="s">
        <v>289</v>
      </c>
      <c r="AL78" t="s">
        <v>290</v>
      </c>
      <c r="AM78" s="23">
        <v>8.5000000000000006E-2</v>
      </c>
      <c r="AN78" s="24">
        <f t="shared" si="22"/>
        <v>99142.332979974555</v>
      </c>
      <c r="AO78" s="25">
        <f t="shared" si="15"/>
        <v>8427.0983032978384</v>
      </c>
      <c r="AP78" s="3">
        <f t="shared" si="16"/>
        <v>29700</v>
      </c>
      <c r="AQ78" s="24">
        <f t="shared" si="17"/>
        <v>2524.5</v>
      </c>
      <c r="AR78" s="24">
        <f t="shared" si="18"/>
        <v>139793.9312832724</v>
      </c>
      <c r="AS78" s="24">
        <f t="shared" si="23"/>
        <v>128842.33297997456</v>
      </c>
      <c r="AT78" t="s">
        <v>134</v>
      </c>
      <c r="AU78" t="s">
        <v>134</v>
      </c>
      <c r="AV78" t="s">
        <v>135</v>
      </c>
      <c r="AW78">
        <v>90242</v>
      </c>
      <c r="AX78" t="s">
        <v>136</v>
      </c>
      <c r="AY78">
        <v>94.088300000000004</v>
      </c>
      <c r="AZ78" s="3">
        <f t="shared" si="24"/>
        <v>1485.7738027286325</v>
      </c>
      <c r="BA78" s="24">
        <f t="shared" si="25"/>
        <v>128842.33297997456</v>
      </c>
      <c r="BB78" s="24">
        <f t="shared" si="26"/>
        <v>10951.59830329784</v>
      </c>
      <c r="BD78" t="s">
        <v>103</v>
      </c>
      <c r="BE78">
        <v>1</v>
      </c>
      <c r="BG78" t="s">
        <v>5305</v>
      </c>
      <c r="BI78" t="s">
        <v>312</v>
      </c>
      <c r="BN78" t="s">
        <v>5105</v>
      </c>
      <c r="BO78" t="s">
        <v>5061</v>
      </c>
      <c r="BP78" t="s">
        <v>5062</v>
      </c>
      <c r="BS78" t="e">
        <f>_xlfn.XLOOKUP(AV78,#REF!,#REF!)</f>
        <v>#REF!</v>
      </c>
    </row>
    <row r="79" spans="3:71" x14ac:dyDescent="0.2">
      <c r="C79" t="s">
        <v>94</v>
      </c>
      <c r="E79" t="s">
        <v>372</v>
      </c>
      <c r="F79" t="s">
        <v>373</v>
      </c>
      <c r="G79" t="s">
        <v>374</v>
      </c>
      <c r="H79" s="1">
        <v>43759</v>
      </c>
      <c r="J79" t="s">
        <v>4702</v>
      </c>
      <c r="K79">
        <v>13</v>
      </c>
      <c r="L79" t="s">
        <v>4703</v>
      </c>
      <c r="M79" t="s">
        <v>293</v>
      </c>
      <c r="N79" t="s">
        <v>4668</v>
      </c>
      <c r="O79" t="s">
        <v>98</v>
      </c>
      <c r="P79" t="s">
        <v>99</v>
      </c>
      <c r="Q79">
        <f t="shared" si="19"/>
        <v>31</v>
      </c>
      <c r="R79" s="3">
        <v>437620</v>
      </c>
      <c r="S79" s="3">
        <v>77936.583333333328</v>
      </c>
      <c r="T79" s="20">
        <v>0</v>
      </c>
      <c r="U79" s="3">
        <f t="shared" si="27"/>
        <v>0</v>
      </c>
      <c r="V79" s="21"/>
      <c r="W79" s="3">
        <v>1753.2852564102566</v>
      </c>
      <c r="X79" s="3">
        <v>0</v>
      </c>
      <c r="Y79" s="22">
        <v>182.34166666666667</v>
      </c>
      <c r="Z79">
        <v>75</v>
      </c>
      <c r="AB79" s="3">
        <v>1946.4893824951885</v>
      </c>
      <c r="AC79" s="3">
        <v>4167</v>
      </c>
      <c r="AD79" s="3">
        <f t="shared" si="20"/>
        <v>86060.699638905426</v>
      </c>
      <c r="AE79" s="3">
        <v>5687.5</v>
      </c>
      <c r="AG79" s="3">
        <f t="shared" si="21"/>
        <v>91748.199638905426</v>
      </c>
      <c r="AJ79" s="3">
        <v>3900.7409927950625</v>
      </c>
      <c r="AK79" t="s">
        <v>289</v>
      </c>
      <c r="AL79" t="s">
        <v>290</v>
      </c>
      <c r="AM79" s="23">
        <v>8.5000000000000006E-2</v>
      </c>
      <c r="AN79" s="24">
        <f t="shared" si="22"/>
        <v>95648.94063170049</v>
      </c>
      <c r="AO79" s="25">
        <f t="shared" si="15"/>
        <v>8130.1599536945423</v>
      </c>
      <c r="AP79" s="3">
        <f t="shared" si="16"/>
        <v>29700</v>
      </c>
      <c r="AQ79" s="24">
        <f t="shared" si="17"/>
        <v>2524.5</v>
      </c>
      <c r="AR79" s="24">
        <f t="shared" si="18"/>
        <v>136003.60058539503</v>
      </c>
      <c r="AS79" s="24">
        <f t="shared" si="23"/>
        <v>125348.94063170049</v>
      </c>
      <c r="AT79" t="s">
        <v>134</v>
      </c>
      <c r="AU79" t="s">
        <v>134</v>
      </c>
      <c r="AV79" t="s">
        <v>135</v>
      </c>
      <c r="AW79">
        <v>89158</v>
      </c>
      <c r="AX79" t="s">
        <v>136</v>
      </c>
      <c r="AY79">
        <v>94.088300000000004</v>
      </c>
      <c r="AZ79" s="3">
        <f t="shared" si="24"/>
        <v>1445.4889777516973</v>
      </c>
      <c r="BA79" s="24">
        <f t="shared" si="25"/>
        <v>125348.94063170049</v>
      </c>
      <c r="BB79" s="24">
        <f t="shared" si="26"/>
        <v>10654.659953694543</v>
      </c>
      <c r="BD79" t="s">
        <v>103</v>
      </c>
      <c r="BE79">
        <v>1</v>
      </c>
      <c r="BG79" t="s">
        <v>5305</v>
      </c>
      <c r="BI79" t="s">
        <v>262</v>
      </c>
      <c r="BN79" t="s">
        <v>5110</v>
      </c>
      <c r="BO79" t="s">
        <v>5061</v>
      </c>
      <c r="BP79" t="s">
        <v>5062</v>
      </c>
      <c r="BS79" t="e">
        <f>_xlfn.XLOOKUP(AV79,#REF!,#REF!)</f>
        <v>#REF!</v>
      </c>
    </row>
    <row r="80" spans="3:71" x14ac:dyDescent="0.2">
      <c r="C80" t="s">
        <v>94</v>
      </c>
      <c r="E80" t="s">
        <v>375</v>
      </c>
      <c r="F80" t="s">
        <v>267</v>
      </c>
      <c r="G80" t="s">
        <v>266</v>
      </c>
      <c r="H80" s="1">
        <v>43761</v>
      </c>
      <c r="J80" t="s">
        <v>4723</v>
      </c>
      <c r="K80">
        <v>19</v>
      </c>
      <c r="L80" t="s">
        <v>4703</v>
      </c>
      <c r="M80" t="s">
        <v>293</v>
      </c>
      <c r="N80" t="s">
        <v>4668</v>
      </c>
      <c r="O80" t="s">
        <v>167</v>
      </c>
      <c r="P80" t="s">
        <v>99</v>
      </c>
      <c r="Q80">
        <f t="shared" si="19"/>
        <v>31</v>
      </c>
      <c r="R80" s="3">
        <v>3977758</v>
      </c>
      <c r="S80" s="3">
        <v>674240.58333333337</v>
      </c>
      <c r="T80" s="20">
        <v>0.15</v>
      </c>
      <c r="U80" s="3">
        <f t="shared" si="27"/>
        <v>101136.08750000001</v>
      </c>
      <c r="V80" s="21"/>
      <c r="W80" s="3">
        <v>15936.530448717947</v>
      </c>
      <c r="X80" s="3">
        <v>4272.406740740741</v>
      </c>
      <c r="Y80" s="22">
        <v>1657.3991666666666</v>
      </c>
      <c r="Z80">
        <v>75</v>
      </c>
      <c r="AB80" s="3">
        <v>30734.042881502974</v>
      </c>
      <c r="AC80" s="3">
        <v>5167</v>
      </c>
      <c r="AD80" s="3">
        <f t="shared" si="20"/>
        <v>833219.05007096182</v>
      </c>
      <c r="AE80" s="3">
        <v>5687.5</v>
      </c>
      <c r="AF80" s="3">
        <v>29700</v>
      </c>
      <c r="AG80" s="3">
        <f t="shared" si="21"/>
        <v>838906.55007096182</v>
      </c>
      <c r="AJ80" s="3">
        <f>-AG80</f>
        <v>-838906.55007096182</v>
      </c>
      <c r="AK80" t="s">
        <v>293</v>
      </c>
      <c r="AL80">
        <v>0</v>
      </c>
      <c r="AM80" s="21">
        <v>0</v>
      </c>
      <c r="AN80" s="24">
        <v>0</v>
      </c>
      <c r="AO80" s="24">
        <v>0</v>
      </c>
      <c r="AP80" s="24">
        <v>0</v>
      </c>
      <c r="AQ80" s="24">
        <v>0</v>
      </c>
      <c r="AR80" s="24">
        <v>0</v>
      </c>
      <c r="AS80" s="24">
        <f t="shared" si="23"/>
        <v>0</v>
      </c>
      <c r="AT80" t="s">
        <v>134</v>
      </c>
      <c r="AU80" s="26" t="s">
        <v>168</v>
      </c>
      <c r="AV80" t="s">
        <v>168</v>
      </c>
      <c r="AW80">
        <v>90217</v>
      </c>
      <c r="AX80" t="s">
        <v>169</v>
      </c>
      <c r="AY80">
        <v>1</v>
      </c>
      <c r="AZ80" s="3">
        <f t="shared" si="24"/>
        <v>0</v>
      </c>
      <c r="BA80" s="24">
        <f t="shared" si="25"/>
        <v>0</v>
      </c>
      <c r="BB80" s="24">
        <f t="shared" si="26"/>
        <v>0</v>
      </c>
      <c r="BD80" t="s">
        <v>103</v>
      </c>
      <c r="BE80">
        <v>1</v>
      </c>
      <c r="BG80" t="s">
        <v>170</v>
      </c>
      <c r="BI80" t="s">
        <v>199</v>
      </c>
      <c r="BN80" t="s">
        <v>5070</v>
      </c>
      <c r="BO80" t="s">
        <v>5061</v>
      </c>
      <c r="BP80" t="s">
        <v>5062</v>
      </c>
    </row>
    <row r="81" spans="3:71" x14ac:dyDescent="0.2">
      <c r="C81" t="s">
        <v>94</v>
      </c>
      <c r="E81" t="s">
        <v>376</v>
      </c>
      <c r="F81" t="s">
        <v>377</v>
      </c>
      <c r="G81" t="s">
        <v>378</v>
      </c>
      <c r="H81" s="1">
        <v>43766</v>
      </c>
      <c r="J81" t="s">
        <v>4697</v>
      </c>
      <c r="K81">
        <v>14</v>
      </c>
      <c r="L81" t="s">
        <v>4703</v>
      </c>
      <c r="M81" t="s">
        <v>293</v>
      </c>
      <c r="N81" t="s">
        <v>4668</v>
      </c>
      <c r="O81" t="s">
        <v>98</v>
      </c>
      <c r="P81" t="s">
        <v>99</v>
      </c>
      <c r="Q81">
        <f t="shared" si="19"/>
        <v>31</v>
      </c>
      <c r="R81" s="3">
        <v>568469</v>
      </c>
      <c r="S81" s="3">
        <v>99744.833333333328</v>
      </c>
      <c r="T81" s="20">
        <v>0</v>
      </c>
      <c r="U81" s="3">
        <f t="shared" si="27"/>
        <v>0</v>
      </c>
      <c r="V81" s="21"/>
      <c r="W81" s="3">
        <v>2277.5200320512822</v>
      </c>
      <c r="X81" s="3">
        <v>0</v>
      </c>
      <c r="Y81" s="22">
        <v>236.86208333333332</v>
      </c>
      <c r="Z81">
        <v>75</v>
      </c>
      <c r="AB81" s="3">
        <v>0</v>
      </c>
      <c r="AC81" s="3">
        <v>4167</v>
      </c>
      <c r="AD81" s="3">
        <f t="shared" si="20"/>
        <v>106501.21544871794</v>
      </c>
      <c r="AE81" s="3">
        <v>5687.5</v>
      </c>
      <c r="AG81" s="3">
        <f t="shared" si="21"/>
        <v>112188.71544871794</v>
      </c>
      <c r="AJ81" s="3">
        <v>3900.7409927950625</v>
      </c>
      <c r="AK81" t="s">
        <v>289</v>
      </c>
      <c r="AL81" t="s">
        <v>290</v>
      </c>
      <c r="AM81" s="23">
        <v>8.5000000000000006E-2</v>
      </c>
      <c r="AN81" s="24">
        <f t="shared" ref="AN81:AN144" si="28">AG81+AJ81+AH81+AI81</f>
        <v>116089.456441513</v>
      </c>
      <c r="AO81" s="25">
        <f t="shared" ref="AO81:AO86" si="29">AM81*AN81</f>
        <v>9867.6037975286054</v>
      </c>
      <c r="AP81" s="3">
        <f t="shared" ref="AP81:AP86" si="30">+(29700/31)*Q81</f>
        <v>29700</v>
      </c>
      <c r="AQ81" s="24">
        <f t="shared" ref="AQ81:AQ86" si="31">AP81*AM81</f>
        <v>2524.5</v>
      </c>
      <c r="AR81" s="24">
        <f t="shared" ref="AR81:AR86" si="32">AN81+AO81+AP81+AQ81</f>
        <v>158181.5602390416</v>
      </c>
      <c r="AS81" s="24">
        <f t="shared" si="23"/>
        <v>145789.456441513</v>
      </c>
      <c r="AT81" t="s">
        <v>134</v>
      </c>
      <c r="AU81" t="s">
        <v>134</v>
      </c>
      <c r="AV81" t="s">
        <v>135</v>
      </c>
      <c r="AW81">
        <v>90294</v>
      </c>
      <c r="AX81" t="s">
        <v>136</v>
      </c>
      <c r="AY81">
        <v>94.088300000000004</v>
      </c>
      <c r="AZ81" s="3">
        <f t="shared" si="24"/>
        <v>1681.2032977430945</v>
      </c>
      <c r="BA81" s="24">
        <f t="shared" si="25"/>
        <v>145789.456441513</v>
      </c>
      <c r="BB81" s="24">
        <f t="shared" si="26"/>
        <v>12392.103797528602</v>
      </c>
      <c r="BD81" t="s">
        <v>103</v>
      </c>
      <c r="BE81">
        <v>1</v>
      </c>
      <c r="BG81" t="s">
        <v>5305</v>
      </c>
      <c r="BI81" t="s">
        <v>262</v>
      </c>
      <c r="BN81" t="s">
        <v>5110</v>
      </c>
      <c r="BO81" t="s">
        <v>5061</v>
      </c>
      <c r="BP81" t="s">
        <v>5062</v>
      </c>
      <c r="BS81" t="e">
        <f>_xlfn.XLOOKUP(AV81,#REF!,#REF!)</f>
        <v>#REF!</v>
      </c>
    </row>
    <row r="82" spans="3:71" x14ac:dyDescent="0.2">
      <c r="C82" t="s">
        <v>94</v>
      </c>
      <c r="E82" t="s">
        <v>379</v>
      </c>
      <c r="F82" t="s">
        <v>380</v>
      </c>
      <c r="G82" t="s">
        <v>381</v>
      </c>
      <c r="H82" s="1">
        <v>43773</v>
      </c>
      <c r="J82" t="s">
        <v>4697</v>
      </c>
      <c r="K82">
        <v>14</v>
      </c>
      <c r="L82" t="s">
        <v>4703</v>
      </c>
      <c r="M82" t="s">
        <v>293</v>
      </c>
      <c r="N82" t="s">
        <v>4668</v>
      </c>
      <c r="O82" t="s">
        <v>98</v>
      </c>
      <c r="P82" t="s">
        <v>99</v>
      </c>
      <c r="Q82">
        <f t="shared" si="19"/>
        <v>31</v>
      </c>
      <c r="R82" s="3">
        <v>832215</v>
      </c>
      <c r="S82" s="3">
        <v>143702.41666666666</v>
      </c>
      <c r="T82" s="20">
        <v>0</v>
      </c>
      <c r="U82" s="3">
        <f t="shared" si="27"/>
        <v>0</v>
      </c>
      <c r="V82" s="21"/>
      <c r="W82" s="3">
        <v>3334.1947115384614</v>
      </c>
      <c r="X82" s="3">
        <v>1036.4159027777782</v>
      </c>
      <c r="Y82" s="22">
        <v>346.75625000000002</v>
      </c>
      <c r="Z82">
        <v>75</v>
      </c>
      <c r="AB82" s="3">
        <v>0</v>
      </c>
      <c r="AC82" s="3">
        <v>5167</v>
      </c>
      <c r="AD82" s="3">
        <f t="shared" si="20"/>
        <v>153661.78353098291</v>
      </c>
      <c r="AE82" s="3">
        <v>5687.5</v>
      </c>
      <c r="AG82" s="3">
        <f t="shared" si="21"/>
        <v>159349.28353098291</v>
      </c>
      <c r="AJ82" s="3">
        <v>3900.7409927950625</v>
      </c>
      <c r="AK82" t="s">
        <v>289</v>
      </c>
      <c r="AL82" t="s">
        <v>290</v>
      </c>
      <c r="AM82" s="23">
        <v>8.5000000000000006E-2</v>
      </c>
      <c r="AN82" s="24">
        <f t="shared" si="28"/>
        <v>163250.02452377797</v>
      </c>
      <c r="AO82" s="25">
        <f t="shared" si="29"/>
        <v>13876.252084521129</v>
      </c>
      <c r="AP82" s="3">
        <f t="shared" si="30"/>
        <v>29700</v>
      </c>
      <c r="AQ82" s="24">
        <f t="shared" si="31"/>
        <v>2524.5</v>
      </c>
      <c r="AR82" s="24">
        <f t="shared" si="32"/>
        <v>209350.77660829911</v>
      </c>
      <c r="AS82" s="24">
        <f t="shared" si="23"/>
        <v>192950.02452377797</v>
      </c>
      <c r="AT82" t="s">
        <v>134</v>
      </c>
      <c r="AU82" t="s">
        <v>134</v>
      </c>
      <c r="AV82" t="s">
        <v>135</v>
      </c>
      <c r="AW82">
        <v>89158</v>
      </c>
      <c r="AX82" t="s">
        <v>136</v>
      </c>
      <c r="AY82">
        <v>94.088300000000004</v>
      </c>
      <c r="AZ82" s="3">
        <f t="shared" si="24"/>
        <v>2225.0457985562402</v>
      </c>
      <c r="BA82" s="24">
        <f t="shared" si="25"/>
        <v>192950.02452377797</v>
      </c>
      <c r="BB82" s="24">
        <f t="shared" si="26"/>
        <v>16400.75208452114</v>
      </c>
      <c r="BD82" t="s">
        <v>103</v>
      </c>
      <c r="BE82">
        <v>1</v>
      </c>
      <c r="BG82" t="s">
        <v>5305</v>
      </c>
      <c r="BI82" t="s">
        <v>262</v>
      </c>
      <c r="BN82" t="s">
        <v>5110</v>
      </c>
      <c r="BO82" t="s">
        <v>5061</v>
      </c>
      <c r="BP82" t="s">
        <v>5062</v>
      </c>
      <c r="BS82" t="e">
        <f>_xlfn.XLOOKUP(AV82,#REF!,#REF!)</f>
        <v>#REF!</v>
      </c>
    </row>
    <row r="83" spans="3:71" x14ac:dyDescent="0.2">
      <c r="C83" t="s">
        <v>94</v>
      </c>
      <c r="E83" t="s">
        <v>382</v>
      </c>
      <c r="F83" t="s">
        <v>383</v>
      </c>
      <c r="G83" t="s">
        <v>384</v>
      </c>
      <c r="H83" s="1">
        <v>43773</v>
      </c>
      <c r="J83" t="s">
        <v>4702</v>
      </c>
      <c r="K83">
        <v>13</v>
      </c>
      <c r="L83" t="s">
        <v>4616</v>
      </c>
      <c r="M83" t="s">
        <v>4464</v>
      </c>
      <c r="N83" t="s">
        <v>4668</v>
      </c>
      <c r="O83" t="s">
        <v>98</v>
      </c>
      <c r="P83" t="s">
        <v>99</v>
      </c>
      <c r="Q83">
        <f t="shared" si="19"/>
        <v>31</v>
      </c>
      <c r="R83" s="3">
        <v>479659</v>
      </c>
      <c r="S83" s="3">
        <v>84943.166666666672</v>
      </c>
      <c r="T83" s="20">
        <v>0</v>
      </c>
      <c r="U83" s="3">
        <f t="shared" si="27"/>
        <v>0</v>
      </c>
      <c r="V83" s="21"/>
      <c r="W83" s="3">
        <v>1921.7107371794871</v>
      </c>
      <c r="X83" s="3">
        <v>42.192226851852141</v>
      </c>
      <c r="Y83" s="22">
        <v>199.85791666666668</v>
      </c>
      <c r="Z83">
        <v>75</v>
      </c>
      <c r="AB83" s="3">
        <v>0</v>
      </c>
      <c r="AC83" s="3">
        <v>4167</v>
      </c>
      <c r="AD83" s="3">
        <f t="shared" si="20"/>
        <v>91348.92754736467</v>
      </c>
      <c r="AE83" s="3">
        <v>12402.5</v>
      </c>
      <c r="AG83" s="3">
        <f t="shared" si="21"/>
        <v>103751.42754736467</v>
      </c>
      <c r="AJ83" s="3">
        <v>0</v>
      </c>
      <c r="AK83" t="s">
        <v>100</v>
      </c>
      <c r="AM83" s="23">
        <v>0.05</v>
      </c>
      <c r="AN83" s="24">
        <f t="shared" si="28"/>
        <v>103751.42754736467</v>
      </c>
      <c r="AO83" s="25">
        <f t="shared" si="29"/>
        <v>5187.5713773682337</v>
      </c>
      <c r="AP83" s="3">
        <f t="shared" si="30"/>
        <v>29700</v>
      </c>
      <c r="AQ83" s="24">
        <f t="shared" si="31"/>
        <v>1485</v>
      </c>
      <c r="AR83" s="24">
        <f t="shared" si="32"/>
        <v>140123.99892473291</v>
      </c>
      <c r="AS83" s="24">
        <f t="shared" si="23"/>
        <v>133451.42754736467</v>
      </c>
      <c r="AT83" t="s">
        <v>134</v>
      </c>
      <c r="AU83" t="s">
        <v>134</v>
      </c>
      <c r="AV83" t="s">
        <v>135</v>
      </c>
      <c r="AW83">
        <v>90342</v>
      </c>
      <c r="AX83" t="s">
        <v>136</v>
      </c>
      <c r="AY83">
        <v>94.088300000000004</v>
      </c>
      <c r="AZ83" s="3">
        <f t="shared" si="24"/>
        <v>1489.2818652769038</v>
      </c>
      <c r="BA83" s="24">
        <f t="shared" si="25"/>
        <v>133451.42754736467</v>
      </c>
      <c r="BB83" s="24">
        <f t="shared" si="26"/>
        <v>6672.5713773682364</v>
      </c>
      <c r="BD83" t="s">
        <v>103</v>
      </c>
      <c r="BE83">
        <v>1</v>
      </c>
      <c r="BG83" t="s">
        <v>5305</v>
      </c>
      <c r="BI83" t="s">
        <v>243</v>
      </c>
      <c r="BN83" t="s">
        <v>5116</v>
      </c>
      <c r="BO83" t="s">
        <v>5066</v>
      </c>
      <c r="BP83" t="s">
        <v>5066</v>
      </c>
      <c r="BS83" t="e">
        <f>_xlfn.XLOOKUP(AV83,#REF!,#REF!)</f>
        <v>#REF!</v>
      </c>
    </row>
    <row r="84" spans="3:71" x14ac:dyDescent="0.2">
      <c r="C84" t="s">
        <v>94</v>
      </c>
      <c r="E84" t="s">
        <v>385</v>
      </c>
      <c r="F84" t="s">
        <v>386</v>
      </c>
      <c r="G84" t="s">
        <v>387</v>
      </c>
      <c r="H84" s="1">
        <v>43787</v>
      </c>
      <c r="J84" t="s">
        <v>4702</v>
      </c>
      <c r="K84">
        <v>13</v>
      </c>
      <c r="L84" t="s">
        <v>4703</v>
      </c>
      <c r="M84" t="s">
        <v>293</v>
      </c>
      <c r="N84" t="s">
        <v>4668</v>
      </c>
      <c r="O84" t="s">
        <v>98</v>
      </c>
      <c r="P84" t="s">
        <v>99</v>
      </c>
      <c r="Q84">
        <f t="shared" si="19"/>
        <v>31</v>
      </c>
      <c r="R84" s="3">
        <v>445817</v>
      </c>
      <c r="S84" s="3">
        <v>79302.833333333328</v>
      </c>
      <c r="T84" s="20">
        <v>0</v>
      </c>
      <c r="U84" s="3">
        <f t="shared" si="27"/>
        <v>0</v>
      </c>
      <c r="V84" s="21"/>
      <c r="W84" s="3">
        <v>1786.125801282051</v>
      </c>
      <c r="X84" s="3">
        <v>1002.0562662037038</v>
      </c>
      <c r="Y84" s="22">
        <v>185.75708333333333</v>
      </c>
      <c r="Z84">
        <v>75</v>
      </c>
      <c r="AB84" s="3">
        <v>0</v>
      </c>
      <c r="AC84" s="3">
        <v>4167</v>
      </c>
      <c r="AD84" s="3">
        <f t="shared" si="20"/>
        <v>86518.772484152403</v>
      </c>
      <c r="AE84" s="3">
        <v>5687.5</v>
      </c>
      <c r="AG84" s="3">
        <f t="shared" si="21"/>
        <v>92206.272484152403</v>
      </c>
      <c r="AJ84" s="3">
        <v>5785.5624142824954</v>
      </c>
      <c r="AK84" t="s">
        <v>266</v>
      </c>
      <c r="AL84" t="s">
        <v>267</v>
      </c>
      <c r="AM84" s="23">
        <v>8.5000000000000006E-2</v>
      </c>
      <c r="AN84" s="24">
        <f t="shared" si="28"/>
        <v>97991.8348984349</v>
      </c>
      <c r="AO84" s="25">
        <f t="shared" si="29"/>
        <v>8329.3059663669665</v>
      </c>
      <c r="AP84" s="3">
        <f t="shared" si="30"/>
        <v>29700</v>
      </c>
      <c r="AQ84" s="24">
        <f t="shared" si="31"/>
        <v>2524.5</v>
      </c>
      <c r="AR84" s="24">
        <f t="shared" si="32"/>
        <v>138545.64086480188</v>
      </c>
      <c r="AS84" s="24">
        <f t="shared" si="23"/>
        <v>127691.8348984349</v>
      </c>
      <c r="AT84" t="s">
        <v>134</v>
      </c>
      <c r="AU84" t="s">
        <v>134</v>
      </c>
      <c r="AV84" t="s">
        <v>135</v>
      </c>
      <c r="AW84">
        <v>90129</v>
      </c>
      <c r="AX84" t="s">
        <v>136</v>
      </c>
      <c r="AY84">
        <v>94.088300000000004</v>
      </c>
      <c r="AZ84" s="3">
        <f t="shared" si="24"/>
        <v>1472.5065801465419</v>
      </c>
      <c r="BA84" s="24">
        <f t="shared" si="25"/>
        <v>127691.8348984349</v>
      </c>
      <c r="BB84" s="24">
        <f t="shared" si="26"/>
        <v>10853.805966366985</v>
      </c>
      <c r="BD84" t="s">
        <v>103</v>
      </c>
      <c r="BE84">
        <v>1</v>
      </c>
      <c r="BG84" t="s">
        <v>5305</v>
      </c>
      <c r="BI84" t="s">
        <v>199</v>
      </c>
      <c r="BN84" t="s">
        <v>5097</v>
      </c>
      <c r="BO84" t="s">
        <v>5061</v>
      </c>
      <c r="BP84" t="s">
        <v>5062</v>
      </c>
      <c r="BS84" t="e">
        <f>_xlfn.XLOOKUP(AV84,#REF!,#REF!)</f>
        <v>#REF!</v>
      </c>
    </row>
    <row r="85" spans="3:71" x14ac:dyDescent="0.2">
      <c r="C85" t="s">
        <v>94</v>
      </c>
      <c r="E85" t="s">
        <v>388</v>
      </c>
      <c r="F85" t="s">
        <v>389</v>
      </c>
      <c r="G85" t="s">
        <v>390</v>
      </c>
      <c r="H85" s="1">
        <v>43794</v>
      </c>
      <c r="J85" t="s">
        <v>4697</v>
      </c>
      <c r="K85">
        <v>14</v>
      </c>
      <c r="L85" t="s">
        <v>4703</v>
      </c>
      <c r="M85" t="s">
        <v>293</v>
      </c>
      <c r="N85" t="s">
        <v>4668</v>
      </c>
      <c r="O85" t="s">
        <v>98</v>
      </c>
      <c r="P85" t="s">
        <v>99</v>
      </c>
      <c r="Q85">
        <f t="shared" si="19"/>
        <v>31</v>
      </c>
      <c r="R85" s="3">
        <v>565922</v>
      </c>
      <c r="S85" s="3">
        <v>99320.333333333328</v>
      </c>
      <c r="T85" s="20">
        <v>0</v>
      </c>
      <c r="U85" s="3">
        <f t="shared" si="27"/>
        <v>0</v>
      </c>
      <c r="V85" s="21"/>
      <c r="W85" s="3">
        <v>2267.3157051282055</v>
      </c>
      <c r="X85" s="3">
        <v>0</v>
      </c>
      <c r="Y85" s="22">
        <v>235.80083333333332</v>
      </c>
      <c r="Z85">
        <v>75</v>
      </c>
      <c r="AB85" s="3">
        <v>0</v>
      </c>
      <c r="AC85" s="3">
        <v>4167</v>
      </c>
      <c r="AD85" s="3">
        <f t="shared" si="20"/>
        <v>106065.44987179486</v>
      </c>
      <c r="AE85" s="3">
        <v>5687.5</v>
      </c>
      <c r="AG85" s="3">
        <f t="shared" si="21"/>
        <v>111752.94987179486</v>
      </c>
      <c r="AJ85" s="3">
        <v>3900.7409927950625</v>
      </c>
      <c r="AK85" t="s">
        <v>289</v>
      </c>
      <c r="AL85" t="s">
        <v>290</v>
      </c>
      <c r="AM85" s="23">
        <v>8.5000000000000006E-2</v>
      </c>
      <c r="AN85" s="24">
        <f t="shared" si="28"/>
        <v>115653.69086458992</v>
      </c>
      <c r="AO85" s="25">
        <f t="shared" si="29"/>
        <v>9830.5637234901442</v>
      </c>
      <c r="AP85" s="3">
        <f t="shared" si="30"/>
        <v>29700</v>
      </c>
      <c r="AQ85" s="24">
        <f t="shared" si="31"/>
        <v>2524.5</v>
      </c>
      <c r="AR85" s="24">
        <f t="shared" si="32"/>
        <v>157708.75458808008</v>
      </c>
      <c r="AS85" s="24">
        <f t="shared" si="23"/>
        <v>145353.69086458994</v>
      </c>
      <c r="AT85" t="s">
        <v>134</v>
      </c>
      <c r="AU85" t="s">
        <v>134</v>
      </c>
      <c r="AV85" t="s">
        <v>135</v>
      </c>
      <c r="AW85">
        <v>90220</v>
      </c>
      <c r="AX85" t="s">
        <v>136</v>
      </c>
      <c r="AY85">
        <v>94.088300000000004</v>
      </c>
      <c r="AZ85" s="3">
        <f t="shared" si="24"/>
        <v>1676.1781708042347</v>
      </c>
      <c r="BA85" s="24">
        <f t="shared" si="25"/>
        <v>145353.69086458994</v>
      </c>
      <c r="BB85" s="24">
        <f t="shared" si="26"/>
        <v>12355.063723490137</v>
      </c>
      <c r="BD85" t="s">
        <v>103</v>
      </c>
      <c r="BE85">
        <v>1</v>
      </c>
      <c r="BG85" t="s">
        <v>5305</v>
      </c>
      <c r="BI85" t="s">
        <v>312</v>
      </c>
      <c r="BN85" t="s">
        <v>5117</v>
      </c>
      <c r="BO85" t="s">
        <v>5061</v>
      </c>
      <c r="BP85" t="s">
        <v>5062</v>
      </c>
      <c r="BS85" t="e">
        <f>_xlfn.XLOOKUP(AV85,#REF!,#REF!)</f>
        <v>#REF!</v>
      </c>
    </row>
    <row r="86" spans="3:71" x14ac:dyDescent="0.2">
      <c r="C86" t="s">
        <v>94</v>
      </c>
      <c r="E86" t="s">
        <v>391</v>
      </c>
      <c r="F86" t="s">
        <v>392</v>
      </c>
      <c r="G86" t="s">
        <v>393</v>
      </c>
      <c r="H86" s="1">
        <v>43815</v>
      </c>
      <c r="J86" t="s">
        <v>151</v>
      </c>
      <c r="K86">
        <v>16</v>
      </c>
      <c r="L86" t="s">
        <v>4703</v>
      </c>
      <c r="M86" t="s">
        <v>293</v>
      </c>
      <c r="N86" t="s">
        <v>4668</v>
      </c>
      <c r="O86" t="s">
        <v>98</v>
      </c>
      <c r="P86" t="s">
        <v>99</v>
      </c>
      <c r="Q86">
        <f t="shared" si="19"/>
        <v>31</v>
      </c>
      <c r="R86" s="3">
        <v>1015031</v>
      </c>
      <c r="S86" s="3">
        <v>174171.75</v>
      </c>
      <c r="T86" s="20">
        <v>0</v>
      </c>
      <c r="U86" s="3">
        <f t="shared" si="27"/>
        <v>0</v>
      </c>
      <c r="V86" s="21"/>
      <c r="W86" s="3">
        <v>4066.6306089743593</v>
      </c>
      <c r="X86" s="3">
        <v>2257.9740532407404</v>
      </c>
      <c r="Y86" s="22">
        <v>422.92958333333337</v>
      </c>
      <c r="Z86">
        <v>75</v>
      </c>
      <c r="AB86" s="3">
        <v>0</v>
      </c>
      <c r="AC86" s="3">
        <v>5167</v>
      </c>
      <c r="AD86" s="3">
        <f t="shared" si="20"/>
        <v>186161.28424554845</v>
      </c>
      <c r="AE86" s="3">
        <v>5687.5</v>
      </c>
      <c r="AG86" s="3">
        <f t="shared" si="21"/>
        <v>191848.78424554845</v>
      </c>
      <c r="AJ86" s="3">
        <v>5785.5624142824954</v>
      </c>
      <c r="AK86" t="s">
        <v>266</v>
      </c>
      <c r="AL86" t="s">
        <v>267</v>
      </c>
      <c r="AM86" s="23">
        <v>8.5000000000000006E-2</v>
      </c>
      <c r="AN86" s="24">
        <f t="shared" si="28"/>
        <v>197634.34665983095</v>
      </c>
      <c r="AO86" s="25">
        <f t="shared" si="29"/>
        <v>16798.91946608563</v>
      </c>
      <c r="AP86" s="3">
        <f t="shared" si="30"/>
        <v>29700</v>
      </c>
      <c r="AQ86" s="24">
        <f t="shared" si="31"/>
        <v>2524.5</v>
      </c>
      <c r="AR86" s="24">
        <f t="shared" si="32"/>
        <v>246657.76612591656</v>
      </c>
      <c r="AS86" s="24">
        <f t="shared" si="23"/>
        <v>227334.34665983095</v>
      </c>
      <c r="AT86" t="s">
        <v>134</v>
      </c>
      <c r="AU86" t="s">
        <v>134</v>
      </c>
      <c r="AV86" t="s">
        <v>135</v>
      </c>
      <c r="AW86">
        <v>90272</v>
      </c>
      <c r="AX86" t="s">
        <v>136</v>
      </c>
      <c r="AY86">
        <v>94.088300000000004</v>
      </c>
      <c r="AZ86" s="3">
        <f t="shared" si="24"/>
        <v>2621.5561990801889</v>
      </c>
      <c r="BA86" s="24">
        <f t="shared" si="25"/>
        <v>227334.34665983095</v>
      </c>
      <c r="BB86" s="24">
        <f t="shared" si="26"/>
        <v>19323.419466085616</v>
      </c>
      <c r="BD86" t="s">
        <v>103</v>
      </c>
      <c r="BE86">
        <v>1</v>
      </c>
      <c r="BG86" t="s">
        <v>5305</v>
      </c>
      <c r="BI86" t="s">
        <v>394</v>
      </c>
      <c r="BN86" t="s">
        <v>394</v>
      </c>
      <c r="BO86" t="s">
        <v>5061</v>
      </c>
      <c r="BP86" t="s">
        <v>5062</v>
      </c>
      <c r="BS86" t="e">
        <f>_xlfn.XLOOKUP(AV86,#REF!,#REF!)</f>
        <v>#REF!</v>
      </c>
    </row>
    <row r="87" spans="3:71" x14ac:dyDescent="0.2">
      <c r="C87" t="s">
        <v>94</v>
      </c>
      <c r="E87" t="s">
        <v>395</v>
      </c>
      <c r="F87" t="s">
        <v>362</v>
      </c>
      <c r="G87" t="s">
        <v>361</v>
      </c>
      <c r="H87" s="1">
        <v>43817</v>
      </c>
      <c r="J87" t="s">
        <v>4666</v>
      </c>
      <c r="K87">
        <v>18</v>
      </c>
      <c r="L87" t="s">
        <v>4703</v>
      </c>
      <c r="M87" t="s">
        <v>293</v>
      </c>
      <c r="N87" t="s">
        <v>4668</v>
      </c>
      <c r="O87" t="s">
        <v>167</v>
      </c>
      <c r="P87" t="s">
        <v>99</v>
      </c>
      <c r="Q87">
        <f t="shared" si="19"/>
        <v>31</v>
      </c>
      <c r="R87" s="3">
        <v>2023513</v>
      </c>
      <c r="S87" s="3">
        <v>342252.16666666669</v>
      </c>
      <c r="T87" s="20">
        <v>0.15</v>
      </c>
      <c r="U87" s="3">
        <f t="shared" si="27"/>
        <v>51337.825000000004</v>
      </c>
      <c r="V87" s="21"/>
      <c r="W87" s="3">
        <v>8107.0232371794882</v>
      </c>
      <c r="X87" s="3">
        <v>440.30143981481376</v>
      </c>
      <c r="Y87" s="22">
        <v>843.13041666666675</v>
      </c>
      <c r="Z87">
        <v>75</v>
      </c>
      <c r="AB87" s="3">
        <v>0</v>
      </c>
      <c r="AC87" s="3">
        <v>5167</v>
      </c>
      <c r="AD87" s="3">
        <f t="shared" si="20"/>
        <v>408222.44676032767</v>
      </c>
      <c r="AE87" s="3">
        <v>5687.5</v>
      </c>
      <c r="AF87" s="3">
        <v>29700</v>
      </c>
      <c r="AG87" s="3">
        <f t="shared" si="21"/>
        <v>413909.94676032767</v>
      </c>
      <c r="AJ87" s="3">
        <f>-AG87</f>
        <v>-413909.94676032767</v>
      </c>
      <c r="AK87" t="s">
        <v>293</v>
      </c>
      <c r="AL87">
        <v>0</v>
      </c>
      <c r="AM87" s="21">
        <v>0</v>
      </c>
      <c r="AN87" s="24">
        <f t="shared" si="28"/>
        <v>0</v>
      </c>
      <c r="AO87" s="24">
        <v>0</v>
      </c>
      <c r="AP87" s="24">
        <v>0</v>
      </c>
      <c r="AQ87" s="24">
        <v>0</v>
      </c>
      <c r="AR87" s="24">
        <v>0</v>
      </c>
      <c r="AS87" s="24">
        <f t="shared" si="23"/>
        <v>0</v>
      </c>
      <c r="AT87" t="s">
        <v>134</v>
      </c>
      <c r="AU87" s="26" t="s">
        <v>168</v>
      </c>
      <c r="AV87" t="s">
        <v>168</v>
      </c>
      <c r="AW87">
        <v>90135</v>
      </c>
      <c r="AX87" t="s">
        <v>169</v>
      </c>
      <c r="AY87">
        <v>1</v>
      </c>
      <c r="AZ87" s="3">
        <f t="shared" si="24"/>
        <v>0</v>
      </c>
      <c r="BA87" s="24">
        <f t="shared" si="25"/>
        <v>0</v>
      </c>
      <c r="BB87" s="24">
        <f t="shared" si="26"/>
        <v>0</v>
      </c>
      <c r="BD87" t="s">
        <v>103</v>
      </c>
      <c r="BE87">
        <v>1</v>
      </c>
      <c r="BG87" t="s">
        <v>170</v>
      </c>
      <c r="BI87" t="s">
        <v>312</v>
      </c>
      <c r="BN87" t="s">
        <v>5070</v>
      </c>
      <c r="BO87" t="s">
        <v>5061</v>
      </c>
      <c r="BP87" t="s">
        <v>5062</v>
      </c>
    </row>
    <row r="88" spans="3:71" x14ac:dyDescent="0.2">
      <c r="C88" t="s">
        <v>94</v>
      </c>
      <c r="E88" t="s">
        <v>396</v>
      </c>
      <c r="F88" t="s">
        <v>397</v>
      </c>
      <c r="G88" t="s">
        <v>398</v>
      </c>
      <c r="H88" s="1">
        <v>43836</v>
      </c>
      <c r="J88" t="s">
        <v>4702</v>
      </c>
      <c r="K88">
        <v>13</v>
      </c>
      <c r="L88" t="s">
        <v>4703</v>
      </c>
      <c r="M88" t="s">
        <v>293</v>
      </c>
      <c r="N88" t="s">
        <v>4668</v>
      </c>
      <c r="O88" t="s">
        <v>98</v>
      </c>
      <c r="P88" t="s">
        <v>99</v>
      </c>
      <c r="Q88">
        <f t="shared" si="19"/>
        <v>31</v>
      </c>
      <c r="R88" s="3">
        <v>455589</v>
      </c>
      <c r="S88" s="3">
        <v>80931.5</v>
      </c>
      <c r="T88" s="20">
        <v>0</v>
      </c>
      <c r="U88" s="3">
        <f t="shared" si="27"/>
        <v>0</v>
      </c>
      <c r="V88" s="21"/>
      <c r="W88" s="3">
        <v>1825.2764423076924</v>
      </c>
      <c r="X88" s="3">
        <v>0</v>
      </c>
      <c r="Y88" s="22">
        <v>189.82875000000001</v>
      </c>
      <c r="Z88">
        <v>75</v>
      </c>
      <c r="AB88" s="3">
        <v>0</v>
      </c>
      <c r="AC88" s="3">
        <v>4167</v>
      </c>
      <c r="AD88" s="3">
        <f t="shared" si="20"/>
        <v>87188.605192307688</v>
      </c>
      <c r="AE88" s="3">
        <v>5687.5</v>
      </c>
      <c r="AG88" s="3">
        <f t="shared" si="21"/>
        <v>92876.105192307688</v>
      </c>
      <c r="AJ88" s="3">
        <v>5785.5624142824954</v>
      </c>
      <c r="AK88" t="s">
        <v>266</v>
      </c>
      <c r="AL88" t="s">
        <v>267</v>
      </c>
      <c r="AM88" s="23">
        <v>8.5000000000000006E-2</v>
      </c>
      <c r="AN88" s="24">
        <f t="shared" si="28"/>
        <v>98661.667606590185</v>
      </c>
      <c r="AO88" s="25">
        <f t="shared" ref="AO88:AO104" si="33">AM88*AN88</f>
        <v>8386.2417465601666</v>
      </c>
      <c r="AP88" s="3">
        <f t="shared" ref="AP88:AP104" si="34">+(29700/31)*Q88</f>
        <v>29700</v>
      </c>
      <c r="AQ88" s="24">
        <f t="shared" ref="AQ88:AQ104" si="35">AP88*AM88</f>
        <v>2524.5</v>
      </c>
      <c r="AR88" s="24">
        <f t="shared" ref="AR88:AR104" si="36">AN88+AO88+AP88+AQ88</f>
        <v>139272.40935315035</v>
      </c>
      <c r="AS88" s="24">
        <f t="shared" si="23"/>
        <v>128361.66760659018</v>
      </c>
      <c r="AT88" t="s">
        <v>134</v>
      </c>
      <c r="AU88" t="s">
        <v>134</v>
      </c>
      <c r="AV88" t="s">
        <v>135</v>
      </c>
      <c r="AW88">
        <v>90366</v>
      </c>
      <c r="AX88" t="s">
        <v>136</v>
      </c>
      <c r="AY88">
        <v>94.088300000000004</v>
      </c>
      <c r="AZ88" s="3">
        <f t="shared" si="24"/>
        <v>1480.2309038759372</v>
      </c>
      <c r="BA88" s="24">
        <f t="shared" si="25"/>
        <v>128361.66760659018</v>
      </c>
      <c r="BB88" s="24">
        <f t="shared" si="26"/>
        <v>10910.741746560161</v>
      </c>
      <c r="BD88" t="s">
        <v>103</v>
      </c>
      <c r="BE88">
        <v>1</v>
      </c>
      <c r="BG88" t="s">
        <v>5305</v>
      </c>
      <c r="BI88" t="s">
        <v>199</v>
      </c>
      <c r="BN88" t="s">
        <v>5111</v>
      </c>
      <c r="BO88" t="s">
        <v>5061</v>
      </c>
      <c r="BP88" t="s">
        <v>5062</v>
      </c>
      <c r="BS88" t="e">
        <f>_xlfn.XLOOKUP(AV88,#REF!,#REF!)</f>
        <v>#REF!</v>
      </c>
    </row>
    <row r="89" spans="3:71" x14ac:dyDescent="0.2">
      <c r="C89" t="s">
        <v>94</v>
      </c>
      <c r="E89" t="s">
        <v>399</v>
      </c>
      <c r="F89" t="s">
        <v>400</v>
      </c>
      <c r="G89" t="s">
        <v>401</v>
      </c>
      <c r="H89" s="1">
        <v>43836</v>
      </c>
      <c r="J89" t="s">
        <v>4702</v>
      </c>
      <c r="K89">
        <v>13</v>
      </c>
      <c r="L89" t="s">
        <v>4703</v>
      </c>
      <c r="M89" t="s">
        <v>293</v>
      </c>
      <c r="N89" t="s">
        <v>4668</v>
      </c>
      <c r="O89" t="s">
        <v>98</v>
      </c>
      <c r="P89" t="s">
        <v>99</v>
      </c>
      <c r="Q89">
        <f t="shared" si="19"/>
        <v>31</v>
      </c>
      <c r="R89" s="3">
        <v>341805</v>
      </c>
      <c r="S89" s="3">
        <v>61967.5</v>
      </c>
      <c r="T89" s="20">
        <v>0</v>
      </c>
      <c r="U89" s="3">
        <f t="shared" si="27"/>
        <v>0</v>
      </c>
      <c r="V89" s="21"/>
      <c r="W89" s="3">
        <v>1369.4110576923076</v>
      </c>
      <c r="X89" s="3">
        <v>0</v>
      </c>
      <c r="Y89" s="22">
        <v>142.41875000000002</v>
      </c>
      <c r="Z89">
        <v>75</v>
      </c>
      <c r="AB89" s="3">
        <v>0</v>
      </c>
      <c r="AC89" s="3">
        <v>4167</v>
      </c>
      <c r="AD89" s="3">
        <f t="shared" si="20"/>
        <v>67721.329807692295</v>
      </c>
      <c r="AE89" s="3">
        <v>5687.5</v>
      </c>
      <c r="AG89" s="3">
        <f t="shared" si="21"/>
        <v>73408.829807692295</v>
      </c>
      <c r="AJ89" s="3">
        <v>3900.7409927950625</v>
      </c>
      <c r="AK89" t="s">
        <v>289</v>
      </c>
      <c r="AL89" t="s">
        <v>290</v>
      </c>
      <c r="AM89" s="23">
        <v>8.5000000000000006E-2</v>
      </c>
      <c r="AN89" s="24">
        <f t="shared" si="28"/>
        <v>77309.57080048736</v>
      </c>
      <c r="AO89" s="25">
        <f t="shared" si="33"/>
        <v>6571.3135180414256</v>
      </c>
      <c r="AP89" s="3">
        <f t="shared" si="34"/>
        <v>29700</v>
      </c>
      <c r="AQ89" s="24">
        <f t="shared" si="35"/>
        <v>2524.5</v>
      </c>
      <c r="AR89" s="24">
        <f t="shared" si="36"/>
        <v>116105.38431852878</v>
      </c>
      <c r="AS89" s="24">
        <f t="shared" si="23"/>
        <v>107009.57080048736</v>
      </c>
      <c r="AT89" t="s">
        <v>134</v>
      </c>
      <c r="AU89" t="s">
        <v>134</v>
      </c>
      <c r="AV89" t="s">
        <v>135</v>
      </c>
      <c r="AW89">
        <v>90382</v>
      </c>
      <c r="AX89" t="s">
        <v>136</v>
      </c>
      <c r="AY89">
        <v>94.088300000000004</v>
      </c>
      <c r="AZ89" s="3">
        <f t="shared" si="24"/>
        <v>1234.0044864082865</v>
      </c>
      <c r="BA89" s="24">
        <f t="shared" si="25"/>
        <v>107009.57080048736</v>
      </c>
      <c r="BB89" s="24">
        <f t="shared" si="26"/>
        <v>9095.8135180414247</v>
      </c>
      <c r="BD89" t="s">
        <v>103</v>
      </c>
      <c r="BE89">
        <v>1</v>
      </c>
      <c r="BG89" t="s">
        <v>5305</v>
      </c>
      <c r="BI89" t="s">
        <v>312</v>
      </c>
      <c r="BN89" t="s">
        <v>5108</v>
      </c>
      <c r="BO89" t="s">
        <v>5061</v>
      </c>
      <c r="BP89" t="s">
        <v>5062</v>
      </c>
      <c r="BS89" t="e">
        <f>_xlfn.XLOOKUP(AV89,#REF!,#REF!)</f>
        <v>#REF!</v>
      </c>
    </row>
    <row r="90" spans="3:71" x14ac:dyDescent="0.2">
      <c r="C90" t="s">
        <v>94</v>
      </c>
      <c r="E90" t="s">
        <v>402</v>
      </c>
      <c r="F90" t="s">
        <v>403</v>
      </c>
      <c r="G90" t="s">
        <v>404</v>
      </c>
      <c r="H90" s="1">
        <v>43836</v>
      </c>
      <c r="J90" t="s">
        <v>4697</v>
      </c>
      <c r="K90">
        <v>14</v>
      </c>
      <c r="L90" t="s">
        <v>4703</v>
      </c>
      <c r="M90" t="s">
        <v>293</v>
      </c>
      <c r="N90" t="s">
        <v>4668</v>
      </c>
      <c r="O90" t="s">
        <v>98</v>
      </c>
      <c r="P90" t="s">
        <v>99</v>
      </c>
      <c r="Q90">
        <f t="shared" si="19"/>
        <v>31</v>
      </c>
      <c r="R90" s="3">
        <v>493740</v>
      </c>
      <c r="S90" s="3">
        <v>87289.916666666672</v>
      </c>
      <c r="T90" s="20">
        <v>0</v>
      </c>
      <c r="U90" s="3">
        <f t="shared" si="27"/>
        <v>0</v>
      </c>
      <c r="V90" s="21"/>
      <c r="W90" s="3">
        <v>1978.125</v>
      </c>
      <c r="X90" s="3">
        <v>1142.9166666666667</v>
      </c>
      <c r="Y90" s="22">
        <v>205.72499999999999</v>
      </c>
      <c r="Z90">
        <v>75</v>
      </c>
      <c r="AB90" s="3">
        <v>0</v>
      </c>
      <c r="AC90" s="3">
        <v>4167</v>
      </c>
      <c r="AD90" s="3">
        <f t="shared" si="20"/>
        <v>94858.683333333349</v>
      </c>
      <c r="AE90" s="3">
        <v>5687.5</v>
      </c>
      <c r="AG90" s="3">
        <f t="shared" si="21"/>
        <v>100546.18333333335</v>
      </c>
      <c r="AJ90" s="3">
        <v>5785.5624142824954</v>
      </c>
      <c r="AK90" t="s">
        <v>266</v>
      </c>
      <c r="AL90" t="s">
        <v>267</v>
      </c>
      <c r="AM90" s="23">
        <v>8.5000000000000006E-2</v>
      </c>
      <c r="AN90" s="24">
        <f t="shared" si="28"/>
        <v>106331.74574761585</v>
      </c>
      <c r="AO90" s="25">
        <f t="shared" si="33"/>
        <v>9038.1983885473473</v>
      </c>
      <c r="AP90" s="3">
        <f t="shared" si="34"/>
        <v>29700</v>
      </c>
      <c r="AQ90" s="24">
        <f t="shared" si="35"/>
        <v>2524.5</v>
      </c>
      <c r="AR90" s="24">
        <f t="shared" si="36"/>
        <v>147594.44413616319</v>
      </c>
      <c r="AS90" s="24">
        <f t="shared" si="23"/>
        <v>136031.74574761585</v>
      </c>
      <c r="AT90" t="s">
        <v>134</v>
      </c>
      <c r="AU90" t="s">
        <v>134</v>
      </c>
      <c r="AV90" t="s">
        <v>135</v>
      </c>
      <c r="AW90">
        <v>90129</v>
      </c>
      <c r="AX90" t="s">
        <v>136</v>
      </c>
      <c r="AY90">
        <v>94.088300000000004</v>
      </c>
      <c r="AZ90" s="3">
        <f t="shared" si="24"/>
        <v>1568.680103011354</v>
      </c>
      <c r="BA90" s="24">
        <f t="shared" si="25"/>
        <v>136031.74574761585</v>
      </c>
      <c r="BB90" s="24">
        <f t="shared" si="26"/>
        <v>11562.698388547346</v>
      </c>
      <c r="BD90" t="s">
        <v>103</v>
      </c>
      <c r="BE90">
        <v>1</v>
      </c>
      <c r="BG90" t="s">
        <v>5305</v>
      </c>
      <c r="BI90" t="s">
        <v>199</v>
      </c>
      <c r="BN90" t="s">
        <v>5097</v>
      </c>
      <c r="BO90" t="s">
        <v>5061</v>
      </c>
      <c r="BP90" t="s">
        <v>5062</v>
      </c>
      <c r="BS90" t="e">
        <f>_xlfn.XLOOKUP(AV90,#REF!,#REF!)</f>
        <v>#REF!</v>
      </c>
    </row>
    <row r="91" spans="3:71" x14ac:dyDescent="0.2">
      <c r="C91" t="s">
        <v>94</v>
      </c>
      <c r="E91" t="s">
        <v>405</v>
      </c>
      <c r="F91" t="s">
        <v>406</v>
      </c>
      <c r="G91" t="s">
        <v>407</v>
      </c>
      <c r="H91" s="1">
        <v>43836</v>
      </c>
      <c r="J91" t="s">
        <v>4697</v>
      </c>
      <c r="K91">
        <v>14</v>
      </c>
      <c r="L91" t="s">
        <v>4703</v>
      </c>
      <c r="M91" t="s">
        <v>293</v>
      </c>
      <c r="N91" t="s">
        <v>4668</v>
      </c>
      <c r="O91" t="s">
        <v>98</v>
      </c>
      <c r="P91" t="s">
        <v>99</v>
      </c>
      <c r="Q91">
        <f t="shared" si="19"/>
        <v>31</v>
      </c>
      <c r="R91" s="3">
        <v>549820</v>
      </c>
      <c r="S91" s="3">
        <v>96636.583333333328</v>
      </c>
      <c r="T91" s="20">
        <v>0</v>
      </c>
      <c r="U91" s="3">
        <f t="shared" si="27"/>
        <v>0</v>
      </c>
      <c r="V91" s="21"/>
      <c r="W91" s="3">
        <v>2202.8044871794868</v>
      </c>
      <c r="X91" s="3">
        <v>0</v>
      </c>
      <c r="Y91" s="22">
        <v>229.0916666666667</v>
      </c>
      <c r="Z91">
        <v>75</v>
      </c>
      <c r="AB91" s="3">
        <v>0</v>
      </c>
      <c r="AC91" s="3">
        <v>4167</v>
      </c>
      <c r="AD91" s="3">
        <f t="shared" si="20"/>
        <v>103310.47948717947</v>
      </c>
      <c r="AE91" s="3">
        <v>5687.5</v>
      </c>
      <c r="AG91" s="3">
        <f t="shared" si="21"/>
        <v>108997.97948717947</v>
      </c>
      <c r="AJ91" s="3">
        <v>5785.5624142824954</v>
      </c>
      <c r="AK91" t="s">
        <v>266</v>
      </c>
      <c r="AL91" t="s">
        <v>267</v>
      </c>
      <c r="AM91" s="23">
        <v>8.5000000000000006E-2</v>
      </c>
      <c r="AN91" s="24">
        <f t="shared" si="28"/>
        <v>114783.54190146197</v>
      </c>
      <c r="AO91" s="25">
        <f t="shared" si="33"/>
        <v>9756.6010616242675</v>
      </c>
      <c r="AP91" s="3">
        <f t="shared" si="34"/>
        <v>29700</v>
      </c>
      <c r="AQ91" s="24">
        <f t="shared" si="35"/>
        <v>2524.5</v>
      </c>
      <c r="AR91" s="24">
        <f t="shared" si="36"/>
        <v>156764.64296308625</v>
      </c>
      <c r="AS91" s="24">
        <f t="shared" si="23"/>
        <v>144483.54190146195</v>
      </c>
      <c r="AT91" t="s">
        <v>134</v>
      </c>
      <c r="AU91" t="s">
        <v>134</v>
      </c>
      <c r="AV91" t="s">
        <v>135</v>
      </c>
      <c r="AW91">
        <v>90373</v>
      </c>
      <c r="AX91" t="s">
        <v>136</v>
      </c>
      <c r="AY91">
        <v>94.088300000000004</v>
      </c>
      <c r="AZ91" s="3">
        <f t="shared" si="24"/>
        <v>1666.1438559638791</v>
      </c>
      <c r="BA91" s="24">
        <f t="shared" si="25"/>
        <v>144483.54190146195</v>
      </c>
      <c r="BB91" s="24">
        <f t="shared" si="26"/>
        <v>12281.1010616243</v>
      </c>
      <c r="BD91" t="s">
        <v>103</v>
      </c>
      <c r="BE91">
        <v>1</v>
      </c>
      <c r="BG91" t="s">
        <v>5305</v>
      </c>
      <c r="BI91" t="s">
        <v>199</v>
      </c>
      <c r="BN91" t="s">
        <v>5115</v>
      </c>
      <c r="BO91" t="s">
        <v>5061</v>
      </c>
      <c r="BP91" t="s">
        <v>5062</v>
      </c>
      <c r="BS91" t="e">
        <f>_xlfn.XLOOKUP(AV91,#REF!,#REF!)</f>
        <v>#REF!</v>
      </c>
    </row>
    <row r="92" spans="3:71" x14ac:dyDescent="0.2">
      <c r="C92" t="s">
        <v>94</v>
      </c>
      <c r="E92" t="s">
        <v>408</v>
      </c>
      <c r="F92" t="s">
        <v>409</v>
      </c>
      <c r="G92" t="s">
        <v>410</v>
      </c>
      <c r="H92" s="1">
        <v>43857</v>
      </c>
      <c r="J92" t="s">
        <v>4702</v>
      </c>
      <c r="K92">
        <v>13</v>
      </c>
      <c r="L92" t="s">
        <v>4703</v>
      </c>
      <c r="M92" t="s">
        <v>293</v>
      </c>
      <c r="N92" t="s">
        <v>4668</v>
      </c>
      <c r="O92" t="s">
        <v>98</v>
      </c>
      <c r="P92" t="s">
        <v>99</v>
      </c>
      <c r="Q92">
        <f t="shared" si="19"/>
        <v>31</v>
      </c>
      <c r="R92" s="3">
        <v>369736</v>
      </c>
      <c r="S92" s="3">
        <v>66622.583333333328</v>
      </c>
      <c r="T92" s="20">
        <v>0</v>
      </c>
      <c r="U92" s="3">
        <f t="shared" si="27"/>
        <v>0</v>
      </c>
      <c r="V92" s="21"/>
      <c r="W92" s="3">
        <v>1481.3141025641025</v>
      </c>
      <c r="X92" s="3">
        <v>21.396759259259259</v>
      </c>
      <c r="Y92" s="22">
        <v>154.05666666666667</v>
      </c>
      <c r="Z92">
        <v>75</v>
      </c>
      <c r="AB92" s="3">
        <v>0</v>
      </c>
      <c r="AC92" s="3">
        <v>4167</v>
      </c>
      <c r="AD92" s="3">
        <f t="shared" si="20"/>
        <v>72521.350861823361</v>
      </c>
      <c r="AE92" s="3">
        <v>5687.5</v>
      </c>
      <c r="AG92" s="3">
        <f t="shared" si="21"/>
        <v>78208.850861823361</v>
      </c>
      <c r="AJ92" s="3">
        <v>3900.7409927950625</v>
      </c>
      <c r="AK92" t="s">
        <v>289</v>
      </c>
      <c r="AL92" t="s">
        <v>290</v>
      </c>
      <c r="AM92" s="23">
        <v>8.5000000000000006E-2</v>
      </c>
      <c r="AN92" s="24">
        <f t="shared" si="28"/>
        <v>82109.591854618426</v>
      </c>
      <c r="AO92" s="25">
        <f t="shared" si="33"/>
        <v>6979.3153076425669</v>
      </c>
      <c r="AP92" s="3">
        <f t="shared" si="34"/>
        <v>29700</v>
      </c>
      <c r="AQ92" s="24">
        <f t="shared" si="35"/>
        <v>2524.5</v>
      </c>
      <c r="AR92" s="24">
        <f t="shared" si="36"/>
        <v>121313.40716226099</v>
      </c>
      <c r="AS92" s="24">
        <f t="shared" si="23"/>
        <v>111809.59185461843</v>
      </c>
      <c r="AT92" t="s">
        <v>134</v>
      </c>
      <c r="AU92" t="s">
        <v>134</v>
      </c>
      <c r="AV92" t="s">
        <v>135</v>
      </c>
      <c r="AW92">
        <v>90382</v>
      </c>
      <c r="AX92" t="s">
        <v>136</v>
      </c>
      <c r="AY92">
        <v>94.088300000000004</v>
      </c>
      <c r="AZ92" s="3">
        <f t="shared" si="24"/>
        <v>1289.3569887250699</v>
      </c>
      <c r="BA92" s="24">
        <f t="shared" si="25"/>
        <v>111809.59185461843</v>
      </c>
      <c r="BB92" s="24">
        <f t="shared" si="26"/>
        <v>9503.815307642566</v>
      </c>
      <c r="BD92" t="s">
        <v>103</v>
      </c>
      <c r="BE92">
        <v>1</v>
      </c>
      <c r="BG92" t="s">
        <v>5305</v>
      </c>
      <c r="BI92" t="s">
        <v>312</v>
      </c>
      <c r="BN92" t="s">
        <v>5108</v>
      </c>
      <c r="BO92" t="s">
        <v>5061</v>
      </c>
      <c r="BP92" t="s">
        <v>5062</v>
      </c>
      <c r="BS92" t="e">
        <f>_xlfn.XLOOKUP(AV92,#REF!,#REF!)</f>
        <v>#REF!</v>
      </c>
    </row>
    <row r="93" spans="3:71" x14ac:dyDescent="0.2">
      <c r="C93" t="s">
        <v>94</v>
      </c>
      <c r="E93" t="s">
        <v>411</v>
      </c>
      <c r="F93" t="s">
        <v>412</v>
      </c>
      <c r="G93" t="s">
        <v>413</v>
      </c>
      <c r="H93" s="1">
        <v>43864</v>
      </c>
      <c r="J93" t="s">
        <v>4697</v>
      </c>
      <c r="K93">
        <v>14</v>
      </c>
      <c r="L93" t="s">
        <v>4703</v>
      </c>
      <c r="M93" t="s">
        <v>293</v>
      </c>
      <c r="N93" t="s">
        <v>4668</v>
      </c>
      <c r="O93" t="s">
        <v>98</v>
      </c>
      <c r="P93" t="s">
        <v>99</v>
      </c>
      <c r="Q93">
        <f t="shared" si="19"/>
        <v>31</v>
      </c>
      <c r="R93" s="3">
        <v>605198</v>
      </c>
      <c r="S93" s="3">
        <v>105866.25</v>
      </c>
      <c r="T93" s="20">
        <v>0</v>
      </c>
      <c r="U93" s="3">
        <f t="shared" si="27"/>
        <v>0</v>
      </c>
      <c r="V93" s="21"/>
      <c r="W93" s="3">
        <v>2424.6714743589741</v>
      </c>
      <c r="X93" s="3">
        <v>0</v>
      </c>
      <c r="Y93" s="22">
        <v>252.16583333333332</v>
      </c>
      <c r="Z93">
        <v>75</v>
      </c>
      <c r="AB93" s="3">
        <v>0</v>
      </c>
      <c r="AC93" s="3">
        <v>5167</v>
      </c>
      <c r="AD93" s="3">
        <f t="shared" si="20"/>
        <v>113785.0873076923</v>
      </c>
      <c r="AE93" s="3">
        <v>5687.5</v>
      </c>
      <c r="AG93" s="3">
        <f t="shared" si="21"/>
        <v>119472.5873076923</v>
      </c>
      <c r="AJ93" s="3">
        <v>5785.5624142824954</v>
      </c>
      <c r="AK93" t="s">
        <v>266</v>
      </c>
      <c r="AL93" t="s">
        <v>267</v>
      </c>
      <c r="AM93" s="23">
        <v>8.5000000000000006E-2</v>
      </c>
      <c r="AN93" s="24">
        <f t="shared" si="28"/>
        <v>125258.1497219748</v>
      </c>
      <c r="AO93" s="25">
        <f t="shared" si="33"/>
        <v>10646.942726367859</v>
      </c>
      <c r="AP93" s="3">
        <f t="shared" si="34"/>
        <v>29700</v>
      </c>
      <c r="AQ93" s="24">
        <f t="shared" si="35"/>
        <v>2524.5</v>
      </c>
      <c r="AR93" s="24">
        <f t="shared" si="36"/>
        <v>168129.59244834265</v>
      </c>
      <c r="AS93" s="24">
        <f t="shared" si="23"/>
        <v>154958.1497219748</v>
      </c>
      <c r="AT93" t="s">
        <v>134</v>
      </c>
      <c r="AU93" t="s">
        <v>134</v>
      </c>
      <c r="AV93" t="s">
        <v>135</v>
      </c>
      <c r="AW93">
        <v>90271</v>
      </c>
      <c r="AX93" t="s">
        <v>136</v>
      </c>
      <c r="AY93">
        <v>94.088300000000004</v>
      </c>
      <c r="AZ93" s="3">
        <f t="shared" si="24"/>
        <v>1786.9341081552398</v>
      </c>
      <c r="BA93" s="24">
        <f t="shared" si="25"/>
        <v>154958.1497219748</v>
      </c>
      <c r="BB93" s="24">
        <f t="shared" si="26"/>
        <v>13171.442726367852</v>
      </c>
      <c r="BD93" t="s">
        <v>103</v>
      </c>
      <c r="BE93">
        <v>1</v>
      </c>
      <c r="BG93" t="s">
        <v>5305</v>
      </c>
      <c r="BI93" t="s">
        <v>262</v>
      </c>
      <c r="BN93" t="s">
        <v>5097</v>
      </c>
      <c r="BO93" t="s">
        <v>5061</v>
      </c>
      <c r="BP93" t="s">
        <v>5062</v>
      </c>
      <c r="BS93" t="e">
        <f>_xlfn.XLOOKUP(AV93,#REF!,#REF!)</f>
        <v>#REF!</v>
      </c>
    </row>
    <row r="94" spans="3:71" x14ac:dyDescent="0.2">
      <c r="C94" t="s">
        <v>94</v>
      </c>
      <c r="E94" t="s">
        <v>414</v>
      </c>
      <c r="F94" t="s">
        <v>415</v>
      </c>
      <c r="G94" t="s">
        <v>416</v>
      </c>
      <c r="H94" s="1">
        <v>43871</v>
      </c>
      <c r="J94" t="s">
        <v>4702</v>
      </c>
      <c r="K94">
        <v>13</v>
      </c>
      <c r="L94" t="s">
        <v>4703</v>
      </c>
      <c r="M94" t="s">
        <v>293</v>
      </c>
      <c r="N94" t="s">
        <v>4668</v>
      </c>
      <c r="O94" t="s">
        <v>98</v>
      </c>
      <c r="P94" t="s">
        <v>99</v>
      </c>
      <c r="Q94">
        <f t="shared" si="19"/>
        <v>31</v>
      </c>
      <c r="R94" s="3">
        <v>509888</v>
      </c>
      <c r="S94" s="3">
        <v>89981.25</v>
      </c>
      <c r="T94" s="20">
        <v>0</v>
      </c>
      <c r="U94" s="3">
        <f t="shared" si="27"/>
        <v>0</v>
      </c>
      <c r="V94" s="21"/>
      <c r="W94" s="3">
        <v>2042.8205128205129</v>
      </c>
      <c r="X94" s="3">
        <v>354.08888888888885</v>
      </c>
      <c r="Y94" s="22">
        <v>212.45333333333332</v>
      </c>
      <c r="Z94">
        <v>75</v>
      </c>
      <c r="AB94" s="3">
        <v>2048.9361921001982</v>
      </c>
      <c r="AC94" s="3">
        <v>4167</v>
      </c>
      <c r="AD94" s="3">
        <f t="shared" si="20"/>
        <v>98881.54892714294</v>
      </c>
      <c r="AE94" s="3">
        <v>5687.5</v>
      </c>
      <c r="AG94" s="3">
        <f t="shared" si="21"/>
        <v>104569.04892714294</v>
      </c>
      <c r="AJ94" s="3">
        <v>5813.1491241962494</v>
      </c>
      <c r="AK94" t="s">
        <v>229</v>
      </c>
      <c r="AL94" t="s">
        <v>230</v>
      </c>
      <c r="AM94" s="23">
        <v>8.5000000000000006E-2</v>
      </c>
      <c r="AN94" s="24">
        <f t="shared" si="28"/>
        <v>110382.19805133919</v>
      </c>
      <c r="AO94" s="25">
        <f t="shared" si="33"/>
        <v>9382.4868343638318</v>
      </c>
      <c r="AP94" s="3">
        <f t="shared" si="34"/>
        <v>29700</v>
      </c>
      <c r="AQ94" s="24">
        <f t="shared" si="35"/>
        <v>2524.5</v>
      </c>
      <c r="AR94" s="24">
        <f t="shared" si="36"/>
        <v>151989.18488570303</v>
      </c>
      <c r="AS94" s="24">
        <f t="shared" si="23"/>
        <v>140082.19805133919</v>
      </c>
      <c r="AT94" t="s">
        <v>134</v>
      </c>
      <c r="AU94" t="s">
        <v>134</v>
      </c>
      <c r="AV94" t="s">
        <v>135</v>
      </c>
      <c r="AW94">
        <v>90349</v>
      </c>
      <c r="AX94" t="s">
        <v>136</v>
      </c>
      <c r="AY94">
        <v>94.088300000000004</v>
      </c>
      <c r="AZ94" s="3">
        <f t="shared" si="24"/>
        <v>1615.3887878269989</v>
      </c>
      <c r="BA94" s="24">
        <f t="shared" si="25"/>
        <v>140082.19805133919</v>
      </c>
      <c r="BB94" s="24">
        <f t="shared" si="26"/>
        <v>11906.986834363837</v>
      </c>
      <c r="BD94" t="s">
        <v>103</v>
      </c>
      <c r="BE94">
        <v>1</v>
      </c>
      <c r="BG94" t="s">
        <v>5305</v>
      </c>
      <c r="BI94" t="s">
        <v>104</v>
      </c>
      <c r="BN94" t="s">
        <v>5109</v>
      </c>
      <c r="BO94" t="s">
        <v>5061</v>
      </c>
      <c r="BP94" t="s">
        <v>5062</v>
      </c>
      <c r="BS94" t="e">
        <f>_xlfn.XLOOKUP(AV94,#REF!,#REF!)</f>
        <v>#REF!</v>
      </c>
    </row>
    <row r="95" spans="3:71" x14ac:dyDescent="0.2">
      <c r="C95" t="s">
        <v>94</v>
      </c>
      <c r="E95" t="s">
        <v>417</v>
      </c>
      <c r="F95" t="s">
        <v>418</v>
      </c>
      <c r="G95" t="s">
        <v>419</v>
      </c>
      <c r="H95" s="1">
        <v>43871</v>
      </c>
      <c r="J95" t="s">
        <v>4708</v>
      </c>
      <c r="K95">
        <v>12</v>
      </c>
      <c r="L95" t="s">
        <v>4667</v>
      </c>
      <c r="M95" t="s">
        <v>3984</v>
      </c>
      <c r="N95" t="s">
        <v>4668</v>
      </c>
      <c r="O95" t="s">
        <v>98</v>
      </c>
      <c r="P95" t="s">
        <v>99</v>
      </c>
      <c r="Q95">
        <f t="shared" si="19"/>
        <v>31</v>
      </c>
      <c r="R95" s="3">
        <v>492481</v>
      </c>
      <c r="S95" s="3">
        <v>87080.083333333328</v>
      </c>
      <c r="T95" s="20">
        <v>0</v>
      </c>
      <c r="U95" s="3">
        <f t="shared" si="27"/>
        <v>0</v>
      </c>
      <c r="V95" s="21"/>
      <c r="W95" s="3">
        <v>1973.0809294871797</v>
      </c>
      <c r="X95" s="3">
        <v>1140.0023148148148</v>
      </c>
      <c r="Y95" s="22">
        <v>205.20041666666668</v>
      </c>
      <c r="Z95">
        <v>75</v>
      </c>
      <c r="AB95" s="3">
        <v>0</v>
      </c>
      <c r="AC95" s="3">
        <v>4167</v>
      </c>
      <c r="AD95" s="3">
        <f t="shared" si="20"/>
        <v>94640.366994301992</v>
      </c>
      <c r="AE95" s="3">
        <v>4154.166666666667</v>
      </c>
      <c r="AG95" s="3">
        <f t="shared" si="21"/>
        <v>98794.533660968664</v>
      </c>
      <c r="AJ95" s="3">
        <v>0</v>
      </c>
      <c r="AK95" t="s">
        <v>100</v>
      </c>
      <c r="AM95" s="23">
        <v>0.05</v>
      </c>
      <c r="AN95" s="24">
        <f t="shared" si="28"/>
        <v>98794.533660968664</v>
      </c>
      <c r="AO95" s="25">
        <f t="shared" si="33"/>
        <v>4939.7266830484332</v>
      </c>
      <c r="AP95" s="3">
        <f t="shared" si="34"/>
        <v>29700</v>
      </c>
      <c r="AQ95" s="24">
        <f t="shared" si="35"/>
        <v>1485</v>
      </c>
      <c r="AR95" s="24">
        <f t="shared" si="36"/>
        <v>134919.26034401709</v>
      </c>
      <c r="AS95" s="24">
        <f t="shared" si="23"/>
        <v>128494.53366096866</v>
      </c>
      <c r="AT95" t="s">
        <v>134</v>
      </c>
      <c r="AU95" t="s">
        <v>134</v>
      </c>
      <c r="AV95" t="s">
        <v>135</v>
      </c>
      <c r="AW95">
        <v>35887</v>
      </c>
      <c r="AX95" t="s">
        <v>136</v>
      </c>
      <c r="AY95">
        <v>94.088300000000004</v>
      </c>
      <c r="AZ95" s="3">
        <f t="shared" si="24"/>
        <v>1433.9642691388524</v>
      </c>
      <c r="BA95" s="24">
        <f t="shared" si="25"/>
        <v>128494.53366096866</v>
      </c>
      <c r="BB95" s="24">
        <f t="shared" si="26"/>
        <v>6424.7266830484295</v>
      </c>
      <c r="BD95" t="s">
        <v>103</v>
      </c>
      <c r="BE95">
        <v>1</v>
      </c>
      <c r="BG95" t="s">
        <v>5305</v>
      </c>
      <c r="BI95" t="s">
        <v>144</v>
      </c>
      <c r="BN95" t="s">
        <v>5067</v>
      </c>
      <c r="BO95" t="s">
        <v>5071</v>
      </c>
      <c r="BP95" t="s">
        <v>5085</v>
      </c>
      <c r="BS95" t="e">
        <f>_xlfn.XLOOKUP(AV95,#REF!,#REF!)</f>
        <v>#REF!</v>
      </c>
    </row>
    <row r="96" spans="3:71" x14ac:dyDescent="0.2">
      <c r="C96" t="s">
        <v>94</v>
      </c>
      <c r="E96" t="s">
        <v>420</v>
      </c>
      <c r="F96" t="s">
        <v>421</v>
      </c>
      <c r="G96" t="s">
        <v>422</v>
      </c>
      <c r="H96" s="1">
        <v>43885</v>
      </c>
      <c r="J96" t="s">
        <v>4702</v>
      </c>
      <c r="K96">
        <v>13</v>
      </c>
      <c r="L96" t="s">
        <v>4703</v>
      </c>
      <c r="M96" t="s">
        <v>293</v>
      </c>
      <c r="N96" t="s">
        <v>4668</v>
      </c>
      <c r="O96" t="s">
        <v>98</v>
      </c>
      <c r="P96" t="s">
        <v>99</v>
      </c>
      <c r="Q96">
        <f t="shared" si="19"/>
        <v>31</v>
      </c>
      <c r="R96" s="3">
        <v>485557</v>
      </c>
      <c r="S96" s="3">
        <v>85926.166666666672</v>
      </c>
      <c r="T96" s="20">
        <v>0</v>
      </c>
      <c r="U96" s="3">
        <f t="shared" si="27"/>
        <v>0</v>
      </c>
      <c r="V96" s="21"/>
      <c r="W96" s="3">
        <v>1945.3405448717947</v>
      </c>
      <c r="X96" s="3">
        <v>477.68917824074083</v>
      </c>
      <c r="Y96" s="22">
        <v>202.31541666666669</v>
      </c>
      <c r="Z96">
        <v>75</v>
      </c>
      <c r="AB96" s="3">
        <v>2048.9361921001982</v>
      </c>
      <c r="AC96" s="3">
        <v>4167</v>
      </c>
      <c r="AD96" s="3">
        <f t="shared" si="20"/>
        <v>94842.447998546078</v>
      </c>
      <c r="AE96" s="3">
        <v>5687.5</v>
      </c>
      <c r="AG96" s="3">
        <f t="shared" si="21"/>
        <v>100529.94799854608</v>
      </c>
      <c r="AJ96" s="3">
        <v>5813.1491241962494</v>
      </c>
      <c r="AK96" t="s">
        <v>229</v>
      </c>
      <c r="AL96" t="s">
        <v>230</v>
      </c>
      <c r="AM96" s="23">
        <v>8.5000000000000006E-2</v>
      </c>
      <c r="AN96" s="24">
        <f t="shared" si="28"/>
        <v>106343.09712274233</v>
      </c>
      <c r="AO96" s="25">
        <f t="shared" si="33"/>
        <v>9039.163255433099</v>
      </c>
      <c r="AP96" s="3">
        <f t="shared" si="34"/>
        <v>29700</v>
      </c>
      <c r="AQ96" s="24">
        <f t="shared" si="35"/>
        <v>2524.5</v>
      </c>
      <c r="AR96" s="24">
        <f t="shared" si="36"/>
        <v>147606.76037817542</v>
      </c>
      <c r="AS96" s="24">
        <f t="shared" si="23"/>
        <v>136043.09712274233</v>
      </c>
      <c r="AT96" t="s">
        <v>134</v>
      </c>
      <c r="AU96" t="s">
        <v>134</v>
      </c>
      <c r="AV96" t="s">
        <v>135</v>
      </c>
      <c r="AW96">
        <v>90349</v>
      </c>
      <c r="AX96" t="s">
        <v>136</v>
      </c>
      <c r="AY96">
        <v>94.088300000000004</v>
      </c>
      <c r="AZ96" s="3">
        <f t="shared" si="24"/>
        <v>1568.811003899267</v>
      </c>
      <c r="BA96" s="24">
        <f t="shared" si="25"/>
        <v>136043.09712274233</v>
      </c>
      <c r="BB96" s="24">
        <f t="shared" si="26"/>
        <v>11563.663255433086</v>
      </c>
      <c r="BD96" t="s">
        <v>103</v>
      </c>
      <c r="BE96">
        <v>1</v>
      </c>
      <c r="BG96" t="s">
        <v>5305</v>
      </c>
      <c r="BI96" t="s">
        <v>104</v>
      </c>
      <c r="BN96" t="s">
        <v>5109</v>
      </c>
      <c r="BO96" t="s">
        <v>5061</v>
      </c>
      <c r="BP96" t="s">
        <v>5062</v>
      </c>
      <c r="BS96" t="e">
        <f>_xlfn.XLOOKUP(AV96,#REF!,#REF!)</f>
        <v>#REF!</v>
      </c>
    </row>
    <row r="97" spans="2:71" x14ac:dyDescent="0.2">
      <c r="C97" t="s">
        <v>94</v>
      </c>
      <c r="E97" t="s">
        <v>423</v>
      </c>
      <c r="F97" t="s">
        <v>424</v>
      </c>
      <c r="G97" t="s">
        <v>425</v>
      </c>
      <c r="H97" s="1">
        <v>43892</v>
      </c>
      <c r="J97" t="s">
        <v>4697</v>
      </c>
      <c r="K97">
        <v>14</v>
      </c>
      <c r="L97" t="s">
        <v>4703</v>
      </c>
      <c r="M97" t="s">
        <v>293</v>
      </c>
      <c r="N97" t="s">
        <v>4668</v>
      </c>
      <c r="O97" t="s">
        <v>98</v>
      </c>
      <c r="P97" t="s">
        <v>99</v>
      </c>
      <c r="Q97">
        <f t="shared" si="19"/>
        <v>31</v>
      </c>
      <c r="R97" s="3">
        <v>632343</v>
      </c>
      <c r="S97" s="3">
        <v>110390.5</v>
      </c>
      <c r="T97" s="20">
        <v>0</v>
      </c>
      <c r="U97" s="3">
        <f t="shared" si="27"/>
        <v>0</v>
      </c>
      <c r="V97" s="21"/>
      <c r="W97" s="3">
        <v>2533.4254807692309</v>
      </c>
      <c r="X97" s="3">
        <v>0</v>
      </c>
      <c r="Y97" s="22">
        <v>263.47624999999999</v>
      </c>
      <c r="Z97">
        <v>75</v>
      </c>
      <c r="AB97" s="3">
        <v>4249.4936624158108</v>
      </c>
      <c r="AC97" s="3">
        <v>4167</v>
      </c>
      <c r="AD97" s="3">
        <f t="shared" si="20"/>
        <v>121678.89539318506</v>
      </c>
      <c r="AE97" s="3">
        <v>5687.5</v>
      </c>
      <c r="AG97" s="3">
        <f t="shared" si="21"/>
        <v>127366.39539318506</v>
      </c>
      <c r="AJ97" s="3">
        <v>5785.5624142824954</v>
      </c>
      <c r="AK97" t="s">
        <v>266</v>
      </c>
      <c r="AL97" t="s">
        <v>267</v>
      </c>
      <c r="AM97" s="23">
        <v>8.5000000000000006E-2</v>
      </c>
      <c r="AN97" s="24">
        <f t="shared" si="28"/>
        <v>133151.95780746755</v>
      </c>
      <c r="AO97" s="25">
        <f t="shared" si="33"/>
        <v>11317.916413634743</v>
      </c>
      <c r="AP97" s="3">
        <f t="shared" si="34"/>
        <v>29700</v>
      </c>
      <c r="AQ97" s="24">
        <f t="shared" si="35"/>
        <v>2524.5</v>
      </c>
      <c r="AR97" s="24">
        <f t="shared" si="36"/>
        <v>176694.37422110231</v>
      </c>
      <c r="AS97" s="24">
        <f t="shared" si="23"/>
        <v>162851.95780746755</v>
      </c>
      <c r="AT97" t="s">
        <v>134</v>
      </c>
      <c r="AU97" t="s">
        <v>134</v>
      </c>
      <c r="AV97" t="s">
        <v>135</v>
      </c>
      <c r="AW97">
        <v>90362</v>
      </c>
      <c r="AX97" t="s">
        <v>136</v>
      </c>
      <c r="AY97">
        <v>94.088300000000004</v>
      </c>
      <c r="AZ97" s="3">
        <f t="shared" si="24"/>
        <v>1877.9632985302349</v>
      </c>
      <c r="BA97" s="24">
        <f t="shared" si="25"/>
        <v>162851.95780746755</v>
      </c>
      <c r="BB97" s="24">
        <f t="shared" si="26"/>
        <v>13842.416413634754</v>
      </c>
      <c r="BD97" t="s">
        <v>103</v>
      </c>
      <c r="BE97">
        <v>1</v>
      </c>
      <c r="BG97" t="s">
        <v>5305</v>
      </c>
      <c r="BI97" t="s">
        <v>426</v>
      </c>
      <c r="BN97" t="s">
        <v>5118</v>
      </c>
      <c r="BO97" t="s">
        <v>5061</v>
      </c>
      <c r="BP97" t="s">
        <v>5062</v>
      </c>
      <c r="BS97" t="e">
        <f>_xlfn.XLOOKUP(AV97,#REF!,#REF!)</f>
        <v>#REF!</v>
      </c>
    </row>
    <row r="98" spans="2:71" x14ac:dyDescent="0.2">
      <c r="C98" t="s">
        <v>94</v>
      </c>
      <c r="E98" t="s">
        <v>427</v>
      </c>
      <c r="F98" t="s">
        <v>428</v>
      </c>
      <c r="G98" t="s">
        <v>429</v>
      </c>
      <c r="H98" s="1">
        <v>43892</v>
      </c>
      <c r="J98" t="s">
        <v>4702</v>
      </c>
      <c r="K98">
        <v>13</v>
      </c>
      <c r="L98" t="s">
        <v>4703</v>
      </c>
      <c r="M98" t="s">
        <v>293</v>
      </c>
      <c r="N98" t="s">
        <v>4668</v>
      </c>
      <c r="O98" t="s">
        <v>98</v>
      </c>
      <c r="P98" t="s">
        <v>99</v>
      </c>
      <c r="Q98">
        <f t="shared" si="19"/>
        <v>31</v>
      </c>
      <c r="R98" s="3">
        <v>497215</v>
      </c>
      <c r="S98" s="3">
        <v>87869.083333333328</v>
      </c>
      <c r="T98" s="20">
        <v>0</v>
      </c>
      <c r="U98" s="3">
        <f t="shared" si="27"/>
        <v>0</v>
      </c>
      <c r="V98" s="21"/>
      <c r="W98" s="3">
        <v>1992.0472756410256</v>
      </c>
      <c r="X98" s="3">
        <v>1150.9606481481483</v>
      </c>
      <c r="Y98" s="22">
        <v>207.17291666666668</v>
      </c>
      <c r="Z98">
        <v>75</v>
      </c>
      <c r="AB98" s="3">
        <v>0</v>
      </c>
      <c r="AC98" s="3">
        <v>4167</v>
      </c>
      <c r="AD98" s="3">
        <f t="shared" si="20"/>
        <v>95461.264173789168</v>
      </c>
      <c r="AE98" s="3">
        <v>5687.5</v>
      </c>
      <c r="AG98" s="3">
        <f t="shared" si="21"/>
        <v>101148.76417378917</v>
      </c>
      <c r="AJ98" s="3">
        <v>5785.5624142824954</v>
      </c>
      <c r="AK98" t="s">
        <v>266</v>
      </c>
      <c r="AL98" t="s">
        <v>267</v>
      </c>
      <c r="AM98" s="23">
        <v>8.5000000000000006E-2</v>
      </c>
      <c r="AN98" s="24">
        <f t="shared" si="28"/>
        <v>106934.32658807166</v>
      </c>
      <c r="AO98" s="25">
        <f t="shared" si="33"/>
        <v>9089.4177599860923</v>
      </c>
      <c r="AP98" s="3">
        <f t="shared" si="34"/>
        <v>29700</v>
      </c>
      <c r="AQ98" s="24">
        <f t="shared" si="35"/>
        <v>2524.5</v>
      </c>
      <c r="AR98" s="24">
        <f t="shared" si="36"/>
        <v>148248.24434805775</v>
      </c>
      <c r="AS98" s="24">
        <f t="shared" si="23"/>
        <v>136634.32658807165</v>
      </c>
      <c r="AT98" t="s">
        <v>134</v>
      </c>
      <c r="AU98" t="s">
        <v>134</v>
      </c>
      <c r="AV98" t="s">
        <v>135</v>
      </c>
      <c r="AW98">
        <v>90023</v>
      </c>
      <c r="AX98" t="s">
        <v>136</v>
      </c>
      <c r="AY98">
        <v>94.088300000000004</v>
      </c>
      <c r="AZ98" s="3">
        <f t="shared" si="24"/>
        <v>1575.6288969835541</v>
      </c>
      <c r="BA98" s="24">
        <f t="shared" si="25"/>
        <v>136634.32658807165</v>
      </c>
      <c r="BB98" s="24">
        <f t="shared" si="26"/>
        <v>11613.9177599861</v>
      </c>
      <c r="BD98" t="s">
        <v>103</v>
      </c>
      <c r="BE98">
        <v>1</v>
      </c>
      <c r="BG98" t="s">
        <v>5305</v>
      </c>
      <c r="BI98" t="s">
        <v>426</v>
      </c>
      <c r="BN98" t="s">
        <v>5118</v>
      </c>
      <c r="BO98" t="s">
        <v>5061</v>
      </c>
      <c r="BP98" t="s">
        <v>5062</v>
      </c>
      <c r="BS98" t="e">
        <f>_xlfn.XLOOKUP(AV98,#REF!,#REF!)</f>
        <v>#REF!</v>
      </c>
    </row>
    <row r="99" spans="2:71" x14ac:dyDescent="0.2">
      <c r="C99" t="s">
        <v>94</v>
      </c>
      <c r="E99" t="s">
        <v>430</v>
      </c>
      <c r="F99" t="s">
        <v>431</v>
      </c>
      <c r="G99" t="s">
        <v>432</v>
      </c>
      <c r="H99" s="1">
        <v>43892</v>
      </c>
      <c r="J99" t="s">
        <v>151</v>
      </c>
      <c r="K99">
        <v>16</v>
      </c>
      <c r="L99" t="s">
        <v>4691</v>
      </c>
      <c r="M99" t="s">
        <v>4444</v>
      </c>
      <c r="N99" t="s">
        <v>4668</v>
      </c>
      <c r="O99" t="s">
        <v>98</v>
      </c>
      <c r="P99" t="s">
        <v>99</v>
      </c>
      <c r="Q99">
        <f t="shared" si="19"/>
        <v>31</v>
      </c>
      <c r="R99" s="3">
        <v>1183106</v>
      </c>
      <c r="S99" s="3">
        <v>197184.33333333334</v>
      </c>
      <c r="T99" s="20">
        <v>0</v>
      </c>
      <c r="U99" s="3">
        <f t="shared" si="27"/>
        <v>0</v>
      </c>
      <c r="V99" s="21"/>
      <c r="W99" s="3">
        <v>4740.0080128205127</v>
      </c>
      <c r="X99" s="3">
        <v>2738.6712962962965</v>
      </c>
      <c r="Y99" s="22">
        <v>492.96083333333337</v>
      </c>
      <c r="Z99">
        <v>75</v>
      </c>
      <c r="AB99" s="3">
        <v>10100.230958957927</v>
      </c>
      <c r="AC99" s="3">
        <v>4167</v>
      </c>
      <c r="AD99" s="3">
        <f t="shared" si="20"/>
        <v>219498.2044347414</v>
      </c>
      <c r="AE99" s="3">
        <v>7046.666666666667</v>
      </c>
      <c r="AG99" s="3">
        <f t="shared" si="21"/>
        <v>226544.87110140806</v>
      </c>
      <c r="AJ99" s="3">
        <v>7372.3146980524034</v>
      </c>
      <c r="AK99" t="s">
        <v>433</v>
      </c>
      <c r="AL99" t="s">
        <v>434</v>
      </c>
      <c r="AM99" s="23">
        <v>0.1</v>
      </c>
      <c r="AN99" s="24">
        <f t="shared" si="28"/>
        <v>233917.18579946045</v>
      </c>
      <c r="AO99" s="25">
        <f t="shared" si="33"/>
        <v>23391.718579946046</v>
      </c>
      <c r="AP99" s="3">
        <f t="shared" si="34"/>
        <v>29700</v>
      </c>
      <c r="AQ99" s="24">
        <f t="shared" si="35"/>
        <v>2970</v>
      </c>
      <c r="AR99" s="24">
        <f t="shared" si="36"/>
        <v>289978.90437940648</v>
      </c>
      <c r="AS99" s="24">
        <f t="shared" si="23"/>
        <v>263617.18579946045</v>
      </c>
      <c r="AT99" t="s">
        <v>134</v>
      </c>
      <c r="AU99" t="s">
        <v>134</v>
      </c>
      <c r="AV99" t="s">
        <v>135</v>
      </c>
      <c r="AW99">
        <v>90324</v>
      </c>
      <c r="AX99" t="s">
        <v>136</v>
      </c>
      <c r="AY99">
        <v>94.088300000000004</v>
      </c>
      <c r="AZ99" s="3">
        <f t="shared" si="24"/>
        <v>3081.9868610593076</v>
      </c>
      <c r="BA99" s="24">
        <f t="shared" si="25"/>
        <v>263617.18579946045</v>
      </c>
      <c r="BB99" s="24">
        <f t="shared" si="26"/>
        <v>26361.718579946028</v>
      </c>
      <c r="BD99" t="s">
        <v>103</v>
      </c>
      <c r="BE99">
        <v>1</v>
      </c>
      <c r="BG99" t="s">
        <v>5305</v>
      </c>
      <c r="BI99" t="s">
        <v>435</v>
      </c>
      <c r="BN99" t="s">
        <v>5119</v>
      </c>
      <c r="BO99" t="s">
        <v>134</v>
      </c>
      <c r="BP99" t="s">
        <v>5091</v>
      </c>
      <c r="BS99" t="e">
        <f>_xlfn.XLOOKUP(AV99,#REF!,#REF!)</f>
        <v>#REF!</v>
      </c>
    </row>
    <row r="100" spans="2:71" x14ac:dyDescent="0.2">
      <c r="C100" t="s">
        <v>94</v>
      </c>
      <c r="E100" t="s">
        <v>436</v>
      </c>
      <c r="F100" t="s">
        <v>437</v>
      </c>
      <c r="G100" t="s">
        <v>438</v>
      </c>
      <c r="H100" s="1">
        <v>43892</v>
      </c>
      <c r="J100" t="s">
        <v>4678</v>
      </c>
      <c r="K100">
        <v>15</v>
      </c>
      <c r="L100" t="s">
        <v>4691</v>
      </c>
      <c r="M100" t="s">
        <v>4444</v>
      </c>
      <c r="N100" t="s">
        <v>4668</v>
      </c>
      <c r="O100" t="s">
        <v>98</v>
      </c>
      <c r="P100" t="s">
        <v>99</v>
      </c>
      <c r="Q100">
        <f t="shared" si="19"/>
        <v>31</v>
      </c>
      <c r="R100" s="3">
        <v>772099</v>
      </c>
      <c r="S100" s="3">
        <v>128683.16666666669</v>
      </c>
      <c r="T100" s="20">
        <v>0</v>
      </c>
      <c r="U100" s="3">
        <f t="shared" si="27"/>
        <v>0</v>
      </c>
      <c r="V100" s="21"/>
      <c r="W100" s="3">
        <v>3093.3453525641021</v>
      </c>
      <c r="X100" s="3">
        <v>0</v>
      </c>
      <c r="Y100" s="22">
        <v>321.70791666666668</v>
      </c>
      <c r="Z100">
        <v>75</v>
      </c>
      <c r="AB100" s="3">
        <v>6591.4277299863379</v>
      </c>
      <c r="AC100" s="3">
        <v>4167</v>
      </c>
      <c r="AD100" s="3">
        <f t="shared" si="20"/>
        <v>142931.64766588379</v>
      </c>
      <c r="AE100" s="3">
        <v>7046.666666666667</v>
      </c>
      <c r="AG100" s="3">
        <f t="shared" si="21"/>
        <v>149978.31433255045</v>
      </c>
      <c r="AJ100" s="3">
        <v>7372.3146980524034</v>
      </c>
      <c r="AK100" t="s">
        <v>433</v>
      </c>
      <c r="AL100" t="s">
        <v>434</v>
      </c>
      <c r="AM100" s="23">
        <v>0.1</v>
      </c>
      <c r="AN100" s="24">
        <f t="shared" si="28"/>
        <v>157350.62903060287</v>
      </c>
      <c r="AO100" s="25">
        <f t="shared" si="33"/>
        <v>15735.062903060287</v>
      </c>
      <c r="AP100" s="3">
        <f t="shared" si="34"/>
        <v>29700</v>
      </c>
      <c r="AQ100" s="24">
        <f t="shared" si="35"/>
        <v>2970</v>
      </c>
      <c r="AR100" s="24">
        <f t="shared" si="36"/>
        <v>205755.69193366315</v>
      </c>
      <c r="AS100" s="24">
        <f t="shared" si="23"/>
        <v>187050.62903060287</v>
      </c>
      <c r="AT100" t="s">
        <v>134</v>
      </c>
      <c r="AU100" t="s">
        <v>134</v>
      </c>
      <c r="AV100" t="s">
        <v>135</v>
      </c>
      <c r="AW100">
        <v>90324</v>
      </c>
      <c r="AX100" t="s">
        <v>136</v>
      </c>
      <c r="AY100">
        <v>94.088300000000004</v>
      </c>
      <c r="AZ100" s="3">
        <f t="shared" si="24"/>
        <v>2186.8361096296048</v>
      </c>
      <c r="BA100" s="24">
        <f t="shared" si="25"/>
        <v>187050.62903060287</v>
      </c>
      <c r="BB100" s="24">
        <f t="shared" si="26"/>
        <v>18705.062903060287</v>
      </c>
      <c r="BD100" t="s">
        <v>103</v>
      </c>
      <c r="BE100">
        <v>1</v>
      </c>
      <c r="BG100" t="s">
        <v>5305</v>
      </c>
      <c r="BI100" t="s">
        <v>435</v>
      </c>
      <c r="BN100" t="s">
        <v>5119</v>
      </c>
      <c r="BO100" t="s">
        <v>134</v>
      </c>
      <c r="BP100" t="s">
        <v>5091</v>
      </c>
      <c r="BS100" t="e">
        <f>_xlfn.XLOOKUP(AV100,#REF!,#REF!)</f>
        <v>#REF!</v>
      </c>
    </row>
    <row r="101" spans="2:71" x14ac:dyDescent="0.2">
      <c r="C101" t="s">
        <v>94</v>
      </c>
      <c r="E101" t="s">
        <v>439</v>
      </c>
      <c r="F101" t="s">
        <v>440</v>
      </c>
      <c r="G101" t="s">
        <v>441</v>
      </c>
      <c r="H101" s="1">
        <v>43892</v>
      </c>
      <c r="J101" t="s">
        <v>4708</v>
      </c>
      <c r="K101">
        <v>12</v>
      </c>
      <c r="L101" t="s">
        <v>4703</v>
      </c>
      <c r="M101" t="s">
        <v>293</v>
      </c>
      <c r="N101" t="s">
        <v>4668</v>
      </c>
      <c r="O101" t="s">
        <v>98</v>
      </c>
      <c r="P101" t="s">
        <v>99</v>
      </c>
      <c r="Q101">
        <f t="shared" si="19"/>
        <v>31</v>
      </c>
      <c r="R101" s="3">
        <v>410676</v>
      </c>
      <c r="S101" s="3">
        <v>73446</v>
      </c>
      <c r="T101" s="20">
        <v>0</v>
      </c>
      <c r="U101" s="3">
        <f t="shared" si="27"/>
        <v>0</v>
      </c>
      <c r="V101" s="21"/>
      <c r="W101" s="3">
        <v>1645.3365384615383</v>
      </c>
      <c r="X101" s="3">
        <v>950.63888888888891</v>
      </c>
      <c r="Y101" s="22">
        <v>171.11500000000001</v>
      </c>
      <c r="Z101">
        <v>75</v>
      </c>
      <c r="AB101" s="3">
        <v>0</v>
      </c>
      <c r="AC101" s="3">
        <v>4167</v>
      </c>
      <c r="AD101" s="3">
        <f t="shared" si="20"/>
        <v>80455.090427350427</v>
      </c>
      <c r="AE101" s="3">
        <v>5687.5</v>
      </c>
      <c r="AG101" s="3">
        <f t="shared" si="21"/>
        <v>86142.590427350427</v>
      </c>
      <c r="AJ101" s="3">
        <v>3900.7409927950625</v>
      </c>
      <c r="AK101" t="s">
        <v>289</v>
      </c>
      <c r="AL101" t="s">
        <v>290</v>
      </c>
      <c r="AM101" s="23">
        <v>8.5000000000000006E-2</v>
      </c>
      <c r="AN101" s="24">
        <f t="shared" si="28"/>
        <v>90043.331420145492</v>
      </c>
      <c r="AO101" s="25">
        <f t="shared" si="33"/>
        <v>7653.6831707123674</v>
      </c>
      <c r="AP101" s="3">
        <f t="shared" si="34"/>
        <v>29700</v>
      </c>
      <c r="AQ101" s="24">
        <f t="shared" si="35"/>
        <v>2524.5</v>
      </c>
      <c r="AR101" s="24">
        <f t="shared" si="36"/>
        <v>129921.51459085786</v>
      </c>
      <c r="AS101" s="24">
        <f t="shared" si="23"/>
        <v>119743.33142014549</v>
      </c>
      <c r="AT101" t="s">
        <v>134</v>
      </c>
      <c r="AU101" t="s">
        <v>134</v>
      </c>
      <c r="AV101" t="s">
        <v>135</v>
      </c>
      <c r="AW101">
        <v>90242</v>
      </c>
      <c r="AX101" t="s">
        <v>136</v>
      </c>
      <c r="AY101">
        <v>94.088300000000004</v>
      </c>
      <c r="AZ101" s="3">
        <f t="shared" si="24"/>
        <v>1380.8466577763425</v>
      </c>
      <c r="BA101" s="24">
        <f t="shared" si="25"/>
        <v>119743.33142014549</v>
      </c>
      <c r="BB101" s="24">
        <f t="shared" si="26"/>
        <v>10178.183170712364</v>
      </c>
      <c r="BD101" t="s">
        <v>103</v>
      </c>
      <c r="BE101">
        <v>1</v>
      </c>
      <c r="BG101" t="s">
        <v>5305</v>
      </c>
      <c r="BI101" t="s">
        <v>312</v>
      </c>
      <c r="BN101" t="s">
        <v>5105</v>
      </c>
      <c r="BO101" t="s">
        <v>5061</v>
      </c>
      <c r="BP101" t="s">
        <v>5062</v>
      </c>
      <c r="BS101" t="e">
        <f>_xlfn.XLOOKUP(AV101,#REF!,#REF!)</f>
        <v>#REF!</v>
      </c>
    </row>
    <row r="102" spans="2:71" x14ac:dyDescent="0.2">
      <c r="C102" t="s">
        <v>94</v>
      </c>
      <c r="E102" t="s">
        <v>442</v>
      </c>
      <c r="F102" t="s">
        <v>443</v>
      </c>
      <c r="G102" t="s">
        <v>444</v>
      </c>
      <c r="H102" s="1">
        <v>43899</v>
      </c>
      <c r="J102" t="s">
        <v>4702</v>
      </c>
      <c r="K102">
        <v>13</v>
      </c>
      <c r="L102" t="s">
        <v>4703</v>
      </c>
      <c r="M102" t="s">
        <v>293</v>
      </c>
      <c r="N102" t="s">
        <v>4668</v>
      </c>
      <c r="O102" t="s">
        <v>98</v>
      </c>
      <c r="P102" t="s">
        <v>99</v>
      </c>
      <c r="Q102">
        <f t="shared" si="19"/>
        <v>31</v>
      </c>
      <c r="R102" s="3">
        <v>463133</v>
      </c>
      <c r="S102" s="3">
        <v>82188.833333333328</v>
      </c>
      <c r="T102" s="20">
        <v>0</v>
      </c>
      <c r="U102" s="3">
        <f t="shared" si="27"/>
        <v>0</v>
      </c>
      <c r="V102" s="21"/>
      <c r="W102" s="3">
        <v>1855.500801282051</v>
      </c>
      <c r="X102" s="3">
        <v>0</v>
      </c>
      <c r="Y102" s="22">
        <v>192.97208333333333</v>
      </c>
      <c r="Z102">
        <v>75</v>
      </c>
      <c r="AB102" s="3">
        <v>0</v>
      </c>
      <c r="AC102" s="3">
        <v>4167</v>
      </c>
      <c r="AD102" s="3">
        <f t="shared" si="20"/>
        <v>88479.306217948702</v>
      </c>
      <c r="AE102" s="3">
        <v>5687.5</v>
      </c>
      <c r="AG102" s="3">
        <f t="shared" si="21"/>
        <v>94166.806217948702</v>
      </c>
      <c r="AJ102" s="3">
        <v>3900.7409927950625</v>
      </c>
      <c r="AK102" t="s">
        <v>289</v>
      </c>
      <c r="AL102" t="s">
        <v>290</v>
      </c>
      <c r="AM102" s="23">
        <v>8.5000000000000006E-2</v>
      </c>
      <c r="AN102" s="24">
        <f t="shared" si="28"/>
        <v>98067.547210743767</v>
      </c>
      <c r="AO102" s="25">
        <f t="shared" si="33"/>
        <v>8335.7415129132205</v>
      </c>
      <c r="AP102" s="3">
        <f t="shared" si="34"/>
        <v>29700</v>
      </c>
      <c r="AQ102" s="24">
        <f t="shared" si="35"/>
        <v>2524.5</v>
      </c>
      <c r="AR102" s="24">
        <f t="shared" si="36"/>
        <v>138627.78872365699</v>
      </c>
      <c r="AS102" s="24">
        <f t="shared" si="23"/>
        <v>127767.54721074377</v>
      </c>
      <c r="AT102" t="s">
        <v>134</v>
      </c>
      <c r="AU102" t="s">
        <v>134</v>
      </c>
      <c r="AV102" t="s">
        <v>135</v>
      </c>
      <c r="AW102">
        <v>90242</v>
      </c>
      <c r="AX102" t="s">
        <v>136</v>
      </c>
      <c r="AY102">
        <v>94.088300000000004</v>
      </c>
      <c r="AZ102" s="3">
        <f t="shared" si="24"/>
        <v>1473.3796733882639</v>
      </c>
      <c r="BA102" s="24">
        <f t="shared" si="25"/>
        <v>127767.54721074377</v>
      </c>
      <c r="BB102" s="24">
        <f t="shared" si="26"/>
        <v>10860.241512913228</v>
      </c>
      <c r="BD102" t="s">
        <v>103</v>
      </c>
      <c r="BE102">
        <v>1</v>
      </c>
      <c r="BG102" t="s">
        <v>5305</v>
      </c>
      <c r="BI102" t="s">
        <v>312</v>
      </c>
      <c r="BN102" t="s">
        <v>5105</v>
      </c>
      <c r="BO102" t="s">
        <v>5061</v>
      </c>
      <c r="BP102" t="s">
        <v>5062</v>
      </c>
      <c r="BS102" t="e">
        <f>_xlfn.XLOOKUP(AV102,#REF!,#REF!)</f>
        <v>#REF!</v>
      </c>
    </row>
    <row r="103" spans="2:71" x14ac:dyDescent="0.2">
      <c r="C103" t="s">
        <v>94</v>
      </c>
      <c r="E103" t="s">
        <v>445</v>
      </c>
      <c r="F103" t="s">
        <v>446</v>
      </c>
      <c r="G103" t="s">
        <v>447</v>
      </c>
      <c r="H103" s="1">
        <v>43941</v>
      </c>
      <c r="J103" t="s">
        <v>4702</v>
      </c>
      <c r="K103">
        <v>13</v>
      </c>
      <c r="L103" t="s">
        <v>4703</v>
      </c>
      <c r="M103" t="s">
        <v>293</v>
      </c>
      <c r="N103" t="s">
        <v>4668</v>
      </c>
      <c r="O103" t="s">
        <v>98</v>
      </c>
      <c r="P103" t="s">
        <v>99</v>
      </c>
      <c r="Q103">
        <f t="shared" si="19"/>
        <v>31</v>
      </c>
      <c r="R103" s="3">
        <v>669810</v>
      </c>
      <c r="S103" s="3">
        <v>116635</v>
      </c>
      <c r="T103" s="20">
        <v>0</v>
      </c>
      <c r="U103" s="3">
        <f t="shared" si="27"/>
        <v>0</v>
      </c>
      <c r="V103" s="21"/>
      <c r="W103" s="3">
        <v>2683.5336538461538</v>
      </c>
      <c r="X103" s="3">
        <v>1550.4861111111111</v>
      </c>
      <c r="Y103" s="22">
        <v>279.08750000000003</v>
      </c>
      <c r="Z103">
        <v>75</v>
      </c>
      <c r="AB103" s="3">
        <v>5122.3404802504956</v>
      </c>
      <c r="AC103" s="3">
        <v>4167</v>
      </c>
      <c r="AD103" s="3">
        <f t="shared" si="20"/>
        <v>130512.44774520776</v>
      </c>
      <c r="AE103" s="3">
        <v>5687.5</v>
      </c>
      <c r="AG103" s="3">
        <f t="shared" si="21"/>
        <v>136199.94774520776</v>
      </c>
      <c r="AJ103" s="3">
        <v>5785.5624142824954</v>
      </c>
      <c r="AK103" t="s">
        <v>266</v>
      </c>
      <c r="AL103" t="s">
        <v>267</v>
      </c>
      <c r="AM103" s="23">
        <v>8.5000000000000006E-2</v>
      </c>
      <c r="AN103" s="24">
        <f t="shared" si="28"/>
        <v>141985.51015949025</v>
      </c>
      <c r="AO103" s="25">
        <f t="shared" si="33"/>
        <v>12068.768363556672</v>
      </c>
      <c r="AP103" s="3">
        <f t="shared" si="34"/>
        <v>29700</v>
      </c>
      <c r="AQ103" s="24">
        <f t="shared" si="35"/>
        <v>2524.5</v>
      </c>
      <c r="AR103" s="24">
        <f t="shared" si="36"/>
        <v>186278.77852304693</v>
      </c>
      <c r="AS103" s="24">
        <f t="shared" si="23"/>
        <v>171685.51015949025</v>
      </c>
      <c r="AT103" t="s">
        <v>134</v>
      </c>
      <c r="AU103" t="s">
        <v>134</v>
      </c>
      <c r="AV103" t="s">
        <v>135</v>
      </c>
      <c r="AW103">
        <v>35803</v>
      </c>
      <c r="AX103" t="s">
        <v>136</v>
      </c>
      <c r="AY103">
        <v>94.088300000000004</v>
      </c>
      <c r="AZ103" s="3">
        <f t="shared" si="24"/>
        <v>1979.829357348862</v>
      </c>
      <c r="BA103" s="24">
        <f t="shared" si="25"/>
        <v>171685.51015949025</v>
      </c>
      <c r="BB103" s="24">
        <f t="shared" si="26"/>
        <v>14593.268363556679</v>
      </c>
      <c r="BD103" t="s">
        <v>103</v>
      </c>
      <c r="BE103">
        <v>1</v>
      </c>
      <c r="BG103" t="s">
        <v>5305</v>
      </c>
      <c r="BI103" t="s">
        <v>426</v>
      </c>
      <c r="BN103" t="s">
        <v>5118</v>
      </c>
      <c r="BO103" t="s">
        <v>5061</v>
      </c>
      <c r="BP103" t="s">
        <v>5062</v>
      </c>
      <c r="BS103" t="e">
        <f>_xlfn.XLOOKUP(AV103,#REF!,#REF!)</f>
        <v>#REF!</v>
      </c>
    </row>
    <row r="104" spans="2:71" x14ac:dyDescent="0.2">
      <c r="C104" t="s">
        <v>94</v>
      </c>
      <c r="E104" t="s">
        <v>448</v>
      </c>
      <c r="F104" t="s">
        <v>449</v>
      </c>
      <c r="G104" t="s">
        <v>450</v>
      </c>
      <c r="H104" s="1">
        <v>43941</v>
      </c>
      <c r="J104" t="s">
        <v>4697</v>
      </c>
      <c r="K104">
        <v>14</v>
      </c>
      <c r="L104" t="s">
        <v>4691</v>
      </c>
      <c r="M104" t="s">
        <v>4444</v>
      </c>
      <c r="N104" t="s">
        <v>4668</v>
      </c>
      <c r="O104" t="s">
        <v>98</v>
      </c>
      <c r="P104" t="s">
        <v>99</v>
      </c>
      <c r="Q104">
        <f t="shared" si="19"/>
        <v>31</v>
      </c>
      <c r="R104" s="3">
        <v>767363</v>
      </c>
      <c r="S104" s="3">
        <v>132893.75</v>
      </c>
      <c r="T104" s="20">
        <v>0</v>
      </c>
      <c r="U104" s="3">
        <f t="shared" si="27"/>
        <v>0</v>
      </c>
      <c r="V104" s="21"/>
      <c r="W104" s="3">
        <v>3074.3709935897436</v>
      </c>
      <c r="X104" s="3">
        <v>1776.3032407407406</v>
      </c>
      <c r="Y104" s="22">
        <v>319.73458333333332</v>
      </c>
      <c r="Z104">
        <v>75</v>
      </c>
      <c r="AB104" s="3">
        <v>0</v>
      </c>
      <c r="AC104" s="3">
        <v>4167</v>
      </c>
      <c r="AD104" s="3">
        <f t="shared" si="20"/>
        <v>142306.15881766382</v>
      </c>
      <c r="AE104" s="3">
        <v>7046.666666666667</v>
      </c>
      <c r="AG104" s="3">
        <f t="shared" si="21"/>
        <v>149352.82548433047</v>
      </c>
      <c r="AJ104" s="3">
        <v>0</v>
      </c>
      <c r="AK104" t="s">
        <v>100</v>
      </c>
      <c r="AM104" s="23">
        <v>0.1</v>
      </c>
      <c r="AN104" s="24">
        <f t="shared" si="28"/>
        <v>149352.82548433047</v>
      </c>
      <c r="AO104" s="25">
        <f t="shared" si="33"/>
        <v>14935.282548433048</v>
      </c>
      <c r="AP104" s="3">
        <f t="shared" si="34"/>
        <v>29700</v>
      </c>
      <c r="AQ104" s="24">
        <f t="shared" si="35"/>
        <v>2970</v>
      </c>
      <c r="AR104" s="24">
        <f t="shared" si="36"/>
        <v>196958.10803276353</v>
      </c>
      <c r="AS104" s="24">
        <f t="shared" si="23"/>
        <v>179052.82548433047</v>
      </c>
      <c r="AT104" t="s">
        <v>134</v>
      </c>
      <c r="AU104" t="s">
        <v>134</v>
      </c>
      <c r="AV104" t="s">
        <v>135</v>
      </c>
      <c r="AW104">
        <v>90024</v>
      </c>
      <c r="AX104" t="s">
        <v>136</v>
      </c>
      <c r="AY104">
        <v>94.088300000000004</v>
      </c>
      <c r="AZ104" s="3">
        <f t="shared" si="24"/>
        <v>2093.3326251272847</v>
      </c>
      <c r="BA104" s="24">
        <f t="shared" si="25"/>
        <v>179052.82548433047</v>
      </c>
      <c r="BB104" s="24">
        <f t="shared" si="26"/>
        <v>17905.282548433053</v>
      </c>
      <c r="BD104" t="s">
        <v>103</v>
      </c>
      <c r="BE104">
        <v>1</v>
      </c>
      <c r="BG104" t="s">
        <v>5305</v>
      </c>
      <c r="BI104" t="s">
        <v>451</v>
      </c>
      <c r="BN104" t="s">
        <v>4450</v>
      </c>
      <c r="BO104" t="s">
        <v>134</v>
      </c>
      <c r="BP104" t="s">
        <v>5091</v>
      </c>
      <c r="BS104" t="e">
        <f>_xlfn.XLOOKUP(AV104,#REF!,#REF!)</f>
        <v>#REF!</v>
      </c>
    </row>
    <row r="105" spans="2:71" x14ac:dyDescent="0.2">
      <c r="C105" t="s">
        <v>94</v>
      </c>
      <c r="E105" t="s">
        <v>452</v>
      </c>
      <c r="F105" t="s">
        <v>198</v>
      </c>
      <c r="G105" t="s">
        <v>197</v>
      </c>
      <c r="H105" s="1">
        <v>43941</v>
      </c>
      <c r="J105" t="s">
        <v>4690</v>
      </c>
      <c r="K105">
        <v>17</v>
      </c>
      <c r="L105" t="s">
        <v>4703</v>
      </c>
      <c r="M105" t="s">
        <v>293</v>
      </c>
      <c r="N105" t="s">
        <v>4668</v>
      </c>
      <c r="O105" t="s">
        <v>167</v>
      </c>
      <c r="P105" t="s">
        <v>99</v>
      </c>
      <c r="Q105">
        <f t="shared" si="19"/>
        <v>31</v>
      </c>
      <c r="R105" s="3">
        <v>1206883</v>
      </c>
      <c r="S105" s="3">
        <v>206147.08333333334</v>
      </c>
      <c r="T105" s="20">
        <v>0.15</v>
      </c>
      <c r="U105" s="3">
        <f t="shared" si="27"/>
        <v>30922.0625</v>
      </c>
      <c r="V105" s="21"/>
      <c r="W105" s="3">
        <v>4835.2684294871797</v>
      </c>
      <c r="X105" s="3">
        <v>0</v>
      </c>
      <c r="Y105" s="22">
        <v>502.86791666666664</v>
      </c>
      <c r="Z105">
        <v>75</v>
      </c>
      <c r="AB105" s="3">
        <v>8195.744768400793</v>
      </c>
      <c r="AC105" s="3">
        <v>5167</v>
      </c>
      <c r="AD105" s="3">
        <f t="shared" si="20"/>
        <v>255845.02694788799</v>
      </c>
      <c r="AE105" s="3">
        <v>5687.5</v>
      </c>
      <c r="AF105" s="3">
        <v>29700</v>
      </c>
      <c r="AG105" s="3">
        <f t="shared" si="21"/>
        <v>261532.52694788799</v>
      </c>
      <c r="AJ105" s="3">
        <f>-AG105</f>
        <v>-261532.52694788799</v>
      </c>
      <c r="AK105" t="s">
        <v>293</v>
      </c>
      <c r="AL105">
        <v>0</v>
      </c>
      <c r="AM105" s="21">
        <v>0</v>
      </c>
      <c r="AN105" s="24">
        <f t="shared" si="28"/>
        <v>0</v>
      </c>
      <c r="AO105" s="24">
        <v>0</v>
      </c>
      <c r="AP105" s="24">
        <v>0</v>
      </c>
      <c r="AQ105" s="24">
        <v>0</v>
      </c>
      <c r="AR105" s="24">
        <v>0</v>
      </c>
      <c r="AS105" s="24">
        <f t="shared" si="23"/>
        <v>0</v>
      </c>
      <c r="AT105" t="s">
        <v>134</v>
      </c>
      <c r="AU105" s="26" t="s">
        <v>168</v>
      </c>
      <c r="AV105" t="s">
        <v>168</v>
      </c>
      <c r="AW105">
        <v>90362</v>
      </c>
      <c r="AX105" t="s">
        <v>169</v>
      </c>
      <c r="AY105">
        <v>1</v>
      </c>
      <c r="AZ105" s="3">
        <f t="shared" si="24"/>
        <v>0</v>
      </c>
      <c r="BA105" s="24">
        <f t="shared" si="25"/>
        <v>0</v>
      </c>
      <c r="BB105" s="24">
        <f t="shared" si="26"/>
        <v>0</v>
      </c>
      <c r="BD105" t="s">
        <v>103</v>
      </c>
      <c r="BE105">
        <v>1</v>
      </c>
      <c r="BG105" t="s">
        <v>170</v>
      </c>
      <c r="BI105" t="s">
        <v>426</v>
      </c>
      <c r="BN105" t="s">
        <v>5118</v>
      </c>
      <c r="BO105" t="s">
        <v>5061</v>
      </c>
      <c r="BP105" t="s">
        <v>5062</v>
      </c>
    </row>
    <row r="106" spans="2:71" x14ac:dyDescent="0.2">
      <c r="C106" t="s">
        <v>94</v>
      </c>
      <c r="E106" t="s">
        <v>453</v>
      </c>
      <c r="F106" t="s">
        <v>454</v>
      </c>
      <c r="G106" t="s">
        <v>455</v>
      </c>
      <c r="H106" s="1">
        <v>43948</v>
      </c>
      <c r="J106" t="s">
        <v>4697</v>
      </c>
      <c r="K106">
        <v>14</v>
      </c>
      <c r="L106" t="s">
        <v>4703</v>
      </c>
      <c r="M106" t="s">
        <v>293</v>
      </c>
      <c r="N106" t="s">
        <v>4668</v>
      </c>
      <c r="O106" t="s">
        <v>98</v>
      </c>
      <c r="P106" t="s">
        <v>99</v>
      </c>
      <c r="Q106">
        <f t="shared" si="19"/>
        <v>31</v>
      </c>
      <c r="R106" s="3">
        <v>537871</v>
      </c>
      <c r="S106" s="3">
        <v>94645.166666666672</v>
      </c>
      <c r="T106" s="20">
        <v>0</v>
      </c>
      <c r="U106" s="3">
        <f t="shared" si="27"/>
        <v>0</v>
      </c>
      <c r="V106" s="21"/>
      <c r="W106" s="3">
        <v>2154.9318910256411</v>
      </c>
      <c r="X106" s="3">
        <v>0</v>
      </c>
      <c r="Y106" s="22">
        <v>224.11291666666668</v>
      </c>
      <c r="Z106">
        <v>75</v>
      </c>
      <c r="AB106" s="3">
        <v>3753.6511039275633</v>
      </c>
      <c r="AC106" s="3">
        <v>4167</v>
      </c>
      <c r="AD106" s="3">
        <f t="shared" si="20"/>
        <v>105019.86257828654</v>
      </c>
      <c r="AE106" s="3">
        <v>5687.5</v>
      </c>
      <c r="AG106" s="3">
        <f t="shared" si="21"/>
        <v>110707.36257828654</v>
      </c>
      <c r="AJ106" s="3">
        <v>17246.247781680318</v>
      </c>
      <c r="AK106" t="s">
        <v>361</v>
      </c>
      <c r="AL106" t="s">
        <v>362</v>
      </c>
      <c r="AM106" s="23">
        <v>8.5000000000000006E-2</v>
      </c>
      <c r="AN106" s="24">
        <f t="shared" si="28"/>
        <v>127953.61035996686</v>
      </c>
      <c r="AO106" s="25">
        <f t="shared" ref="AO106:AO127" si="37">AM106*AN106</f>
        <v>10876.056880597183</v>
      </c>
      <c r="AP106" s="3">
        <f t="shared" ref="AP106:AP127" si="38">+(29700/31)*Q106</f>
        <v>29700</v>
      </c>
      <c r="AQ106" s="24">
        <f t="shared" ref="AQ106:AQ127" si="39">AP106*AM106</f>
        <v>2524.5</v>
      </c>
      <c r="AR106" s="24">
        <f t="shared" ref="AR106:AR127" si="40">AN106+AO106+AP106+AQ106</f>
        <v>171054.16724056404</v>
      </c>
      <c r="AS106" s="24">
        <f t="shared" si="23"/>
        <v>157653.61035996687</v>
      </c>
      <c r="AT106" t="s">
        <v>134</v>
      </c>
      <c r="AU106" t="s">
        <v>134</v>
      </c>
      <c r="AV106" t="s">
        <v>135</v>
      </c>
      <c r="AW106">
        <v>90135</v>
      </c>
      <c r="AX106" t="s">
        <v>136</v>
      </c>
      <c r="AY106">
        <v>94.088300000000004</v>
      </c>
      <c r="AZ106" s="3">
        <f t="shared" si="24"/>
        <v>1818.017407483864</v>
      </c>
      <c r="BA106" s="24">
        <f t="shared" si="25"/>
        <v>157653.61035996687</v>
      </c>
      <c r="BB106" s="24">
        <f t="shared" si="26"/>
        <v>13400.556880597171</v>
      </c>
      <c r="BD106" t="s">
        <v>103</v>
      </c>
      <c r="BE106">
        <v>1</v>
      </c>
      <c r="BG106" t="s">
        <v>5305</v>
      </c>
      <c r="BI106" t="s">
        <v>312</v>
      </c>
      <c r="BN106" t="s">
        <v>5120</v>
      </c>
      <c r="BO106" t="s">
        <v>5061</v>
      </c>
      <c r="BP106" t="s">
        <v>5062</v>
      </c>
      <c r="BS106" t="e">
        <f>_xlfn.XLOOKUP(AV106,#REF!,#REF!)</f>
        <v>#REF!</v>
      </c>
    </row>
    <row r="107" spans="2:71" x14ac:dyDescent="0.2">
      <c r="C107" t="s">
        <v>94</v>
      </c>
      <c r="E107" t="s">
        <v>456</v>
      </c>
      <c r="F107" t="s">
        <v>457</v>
      </c>
      <c r="G107" t="s">
        <v>458</v>
      </c>
      <c r="H107" s="1">
        <v>43962</v>
      </c>
      <c r="J107" t="s">
        <v>4702</v>
      </c>
      <c r="K107">
        <v>13</v>
      </c>
      <c r="L107" t="s">
        <v>4616</v>
      </c>
      <c r="M107" t="s">
        <v>4464</v>
      </c>
      <c r="N107" t="s">
        <v>4668</v>
      </c>
      <c r="O107" t="s">
        <v>98</v>
      </c>
      <c r="P107" t="s">
        <v>99</v>
      </c>
      <c r="Q107">
        <f t="shared" si="19"/>
        <v>31</v>
      </c>
      <c r="R107" s="3">
        <v>384154</v>
      </c>
      <c r="S107" s="3">
        <v>69025.666666666672</v>
      </c>
      <c r="T107" s="20">
        <v>0</v>
      </c>
      <c r="U107" s="3">
        <f t="shared" si="27"/>
        <v>0</v>
      </c>
      <c r="V107" s="21"/>
      <c r="W107" s="3">
        <v>1539.0785256410256</v>
      </c>
      <c r="X107" s="3">
        <v>889.24537037037032</v>
      </c>
      <c r="Y107" s="22">
        <v>160.06416666666667</v>
      </c>
      <c r="Z107">
        <v>75</v>
      </c>
      <c r="AB107" s="3">
        <v>0</v>
      </c>
      <c r="AC107" s="3">
        <v>4167</v>
      </c>
      <c r="AD107" s="3">
        <f t="shared" si="20"/>
        <v>75856.054729344731</v>
      </c>
      <c r="AE107" s="3">
        <v>12402.5</v>
      </c>
      <c r="AG107" s="3">
        <f t="shared" si="21"/>
        <v>88258.554729344731</v>
      </c>
      <c r="AJ107" s="3">
        <v>0</v>
      </c>
      <c r="AK107" t="s">
        <v>100</v>
      </c>
      <c r="AM107" s="23">
        <v>0.05</v>
      </c>
      <c r="AN107" s="24">
        <f t="shared" si="28"/>
        <v>88258.554729344731</v>
      </c>
      <c r="AO107" s="25">
        <f t="shared" si="37"/>
        <v>4412.9277364672371</v>
      </c>
      <c r="AP107" s="3">
        <f t="shared" si="38"/>
        <v>29700</v>
      </c>
      <c r="AQ107" s="24">
        <f t="shared" si="39"/>
        <v>1485</v>
      </c>
      <c r="AR107" s="24">
        <f t="shared" si="40"/>
        <v>123856.48246581196</v>
      </c>
      <c r="AS107" s="24">
        <f t="shared" si="23"/>
        <v>117958.55472934473</v>
      </c>
      <c r="AT107" t="s">
        <v>134</v>
      </c>
      <c r="AU107" t="s">
        <v>134</v>
      </c>
      <c r="AV107" t="s">
        <v>135</v>
      </c>
      <c r="AW107">
        <v>90342</v>
      </c>
      <c r="AX107" t="s">
        <v>136</v>
      </c>
      <c r="AY107">
        <v>94.088300000000004</v>
      </c>
      <c r="AZ107" s="3">
        <f t="shared" si="24"/>
        <v>1316.3855916815583</v>
      </c>
      <c r="BA107" s="24">
        <f t="shared" si="25"/>
        <v>117958.55472934473</v>
      </c>
      <c r="BB107" s="24">
        <f t="shared" si="26"/>
        <v>5897.9277364672307</v>
      </c>
      <c r="BD107" t="s">
        <v>103</v>
      </c>
      <c r="BE107">
        <v>1</v>
      </c>
      <c r="BG107" t="s">
        <v>5305</v>
      </c>
      <c r="BI107" t="s">
        <v>243</v>
      </c>
      <c r="BN107" t="s">
        <v>5116</v>
      </c>
      <c r="BO107" t="s">
        <v>5066</v>
      </c>
      <c r="BP107" t="s">
        <v>5066</v>
      </c>
      <c r="BS107" t="e">
        <f>_xlfn.XLOOKUP(AV107,#REF!,#REF!)</f>
        <v>#REF!</v>
      </c>
    </row>
    <row r="108" spans="2:71" x14ac:dyDescent="0.2">
      <c r="C108" t="s">
        <v>94</v>
      </c>
      <c r="E108" t="s">
        <v>459</v>
      </c>
      <c r="F108" t="s">
        <v>460</v>
      </c>
      <c r="G108" t="s">
        <v>461</v>
      </c>
      <c r="H108" s="1">
        <v>43962</v>
      </c>
      <c r="J108" t="s">
        <v>4708</v>
      </c>
      <c r="K108">
        <v>12</v>
      </c>
      <c r="L108" t="s">
        <v>4703</v>
      </c>
      <c r="M108" t="s">
        <v>293</v>
      </c>
      <c r="N108" t="s">
        <v>4807</v>
      </c>
      <c r="O108" t="s">
        <v>98</v>
      </c>
      <c r="P108" t="s">
        <v>99</v>
      </c>
      <c r="Q108">
        <f t="shared" si="19"/>
        <v>31</v>
      </c>
      <c r="R108" s="3">
        <v>423294</v>
      </c>
      <c r="S108" s="3">
        <v>75548.916666666672</v>
      </c>
      <c r="T108" s="20">
        <v>0</v>
      </c>
      <c r="U108" s="3">
        <f t="shared" si="27"/>
        <v>0</v>
      </c>
      <c r="V108" s="21"/>
      <c r="W108" s="3">
        <v>1695.8894230769231</v>
      </c>
      <c r="X108" s="3">
        <v>979.84722222222229</v>
      </c>
      <c r="Y108" s="22">
        <v>176.3725</v>
      </c>
      <c r="Z108">
        <v>75</v>
      </c>
      <c r="AB108" s="3">
        <v>2168.7989593380598</v>
      </c>
      <c r="AC108" s="3">
        <v>4167</v>
      </c>
      <c r="AD108" s="3">
        <f t="shared" si="20"/>
        <v>84811.824771303873</v>
      </c>
      <c r="AE108" s="3">
        <v>5687.5</v>
      </c>
      <c r="AG108" s="3">
        <f t="shared" si="21"/>
        <v>90499.324771303873</v>
      </c>
      <c r="AJ108" s="3">
        <v>5813.1491241962494</v>
      </c>
      <c r="AK108" t="s">
        <v>229</v>
      </c>
      <c r="AL108" t="s">
        <v>230</v>
      </c>
      <c r="AM108" s="23">
        <v>8.5000000000000006E-2</v>
      </c>
      <c r="AN108" s="24">
        <f t="shared" si="28"/>
        <v>96312.473895500123</v>
      </c>
      <c r="AO108" s="25">
        <f t="shared" si="37"/>
        <v>8186.5602811175113</v>
      </c>
      <c r="AP108" s="3">
        <f t="shared" si="38"/>
        <v>29700</v>
      </c>
      <c r="AQ108" s="24">
        <f t="shared" si="39"/>
        <v>2524.5</v>
      </c>
      <c r="AR108" s="24">
        <f t="shared" si="40"/>
        <v>136723.53417661763</v>
      </c>
      <c r="AS108" s="24">
        <f t="shared" si="23"/>
        <v>126012.47389550012</v>
      </c>
      <c r="AT108" t="s">
        <v>134</v>
      </c>
      <c r="AU108" t="s">
        <v>134</v>
      </c>
      <c r="AV108" t="s">
        <v>135</v>
      </c>
      <c r="AW108">
        <v>90390</v>
      </c>
      <c r="AX108" t="s">
        <v>136</v>
      </c>
      <c r="AY108">
        <v>94.088300000000004</v>
      </c>
      <c r="AZ108" s="3">
        <f t="shared" si="24"/>
        <v>1453.1406580479998</v>
      </c>
      <c r="BA108" s="24">
        <f t="shared" si="25"/>
        <v>126012.47389550012</v>
      </c>
      <c r="BB108" s="24">
        <f t="shared" si="26"/>
        <v>10711.060281117505</v>
      </c>
      <c r="BD108" t="s">
        <v>103</v>
      </c>
      <c r="BE108">
        <v>1</v>
      </c>
      <c r="BG108" t="s">
        <v>5305</v>
      </c>
      <c r="BI108" t="s">
        <v>199</v>
      </c>
      <c r="BN108" t="s">
        <v>5109</v>
      </c>
      <c r="BO108" t="s">
        <v>5061</v>
      </c>
      <c r="BP108" t="s">
        <v>5062</v>
      </c>
      <c r="BS108" t="e">
        <f>_xlfn.XLOOKUP(AV108,#REF!,#REF!)</f>
        <v>#REF!</v>
      </c>
    </row>
    <row r="109" spans="2:71" x14ac:dyDescent="0.2">
      <c r="C109" t="s">
        <v>94</v>
      </c>
      <c r="E109" t="s">
        <v>462</v>
      </c>
      <c r="F109" t="s">
        <v>463</v>
      </c>
      <c r="G109" t="s">
        <v>464</v>
      </c>
      <c r="H109" s="1">
        <v>43990</v>
      </c>
      <c r="J109" t="s">
        <v>4708</v>
      </c>
      <c r="K109">
        <v>12</v>
      </c>
      <c r="L109" t="s">
        <v>4703</v>
      </c>
      <c r="M109" t="s">
        <v>293</v>
      </c>
      <c r="N109" t="s">
        <v>4668</v>
      </c>
      <c r="O109" t="s">
        <v>98</v>
      </c>
      <c r="P109" t="s">
        <v>99</v>
      </c>
      <c r="Q109">
        <f t="shared" si="19"/>
        <v>31</v>
      </c>
      <c r="R109" s="3">
        <v>295815</v>
      </c>
      <c r="S109" s="3">
        <v>54302.5</v>
      </c>
      <c r="T109" s="20">
        <v>0</v>
      </c>
      <c r="U109" s="3">
        <f t="shared" si="27"/>
        <v>0</v>
      </c>
      <c r="V109" s="21"/>
      <c r="W109" s="3">
        <v>1185.15625</v>
      </c>
      <c r="X109" s="3">
        <v>34.237847222222214</v>
      </c>
      <c r="Y109" s="22">
        <v>123.25625000000001</v>
      </c>
      <c r="Z109">
        <v>75</v>
      </c>
      <c r="AB109" s="3">
        <v>0</v>
      </c>
      <c r="AC109" s="3">
        <v>4167</v>
      </c>
      <c r="AD109" s="3">
        <f t="shared" si="20"/>
        <v>59887.150347222218</v>
      </c>
      <c r="AE109" s="3">
        <v>5687.5</v>
      </c>
      <c r="AG109" s="3">
        <f t="shared" si="21"/>
        <v>65574.650347222225</v>
      </c>
      <c r="AJ109" s="3">
        <v>5785.5624142824954</v>
      </c>
      <c r="AK109" t="s">
        <v>266</v>
      </c>
      <c r="AL109" t="s">
        <v>267</v>
      </c>
      <c r="AM109" s="23">
        <v>8.5000000000000006E-2</v>
      </c>
      <c r="AN109" s="24">
        <f t="shared" si="28"/>
        <v>71360.212761504721</v>
      </c>
      <c r="AO109" s="25">
        <f t="shared" si="37"/>
        <v>6065.618084727902</v>
      </c>
      <c r="AP109" s="3">
        <f t="shared" si="38"/>
        <v>29700</v>
      </c>
      <c r="AQ109" s="24">
        <f t="shared" si="39"/>
        <v>2524.5</v>
      </c>
      <c r="AR109" s="24">
        <f t="shared" si="40"/>
        <v>109650.33084623262</v>
      </c>
      <c r="AS109" s="24">
        <f t="shared" si="23"/>
        <v>101060.21276150472</v>
      </c>
      <c r="AT109" t="s">
        <v>134</v>
      </c>
      <c r="AU109" t="s">
        <v>134</v>
      </c>
      <c r="AV109" t="s">
        <v>135</v>
      </c>
      <c r="AW109">
        <v>90373</v>
      </c>
      <c r="AX109" t="s">
        <v>136</v>
      </c>
      <c r="AY109">
        <v>94.088300000000004</v>
      </c>
      <c r="AZ109" s="3">
        <f t="shared" si="24"/>
        <v>1165.3981509521655</v>
      </c>
      <c r="BA109" s="24">
        <f t="shared" si="25"/>
        <v>101060.21276150472</v>
      </c>
      <c r="BB109" s="24">
        <f t="shared" si="26"/>
        <v>8590.1180847279029</v>
      </c>
      <c r="BD109" t="s">
        <v>103</v>
      </c>
      <c r="BE109">
        <v>1</v>
      </c>
      <c r="BG109" t="s">
        <v>5305</v>
      </c>
      <c r="BI109" t="s">
        <v>199</v>
      </c>
      <c r="BN109" t="s">
        <v>5115</v>
      </c>
      <c r="BO109" t="s">
        <v>5061</v>
      </c>
      <c r="BP109" t="s">
        <v>5062</v>
      </c>
      <c r="BS109" t="e">
        <f>_xlfn.XLOOKUP(AV109,#REF!,#REF!)</f>
        <v>#REF!</v>
      </c>
    </row>
    <row r="110" spans="2:71" x14ac:dyDescent="0.2">
      <c r="C110" t="s">
        <v>94</v>
      </c>
      <c r="E110" t="s">
        <v>465</v>
      </c>
      <c r="F110" t="s">
        <v>466</v>
      </c>
      <c r="G110" t="s">
        <v>467</v>
      </c>
      <c r="H110" s="1">
        <v>43997</v>
      </c>
      <c r="J110" t="s">
        <v>151</v>
      </c>
      <c r="K110">
        <v>16</v>
      </c>
      <c r="L110" t="s">
        <v>4691</v>
      </c>
      <c r="M110" t="s">
        <v>4444</v>
      </c>
      <c r="N110" t="s">
        <v>4668</v>
      </c>
      <c r="O110" t="s">
        <v>98</v>
      </c>
      <c r="P110" t="s">
        <v>99</v>
      </c>
      <c r="Q110">
        <f t="shared" si="19"/>
        <v>31</v>
      </c>
      <c r="R110" s="3">
        <v>1257206</v>
      </c>
      <c r="S110" s="3">
        <v>209534.25</v>
      </c>
      <c r="T110" s="20">
        <v>0</v>
      </c>
      <c r="U110" s="3">
        <f t="shared" si="27"/>
        <v>0</v>
      </c>
      <c r="V110" s="21"/>
      <c r="W110" s="3">
        <v>5036.8830128205127</v>
      </c>
      <c r="X110" s="3">
        <v>2546.4241898148148</v>
      </c>
      <c r="Y110" s="22">
        <v>523.83583333333331</v>
      </c>
      <c r="Z110">
        <v>75</v>
      </c>
      <c r="AB110" s="3">
        <v>10733.352242316889</v>
      </c>
      <c r="AC110" s="3">
        <v>4167</v>
      </c>
      <c r="AD110" s="3">
        <f t="shared" si="20"/>
        <v>232616.74527828553</v>
      </c>
      <c r="AE110" s="3">
        <v>7046.666666666667</v>
      </c>
      <c r="AG110" s="3">
        <f t="shared" si="21"/>
        <v>239663.41194495218</v>
      </c>
      <c r="AJ110" s="3">
        <v>7372.3146980524034</v>
      </c>
      <c r="AK110" t="s">
        <v>433</v>
      </c>
      <c r="AL110" t="s">
        <v>434</v>
      </c>
      <c r="AM110" s="23">
        <v>0.1</v>
      </c>
      <c r="AN110" s="24">
        <f t="shared" si="28"/>
        <v>247035.72664300457</v>
      </c>
      <c r="AO110" s="25">
        <f t="shared" si="37"/>
        <v>24703.57266430046</v>
      </c>
      <c r="AP110" s="3">
        <f t="shared" si="38"/>
        <v>29700</v>
      </c>
      <c r="AQ110" s="24">
        <f t="shared" si="39"/>
        <v>2970</v>
      </c>
      <c r="AR110" s="24">
        <f t="shared" si="40"/>
        <v>304409.29930730502</v>
      </c>
      <c r="AS110" s="24">
        <f t="shared" si="23"/>
        <v>276735.72664300457</v>
      </c>
      <c r="AT110" t="s">
        <v>134</v>
      </c>
      <c r="AU110" t="s">
        <v>134</v>
      </c>
      <c r="AV110" t="s">
        <v>135</v>
      </c>
      <c r="AW110">
        <v>90324</v>
      </c>
      <c r="AX110" t="s">
        <v>136</v>
      </c>
      <c r="AY110">
        <v>94.088300000000004</v>
      </c>
      <c r="AZ110" s="3">
        <f t="shared" si="24"/>
        <v>3235.3576300911486</v>
      </c>
      <c r="BA110" s="24">
        <f t="shared" si="25"/>
        <v>276735.72664300457</v>
      </c>
      <c r="BB110" s="24">
        <f t="shared" si="26"/>
        <v>27673.572664300445</v>
      </c>
      <c r="BD110" t="s">
        <v>103</v>
      </c>
      <c r="BE110">
        <v>1</v>
      </c>
      <c r="BG110" t="s">
        <v>5305</v>
      </c>
      <c r="BI110" t="s">
        <v>435</v>
      </c>
      <c r="BN110" t="s">
        <v>5119</v>
      </c>
      <c r="BO110" t="s">
        <v>134</v>
      </c>
      <c r="BP110" t="s">
        <v>5091</v>
      </c>
      <c r="BS110" t="e">
        <f>_xlfn.XLOOKUP(AV110,#REF!,#REF!)</f>
        <v>#REF!</v>
      </c>
    </row>
    <row r="111" spans="2:71" x14ac:dyDescent="0.2">
      <c r="C111" t="s">
        <v>94</v>
      </c>
      <c r="E111" t="s">
        <v>468</v>
      </c>
      <c r="F111" t="s">
        <v>469</v>
      </c>
      <c r="G111" t="s">
        <v>470</v>
      </c>
      <c r="H111" s="1">
        <v>43999</v>
      </c>
      <c r="J111" t="s">
        <v>151</v>
      </c>
      <c r="K111">
        <v>16</v>
      </c>
      <c r="L111" t="s">
        <v>4703</v>
      </c>
      <c r="M111" t="s">
        <v>293</v>
      </c>
      <c r="N111" t="s">
        <v>4668</v>
      </c>
      <c r="O111" t="s">
        <v>98</v>
      </c>
      <c r="P111" t="s">
        <v>99</v>
      </c>
      <c r="Q111">
        <f t="shared" si="19"/>
        <v>31</v>
      </c>
      <c r="R111" s="3">
        <v>634773</v>
      </c>
      <c r="S111" s="3">
        <v>110795.5</v>
      </c>
      <c r="T111" s="20">
        <v>0</v>
      </c>
      <c r="U111" s="3">
        <f t="shared" si="27"/>
        <v>0</v>
      </c>
      <c r="V111" s="21"/>
      <c r="W111" s="3">
        <v>2543.1610576923076</v>
      </c>
      <c r="X111" s="3">
        <v>1469.3819444444446</v>
      </c>
      <c r="Y111" s="22">
        <v>264.48874999999998</v>
      </c>
      <c r="Z111">
        <v>75</v>
      </c>
      <c r="AB111" s="3">
        <v>0</v>
      </c>
      <c r="AC111" s="3">
        <v>5167</v>
      </c>
      <c r="AD111" s="3">
        <f t="shared" si="20"/>
        <v>120314.53175213675</v>
      </c>
      <c r="AE111" s="3">
        <v>5687.5</v>
      </c>
      <c r="AG111" s="3">
        <f t="shared" si="21"/>
        <v>126002.03175213675</v>
      </c>
      <c r="AJ111" s="3">
        <v>5785.5624142824954</v>
      </c>
      <c r="AK111" t="s">
        <v>266</v>
      </c>
      <c r="AL111" t="s">
        <v>267</v>
      </c>
      <c r="AM111" s="23">
        <v>8.5000000000000006E-2</v>
      </c>
      <c r="AN111" s="24">
        <f t="shared" si="28"/>
        <v>131787.59416641924</v>
      </c>
      <c r="AO111" s="25">
        <f t="shared" si="37"/>
        <v>11201.945504145637</v>
      </c>
      <c r="AP111" s="3">
        <f t="shared" si="38"/>
        <v>29700</v>
      </c>
      <c r="AQ111" s="24">
        <f t="shared" si="39"/>
        <v>2524.5</v>
      </c>
      <c r="AR111" s="24">
        <f t="shared" si="40"/>
        <v>175214.03967056487</v>
      </c>
      <c r="AS111" s="24">
        <f t="shared" si="23"/>
        <v>161487.59416641924</v>
      </c>
      <c r="AT111" t="s">
        <v>134</v>
      </c>
      <c r="AU111" t="s">
        <v>134</v>
      </c>
      <c r="AV111" t="s">
        <v>135</v>
      </c>
      <c r="AW111">
        <v>90218</v>
      </c>
      <c r="AX111" t="s">
        <v>136</v>
      </c>
      <c r="AY111">
        <v>94.088300000000004</v>
      </c>
      <c r="AZ111" s="3">
        <f t="shared" si="24"/>
        <v>1862.229838041126</v>
      </c>
      <c r="BA111" s="24">
        <f t="shared" si="25"/>
        <v>161487.59416641924</v>
      </c>
      <c r="BB111" s="24">
        <f t="shared" si="26"/>
        <v>13726.445504145639</v>
      </c>
      <c r="BD111" t="s">
        <v>103</v>
      </c>
      <c r="BE111">
        <v>1</v>
      </c>
      <c r="BG111" t="s">
        <v>5305</v>
      </c>
      <c r="BI111" t="s">
        <v>471</v>
      </c>
      <c r="BN111" t="s">
        <v>5121</v>
      </c>
      <c r="BO111" t="s">
        <v>134</v>
      </c>
      <c r="BP111" t="s">
        <v>5062</v>
      </c>
      <c r="BS111" t="e">
        <f>_xlfn.XLOOKUP(AV111,#REF!,#REF!)</f>
        <v>#REF!</v>
      </c>
    </row>
    <row r="112" spans="2:71" x14ac:dyDescent="0.2">
      <c r="B112">
        <f>+COUNTIF(F112:F3278,F112)</f>
        <v>2</v>
      </c>
      <c r="C112" t="s">
        <v>94</v>
      </c>
      <c r="E112" t="s">
        <v>472</v>
      </c>
      <c r="F112" t="s">
        <v>473</v>
      </c>
      <c r="G112" t="s">
        <v>474</v>
      </c>
      <c r="H112" s="1">
        <v>44004</v>
      </c>
      <c r="J112" t="s">
        <v>4678</v>
      </c>
      <c r="K112">
        <v>15</v>
      </c>
      <c r="L112" t="s">
        <v>4703</v>
      </c>
      <c r="M112" t="s">
        <v>293</v>
      </c>
      <c r="N112" t="s">
        <v>4668</v>
      </c>
      <c r="O112" t="s">
        <v>98</v>
      </c>
      <c r="P112" t="s">
        <v>99</v>
      </c>
      <c r="Q112">
        <f t="shared" si="19"/>
        <v>31</v>
      </c>
      <c r="R112" s="3">
        <v>810187</v>
      </c>
      <c r="S112" s="3">
        <v>140031.16666666666</v>
      </c>
      <c r="T112" s="20">
        <v>0</v>
      </c>
      <c r="U112" s="3">
        <f t="shared" si="27"/>
        <v>0</v>
      </c>
      <c r="V112" s="21"/>
      <c r="W112" s="3">
        <v>3245.9415064102564</v>
      </c>
      <c r="X112" s="3">
        <v>1875.4328703703702</v>
      </c>
      <c r="Y112" s="22">
        <v>337.57791666666662</v>
      </c>
      <c r="Z112">
        <v>75</v>
      </c>
      <c r="AB112" s="3">
        <v>6917.208584530269</v>
      </c>
      <c r="AC112" s="3">
        <v>4167</v>
      </c>
      <c r="AD112" s="3">
        <f t="shared" si="20"/>
        <v>156649.32754464421</v>
      </c>
      <c r="AE112" s="3">
        <v>5687.5</v>
      </c>
      <c r="AG112" s="3">
        <f t="shared" si="21"/>
        <v>162336.82754464421</v>
      </c>
      <c r="AJ112" s="3">
        <v>5785.5624142824954</v>
      </c>
      <c r="AK112" t="s">
        <v>266</v>
      </c>
      <c r="AL112" t="s">
        <v>267</v>
      </c>
      <c r="AM112" s="23">
        <v>8.5000000000000006E-2</v>
      </c>
      <c r="AN112" s="24">
        <f t="shared" si="28"/>
        <v>168122.38995892671</v>
      </c>
      <c r="AO112" s="25">
        <f t="shared" si="37"/>
        <v>14290.403146508772</v>
      </c>
      <c r="AP112" s="3">
        <f t="shared" si="38"/>
        <v>29700</v>
      </c>
      <c r="AQ112" s="24">
        <f t="shared" si="39"/>
        <v>2524.5</v>
      </c>
      <c r="AR112" s="24">
        <f t="shared" si="40"/>
        <v>214637.29310543547</v>
      </c>
      <c r="AS112" s="24">
        <f t="shared" si="23"/>
        <v>197822.38995892671</v>
      </c>
      <c r="AT112" t="s">
        <v>141</v>
      </c>
      <c r="AU112" t="s">
        <v>141</v>
      </c>
      <c r="AV112" t="s">
        <v>142</v>
      </c>
      <c r="AW112">
        <v>1233</v>
      </c>
      <c r="AX112" t="s">
        <v>143</v>
      </c>
      <c r="AY112">
        <v>67.992199999999997</v>
      </c>
      <c r="AZ112" s="3">
        <f t="shared" si="24"/>
        <v>3156.792883675414</v>
      </c>
      <c r="BA112" s="24">
        <f t="shared" si="25"/>
        <v>197822.38995892671</v>
      </c>
      <c r="BB112" s="24">
        <f t="shared" si="26"/>
        <v>16814.903146508761</v>
      </c>
      <c r="BD112" t="s">
        <v>103</v>
      </c>
      <c r="BE112">
        <v>1</v>
      </c>
      <c r="BG112" t="s">
        <v>5306</v>
      </c>
      <c r="BI112" t="s">
        <v>471</v>
      </c>
      <c r="BN112" t="s">
        <v>5121</v>
      </c>
      <c r="BO112" t="s">
        <v>5068</v>
      </c>
      <c r="BP112" t="s">
        <v>5062</v>
      </c>
      <c r="BS112" t="e">
        <f>_xlfn.XLOOKUP(AV112,#REF!,#REF!)</f>
        <v>#REF!</v>
      </c>
    </row>
    <row r="113" spans="2:71" x14ac:dyDescent="0.2">
      <c r="C113" t="s">
        <v>94</v>
      </c>
      <c r="E113" t="s">
        <v>475</v>
      </c>
      <c r="F113" t="s">
        <v>476</v>
      </c>
      <c r="G113" t="s">
        <v>477</v>
      </c>
      <c r="H113" s="1">
        <v>44011</v>
      </c>
      <c r="I113" s="1">
        <v>46101</v>
      </c>
      <c r="J113" t="s">
        <v>4708</v>
      </c>
      <c r="K113">
        <v>12</v>
      </c>
      <c r="L113" t="s">
        <v>4703</v>
      </c>
      <c r="M113" t="s">
        <v>293</v>
      </c>
      <c r="N113" t="s">
        <v>4668</v>
      </c>
      <c r="O113" t="s">
        <v>98</v>
      </c>
      <c r="P113" t="s">
        <v>478</v>
      </c>
      <c r="Q113">
        <f t="shared" si="19"/>
        <v>20</v>
      </c>
      <c r="R113" s="3">
        <v>393774</v>
      </c>
      <c r="S113" s="3">
        <v>45567.096774193553</v>
      </c>
      <c r="T113" s="20">
        <v>0</v>
      </c>
      <c r="U113" s="3">
        <f t="shared" si="27"/>
        <v>0</v>
      </c>
      <c r="V113" s="21"/>
      <c r="W113" s="3">
        <v>1577.6201923076924</v>
      </c>
      <c r="X113" s="3">
        <v>911.51388888888891</v>
      </c>
      <c r="Y113" s="22">
        <v>164.07249999999999</v>
      </c>
      <c r="Z113">
        <v>75</v>
      </c>
      <c r="AB113" s="3">
        <v>3073.4042881502974</v>
      </c>
      <c r="AC113" s="3">
        <v>4167</v>
      </c>
      <c r="AD113" s="3">
        <f t="shared" si="20"/>
        <v>55535.707643540438</v>
      </c>
      <c r="AE113" s="3">
        <v>5687.5</v>
      </c>
      <c r="AG113" s="3">
        <f t="shared" si="21"/>
        <v>61223.207643540438</v>
      </c>
      <c r="AJ113" s="3">
        <v>5813.1491241962494</v>
      </c>
      <c r="AK113" t="s">
        <v>229</v>
      </c>
      <c r="AL113" t="s">
        <v>230</v>
      </c>
      <c r="AM113" s="23">
        <v>8.5000000000000006E-2</v>
      </c>
      <c r="AN113" s="24">
        <f t="shared" si="28"/>
        <v>67036.356767736681</v>
      </c>
      <c r="AO113" s="25">
        <f t="shared" si="37"/>
        <v>5698.0903252576181</v>
      </c>
      <c r="AP113" s="3">
        <f t="shared" si="38"/>
        <v>19161.290322580648</v>
      </c>
      <c r="AQ113" s="24">
        <f t="shared" si="39"/>
        <v>1628.7096774193551</v>
      </c>
      <c r="AR113" s="24">
        <f t="shared" si="40"/>
        <v>93524.447092994305</v>
      </c>
      <c r="AS113" s="24">
        <f t="shared" si="23"/>
        <v>86197.647090317332</v>
      </c>
      <c r="AT113" t="s">
        <v>134</v>
      </c>
      <c r="AU113" t="s">
        <v>134</v>
      </c>
      <c r="AV113" t="s">
        <v>135</v>
      </c>
      <c r="AW113">
        <v>90264</v>
      </c>
      <c r="AX113" t="s">
        <v>136</v>
      </c>
      <c r="AY113">
        <v>94.088300000000004</v>
      </c>
      <c r="AZ113" s="3">
        <f t="shared" si="24"/>
        <v>994.00719423131568</v>
      </c>
      <c r="BA113" s="24">
        <f t="shared" si="25"/>
        <v>86197.647090317332</v>
      </c>
      <c r="BB113" s="24">
        <f t="shared" si="26"/>
        <v>7326.8000026769732</v>
      </c>
      <c r="BD113" t="s">
        <v>103</v>
      </c>
      <c r="BE113">
        <v>1</v>
      </c>
      <c r="BG113" t="s">
        <v>5305</v>
      </c>
      <c r="BI113" t="s">
        <v>199</v>
      </c>
      <c r="BN113" t="s">
        <v>5109</v>
      </c>
      <c r="BO113" t="s">
        <v>5061</v>
      </c>
      <c r="BP113" t="s">
        <v>5062</v>
      </c>
      <c r="BS113" t="e">
        <f>_xlfn.XLOOKUP(AV113,#REF!,#REF!)</f>
        <v>#REF!</v>
      </c>
    </row>
    <row r="114" spans="2:71" x14ac:dyDescent="0.2">
      <c r="C114" t="s">
        <v>94</v>
      </c>
      <c r="E114" t="s">
        <v>479</v>
      </c>
      <c r="F114" t="s">
        <v>480</v>
      </c>
      <c r="G114" t="s">
        <v>481</v>
      </c>
      <c r="H114" s="1">
        <v>44025</v>
      </c>
      <c r="J114" t="s">
        <v>4702</v>
      </c>
      <c r="K114">
        <v>13</v>
      </c>
      <c r="L114" t="s">
        <v>4703</v>
      </c>
      <c r="M114" t="s">
        <v>293</v>
      </c>
      <c r="N114" t="s">
        <v>4668</v>
      </c>
      <c r="O114" t="s">
        <v>98</v>
      </c>
      <c r="P114" t="s">
        <v>99</v>
      </c>
      <c r="Q114">
        <f t="shared" si="19"/>
        <v>31</v>
      </c>
      <c r="R114" s="3">
        <v>455401</v>
      </c>
      <c r="S114" s="3">
        <v>80900.083333333328</v>
      </c>
      <c r="T114" s="20">
        <v>0</v>
      </c>
      <c r="U114" s="3">
        <f t="shared" si="27"/>
        <v>0</v>
      </c>
      <c r="V114" s="21"/>
      <c r="W114" s="3">
        <v>1824.5232371794871</v>
      </c>
      <c r="X114" s="3">
        <v>1054.1689814814815</v>
      </c>
      <c r="Y114" s="22">
        <v>189.75041666666669</v>
      </c>
      <c r="Z114">
        <v>75</v>
      </c>
      <c r="AB114" s="3">
        <v>0</v>
      </c>
      <c r="AC114" s="3">
        <v>4167</v>
      </c>
      <c r="AD114" s="3">
        <f t="shared" si="20"/>
        <v>88210.52596866095</v>
      </c>
      <c r="AE114" s="3">
        <v>5687.5</v>
      </c>
      <c r="AG114" s="3">
        <f t="shared" si="21"/>
        <v>93898.02596866095</v>
      </c>
      <c r="AJ114" s="3">
        <v>5785.5624142824954</v>
      </c>
      <c r="AK114" t="s">
        <v>266</v>
      </c>
      <c r="AL114" t="s">
        <v>267</v>
      </c>
      <c r="AM114" s="23">
        <v>8.5000000000000006E-2</v>
      </c>
      <c r="AN114" s="24">
        <f t="shared" si="28"/>
        <v>99683.588382943446</v>
      </c>
      <c r="AO114" s="25">
        <f t="shared" si="37"/>
        <v>8473.1050125501934</v>
      </c>
      <c r="AP114" s="3">
        <f t="shared" si="38"/>
        <v>29700</v>
      </c>
      <c r="AQ114" s="24">
        <f t="shared" si="39"/>
        <v>2524.5</v>
      </c>
      <c r="AR114" s="24">
        <f t="shared" si="40"/>
        <v>140381.19339549364</v>
      </c>
      <c r="AS114" s="24">
        <f t="shared" si="23"/>
        <v>129383.58838294345</v>
      </c>
      <c r="AT114" t="s">
        <v>134</v>
      </c>
      <c r="AU114" t="s">
        <v>134</v>
      </c>
      <c r="AV114" t="s">
        <v>135</v>
      </c>
      <c r="AW114">
        <v>90373</v>
      </c>
      <c r="AX114" t="s">
        <v>136</v>
      </c>
      <c r="AY114">
        <v>94.088300000000004</v>
      </c>
      <c r="AZ114" s="3">
        <f t="shared" si="24"/>
        <v>1492.0154088818017</v>
      </c>
      <c r="BA114" s="24">
        <f t="shared" si="25"/>
        <v>129383.58838294345</v>
      </c>
      <c r="BB114" s="24">
        <f t="shared" si="26"/>
        <v>10997.605012550193</v>
      </c>
      <c r="BD114" t="s">
        <v>103</v>
      </c>
      <c r="BE114">
        <v>1</v>
      </c>
      <c r="BG114" t="s">
        <v>5305</v>
      </c>
      <c r="BI114" t="s">
        <v>199</v>
      </c>
      <c r="BN114" t="s">
        <v>5115</v>
      </c>
      <c r="BO114" t="s">
        <v>5061</v>
      </c>
      <c r="BP114" t="s">
        <v>5062</v>
      </c>
      <c r="BS114" t="e">
        <f>_xlfn.XLOOKUP(AV114,#REF!,#REF!)</f>
        <v>#REF!</v>
      </c>
    </row>
    <row r="115" spans="2:71" x14ac:dyDescent="0.2">
      <c r="C115" t="s">
        <v>94</v>
      </c>
      <c r="E115" t="s">
        <v>482</v>
      </c>
      <c r="F115" t="s">
        <v>483</v>
      </c>
      <c r="G115" t="s">
        <v>484</v>
      </c>
      <c r="H115" s="1">
        <v>44032</v>
      </c>
      <c r="J115" t="s">
        <v>4678</v>
      </c>
      <c r="K115">
        <v>15</v>
      </c>
      <c r="L115" t="s">
        <v>4703</v>
      </c>
      <c r="M115" t="s">
        <v>293</v>
      </c>
      <c r="N115" t="s">
        <v>4668</v>
      </c>
      <c r="O115" t="s">
        <v>98</v>
      </c>
      <c r="P115" t="s">
        <v>99</v>
      </c>
      <c r="Q115">
        <f t="shared" si="19"/>
        <v>31</v>
      </c>
      <c r="R115" s="3">
        <v>850828</v>
      </c>
      <c r="S115" s="3">
        <v>146804.58333333334</v>
      </c>
      <c r="T115" s="20">
        <v>0</v>
      </c>
      <c r="U115" s="3">
        <f t="shared" si="27"/>
        <v>0</v>
      </c>
      <c r="V115" s="21"/>
      <c r="W115" s="3">
        <v>3408.7660256410254</v>
      </c>
      <c r="X115" s="3">
        <v>1969.5092592592591</v>
      </c>
      <c r="Y115" s="22">
        <v>354.51166666666666</v>
      </c>
      <c r="Z115">
        <v>75</v>
      </c>
      <c r="AB115" s="3">
        <v>5122.3404802504956</v>
      </c>
      <c r="AC115" s="3">
        <v>4167</v>
      </c>
      <c r="AD115" s="3">
        <f t="shared" si="20"/>
        <v>161901.71076515078</v>
      </c>
      <c r="AE115" s="3">
        <v>5687.5</v>
      </c>
      <c r="AG115" s="3">
        <f t="shared" si="21"/>
        <v>167589.21076515078</v>
      </c>
      <c r="AJ115" s="3">
        <v>5813.1491241962494</v>
      </c>
      <c r="AK115" t="s">
        <v>229</v>
      </c>
      <c r="AL115" t="s">
        <v>230</v>
      </c>
      <c r="AM115" s="23">
        <v>8.5000000000000006E-2</v>
      </c>
      <c r="AN115" s="24">
        <f t="shared" si="28"/>
        <v>173402.35988934702</v>
      </c>
      <c r="AO115" s="25">
        <f t="shared" si="37"/>
        <v>14739.200590594497</v>
      </c>
      <c r="AP115" s="3">
        <f t="shared" si="38"/>
        <v>29700</v>
      </c>
      <c r="AQ115" s="24">
        <f t="shared" si="39"/>
        <v>2524.5</v>
      </c>
      <c r="AR115" s="24">
        <f t="shared" si="40"/>
        <v>220366.06047994152</v>
      </c>
      <c r="AS115" s="24">
        <f t="shared" si="23"/>
        <v>203102.35988934702</v>
      </c>
      <c r="AT115" t="s">
        <v>134</v>
      </c>
      <c r="AU115" t="s">
        <v>134</v>
      </c>
      <c r="AV115" t="s">
        <v>135</v>
      </c>
      <c r="AW115">
        <v>90264</v>
      </c>
      <c r="AX115" t="s">
        <v>136</v>
      </c>
      <c r="AY115">
        <v>94.088300000000004</v>
      </c>
      <c r="AZ115" s="3">
        <f t="shared" si="24"/>
        <v>2342.1196947967123</v>
      </c>
      <c r="BA115" s="24">
        <f t="shared" si="25"/>
        <v>203102.35988934702</v>
      </c>
      <c r="BB115" s="24">
        <f t="shared" si="26"/>
        <v>17263.700590594497</v>
      </c>
      <c r="BD115" t="s">
        <v>103</v>
      </c>
      <c r="BE115">
        <v>1</v>
      </c>
      <c r="BG115" t="s">
        <v>5305</v>
      </c>
      <c r="BI115" t="s">
        <v>199</v>
      </c>
      <c r="BN115" t="s">
        <v>5109</v>
      </c>
      <c r="BO115" t="s">
        <v>5061</v>
      </c>
      <c r="BP115" t="s">
        <v>5062</v>
      </c>
      <c r="BS115" t="e">
        <f>_xlfn.XLOOKUP(AV115,#REF!,#REF!)</f>
        <v>#REF!</v>
      </c>
    </row>
    <row r="116" spans="2:71" x14ac:dyDescent="0.2">
      <c r="C116" t="s">
        <v>94</v>
      </c>
      <c r="E116" t="s">
        <v>485</v>
      </c>
      <c r="F116" t="s">
        <v>486</v>
      </c>
      <c r="G116" t="s">
        <v>487</v>
      </c>
      <c r="H116" s="1">
        <v>44032</v>
      </c>
      <c r="J116" t="s">
        <v>4702</v>
      </c>
      <c r="K116">
        <v>13</v>
      </c>
      <c r="L116" t="s">
        <v>4703</v>
      </c>
      <c r="M116" t="s">
        <v>293</v>
      </c>
      <c r="N116" t="s">
        <v>4668</v>
      </c>
      <c r="O116" t="s">
        <v>98</v>
      </c>
      <c r="P116" t="s">
        <v>99</v>
      </c>
      <c r="Q116">
        <f t="shared" si="19"/>
        <v>31</v>
      </c>
      <c r="R116" s="3">
        <v>660992</v>
      </c>
      <c r="S116" s="3">
        <v>115165.33333333333</v>
      </c>
      <c r="T116" s="20">
        <v>0</v>
      </c>
      <c r="U116" s="3">
        <f t="shared" si="27"/>
        <v>0</v>
      </c>
      <c r="V116" s="21"/>
      <c r="W116" s="3">
        <v>2648.2051282051279</v>
      </c>
      <c r="X116" s="3">
        <v>1530.0740740740739</v>
      </c>
      <c r="Y116" s="22">
        <v>275.41333333333336</v>
      </c>
      <c r="Z116">
        <v>75</v>
      </c>
      <c r="AB116" s="3">
        <v>0</v>
      </c>
      <c r="AC116" s="3">
        <v>4167</v>
      </c>
      <c r="AD116" s="3">
        <f t="shared" si="20"/>
        <v>123861.02586894586</v>
      </c>
      <c r="AE116" s="3">
        <v>5687.5</v>
      </c>
      <c r="AG116" s="3">
        <f t="shared" si="21"/>
        <v>129548.52586894586</v>
      </c>
      <c r="AJ116" s="3">
        <v>5785.5624142824954</v>
      </c>
      <c r="AK116" t="s">
        <v>266</v>
      </c>
      <c r="AL116" t="s">
        <v>267</v>
      </c>
      <c r="AM116" s="23">
        <v>8.5000000000000006E-2</v>
      </c>
      <c r="AN116" s="24">
        <f t="shared" si="28"/>
        <v>135334.08828322834</v>
      </c>
      <c r="AO116" s="25">
        <f t="shared" si="37"/>
        <v>11503.39750407441</v>
      </c>
      <c r="AP116" s="3">
        <f t="shared" si="38"/>
        <v>29700</v>
      </c>
      <c r="AQ116" s="24">
        <f t="shared" si="39"/>
        <v>2524.5</v>
      </c>
      <c r="AR116" s="24">
        <f t="shared" si="40"/>
        <v>179061.98578730275</v>
      </c>
      <c r="AS116" s="24">
        <f t="shared" si="23"/>
        <v>165034.08828322834</v>
      </c>
      <c r="AT116" t="s">
        <v>134</v>
      </c>
      <c r="AU116" t="s">
        <v>134</v>
      </c>
      <c r="AV116" t="s">
        <v>135</v>
      </c>
      <c r="AW116">
        <v>90023</v>
      </c>
      <c r="AX116" t="s">
        <v>136</v>
      </c>
      <c r="AY116">
        <v>94.088300000000004</v>
      </c>
      <c r="AZ116" s="3">
        <f t="shared" si="24"/>
        <v>1903.1270177833242</v>
      </c>
      <c r="BA116" s="24">
        <f t="shared" si="25"/>
        <v>165034.08828322834</v>
      </c>
      <c r="BB116" s="24">
        <f t="shared" si="26"/>
        <v>14027.897504074412</v>
      </c>
      <c r="BD116" t="s">
        <v>103</v>
      </c>
      <c r="BE116">
        <v>1</v>
      </c>
      <c r="BG116" t="s">
        <v>5305</v>
      </c>
      <c r="BI116" t="s">
        <v>426</v>
      </c>
      <c r="BN116" t="s">
        <v>5118</v>
      </c>
      <c r="BO116" t="s">
        <v>5061</v>
      </c>
      <c r="BP116" t="s">
        <v>5062</v>
      </c>
      <c r="BS116" t="e">
        <f>_xlfn.XLOOKUP(AV116,#REF!,#REF!)</f>
        <v>#REF!</v>
      </c>
    </row>
    <row r="117" spans="2:71" x14ac:dyDescent="0.2">
      <c r="C117" t="s">
        <v>94</v>
      </c>
      <c r="E117" t="s">
        <v>488</v>
      </c>
      <c r="F117" t="s">
        <v>489</v>
      </c>
      <c r="G117" t="s">
        <v>490</v>
      </c>
      <c r="H117" s="1">
        <v>44039</v>
      </c>
      <c r="J117" t="s">
        <v>4678</v>
      </c>
      <c r="K117">
        <v>15</v>
      </c>
      <c r="L117" t="s">
        <v>4703</v>
      </c>
      <c r="M117" t="s">
        <v>293</v>
      </c>
      <c r="N117" t="s">
        <v>4668</v>
      </c>
      <c r="O117" t="s">
        <v>98</v>
      </c>
      <c r="P117" t="s">
        <v>99</v>
      </c>
      <c r="Q117">
        <f t="shared" si="19"/>
        <v>31</v>
      </c>
      <c r="R117" s="3">
        <v>673749</v>
      </c>
      <c r="S117" s="3">
        <v>117291.41666666667</v>
      </c>
      <c r="T117" s="20">
        <v>0</v>
      </c>
      <c r="U117" s="3">
        <f t="shared" si="27"/>
        <v>0</v>
      </c>
      <c r="V117" s="21"/>
      <c r="W117" s="3">
        <v>2699.3149038461538</v>
      </c>
      <c r="X117" s="3">
        <v>0</v>
      </c>
      <c r="Y117" s="22">
        <v>280.72874999999999</v>
      </c>
      <c r="Z117">
        <v>75</v>
      </c>
      <c r="AB117" s="3">
        <v>0</v>
      </c>
      <c r="AC117" s="3">
        <v>4167</v>
      </c>
      <c r="AD117" s="3">
        <f t="shared" si="20"/>
        <v>124513.46032051282</v>
      </c>
      <c r="AE117" s="3">
        <v>5687.5</v>
      </c>
      <c r="AG117" s="3">
        <f t="shared" si="21"/>
        <v>130200.96032051282</v>
      </c>
      <c r="AJ117" s="3">
        <v>3900.7409927950625</v>
      </c>
      <c r="AK117" t="s">
        <v>289</v>
      </c>
      <c r="AL117" t="s">
        <v>290</v>
      </c>
      <c r="AM117" s="23">
        <v>8.5000000000000006E-2</v>
      </c>
      <c r="AN117" s="24">
        <f t="shared" si="28"/>
        <v>134101.70131330789</v>
      </c>
      <c r="AO117" s="25">
        <f t="shared" si="37"/>
        <v>11398.644611631171</v>
      </c>
      <c r="AP117" s="3">
        <f t="shared" si="38"/>
        <v>29700</v>
      </c>
      <c r="AQ117" s="24">
        <f t="shared" si="39"/>
        <v>2524.5</v>
      </c>
      <c r="AR117" s="24">
        <f t="shared" si="40"/>
        <v>177724.84592493906</v>
      </c>
      <c r="AS117" s="24">
        <f t="shared" si="23"/>
        <v>163801.70131330789</v>
      </c>
      <c r="AT117" t="s">
        <v>134</v>
      </c>
      <c r="AU117" t="s">
        <v>134</v>
      </c>
      <c r="AV117" t="s">
        <v>135</v>
      </c>
      <c r="AW117">
        <v>90242</v>
      </c>
      <c r="AX117" t="s">
        <v>136</v>
      </c>
      <c r="AY117">
        <v>94.088300000000004</v>
      </c>
      <c r="AZ117" s="3">
        <f t="shared" si="24"/>
        <v>1888.9154754091535</v>
      </c>
      <c r="BA117" s="24">
        <f t="shared" si="25"/>
        <v>163801.70131330789</v>
      </c>
      <c r="BB117" s="24">
        <f t="shared" si="26"/>
        <v>13923.144611631171</v>
      </c>
      <c r="BD117" t="s">
        <v>103</v>
      </c>
      <c r="BE117">
        <v>1</v>
      </c>
      <c r="BG117" t="s">
        <v>5305</v>
      </c>
      <c r="BI117" t="s">
        <v>312</v>
      </c>
      <c r="BN117" t="s">
        <v>5105</v>
      </c>
      <c r="BO117" t="s">
        <v>5061</v>
      </c>
      <c r="BP117" t="s">
        <v>5062</v>
      </c>
      <c r="BS117" t="e">
        <f>_xlfn.XLOOKUP(AV117,#REF!,#REF!)</f>
        <v>#REF!</v>
      </c>
    </row>
    <row r="118" spans="2:71" x14ac:dyDescent="0.2">
      <c r="C118" t="s">
        <v>94</v>
      </c>
      <c r="E118" t="s">
        <v>491</v>
      </c>
      <c r="F118" t="s">
        <v>492</v>
      </c>
      <c r="G118" t="s">
        <v>493</v>
      </c>
      <c r="H118" s="1">
        <v>44046</v>
      </c>
      <c r="J118" t="s">
        <v>4702</v>
      </c>
      <c r="K118">
        <v>13</v>
      </c>
      <c r="L118" t="s">
        <v>4703</v>
      </c>
      <c r="M118" t="s">
        <v>293</v>
      </c>
      <c r="N118" t="s">
        <v>4668</v>
      </c>
      <c r="O118" t="s">
        <v>98</v>
      </c>
      <c r="P118" t="s">
        <v>99</v>
      </c>
      <c r="Q118">
        <f t="shared" si="19"/>
        <v>31</v>
      </c>
      <c r="R118" s="3">
        <v>423501</v>
      </c>
      <c r="S118" s="3">
        <v>75583.5</v>
      </c>
      <c r="T118" s="20">
        <v>0</v>
      </c>
      <c r="U118" s="3">
        <f t="shared" si="27"/>
        <v>0</v>
      </c>
      <c r="V118" s="21"/>
      <c r="W118" s="3">
        <v>1696.71875</v>
      </c>
      <c r="X118" s="3">
        <v>980.32638888888891</v>
      </c>
      <c r="Y118" s="22">
        <v>176.45875000000001</v>
      </c>
      <c r="Z118">
        <v>75</v>
      </c>
      <c r="AB118" s="3">
        <v>3615.3479109607997</v>
      </c>
      <c r="AC118" s="3">
        <v>4167</v>
      </c>
      <c r="AD118" s="3">
        <f t="shared" si="20"/>
        <v>86294.351799849697</v>
      </c>
      <c r="AE118" s="3">
        <v>5687.5</v>
      </c>
      <c r="AG118" s="3">
        <f t="shared" si="21"/>
        <v>91981.851799849697</v>
      </c>
      <c r="AJ118" s="3">
        <v>5813.1491241962494</v>
      </c>
      <c r="AK118" t="s">
        <v>229</v>
      </c>
      <c r="AL118" t="s">
        <v>230</v>
      </c>
      <c r="AM118" s="23">
        <v>8.5000000000000006E-2</v>
      </c>
      <c r="AN118" s="24">
        <f t="shared" si="28"/>
        <v>97795.000924045948</v>
      </c>
      <c r="AO118" s="25">
        <f t="shared" si="37"/>
        <v>8312.5750785439068</v>
      </c>
      <c r="AP118" s="3">
        <f t="shared" si="38"/>
        <v>29700</v>
      </c>
      <c r="AQ118" s="24">
        <f t="shared" si="39"/>
        <v>2524.5</v>
      </c>
      <c r="AR118" s="24">
        <f t="shared" si="40"/>
        <v>138332.07600258983</v>
      </c>
      <c r="AS118" s="24">
        <f t="shared" si="23"/>
        <v>127495.00092404595</v>
      </c>
      <c r="AT118" t="s">
        <v>134</v>
      </c>
      <c r="AU118" t="s">
        <v>134</v>
      </c>
      <c r="AV118" t="s">
        <v>135</v>
      </c>
      <c r="AW118">
        <v>90390</v>
      </c>
      <c r="AX118" t="s">
        <v>136</v>
      </c>
      <c r="AY118">
        <v>94.088300000000004</v>
      </c>
      <c r="AZ118" s="3">
        <f t="shared" si="24"/>
        <v>1470.2367457227926</v>
      </c>
      <c r="BA118" s="24">
        <f t="shared" si="25"/>
        <v>127495.00092404595</v>
      </c>
      <c r="BB118" s="24">
        <f t="shared" si="26"/>
        <v>10837.075078543887</v>
      </c>
      <c r="BD118" t="s">
        <v>103</v>
      </c>
      <c r="BE118">
        <v>1</v>
      </c>
      <c r="BG118" t="s">
        <v>5305</v>
      </c>
      <c r="BI118" t="s">
        <v>199</v>
      </c>
      <c r="BN118" t="s">
        <v>5109</v>
      </c>
      <c r="BO118" t="s">
        <v>5061</v>
      </c>
      <c r="BP118" t="s">
        <v>5062</v>
      </c>
      <c r="BS118" t="e">
        <f>_xlfn.XLOOKUP(AV118,#REF!,#REF!)</f>
        <v>#REF!</v>
      </c>
    </row>
    <row r="119" spans="2:71" x14ac:dyDescent="0.2">
      <c r="C119" t="s">
        <v>94</v>
      </c>
      <c r="E119" t="s">
        <v>494</v>
      </c>
      <c r="F119" t="s">
        <v>495</v>
      </c>
      <c r="G119" t="s">
        <v>496</v>
      </c>
      <c r="H119" s="1">
        <v>44046</v>
      </c>
      <c r="J119" t="s">
        <v>4702</v>
      </c>
      <c r="K119">
        <v>13</v>
      </c>
      <c r="L119" t="s">
        <v>4703</v>
      </c>
      <c r="M119" t="s">
        <v>293</v>
      </c>
      <c r="N119" t="s">
        <v>4668</v>
      </c>
      <c r="O119" t="s">
        <v>98</v>
      </c>
      <c r="P119" t="s">
        <v>99</v>
      </c>
      <c r="Q119">
        <f t="shared" si="19"/>
        <v>31</v>
      </c>
      <c r="R119" s="3">
        <v>507600</v>
      </c>
      <c r="S119" s="3">
        <v>89600</v>
      </c>
      <c r="T119" s="20">
        <v>0</v>
      </c>
      <c r="U119" s="3">
        <f t="shared" si="27"/>
        <v>0</v>
      </c>
      <c r="V119" s="21"/>
      <c r="W119" s="3">
        <v>2033.6538461538464</v>
      </c>
      <c r="X119" s="3">
        <v>969.375</v>
      </c>
      <c r="Y119" s="22">
        <v>211.5</v>
      </c>
      <c r="Z119">
        <v>75</v>
      </c>
      <c r="AB119" s="3">
        <v>0</v>
      </c>
      <c r="AC119" s="3">
        <v>4167</v>
      </c>
      <c r="AD119" s="3">
        <f t="shared" si="20"/>
        <v>97056.528846153844</v>
      </c>
      <c r="AE119" s="3">
        <v>5687.5</v>
      </c>
      <c r="AG119" s="3">
        <f t="shared" si="21"/>
        <v>102744.02884615384</v>
      </c>
      <c r="AJ119" s="3">
        <v>5813.1491241962494</v>
      </c>
      <c r="AK119" t="s">
        <v>229</v>
      </c>
      <c r="AL119" t="s">
        <v>230</v>
      </c>
      <c r="AM119" s="23">
        <v>8.5000000000000006E-2</v>
      </c>
      <c r="AN119" s="24">
        <f t="shared" si="28"/>
        <v>108557.17797035009</v>
      </c>
      <c r="AO119" s="25">
        <f t="shared" si="37"/>
        <v>9227.3601274797584</v>
      </c>
      <c r="AP119" s="3">
        <f t="shared" si="38"/>
        <v>29700</v>
      </c>
      <c r="AQ119" s="24">
        <f t="shared" si="39"/>
        <v>2524.5</v>
      </c>
      <c r="AR119" s="24">
        <f t="shared" si="40"/>
        <v>150009.03809782985</v>
      </c>
      <c r="AS119" s="24">
        <f t="shared" si="23"/>
        <v>138257.17797035008</v>
      </c>
      <c r="AT119" t="s">
        <v>134</v>
      </c>
      <c r="AU119" t="s">
        <v>134</v>
      </c>
      <c r="AV119" t="s">
        <v>135</v>
      </c>
      <c r="AW119">
        <v>90390</v>
      </c>
      <c r="AX119" t="s">
        <v>136</v>
      </c>
      <c r="AY119">
        <v>94.088300000000004</v>
      </c>
      <c r="AZ119" s="3">
        <f t="shared" si="24"/>
        <v>1594.3431659178648</v>
      </c>
      <c r="BA119" s="24">
        <f t="shared" si="25"/>
        <v>138257.17797035008</v>
      </c>
      <c r="BB119" s="24">
        <f t="shared" si="26"/>
        <v>11751.860127479769</v>
      </c>
      <c r="BD119" t="s">
        <v>103</v>
      </c>
      <c r="BE119">
        <v>1</v>
      </c>
      <c r="BG119" t="s">
        <v>5305</v>
      </c>
      <c r="BI119" t="s">
        <v>199</v>
      </c>
      <c r="BN119" t="s">
        <v>5109</v>
      </c>
      <c r="BO119" t="s">
        <v>5061</v>
      </c>
      <c r="BP119" t="s">
        <v>5062</v>
      </c>
      <c r="BS119" t="e">
        <f>_xlfn.XLOOKUP(AV119,#REF!,#REF!)</f>
        <v>#REF!</v>
      </c>
    </row>
    <row r="120" spans="2:71" x14ac:dyDescent="0.2">
      <c r="C120" t="s">
        <v>94</v>
      </c>
      <c r="E120" t="s">
        <v>497</v>
      </c>
      <c r="F120" t="s">
        <v>498</v>
      </c>
      <c r="G120" t="s">
        <v>499</v>
      </c>
      <c r="H120" s="1">
        <v>44053</v>
      </c>
      <c r="J120" t="s">
        <v>151</v>
      </c>
      <c r="K120">
        <v>16</v>
      </c>
      <c r="L120" t="s">
        <v>4691</v>
      </c>
      <c r="M120" t="s">
        <v>4444</v>
      </c>
      <c r="N120" t="s">
        <v>4668</v>
      </c>
      <c r="O120" t="s">
        <v>98</v>
      </c>
      <c r="P120" t="s">
        <v>99</v>
      </c>
      <c r="Q120">
        <f t="shared" si="19"/>
        <v>31</v>
      </c>
      <c r="R120" s="3">
        <v>1302528</v>
      </c>
      <c r="S120" s="3">
        <v>217088</v>
      </c>
      <c r="T120" s="20">
        <v>0</v>
      </c>
      <c r="U120" s="3">
        <f t="shared" si="27"/>
        <v>0</v>
      </c>
      <c r="V120" s="21"/>
      <c r="W120" s="3">
        <v>5218.4615384615381</v>
      </c>
      <c r="X120" s="3">
        <v>1658.3111111111109</v>
      </c>
      <c r="Y120" s="22">
        <v>542.72</v>
      </c>
      <c r="Z120">
        <v>75</v>
      </c>
      <c r="AB120" s="3">
        <v>11119.576714527777</v>
      </c>
      <c r="AC120" s="3">
        <v>4167</v>
      </c>
      <c r="AD120" s="3">
        <f t="shared" si="20"/>
        <v>239869.0693641004</v>
      </c>
      <c r="AE120" s="3">
        <v>7046.666666666667</v>
      </c>
      <c r="AG120" s="3">
        <f t="shared" si="21"/>
        <v>246915.73603076706</v>
      </c>
      <c r="AJ120" s="3">
        <v>7372.3146980524034</v>
      </c>
      <c r="AK120" t="s">
        <v>433</v>
      </c>
      <c r="AL120" t="s">
        <v>434</v>
      </c>
      <c r="AM120" s="23">
        <v>0.1</v>
      </c>
      <c r="AN120" s="24">
        <f t="shared" si="28"/>
        <v>254288.05072881945</v>
      </c>
      <c r="AO120" s="25">
        <f t="shared" si="37"/>
        <v>25428.805072881947</v>
      </c>
      <c r="AP120" s="3">
        <f t="shared" si="38"/>
        <v>29700</v>
      </c>
      <c r="AQ120" s="24">
        <f t="shared" si="39"/>
        <v>2970</v>
      </c>
      <c r="AR120" s="24">
        <f t="shared" si="40"/>
        <v>312386.85580170137</v>
      </c>
      <c r="AS120" s="24">
        <f t="shared" si="23"/>
        <v>283988.05072881945</v>
      </c>
      <c r="AT120" t="s">
        <v>134</v>
      </c>
      <c r="AU120" t="s">
        <v>134</v>
      </c>
      <c r="AV120" t="s">
        <v>135</v>
      </c>
      <c r="AW120">
        <v>90324</v>
      </c>
      <c r="AX120" t="s">
        <v>136</v>
      </c>
      <c r="AY120">
        <v>94.088300000000004</v>
      </c>
      <c r="AZ120" s="3">
        <f t="shared" si="24"/>
        <v>3320.1456057947839</v>
      </c>
      <c r="BA120" s="24">
        <f t="shared" si="25"/>
        <v>283988.05072881945</v>
      </c>
      <c r="BB120" s="24">
        <f t="shared" si="26"/>
        <v>28398.805072881922</v>
      </c>
      <c r="BD120" t="s">
        <v>103</v>
      </c>
      <c r="BE120">
        <v>1</v>
      </c>
      <c r="BG120" t="s">
        <v>5305</v>
      </c>
      <c r="BI120" t="s">
        <v>435</v>
      </c>
      <c r="BN120" t="s">
        <v>5119</v>
      </c>
      <c r="BO120" t="s">
        <v>134</v>
      </c>
      <c r="BP120" t="s">
        <v>5091</v>
      </c>
      <c r="BS120" t="e">
        <f>_xlfn.XLOOKUP(AV120,#REF!,#REF!)</f>
        <v>#REF!</v>
      </c>
    </row>
    <row r="121" spans="2:71" x14ac:dyDescent="0.2">
      <c r="C121" t="s">
        <v>94</v>
      </c>
      <c r="E121" t="s">
        <v>500</v>
      </c>
      <c r="F121" t="s">
        <v>501</v>
      </c>
      <c r="G121" t="s">
        <v>502</v>
      </c>
      <c r="H121" s="1">
        <v>44060</v>
      </c>
      <c r="J121" t="s">
        <v>151</v>
      </c>
      <c r="K121">
        <v>16</v>
      </c>
      <c r="L121" t="s">
        <v>4703</v>
      </c>
      <c r="M121" t="s">
        <v>293</v>
      </c>
      <c r="N121" t="s">
        <v>4668</v>
      </c>
      <c r="O121" t="s">
        <v>98</v>
      </c>
      <c r="P121" t="s">
        <v>99</v>
      </c>
      <c r="Q121">
        <f t="shared" si="19"/>
        <v>31</v>
      </c>
      <c r="R121" s="3">
        <v>801040</v>
      </c>
      <c r="S121" s="3">
        <v>138506.58333333334</v>
      </c>
      <c r="T121" s="20">
        <v>0</v>
      </c>
      <c r="U121" s="3">
        <f t="shared" si="27"/>
        <v>0</v>
      </c>
      <c r="V121" s="21"/>
      <c r="W121" s="3">
        <v>3209.2948717948716</v>
      </c>
      <c r="X121" s="3">
        <v>1854.2592592592591</v>
      </c>
      <c r="Y121" s="22">
        <v>333.76666666666665</v>
      </c>
      <c r="Z121">
        <v>75</v>
      </c>
      <c r="AB121" s="3">
        <v>0</v>
      </c>
      <c r="AC121" s="3">
        <v>4167</v>
      </c>
      <c r="AD121" s="3">
        <f t="shared" si="20"/>
        <v>148145.90413105415</v>
      </c>
      <c r="AE121" s="3">
        <v>5687.5</v>
      </c>
      <c r="AG121" s="3">
        <f t="shared" si="21"/>
        <v>153833.40413105415</v>
      </c>
      <c r="AJ121" s="3">
        <v>17246.247781680318</v>
      </c>
      <c r="AK121" t="s">
        <v>361</v>
      </c>
      <c r="AL121" t="s">
        <v>362</v>
      </c>
      <c r="AM121" s="23">
        <v>8.5000000000000006E-2</v>
      </c>
      <c r="AN121" s="24">
        <f t="shared" si="28"/>
        <v>171079.65191273447</v>
      </c>
      <c r="AO121" s="25">
        <f t="shared" si="37"/>
        <v>14541.770412582431</v>
      </c>
      <c r="AP121" s="3">
        <f t="shared" si="38"/>
        <v>29700</v>
      </c>
      <c r="AQ121" s="24">
        <f t="shared" si="39"/>
        <v>2524.5</v>
      </c>
      <c r="AR121" s="24">
        <f t="shared" si="40"/>
        <v>217845.9223253169</v>
      </c>
      <c r="AS121" s="24">
        <f t="shared" si="23"/>
        <v>200779.65191273447</v>
      </c>
      <c r="AT121" t="s">
        <v>134</v>
      </c>
      <c r="AU121" t="s">
        <v>134</v>
      </c>
      <c r="AV121" t="s">
        <v>135</v>
      </c>
      <c r="AW121">
        <v>90135</v>
      </c>
      <c r="AX121" t="s">
        <v>136</v>
      </c>
      <c r="AY121">
        <v>94.088300000000004</v>
      </c>
      <c r="AZ121" s="3">
        <f t="shared" si="24"/>
        <v>2315.3348750622222</v>
      </c>
      <c r="BA121" s="24">
        <f t="shared" si="25"/>
        <v>200779.65191273447</v>
      </c>
      <c r="BB121" s="24">
        <f t="shared" si="26"/>
        <v>17066.270412582438</v>
      </c>
      <c r="BD121" t="s">
        <v>103</v>
      </c>
      <c r="BE121">
        <v>1</v>
      </c>
      <c r="BG121" t="s">
        <v>5305</v>
      </c>
      <c r="BI121" t="s">
        <v>312</v>
      </c>
      <c r="BN121" t="s">
        <v>5120</v>
      </c>
      <c r="BO121" t="s">
        <v>5061</v>
      </c>
      <c r="BP121" t="s">
        <v>5062</v>
      </c>
      <c r="BS121" t="e">
        <f>_xlfn.XLOOKUP(AV121,#REF!,#REF!)</f>
        <v>#REF!</v>
      </c>
    </row>
    <row r="122" spans="2:71" x14ac:dyDescent="0.2">
      <c r="B122">
        <f>+COUNTIF(F122:F3289,F122)</f>
        <v>2</v>
      </c>
      <c r="C122" t="s">
        <v>94</v>
      </c>
      <c r="E122" t="s">
        <v>503</v>
      </c>
      <c r="F122" t="s">
        <v>504</v>
      </c>
      <c r="G122" t="s">
        <v>505</v>
      </c>
      <c r="H122" s="1">
        <v>44088</v>
      </c>
      <c r="J122" t="s">
        <v>4697</v>
      </c>
      <c r="K122">
        <v>14</v>
      </c>
      <c r="L122" t="s">
        <v>4703</v>
      </c>
      <c r="M122" t="s">
        <v>293</v>
      </c>
      <c r="N122" t="s">
        <v>4668</v>
      </c>
      <c r="O122" t="s">
        <v>98</v>
      </c>
      <c r="P122" t="s">
        <v>99</v>
      </c>
      <c r="Q122">
        <f t="shared" si="19"/>
        <v>31</v>
      </c>
      <c r="R122" s="3">
        <v>747156</v>
      </c>
      <c r="S122" s="3">
        <v>129526</v>
      </c>
      <c r="T122" s="20">
        <v>0</v>
      </c>
      <c r="U122" s="3">
        <f t="shared" si="27"/>
        <v>0</v>
      </c>
      <c r="V122" s="21"/>
      <c r="W122" s="3">
        <v>2993.4134615384614</v>
      </c>
      <c r="X122" s="3">
        <v>1729.5277777777778</v>
      </c>
      <c r="Y122" s="22">
        <v>311.315</v>
      </c>
      <c r="Z122">
        <v>75</v>
      </c>
      <c r="AB122" s="3">
        <v>3317.2276950102209</v>
      </c>
      <c r="AC122" s="3">
        <v>4167</v>
      </c>
      <c r="AD122" s="3">
        <f t="shared" si="20"/>
        <v>142119.48393432648</v>
      </c>
      <c r="AE122" s="3">
        <v>5687.5</v>
      </c>
      <c r="AG122" s="3">
        <f t="shared" si="21"/>
        <v>147806.98393432648</v>
      </c>
      <c r="AJ122" s="3">
        <v>5785.5624142824954</v>
      </c>
      <c r="AK122" t="s">
        <v>266</v>
      </c>
      <c r="AL122" t="s">
        <v>267</v>
      </c>
      <c r="AM122" s="23">
        <v>8.5000000000000006E-2</v>
      </c>
      <c r="AN122" s="24">
        <f t="shared" si="28"/>
        <v>153592.54634860897</v>
      </c>
      <c r="AO122" s="25">
        <f t="shared" si="37"/>
        <v>13055.366439631764</v>
      </c>
      <c r="AP122" s="3">
        <f t="shared" si="38"/>
        <v>29700</v>
      </c>
      <c r="AQ122" s="24">
        <f t="shared" si="39"/>
        <v>2524.5</v>
      </c>
      <c r="AR122" s="24">
        <f t="shared" si="40"/>
        <v>198872.41278824073</v>
      </c>
      <c r="AS122" s="24">
        <f t="shared" si="23"/>
        <v>183292.54634860897</v>
      </c>
      <c r="AT122" t="s">
        <v>141</v>
      </c>
      <c r="AU122" t="s">
        <v>141</v>
      </c>
      <c r="AV122" t="s">
        <v>142</v>
      </c>
      <c r="AW122">
        <v>1233</v>
      </c>
      <c r="AX122" t="s">
        <v>143</v>
      </c>
      <c r="AY122">
        <v>67.992199999999997</v>
      </c>
      <c r="AZ122" s="3">
        <f t="shared" si="24"/>
        <v>2924.9298123643703</v>
      </c>
      <c r="BA122" s="24">
        <f t="shared" si="25"/>
        <v>183292.54634860897</v>
      </c>
      <c r="BB122" s="24">
        <f t="shared" si="26"/>
        <v>15579.866439631762</v>
      </c>
      <c r="BD122" t="s">
        <v>103</v>
      </c>
      <c r="BE122">
        <v>1</v>
      </c>
      <c r="BG122" t="s">
        <v>5306</v>
      </c>
      <c r="BI122" t="s">
        <v>471</v>
      </c>
      <c r="BN122" t="s">
        <v>5121</v>
      </c>
      <c r="BO122" t="s">
        <v>5068</v>
      </c>
      <c r="BP122" t="s">
        <v>5062</v>
      </c>
      <c r="BS122" t="e">
        <f>_xlfn.XLOOKUP(AV122,#REF!,#REF!)</f>
        <v>#REF!</v>
      </c>
    </row>
    <row r="123" spans="2:71" x14ac:dyDescent="0.2">
      <c r="C123" t="s">
        <v>94</v>
      </c>
      <c r="E123" t="s">
        <v>506</v>
      </c>
      <c r="F123" t="s">
        <v>507</v>
      </c>
      <c r="G123" t="s">
        <v>508</v>
      </c>
      <c r="H123" s="1">
        <v>44088</v>
      </c>
      <c r="J123" t="s">
        <v>4678</v>
      </c>
      <c r="K123">
        <v>15</v>
      </c>
      <c r="L123" t="s">
        <v>4791</v>
      </c>
      <c r="M123" t="s">
        <v>4579</v>
      </c>
      <c r="N123" t="s">
        <v>4668</v>
      </c>
      <c r="O123" t="s">
        <v>98</v>
      </c>
      <c r="P123" t="s">
        <v>99</v>
      </c>
      <c r="Q123">
        <f t="shared" si="19"/>
        <v>31</v>
      </c>
      <c r="R123" s="3">
        <v>1063250</v>
      </c>
      <c r="S123" s="3">
        <v>177208.33333333334</v>
      </c>
      <c r="T123" s="20">
        <v>0.1</v>
      </c>
      <c r="U123" s="3">
        <f t="shared" si="27"/>
        <v>17720.833333333336</v>
      </c>
      <c r="V123" s="21"/>
      <c r="W123" s="3">
        <v>4259.8157051282051</v>
      </c>
      <c r="X123" s="3">
        <v>1476.7361111111111</v>
      </c>
      <c r="Y123" s="22">
        <v>443.02083333333337</v>
      </c>
      <c r="Z123">
        <v>75</v>
      </c>
      <c r="AB123" s="3">
        <v>9076.7873310038776</v>
      </c>
      <c r="AC123" s="3">
        <v>4167</v>
      </c>
      <c r="AD123" s="3">
        <f t="shared" si="20"/>
        <v>214427.52664724324</v>
      </c>
      <c r="AE123" s="3">
        <v>23570.833333333332</v>
      </c>
      <c r="AG123" s="3">
        <f t="shared" si="21"/>
        <v>237998.35998057658</v>
      </c>
      <c r="AJ123" s="3">
        <v>0</v>
      </c>
      <c r="AK123" t="s">
        <v>100</v>
      </c>
      <c r="AM123" s="23">
        <v>8.5000000000000006E-2</v>
      </c>
      <c r="AN123" s="24">
        <f t="shared" si="28"/>
        <v>237998.35998057658</v>
      </c>
      <c r="AO123" s="25">
        <f t="shared" si="37"/>
        <v>20229.860598349012</v>
      </c>
      <c r="AP123" s="3">
        <f t="shared" si="38"/>
        <v>29700</v>
      </c>
      <c r="AQ123" s="24">
        <f t="shared" si="39"/>
        <v>2524.5</v>
      </c>
      <c r="AR123" s="24">
        <f t="shared" si="40"/>
        <v>290452.72057892557</v>
      </c>
      <c r="AS123" s="24">
        <f t="shared" si="23"/>
        <v>267698.35998057656</v>
      </c>
      <c r="AT123" t="s">
        <v>134</v>
      </c>
      <c r="AU123" t="s">
        <v>134</v>
      </c>
      <c r="AV123" t="s">
        <v>135</v>
      </c>
      <c r="AW123">
        <v>90217</v>
      </c>
      <c r="AX123" t="s">
        <v>136</v>
      </c>
      <c r="AY123">
        <v>94.088300000000004</v>
      </c>
      <c r="AZ123" s="3">
        <f t="shared" si="24"/>
        <v>3087.0227284255911</v>
      </c>
      <c r="BA123" s="24">
        <f t="shared" si="25"/>
        <v>267698.35998057656</v>
      </c>
      <c r="BB123" s="24">
        <f t="shared" si="26"/>
        <v>22754.360598349012</v>
      </c>
      <c r="BD123" t="s">
        <v>103</v>
      </c>
      <c r="BE123">
        <v>1</v>
      </c>
      <c r="BG123" t="s">
        <v>5305</v>
      </c>
      <c r="BI123" t="s">
        <v>509</v>
      </c>
      <c r="BN123" t="s">
        <v>5122</v>
      </c>
      <c r="BO123" t="s">
        <v>5061</v>
      </c>
      <c r="BP123" t="s">
        <v>5123</v>
      </c>
      <c r="BS123" t="e">
        <f>_xlfn.XLOOKUP(AV123,#REF!,#REF!)</f>
        <v>#REF!</v>
      </c>
    </row>
    <row r="124" spans="2:71" x14ac:dyDescent="0.2">
      <c r="C124" t="s">
        <v>94</v>
      </c>
      <c r="E124" t="s">
        <v>510</v>
      </c>
      <c r="F124" t="s">
        <v>511</v>
      </c>
      <c r="G124" t="s">
        <v>512</v>
      </c>
      <c r="H124" s="1">
        <v>44088</v>
      </c>
      <c r="J124" t="s">
        <v>4708</v>
      </c>
      <c r="K124">
        <v>12</v>
      </c>
      <c r="L124" t="s">
        <v>4703</v>
      </c>
      <c r="M124" t="s">
        <v>293</v>
      </c>
      <c r="N124" t="s">
        <v>4668</v>
      </c>
      <c r="O124" t="s">
        <v>98</v>
      </c>
      <c r="P124" t="s">
        <v>99</v>
      </c>
      <c r="Q124">
        <f t="shared" si="19"/>
        <v>31</v>
      </c>
      <c r="R124" s="3">
        <v>405521</v>
      </c>
      <c r="S124" s="3">
        <v>72586.833333333328</v>
      </c>
      <c r="T124" s="20">
        <v>0</v>
      </c>
      <c r="U124" s="3">
        <f t="shared" si="27"/>
        <v>0</v>
      </c>
      <c r="V124" s="21"/>
      <c r="W124" s="3">
        <v>1624.6834935897434</v>
      </c>
      <c r="X124" s="3">
        <v>938.70601851851848</v>
      </c>
      <c r="Y124" s="22">
        <v>168.96708333333333</v>
      </c>
      <c r="Z124">
        <v>75</v>
      </c>
      <c r="AB124" s="3">
        <v>0</v>
      </c>
      <c r="AC124" s="3">
        <v>4167</v>
      </c>
      <c r="AD124" s="3">
        <f t="shared" si="20"/>
        <v>79561.18992877494</v>
      </c>
      <c r="AE124" s="3">
        <v>5687.5</v>
      </c>
      <c r="AG124" s="3">
        <f t="shared" si="21"/>
        <v>85248.68992877494</v>
      </c>
      <c r="AJ124" s="3">
        <v>5785.5624142824954</v>
      </c>
      <c r="AK124" t="s">
        <v>266</v>
      </c>
      <c r="AL124" t="s">
        <v>267</v>
      </c>
      <c r="AM124" s="23">
        <v>8.5000000000000006E-2</v>
      </c>
      <c r="AN124" s="24">
        <f t="shared" si="28"/>
        <v>91034.252343057437</v>
      </c>
      <c r="AO124" s="25">
        <f t="shared" si="37"/>
        <v>7737.911449159883</v>
      </c>
      <c r="AP124" s="3">
        <f t="shared" si="38"/>
        <v>29700</v>
      </c>
      <c r="AQ124" s="24">
        <f t="shared" si="39"/>
        <v>2524.5</v>
      </c>
      <c r="AR124" s="24">
        <f t="shared" si="40"/>
        <v>130996.66379221732</v>
      </c>
      <c r="AS124" s="24">
        <f t="shared" si="23"/>
        <v>120734.25234305744</v>
      </c>
      <c r="AT124" t="s">
        <v>134</v>
      </c>
      <c r="AU124" t="s">
        <v>134</v>
      </c>
      <c r="AV124" t="s">
        <v>135</v>
      </c>
      <c r="AW124">
        <v>90373</v>
      </c>
      <c r="AX124" t="s">
        <v>136</v>
      </c>
      <c r="AY124">
        <v>94.088300000000004</v>
      </c>
      <c r="AZ124" s="3">
        <f t="shared" si="24"/>
        <v>1392.2736811295063</v>
      </c>
      <c r="BA124" s="24">
        <f t="shared" si="25"/>
        <v>120734.25234305744</v>
      </c>
      <c r="BB124" s="24">
        <f t="shared" si="26"/>
        <v>10262.411449159888</v>
      </c>
      <c r="BD124" t="s">
        <v>103</v>
      </c>
      <c r="BE124">
        <v>1</v>
      </c>
      <c r="BG124" t="s">
        <v>5305</v>
      </c>
      <c r="BI124" t="s">
        <v>199</v>
      </c>
      <c r="BN124" t="s">
        <v>5124</v>
      </c>
      <c r="BO124" t="s">
        <v>5061</v>
      </c>
      <c r="BP124" t="s">
        <v>5062</v>
      </c>
      <c r="BS124" t="e">
        <f>_xlfn.XLOOKUP(AV124,#REF!,#REF!)</f>
        <v>#REF!</v>
      </c>
    </row>
    <row r="125" spans="2:71" x14ac:dyDescent="0.2">
      <c r="C125" t="s">
        <v>94</v>
      </c>
      <c r="E125" t="s">
        <v>513</v>
      </c>
      <c r="F125" t="s">
        <v>514</v>
      </c>
      <c r="G125" t="s">
        <v>515</v>
      </c>
      <c r="H125" s="1">
        <v>44088</v>
      </c>
      <c r="J125" t="s">
        <v>151</v>
      </c>
      <c r="K125">
        <v>16</v>
      </c>
      <c r="L125" t="s">
        <v>4616</v>
      </c>
      <c r="M125" t="s">
        <v>4464</v>
      </c>
      <c r="N125" t="s">
        <v>4668</v>
      </c>
      <c r="O125" t="s">
        <v>98</v>
      </c>
      <c r="P125" t="s">
        <v>99</v>
      </c>
      <c r="Q125">
        <f t="shared" si="19"/>
        <v>31</v>
      </c>
      <c r="R125" s="3">
        <v>1965559</v>
      </c>
      <c r="S125" s="3">
        <v>332593.16666666669</v>
      </c>
      <c r="T125" s="20">
        <v>0</v>
      </c>
      <c r="U125" s="3">
        <f t="shared" si="27"/>
        <v>0</v>
      </c>
      <c r="V125" s="21"/>
      <c r="W125" s="3">
        <v>7874.8357371794882</v>
      </c>
      <c r="X125" s="3">
        <v>1819.9620370370369</v>
      </c>
      <c r="Y125" s="22">
        <v>818.98291666666671</v>
      </c>
      <c r="Z125">
        <v>75</v>
      </c>
      <c r="AB125" s="3">
        <v>14972.601223772199</v>
      </c>
      <c r="AC125" s="3">
        <v>4167</v>
      </c>
      <c r="AD125" s="3">
        <f t="shared" si="20"/>
        <v>362321.54858132207</v>
      </c>
      <c r="AE125" s="3">
        <v>12402.5</v>
      </c>
      <c r="AG125" s="3">
        <f t="shared" si="21"/>
        <v>374724.04858132207</v>
      </c>
      <c r="AJ125" s="3">
        <v>0</v>
      </c>
      <c r="AK125" t="s">
        <v>100</v>
      </c>
      <c r="AM125" s="23">
        <v>0.05</v>
      </c>
      <c r="AN125" s="24">
        <f t="shared" si="28"/>
        <v>374724.04858132207</v>
      </c>
      <c r="AO125" s="25">
        <f t="shared" si="37"/>
        <v>18736.202429066103</v>
      </c>
      <c r="AP125" s="3">
        <f t="shared" si="38"/>
        <v>29700</v>
      </c>
      <c r="AQ125" s="24">
        <f t="shared" si="39"/>
        <v>1485</v>
      </c>
      <c r="AR125" s="24">
        <f t="shared" si="40"/>
        <v>424645.25101038819</v>
      </c>
      <c r="AS125" s="24">
        <f t="shared" si="23"/>
        <v>404424.04858132207</v>
      </c>
      <c r="AT125" t="s">
        <v>134</v>
      </c>
      <c r="AU125" t="s">
        <v>134</v>
      </c>
      <c r="AV125" t="s">
        <v>135</v>
      </c>
      <c r="AW125">
        <v>90205</v>
      </c>
      <c r="AX125" t="s">
        <v>136</v>
      </c>
      <c r="AY125">
        <v>94.088300000000004</v>
      </c>
      <c r="AZ125" s="3">
        <f t="shared" si="24"/>
        <v>4513.2630838307014</v>
      </c>
      <c r="BA125" s="24">
        <f t="shared" si="25"/>
        <v>404424.04858132207</v>
      </c>
      <c r="BB125" s="24">
        <f t="shared" si="26"/>
        <v>20221.202429066121</v>
      </c>
      <c r="BD125" t="s">
        <v>103</v>
      </c>
      <c r="BE125">
        <v>1</v>
      </c>
      <c r="BG125" t="s">
        <v>5305</v>
      </c>
      <c r="BI125" t="s">
        <v>516</v>
      </c>
      <c r="BN125" t="s">
        <v>5116</v>
      </c>
      <c r="BO125" t="s">
        <v>5066</v>
      </c>
      <c r="BP125" t="s">
        <v>5066</v>
      </c>
      <c r="BS125" t="e">
        <f>_xlfn.XLOOKUP(AV125,#REF!,#REF!)</f>
        <v>#REF!</v>
      </c>
    </row>
    <row r="126" spans="2:71" x14ac:dyDescent="0.2">
      <c r="C126" t="s">
        <v>94</v>
      </c>
      <c r="E126" t="s">
        <v>517</v>
      </c>
      <c r="F126" t="s">
        <v>518</v>
      </c>
      <c r="G126" t="s">
        <v>519</v>
      </c>
      <c r="H126" s="1">
        <v>44105</v>
      </c>
      <c r="J126" t="s">
        <v>4678</v>
      </c>
      <c r="K126">
        <v>15</v>
      </c>
      <c r="L126" t="s">
        <v>4703</v>
      </c>
      <c r="M126" t="s">
        <v>293</v>
      </c>
      <c r="N126" t="s">
        <v>4668</v>
      </c>
      <c r="O126" t="s">
        <v>98</v>
      </c>
      <c r="P126" t="s">
        <v>99</v>
      </c>
      <c r="Q126">
        <f t="shared" si="19"/>
        <v>31</v>
      </c>
      <c r="R126" s="3">
        <v>782349</v>
      </c>
      <c r="S126" s="3">
        <v>135391.5</v>
      </c>
      <c r="T126" s="20">
        <v>0</v>
      </c>
      <c r="U126" s="3">
        <f t="shared" si="27"/>
        <v>0</v>
      </c>
      <c r="V126" s="21"/>
      <c r="W126" s="3">
        <v>3134.4110576923081</v>
      </c>
      <c r="X126" s="3">
        <v>0</v>
      </c>
      <c r="Y126" s="22">
        <v>325.97874999999999</v>
      </c>
      <c r="Z126">
        <v>75</v>
      </c>
      <c r="AB126" s="3">
        <v>0</v>
      </c>
      <c r="AC126" s="3">
        <v>4167</v>
      </c>
      <c r="AD126" s="3">
        <f t="shared" si="20"/>
        <v>143093.88980769232</v>
      </c>
      <c r="AE126" s="3">
        <v>5687.5</v>
      </c>
      <c r="AG126" s="3">
        <f t="shared" si="21"/>
        <v>148781.38980769232</v>
      </c>
      <c r="AJ126" s="3">
        <v>5785.5624142824954</v>
      </c>
      <c r="AK126" t="s">
        <v>266</v>
      </c>
      <c r="AL126" t="s">
        <v>267</v>
      </c>
      <c r="AM126" s="23">
        <v>8.5000000000000006E-2</v>
      </c>
      <c r="AN126" s="24">
        <f t="shared" si="28"/>
        <v>154566.95222197482</v>
      </c>
      <c r="AO126" s="25">
        <f t="shared" si="37"/>
        <v>13138.19093886786</v>
      </c>
      <c r="AP126" s="3">
        <f t="shared" si="38"/>
        <v>29700</v>
      </c>
      <c r="AQ126" s="24">
        <f t="shared" si="39"/>
        <v>2524.5</v>
      </c>
      <c r="AR126" s="24">
        <f t="shared" si="40"/>
        <v>199929.64316084268</v>
      </c>
      <c r="AS126" s="24">
        <f t="shared" si="23"/>
        <v>184266.95222197482</v>
      </c>
      <c r="AT126" t="s">
        <v>134</v>
      </c>
      <c r="AU126" t="s">
        <v>134</v>
      </c>
      <c r="AV126" t="s">
        <v>135</v>
      </c>
      <c r="AW126">
        <v>90366</v>
      </c>
      <c r="AX126" t="s">
        <v>136</v>
      </c>
      <c r="AY126">
        <v>94.088300000000004</v>
      </c>
      <c r="AZ126" s="3">
        <f t="shared" si="24"/>
        <v>2124.9150336528842</v>
      </c>
      <c r="BA126" s="24">
        <f t="shared" si="25"/>
        <v>184266.95222197482</v>
      </c>
      <c r="BB126" s="24">
        <f t="shared" si="26"/>
        <v>15662.690938867861</v>
      </c>
      <c r="BD126" t="s">
        <v>103</v>
      </c>
      <c r="BE126">
        <v>1</v>
      </c>
      <c r="BG126" t="s">
        <v>5305</v>
      </c>
      <c r="BI126" t="s">
        <v>199</v>
      </c>
      <c r="BN126" t="s">
        <v>5124</v>
      </c>
      <c r="BO126" t="s">
        <v>5061</v>
      </c>
      <c r="BP126" t="s">
        <v>5062</v>
      </c>
      <c r="BS126" t="e">
        <f>_xlfn.XLOOKUP(AV126,#REF!,#REF!)</f>
        <v>#REF!</v>
      </c>
    </row>
    <row r="127" spans="2:71" x14ac:dyDescent="0.2">
      <c r="B127">
        <f>+COUNTIF(F127:F3294,F127)</f>
        <v>2</v>
      </c>
      <c r="C127" t="s">
        <v>94</v>
      </c>
      <c r="E127" t="s">
        <v>520</v>
      </c>
      <c r="F127" t="s">
        <v>521</v>
      </c>
      <c r="G127" t="s">
        <v>522</v>
      </c>
      <c r="H127" s="1">
        <v>44109</v>
      </c>
      <c r="J127" t="s">
        <v>4697</v>
      </c>
      <c r="K127">
        <v>14</v>
      </c>
      <c r="L127" t="s">
        <v>4703</v>
      </c>
      <c r="M127" t="s">
        <v>293</v>
      </c>
      <c r="N127" t="s">
        <v>4668</v>
      </c>
      <c r="O127" t="s">
        <v>98</v>
      </c>
      <c r="P127" t="s">
        <v>99</v>
      </c>
      <c r="Q127">
        <f t="shared" si="19"/>
        <v>31</v>
      </c>
      <c r="R127" s="3">
        <v>610468</v>
      </c>
      <c r="S127" s="3">
        <v>106744.66666666667</v>
      </c>
      <c r="T127" s="20">
        <v>0</v>
      </c>
      <c r="U127" s="3">
        <f t="shared" si="27"/>
        <v>0</v>
      </c>
      <c r="V127" s="21"/>
      <c r="W127" s="3">
        <v>2445.7852564102564</v>
      </c>
      <c r="X127" s="3">
        <v>529.92013888888891</v>
      </c>
      <c r="Y127" s="22">
        <v>254.36166666666668</v>
      </c>
      <c r="Z127">
        <v>75</v>
      </c>
      <c r="AB127" s="3">
        <v>0</v>
      </c>
      <c r="AC127" s="3">
        <v>4167</v>
      </c>
      <c r="AD127" s="3">
        <f t="shared" si="20"/>
        <v>114216.73372863248</v>
      </c>
      <c r="AE127" s="3">
        <v>5687.5</v>
      </c>
      <c r="AG127" s="3">
        <f t="shared" si="21"/>
        <v>119904.23372863248</v>
      </c>
      <c r="AJ127" s="3">
        <v>7530.1189525032505</v>
      </c>
      <c r="AK127" t="s">
        <v>523</v>
      </c>
      <c r="AL127" t="s">
        <v>524</v>
      </c>
      <c r="AM127" s="23">
        <v>8.5000000000000006E-2</v>
      </c>
      <c r="AN127" s="24">
        <f t="shared" si="28"/>
        <v>127434.35268113573</v>
      </c>
      <c r="AO127" s="25">
        <f t="shared" si="37"/>
        <v>10831.919977896538</v>
      </c>
      <c r="AP127" s="3">
        <f t="shared" si="38"/>
        <v>29700</v>
      </c>
      <c r="AQ127" s="24">
        <f t="shared" si="39"/>
        <v>2524.5</v>
      </c>
      <c r="AR127" s="24">
        <f t="shared" si="40"/>
        <v>170490.77265903226</v>
      </c>
      <c r="AS127" s="24">
        <f t="shared" si="23"/>
        <v>157134.35268113573</v>
      </c>
      <c r="AT127" t="s">
        <v>141</v>
      </c>
      <c r="AU127" t="s">
        <v>141</v>
      </c>
      <c r="AV127" t="s">
        <v>142</v>
      </c>
      <c r="AW127">
        <v>1205</v>
      </c>
      <c r="AX127" t="s">
        <v>143</v>
      </c>
      <c r="AY127">
        <v>67.992199999999997</v>
      </c>
      <c r="AZ127" s="3">
        <f t="shared" si="24"/>
        <v>2507.5048705444487</v>
      </c>
      <c r="BA127" s="24">
        <f t="shared" si="25"/>
        <v>157134.35268113573</v>
      </c>
      <c r="BB127" s="24">
        <f t="shared" si="26"/>
        <v>13356.419977896527</v>
      </c>
      <c r="BD127" t="s">
        <v>103</v>
      </c>
      <c r="BE127">
        <v>1</v>
      </c>
      <c r="BG127" t="s">
        <v>5306</v>
      </c>
      <c r="BI127" t="s">
        <v>312</v>
      </c>
      <c r="BN127" t="s">
        <v>5117</v>
      </c>
      <c r="BO127" t="s">
        <v>5068</v>
      </c>
      <c r="BP127" t="s">
        <v>5062</v>
      </c>
      <c r="BS127" t="e">
        <f>_xlfn.XLOOKUP(AV127,#REF!,#REF!)</f>
        <v>#REF!</v>
      </c>
    </row>
    <row r="128" spans="2:71" x14ac:dyDescent="0.2">
      <c r="C128" t="s">
        <v>94</v>
      </c>
      <c r="E128" t="s">
        <v>525</v>
      </c>
      <c r="F128" t="s">
        <v>230</v>
      </c>
      <c r="G128" t="s">
        <v>229</v>
      </c>
      <c r="H128" s="1">
        <v>44123</v>
      </c>
      <c r="J128" t="s">
        <v>4666</v>
      </c>
      <c r="K128">
        <v>18</v>
      </c>
      <c r="L128" t="s">
        <v>4703</v>
      </c>
      <c r="M128" t="s">
        <v>293</v>
      </c>
      <c r="N128" t="s">
        <v>4668</v>
      </c>
      <c r="O128" t="s">
        <v>167</v>
      </c>
      <c r="P128" t="s">
        <v>99</v>
      </c>
      <c r="Q128">
        <f t="shared" si="19"/>
        <v>31</v>
      </c>
      <c r="R128" s="3">
        <v>2138571</v>
      </c>
      <c r="S128" s="3">
        <v>361428.5</v>
      </c>
      <c r="T128" s="20">
        <v>0.15</v>
      </c>
      <c r="U128" s="3">
        <f t="shared" si="27"/>
        <v>54214.275000000001</v>
      </c>
      <c r="V128" s="21"/>
      <c r="W128" s="3">
        <v>8567.9927884615372</v>
      </c>
      <c r="X128" s="3">
        <v>4950.395833333333</v>
      </c>
      <c r="Y128" s="22">
        <v>891.07124999999996</v>
      </c>
      <c r="Z128">
        <v>75</v>
      </c>
      <c r="AB128" s="3">
        <v>18257.045939708816</v>
      </c>
      <c r="AC128" s="3">
        <v>5167</v>
      </c>
      <c r="AD128" s="3">
        <f t="shared" si="20"/>
        <v>453551.2808115037</v>
      </c>
      <c r="AE128" s="3">
        <v>5687.5</v>
      </c>
      <c r="AF128" s="3">
        <v>29700</v>
      </c>
      <c r="AG128" s="3">
        <f t="shared" si="21"/>
        <v>459238.7808115037</v>
      </c>
      <c r="AJ128" s="3">
        <f>-AG128</f>
        <v>-459238.7808115037</v>
      </c>
      <c r="AK128" t="s">
        <v>293</v>
      </c>
      <c r="AL128">
        <v>0</v>
      </c>
      <c r="AM128" s="21">
        <v>0</v>
      </c>
      <c r="AN128" s="24">
        <f t="shared" si="28"/>
        <v>0</v>
      </c>
      <c r="AO128" s="24">
        <v>0</v>
      </c>
      <c r="AP128" s="24">
        <v>0</v>
      </c>
      <c r="AQ128" s="24">
        <v>0</v>
      </c>
      <c r="AR128" s="24">
        <v>0</v>
      </c>
      <c r="AS128" s="24">
        <f t="shared" si="23"/>
        <v>0</v>
      </c>
      <c r="AT128" t="s">
        <v>134</v>
      </c>
      <c r="AU128" s="26" t="s">
        <v>168</v>
      </c>
      <c r="AV128" t="s">
        <v>168</v>
      </c>
      <c r="AW128">
        <v>90264</v>
      </c>
      <c r="AX128" t="s">
        <v>169</v>
      </c>
      <c r="AY128">
        <v>1</v>
      </c>
      <c r="AZ128" s="3">
        <f t="shared" si="24"/>
        <v>0</v>
      </c>
      <c r="BA128" s="24">
        <f t="shared" si="25"/>
        <v>0</v>
      </c>
      <c r="BB128" s="24">
        <f t="shared" si="26"/>
        <v>0</v>
      </c>
      <c r="BD128" t="s">
        <v>103</v>
      </c>
      <c r="BE128">
        <v>1</v>
      </c>
      <c r="BG128" t="s">
        <v>170</v>
      </c>
      <c r="BI128" t="s">
        <v>262</v>
      </c>
      <c r="BN128" t="s">
        <v>5109</v>
      </c>
      <c r="BO128" t="s">
        <v>5061</v>
      </c>
      <c r="BP128" t="s">
        <v>5062</v>
      </c>
    </row>
    <row r="129" spans="2:71" x14ac:dyDescent="0.2">
      <c r="C129" t="s">
        <v>94</v>
      </c>
      <c r="E129" t="s">
        <v>526</v>
      </c>
      <c r="F129" t="s">
        <v>527</v>
      </c>
      <c r="G129" t="s">
        <v>528</v>
      </c>
      <c r="H129" s="1">
        <v>44132</v>
      </c>
      <c r="J129" t="s">
        <v>4678</v>
      </c>
      <c r="K129">
        <v>15</v>
      </c>
      <c r="L129" t="s">
        <v>4703</v>
      </c>
      <c r="M129" t="s">
        <v>293</v>
      </c>
      <c r="N129" t="s">
        <v>4668</v>
      </c>
      <c r="O129" t="s">
        <v>98</v>
      </c>
      <c r="P129" t="s">
        <v>99</v>
      </c>
      <c r="Q129">
        <f t="shared" si="19"/>
        <v>31</v>
      </c>
      <c r="R129" s="3">
        <v>871187</v>
      </c>
      <c r="S129" s="3">
        <v>150197.83333333334</v>
      </c>
      <c r="T129" s="20">
        <v>0</v>
      </c>
      <c r="U129" s="3">
        <f t="shared" si="27"/>
        <v>0</v>
      </c>
      <c r="V129" s="21"/>
      <c r="W129" s="3">
        <v>3490.3325320512818</v>
      </c>
      <c r="X129" s="3">
        <v>2016.6365740740741</v>
      </c>
      <c r="Y129" s="22">
        <v>362.99458333333337</v>
      </c>
      <c r="Z129">
        <v>75</v>
      </c>
      <c r="AB129" s="3">
        <v>6990.9702874458762</v>
      </c>
      <c r="AC129" s="3">
        <v>4167</v>
      </c>
      <c r="AD129" s="3">
        <f t="shared" si="20"/>
        <v>167300.76731023792</v>
      </c>
      <c r="AE129" s="3">
        <v>5687.5</v>
      </c>
      <c r="AG129" s="3">
        <f t="shared" si="21"/>
        <v>172988.26731023792</v>
      </c>
      <c r="AJ129" s="3">
        <v>25969.360295241226</v>
      </c>
      <c r="AK129" t="s">
        <v>529</v>
      </c>
      <c r="AL129" t="s">
        <v>530</v>
      </c>
      <c r="AM129" s="23">
        <v>8.5000000000000006E-2</v>
      </c>
      <c r="AN129" s="24">
        <f t="shared" si="28"/>
        <v>198957.62760547915</v>
      </c>
      <c r="AO129" s="25">
        <f t="shared" ref="AO129:AO164" si="41">AM129*AN129</f>
        <v>16911.398346465729</v>
      </c>
      <c r="AP129" s="3">
        <f t="shared" ref="AP129:AP164" si="42">+(29700/31)*Q129</f>
        <v>29700</v>
      </c>
      <c r="AQ129" s="24">
        <f t="shared" ref="AQ129:AQ164" si="43">AP129*AM129</f>
        <v>2524.5</v>
      </c>
      <c r="AR129" s="24">
        <f t="shared" ref="AR129:AR164" si="44">AN129+AO129+AP129+AQ129</f>
        <v>248093.52595194487</v>
      </c>
      <c r="AS129" s="24">
        <f t="shared" si="23"/>
        <v>228657.62760547915</v>
      </c>
      <c r="AT129" t="s">
        <v>134</v>
      </c>
      <c r="AU129" t="s">
        <v>134</v>
      </c>
      <c r="AV129" t="s">
        <v>135</v>
      </c>
      <c r="AW129">
        <v>90030</v>
      </c>
      <c r="AX129" t="s">
        <v>136</v>
      </c>
      <c r="AY129">
        <v>94.088300000000004</v>
      </c>
      <c r="AZ129" s="3">
        <f t="shared" si="24"/>
        <v>2636.8159053989166</v>
      </c>
      <c r="BA129" s="24">
        <f t="shared" si="25"/>
        <v>228657.62760547915</v>
      </c>
      <c r="BB129" s="24">
        <f t="shared" si="26"/>
        <v>19435.898346465721</v>
      </c>
      <c r="BD129" t="s">
        <v>103</v>
      </c>
      <c r="BE129">
        <v>1</v>
      </c>
      <c r="BG129" t="s">
        <v>5305</v>
      </c>
      <c r="BI129" t="s">
        <v>531</v>
      </c>
      <c r="BN129" t="s">
        <v>5125</v>
      </c>
      <c r="BO129" t="s">
        <v>5061</v>
      </c>
      <c r="BP129" t="s">
        <v>5062</v>
      </c>
      <c r="BS129" t="e">
        <f>_xlfn.XLOOKUP(AV129,#REF!,#REF!)</f>
        <v>#REF!</v>
      </c>
    </row>
    <row r="130" spans="2:71" x14ac:dyDescent="0.2">
      <c r="B130">
        <f>+COUNTIF(F130:F3297,F130)</f>
        <v>2</v>
      </c>
      <c r="C130" t="s">
        <v>94</v>
      </c>
      <c r="E130" t="s">
        <v>532</v>
      </c>
      <c r="F130" t="s">
        <v>533</v>
      </c>
      <c r="G130" t="s">
        <v>534</v>
      </c>
      <c r="H130" s="1">
        <v>44144</v>
      </c>
      <c r="J130" t="s">
        <v>4778</v>
      </c>
      <c r="K130">
        <v>11</v>
      </c>
      <c r="L130" t="s">
        <v>4667</v>
      </c>
      <c r="M130" t="s">
        <v>3984</v>
      </c>
      <c r="N130" t="s">
        <v>4668</v>
      </c>
      <c r="O130" t="s">
        <v>98</v>
      </c>
      <c r="P130" t="s">
        <v>99</v>
      </c>
      <c r="Q130">
        <f t="shared" si="19"/>
        <v>31</v>
      </c>
      <c r="R130" s="3">
        <v>279003</v>
      </c>
      <c r="S130" s="3">
        <v>51500.5</v>
      </c>
      <c r="T130" s="20">
        <v>0</v>
      </c>
      <c r="U130" s="3">
        <f t="shared" si="27"/>
        <v>0</v>
      </c>
      <c r="V130" s="21"/>
      <c r="W130" s="3">
        <v>1117.8004807692307</v>
      </c>
      <c r="X130" s="3">
        <v>645.84027777777783</v>
      </c>
      <c r="Y130" s="22">
        <v>116.25125</v>
      </c>
      <c r="Z130">
        <v>75</v>
      </c>
      <c r="AB130" s="3">
        <v>0</v>
      </c>
      <c r="AC130" s="3">
        <v>4167</v>
      </c>
      <c r="AD130" s="3">
        <f t="shared" si="20"/>
        <v>57622.392008547016</v>
      </c>
      <c r="AE130" s="3">
        <v>4154.166666666667</v>
      </c>
      <c r="AG130" s="3">
        <f t="shared" si="21"/>
        <v>61776.558675213681</v>
      </c>
      <c r="AJ130" s="3">
        <v>0</v>
      </c>
      <c r="AK130" t="s">
        <v>100</v>
      </c>
      <c r="AM130" s="23">
        <v>0.05</v>
      </c>
      <c r="AN130" s="24">
        <f t="shared" si="28"/>
        <v>61776.558675213681</v>
      </c>
      <c r="AO130" s="25">
        <f t="shared" si="41"/>
        <v>3088.8279337606841</v>
      </c>
      <c r="AP130" s="3">
        <f t="shared" si="42"/>
        <v>29700</v>
      </c>
      <c r="AQ130" s="24">
        <f t="shared" si="43"/>
        <v>1485</v>
      </c>
      <c r="AR130" s="24">
        <f t="shared" si="44"/>
        <v>96050.386608974368</v>
      </c>
      <c r="AS130" s="24">
        <f t="shared" si="23"/>
        <v>91476.558675213688</v>
      </c>
      <c r="AT130" t="s">
        <v>141</v>
      </c>
      <c r="AU130" t="s">
        <v>141</v>
      </c>
      <c r="AV130" t="s">
        <v>142</v>
      </c>
      <c r="AW130">
        <v>2933</v>
      </c>
      <c r="AX130" t="s">
        <v>143</v>
      </c>
      <c r="AY130">
        <v>67.992199999999997</v>
      </c>
      <c r="AZ130" s="3">
        <f t="shared" si="24"/>
        <v>1412.6677267241591</v>
      </c>
      <c r="BA130" s="24">
        <f t="shared" si="25"/>
        <v>91476.558675213688</v>
      </c>
      <c r="BB130" s="24">
        <f t="shared" si="26"/>
        <v>4573.82793376068</v>
      </c>
      <c r="BD130" t="s">
        <v>103</v>
      </c>
      <c r="BE130">
        <v>1</v>
      </c>
      <c r="BG130" t="s">
        <v>5306</v>
      </c>
      <c r="BI130" t="s">
        <v>144</v>
      </c>
      <c r="BN130" t="s">
        <v>5067</v>
      </c>
      <c r="BO130" t="s">
        <v>5068</v>
      </c>
      <c r="BP130" t="s">
        <v>5092</v>
      </c>
      <c r="BS130" t="e">
        <f>_xlfn.XLOOKUP(AV130,#REF!,#REF!)</f>
        <v>#REF!</v>
      </c>
    </row>
    <row r="131" spans="2:71" x14ac:dyDescent="0.2">
      <c r="B131">
        <f>+COUNTIF(F131:F3298,F131)</f>
        <v>2</v>
      </c>
      <c r="C131" t="s">
        <v>94</v>
      </c>
      <c r="E131" t="s">
        <v>535</v>
      </c>
      <c r="F131" t="s">
        <v>536</v>
      </c>
      <c r="G131" t="s">
        <v>537</v>
      </c>
      <c r="H131" s="1">
        <v>44158</v>
      </c>
      <c r="J131" t="s">
        <v>4678</v>
      </c>
      <c r="K131">
        <v>15</v>
      </c>
      <c r="L131" t="s">
        <v>4691</v>
      </c>
      <c r="M131" t="s">
        <v>4444</v>
      </c>
      <c r="N131" t="s">
        <v>4668</v>
      </c>
      <c r="O131" t="s">
        <v>98</v>
      </c>
      <c r="P131" t="s">
        <v>99</v>
      </c>
      <c r="Q131">
        <f t="shared" si="19"/>
        <v>31</v>
      </c>
      <c r="R131" s="3">
        <v>919806</v>
      </c>
      <c r="S131" s="3">
        <v>158301</v>
      </c>
      <c r="T131" s="20">
        <v>0</v>
      </c>
      <c r="U131" s="3">
        <f t="shared" si="27"/>
        <v>0</v>
      </c>
      <c r="V131" s="21"/>
      <c r="W131" s="3">
        <v>3685.1201923076928</v>
      </c>
      <c r="X131" s="3">
        <v>2129.1805555555557</v>
      </c>
      <c r="Y131" s="22">
        <v>383.2525</v>
      </c>
      <c r="Z131">
        <v>75</v>
      </c>
      <c r="AB131" s="3">
        <v>7852.5479562240098</v>
      </c>
      <c r="AC131" s="3">
        <v>4167</v>
      </c>
      <c r="AD131" s="3">
        <f t="shared" si="20"/>
        <v>176593.10120408726</v>
      </c>
      <c r="AE131" s="3">
        <v>7046.666666666667</v>
      </c>
      <c r="AG131" s="3">
        <f t="shared" si="21"/>
        <v>183639.76787075392</v>
      </c>
      <c r="AJ131" s="3">
        <v>16772.619396754653</v>
      </c>
      <c r="AK131" t="s">
        <v>538</v>
      </c>
      <c r="AL131" t="s">
        <v>539</v>
      </c>
      <c r="AM131" s="23">
        <v>0.1</v>
      </c>
      <c r="AN131" s="24">
        <f t="shared" si="28"/>
        <v>200412.38726750857</v>
      </c>
      <c r="AO131" s="25">
        <f t="shared" si="41"/>
        <v>20041.23872675086</v>
      </c>
      <c r="AP131" s="3">
        <f t="shared" si="42"/>
        <v>29700</v>
      </c>
      <c r="AQ131" s="24">
        <f t="shared" si="43"/>
        <v>2970</v>
      </c>
      <c r="AR131" s="24">
        <f t="shared" si="44"/>
        <v>253123.62599425943</v>
      </c>
      <c r="AS131" s="24">
        <f t="shared" si="23"/>
        <v>230112.38726750857</v>
      </c>
      <c r="AT131" t="s">
        <v>141</v>
      </c>
      <c r="AU131" t="s">
        <v>141</v>
      </c>
      <c r="AV131" t="s">
        <v>142</v>
      </c>
      <c r="AW131">
        <v>1210</v>
      </c>
      <c r="AX131" t="s">
        <v>143</v>
      </c>
      <c r="AY131">
        <v>67.992199999999997</v>
      </c>
      <c r="AZ131" s="3">
        <f t="shared" si="24"/>
        <v>3722.8332954994758</v>
      </c>
      <c r="BA131" s="24">
        <f t="shared" si="25"/>
        <v>230112.38726750857</v>
      </c>
      <c r="BB131" s="24">
        <f t="shared" si="26"/>
        <v>23011.23872675086</v>
      </c>
      <c r="BD131" t="s">
        <v>103</v>
      </c>
      <c r="BE131">
        <v>1</v>
      </c>
      <c r="BG131" t="s">
        <v>5306</v>
      </c>
      <c r="BI131" t="s">
        <v>540</v>
      </c>
      <c r="BN131" t="s">
        <v>5119</v>
      </c>
      <c r="BO131" t="s">
        <v>5068</v>
      </c>
      <c r="BP131" t="s">
        <v>5091</v>
      </c>
      <c r="BS131" t="e">
        <f>_xlfn.XLOOKUP(AV131,#REF!,#REF!)</f>
        <v>#REF!</v>
      </c>
    </row>
    <row r="132" spans="2:71" x14ac:dyDescent="0.2">
      <c r="C132" t="s">
        <v>94</v>
      </c>
      <c r="E132" t="s">
        <v>541</v>
      </c>
      <c r="F132" t="s">
        <v>542</v>
      </c>
      <c r="G132" t="s">
        <v>543</v>
      </c>
      <c r="H132" s="1">
        <v>44165</v>
      </c>
      <c r="J132" t="s">
        <v>151</v>
      </c>
      <c r="K132">
        <v>16</v>
      </c>
      <c r="L132" t="s">
        <v>4703</v>
      </c>
      <c r="M132" t="s">
        <v>293</v>
      </c>
      <c r="N132" t="s">
        <v>4668</v>
      </c>
      <c r="O132" t="s">
        <v>98</v>
      </c>
      <c r="P132" t="s">
        <v>99</v>
      </c>
      <c r="Q132">
        <f t="shared" ref="Q132:Q195" si="45">IF(IF(ISBLANK(I132),"",MONTH(I132))&lt;&gt;MONTH($Q$1),IF(($Q$1-H132)&gt;30,DAY(EOMONTH($Q$1,0)),EOMONTH($Q$1,0)-H132+1),DAY(I132))</f>
        <v>31</v>
      </c>
      <c r="R132" s="3">
        <v>879543</v>
      </c>
      <c r="S132" s="3">
        <v>151590.5</v>
      </c>
      <c r="T132" s="20">
        <v>0</v>
      </c>
      <c r="U132" s="3">
        <f t="shared" si="27"/>
        <v>0</v>
      </c>
      <c r="V132" s="21"/>
      <c r="W132" s="3">
        <v>3523.8100961538462</v>
      </c>
      <c r="X132" s="3">
        <v>2035.9791666666667</v>
      </c>
      <c r="Y132" s="22">
        <v>366.47624999999999</v>
      </c>
      <c r="Z132">
        <v>75</v>
      </c>
      <c r="AB132" s="3">
        <v>7509.3511440472266</v>
      </c>
      <c r="AC132" s="3">
        <v>4167</v>
      </c>
      <c r="AD132" s="3">
        <f t="shared" ref="AD132:AD195" si="46">S132+U132+V132+W132+X132+Y132+Z132+AA132+AB132+AC132</f>
        <v>169268.11665686773</v>
      </c>
      <c r="AE132" s="3">
        <v>5687.5</v>
      </c>
      <c r="AG132" s="3">
        <f t="shared" ref="AG132:AG195" si="47">AD132+AE132</f>
        <v>174955.61665686773</v>
      </c>
      <c r="AJ132" s="3">
        <v>5785.5624142824954</v>
      </c>
      <c r="AK132" t="s">
        <v>266</v>
      </c>
      <c r="AL132" t="s">
        <v>267</v>
      </c>
      <c r="AM132" s="23">
        <v>8.5000000000000006E-2</v>
      </c>
      <c r="AN132" s="24">
        <f t="shared" si="28"/>
        <v>180741.17907115023</v>
      </c>
      <c r="AO132" s="25">
        <f t="shared" si="41"/>
        <v>15363.000221047771</v>
      </c>
      <c r="AP132" s="3">
        <f t="shared" si="42"/>
        <v>29700</v>
      </c>
      <c r="AQ132" s="24">
        <f t="shared" si="43"/>
        <v>2524.5</v>
      </c>
      <c r="AR132" s="24">
        <f t="shared" si="44"/>
        <v>228328.67929219801</v>
      </c>
      <c r="AS132" s="24">
        <f t="shared" ref="AS132:AS195" si="48">+AN132+AP132</f>
        <v>210441.17907115023</v>
      </c>
      <c r="AT132" t="s">
        <v>134</v>
      </c>
      <c r="AU132" t="s">
        <v>134</v>
      </c>
      <c r="AV132" t="s">
        <v>135</v>
      </c>
      <c r="AW132">
        <v>90272</v>
      </c>
      <c r="AX132" t="s">
        <v>136</v>
      </c>
      <c r="AY132">
        <v>94.088300000000004</v>
      </c>
      <c r="AZ132" s="3">
        <f t="shared" ref="AZ132:AZ195" si="49">AR132/AY132</f>
        <v>2426.748908123518</v>
      </c>
      <c r="BA132" s="24">
        <f t="shared" ref="BA132:BA195" si="50">AS132</f>
        <v>210441.17907115023</v>
      </c>
      <c r="BB132" s="24">
        <f t="shared" ref="BB132:BB195" si="51">AR132-AS132</f>
        <v>17887.500221047783</v>
      </c>
      <c r="BD132" t="s">
        <v>103</v>
      </c>
      <c r="BE132">
        <v>1</v>
      </c>
      <c r="BG132" t="s">
        <v>5305</v>
      </c>
      <c r="BI132" t="s">
        <v>394</v>
      </c>
      <c r="BN132" t="s">
        <v>394</v>
      </c>
      <c r="BO132" t="s">
        <v>5061</v>
      </c>
      <c r="BP132" t="s">
        <v>5062</v>
      </c>
      <c r="BS132" t="e">
        <f>_xlfn.XLOOKUP(AV132,#REF!,#REF!)</f>
        <v>#REF!</v>
      </c>
    </row>
    <row r="133" spans="2:71" x14ac:dyDescent="0.2">
      <c r="C133" t="s">
        <v>94</v>
      </c>
      <c r="E133" t="s">
        <v>544</v>
      </c>
      <c r="F133" t="s">
        <v>545</v>
      </c>
      <c r="G133" t="s">
        <v>546</v>
      </c>
      <c r="H133" s="1">
        <v>44168</v>
      </c>
      <c r="J133" t="s">
        <v>4702</v>
      </c>
      <c r="K133">
        <v>13</v>
      </c>
      <c r="L133" t="s">
        <v>4703</v>
      </c>
      <c r="M133" t="s">
        <v>293</v>
      </c>
      <c r="N133" t="s">
        <v>4668</v>
      </c>
      <c r="O133" t="s">
        <v>98</v>
      </c>
      <c r="P133" t="s">
        <v>99</v>
      </c>
      <c r="Q133">
        <f t="shared" si="45"/>
        <v>31</v>
      </c>
      <c r="R133" s="3">
        <v>411827</v>
      </c>
      <c r="S133" s="3">
        <v>73637.833333333328</v>
      </c>
      <c r="T133" s="20">
        <v>0</v>
      </c>
      <c r="U133" s="3">
        <f t="shared" si="27"/>
        <v>0</v>
      </c>
      <c r="V133" s="21"/>
      <c r="W133" s="3">
        <v>1649.9479166666667</v>
      </c>
      <c r="X133" s="3">
        <v>953.30324074074076</v>
      </c>
      <c r="Y133" s="22">
        <v>171.59458333333333</v>
      </c>
      <c r="Z133">
        <v>75</v>
      </c>
      <c r="AB133" s="3">
        <v>1024.4680960500991</v>
      </c>
      <c r="AC133" s="3">
        <v>4167</v>
      </c>
      <c r="AD133" s="3">
        <f t="shared" si="46"/>
        <v>81679.147170124183</v>
      </c>
      <c r="AE133" s="3">
        <v>5687.5</v>
      </c>
      <c r="AG133" s="3">
        <f t="shared" si="47"/>
        <v>87366.647170124183</v>
      </c>
      <c r="AJ133" s="3">
        <v>7264.8</v>
      </c>
      <c r="AK133" t="s">
        <v>197</v>
      </c>
      <c r="AL133" t="s">
        <v>198</v>
      </c>
      <c r="AM133" s="23">
        <v>8.5000000000000006E-2</v>
      </c>
      <c r="AN133" s="24">
        <f t="shared" si="28"/>
        <v>94631.447170124186</v>
      </c>
      <c r="AO133" s="25">
        <f t="shared" si="41"/>
        <v>8043.6730094605564</v>
      </c>
      <c r="AP133" s="3">
        <f t="shared" si="42"/>
        <v>29700</v>
      </c>
      <c r="AQ133" s="24">
        <f t="shared" si="43"/>
        <v>2524.5</v>
      </c>
      <c r="AR133" s="24">
        <f t="shared" si="44"/>
        <v>134899.62017958474</v>
      </c>
      <c r="AS133" s="24">
        <f t="shared" si="48"/>
        <v>124331.44717012419</v>
      </c>
      <c r="AT133" t="s">
        <v>134</v>
      </c>
      <c r="AU133" t="s">
        <v>134</v>
      </c>
      <c r="AV133" t="s">
        <v>135</v>
      </c>
      <c r="AW133">
        <v>38599</v>
      </c>
      <c r="AX133" t="s">
        <v>136</v>
      </c>
      <c r="AY133">
        <v>94.088300000000004</v>
      </c>
      <c r="AZ133" s="3">
        <f t="shared" si="49"/>
        <v>1433.7555273034452</v>
      </c>
      <c r="BA133" s="24">
        <f t="shared" si="50"/>
        <v>124331.44717012419</v>
      </c>
      <c r="BB133" s="24">
        <f t="shared" si="51"/>
        <v>10568.173009460559</v>
      </c>
      <c r="BD133" t="s">
        <v>103</v>
      </c>
      <c r="BE133">
        <v>1</v>
      </c>
      <c r="BG133" t="s">
        <v>5305</v>
      </c>
      <c r="BI133" t="s">
        <v>199</v>
      </c>
      <c r="BN133" t="s">
        <v>5086</v>
      </c>
      <c r="BO133" t="s">
        <v>5100</v>
      </c>
      <c r="BP133" t="s">
        <v>5126</v>
      </c>
      <c r="BS133" t="e">
        <f>_xlfn.XLOOKUP(AV133,#REF!,#REF!)</f>
        <v>#REF!</v>
      </c>
    </row>
    <row r="134" spans="2:71" x14ac:dyDescent="0.2">
      <c r="C134" t="s">
        <v>94</v>
      </c>
      <c r="E134" t="s">
        <v>547</v>
      </c>
      <c r="F134" t="s">
        <v>548</v>
      </c>
      <c r="G134" t="s">
        <v>549</v>
      </c>
      <c r="H134" s="1">
        <v>44168</v>
      </c>
      <c r="J134" t="s">
        <v>4708</v>
      </c>
      <c r="K134">
        <v>12</v>
      </c>
      <c r="L134" t="s">
        <v>4703</v>
      </c>
      <c r="M134" t="s">
        <v>293</v>
      </c>
      <c r="N134" t="s">
        <v>4668</v>
      </c>
      <c r="O134" t="s">
        <v>98</v>
      </c>
      <c r="P134" t="s">
        <v>99</v>
      </c>
      <c r="Q134">
        <f t="shared" si="45"/>
        <v>31</v>
      </c>
      <c r="R134" s="3">
        <v>364220</v>
      </c>
      <c r="S134" s="3">
        <v>65703.25</v>
      </c>
      <c r="T134" s="20">
        <v>0</v>
      </c>
      <c r="U134" s="3">
        <f t="shared" si="27"/>
        <v>0</v>
      </c>
      <c r="V134" s="21"/>
      <c r="W134" s="3">
        <v>1459.2147435897434</v>
      </c>
      <c r="X134" s="3">
        <v>843.10185185185196</v>
      </c>
      <c r="Y134" s="22">
        <v>151.75833333333335</v>
      </c>
      <c r="Z134">
        <v>75</v>
      </c>
      <c r="AB134" s="3">
        <v>2048.9361921001982</v>
      </c>
      <c r="AC134" s="3">
        <v>4167</v>
      </c>
      <c r="AD134" s="3">
        <f t="shared" si="46"/>
        <v>74448.261120875133</v>
      </c>
      <c r="AE134" s="3">
        <v>5687.5</v>
      </c>
      <c r="AG134" s="3">
        <f t="shared" si="47"/>
        <v>80135.761120875133</v>
      </c>
      <c r="AJ134" s="3">
        <v>5785.5624142824954</v>
      </c>
      <c r="AK134" t="s">
        <v>266</v>
      </c>
      <c r="AL134" t="s">
        <v>267</v>
      </c>
      <c r="AM134" s="23">
        <v>8.5000000000000006E-2</v>
      </c>
      <c r="AN134" s="24">
        <f t="shared" si="28"/>
        <v>85921.32353515763</v>
      </c>
      <c r="AO134" s="25">
        <f t="shared" si="41"/>
        <v>7303.3125004883987</v>
      </c>
      <c r="AP134" s="3">
        <f t="shared" si="42"/>
        <v>29700</v>
      </c>
      <c r="AQ134" s="24">
        <f t="shared" si="43"/>
        <v>2524.5</v>
      </c>
      <c r="AR134" s="24">
        <f t="shared" si="44"/>
        <v>125449.13603564602</v>
      </c>
      <c r="AS134" s="24">
        <f t="shared" si="48"/>
        <v>115621.32353515763</v>
      </c>
      <c r="AT134" t="s">
        <v>134</v>
      </c>
      <c r="AU134" t="s">
        <v>134</v>
      </c>
      <c r="AV134" t="s">
        <v>135</v>
      </c>
      <c r="AW134">
        <v>90373</v>
      </c>
      <c r="AX134" t="s">
        <v>136</v>
      </c>
      <c r="AY134">
        <v>94.088300000000004</v>
      </c>
      <c r="AZ134" s="3">
        <f t="shared" si="49"/>
        <v>1333.3128139805483</v>
      </c>
      <c r="BA134" s="24">
        <f t="shared" si="50"/>
        <v>115621.32353515763</v>
      </c>
      <c r="BB134" s="24">
        <f t="shared" si="51"/>
        <v>9827.8125004883914</v>
      </c>
      <c r="BD134" t="s">
        <v>103</v>
      </c>
      <c r="BE134">
        <v>1</v>
      </c>
      <c r="BG134" t="s">
        <v>5305</v>
      </c>
      <c r="BI134" t="s">
        <v>199</v>
      </c>
      <c r="BN134" t="s">
        <v>5115</v>
      </c>
      <c r="BO134" t="s">
        <v>5061</v>
      </c>
      <c r="BP134" t="s">
        <v>5062</v>
      </c>
      <c r="BS134" t="e">
        <f>_xlfn.XLOOKUP(AV134,#REF!,#REF!)</f>
        <v>#REF!</v>
      </c>
    </row>
    <row r="135" spans="2:71" x14ac:dyDescent="0.2">
      <c r="C135" t="s">
        <v>94</v>
      </c>
      <c r="E135" t="s">
        <v>550</v>
      </c>
      <c r="F135" t="s">
        <v>551</v>
      </c>
      <c r="G135" t="s">
        <v>552</v>
      </c>
      <c r="H135" s="1">
        <v>44172</v>
      </c>
      <c r="J135" t="s">
        <v>4697</v>
      </c>
      <c r="K135">
        <v>14</v>
      </c>
      <c r="L135" t="s">
        <v>4703</v>
      </c>
      <c r="M135" t="s">
        <v>293</v>
      </c>
      <c r="N135" t="s">
        <v>4668</v>
      </c>
      <c r="O135" t="s">
        <v>98</v>
      </c>
      <c r="P135" t="s">
        <v>99</v>
      </c>
      <c r="Q135">
        <f t="shared" si="45"/>
        <v>31</v>
      </c>
      <c r="R135" s="3">
        <v>449462</v>
      </c>
      <c r="S135" s="3">
        <v>79910.25</v>
      </c>
      <c r="T135" s="20">
        <v>0</v>
      </c>
      <c r="U135" s="3">
        <f t="shared" si="27"/>
        <v>0</v>
      </c>
      <c r="V135" s="21"/>
      <c r="W135" s="3">
        <v>1800.7291666666667</v>
      </c>
      <c r="X135" s="3">
        <v>130.05266203703704</v>
      </c>
      <c r="Y135" s="22">
        <v>187.27583333333334</v>
      </c>
      <c r="Z135">
        <v>75</v>
      </c>
      <c r="AB135" s="3">
        <v>1024.4680960500991</v>
      </c>
      <c r="AC135" s="3">
        <v>4167</v>
      </c>
      <c r="AD135" s="3">
        <f t="shared" si="46"/>
        <v>87294.77575808714</v>
      </c>
      <c r="AE135" s="3">
        <v>5687.5</v>
      </c>
      <c r="AG135" s="3">
        <f t="shared" si="47"/>
        <v>92982.27575808714</v>
      </c>
      <c r="AJ135" s="3">
        <v>5785.5624142824954</v>
      </c>
      <c r="AK135" t="s">
        <v>266</v>
      </c>
      <c r="AL135" t="s">
        <v>267</v>
      </c>
      <c r="AM135" s="23">
        <v>8.5000000000000006E-2</v>
      </c>
      <c r="AN135" s="24">
        <f t="shared" si="28"/>
        <v>98767.838172369637</v>
      </c>
      <c r="AO135" s="25">
        <f t="shared" si="41"/>
        <v>8395.2662446514205</v>
      </c>
      <c r="AP135" s="3">
        <f t="shared" si="42"/>
        <v>29700</v>
      </c>
      <c r="AQ135" s="24">
        <f t="shared" si="43"/>
        <v>2524.5</v>
      </c>
      <c r="AR135" s="24">
        <f t="shared" si="44"/>
        <v>139387.60441702104</v>
      </c>
      <c r="AS135" s="24">
        <f t="shared" si="48"/>
        <v>128467.83817236964</v>
      </c>
      <c r="AT135" t="s">
        <v>134</v>
      </c>
      <c r="AU135" t="s">
        <v>134</v>
      </c>
      <c r="AV135" t="s">
        <v>135</v>
      </c>
      <c r="AW135">
        <v>90373</v>
      </c>
      <c r="AX135" t="s">
        <v>136</v>
      </c>
      <c r="AY135">
        <v>94.088300000000004</v>
      </c>
      <c r="AZ135" s="3">
        <f t="shared" si="49"/>
        <v>1481.4552331907478</v>
      </c>
      <c r="BA135" s="24">
        <f t="shared" si="50"/>
        <v>128467.83817236964</v>
      </c>
      <c r="BB135" s="24">
        <f t="shared" si="51"/>
        <v>10919.7662446514</v>
      </c>
      <c r="BD135" t="s">
        <v>103</v>
      </c>
      <c r="BE135">
        <v>1</v>
      </c>
      <c r="BG135" t="s">
        <v>5305</v>
      </c>
      <c r="BI135" t="s">
        <v>199</v>
      </c>
      <c r="BN135" t="s">
        <v>5115</v>
      </c>
      <c r="BO135" t="s">
        <v>5061</v>
      </c>
      <c r="BP135" t="s">
        <v>5062</v>
      </c>
      <c r="BS135" t="e">
        <f>_xlfn.XLOOKUP(AV135,#REF!,#REF!)</f>
        <v>#REF!</v>
      </c>
    </row>
    <row r="136" spans="2:71" x14ac:dyDescent="0.2">
      <c r="C136" t="s">
        <v>94</v>
      </c>
      <c r="E136" t="s">
        <v>553</v>
      </c>
      <c r="F136" t="s">
        <v>554</v>
      </c>
      <c r="G136" t="s">
        <v>555</v>
      </c>
      <c r="H136" s="1">
        <v>44179</v>
      </c>
      <c r="J136" t="s">
        <v>4697</v>
      </c>
      <c r="K136">
        <v>14</v>
      </c>
      <c r="L136" t="s">
        <v>4703</v>
      </c>
      <c r="M136" t="s">
        <v>293</v>
      </c>
      <c r="N136" t="s">
        <v>4668</v>
      </c>
      <c r="O136" t="s">
        <v>98</v>
      </c>
      <c r="P136" t="s">
        <v>99</v>
      </c>
      <c r="Q136">
        <f t="shared" si="45"/>
        <v>31</v>
      </c>
      <c r="R136" s="3">
        <v>787738</v>
      </c>
      <c r="S136" s="3">
        <v>136289.66666666666</v>
      </c>
      <c r="T136" s="20">
        <v>0</v>
      </c>
      <c r="U136" s="3">
        <f t="shared" si="27"/>
        <v>0</v>
      </c>
      <c r="V136" s="21"/>
      <c r="W136" s="3">
        <v>3156.0016025641021</v>
      </c>
      <c r="X136" s="3">
        <v>1823.4675925925924</v>
      </c>
      <c r="Y136" s="22">
        <v>328.22416666666663</v>
      </c>
      <c r="Z136">
        <v>75</v>
      </c>
      <c r="AB136" s="3">
        <v>4097.8723842003965</v>
      </c>
      <c r="AC136" s="3">
        <v>5167</v>
      </c>
      <c r="AD136" s="3">
        <f t="shared" si="46"/>
        <v>150937.23241269038</v>
      </c>
      <c r="AE136" s="3">
        <v>5687.5</v>
      </c>
      <c r="AG136" s="3">
        <f t="shared" si="47"/>
        <v>156624.73241269038</v>
      </c>
      <c r="AJ136" s="3">
        <v>7530.1189525032505</v>
      </c>
      <c r="AK136" t="s">
        <v>523</v>
      </c>
      <c r="AL136" t="s">
        <v>524</v>
      </c>
      <c r="AM136" s="23">
        <v>8.5000000000000006E-2</v>
      </c>
      <c r="AN136" s="24">
        <f t="shared" si="28"/>
        <v>164154.85136519364</v>
      </c>
      <c r="AO136" s="25">
        <f t="shared" si="41"/>
        <v>13953.162366041461</v>
      </c>
      <c r="AP136" s="3">
        <f t="shared" si="42"/>
        <v>29700</v>
      </c>
      <c r="AQ136" s="24">
        <f t="shared" si="43"/>
        <v>2524.5</v>
      </c>
      <c r="AR136" s="24">
        <f t="shared" si="44"/>
        <v>210332.51373123509</v>
      </c>
      <c r="AS136" s="24">
        <f t="shared" si="48"/>
        <v>193854.85136519364</v>
      </c>
      <c r="AT136" t="s">
        <v>134</v>
      </c>
      <c r="AU136" t="s">
        <v>134</v>
      </c>
      <c r="AV136" t="s">
        <v>135</v>
      </c>
      <c r="AW136">
        <v>35802</v>
      </c>
      <c r="AX136" t="s">
        <v>136</v>
      </c>
      <c r="AY136">
        <v>94.088300000000004</v>
      </c>
      <c r="AZ136" s="3">
        <f t="shared" si="49"/>
        <v>2235.4800090046806</v>
      </c>
      <c r="BA136" s="24">
        <f t="shared" si="50"/>
        <v>193854.85136519364</v>
      </c>
      <c r="BB136" s="24">
        <f t="shared" si="51"/>
        <v>16477.662366041448</v>
      </c>
      <c r="BD136" t="s">
        <v>103</v>
      </c>
      <c r="BE136">
        <v>1</v>
      </c>
      <c r="BG136" t="s">
        <v>5305</v>
      </c>
      <c r="BI136" t="s">
        <v>199</v>
      </c>
      <c r="BN136" t="s">
        <v>5060</v>
      </c>
      <c r="BO136" t="s">
        <v>5061</v>
      </c>
      <c r="BP136" t="s">
        <v>5062</v>
      </c>
      <c r="BS136" t="e">
        <f>_xlfn.XLOOKUP(AV136,#REF!,#REF!)</f>
        <v>#REF!</v>
      </c>
    </row>
    <row r="137" spans="2:71" x14ac:dyDescent="0.2">
      <c r="C137" t="s">
        <v>94</v>
      </c>
      <c r="E137" t="s">
        <v>556</v>
      </c>
      <c r="F137" t="s">
        <v>557</v>
      </c>
      <c r="G137" t="s">
        <v>558</v>
      </c>
      <c r="H137" s="1">
        <v>44182</v>
      </c>
      <c r="J137" t="s">
        <v>4678</v>
      </c>
      <c r="K137">
        <v>15</v>
      </c>
      <c r="L137" t="s">
        <v>4703</v>
      </c>
      <c r="M137" t="s">
        <v>293</v>
      </c>
      <c r="N137" t="s">
        <v>4668</v>
      </c>
      <c r="O137" t="s">
        <v>98</v>
      </c>
      <c r="P137" t="s">
        <v>99</v>
      </c>
      <c r="Q137">
        <f t="shared" si="45"/>
        <v>31</v>
      </c>
      <c r="R137" s="3">
        <v>750380</v>
      </c>
      <c r="S137" s="3">
        <v>130063.33333333331</v>
      </c>
      <c r="T137" s="20">
        <v>0</v>
      </c>
      <c r="U137" s="3">
        <f t="shared" si="27"/>
        <v>0</v>
      </c>
      <c r="V137" s="21"/>
      <c r="W137" s="3">
        <v>3006.3301282051284</v>
      </c>
      <c r="X137" s="3">
        <v>130.27430555555554</v>
      </c>
      <c r="Y137" s="22">
        <v>312.6583333333333</v>
      </c>
      <c r="Z137">
        <v>75</v>
      </c>
      <c r="AB137" s="3">
        <v>6021.8234685824827</v>
      </c>
      <c r="AC137" s="3">
        <v>4167</v>
      </c>
      <c r="AD137" s="3">
        <f t="shared" si="46"/>
        <v>143776.4195690098</v>
      </c>
      <c r="AE137" s="3">
        <v>5687.5</v>
      </c>
      <c r="AG137" s="3">
        <f t="shared" si="47"/>
        <v>149463.9195690098</v>
      </c>
      <c r="AJ137" s="3">
        <v>25969.360295241226</v>
      </c>
      <c r="AK137" t="s">
        <v>529</v>
      </c>
      <c r="AL137" t="s">
        <v>530</v>
      </c>
      <c r="AM137" s="23">
        <v>8.5000000000000006E-2</v>
      </c>
      <c r="AN137" s="24">
        <f t="shared" si="28"/>
        <v>175433.27986425103</v>
      </c>
      <c r="AO137" s="25">
        <f t="shared" si="41"/>
        <v>14911.828788461338</v>
      </c>
      <c r="AP137" s="3">
        <f t="shared" si="42"/>
        <v>29700</v>
      </c>
      <c r="AQ137" s="24">
        <f t="shared" si="43"/>
        <v>2524.5</v>
      </c>
      <c r="AR137" s="24">
        <f t="shared" si="44"/>
        <v>222569.60865271237</v>
      </c>
      <c r="AS137" s="24">
        <f t="shared" si="48"/>
        <v>205133.27986425103</v>
      </c>
      <c r="AT137" t="s">
        <v>134</v>
      </c>
      <c r="AU137" t="s">
        <v>134</v>
      </c>
      <c r="AV137" t="s">
        <v>135</v>
      </c>
      <c r="AW137">
        <v>90030</v>
      </c>
      <c r="AX137" t="s">
        <v>136</v>
      </c>
      <c r="AY137">
        <v>94.088300000000004</v>
      </c>
      <c r="AZ137" s="3">
        <f t="shared" si="49"/>
        <v>2365.5396967817715</v>
      </c>
      <c r="BA137" s="24">
        <f t="shared" si="50"/>
        <v>205133.27986425103</v>
      </c>
      <c r="BB137" s="24">
        <f t="shared" si="51"/>
        <v>17436.328788461338</v>
      </c>
      <c r="BD137" t="s">
        <v>103</v>
      </c>
      <c r="BE137">
        <v>1</v>
      </c>
      <c r="BG137" t="s">
        <v>5305</v>
      </c>
      <c r="BI137" t="s">
        <v>531</v>
      </c>
      <c r="BN137" t="s">
        <v>5125</v>
      </c>
      <c r="BO137" t="s">
        <v>5061</v>
      </c>
      <c r="BP137" t="s">
        <v>5062</v>
      </c>
      <c r="BS137" t="e">
        <f>_xlfn.XLOOKUP(AV137,#REF!,#REF!)</f>
        <v>#REF!</v>
      </c>
    </row>
    <row r="138" spans="2:71" x14ac:dyDescent="0.2">
      <c r="C138" t="s">
        <v>94</v>
      </c>
      <c r="E138" t="s">
        <v>559</v>
      </c>
      <c r="F138" t="s">
        <v>560</v>
      </c>
      <c r="G138" t="s">
        <v>561</v>
      </c>
      <c r="H138" s="1">
        <v>44186</v>
      </c>
      <c r="J138" t="s">
        <v>4778</v>
      </c>
      <c r="K138">
        <v>11</v>
      </c>
      <c r="L138" t="s">
        <v>4667</v>
      </c>
      <c r="M138" t="s">
        <v>3984</v>
      </c>
      <c r="N138" t="s">
        <v>4668</v>
      </c>
      <c r="O138" t="s">
        <v>98</v>
      </c>
      <c r="P138" t="s">
        <v>99</v>
      </c>
      <c r="Q138">
        <f t="shared" si="45"/>
        <v>31</v>
      </c>
      <c r="R138" s="3">
        <v>291619</v>
      </c>
      <c r="S138" s="3">
        <v>48603.166666666664</v>
      </c>
      <c r="T138" s="20">
        <v>0</v>
      </c>
      <c r="U138" s="3">
        <f t="shared" si="27"/>
        <v>0</v>
      </c>
      <c r="V138" s="21"/>
      <c r="W138" s="3">
        <v>1168.3453525641028</v>
      </c>
      <c r="X138" s="3">
        <v>50.628298611111106</v>
      </c>
      <c r="Y138" s="22">
        <v>121.50791666666666</v>
      </c>
      <c r="Z138">
        <v>75</v>
      </c>
      <c r="AB138" s="3">
        <v>0</v>
      </c>
      <c r="AC138" s="3">
        <v>4167</v>
      </c>
      <c r="AD138" s="3">
        <f t="shared" si="46"/>
        <v>54185.648234508546</v>
      </c>
      <c r="AE138" s="3">
        <v>4154.166666666667</v>
      </c>
      <c r="AG138" s="3">
        <f t="shared" si="47"/>
        <v>58339.81490117521</v>
      </c>
      <c r="AJ138" s="3">
        <v>0</v>
      </c>
      <c r="AK138" t="s">
        <v>100</v>
      </c>
      <c r="AM138" s="23">
        <v>0.05</v>
      </c>
      <c r="AN138" s="24">
        <f t="shared" si="28"/>
        <v>58339.81490117521</v>
      </c>
      <c r="AO138" s="25">
        <f t="shared" si="41"/>
        <v>2916.9907450587607</v>
      </c>
      <c r="AP138" s="3">
        <f t="shared" si="42"/>
        <v>29700</v>
      </c>
      <c r="AQ138" s="24">
        <f t="shared" si="43"/>
        <v>1485</v>
      </c>
      <c r="AR138" s="24">
        <f t="shared" si="44"/>
        <v>92441.805646233974</v>
      </c>
      <c r="AS138" s="24">
        <f t="shared" si="48"/>
        <v>88039.81490117521</v>
      </c>
      <c r="AT138" t="s">
        <v>134</v>
      </c>
      <c r="AU138" t="s">
        <v>134</v>
      </c>
      <c r="AV138" t="s">
        <v>135</v>
      </c>
      <c r="AW138">
        <v>35070</v>
      </c>
      <c r="AX138" t="s">
        <v>136</v>
      </c>
      <c r="AY138">
        <v>94.088300000000004</v>
      </c>
      <c r="AZ138" s="3">
        <f t="shared" si="49"/>
        <v>982.50054094115819</v>
      </c>
      <c r="BA138" s="24">
        <f t="shared" si="50"/>
        <v>88039.81490117521</v>
      </c>
      <c r="BB138" s="24">
        <f t="shared" si="51"/>
        <v>4401.9907450587634</v>
      </c>
      <c r="BD138" t="s">
        <v>103</v>
      </c>
      <c r="BE138">
        <v>1</v>
      </c>
      <c r="BG138" t="s">
        <v>5305</v>
      </c>
      <c r="BI138" t="s">
        <v>144</v>
      </c>
      <c r="BN138" t="s">
        <v>5080</v>
      </c>
      <c r="BO138" t="s">
        <v>5071</v>
      </c>
      <c r="BP138" t="s">
        <v>5081</v>
      </c>
      <c r="BS138" t="e">
        <f>_xlfn.XLOOKUP(AV138,#REF!,#REF!)</f>
        <v>#REF!</v>
      </c>
    </row>
    <row r="139" spans="2:71" x14ac:dyDescent="0.2">
      <c r="C139" t="s">
        <v>94</v>
      </c>
      <c r="E139" t="s">
        <v>562</v>
      </c>
      <c r="F139" t="s">
        <v>563</v>
      </c>
      <c r="G139" t="s">
        <v>564</v>
      </c>
      <c r="H139" s="1">
        <v>44200</v>
      </c>
      <c r="J139" t="s">
        <v>4708</v>
      </c>
      <c r="K139">
        <v>12</v>
      </c>
      <c r="L139" t="s">
        <v>4667</v>
      </c>
      <c r="M139" t="s">
        <v>3984</v>
      </c>
      <c r="N139" t="s">
        <v>4668</v>
      </c>
      <c r="O139" t="s">
        <v>98</v>
      </c>
      <c r="P139" t="s">
        <v>99</v>
      </c>
      <c r="Q139">
        <f t="shared" si="45"/>
        <v>31</v>
      </c>
      <c r="R139" s="3">
        <v>291673</v>
      </c>
      <c r="S139" s="3">
        <v>53612.083333333336</v>
      </c>
      <c r="T139" s="20">
        <v>0</v>
      </c>
      <c r="U139" s="3">
        <f t="shared" si="27"/>
        <v>0</v>
      </c>
      <c r="V139" s="21"/>
      <c r="W139" s="3">
        <v>1168.5616987179487</v>
      </c>
      <c r="X139" s="3">
        <v>675.16898148148152</v>
      </c>
      <c r="Y139" s="22">
        <v>121.53041666666667</v>
      </c>
      <c r="Z139">
        <v>75</v>
      </c>
      <c r="AB139" s="3">
        <v>0</v>
      </c>
      <c r="AC139" s="3">
        <v>4167</v>
      </c>
      <c r="AD139" s="3">
        <f t="shared" si="46"/>
        <v>59819.344430199431</v>
      </c>
      <c r="AE139" s="3">
        <v>4154.166666666667</v>
      </c>
      <c r="AG139" s="3">
        <f t="shared" si="47"/>
        <v>63973.511096866096</v>
      </c>
      <c r="AJ139" s="3">
        <v>0</v>
      </c>
      <c r="AK139" t="s">
        <v>100</v>
      </c>
      <c r="AM139" s="23">
        <v>0.05</v>
      </c>
      <c r="AN139" s="24">
        <f t="shared" si="28"/>
        <v>63973.511096866096</v>
      </c>
      <c r="AO139" s="25">
        <f t="shared" si="41"/>
        <v>3198.6755548433048</v>
      </c>
      <c r="AP139" s="3">
        <f t="shared" si="42"/>
        <v>29700</v>
      </c>
      <c r="AQ139" s="24">
        <f t="shared" si="43"/>
        <v>1485</v>
      </c>
      <c r="AR139" s="24">
        <f t="shared" si="44"/>
        <v>98357.186651709402</v>
      </c>
      <c r="AS139" s="24">
        <f t="shared" si="48"/>
        <v>93673.511096866103</v>
      </c>
      <c r="AT139" t="s">
        <v>134</v>
      </c>
      <c r="AU139" t="s">
        <v>134</v>
      </c>
      <c r="AV139" t="s">
        <v>135</v>
      </c>
      <c r="AW139">
        <v>35876</v>
      </c>
      <c r="AX139" t="s">
        <v>136</v>
      </c>
      <c r="AY139">
        <v>94.088300000000004</v>
      </c>
      <c r="AZ139" s="3">
        <f t="shared" si="49"/>
        <v>1045.3710679405347</v>
      </c>
      <c r="BA139" s="24">
        <f t="shared" si="50"/>
        <v>93673.511096866103</v>
      </c>
      <c r="BB139" s="24">
        <f t="shared" si="51"/>
        <v>4683.6755548432993</v>
      </c>
      <c r="BD139" t="s">
        <v>103</v>
      </c>
      <c r="BE139">
        <v>1</v>
      </c>
      <c r="BG139" t="s">
        <v>5305</v>
      </c>
      <c r="BI139" t="s">
        <v>144</v>
      </c>
      <c r="BN139" t="s">
        <v>5067</v>
      </c>
      <c r="BO139" t="s">
        <v>5071</v>
      </c>
      <c r="BP139" t="s">
        <v>5076</v>
      </c>
      <c r="BS139" t="e">
        <f>_xlfn.XLOOKUP(AV139,#REF!,#REF!)</f>
        <v>#REF!</v>
      </c>
    </row>
    <row r="140" spans="2:71" x14ac:dyDescent="0.2">
      <c r="C140" t="s">
        <v>94</v>
      </c>
      <c r="E140" t="s">
        <v>565</v>
      </c>
      <c r="F140" t="s">
        <v>566</v>
      </c>
      <c r="G140" t="s">
        <v>567</v>
      </c>
      <c r="H140" s="1">
        <v>44215</v>
      </c>
      <c r="J140" t="s">
        <v>4702</v>
      </c>
      <c r="K140">
        <v>13</v>
      </c>
      <c r="L140" t="s">
        <v>4703</v>
      </c>
      <c r="M140" t="s">
        <v>293</v>
      </c>
      <c r="N140" t="s">
        <v>4668</v>
      </c>
      <c r="O140" t="s">
        <v>98</v>
      </c>
      <c r="P140" t="s">
        <v>99</v>
      </c>
      <c r="Q140">
        <f t="shared" si="45"/>
        <v>31</v>
      </c>
      <c r="R140" s="3">
        <v>455811</v>
      </c>
      <c r="S140" s="3">
        <v>80968.416666666672</v>
      </c>
      <c r="T140" s="20">
        <v>0</v>
      </c>
      <c r="U140" s="3">
        <f t="shared" si="27"/>
        <v>0</v>
      </c>
      <c r="V140" s="21"/>
      <c r="W140" s="3">
        <v>1826.1658653846155</v>
      </c>
      <c r="X140" s="3">
        <v>211.02361111111111</v>
      </c>
      <c r="Y140" s="22">
        <v>189.92125000000001</v>
      </c>
      <c r="Z140">
        <v>75</v>
      </c>
      <c r="AB140" s="3">
        <v>0</v>
      </c>
      <c r="AC140" s="3">
        <v>4167</v>
      </c>
      <c r="AD140" s="3">
        <f t="shared" si="46"/>
        <v>87437.527393162396</v>
      </c>
      <c r="AE140" s="3">
        <v>5687.5</v>
      </c>
      <c r="AG140" s="3">
        <f t="shared" si="47"/>
        <v>93125.027393162396</v>
      </c>
      <c r="AJ140" s="3">
        <v>3900.7409927950625</v>
      </c>
      <c r="AK140" t="s">
        <v>289</v>
      </c>
      <c r="AL140" t="s">
        <v>290</v>
      </c>
      <c r="AM140" s="23">
        <v>8.5000000000000006E-2</v>
      </c>
      <c r="AN140" s="24">
        <f t="shared" si="28"/>
        <v>97025.768385957461</v>
      </c>
      <c r="AO140" s="25">
        <f t="shared" si="41"/>
        <v>8247.1903128063841</v>
      </c>
      <c r="AP140" s="3">
        <f t="shared" si="42"/>
        <v>29700</v>
      </c>
      <c r="AQ140" s="24">
        <f t="shared" si="43"/>
        <v>2524.5</v>
      </c>
      <c r="AR140" s="24">
        <f t="shared" si="44"/>
        <v>137497.45869876386</v>
      </c>
      <c r="AS140" s="24">
        <f t="shared" si="48"/>
        <v>126725.76838595746</v>
      </c>
      <c r="AT140" t="s">
        <v>134</v>
      </c>
      <c r="AU140" t="s">
        <v>134</v>
      </c>
      <c r="AV140" t="s">
        <v>135</v>
      </c>
      <c r="AW140">
        <v>90294</v>
      </c>
      <c r="AX140" t="s">
        <v>136</v>
      </c>
      <c r="AY140">
        <v>94.088300000000004</v>
      </c>
      <c r="AZ140" s="3">
        <f t="shared" si="49"/>
        <v>1461.366170913534</v>
      </c>
      <c r="BA140" s="24">
        <f t="shared" si="50"/>
        <v>126725.76838595746</v>
      </c>
      <c r="BB140" s="24">
        <f t="shared" si="51"/>
        <v>10771.6903128064</v>
      </c>
      <c r="BD140" t="s">
        <v>103</v>
      </c>
      <c r="BE140">
        <v>1</v>
      </c>
      <c r="BG140" t="s">
        <v>5305</v>
      </c>
      <c r="BI140" t="s">
        <v>262</v>
      </c>
      <c r="BN140" t="s">
        <v>5110</v>
      </c>
      <c r="BO140" t="s">
        <v>5061</v>
      </c>
      <c r="BP140" t="s">
        <v>5062</v>
      </c>
      <c r="BS140" t="e">
        <f>_xlfn.XLOOKUP(AV140,#REF!,#REF!)</f>
        <v>#REF!</v>
      </c>
    </row>
    <row r="141" spans="2:71" x14ac:dyDescent="0.2">
      <c r="C141" t="s">
        <v>94</v>
      </c>
      <c r="E141" t="s">
        <v>568</v>
      </c>
      <c r="F141" t="s">
        <v>569</v>
      </c>
      <c r="G141" t="s">
        <v>570</v>
      </c>
      <c r="H141" s="1">
        <v>44215</v>
      </c>
      <c r="J141" t="s">
        <v>4697</v>
      </c>
      <c r="K141">
        <v>14</v>
      </c>
      <c r="L141" t="s">
        <v>4703</v>
      </c>
      <c r="M141" t="s">
        <v>293</v>
      </c>
      <c r="N141" t="s">
        <v>4668</v>
      </c>
      <c r="O141" t="s">
        <v>98</v>
      </c>
      <c r="P141" t="s">
        <v>99</v>
      </c>
      <c r="Q141">
        <f t="shared" si="45"/>
        <v>31</v>
      </c>
      <c r="R141" s="3">
        <v>449005</v>
      </c>
      <c r="S141" s="3">
        <v>79834.166666666672</v>
      </c>
      <c r="T141" s="20">
        <v>0</v>
      </c>
      <c r="U141" s="3">
        <f t="shared" ref="U141:U204" si="52">+S141*T141</f>
        <v>0</v>
      </c>
      <c r="V141" s="21"/>
      <c r="W141" s="3">
        <v>1798.8982371794873</v>
      </c>
      <c r="X141" s="3">
        <v>207.87268518518519</v>
      </c>
      <c r="Y141" s="22">
        <v>187.08541666666667</v>
      </c>
      <c r="Z141">
        <v>75</v>
      </c>
      <c r="AB141" s="3">
        <v>0</v>
      </c>
      <c r="AC141" s="3">
        <v>4167</v>
      </c>
      <c r="AD141" s="3">
        <f t="shared" si="46"/>
        <v>86270.023005698007</v>
      </c>
      <c r="AE141" s="3">
        <v>5687.5</v>
      </c>
      <c r="AG141" s="3">
        <f t="shared" si="47"/>
        <v>91957.523005698007</v>
      </c>
      <c r="AJ141" s="3">
        <v>3900.7409927950625</v>
      </c>
      <c r="AK141" t="s">
        <v>289</v>
      </c>
      <c r="AL141" t="s">
        <v>290</v>
      </c>
      <c r="AM141" s="23">
        <v>8.5000000000000006E-2</v>
      </c>
      <c r="AN141" s="24">
        <f t="shared" si="28"/>
        <v>95858.263998493072</v>
      </c>
      <c r="AO141" s="25">
        <f t="shared" si="41"/>
        <v>8147.9524398719113</v>
      </c>
      <c r="AP141" s="3">
        <f t="shared" si="42"/>
        <v>29700</v>
      </c>
      <c r="AQ141" s="24">
        <f t="shared" si="43"/>
        <v>2524.5</v>
      </c>
      <c r="AR141" s="24">
        <f t="shared" si="44"/>
        <v>136230.71643836499</v>
      </c>
      <c r="AS141" s="24">
        <f t="shared" si="48"/>
        <v>125558.26399849307</v>
      </c>
      <c r="AT141" t="s">
        <v>134</v>
      </c>
      <c r="AU141" t="s">
        <v>134</v>
      </c>
      <c r="AV141" t="s">
        <v>135</v>
      </c>
      <c r="AW141">
        <v>90242</v>
      </c>
      <c r="AX141" t="s">
        <v>136</v>
      </c>
      <c r="AY141">
        <v>94.088300000000004</v>
      </c>
      <c r="AZ141" s="3">
        <f t="shared" si="49"/>
        <v>1447.9028363607908</v>
      </c>
      <c r="BA141" s="24">
        <f t="shared" si="50"/>
        <v>125558.26399849307</v>
      </c>
      <c r="BB141" s="24">
        <f t="shared" si="51"/>
        <v>10672.452439871922</v>
      </c>
      <c r="BD141" t="s">
        <v>103</v>
      </c>
      <c r="BE141">
        <v>1</v>
      </c>
      <c r="BG141" t="s">
        <v>5305</v>
      </c>
      <c r="BI141" t="s">
        <v>312</v>
      </c>
      <c r="BN141" t="s">
        <v>5111</v>
      </c>
      <c r="BO141" t="s">
        <v>5061</v>
      </c>
      <c r="BP141" t="s">
        <v>5062</v>
      </c>
      <c r="BS141" t="e">
        <f>_xlfn.XLOOKUP(AV141,#REF!,#REF!)</f>
        <v>#REF!</v>
      </c>
    </row>
    <row r="142" spans="2:71" x14ac:dyDescent="0.2">
      <c r="C142" t="s">
        <v>94</v>
      </c>
      <c r="E142" t="s">
        <v>571</v>
      </c>
      <c r="F142" t="s">
        <v>572</v>
      </c>
      <c r="G142" t="s">
        <v>573</v>
      </c>
      <c r="H142" s="1">
        <v>44220</v>
      </c>
      <c r="J142" t="s">
        <v>4708</v>
      </c>
      <c r="K142">
        <v>12</v>
      </c>
      <c r="L142" t="s">
        <v>4667</v>
      </c>
      <c r="M142" t="s">
        <v>3984</v>
      </c>
      <c r="N142" t="s">
        <v>4668</v>
      </c>
      <c r="O142" t="s">
        <v>98</v>
      </c>
      <c r="P142" t="s">
        <v>99</v>
      </c>
      <c r="Q142">
        <f t="shared" si="45"/>
        <v>31</v>
      </c>
      <c r="R142" s="3">
        <v>271784</v>
      </c>
      <c r="S142" s="3">
        <v>50297.25</v>
      </c>
      <c r="T142" s="20">
        <v>0</v>
      </c>
      <c r="U142" s="3">
        <f t="shared" si="52"/>
        <v>0</v>
      </c>
      <c r="V142" s="21"/>
      <c r="W142" s="3">
        <v>1088.8782051282051</v>
      </c>
      <c r="X142" s="3">
        <v>629.12962962962968</v>
      </c>
      <c r="Y142" s="22">
        <v>113.24333333333334</v>
      </c>
      <c r="Z142">
        <v>75</v>
      </c>
      <c r="AB142" s="3">
        <v>0</v>
      </c>
      <c r="AC142" s="3">
        <v>4167</v>
      </c>
      <c r="AD142" s="3">
        <f t="shared" si="46"/>
        <v>56370.501168091163</v>
      </c>
      <c r="AE142" s="3">
        <v>4154.166666666667</v>
      </c>
      <c r="AG142" s="3">
        <f t="shared" si="47"/>
        <v>60524.667834757827</v>
      </c>
      <c r="AJ142" s="3">
        <v>0</v>
      </c>
      <c r="AK142" t="s">
        <v>100</v>
      </c>
      <c r="AM142" s="23">
        <v>0.05</v>
      </c>
      <c r="AN142" s="24">
        <f t="shared" si="28"/>
        <v>60524.667834757827</v>
      </c>
      <c r="AO142" s="25">
        <f t="shared" si="41"/>
        <v>3026.2333917378915</v>
      </c>
      <c r="AP142" s="3">
        <f t="shared" si="42"/>
        <v>29700</v>
      </c>
      <c r="AQ142" s="24">
        <f t="shared" si="43"/>
        <v>1485</v>
      </c>
      <c r="AR142" s="24">
        <f t="shared" si="44"/>
        <v>94735.901226495713</v>
      </c>
      <c r="AS142" s="24">
        <f t="shared" si="48"/>
        <v>90224.667834757827</v>
      </c>
      <c r="AT142" t="s">
        <v>134</v>
      </c>
      <c r="AU142" t="s">
        <v>134</v>
      </c>
      <c r="AV142" t="s">
        <v>135</v>
      </c>
      <c r="AW142">
        <v>19883</v>
      </c>
      <c r="AX142" t="s">
        <v>136</v>
      </c>
      <c r="AY142">
        <v>94.088300000000004</v>
      </c>
      <c r="AZ142" s="3">
        <f t="shared" si="49"/>
        <v>1006.8829092086445</v>
      </c>
      <c r="BA142" s="24">
        <f t="shared" si="50"/>
        <v>90224.667834757827</v>
      </c>
      <c r="BB142" s="24">
        <f t="shared" si="51"/>
        <v>4511.2333917378855</v>
      </c>
      <c r="BD142" t="s">
        <v>103</v>
      </c>
      <c r="BE142">
        <v>1</v>
      </c>
      <c r="BG142" t="s">
        <v>5305</v>
      </c>
      <c r="BI142" t="s">
        <v>144</v>
      </c>
      <c r="BN142" t="s">
        <v>5067</v>
      </c>
      <c r="BO142" t="s">
        <v>5088</v>
      </c>
      <c r="BP142" t="s">
        <v>5103</v>
      </c>
      <c r="BS142" t="e">
        <f>_xlfn.XLOOKUP(AV142,#REF!,#REF!)</f>
        <v>#REF!</v>
      </c>
    </row>
    <row r="143" spans="2:71" x14ac:dyDescent="0.2">
      <c r="C143" t="s">
        <v>94</v>
      </c>
      <c r="E143" t="s">
        <v>574</v>
      </c>
      <c r="F143" t="s">
        <v>575</v>
      </c>
      <c r="G143" t="s">
        <v>576</v>
      </c>
      <c r="H143" s="1">
        <v>44221</v>
      </c>
      <c r="J143" t="s">
        <v>4708</v>
      </c>
      <c r="K143">
        <v>12</v>
      </c>
      <c r="L143" t="s">
        <v>4667</v>
      </c>
      <c r="M143" t="s">
        <v>3984</v>
      </c>
      <c r="N143" t="s">
        <v>4668</v>
      </c>
      <c r="O143" t="s">
        <v>98</v>
      </c>
      <c r="P143" t="s">
        <v>99</v>
      </c>
      <c r="Q143">
        <f t="shared" si="45"/>
        <v>31</v>
      </c>
      <c r="R143" s="3">
        <v>333493</v>
      </c>
      <c r="S143" s="3">
        <v>60582.083333333336</v>
      </c>
      <c r="T143" s="20">
        <v>0</v>
      </c>
      <c r="U143" s="3">
        <f t="shared" si="52"/>
        <v>0</v>
      </c>
      <c r="V143" s="21"/>
      <c r="W143" s="3">
        <v>1336.1097756410256</v>
      </c>
      <c r="X143" s="3">
        <v>463.18472222222221</v>
      </c>
      <c r="Y143" s="22">
        <v>138.95541666666665</v>
      </c>
      <c r="Z143">
        <v>75</v>
      </c>
      <c r="AB143" s="3">
        <v>2675.910666882859</v>
      </c>
      <c r="AC143" s="3">
        <v>4167</v>
      </c>
      <c r="AD143" s="3">
        <f t="shared" si="46"/>
        <v>69438.243914746097</v>
      </c>
      <c r="AE143" s="3">
        <v>4154.166666666667</v>
      </c>
      <c r="AG143" s="3">
        <f t="shared" si="47"/>
        <v>73592.410581412769</v>
      </c>
      <c r="AJ143" s="3">
        <v>0</v>
      </c>
      <c r="AK143" t="s">
        <v>100</v>
      </c>
      <c r="AM143" s="23">
        <v>0.05</v>
      </c>
      <c r="AN143" s="24">
        <f t="shared" si="28"/>
        <v>73592.410581412769</v>
      </c>
      <c r="AO143" s="25">
        <f t="shared" si="41"/>
        <v>3679.6205290706384</v>
      </c>
      <c r="AP143" s="3">
        <f t="shared" si="42"/>
        <v>29700</v>
      </c>
      <c r="AQ143" s="24">
        <f t="shared" si="43"/>
        <v>1485</v>
      </c>
      <c r="AR143" s="24">
        <f t="shared" si="44"/>
        <v>108457.03111048341</v>
      </c>
      <c r="AS143" s="24">
        <f t="shared" si="48"/>
        <v>103292.41058141277</v>
      </c>
      <c r="AT143" t="s">
        <v>134</v>
      </c>
      <c r="AU143" t="s">
        <v>134</v>
      </c>
      <c r="AV143" t="s">
        <v>135</v>
      </c>
      <c r="AW143">
        <v>34732</v>
      </c>
      <c r="AX143" t="s">
        <v>136</v>
      </c>
      <c r="AY143">
        <v>94.088300000000004</v>
      </c>
      <c r="AZ143" s="3">
        <f t="shared" si="49"/>
        <v>1152.7153866153751</v>
      </c>
      <c r="BA143" s="24">
        <f t="shared" si="50"/>
        <v>103292.41058141277</v>
      </c>
      <c r="BB143" s="24">
        <f t="shared" si="51"/>
        <v>5164.6205290706421</v>
      </c>
      <c r="BD143" t="s">
        <v>103</v>
      </c>
      <c r="BE143">
        <v>1</v>
      </c>
      <c r="BG143" t="s">
        <v>5305</v>
      </c>
      <c r="BI143" t="s">
        <v>144</v>
      </c>
      <c r="BN143" t="s">
        <v>5067</v>
      </c>
      <c r="BO143" t="s">
        <v>5082</v>
      </c>
      <c r="BP143" t="s">
        <v>5083</v>
      </c>
      <c r="BS143" t="e">
        <f>_xlfn.XLOOKUP(AV143,#REF!,#REF!)</f>
        <v>#REF!</v>
      </c>
    </row>
    <row r="144" spans="2:71" x14ac:dyDescent="0.2">
      <c r="C144" t="s">
        <v>94</v>
      </c>
      <c r="E144" t="s">
        <v>577</v>
      </c>
      <c r="F144" t="s">
        <v>578</v>
      </c>
      <c r="G144" t="s">
        <v>579</v>
      </c>
      <c r="H144" s="1">
        <v>44228</v>
      </c>
      <c r="J144" t="s">
        <v>4702</v>
      </c>
      <c r="K144">
        <v>13</v>
      </c>
      <c r="L144" t="s">
        <v>4667</v>
      </c>
      <c r="M144" t="s">
        <v>3984</v>
      </c>
      <c r="N144" t="s">
        <v>4668</v>
      </c>
      <c r="O144" t="s">
        <v>98</v>
      </c>
      <c r="P144" t="s">
        <v>99</v>
      </c>
      <c r="Q144">
        <f t="shared" si="45"/>
        <v>31</v>
      </c>
      <c r="R144" s="3">
        <v>419335</v>
      </c>
      <c r="S144" s="3">
        <v>74889.166666666672</v>
      </c>
      <c r="T144" s="20">
        <v>0</v>
      </c>
      <c r="U144" s="3">
        <f t="shared" si="52"/>
        <v>0</v>
      </c>
      <c r="V144" s="21"/>
      <c r="W144" s="3">
        <v>1680.0280448717949</v>
      </c>
      <c r="X144" s="3">
        <v>970.68287037037044</v>
      </c>
      <c r="Y144" s="22">
        <v>174.72291666666669</v>
      </c>
      <c r="Z144">
        <v>75</v>
      </c>
      <c r="AB144" s="3">
        <v>0</v>
      </c>
      <c r="AC144" s="3">
        <v>4167</v>
      </c>
      <c r="AD144" s="3">
        <f t="shared" si="46"/>
        <v>81956.600498575499</v>
      </c>
      <c r="AE144" s="3">
        <v>4154.166666666667</v>
      </c>
      <c r="AG144" s="3">
        <f t="shared" si="47"/>
        <v>86110.76716524217</v>
      </c>
      <c r="AJ144" s="3">
        <v>0</v>
      </c>
      <c r="AK144" t="s">
        <v>100</v>
      </c>
      <c r="AM144" s="23">
        <v>0.05</v>
      </c>
      <c r="AN144" s="24">
        <f t="shared" si="28"/>
        <v>86110.76716524217</v>
      </c>
      <c r="AO144" s="25">
        <f t="shared" si="41"/>
        <v>4305.5383582621089</v>
      </c>
      <c r="AP144" s="3">
        <f t="shared" si="42"/>
        <v>29700</v>
      </c>
      <c r="AQ144" s="24">
        <f t="shared" si="43"/>
        <v>1485</v>
      </c>
      <c r="AR144" s="24">
        <f t="shared" si="44"/>
        <v>121601.30552350428</v>
      </c>
      <c r="AS144" s="24">
        <f t="shared" si="48"/>
        <v>115810.76716524217</v>
      </c>
      <c r="AT144" t="s">
        <v>134</v>
      </c>
      <c r="AU144" t="s">
        <v>134</v>
      </c>
      <c r="AV144" t="s">
        <v>135</v>
      </c>
      <c r="AW144">
        <v>35883</v>
      </c>
      <c r="AX144" t="s">
        <v>136</v>
      </c>
      <c r="AY144">
        <v>94.088300000000004</v>
      </c>
      <c r="AZ144" s="3">
        <f t="shared" si="49"/>
        <v>1292.4168629203023</v>
      </c>
      <c r="BA144" s="24">
        <f t="shared" si="50"/>
        <v>115810.76716524217</v>
      </c>
      <c r="BB144" s="24">
        <f t="shared" si="51"/>
        <v>5790.5383582621143</v>
      </c>
      <c r="BD144" t="s">
        <v>103</v>
      </c>
      <c r="BE144">
        <v>1</v>
      </c>
      <c r="BG144" t="s">
        <v>5305</v>
      </c>
      <c r="BI144" t="s">
        <v>144</v>
      </c>
      <c r="BN144" t="s">
        <v>5067</v>
      </c>
      <c r="BO144" t="s">
        <v>5071</v>
      </c>
      <c r="BP144" t="s">
        <v>5127</v>
      </c>
      <c r="BS144" t="e">
        <f>_xlfn.XLOOKUP(AV144,#REF!,#REF!)</f>
        <v>#REF!</v>
      </c>
    </row>
    <row r="145" spans="2:71" x14ac:dyDescent="0.2">
      <c r="C145" t="s">
        <v>94</v>
      </c>
      <c r="E145" t="s">
        <v>580</v>
      </c>
      <c r="F145" t="s">
        <v>581</v>
      </c>
      <c r="G145" t="s">
        <v>582</v>
      </c>
      <c r="H145" s="1">
        <v>44228</v>
      </c>
      <c r="J145" t="s">
        <v>4702</v>
      </c>
      <c r="K145">
        <v>13</v>
      </c>
      <c r="L145" t="s">
        <v>4703</v>
      </c>
      <c r="M145" t="s">
        <v>293</v>
      </c>
      <c r="N145" t="s">
        <v>4668</v>
      </c>
      <c r="O145" t="s">
        <v>98</v>
      </c>
      <c r="P145" t="s">
        <v>99</v>
      </c>
      <c r="Q145">
        <f t="shared" si="45"/>
        <v>31</v>
      </c>
      <c r="R145" s="3">
        <v>524181</v>
      </c>
      <c r="S145" s="3">
        <v>92363.416666666672</v>
      </c>
      <c r="T145" s="20">
        <v>0</v>
      </c>
      <c r="U145" s="3">
        <f t="shared" si="52"/>
        <v>0</v>
      </c>
      <c r="V145" s="21"/>
      <c r="W145" s="3">
        <v>2100.0841346153843</v>
      </c>
      <c r="X145" s="3">
        <v>1213.3819444444446</v>
      </c>
      <c r="Y145" s="22">
        <v>218.40875</v>
      </c>
      <c r="Z145">
        <v>75</v>
      </c>
      <c r="AB145" s="3">
        <v>3930.8840845442305</v>
      </c>
      <c r="AC145" s="3">
        <v>4167</v>
      </c>
      <c r="AD145" s="3">
        <f t="shared" si="46"/>
        <v>104068.17558027073</v>
      </c>
      <c r="AE145" s="3">
        <v>5687.5</v>
      </c>
      <c r="AG145" s="3">
        <f t="shared" si="47"/>
        <v>109755.67558027073</v>
      </c>
      <c r="AJ145" s="3">
        <v>5785.5624142824954</v>
      </c>
      <c r="AK145" t="s">
        <v>266</v>
      </c>
      <c r="AL145" t="s">
        <v>267</v>
      </c>
      <c r="AM145" s="23">
        <v>8.5000000000000006E-2</v>
      </c>
      <c r="AN145" s="24">
        <f t="shared" ref="AN145:AN208" si="53">AG145+AJ145+AH145+AI145</f>
        <v>115541.23799455323</v>
      </c>
      <c r="AO145" s="25">
        <f t="shared" si="41"/>
        <v>9821.005229537026</v>
      </c>
      <c r="AP145" s="3">
        <f t="shared" si="42"/>
        <v>29700</v>
      </c>
      <c r="AQ145" s="24">
        <f t="shared" si="43"/>
        <v>2524.5</v>
      </c>
      <c r="AR145" s="24">
        <f t="shared" si="44"/>
        <v>157586.74322409026</v>
      </c>
      <c r="AS145" s="24">
        <f t="shared" si="48"/>
        <v>145241.23799455323</v>
      </c>
      <c r="AT145" t="s">
        <v>134</v>
      </c>
      <c r="AU145" t="s">
        <v>134</v>
      </c>
      <c r="AV145" t="s">
        <v>135</v>
      </c>
      <c r="AW145">
        <v>90362</v>
      </c>
      <c r="AX145" t="s">
        <v>136</v>
      </c>
      <c r="AY145">
        <v>94.088300000000004</v>
      </c>
      <c r="AZ145" s="3">
        <f t="shared" si="49"/>
        <v>1674.881395711159</v>
      </c>
      <c r="BA145" s="24">
        <f t="shared" si="50"/>
        <v>145241.23799455323</v>
      </c>
      <c r="BB145" s="24">
        <f t="shared" si="51"/>
        <v>12345.505229537026</v>
      </c>
      <c r="BD145" t="s">
        <v>103</v>
      </c>
      <c r="BE145">
        <v>1</v>
      </c>
      <c r="BG145" t="s">
        <v>5305</v>
      </c>
      <c r="BI145" t="s">
        <v>426</v>
      </c>
      <c r="BN145" t="s">
        <v>5118</v>
      </c>
      <c r="BO145" t="s">
        <v>5061</v>
      </c>
      <c r="BP145" t="s">
        <v>5062</v>
      </c>
      <c r="BS145" t="e">
        <f>_xlfn.XLOOKUP(AV145,#REF!,#REF!)</f>
        <v>#REF!</v>
      </c>
    </row>
    <row r="146" spans="2:71" x14ac:dyDescent="0.2">
      <c r="C146" t="s">
        <v>94</v>
      </c>
      <c r="E146" t="s">
        <v>583</v>
      </c>
      <c r="F146" t="s">
        <v>584</v>
      </c>
      <c r="G146" t="s">
        <v>585</v>
      </c>
      <c r="H146" s="1">
        <v>44228</v>
      </c>
      <c r="J146" t="s">
        <v>4702</v>
      </c>
      <c r="K146">
        <v>13</v>
      </c>
      <c r="L146" t="s">
        <v>4703</v>
      </c>
      <c r="M146" t="s">
        <v>293</v>
      </c>
      <c r="N146" t="s">
        <v>4668</v>
      </c>
      <c r="O146" t="s">
        <v>98</v>
      </c>
      <c r="P146" t="s">
        <v>99</v>
      </c>
      <c r="Q146">
        <f t="shared" si="45"/>
        <v>31</v>
      </c>
      <c r="R146" s="3">
        <v>439722</v>
      </c>
      <c r="S146" s="3">
        <v>78287</v>
      </c>
      <c r="T146" s="20">
        <v>0</v>
      </c>
      <c r="U146" s="3">
        <f t="shared" si="52"/>
        <v>0</v>
      </c>
      <c r="V146" s="21"/>
      <c r="W146" s="3">
        <v>1761.7067307692307</v>
      </c>
      <c r="X146" s="3">
        <v>1017.875</v>
      </c>
      <c r="Y146" s="22">
        <v>183.2175</v>
      </c>
      <c r="Z146">
        <v>75</v>
      </c>
      <c r="AB146" s="3">
        <v>0</v>
      </c>
      <c r="AC146" s="3">
        <v>4167</v>
      </c>
      <c r="AD146" s="3">
        <f t="shared" si="46"/>
        <v>85491.799230769233</v>
      </c>
      <c r="AE146" s="3">
        <v>5687.5</v>
      </c>
      <c r="AG146" s="3">
        <f t="shared" si="47"/>
        <v>91179.299230769233</v>
      </c>
      <c r="AJ146" s="3">
        <v>5785.5624142824954</v>
      </c>
      <c r="AK146" t="s">
        <v>266</v>
      </c>
      <c r="AL146" t="s">
        <v>267</v>
      </c>
      <c r="AM146" s="23">
        <v>8.5000000000000006E-2</v>
      </c>
      <c r="AN146" s="24">
        <f t="shared" si="53"/>
        <v>96964.861645051729</v>
      </c>
      <c r="AO146" s="25">
        <f t="shared" si="41"/>
        <v>8242.0132398293972</v>
      </c>
      <c r="AP146" s="3">
        <f t="shared" si="42"/>
        <v>29700</v>
      </c>
      <c r="AQ146" s="24">
        <f t="shared" si="43"/>
        <v>2524.5</v>
      </c>
      <c r="AR146" s="24">
        <f t="shared" si="44"/>
        <v>137431.37488488114</v>
      </c>
      <c r="AS146" s="24">
        <f t="shared" si="48"/>
        <v>126664.86164505173</v>
      </c>
      <c r="AT146" t="s">
        <v>134</v>
      </c>
      <c r="AU146" t="s">
        <v>134</v>
      </c>
      <c r="AV146" t="s">
        <v>135</v>
      </c>
      <c r="AW146">
        <v>90129</v>
      </c>
      <c r="AX146" t="s">
        <v>136</v>
      </c>
      <c r="AY146">
        <v>94.088300000000004</v>
      </c>
      <c r="AZ146" s="3">
        <f t="shared" si="49"/>
        <v>1460.6638113865499</v>
      </c>
      <c r="BA146" s="24">
        <f t="shared" si="50"/>
        <v>126664.86164505173</v>
      </c>
      <c r="BB146" s="24">
        <f t="shared" si="51"/>
        <v>10766.513239829408</v>
      </c>
      <c r="BD146" t="s">
        <v>103</v>
      </c>
      <c r="BE146">
        <v>1</v>
      </c>
      <c r="BG146" t="s">
        <v>5305</v>
      </c>
      <c r="BI146" t="s">
        <v>199</v>
      </c>
      <c r="BN146" t="s">
        <v>5097</v>
      </c>
      <c r="BO146" t="s">
        <v>5061</v>
      </c>
      <c r="BP146" t="s">
        <v>5062</v>
      </c>
      <c r="BS146" t="e">
        <f>_xlfn.XLOOKUP(AV146,#REF!,#REF!)</f>
        <v>#REF!</v>
      </c>
    </row>
    <row r="147" spans="2:71" x14ac:dyDescent="0.2">
      <c r="C147" t="s">
        <v>94</v>
      </c>
      <c r="E147" t="s">
        <v>586</v>
      </c>
      <c r="F147" t="s">
        <v>587</v>
      </c>
      <c r="G147" t="s">
        <v>588</v>
      </c>
      <c r="H147" s="1">
        <v>44249</v>
      </c>
      <c r="J147" t="s">
        <v>4702</v>
      </c>
      <c r="K147">
        <v>13</v>
      </c>
      <c r="L147" t="s">
        <v>4667</v>
      </c>
      <c r="M147" t="s">
        <v>3984</v>
      </c>
      <c r="N147" t="s">
        <v>4668</v>
      </c>
      <c r="O147" t="s">
        <v>98</v>
      </c>
      <c r="P147" t="s">
        <v>99</v>
      </c>
      <c r="Q147">
        <f t="shared" si="45"/>
        <v>31</v>
      </c>
      <c r="R147" s="3">
        <v>461672</v>
      </c>
      <c r="S147" s="3">
        <v>81945.25</v>
      </c>
      <c r="T147" s="20">
        <v>0</v>
      </c>
      <c r="U147" s="3">
        <f t="shared" si="52"/>
        <v>0</v>
      </c>
      <c r="V147" s="21"/>
      <c r="W147" s="3">
        <v>1849.6474358974358</v>
      </c>
      <c r="X147" s="3">
        <v>1068.6851851851852</v>
      </c>
      <c r="Y147" s="22">
        <v>192.36333333333332</v>
      </c>
      <c r="Z147">
        <v>75</v>
      </c>
      <c r="AB147" s="3">
        <v>3941.1287655047313</v>
      </c>
      <c r="AC147" s="3">
        <v>4167</v>
      </c>
      <c r="AD147" s="3">
        <f t="shared" si="46"/>
        <v>93239.074719920682</v>
      </c>
      <c r="AE147" s="3">
        <v>4154.166666666667</v>
      </c>
      <c r="AG147" s="3">
        <f t="shared" si="47"/>
        <v>97393.241386587353</v>
      </c>
      <c r="AJ147" s="3">
        <v>0</v>
      </c>
      <c r="AK147" t="s">
        <v>100</v>
      </c>
      <c r="AM147" s="23">
        <v>0.05</v>
      </c>
      <c r="AN147" s="24">
        <f t="shared" si="53"/>
        <v>97393.241386587353</v>
      </c>
      <c r="AO147" s="25">
        <f t="shared" si="41"/>
        <v>4869.662069329368</v>
      </c>
      <c r="AP147" s="3">
        <f t="shared" si="42"/>
        <v>29700</v>
      </c>
      <c r="AQ147" s="24">
        <f t="shared" si="43"/>
        <v>1485</v>
      </c>
      <c r="AR147" s="24">
        <f t="shared" si="44"/>
        <v>133447.90345591673</v>
      </c>
      <c r="AS147" s="24">
        <f t="shared" si="48"/>
        <v>127093.24138658735</v>
      </c>
      <c r="AT147" t="s">
        <v>134</v>
      </c>
      <c r="AU147" t="s">
        <v>134</v>
      </c>
      <c r="AV147" t="s">
        <v>135</v>
      </c>
      <c r="AW147">
        <v>35875</v>
      </c>
      <c r="AX147" t="s">
        <v>136</v>
      </c>
      <c r="AY147">
        <v>94.088300000000004</v>
      </c>
      <c r="AZ147" s="3">
        <f t="shared" si="49"/>
        <v>1418.3262260654803</v>
      </c>
      <c r="BA147" s="24">
        <f t="shared" si="50"/>
        <v>127093.24138658735</v>
      </c>
      <c r="BB147" s="24">
        <f t="shared" si="51"/>
        <v>6354.6620693293808</v>
      </c>
      <c r="BD147" t="s">
        <v>103</v>
      </c>
      <c r="BE147">
        <v>1</v>
      </c>
      <c r="BG147" t="s">
        <v>5305</v>
      </c>
      <c r="BI147" t="s">
        <v>144</v>
      </c>
      <c r="BN147" t="s">
        <v>5067</v>
      </c>
      <c r="BO147" t="s">
        <v>5071</v>
      </c>
      <c r="BP147" t="s">
        <v>5076</v>
      </c>
      <c r="BS147" t="e">
        <f>_xlfn.XLOOKUP(AV147,#REF!,#REF!)</f>
        <v>#REF!</v>
      </c>
    </row>
    <row r="148" spans="2:71" x14ac:dyDescent="0.2">
      <c r="C148" t="s">
        <v>94</v>
      </c>
      <c r="E148" t="s">
        <v>589</v>
      </c>
      <c r="F148" t="s">
        <v>590</v>
      </c>
      <c r="G148" t="s">
        <v>591</v>
      </c>
      <c r="H148" s="1">
        <v>44256</v>
      </c>
      <c r="J148" t="s">
        <v>4708</v>
      </c>
      <c r="K148">
        <v>12</v>
      </c>
      <c r="L148" t="s">
        <v>4667</v>
      </c>
      <c r="M148" t="s">
        <v>3984</v>
      </c>
      <c r="N148" t="s">
        <v>4668</v>
      </c>
      <c r="O148" t="s">
        <v>98</v>
      </c>
      <c r="P148" t="s">
        <v>99</v>
      </c>
      <c r="Q148">
        <f t="shared" si="45"/>
        <v>31</v>
      </c>
      <c r="R148" s="3">
        <v>353505</v>
      </c>
      <c r="S148" s="3">
        <v>63917.500000000007</v>
      </c>
      <c r="T148" s="20">
        <v>0</v>
      </c>
      <c r="U148" s="3">
        <f t="shared" si="52"/>
        <v>0</v>
      </c>
      <c r="V148" s="21"/>
      <c r="W148" s="3">
        <v>1416.2860576923076</v>
      </c>
      <c r="X148" s="3">
        <v>818.2986111111112</v>
      </c>
      <c r="Y148" s="22">
        <v>147.29375000000002</v>
      </c>
      <c r="Z148">
        <v>75</v>
      </c>
      <c r="AB148" s="3">
        <v>0</v>
      </c>
      <c r="AC148" s="3">
        <v>4167</v>
      </c>
      <c r="AD148" s="3">
        <f t="shared" si="46"/>
        <v>70541.378418803419</v>
      </c>
      <c r="AE148" s="3">
        <v>4154.166666666667</v>
      </c>
      <c r="AG148" s="3">
        <f t="shared" si="47"/>
        <v>74695.54508547009</v>
      </c>
      <c r="AJ148" s="3">
        <v>0</v>
      </c>
      <c r="AK148" t="s">
        <v>100</v>
      </c>
      <c r="AM148" s="23">
        <v>0.05</v>
      </c>
      <c r="AN148" s="24">
        <f t="shared" si="53"/>
        <v>74695.54508547009</v>
      </c>
      <c r="AO148" s="25">
        <f t="shared" si="41"/>
        <v>3734.7772542735047</v>
      </c>
      <c r="AP148" s="3">
        <f t="shared" si="42"/>
        <v>29700</v>
      </c>
      <c r="AQ148" s="24">
        <f t="shared" si="43"/>
        <v>1485</v>
      </c>
      <c r="AR148" s="24">
        <f t="shared" si="44"/>
        <v>109615.32233974359</v>
      </c>
      <c r="AS148" s="24">
        <f t="shared" si="48"/>
        <v>104395.54508547009</v>
      </c>
      <c r="AT148" t="s">
        <v>134</v>
      </c>
      <c r="AU148" t="s">
        <v>134</v>
      </c>
      <c r="AV148" t="s">
        <v>135</v>
      </c>
      <c r="AW148">
        <v>35880</v>
      </c>
      <c r="AX148" t="s">
        <v>136</v>
      </c>
      <c r="AY148">
        <v>94.088300000000004</v>
      </c>
      <c r="AZ148" s="3">
        <f t="shared" si="49"/>
        <v>1165.0260695510876</v>
      </c>
      <c r="BA148" s="24">
        <f t="shared" si="50"/>
        <v>104395.54508547009</v>
      </c>
      <c r="BB148" s="24">
        <f t="shared" si="51"/>
        <v>5219.7772542735038</v>
      </c>
      <c r="BD148" t="s">
        <v>103</v>
      </c>
      <c r="BE148">
        <v>1</v>
      </c>
      <c r="BG148" t="s">
        <v>5305</v>
      </c>
      <c r="BI148" t="s">
        <v>144</v>
      </c>
      <c r="BN148" t="s">
        <v>5067</v>
      </c>
      <c r="BO148" t="s">
        <v>5071</v>
      </c>
      <c r="BP148" t="s">
        <v>5098</v>
      </c>
      <c r="BS148" t="e">
        <f>_xlfn.XLOOKUP(AV148,#REF!,#REF!)</f>
        <v>#REF!</v>
      </c>
    </row>
    <row r="149" spans="2:71" x14ac:dyDescent="0.2">
      <c r="B149">
        <f>+COUNTIF(F149:F3316,F149)</f>
        <v>2</v>
      </c>
      <c r="C149" t="s">
        <v>94</v>
      </c>
      <c r="E149" t="s">
        <v>592</v>
      </c>
      <c r="F149" t="s">
        <v>593</v>
      </c>
      <c r="G149" t="s">
        <v>594</v>
      </c>
      <c r="H149" s="1">
        <v>44263</v>
      </c>
      <c r="J149" t="s">
        <v>4702</v>
      </c>
      <c r="K149">
        <v>13</v>
      </c>
      <c r="L149" t="s">
        <v>4703</v>
      </c>
      <c r="M149" t="s">
        <v>293</v>
      </c>
      <c r="N149" t="s">
        <v>4668</v>
      </c>
      <c r="O149" t="s">
        <v>98</v>
      </c>
      <c r="P149" t="s">
        <v>99</v>
      </c>
      <c r="Q149">
        <f t="shared" si="45"/>
        <v>31</v>
      </c>
      <c r="R149" s="3">
        <v>506275</v>
      </c>
      <c r="S149" s="3">
        <v>89379.083333333328</v>
      </c>
      <c r="T149" s="20">
        <v>0</v>
      </c>
      <c r="U149" s="3">
        <f t="shared" si="52"/>
        <v>0</v>
      </c>
      <c r="V149" s="21"/>
      <c r="W149" s="3">
        <v>2028.3453525641025</v>
      </c>
      <c r="X149" s="3">
        <v>1171.9328703703707</v>
      </c>
      <c r="Y149" s="22">
        <v>210.94791666666669</v>
      </c>
      <c r="Z149">
        <v>75</v>
      </c>
      <c r="AB149" s="3">
        <v>0</v>
      </c>
      <c r="AC149" s="3">
        <v>4167</v>
      </c>
      <c r="AD149" s="3">
        <f t="shared" si="46"/>
        <v>97032.309472934474</v>
      </c>
      <c r="AE149" s="3">
        <v>5687.5</v>
      </c>
      <c r="AG149" s="3">
        <f t="shared" si="47"/>
        <v>102719.80947293447</v>
      </c>
      <c r="AJ149" s="3">
        <v>7530.1189525032505</v>
      </c>
      <c r="AK149" t="s">
        <v>523</v>
      </c>
      <c r="AL149" t="s">
        <v>524</v>
      </c>
      <c r="AM149" s="23">
        <v>8.5000000000000006E-2</v>
      </c>
      <c r="AN149" s="24">
        <f t="shared" si="53"/>
        <v>110249.92842543773</v>
      </c>
      <c r="AO149" s="25">
        <f t="shared" si="41"/>
        <v>9371.2439161622078</v>
      </c>
      <c r="AP149" s="3">
        <f t="shared" si="42"/>
        <v>29700</v>
      </c>
      <c r="AQ149" s="24">
        <f t="shared" si="43"/>
        <v>2524.5</v>
      </c>
      <c r="AR149" s="24">
        <f t="shared" si="44"/>
        <v>151845.67234159994</v>
      </c>
      <c r="AS149" s="24">
        <f t="shared" si="48"/>
        <v>139949.92842543771</v>
      </c>
      <c r="AT149" t="s">
        <v>141</v>
      </c>
      <c r="AU149" t="s">
        <v>141</v>
      </c>
      <c r="AV149" t="s">
        <v>142</v>
      </c>
      <c r="AW149">
        <v>5179</v>
      </c>
      <c r="AX149" t="s">
        <v>143</v>
      </c>
      <c r="AY149">
        <v>67.992199999999997</v>
      </c>
      <c r="AZ149" s="3">
        <f t="shared" si="49"/>
        <v>2233.2807636993648</v>
      </c>
      <c r="BA149" s="24">
        <f t="shared" si="50"/>
        <v>139949.92842543771</v>
      </c>
      <c r="BB149" s="24">
        <f t="shared" si="51"/>
        <v>11895.743916162231</v>
      </c>
      <c r="BD149" t="s">
        <v>103</v>
      </c>
      <c r="BE149">
        <v>1</v>
      </c>
      <c r="BG149" t="s">
        <v>5306</v>
      </c>
      <c r="BI149" t="s">
        <v>199</v>
      </c>
      <c r="BN149" t="s">
        <v>5115</v>
      </c>
      <c r="BO149" t="s">
        <v>5068</v>
      </c>
      <c r="BP149" t="s">
        <v>5087</v>
      </c>
      <c r="BS149" t="e">
        <f>_xlfn.XLOOKUP(AV149,#REF!,#REF!)</f>
        <v>#REF!</v>
      </c>
    </row>
    <row r="150" spans="2:71" x14ac:dyDescent="0.2">
      <c r="C150" t="s">
        <v>94</v>
      </c>
      <c r="E150" t="s">
        <v>595</v>
      </c>
      <c r="F150" t="s">
        <v>596</v>
      </c>
      <c r="G150" t="s">
        <v>597</v>
      </c>
      <c r="H150" s="1">
        <v>44263</v>
      </c>
      <c r="J150" t="s">
        <v>4678</v>
      </c>
      <c r="K150">
        <v>15</v>
      </c>
      <c r="L150" t="s">
        <v>4691</v>
      </c>
      <c r="M150" t="s">
        <v>4444</v>
      </c>
      <c r="N150" t="s">
        <v>4668</v>
      </c>
      <c r="O150" t="s">
        <v>98</v>
      </c>
      <c r="P150" t="s">
        <v>99</v>
      </c>
      <c r="Q150">
        <f t="shared" si="45"/>
        <v>31</v>
      </c>
      <c r="R150" s="3">
        <v>777283</v>
      </c>
      <c r="S150" s="3">
        <v>134547.08333333334</v>
      </c>
      <c r="T150" s="20">
        <v>0</v>
      </c>
      <c r="U150" s="3">
        <f t="shared" si="52"/>
        <v>0</v>
      </c>
      <c r="V150" s="21"/>
      <c r="W150" s="3">
        <v>3114.1145833333335</v>
      </c>
      <c r="X150" s="3">
        <v>719.70648148148155</v>
      </c>
      <c r="Y150" s="22">
        <v>323.8679166666667</v>
      </c>
      <c r="Z150">
        <v>75</v>
      </c>
      <c r="AB150" s="3">
        <v>4097.8723842003965</v>
      </c>
      <c r="AC150" s="3">
        <v>4167</v>
      </c>
      <c r="AD150" s="3">
        <f t="shared" si="46"/>
        <v>147044.64469901525</v>
      </c>
      <c r="AE150" s="3">
        <v>7046.666666666667</v>
      </c>
      <c r="AG150" s="3">
        <f t="shared" si="47"/>
        <v>154091.3113656819</v>
      </c>
      <c r="AJ150" s="3">
        <v>0</v>
      </c>
      <c r="AK150" t="s">
        <v>100</v>
      </c>
      <c r="AM150" s="23">
        <v>0.1</v>
      </c>
      <c r="AN150" s="24">
        <f t="shared" si="53"/>
        <v>154091.3113656819</v>
      </c>
      <c r="AO150" s="25">
        <f t="shared" si="41"/>
        <v>15409.13113656819</v>
      </c>
      <c r="AP150" s="3">
        <f t="shared" si="42"/>
        <v>29700</v>
      </c>
      <c r="AQ150" s="24">
        <f t="shared" si="43"/>
        <v>2970</v>
      </c>
      <c r="AR150" s="24">
        <f t="shared" si="44"/>
        <v>202170.44250225008</v>
      </c>
      <c r="AS150" s="24">
        <f t="shared" si="48"/>
        <v>183791.3113656819</v>
      </c>
      <c r="AT150" t="s">
        <v>134</v>
      </c>
      <c r="AU150" t="s">
        <v>134</v>
      </c>
      <c r="AV150" t="s">
        <v>135</v>
      </c>
      <c r="AW150">
        <v>90326</v>
      </c>
      <c r="AX150" t="s">
        <v>136</v>
      </c>
      <c r="AY150">
        <v>94.088300000000004</v>
      </c>
      <c r="AZ150" s="3">
        <f t="shared" si="49"/>
        <v>2148.7309527566135</v>
      </c>
      <c r="BA150" s="24">
        <f t="shared" si="50"/>
        <v>183791.3113656819</v>
      </c>
      <c r="BB150" s="24">
        <f t="shared" si="51"/>
        <v>18379.131136568176</v>
      </c>
      <c r="BD150" t="s">
        <v>103</v>
      </c>
      <c r="BE150">
        <v>1</v>
      </c>
      <c r="BG150" t="s">
        <v>5305</v>
      </c>
      <c r="BI150" t="s">
        <v>598</v>
      </c>
      <c r="BN150" t="s">
        <v>5128</v>
      </c>
      <c r="BO150" t="s">
        <v>134</v>
      </c>
      <c r="BP150" t="s">
        <v>5091</v>
      </c>
      <c r="BS150" t="e">
        <f>_xlfn.XLOOKUP(AV150,#REF!,#REF!)</f>
        <v>#REF!</v>
      </c>
    </row>
    <row r="151" spans="2:71" x14ac:dyDescent="0.2">
      <c r="C151" t="s">
        <v>94</v>
      </c>
      <c r="E151" t="s">
        <v>599</v>
      </c>
      <c r="F151" t="s">
        <v>600</v>
      </c>
      <c r="G151" t="s">
        <v>601</v>
      </c>
      <c r="H151" s="1">
        <v>44270</v>
      </c>
      <c r="J151" t="s">
        <v>4708</v>
      </c>
      <c r="K151">
        <v>12</v>
      </c>
      <c r="L151" t="s">
        <v>4667</v>
      </c>
      <c r="M151" t="s">
        <v>3984</v>
      </c>
      <c r="N151" t="s">
        <v>4668</v>
      </c>
      <c r="O151" t="s">
        <v>98</v>
      </c>
      <c r="P151" t="s">
        <v>99</v>
      </c>
      <c r="Q151">
        <f t="shared" si="45"/>
        <v>31</v>
      </c>
      <c r="R151" s="3">
        <v>330972</v>
      </c>
      <c r="S151" s="3">
        <v>60161.916666666664</v>
      </c>
      <c r="T151" s="20">
        <v>0</v>
      </c>
      <c r="U151" s="3">
        <f t="shared" si="52"/>
        <v>0</v>
      </c>
      <c r="V151" s="21"/>
      <c r="W151" s="3">
        <v>1326.0096153846155</v>
      </c>
      <c r="X151" s="3">
        <v>766.13888888888891</v>
      </c>
      <c r="Y151" s="22">
        <v>137.905</v>
      </c>
      <c r="Z151">
        <v>75</v>
      </c>
      <c r="AB151" s="3">
        <v>0</v>
      </c>
      <c r="AC151" s="3">
        <v>4167</v>
      </c>
      <c r="AD151" s="3">
        <f t="shared" si="46"/>
        <v>66633.970170940171</v>
      </c>
      <c r="AE151" s="3">
        <v>4154.166666666667</v>
      </c>
      <c r="AG151" s="3">
        <f t="shared" si="47"/>
        <v>70788.136837606842</v>
      </c>
      <c r="AJ151" s="3">
        <v>0</v>
      </c>
      <c r="AK151" t="s">
        <v>100</v>
      </c>
      <c r="AM151" s="23">
        <v>0.05</v>
      </c>
      <c r="AN151" s="24">
        <f t="shared" si="53"/>
        <v>70788.136837606842</v>
      </c>
      <c r="AO151" s="25">
        <f t="shared" si="41"/>
        <v>3539.4068418803422</v>
      </c>
      <c r="AP151" s="3">
        <f t="shared" si="42"/>
        <v>29700</v>
      </c>
      <c r="AQ151" s="24">
        <f t="shared" si="43"/>
        <v>1485</v>
      </c>
      <c r="AR151" s="24">
        <f t="shared" si="44"/>
        <v>105512.54367948718</v>
      </c>
      <c r="AS151" s="24">
        <f t="shared" si="48"/>
        <v>100488.13683760684</v>
      </c>
      <c r="AT151" t="s">
        <v>134</v>
      </c>
      <c r="AU151" t="s">
        <v>134</v>
      </c>
      <c r="AV151" t="s">
        <v>135</v>
      </c>
      <c r="AW151">
        <v>35875</v>
      </c>
      <c r="AX151" t="s">
        <v>136</v>
      </c>
      <c r="AY151">
        <v>94.088300000000004</v>
      </c>
      <c r="AZ151" s="3">
        <f t="shared" si="49"/>
        <v>1121.4204495084637</v>
      </c>
      <c r="BA151" s="24">
        <f t="shared" si="50"/>
        <v>100488.13683760684</v>
      </c>
      <c r="BB151" s="24">
        <f t="shared" si="51"/>
        <v>5024.4068418803363</v>
      </c>
      <c r="BD151" t="s">
        <v>103</v>
      </c>
      <c r="BE151">
        <v>1</v>
      </c>
      <c r="BG151" t="s">
        <v>5305</v>
      </c>
      <c r="BI151" t="s">
        <v>144</v>
      </c>
      <c r="BN151" t="s">
        <v>5067</v>
      </c>
      <c r="BO151" t="s">
        <v>5071</v>
      </c>
      <c r="BP151" t="s">
        <v>5076</v>
      </c>
      <c r="BS151" t="e">
        <f>_xlfn.XLOOKUP(AV151,#REF!,#REF!)</f>
        <v>#REF!</v>
      </c>
    </row>
    <row r="152" spans="2:71" x14ac:dyDescent="0.2">
      <c r="C152" t="s">
        <v>94</v>
      </c>
      <c r="E152" t="s">
        <v>602</v>
      </c>
      <c r="F152" t="s">
        <v>603</v>
      </c>
      <c r="G152" t="s">
        <v>604</v>
      </c>
      <c r="H152" s="1">
        <v>44270</v>
      </c>
      <c r="J152" t="s">
        <v>151</v>
      </c>
      <c r="K152">
        <v>16</v>
      </c>
      <c r="L152" t="s">
        <v>4691</v>
      </c>
      <c r="M152" t="s">
        <v>4444</v>
      </c>
      <c r="N152" t="s">
        <v>4668</v>
      </c>
      <c r="O152" t="s">
        <v>98</v>
      </c>
      <c r="P152" t="s">
        <v>99</v>
      </c>
      <c r="Q152">
        <f t="shared" si="45"/>
        <v>31</v>
      </c>
      <c r="R152" s="3">
        <v>1102743</v>
      </c>
      <c r="S152" s="3">
        <v>188790.41666666666</v>
      </c>
      <c r="T152" s="20">
        <v>0</v>
      </c>
      <c r="U152" s="3">
        <f t="shared" si="52"/>
        <v>0</v>
      </c>
      <c r="V152" s="21"/>
      <c r="W152" s="3">
        <v>4418.0408653846152</v>
      </c>
      <c r="X152" s="3">
        <v>2552.6458333333335</v>
      </c>
      <c r="Y152" s="22">
        <v>459.47624999999999</v>
      </c>
      <c r="Z152">
        <v>75</v>
      </c>
      <c r="AB152" s="3">
        <v>9414.8618027004104</v>
      </c>
      <c r="AC152" s="3">
        <v>4167</v>
      </c>
      <c r="AD152" s="3">
        <f t="shared" si="46"/>
        <v>209877.44141808504</v>
      </c>
      <c r="AE152" s="3">
        <v>7046.666666666667</v>
      </c>
      <c r="AG152" s="3">
        <f t="shared" si="47"/>
        <v>216924.1080847517</v>
      </c>
      <c r="AJ152" s="3">
        <v>7372.3146980524034</v>
      </c>
      <c r="AK152" t="s">
        <v>433</v>
      </c>
      <c r="AL152" t="s">
        <v>434</v>
      </c>
      <c r="AM152" s="23">
        <v>0.1</v>
      </c>
      <c r="AN152" s="24">
        <f t="shared" si="53"/>
        <v>224296.42278280412</v>
      </c>
      <c r="AO152" s="25">
        <f t="shared" si="41"/>
        <v>22429.642278280415</v>
      </c>
      <c r="AP152" s="3">
        <f t="shared" si="42"/>
        <v>29700</v>
      </c>
      <c r="AQ152" s="24">
        <f t="shared" si="43"/>
        <v>2970</v>
      </c>
      <c r="AR152" s="24">
        <f t="shared" si="44"/>
        <v>279396.06506108452</v>
      </c>
      <c r="AS152" s="24">
        <f t="shared" si="48"/>
        <v>253996.42278280412</v>
      </c>
      <c r="AT152" t="s">
        <v>134</v>
      </c>
      <c r="AU152" t="s">
        <v>134</v>
      </c>
      <c r="AV152" t="s">
        <v>135</v>
      </c>
      <c r="AW152">
        <v>90324</v>
      </c>
      <c r="AX152" t="s">
        <v>136</v>
      </c>
      <c r="AY152">
        <v>94.088300000000004</v>
      </c>
      <c r="AZ152" s="3">
        <f t="shared" si="49"/>
        <v>2969.5091213369196</v>
      </c>
      <c r="BA152" s="24">
        <f t="shared" si="50"/>
        <v>253996.42278280412</v>
      </c>
      <c r="BB152" s="24">
        <f t="shared" si="51"/>
        <v>25399.6422782804</v>
      </c>
      <c r="BD152" t="s">
        <v>103</v>
      </c>
      <c r="BE152">
        <v>1</v>
      </c>
      <c r="BG152" t="s">
        <v>5305</v>
      </c>
      <c r="BI152" t="s">
        <v>435</v>
      </c>
      <c r="BN152" t="s">
        <v>5119</v>
      </c>
      <c r="BO152" t="s">
        <v>134</v>
      </c>
      <c r="BP152" t="s">
        <v>5091</v>
      </c>
      <c r="BS152" t="e">
        <f>_xlfn.XLOOKUP(AV152,#REF!,#REF!)</f>
        <v>#REF!</v>
      </c>
    </row>
    <row r="153" spans="2:71" x14ac:dyDescent="0.2">
      <c r="C153" t="s">
        <v>94</v>
      </c>
      <c r="E153" t="s">
        <v>605</v>
      </c>
      <c r="F153" t="s">
        <v>606</v>
      </c>
      <c r="G153" t="s">
        <v>607</v>
      </c>
      <c r="H153" s="1">
        <v>44270</v>
      </c>
      <c r="J153" t="s">
        <v>4702</v>
      </c>
      <c r="K153">
        <v>13</v>
      </c>
      <c r="L153" t="s">
        <v>4703</v>
      </c>
      <c r="M153" t="s">
        <v>293</v>
      </c>
      <c r="N153" t="s">
        <v>4668</v>
      </c>
      <c r="O153" t="s">
        <v>98</v>
      </c>
      <c r="P153" t="s">
        <v>99</v>
      </c>
      <c r="Q153">
        <f t="shared" si="45"/>
        <v>31</v>
      </c>
      <c r="R153" s="3">
        <v>446170</v>
      </c>
      <c r="S153" s="3">
        <v>79361.583333333328</v>
      </c>
      <c r="T153" s="20">
        <v>0</v>
      </c>
      <c r="U153" s="3">
        <f t="shared" si="52"/>
        <v>0</v>
      </c>
      <c r="V153" s="21"/>
      <c r="W153" s="3">
        <v>1787.5400641025642</v>
      </c>
      <c r="X153" s="3">
        <v>1032.8009259259261</v>
      </c>
      <c r="Y153" s="22">
        <v>185.90416666666667</v>
      </c>
      <c r="Z153">
        <v>75</v>
      </c>
      <c r="AB153" s="3">
        <v>3254.735141151165</v>
      </c>
      <c r="AC153" s="3">
        <v>4167</v>
      </c>
      <c r="AD153" s="3">
        <f t="shared" si="46"/>
        <v>89864.563631179641</v>
      </c>
      <c r="AE153" s="3">
        <v>5687.5</v>
      </c>
      <c r="AG153" s="3">
        <f t="shared" si="47"/>
        <v>95552.063631179641</v>
      </c>
      <c r="AJ153" s="3">
        <v>5813.1491241962494</v>
      </c>
      <c r="AK153" t="s">
        <v>229</v>
      </c>
      <c r="AL153" t="s">
        <v>230</v>
      </c>
      <c r="AM153" s="23">
        <v>8.5000000000000006E-2</v>
      </c>
      <c r="AN153" s="24">
        <f t="shared" si="53"/>
        <v>101365.21275537589</v>
      </c>
      <c r="AO153" s="25">
        <f t="shared" si="41"/>
        <v>8616.0430842069509</v>
      </c>
      <c r="AP153" s="3">
        <f t="shared" si="42"/>
        <v>29700</v>
      </c>
      <c r="AQ153" s="24">
        <f t="shared" si="43"/>
        <v>2524.5</v>
      </c>
      <c r="AR153" s="24">
        <f t="shared" si="44"/>
        <v>142205.75583958282</v>
      </c>
      <c r="AS153" s="24">
        <f t="shared" si="48"/>
        <v>131065.21275537589</v>
      </c>
      <c r="AT153" t="s">
        <v>134</v>
      </c>
      <c r="AU153" t="s">
        <v>134</v>
      </c>
      <c r="AV153" t="s">
        <v>135</v>
      </c>
      <c r="AW153">
        <v>90264</v>
      </c>
      <c r="AX153" t="s">
        <v>136</v>
      </c>
      <c r="AY153">
        <v>94.088300000000004</v>
      </c>
      <c r="AZ153" s="3">
        <f t="shared" si="49"/>
        <v>1511.4074315253099</v>
      </c>
      <c r="BA153" s="24">
        <f t="shared" si="50"/>
        <v>131065.21275537589</v>
      </c>
      <c r="BB153" s="24">
        <f t="shared" si="51"/>
        <v>11140.543084206933</v>
      </c>
      <c r="BD153" t="s">
        <v>103</v>
      </c>
      <c r="BE153">
        <v>1</v>
      </c>
      <c r="BG153" t="s">
        <v>5305</v>
      </c>
      <c r="BI153" t="s">
        <v>199</v>
      </c>
      <c r="BN153" t="s">
        <v>5109</v>
      </c>
      <c r="BO153" t="s">
        <v>5061</v>
      </c>
      <c r="BP153" t="s">
        <v>5062</v>
      </c>
      <c r="BS153" t="e">
        <f>_xlfn.XLOOKUP(AV153,#REF!,#REF!)</f>
        <v>#REF!</v>
      </c>
    </row>
    <row r="154" spans="2:71" x14ac:dyDescent="0.2">
      <c r="C154" t="s">
        <v>94</v>
      </c>
      <c r="E154" t="s">
        <v>608</v>
      </c>
      <c r="F154" t="s">
        <v>609</v>
      </c>
      <c r="G154" t="s">
        <v>610</v>
      </c>
      <c r="H154" s="1">
        <v>44277</v>
      </c>
      <c r="J154" t="s">
        <v>4702</v>
      </c>
      <c r="K154">
        <v>13</v>
      </c>
      <c r="L154" t="s">
        <v>4703</v>
      </c>
      <c r="M154" t="s">
        <v>293</v>
      </c>
      <c r="N154" t="s">
        <v>4668</v>
      </c>
      <c r="O154" t="s">
        <v>98</v>
      </c>
      <c r="P154" t="s">
        <v>99</v>
      </c>
      <c r="Q154">
        <f t="shared" si="45"/>
        <v>31</v>
      </c>
      <c r="R154" s="3">
        <v>506824</v>
      </c>
      <c r="S154" s="3">
        <v>89470.583333333328</v>
      </c>
      <c r="T154" s="20">
        <v>0</v>
      </c>
      <c r="U154" s="3">
        <f t="shared" si="52"/>
        <v>0</v>
      </c>
      <c r="V154" s="21"/>
      <c r="W154" s="3">
        <v>2030.5448717948721</v>
      </c>
      <c r="X154" s="3">
        <v>1173.2037037037039</v>
      </c>
      <c r="Y154" s="22">
        <v>211.17666666666668</v>
      </c>
      <c r="Z154">
        <v>75</v>
      </c>
      <c r="AB154" s="3">
        <v>2048.9361921001982</v>
      </c>
      <c r="AC154" s="3">
        <v>4167</v>
      </c>
      <c r="AD154" s="3">
        <f t="shared" si="46"/>
        <v>99176.444767598776</v>
      </c>
      <c r="AE154" s="3">
        <v>5687.5</v>
      </c>
      <c r="AG154" s="3">
        <f t="shared" si="47"/>
        <v>104863.94476759878</v>
      </c>
      <c r="AJ154" s="3">
        <v>5813.1491241962494</v>
      </c>
      <c r="AK154" t="s">
        <v>229</v>
      </c>
      <c r="AL154" t="s">
        <v>230</v>
      </c>
      <c r="AM154" s="23">
        <v>8.5000000000000006E-2</v>
      </c>
      <c r="AN154" s="24">
        <f t="shared" si="53"/>
        <v>110677.09389179503</v>
      </c>
      <c r="AO154" s="25">
        <f t="shared" si="41"/>
        <v>9407.5529808025785</v>
      </c>
      <c r="AP154" s="3">
        <f t="shared" si="42"/>
        <v>29700</v>
      </c>
      <c r="AQ154" s="24">
        <f t="shared" si="43"/>
        <v>2524.5</v>
      </c>
      <c r="AR154" s="24">
        <f t="shared" si="44"/>
        <v>152309.1468725976</v>
      </c>
      <c r="AS154" s="24">
        <f t="shared" si="48"/>
        <v>140377.09389179503</v>
      </c>
      <c r="AT154" t="s">
        <v>134</v>
      </c>
      <c r="AU154" t="s">
        <v>134</v>
      </c>
      <c r="AV154" t="s">
        <v>135</v>
      </c>
      <c r="AW154">
        <v>90264</v>
      </c>
      <c r="AX154" t="s">
        <v>136</v>
      </c>
      <c r="AY154">
        <v>94.088300000000004</v>
      </c>
      <c r="AZ154" s="3">
        <f t="shared" si="49"/>
        <v>1618.7894443049518</v>
      </c>
      <c r="BA154" s="24">
        <f t="shared" si="50"/>
        <v>140377.09389179503</v>
      </c>
      <c r="BB154" s="24">
        <f t="shared" si="51"/>
        <v>11932.052980802575</v>
      </c>
      <c r="BD154" t="s">
        <v>103</v>
      </c>
      <c r="BE154">
        <v>1</v>
      </c>
      <c r="BG154" t="s">
        <v>5305</v>
      </c>
      <c r="BI154" t="s">
        <v>199</v>
      </c>
      <c r="BN154" t="s">
        <v>5109</v>
      </c>
      <c r="BO154" t="s">
        <v>5061</v>
      </c>
      <c r="BP154" t="s">
        <v>5062</v>
      </c>
      <c r="BS154" t="e">
        <f>_xlfn.XLOOKUP(AV154,#REF!,#REF!)</f>
        <v>#REF!</v>
      </c>
    </row>
    <row r="155" spans="2:71" x14ac:dyDescent="0.2">
      <c r="C155" t="s">
        <v>94</v>
      </c>
      <c r="E155" t="s">
        <v>611</v>
      </c>
      <c r="F155" t="s">
        <v>612</v>
      </c>
      <c r="G155" t="s">
        <v>613</v>
      </c>
      <c r="H155" s="1">
        <v>44277</v>
      </c>
      <c r="J155" t="s">
        <v>4702</v>
      </c>
      <c r="K155">
        <v>13</v>
      </c>
      <c r="L155" t="s">
        <v>4667</v>
      </c>
      <c r="M155" t="s">
        <v>3984</v>
      </c>
      <c r="N155" t="s">
        <v>4668</v>
      </c>
      <c r="O155" t="s">
        <v>98</v>
      </c>
      <c r="P155" t="s">
        <v>99</v>
      </c>
      <c r="Q155">
        <f t="shared" si="45"/>
        <v>31</v>
      </c>
      <c r="R155" s="3">
        <v>567459</v>
      </c>
      <c r="S155" s="3">
        <v>99576.5</v>
      </c>
      <c r="T155" s="20">
        <v>0</v>
      </c>
      <c r="U155" s="3">
        <f t="shared" si="52"/>
        <v>0</v>
      </c>
      <c r="V155" s="21"/>
      <c r="W155" s="3">
        <v>2273.4735576923076</v>
      </c>
      <c r="X155" s="3">
        <v>591.10312499999998</v>
      </c>
      <c r="Y155" s="22">
        <v>236.44125</v>
      </c>
      <c r="Z155">
        <v>75</v>
      </c>
      <c r="AB155" s="3">
        <v>0</v>
      </c>
      <c r="AC155" s="3">
        <v>4167</v>
      </c>
      <c r="AD155" s="3">
        <f t="shared" si="46"/>
        <v>106919.51793269231</v>
      </c>
      <c r="AE155" s="3">
        <v>4154.166666666667</v>
      </c>
      <c r="AG155" s="3">
        <f t="shared" si="47"/>
        <v>111073.68459935898</v>
      </c>
      <c r="AJ155" s="3">
        <v>0</v>
      </c>
      <c r="AK155" t="s">
        <v>100</v>
      </c>
      <c r="AM155" s="23">
        <v>0.05</v>
      </c>
      <c r="AN155" s="24">
        <f t="shared" si="53"/>
        <v>111073.68459935898</v>
      </c>
      <c r="AO155" s="25">
        <f t="shared" si="41"/>
        <v>5553.6842299679492</v>
      </c>
      <c r="AP155" s="3">
        <f t="shared" si="42"/>
        <v>29700</v>
      </c>
      <c r="AQ155" s="24">
        <f t="shared" si="43"/>
        <v>1485</v>
      </c>
      <c r="AR155" s="24">
        <f t="shared" si="44"/>
        <v>147812.36882932694</v>
      </c>
      <c r="AS155" s="24">
        <f t="shared" si="48"/>
        <v>140773.684599359</v>
      </c>
      <c r="AT155" t="s">
        <v>134</v>
      </c>
      <c r="AU155" t="s">
        <v>134</v>
      </c>
      <c r="AV155" t="s">
        <v>135</v>
      </c>
      <c r="AW155">
        <v>35879</v>
      </c>
      <c r="AX155" t="s">
        <v>136</v>
      </c>
      <c r="AY155">
        <v>94.088300000000004</v>
      </c>
      <c r="AZ155" s="3">
        <f t="shared" si="49"/>
        <v>1570.9962750876243</v>
      </c>
      <c r="BA155" s="24">
        <f t="shared" si="50"/>
        <v>140773.684599359</v>
      </c>
      <c r="BB155" s="24">
        <f t="shared" si="51"/>
        <v>7038.6842299679411</v>
      </c>
      <c r="BD155" t="s">
        <v>103</v>
      </c>
      <c r="BE155">
        <v>1</v>
      </c>
      <c r="BG155" t="s">
        <v>5305</v>
      </c>
      <c r="BI155" t="s">
        <v>144</v>
      </c>
      <c r="BN155" t="s">
        <v>5067</v>
      </c>
      <c r="BO155" t="s">
        <v>5071</v>
      </c>
      <c r="BP155" t="s">
        <v>5073</v>
      </c>
      <c r="BS155" t="e">
        <f>_xlfn.XLOOKUP(AV155,#REF!,#REF!)</f>
        <v>#REF!</v>
      </c>
    </row>
    <row r="156" spans="2:71" x14ac:dyDescent="0.2">
      <c r="C156" t="s">
        <v>94</v>
      </c>
      <c r="E156" t="s">
        <v>614</v>
      </c>
      <c r="F156" t="s">
        <v>615</v>
      </c>
      <c r="G156" t="s">
        <v>616</v>
      </c>
      <c r="H156" s="1">
        <v>44284</v>
      </c>
      <c r="J156" t="s">
        <v>4702</v>
      </c>
      <c r="K156">
        <v>13</v>
      </c>
      <c r="L156" t="s">
        <v>4691</v>
      </c>
      <c r="M156" t="s">
        <v>4444</v>
      </c>
      <c r="N156" t="s">
        <v>4668</v>
      </c>
      <c r="O156" t="s">
        <v>98</v>
      </c>
      <c r="P156" t="s">
        <v>99</v>
      </c>
      <c r="Q156">
        <f t="shared" si="45"/>
        <v>31</v>
      </c>
      <c r="R156" s="3">
        <v>498593</v>
      </c>
      <c r="S156" s="3">
        <v>88098.75</v>
      </c>
      <c r="T156" s="20">
        <v>0</v>
      </c>
      <c r="U156" s="3">
        <f t="shared" si="52"/>
        <v>0</v>
      </c>
      <c r="V156" s="21"/>
      <c r="W156" s="3">
        <v>1997.5681089743591</v>
      </c>
      <c r="X156" s="3">
        <v>1154.150462962963</v>
      </c>
      <c r="Y156" s="22">
        <v>207.74708333333334</v>
      </c>
      <c r="Z156">
        <v>75</v>
      </c>
      <c r="AB156" s="3">
        <v>0</v>
      </c>
      <c r="AC156" s="3">
        <v>4167</v>
      </c>
      <c r="AD156" s="3">
        <f t="shared" si="46"/>
        <v>95700.215655270658</v>
      </c>
      <c r="AE156" s="3">
        <v>7046.666666666667</v>
      </c>
      <c r="AG156" s="3">
        <f t="shared" si="47"/>
        <v>102746.88232193733</v>
      </c>
      <c r="AJ156" s="3">
        <v>0</v>
      </c>
      <c r="AK156" t="s">
        <v>100</v>
      </c>
      <c r="AM156" s="23">
        <v>0.1</v>
      </c>
      <c r="AN156" s="24">
        <f t="shared" si="53"/>
        <v>102746.88232193733</v>
      </c>
      <c r="AO156" s="25">
        <f t="shared" si="41"/>
        <v>10274.688232193734</v>
      </c>
      <c r="AP156" s="3">
        <f t="shared" si="42"/>
        <v>29700</v>
      </c>
      <c r="AQ156" s="24">
        <f t="shared" si="43"/>
        <v>2970</v>
      </c>
      <c r="AR156" s="24">
        <f t="shared" si="44"/>
        <v>145691.57055413106</v>
      </c>
      <c r="AS156" s="24">
        <f t="shared" si="48"/>
        <v>132446.88232193733</v>
      </c>
      <c r="AT156" t="s">
        <v>134</v>
      </c>
      <c r="AU156" t="s">
        <v>134</v>
      </c>
      <c r="AV156" t="s">
        <v>135</v>
      </c>
      <c r="AW156">
        <v>90326</v>
      </c>
      <c r="AX156" t="s">
        <v>136</v>
      </c>
      <c r="AY156">
        <v>94.088300000000004</v>
      </c>
      <c r="AZ156" s="3">
        <f t="shared" si="49"/>
        <v>1548.4557650008667</v>
      </c>
      <c r="BA156" s="24">
        <f t="shared" si="50"/>
        <v>132446.88232193733</v>
      </c>
      <c r="BB156" s="24">
        <f t="shared" si="51"/>
        <v>13244.68823219373</v>
      </c>
      <c r="BD156" t="s">
        <v>103</v>
      </c>
      <c r="BE156">
        <v>1</v>
      </c>
      <c r="BG156" t="s">
        <v>5305</v>
      </c>
      <c r="BI156" t="s">
        <v>598</v>
      </c>
      <c r="BN156" t="s">
        <v>5128</v>
      </c>
      <c r="BO156" t="s">
        <v>134</v>
      </c>
      <c r="BP156" t="s">
        <v>5091</v>
      </c>
      <c r="BS156" t="e">
        <f>_xlfn.XLOOKUP(AV156,#REF!,#REF!)</f>
        <v>#REF!</v>
      </c>
    </row>
    <row r="157" spans="2:71" x14ac:dyDescent="0.2">
      <c r="B157">
        <f>+COUNTIF(F157:F3324,F157)</f>
        <v>2</v>
      </c>
      <c r="C157" t="s">
        <v>94</v>
      </c>
      <c r="E157" t="s">
        <v>617</v>
      </c>
      <c r="F157" t="s">
        <v>618</v>
      </c>
      <c r="G157" t="s">
        <v>619</v>
      </c>
      <c r="H157" s="1">
        <v>44284</v>
      </c>
      <c r="J157" t="s">
        <v>4702</v>
      </c>
      <c r="K157">
        <v>13</v>
      </c>
      <c r="L157" t="s">
        <v>4667</v>
      </c>
      <c r="M157" t="s">
        <v>3984</v>
      </c>
      <c r="N157" t="s">
        <v>4668</v>
      </c>
      <c r="O157" t="s">
        <v>98</v>
      </c>
      <c r="P157" t="s">
        <v>99</v>
      </c>
      <c r="Q157">
        <f t="shared" si="45"/>
        <v>31</v>
      </c>
      <c r="R157" s="3">
        <v>475944</v>
      </c>
      <c r="S157" s="3">
        <v>84324</v>
      </c>
      <c r="T157" s="20">
        <v>0</v>
      </c>
      <c r="U157" s="3">
        <f t="shared" si="52"/>
        <v>0</v>
      </c>
      <c r="V157" s="21"/>
      <c r="W157" s="3">
        <v>1906.8269230769231</v>
      </c>
      <c r="X157" s="3">
        <v>495.77499999999998</v>
      </c>
      <c r="Y157" s="22">
        <v>198.31</v>
      </c>
      <c r="Z157">
        <v>75</v>
      </c>
      <c r="AB157" s="3">
        <v>0</v>
      </c>
      <c r="AC157" s="3">
        <v>4167</v>
      </c>
      <c r="AD157" s="3">
        <f t="shared" si="46"/>
        <v>91166.911923076914</v>
      </c>
      <c r="AE157" s="3">
        <v>4154.166666666667</v>
      </c>
      <c r="AG157" s="3">
        <f t="shared" si="47"/>
        <v>95321.078589743585</v>
      </c>
      <c r="AJ157" s="3">
        <v>0</v>
      </c>
      <c r="AK157" t="s">
        <v>100</v>
      </c>
      <c r="AM157" s="23">
        <v>0.05</v>
      </c>
      <c r="AN157" s="24">
        <f t="shared" si="53"/>
        <v>95321.078589743585</v>
      </c>
      <c r="AO157" s="25">
        <f t="shared" si="41"/>
        <v>4766.0539294871796</v>
      </c>
      <c r="AP157" s="3">
        <f t="shared" si="42"/>
        <v>29700</v>
      </c>
      <c r="AQ157" s="24">
        <f t="shared" si="43"/>
        <v>1485</v>
      </c>
      <c r="AR157" s="24">
        <f t="shared" si="44"/>
        <v>131272.13251923077</v>
      </c>
      <c r="AS157" s="24">
        <f t="shared" si="48"/>
        <v>125021.07858974359</v>
      </c>
      <c r="AT157" t="s">
        <v>141</v>
      </c>
      <c r="AU157" t="s">
        <v>141</v>
      </c>
      <c r="AV157" t="s">
        <v>142</v>
      </c>
      <c r="AW157">
        <v>2933</v>
      </c>
      <c r="AX157" t="s">
        <v>143</v>
      </c>
      <c r="AY157">
        <v>67.992199999999997</v>
      </c>
      <c r="AZ157" s="3">
        <f t="shared" si="49"/>
        <v>1930.693999006221</v>
      </c>
      <c r="BA157" s="24">
        <f t="shared" si="50"/>
        <v>125021.07858974359</v>
      </c>
      <c r="BB157" s="24">
        <f t="shared" si="51"/>
        <v>6251.0539294871851</v>
      </c>
      <c r="BD157" t="s">
        <v>103</v>
      </c>
      <c r="BE157">
        <v>1</v>
      </c>
      <c r="BG157" t="s">
        <v>5306</v>
      </c>
      <c r="BI157" t="s">
        <v>144</v>
      </c>
      <c r="BN157" t="s">
        <v>5067</v>
      </c>
      <c r="BO157" t="s">
        <v>5068</v>
      </c>
      <c r="BP157" t="s">
        <v>5092</v>
      </c>
      <c r="BS157" t="e">
        <f>_xlfn.XLOOKUP(AV157,#REF!,#REF!)</f>
        <v>#REF!</v>
      </c>
    </row>
    <row r="158" spans="2:71" x14ac:dyDescent="0.2">
      <c r="B158">
        <f>+COUNTIF(F158:F3325,F158)</f>
        <v>2</v>
      </c>
      <c r="C158" t="s">
        <v>94</v>
      </c>
      <c r="E158" t="s">
        <v>620</v>
      </c>
      <c r="F158" t="s">
        <v>621</v>
      </c>
      <c r="G158" t="s">
        <v>622</v>
      </c>
      <c r="H158" s="1">
        <v>44284</v>
      </c>
      <c r="J158" t="s">
        <v>4708</v>
      </c>
      <c r="K158">
        <v>12</v>
      </c>
      <c r="L158" t="s">
        <v>4667</v>
      </c>
      <c r="M158" t="s">
        <v>3984</v>
      </c>
      <c r="N158" t="s">
        <v>4668</v>
      </c>
      <c r="O158" t="s">
        <v>98</v>
      </c>
      <c r="P158" t="s">
        <v>99</v>
      </c>
      <c r="Q158">
        <f t="shared" si="45"/>
        <v>31</v>
      </c>
      <c r="R158" s="3">
        <v>327828</v>
      </c>
      <c r="S158" s="3">
        <v>59637.916666666664</v>
      </c>
      <c r="T158" s="20">
        <v>0</v>
      </c>
      <c r="U158" s="3">
        <f t="shared" si="52"/>
        <v>0</v>
      </c>
      <c r="V158" s="21"/>
      <c r="W158" s="3">
        <v>1313.4134615384617</v>
      </c>
      <c r="X158" s="3">
        <v>758.8611111111112</v>
      </c>
      <c r="Y158" s="22">
        <v>136.595</v>
      </c>
      <c r="Z158">
        <v>75</v>
      </c>
      <c r="AB158" s="3">
        <v>0</v>
      </c>
      <c r="AC158" s="3">
        <v>4167</v>
      </c>
      <c r="AD158" s="3">
        <f t="shared" si="46"/>
        <v>66088.786239316236</v>
      </c>
      <c r="AE158" s="3">
        <v>4154.166666666667</v>
      </c>
      <c r="AG158" s="3">
        <f t="shared" si="47"/>
        <v>70242.952905982907</v>
      </c>
      <c r="AJ158" s="3">
        <v>0</v>
      </c>
      <c r="AK158" t="s">
        <v>100</v>
      </c>
      <c r="AM158" s="23">
        <v>0.05</v>
      </c>
      <c r="AN158" s="24">
        <f t="shared" si="53"/>
        <v>70242.952905982907</v>
      </c>
      <c r="AO158" s="25">
        <f t="shared" si="41"/>
        <v>3512.1476452991456</v>
      </c>
      <c r="AP158" s="3">
        <f t="shared" si="42"/>
        <v>29700</v>
      </c>
      <c r="AQ158" s="24">
        <f t="shared" si="43"/>
        <v>1485</v>
      </c>
      <c r="AR158" s="24">
        <f t="shared" si="44"/>
        <v>104940.10055128206</v>
      </c>
      <c r="AS158" s="24">
        <f t="shared" si="48"/>
        <v>99942.952905982907</v>
      </c>
      <c r="AT158" t="s">
        <v>141</v>
      </c>
      <c r="AU158" t="s">
        <v>141</v>
      </c>
      <c r="AV158" t="s">
        <v>142</v>
      </c>
      <c r="AW158">
        <v>5151</v>
      </c>
      <c r="AX158" t="s">
        <v>143</v>
      </c>
      <c r="AY158">
        <v>67.992199999999997</v>
      </c>
      <c r="AZ158" s="3">
        <f t="shared" si="49"/>
        <v>1543.4138114560503</v>
      </c>
      <c r="BA158" s="24">
        <f t="shared" si="50"/>
        <v>99942.952905982907</v>
      </c>
      <c r="BB158" s="24">
        <f t="shared" si="51"/>
        <v>4997.1476452991483</v>
      </c>
      <c r="BD158" t="s">
        <v>103</v>
      </c>
      <c r="BE158">
        <v>1</v>
      </c>
      <c r="BG158" t="s">
        <v>5306</v>
      </c>
      <c r="BI158" t="s">
        <v>144</v>
      </c>
      <c r="BN158" t="s">
        <v>5067</v>
      </c>
      <c r="BO158" t="s">
        <v>5068</v>
      </c>
      <c r="BP158" t="s">
        <v>5069</v>
      </c>
      <c r="BS158" t="e">
        <f>_xlfn.XLOOKUP(AV158,#REF!,#REF!)</f>
        <v>#REF!</v>
      </c>
    </row>
    <row r="159" spans="2:71" x14ac:dyDescent="0.2">
      <c r="C159" t="s">
        <v>94</v>
      </c>
      <c r="E159" t="s">
        <v>623</v>
      </c>
      <c r="F159" t="s">
        <v>624</v>
      </c>
      <c r="G159" t="s">
        <v>625</v>
      </c>
      <c r="H159" s="1">
        <v>44291</v>
      </c>
      <c r="J159" t="s">
        <v>4708</v>
      </c>
      <c r="K159">
        <v>12</v>
      </c>
      <c r="L159" t="s">
        <v>4703</v>
      </c>
      <c r="M159" t="s">
        <v>293</v>
      </c>
      <c r="N159" t="s">
        <v>4668</v>
      </c>
      <c r="O159" t="s">
        <v>98</v>
      </c>
      <c r="P159" t="s">
        <v>99</v>
      </c>
      <c r="Q159">
        <f t="shared" si="45"/>
        <v>31</v>
      </c>
      <c r="R159" s="3">
        <v>412639</v>
      </c>
      <c r="S159" s="3">
        <v>73773.083333333328</v>
      </c>
      <c r="T159" s="20">
        <v>0</v>
      </c>
      <c r="U159" s="3">
        <f t="shared" si="52"/>
        <v>0</v>
      </c>
      <c r="V159" s="21"/>
      <c r="W159" s="3">
        <v>1653.2011217948718</v>
      </c>
      <c r="X159" s="3">
        <v>955.18287037037044</v>
      </c>
      <c r="Y159" s="22">
        <v>171.93291666666667</v>
      </c>
      <c r="Z159">
        <v>75</v>
      </c>
      <c r="AB159" s="3">
        <v>0</v>
      </c>
      <c r="AC159" s="3">
        <v>4167</v>
      </c>
      <c r="AD159" s="3">
        <f t="shared" si="46"/>
        <v>80795.40024216524</v>
      </c>
      <c r="AE159" s="3">
        <v>5687.5</v>
      </c>
      <c r="AG159" s="3">
        <f t="shared" si="47"/>
        <v>86482.90024216524</v>
      </c>
      <c r="AJ159" s="3">
        <v>5813.1491241962494</v>
      </c>
      <c r="AK159" t="s">
        <v>229</v>
      </c>
      <c r="AL159" t="s">
        <v>230</v>
      </c>
      <c r="AM159" s="23">
        <v>8.5000000000000006E-2</v>
      </c>
      <c r="AN159" s="24">
        <f t="shared" si="53"/>
        <v>92296.049366361491</v>
      </c>
      <c r="AO159" s="25">
        <f t="shared" si="41"/>
        <v>7845.1641961407277</v>
      </c>
      <c r="AP159" s="3">
        <f t="shared" si="42"/>
        <v>29700</v>
      </c>
      <c r="AQ159" s="24">
        <f t="shared" si="43"/>
        <v>2524.5</v>
      </c>
      <c r="AR159" s="24">
        <f t="shared" si="44"/>
        <v>132365.71356250223</v>
      </c>
      <c r="AS159" s="24">
        <f t="shared" si="48"/>
        <v>121996.04936636149</v>
      </c>
      <c r="AT159" t="s">
        <v>134</v>
      </c>
      <c r="AU159" t="s">
        <v>134</v>
      </c>
      <c r="AV159" t="s">
        <v>135</v>
      </c>
      <c r="AW159">
        <v>90264</v>
      </c>
      <c r="AX159" t="s">
        <v>136</v>
      </c>
      <c r="AY159">
        <v>94.088300000000004</v>
      </c>
      <c r="AZ159" s="3">
        <f t="shared" si="49"/>
        <v>1406.8243720260887</v>
      </c>
      <c r="BA159" s="24">
        <f t="shared" si="50"/>
        <v>121996.04936636149</v>
      </c>
      <c r="BB159" s="24">
        <f t="shared" si="51"/>
        <v>10369.664196140744</v>
      </c>
      <c r="BD159" t="s">
        <v>103</v>
      </c>
      <c r="BE159">
        <v>1</v>
      </c>
      <c r="BG159" t="s">
        <v>5305</v>
      </c>
      <c r="BI159" t="s">
        <v>199</v>
      </c>
      <c r="BN159" t="s">
        <v>5109</v>
      </c>
      <c r="BO159" t="s">
        <v>5061</v>
      </c>
      <c r="BP159" t="s">
        <v>5062</v>
      </c>
      <c r="BS159" t="e">
        <f>_xlfn.XLOOKUP(AV159,#REF!,#REF!)</f>
        <v>#REF!</v>
      </c>
    </row>
    <row r="160" spans="2:71" x14ac:dyDescent="0.2">
      <c r="B160">
        <f>+COUNTIF(F160:F3327,F160)</f>
        <v>2</v>
      </c>
      <c r="C160" t="s">
        <v>94</v>
      </c>
      <c r="E160" t="s">
        <v>626</v>
      </c>
      <c r="F160" t="s">
        <v>627</v>
      </c>
      <c r="G160" t="s">
        <v>628</v>
      </c>
      <c r="H160" s="1">
        <v>44298</v>
      </c>
      <c r="J160" t="s">
        <v>4708</v>
      </c>
      <c r="K160">
        <v>12</v>
      </c>
      <c r="L160" t="s">
        <v>4667</v>
      </c>
      <c r="M160" t="s">
        <v>3984</v>
      </c>
      <c r="N160" t="s">
        <v>4668</v>
      </c>
      <c r="O160" t="s">
        <v>98</v>
      </c>
      <c r="P160" t="s">
        <v>99</v>
      </c>
      <c r="Q160">
        <f t="shared" si="45"/>
        <v>31</v>
      </c>
      <c r="R160" s="3">
        <v>581543</v>
      </c>
      <c r="S160" s="3">
        <v>96923.75</v>
      </c>
      <c r="T160" s="20">
        <v>0</v>
      </c>
      <c r="U160" s="3">
        <f t="shared" si="52"/>
        <v>0</v>
      </c>
      <c r="V160" s="21"/>
      <c r="W160" s="3">
        <v>2329.8998397435898</v>
      </c>
      <c r="X160" s="3">
        <v>841.35271990740739</v>
      </c>
      <c r="Y160" s="22">
        <v>242.30958333333334</v>
      </c>
      <c r="Z160">
        <v>75</v>
      </c>
      <c r="AB160" s="3">
        <v>0</v>
      </c>
      <c r="AC160" s="3">
        <v>4167</v>
      </c>
      <c r="AD160" s="3">
        <f t="shared" si="46"/>
        <v>104579.31214298433</v>
      </c>
      <c r="AE160" s="3">
        <v>4154.166666666667</v>
      </c>
      <c r="AG160" s="3">
        <f t="shared" si="47"/>
        <v>108733.478809651</v>
      </c>
      <c r="AJ160" s="3">
        <v>0</v>
      </c>
      <c r="AK160" t="s">
        <v>100</v>
      </c>
      <c r="AM160" s="23">
        <v>0.05</v>
      </c>
      <c r="AN160" s="24">
        <f t="shared" si="53"/>
        <v>108733.478809651</v>
      </c>
      <c r="AO160" s="25">
        <f t="shared" si="41"/>
        <v>5436.6739404825503</v>
      </c>
      <c r="AP160" s="3">
        <f t="shared" si="42"/>
        <v>29700</v>
      </c>
      <c r="AQ160" s="24">
        <f t="shared" si="43"/>
        <v>1485</v>
      </c>
      <c r="AR160" s="24">
        <f t="shared" si="44"/>
        <v>145355.15275013354</v>
      </c>
      <c r="AS160" s="24">
        <f t="shared" si="48"/>
        <v>138433.47880965099</v>
      </c>
      <c r="AT160" t="s">
        <v>141</v>
      </c>
      <c r="AU160" t="s">
        <v>141</v>
      </c>
      <c r="AV160" t="s">
        <v>142</v>
      </c>
      <c r="AW160">
        <v>2633</v>
      </c>
      <c r="AX160" t="s">
        <v>143</v>
      </c>
      <c r="AY160">
        <v>67.992199999999997</v>
      </c>
      <c r="AZ160" s="3">
        <f t="shared" si="49"/>
        <v>2137.8209963809604</v>
      </c>
      <c r="BA160" s="24">
        <f t="shared" si="50"/>
        <v>138433.47880965099</v>
      </c>
      <c r="BB160" s="24">
        <f t="shared" si="51"/>
        <v>6921.6739404825494</v>
      </c>
      <c r="BD160" t="s">
        <v>103</v>
      </c>
      <c r="BE160">
        <v>1</v>
      </c>
      <c r="BG160" t="s">
        <v>5306</v>
      </c>
      <c r="BI160" t="s">
        <v>144</v>
      </c>
      <c r="BN160" t="s">
        <v>5129</v>
      </c>
      <c r="BO160" t="s">
        <v>5068</v>
      </c>
      <c r="BP160" t="s">
        <v>5130</v>
      </c>
      <c r="BS160" t="e">
        <f>_xlfn.XLOOKUP(AV160,#REF!,#REF!)</f>
        <v>#REF!</v>
      </c>
    </row>
    <row r="161" spans="2:71" x14ac:dyDescent="0.2">
      <c r="C161" t="s">
        <v>94</v>
      </c>
      <c r="E161" t="s">
        <v>629</v>
      </c>
      <c r="F161" t="s">
        <v>630</v>
      </c>
      <c r="G161" t="s">
        <v>631</v>
      </c>
      <c r="H161" s="1">
        <v>44298</v>
      </c>
      <c r="J161" t="s">
        <v>4708</v>
      </c>
      <c r="K161">
        <v>12</v>
      </c>
      <c r="L161" t="s">
        <v>4616</v>
      </c>
      <c r="M161" t="s">
        <v>4464</v>
      </c>
      <c r="N161" t="s">
        <v>4668</v>
      </c>
      <c r="O161" t="s">
        <v>98</v>
      </c>
      <c r="P161" t="s">
        <v>99</v>
      </c>
      <c r="Q161">
        <f t="shared" si="45"/>
        <v>31</v>
      </c>
      <c r="R161" s="3">
        <v>275000</v>
      </c>
      <c r="S161" s="3">
        <v>50833.333333333336</v>
      </c>
      <c r="T161" s="20">
        <v>0</v>
      </c>
      <c r="U161" s="3">
        <f t="shared" si="52"/>
        <v>0</v>
      </c>
      <c r="V161" s="21"/>
      <c r="W161" s="3">
        <v>1101.7628205128206</v>
      </c>
      <c r="X161" s="3">
        <v>636.57407407407413</v>
      </c>
      <c r="Y161" s="22">
        <v>114.58333333333334</v>
      </c>
      <c r="Z161">
        <v>75</v>
      </c>
      <c r="AB161" s="3">
        <v>2604.1979001593522</v>
      </c>
      <c r="AC161" s="3">
        <v>4167</v>
      </c>
      <c r="AD161" s="3">
        <f t="shared" si="46"/>
        <v>59532.451461412915</v>
      </c>
      <c r="AE161" s="3">
        <v>12402.5</v>
      </c>
      <c r="AG161" s="3">
        <f t="shared" si="47"/>
        <v>71934.951461412915</v>
      </c>
      <c r="AJ161" s="3">
        <v>0</v>
      </c>
      <c r="AK161" t="s">
        <v>100</v>
      </c>
      <c r="AM161" s="23">
        <v>0.05</v>
      </c>
      <c r="AN161" s="24">
        <f t="shared" si="53"/>
        <v>71934.951461412915</v>
      </c>
      <c r="AO161" s="25">
        <f t="shared" si="41"/>
        <v>3596.747573070646</v>
      </c>
      <c r="AP161" s="3">
        <f t="shared" si="42"/>
        <v>29700</v>
      </c>
      <c r="AQ161" s="24">
        <f t="shared" si="43"/>
        <v>1485</v>
      </c>
      <c r="AR161" s="24">
        <f t="shared" si="44"/>
        <v>106716.69903448356</v>
      </c>
      <c r="AS161" s="24">
        <f t="shared" si="48"/>
        <v>101634.95146141291</v>
      </c>
      <c r="AT161" t="s">
        <v>632</v>
      </c>
      <c r="AU161" t="s">
        <v>632</v>
      </c>
      <c r="AV161" t="s">
        <v>633</v>
      </c>
      <c r="AW161" t="s">
        <v>4840</v>
      </c>
      <c r="AX161" t="s">
        <v>157</v>
      </c>
      <c r="AY161">
        <v>125.569</v>
      </c>
      <c r="AZ161" s="3">
        <f t="shared" si="49"/>
        <v>849.86500676507387</v>
      </c>
      <c r="BA161" s="24">
        <f t="shared" si="50"/>
        <v>101634.95146141291</v>
      </c>
      <c r="BB161" s="24">
        <f t="shared" si="51"/>
        <v>5081.7475730706501</v>
      </c>
      <c r="BD161" t="s">
        <v>103</v>
      </c>
      <c r="BE161">
        <v>1</v>
      </c>
      <c r="BG161" t="s">
        <v>5310</v>
      </c>
      <c r="BI161" t="s">
        <v>144</v>
      </c>
      <c r="BN161" t="s">
        <v>5131</v>
      </c>
      <c r="BO161" t="s">
        <v>5066</v>
      </c>
      <c r="BP161" t="s">
        <v>5066</v>
      </c>
      <c r="BS161" t="e">
        <f>_xlfn.XLOOKUP(AV161,#REF!,#REF!)</f>
        <v>#REF!</v>
      </c>
    </row>
    <row r="162" spans="2:71" x14ac:dyDescent="0.2">
      <c r="C162" t="s">
        <v>94</v>
      </c>
      <c r="E162" t="s">
        <v>634</v>
      </c>
      <c r="F162" t="s">
        <v>635</v>
      </c>
      <c r="G162" t="s">
        <v>636</v>
      </c>
      <c r="H162" s="1">
        <v>44298</v>
      </c>
      <c r="J162" t="s">
        <v>4823</v>
      </c>
      <c r="K162">
        <v>21</v>
      </c>
      <c r="L162" t="s">
        <v>4691</v>
      </c>
      <c r="M162" t="s">
        <v>295</v>
      </c>
      <c r="N162" t="s">
        <v>4668</v>
      </c>
      <c r="O162" t="s">
        <v>294</v>
      </c>
      <c r="P162" t="s">
        <v>99</v>
      </c>
      <c r="Q162">
        <f t="shared" si="45"/>
        <v>31</v>
      </c>
      <c r="R162" s="3">
        <v>8335484</v>
      </c>
      <c r="S162" s="3">
        <v>1129102.1666666667</v>
      </c>
      <c r="T162" s="20">
        <v>0.22</v>
      </c>
      <c r="U162" s="3">
        <f t="shared" si="52"/>
        <v>248402.47666666668</v>
      </c>
      <c r="V162" s="21"/>
      <c r="W162" s="3">
        <v>33395.368589743586</v>
      </c>
      <c r="X162" s="3">
        <v>19295.10185185185</v>
      </c>
      <c r="Y162" s="22">
        <v>3473.1183333333333</v>
      </c>
      <c r="Z162">
        <v>75</v>
      </c>
      <c r="AB162" s="3">
        <v>40850.665329997704</v>
      </c>
      <c r="AC162" s="3">
        <v>4167</v>
      </c>
      <c r="AD162" s="3">
        <f t="shared" si="46"/>
        <v>1478760.89743826</v>
      </c>
      <c r="AE162" s="3">
        <v>7046.666666666667</v>
      </c>
      <c r="AG162" s="3">
        <f t="shared" si="47"/>
        <v>1485807.5641049268</v>
      </c>
      <c r="AJ162" s="3">
        <v>0</v>
      </c>
      <c r="AK162" t="s">
        <v>100</v>
      </c>
      <c r="AM162" s="23">
        <v>0.1</v>
      </c>
      <c r="AN162" s="24">
        <f t="shared" si="53"/>
        <v>1485807.5641049268</v>
      </c>
      <c r="AO162" s="25">
        <f t="shared" si="41"/>
        <v>148580.75641049267</v>
      </c>
      <c r="AP162" s="3">
        <f t="shared" si="42"/>
        <v>29700</v>
      </c>
      <c r="AQ162" s="24">
        <f t="shared" si="43"/>
        <v>2970</v>
      </c>
      <c r="AR162" s="24">
        <f t="shared" si="44"/>
        <v>1667058.3205154194</v>
      </c>
      <c r="AS162" s="24">
        <f t="shared" si="48"/>
        <v>1515507.5641049268</v>
      </c>
      <c r="AT162" t="s">
        <v>134</v>
      </c>
      <c r="AU162" t="s">
        <v>297</v>
      </c>
      <c r="AV162" t="s">
        <v>297</v>
      </c>
      <c r="AW162">
        <v>90324</v>
      </c>
      <c r="AX162" t="s">
        <v>169</v>
      </c>
      <c r="AY162">
        <v>1</v>
      </c>
      <c r="AZ162" s="3">
        <f t="shared" si="49"/>
        <v>1667058.3205154194</v>
      </c>
      <c r="BA162" s="24">
        <f t="shared" si="50"/>
        <v>1515507.5641049268</v>
      </c>
      <c r="BB162" s="24">
        <f t="shared" si="51"/>
        <v>151550.75641049258</v>
      </c>
      <c r="BD162" t="s">
        <v>103</v>
      </c>
      <c r="BE162">
        <v>1</v>
      </c>
      <c r="BG162" t="s">
        <v>170</v>
      </c>
      <c r="BI162" t="s">
        <v>637</v>
      </c>
      <c r="BN162" t="s">
        <v>5070</v>
      </c>
      <c r="BO162" t="s">
        <v>134</v>
      </c>
      <c r="BP162" t="s">
        <v>5091</v>
      </c>
    </row>
    <row r="163" spans="2:71" x14ac:dyDescent="0.2">
      <c r="C163" t="s">
        <v>94</v>
      </c>
      <c r="E163" t="s">
        <v>638</v>
      </c>
      <c r="F163" t="s">
        <v>639</v>
      </c>
      <c r="G163" t="s">
        <v>640</v>
      </c>
      <c r="H163" s="1">
        <v>44305</v>
      </c>
      <c r="J163" t="s">
        <v>4778</v>
      </c>
      <c r="K163">
        <v>11</v>
      </c>
      <c r="L163" t="s">
        <v>4667</v>
      </c>
      <c r="M163" t="s">
        <v>3984</v>
      </c>
      <c r="N163" t="s">
        <v>4668</v>
      </c>
      <c r="O163" t="s">
        <v>98</v>
      </c>
      <c r="P163" t="s">
        <v>99</v>
      </c>
      <c r="Q163">
        <f t="shared" si="45"/>
        <v>31</v>
      </c>
      <c r="R163" s="3">
        <v>314862</v>
      </c>
      <c r="S163" s="3">
        <v>57477</v>
      </c>
      <c r="T163" s="20">
        <v>0</v>
      </c>
      <c r="U163" s="3">
        <f t="shared" si="52"/>
        <v>0</v>
      </c>
      <c r="V163" s="21"/>
      <c r="W163" s="3">
        <v>1261.4663461538462</v>
      </c>
      <c r="X163" s="3">
        <v>419.08715277777782</v>
      </c>
      <c r="Y163" s="22">
        <v>131.1925</v>
      </c>
      <c r="Z163">
        <v>75</v>
      </c>
      <c r="AB163" s="3">
        <v>0</v>
      </c>
      <c r="AC163" s="3">
        <v>4167</v>
      </c>
      <c r="AD163" s="3">
        <f t="shared" si="46"/>
        <v>63530.745998931619</v>
      </c>
      <c r="AE163" s="3">
        <v>4154.166666666667</v>
      </c>
      <c r="AG163" s="3">
        <f t="shared" si="47"/>
        <v>67684.912665598284</v>
      </c>
      <c r="AJ163" s="3">
        <v>0</v>
      </c>
      <c r="AK163" t="s">
        <v>100</v>
      </c>
      <c r="AM163" s="23">
        <v>0.05</v>
      </c>
      <c r="AN163" s="24">
        <f t="shared" si="53"/>
        <v>67684.912665598284</v>
      </c>
      <c r="AO163" s="25">
        <f t="shared" si="41"/>
        <v>3384.2456332799143</v>
      </c>
      <c r="AP163" s="3">
        <f t="shared" si="42"/>
        <v>29700</v>
      </c>
      <c r="AQ163" s="24">
        <f t="shared" si="43"/>
        <v>1485</v>
      </c>
      <c r="AR163" s="24">
        <f t="shared" si="44"/>
        <v>102254.1582988782</v>
      </c>
      <c r="AS163" s="24">
        <f t="shared" si="48"/>
        <v>97384.912665598284</v>
      </c>
      <c r="AT163" t="s">
        <v>134</v>
      </c>
      <c r="AU163" t="s">
        <v>134</v>
      </c>
      <c r="AV163" t="s">
        <v>135</v>
      </c>
      <c r="AW163">
        <v>35880</v>
      </c>
      <c r="AX163" t="s">
        <v>136</v>
      </c>
      <c r="AY163">
        <v>94.088300000000004</v>
      </c>
      <c r="AZ163" s="3">
        <f t="shared" si="49"/>
        <v>1086.7893064161879</v>
      </c>
      <c r="BA163" s="24">
        <f t="shared" si="50"/>
        <v>97384.912665598284</v>
      </c>
      <c r="BB163" s="24">
        <f t="shared" si="51"/>
        <v>4869.2456332799193</v>
      </c>
      <c r="BD163" t="s">
        <v>103</v>
      </c>
      <c r="BE163">
        <v>1</v>
      </c>
      <c r="BG163" t="s">
        <v>5305</v>
      </c>
      <c r="BI163" t="s">
        <v>144</v>
      </c>
      <c r="BN163" t="s">
        <v>5067</v>
      </c>
      <c r="BO163" t="s">
        <v>5071</v>
      </c>
      <c r="BP163" t="s">
        <v>5098</v>
      </c>
      <c r="BS163" t="e">
        <f>_xlfn.XLOOKUP(AV163,#REF!,#REF!)</f>
        <v>#REF!</v>
      </c>
    </row>
    <row r="164" spans="2:71" x14ac:dyDescent="0.2">
      <c r="C164" t="s">
        <v>94</v>
      </c>
      <c r="E164" t="s">
        <v>641</v>
      </c>
      <c r="F164" t="s">
        <v>642</v>
      </c>
      <c r="G164" t="s">
        <v>643</v>
      </c>
      <c r="H164" s="1">
        <v>44308</v>
      </c>
      <c r="J164" t="s">
        <v>4678</v>
      </c>
      <c r="K164">
        <v>15</v>
      </c>
      <c r="L164" t="s">
        <v>4791</v>
      </c>
      <c r="M164" t="s">
        <v>4579</v>
      </c>
      <c r="N164" t="s">
        <v>4668</v>
      </c>
      <c r="O164" t="s">
        <v>98</v>
      </c>
      <c r="P164" t="s">
        <v>99</v>
      </c>
      <c r="Q164">
        <f t="shared" si="45"/>
        <v>31</v>
      </c>
      <c r="R164" s="3">
        <v>1126646</v>
      </c>
      <c r="S164" s="3">
        <v>192774.25</v>
      </c>
      <c r="T164" s="20">
        <v>0.1</v>
      </c>
      <c r="U164" s="3">
        <f t="shared" si="52"/>
        <v>19277.424999999999</v>
      </c>
      <c r="V164" s="21"/>
      <c r="W164" s="3">
        <v>4513.8060897435889</v>
      </c>
      <c r="X164" s="3">
        <v>1499.5866898148149</v>
      </c>
      <c r="Y164" s="22">
        <v>469.43583333333339</v>
      </c>
      <c r="Z164">
        <v>75</v>
      </c>
      <c r="AB164" s="3">
        <v>3073.4042881502974</v>
      </c>
      <c r="AC164" s="3">
        <v>4167</v>
      </c>
      <c r="AD164" s="3">
        <f t="shared" si="46"/>
        <v>225849.90790104202</v>
      </c>
      <c r="AE164" s="3">
        <v>23570.833333333332</v>
      </c>
      <c r="AG164" s="3">
        <f t="shared" si="47"/>
        <v>249420.74123437537</v>
      </c>
      <c r="AJ164" s="3">
        <v>0</v>
      </c>
      <c r="AK164" t="s">
        <v>100</v>
      </c>
      <c r="AM164" s="23">
        <v>8.5000000000000006E-2</v>
      </c>
      <c r="AN164" s="24">
        <f t="shared" si="53"/>
        <v>249420.74123437537</v>
      </c>
      <c r="AO164" s="25">
        <f t="shared" si="41"/>
        <v>21200.763004921908</v>
      </c>
      <c r="AP164" s="3">
        <f t="shared" si="42"/>
        <v>29700</v>
      </c>
      <c r="AQ164" s="24">
        <f t="shared" si="43"/>
        <v>2524.5</v>
      </c>
      <c r="AR164" s="24">
        <f t="shared" si="44"/>
        <v>302846.0042392973</v>
      </c>
      <c r="AS164" s="24">
        <f t="shared" si="48"/>
        <v>279120.7412343754</v>
      </c>
      <c r="AT164" t="s">
        <v>4725</v>
      </c>
      <c r="AU164" t="s">
        <v>174</v>
      </c>
      <c r="AV164" t="s">
        <v>174</v>
      </c>
      <c r="AW164" t="s">
        <v>4693</v>
      </c>
      <c r="AX164" t="s">
        <v>169</v>
      </c>
      <c r="AY164">
        <v>1</v>
      </c>
      <c r="AZ164" s="3">
        <f t="shared" si="49"/>
        <v>302846.0042392973</v>
      </c>
      <c r="BA164" s="24">
        <f t="shared" si="50"/>
        <v>279120.7412343754</v>
      </c>
      <c r="BB164" s="24">
        <f t="shared" si="51"/>
        <v>23725.263004921901</v>
      </c>
      <c r="BD164" t="s">
        <v>170</v>
      </c>
      <c r="BE164">
        <v>1</v>
      </c>
      <c r="BG164" t="s">
        <v>170</v>
      </c>
      <c r="BI164" t="s">
        <v>262</v>
      </c>
      <c r="BN164" t="s">
        <v>4450</v>
      </c>
      <c r="BO164" t="s">
        <v>5132</v>
      </c>
      <c r="BP164" t="s">
        <v>4725</v>
      </c>
    </row>
    <row r="165" spans="2:71" x14ac:dyDescent="0.2">
      <c r="C165" t="s">
        <v>94</v>
      </c>
      <c r="E165" t="s">
        <v>644</v>
      </c>
      <c r="F165" t="s">
        <v>530</v>
      </c>
      <c r="G165" t="s">
        <v>529</v>
      </c>
      <c r="H165" s="1">
        <v>44312</v>
      </c>
      <c r="J165" t="s">
        <v>4690</v>
      </c>
      <c r="K165">
        <v>17</v>
      </c>
      <c r="L165" t="s">
        <v>4703</v>
      </c>
      <c r="M165" t="s">
        <v>293</v>
      </c>
      <c r="N165" t="s">
        <v>4668</v>
      </c>
      <c r="O165" t="s">
        <v>167</v>
      </c>
      <c r="P165" t="s">
        <v>99</v>
      </c>
      <c r="Q165">
        <f t="shared" si="45"/>
        <v>31</v>
      </c>
      <c r="R165" s="3">
        <v>2106111</v>
      </c>
      <c r="S165" s="3">
        <v>356018.41666666669</v>
      </c>
      <c r="T165" s="20">
        <v>0.15</v>
      </c>
      <c r="U165" s="3">
        <f t="shared" si="52"/>
        <v>53402.762500000004</v>
      </c>
      <c r="V165" s="21"/>
      <c r="W165" s="3">
        <v>8437.9447115384628</v>
      </c>
      <c r="X165" s="3">
        <v>4875.2569444444443</v>
      </c>
      <c r="Y165" s="22">
        <v>877.54624999999999</v>
      </c>
      <c r="Z165">
        <v>75</v>
      </c>
      <c r="AB165" s="3">
        <v>6937.6979464512715</v>
      </c>
      <c r="AC165" s="3">
        <v>5167</v>
      </c>
      <c r="AD165" s="3">
        <f t="shared" si="46"/>
        <v>435791.62501910084</v>
      </c>
      <c r="AE165" s="3">
        <v>5687.5</v>
      </c>
      <c r="AF165" s="3">
        <v>29700</v>
      </c>
      <c r="AG165" s="3">
        <f t="shared" si="47"/>
        <v>441479.12501910084</v>
      </c>
      <c r="AJ165" s="3">
        <f>-AG165</f>
        <v>-441479.12501910084</v>
      </c>
      <c r="AK165" t="s">
        <v>293</v>
      </c>
      <c r="AL165">
        <v>0</v>
      </c>
      <c r="AM165" s="23">
        <v>0</v>
      </c>
      <c r="AN165" s="24">
        <f t="shared" si="53"/>
        <v>0</v>
      </c>
      <c r="AO165" s="25">
        <v>0</v>
      </c>
      <c r="AP165" s="3">
        <v>0</v>
      </c>
      <c r="AQ165" s="24">
        <v>0</v>
      </c>
      <c r="AR165" s="24">
        <v>0</v>
      </c>
      <c r="AS165" s="24">
        <f t="shared" si="48"/>
        <v>0</v>
      </c>
      <c r="AT165" t="s">
        <v>134</v>
      </c>
      <c r="AU165" s="26" t="s">
        <v>168</v>
      </c>
      <c r="AV165" t="s">
        <v>168</v>
      </c>
      <c r="AW165">
        <v>90217</v>
      </c>
      <c r="AX165" t="s">
        <v>169</v>
      </c>
      <c r="AY165">
        <v>1</v>
      </c>
      <c r="AZ165" s="3">
        <f t="shared" si="49"/>
        <v>0</v>
      </c>
      <c r="BA165" s="24">
        <f t="shared" si="50"/>
        <v>0</v>
      </c>
      <c r="BB165" s="24">
        <f t="shared" si="51"/>
        <v>0</v>
      </c>
      <c r="BD165" t="s">
        <v>103</v>
      </c>
      <c r="BE165">
        <v>1</v>
      </c>
      <c r="BG165" t="s">
        <v>170</v>
      </c>
      <c r="BI165" t="s">
        <v>471</v>
      </c>
      <c r="BN165" t="s">
        <v>5125</v>
      </c>
      <c r="BO165" t="s">
        <v>5061</v>
      </c>
      <c r="BP165" t="s">
        <v>5062</v>
      </c>
    </row>
    <row r="166" spans="2:71" x14ac:dyDescent="0.2">
      <c r="C166" t="s">
        <v>94</v>
      </c>
      <c r="E166" t="s">
        <v>645</v>
      </c>
      <c r="F166" t="s">
        <v>646</v>
      </c>
      <c r="G166" t="s">
        <v>647</v>
      </c>
      <c r="H166" s="1">
        <v>44319</v>
      </c>
      <c r="J166" t="s">
        <v>4708</v>
      </c>
      <c r="K166">
        <v>12</v>
      </c>
      <c r="L166" t="s">
        <v>4667</v>
      </c>
      <c r="M166" t="s">
        <v>3984</v>
      </c>
      <c r="N166" t="s">
        <v>4668</v>
      </c>
      <c r="O166" t="s">
        <v>98</v>
      </c>
      <c r="P166" t="s">
        <v>99</v>
      </c>
      <c r="Q166">
        <f t="shared" si="45"/>
        <v>31</v>
      </c>
      <c r="R166" s="3">
        <v>370896</v>
      </c>
      <c r="S166" s="3">
        <v>66815.916666666672</v>
      </c>
      <c r="T166" s="20">
        <v>0</v>
      </c>
      <c r="U166" s="3">
        <f t="shared" si="52"/>
        <v>0</v>
      </c>
      <c r="V166" s="21"/>
      <c r="W166" s="3">
        <v>1485.9615384615383</v>
      </c>
      <c r="X166" s="3">
        <v>858.55555555555554</v>
      </c>
      <c r="Y166" s="22">
        <v>154.54</v>
      </c>
      <c r="Z166">
        <v>75</v>
      </c>
      <c r="AB166" s="3">
        <v>0</v>
      </c>
      <c r="AC166" s="3">
        <v>4167</v>
      </c>
      <c r="AD166" s="3">
        <f t="shared" si="46"/>
        <v>73556.973760683759</v>
      </c>
      <c r="AE166" s="3">
        <v>4154.166666666667</v>
      </c>
      <c r="AG166" s="3">
        <f t="shared" si="47"/>
        <v>77711.14042735043</v>
      </c>
      <c r="AJ166" s="3">
        <v>4428.6782206037651</v>
      </c>
      <c r="AK166" t="s">
        <v>166</v>
      </c>
      <c r="AL166" t="s">
        <v>165</v>
      </c>
      <c r="AM166" s="23">
        <v>0.05</v>
      </c>
      <c r="AN166" s="24">
        <f t="shared" si="53"/>
        <v>82139.818647954191</v>
      </c>
      <c r="AO166" s="25">
        <f t="shared" ref="AO166:AO229" si="54">AM166*AN166</f>
        <v>4106.9909323977099</v>
      </c>
      <c r="AP166" s="3">
        <f t="shared" ref="AP166:AP229" si="55">+(29700/31)*Q166</f>
        <v>29700</v>
      </c>
      <c r="AQ166" s="24">
        <f t="shared" ref="AQ166:AQ229" si="56">AP166*AM166</f>
        <v>1485</v>
      </c>
      <c r="AR166" s="24">
        <f t="shared" ref="AR166:AR229" si="57">AN166+AO166+AP166+AQ166</f>
        <v>117431.8095803519</v>
      </c>
      <c r="AS166" s="24">
        <f t="shared" si="48"/>
        <v>111839.81864795419</v>
      </c>
      <c r="AT166" t="s">
        <v>225</v>
      </c>
      <c r="AU166" t="s">
        <v>225</v>
      </c>
      <c r="AV166" t="s">
        <v>156</v>
      </c>
      <c r="AW166" t="s">
        <v>4825</v>
      </c>
      <c r="AX166" t="s">
        <v>157</v>
      </c>
      <c r="AY166">
        <v>125.569</v>
      </c>
      <c r="AZ166" s="3">
        <f t="shared" si="49"/>
        <v>935.19745781484198</v>
      </c>
      <c r="BA166" s="24">
        <f t="shared" si="50"/>
        <v>111839.81864795419</v>
      </c>
      <c r="BB166" s="24">
        <f t="shared" si="51"/>
        <v>5591.9909323977045</v>
      </c>
      <c r="BD166" t="s">
        <v>103</v>
      </c>
      <c r="BE166">
        <v>1</v>
      </c>
      <c r="BG166" t="s">
        <v>5309</v>
      </c>
      <c r="BI166" t="s">
        <v>144</v>
      </c>
      <c r="BN166" t="s">
        <v>5067</v>
      </c>
      <c r="BO166" t="s">
        <v>5074</v>
      </c>
      <c r="BP166" t="s">
        <v>5133</v>
      </c>
      <c r="BS166" t="e">
        <f>_xlfn.XLOOKUP(AV166,#REF!,#REF!)</f>
        <v>#REF!</v>
      </c>
    </row>
    <row r="167" spans="2:71" x14ac:dyDescent="0.2">
      <c r="C167" t="s">
        <v>94</v>
      </c>
      <c r="E167" t="s">
        <v>648</v>
      </c>
      <c r="F167" t="s">
        <v>649</v>
      </c>
      <c r="G167" t="s">
        <v>650</v>
      </c>
      <c r="H167" s="1">
        <v>44319</v>
      </c>
      <c r="J167" t="s">
        <v>4708</v>
      </c>
      <c r="K167">
        <v>12</v>
      </c>
      <c r="L167" t="s">
        <v>4703</v>
      </c>
      <c r="M167" t="s">
        <v>293</v>
      </c>
      <c r="N167" t="s">
        <v>4668</v>
      </c>
      <c r="O167" t="s">
        <v>98</v>
      </c>
      <c r="P167" t="s">
        <v>99</v>
      </c>
      <c r="Q167">
        <f t="shared" si="45"/>
        <v>31</v>
      </c>
      <c r="R167" s="3">
        <v>369182</v>
      </c>
      <c r="S167" s="3">
        <v>66530.25</v>
      </c>
      <c r="T167" s="20">
        <v>0</v>
      </c>
      <c r="U167" s="3">
        <f t="shared" si="52"/>
        <v>0</v>
      </c>
      <c r="V167" s="21"/>
      <c r="W167" s="3">
        <v>1479.094551282051</v>
      </c>
      <c r="X167" s="3">
        <v>555.48217592592596</v>
      </c>
      <c r="Y167" s="22">
        <v>153.82583333333335</v>
      </c>
      <c r="Z167">
        <v>75</v>
      </c>
      <c r="AB167" s="3">
        <v>0</v>
      </c>
      <c r="AC167" s="3">
        <v>4167</v>
      </c>
      <c r="AD167" s="3">
        <f t="shared" si="46"/>
        <v>72960.652560541304</v>
      </c>
      <c r="AE167" s="3">
        <v>5687.5</v>
      </c>
      <c r="AG167" s="3">
        <f t="shared" si="47"/>
        <v>78648.152560541304</v>
      </c>
      <c r="AJ167" s="3">
        <v>5785.5624142824954</v>
      </c>
      <c r="AK167" t="s">
        <v>266</v>
      </c>
      <c r="AL167" t="s">
        <v>267</v>
      </c>
      <c r="AM167" s="23">
        <v>8.5000000000000006E-2</v>
      </c>
      <c r="AN167" s="24">
        <f t="shared" si="53"/>
        <v>84433.714974823801</v>
      </c>
      <c r="AO167" s="25">
        <f t="shared" si="54"/>
        <v>7176.8657728600238</v>
      </c>
      <c r="AP167" s="3">
        <f t="shared" si="55"/>
        <v>29700</v>
      </c>
      <c r="AQ167" s="24">
        <f t="shared" si="56"/>
        <v>2524.5</v>
      </c>
      <c r="AR167" s="24">
        <f t="shared" si="57"/>
        <v>123835.08074768382</v>
      </c>
      <c r="AS167" s="24">
        <f t="shared" si="48"/>
        <v>114133.7149748238</v>
      </c>
      <c r="AT167" t="s">
        <v>134</v>
      </c>
      <c r="AU167" t="s">
        <v>134</v>
      </c>
      <c r="AV167" t="s">
        <v>135</v>
      </c>
      <c r="AW167">
        <v>90373</v>
      </c>
      <c r="AX167" t="s">
        <v>136</v>
      </c>
      <c r="AY167">
        <v>94.088300000000004</v>
      </c>
      <c r="AZ167" s="3">
        <f t="shared" si="49"/>
        <v>1316.1581275002718</v>
      </c>
      <c r="BA167" s="24">
        <f t="shared" si="50"/>
        <v>114133.7149748238</v>
      </c>
      <c r="BB167" s="24">
        <f t="shared" si="51"/>
        <v>9701.3657728600228</v>
      </c>
      <c r="BD167" t="s">
        <v>103</v>
      </c>
      <c r="BE167">
        <v>1</v>
      </c>
      <c r="BG167" t="s">
        <v>5305</v>
      </c>
      <c r="BI167" t="s">
        <v>199</v>
      </c>
      <c r="BN167" t="s">
        <v>5134</v>
      </c>
      <c r="BO167" t="s">
        <v>5061</v>
      </c>
      <c r="BP167" t="s">
        <v>5062</v>
      </c>
      <c r="BS167" t="e">
        <f>_xlfn.XLOOKUP(AV167,#REF!,#REF!)</f>
        <v>#REF!</v>
      </c>
    </row>
    <row r="168" spans="2:71" x14ac:dyDescent="0.2">
      <c r="C168" t="s">
        <v>94</v>
      </c>
      <c r="E168" t="s">
        <v>651</v>
      </c>
      <c r="F168" t="s">
        <v>652</v>
      </c>
      <c r="G168" t="s">
        <v>653</v>
      </c>
      <c r="H168" s="1">
        <v>44319</v>
      </c>
      <c r="J168" t="s">
        <v>4702</v>
      </c>
      <c r="K168">
        <v>13</v>
      </c>
      <c r="L168" t="s">
        <v>4703</v>
      </c>
      <c r="M168" t="s">
        <v>293</v>
      </c>
      <c r="N168" t="s">
        <v>4668</v>
      </c>
      <c r="O168" t="s">
        <v>98</v>
      </c>
      <c r="P168" t="s">
        <v>99</v>
      </c>
      <c r="Q168">
        <f t="shared" si="45"/>
        <v>31</v>
      </c>
      <c r="R168" s="3">
        <v>439109</v>
      </c>
      <c r="S168" s="3">
        <v>78184.833333333328</v>
      </c>
      <c r="T168" s="20">
        <v>0</v>
      </c>
      <c r="U168" s="3">
        <f t="shared" si="52"/>
        <v>0</v>
      </c>
      <c r="V168" s="21"/>
      <c r="W168" s="3">
        <v>1759.250801282051</v>
      </c>
      <c r="X168" s="3">
        <v>863.98761574074081</v>
      </c>
      <c r="Y168" s="22">
        <v>182.96208333333331</v>
      </c>
      <c r="Z168">
        <v>75</v>
      </c>
      <c r="AB168" s="3">
        <v>0</v>
      </c>
      <c r="AC168" s="3">
        <v>4167</v>
      </c>
      <c r="AD168" s="3">
        <f t="shared" si="46"/>
        <v>85233.033833689449</v>
      </c>
      <c r="AE168" s="3">
        <v>5687.5</v>
      </c>
      <c r="AG168" s="3">
        <f t="shared" si="47"/>
        <v>90920.533833689449</v>
      </c>
      <c r="AJ168" s="3">
        <v>5813.1491241962494</v>
      </c>
      <c r="AK168" t="s">
        <v>229</v>
      </c>
      <c r="AL168" t="s">
        <v>230</v>
      </c>
      <c r="AM168" s="23">
        <v>8.5000000000000006E-2</v>
      </c>
      <c r="AN168" s="24">
        <f t="shared" si="53"/>
        <v>96733.6829578857</v>
      </c>
      <c r="AO168" s="25">
        <f t="shared" si="54"/>
        <v>8222.363051420285</v>
      </c>
      <c r="AP168" s="3">
        <f t="shared" si="55"/>
        <v>29700</v>
      </c>
      <c r="AQ168" s="24">
        <f t="shared" si="56"/>
        <v>2524.5</v>
      </c>
      <c r="AR168" s="24">
        <f t="shared" si="57"/>
        <v>137180.54600930598</v>
      </c>
      <c r="AS168" s="24">
        <f t="shared" si="48"/>
        <v>126433.6829578857</v>
      </c>
      <c r="AT168" t="s">
        <v>134</v>
      </c>
      <c r="AU168" t="s">
        <v>134</v>
      </c>
      <c r="AV168" t="s">
        <v>135</v>
      </c>
      <c r="AW168">
        <v>14684</v>
      </c>
      <c r="AX168" t="s">
        <v>136</v>
      </c>
      <c r="AY168">
        <v>94.088300000000004</v>
      </c>
      <c r="AZ168" s="3">
        <f t="shared" si="49"/>
        <v>1457.9979233263432</v>
      </c>
      <c r="BA168" s="24">
        <f t="shared" si="50"/>
        <v>126433.6829578857</v>
      </c>
      <c r="BB168" s="24">
        <f t="shared" si="51"/>
        <v>10746.863051420281</v>
      </c>
      <c r="BD168" t="s">
        <v>103</v>
      </c>
      <c r="BE168">
        <v>1</v>
      </c>
      <c r="BG168" t="s">
        <v>5305</v>
      </c>
      <c r="BI168" t="s">
        <v>199</v>
      </c>
      <c r="BN168" t="s">
        <v>5106</v>
      </c>
      <c r="BO168" t="s">
        <v>5061</v>
      </c>
      <c r="BP168" t="s">
        <v>5107</v>
      </c>
      <c r="BS168" t="e">
        <f>_xlfn.XLOOKUP(AV168,#REF!,#REF!)</f>
        <v>#REF!</v>
      </c>
    </row>
    <row r="169" spans="2:71" x14ac:dyDescent="0.2">
      <c r="C169" t="s">
        <v>94</v>
      </c>
      <c r="E169" t="s">
        <v>654</v>
      </c>
      <c r="F169" t="s">
        <v>655</v>
      </c>
      <c r="G169" t="s">
        <v>656</v>
      </c>
      <c r="H169" s="1">
        <v>44319</v>
      </c>
      <c r="J169" t="s">
        <v>4708</v>
      </c>
      <c r="K169">
        <v>12</v>
      </c>
      <c r="L169" t="s">
        <v>4667</v>
      </c>
      <c r="M169" t="s">
        <v>3984</v>
      </c>
      <c r="N169" t="s">
        <v>4668</v>
      </c>
      <c r="O169" t="s">
        <v>98</v>
      </c>
      <c r="P169" t="s">
        <v>99</v>
      </c>
      <c r="Q169">
        <f t="shared" si="45"/>
        <v>31</v>
      </c>
      <c r="R169" s="3">
        <v>341671</v>
      </c>
      <c r="S169" s="3">
        <v>61945.083333333336</v>
      </c>
      <c r="T169" s="20">
        <v>0</v>
      </c>
      <c r="U169" s="3">
        <f t="shared" si="52"/>
        <v>0</v>
      </c>
      <c r="V169" s="21"/>
      <c r="W169" s="3">
        <v>1368.874198717949</v>
      </c>
      <c r="X169" s="3">
        <v>790.90509259259261</v>
      </c>
      <c r="Y169" s="22">
        <v>142.36291666666668</v>
      </c>
      <c r="Z169">
        <v>75</v>
      </c>
      <c r="AB169" s="3">
        <v>2061.2298092527994</v>
      </c>
      <c r="AC169" s="3">
        <v>4167</v>
      </c>
      <c r="AD169" s="3">
        <f t="shared" si="46"/>
        <v>70550.455350563338</v>
      </c>
      <c r="AE169" s="3">
        <v>4154.166666666667</v>
      </c>
      <c r="AG169" s="3">
        <f t="shared" si="47"/>
        <v>74704.622017230009</v>
      </c>
      <c r="AJ169" s="3">
        <v>0</v>
      </c>
      <c r="AK169" t="s">
        <v>100</v>
      </c>
      <c r="AM169" s="23">
        <v>0.05</v>
      </c>
      <c r="AN169" s="24">
        <f t="shared" si="53"/>
        <v>74704.622017230009</v>
      </c>
      <c r="AO169" s="25">
        <f t="shared" si="54"/>
        <v>3735.2311008615006</v>
      </c>
      <c r="AP169" s="3">
        <f t="shared" si="55"/>
        <v>29700</v>
      </c>
      <c r="AQ169" s="24">
        <f t="shared" si="56"/>
        <v>1485</v>
      </c>
      <c r="AR169" s="24">
        <f t="shared" si="57"/>
        <v>109624.85311809152</v>
      </c>
      <c r="AS169" s="24">
        <f t="shared" si="48"/>
        <v>104404.62201723001</v>
      </c>
      <c r="AT169" t="s">
        <v>134</v>
      </c>
      <c r="AU169" t="s">
        <v>134</v>
      </c>
      <c r="AV169" t="s">
        <v>135</v>
      </c>
      <c r="AW169">
        <v>35885</v>
      </c>
      <c r="AX169" t="s">
        <v>136</v>
      </c>
      <c r="AY169">
        <v>94.088300000000004</v>
      </c>
      <c r="AZ169" s="3">
        <f t="shared" si="49"/>
        <v>1165.127365656426</v>
      </c>
      <c r="BA169" s="24">
        <f t="shared" si="50"/>
        <v>104404.62201723001</v>
      </c>
      <c r="BB169" s="24">
        <f t="shared" si="51"/>
        <v>5220.231100861507</v>
      </c>
      <c r="BD169" t="s">
        <v>103</v>
      </c>
      <c r="BE169">
        <v>1</v>
      </c>
      <c r="BG169" t="s">
        <v>5305</v>
      </c>
      <c r="BI169" t="s">
        <v>144</v>
      </c>
      <c r="BN169" t="s">
        <v>5067</v>
      </c>
      <c r="BO169" t="s">
        <v>5071</v>
      </c>
      <c r="BP169" t="s">
        <v>5085</v>
      </c>
      <c r="BS169" t="e">
        <f>_xlfn.XLOOKUP(AV169,#REF!,#REF!)</f>
        <v>#REF!</v>
      </c>
    </row>
    <row r="170" spans="2:71" x14ac:dyDescent="0.2">
      <c r="C170" t="s">
        <v>94</v>
      </c>
      <c r="E170" t="s">
        <v>657</v>
      </c>
      <c r="F170" t="s">
        <v>658</v>
      </c>
      <c r="G170" t="s">
        <v>659</v>
      </c>
      <c r="H170" s="1">
        <v>44326</v>
      </c>
      <c r="J170" t="s">
        <v>4702</v>
      </c>
      <c r="K170">
        <v>13</v>
      </c>
      <c r="L170" t="s">
        <v>4703</v>
      </c>
      <c r="M170" t="s">
        <v>293</v>
      </c>
      <c r="N170" t="s">
        <v>4668</v>
      </c>
      <c r="O170" t="s">
        <v>98</v>
      </c>
      <c r="P170" t="s">
        <v>99</v>
      </c>
      <c r="Q170">
        <f t="shared" si="45"/>
        <v>31</v>
      </c>
      <c r="R170" s="3">
        <v>416209</v>
      </c>
      <c r="S170" s="3">
        <v>74368.083333333328</v>
      </c>
      <c r="T170" s="20">
        <v>0</v>
      </c>
      <c r="U170" s="3">
        <f t="shared" si="52"/>
        <v>0</v>
      </c>
      <c r="V170" s="21"/>
      <c r="W170" s="3">
        <v>1667.5040064102566</v>
      </c>
      <c r="X170" s="3">
        <v>963.44675925925935</v>
      </c>
      <c r="Y170" s="22">
        <v>173.42041666666668</v>
      </c>
      <c r="Z170">
        <v>75</v>
      </c>
      <c r="AB170" s="3">
        <v>0</v>
      </c>
      <c r="AC170" s="3">
        <v>4167</v>
      </c>
      <c r="AD170" s="3">
        <f t="shared" si="46"/>
        <v>81414.454515669495</v>
      </c>
      <c r="AE170" s="3">
        <v>5687.5</v>
      </c>
      <c r="AG170" s="3">
        <f t="shared" si="47"/>
        <v>87101.954515669495</v>
      </c>
      <c r="AJ170" s="3">
        <v>3900.7409927950625</v>
      </c>
      <c r="AK170" t="s">
        <v>289</v>
      </c>
      <c r="AL170" t="s">
        <v>290</v>
      </c>
      <c r="AM170" s="23">
        <v>8.5000000000000006E-2</v>
      </c>
      <c r="AN170" s="24">
        <f t="shared" si="53"/>
        <v>91002.69550846456</v>
      </c>
      <c r="AO170" s="25">
        <f t="shared" si="54"/>
        <v>7735.2291182194886</v>
      </c>
      <c r="AP170" s="3">
        <f t="shared" si="55"/>
        <v>29700</v>
      </c>
      <c r="AQ170" s="24">
        <f t="shared" si="56"/>
        <v>2524.5</v>
      </c>
      <c r="AR170" s="24">
        <f t="shared" si="57"/>
        <v>130962.42462668405</v>
      </c>
      <c r="AS170" s="24">
        <f t="shared" si="48"/>
        <v>120702.69550846456</v>
      </c>
      <c r="AT170" t="s">
        <v>134</v>
      </c>
      <c r="AU170" t="s">
        <v>134</v>
      </c>
      <c r="AV170" t="s">
        <v>135</v>
      </c>
      <c r="AW170">
        <v>90242</v>
      </c>
      <c r="AX170" t="s">
        <v>136</v>
      </c>
      <c r="AY170">
        <v>94.088300000000004</v>
      </c>
      <c r="AZ170" s="3">
        <f t="shared" si="49"/>
        <v>1391.9097765257109</v>
      </c>
      <c r="BA170" s="24">
        <f t="shared" si="50"/>
        <v>120702.69550846456</v>
      </c>
      <c r="BB170" s="24">
        <f t="shared" si="51"/>
        <v>10259.729118219489</v>
      </c>
      <c r="BD170" t="s">
        <v>103</v>
      </c>
      <c r="BE170">
        <v>1</v>
      </c>
      <c r="BG170" t="s">
        <v>5305</v>
      </c>
      <c r="BI170" t="s">
        <v>312</v>
      </c>
      <c r="BN170" t="s">
        <v>5111</v>
      </c>
      <c r="BO170" t="s">
        <v>5061</v>
      </c>
      <c r="BP170" t="s">
        <v>5062</v>
      </c>
      <c r="BS170" t="e">
        <f>_xlfn.XLOOKUP(AV170,#REF!,#REF!)</f>
        <v>#REF!</v>
      </c>
    </row>
    <row r="171" spans="2:71" x14ac:dyDescent="0.2">
      <c r="C171" t="s">
        <v>94</v>
      </c>
      <c r="E171" t="s">
        <v>660</v>
      </c>
      <c r="F171" t="s">
        <v>661</v>
      </c>
      <c r="G171" t="s">
        <v>662</v>
      </c>
      <c r="H171" s="1">
        <v>44326</v>
      </c>
      <c r="J171" t="s">
        <v>4697</v>
      </c>
      <c r="K171">
        <v>14</v>
      </c>
      <c r="L171" t="s">
        <v>4616</v>
      </c>
      <c r="M171" t="s">
        <v>4464</v>
      </c>
      <c r="N171" t="s">
        <v>4668</v>
      </c>
      <c r="O171" t="s">
        <v>98</v>
      </c>
      <c r="P171" t="s">
        <v>99</v>
      </c>
      <c r="Q171">
        <f t="shared" si="45"/>
        <v>31</v>
      </c>
      <c r="R171" s="3">
        <v>522000</v>
      </c>
      <c r="S171" s="3">
        <v>87000</v>
      </c>
      <c r="T171" s="20">
        <v>0.1</v>
      </c>
      <c r="U171" s="3">
        <f t="shared" si="52"/>
        <v>8700</v>
      </c>
      <c r="V171" s="21"/>
      <c r="W171" s="3">
        <v>2091.3461538461538</v>
      </c>
      <c r="X171" s="3">
        <v>785.41666666666663</v>
      </c>
      <c r="Y171" s="22">
        <v>217.5</v>
      </c>
      <c r="Z171">
        <v>75</v>
      </c>
      <c r="AB171" s="3">
        <v>3484.2159946663874</v>
      </c>
      <c r="AC171" s="3">
        <v>5167</v>
      </c>
      <c r="AD171" s="3">
        <f t="shared" si="46"/>
        <v>107520.47881517922</v>
      </c>
      <c r="AE171" s="3">
        <v>12402.5</v>
      </c>
      <c r="AG171" s="3">
        <f t="shared" si="47"/>
        <v>119922.97881517922</v>
      </c>
      <c r="AJ171" s="3">
        <v>0</v>
      </c>
      <c r="AK171" t="s">
        <v>100</v>
      </c>
      <c r="AM171" s="23">
        <v>0.05</v>
      </c>
      <c r="AN171" s="24">
        <f t="shared" si="53"/>
        <v>119922.97881517922</v>
      </c>
      <c r="AO171" s="25">
        <f t="shared" si="54"/>
        <v>5996.1489407589615</v>
      </c>
      <c r="AP171" s="3">
        <f t="shared" si="55"/>
        <v>29700</v>
      </c>
      <c r="AQ171" s="24">
        <f t="shared" si="56"/>
        <v>1485</v>
      </c>
      <c r="AR171" s="24">
        <f t="shared" si="57"/>
        <v>157104.12775593819</v>
      </c>
      <c r="AS171" s="24">
        <f t="shared" si="48"/>
        <v>149622.9788151792</v>
      </c>
      <c r="AT171" t="s">
        <v>101</v>
      </c>
      <c r="AU171" t="s">
        <v>101</v>
      </c>
      <c r="AV171" t="s">
        <v>101</v>
      </c>
      <c r="AW171">
        <v>2047600</v>
      </c>
      <c r="AX171" t="s">
        <v>102</v>
      </c>
      <c r="AY171">
        <v>108.643</v>
      </c>
      <c r="AZ171" s="3">
        <f t="shared" si="49"/>
        <v>1446.0584460659056</v>
      </c>
      <c r="BA171" s="24">
        <f t="shared" si="50"/>
        <v>149622.9788151792</v>
      </c>
      <c r="BB171" s="24">
        <f t="shared" si="51"/>
        <v>7481.1489407589834</v>
      </c>
      <c r="BD171" t="s">
        <v>103</v>
      </c>
      <c r="BE171">
        <v>1</v>
      </c>
      <c r="BG171" t="s">
        <v>5304</v>
      </c>
      <c r="BI171" t="s">
        <v>516</v>
      </c>
      <c r="BN171" t="s">
        <v>5131</v>
      </c>
      <c r="BO171" t="s">
        <v>4725</v>
      </c>
      <c r="BP171" t="s">
        <v>4725</v>
      </c>
    </row>
    <row r="172" spans="2:71" x14ac:dyDescent="0.2">
      <c r="B172">
        <f>+COUNTIF(F172:F3339,F172)</f>
        <v>2</v>
      </c>
      <c r="C172" t="s">
        <v>94</v>
      </c>
      <c r="E172" t="s">
        <v>663</v>
      </c>
      <c r="F172" t="s">
        <v>664</v>
      </c>
      <c r="G172" t="s">
        <v>665</v>
      </c>
      <c r="H172" s="1">
        <v>44335</v>
      </c>
      <c r="J172" t="s">
        <v>4678</v>
      </c>
      <c r="K172">
        <v>15</v>
      </c>
      <c r="L172" t="s">
        <v>4703</v>
      </c>
      <c r="M172" t="s">
        <v>293</v>
      </c>
      <c r="N172" t="s">
        <v>4668</v>
      </c>
      <c r="O172" t="s">
        <v>98</v>
      </c>
      <c r="P172" t="s">
        <v>99</v>
      </c>
      <c r="Q172">
        <f t="shared" si="45"/>
        <v>31</v>
      </c>
      <c r="R172" s="3">
        <v>969788</v>
      </c>
      <c r="S172" s="3">
        <v>166631.25</v>
      </c>
      <c r="T172" s="20">
        <v>0</v>
      </c>
      <c r="U172" s="3">
        <f t="shared" si="52"/>
        <v>0</v>
      </c>
      <c r="V172" s="21"/>
      <c r="W172" s="3">
        <v>3885.3685897435894</v>
      </c>
      <c r="X172" s="3">
        <v>1571.4157407407408</v>
      </c>
      <c r="Y172" s="22">
        <v>404.07833333333338</v>
      </c>
      <c r="Z172">
        <v>75</v>
      </c>
      <c r="AB172" s="3">
        <v>8279.7511522769018</v>
      </c>
      <c r="AC172" s="3">
        <v>4167</v>
      </c>
      <c r="AD172" s="3">
        <f t="shared" si="46"/>
        <v>185013.86381609458</v>
      </c>
      <c r="AE172" s="3">
        <v>5687.5</v>
      </c>
      <c r="AG172" s="3">
        <f t="shared" si="47"/>
        <v>190701.36381609458</v>
      </c>
      <c r="AJ172" s="3">
        <v>25969.360295241226</v>
      </c>
      <c r="AK172" t="s">
        <v>529</v>
      </c>
      <c r="AL172" t="s">
        <v>530</v>
      </c>
      <c r="AM172" s="23">
        <v>8.5000000000000006E-2</v>
      </c>
      <c r="AN172" s="24">
        <f t="shared" si="53"/>
        <v>216670.72411133582</v>
      </c>
      <c r="AO172" s="25">
        <f t="shared" si="54"/>
        <v>18417.011549463547</v>
      </c>
      <c r="AP172" s="3">
        <f t="shared" si="55"/>
        <v>29700</v>
      </c>
      <c r="AQ172" s="24">
        <f t="shared" si="56"/>
        <v>2524.5</v>
      </c>
      <c r="AR172" s="24">
        <f t="shared" si="57"/>
        <v>267312.23566079937</v>
      </c>
      <c r="AS172" s="24">
        <f t="shared" si="48"/>
        <v>246370.72411133582</v>
      </c>
      <c r="AT172" t="s">
        <v>141</v>
      </c>
      <c r="AU172" t="s">
        <v>141</v>
      </c>
      <c r="AV172" t="s">
        <v>142</v>
      </c>
      <c r="AW172">
        <v>1201</v>
      </c>
      <c r="AX172" t="s">
        <v>143</v>
      </c>
      <c r="AY172">
        <v>67.992199999999997</v>
      </c>
      <c r="AZ172" s="3">
        <f t="shared" si="49"/>
        <v>3931.5132568265094</v>
      </c>
      <c r="BA172" s="24">
        <f t="shared" si="50"/>
        <v>246370.72411133582</v>
      </c>
      <c r="BB172" s="24">
        <f t="shared" si="51"/>
        <v>20941.511549463554</v>
      </c>
      <c r="BD172" t="s">
        <v>103</v>
      </c>
      <c r="BE172">
        <v>1</v>
      </c>
      <c r="BG172" t="s">
        <v>5306</v>
      </c>
      <c r="BI172" t="s">
        <v>531</v>
      </c>
      <c r="BN172" t="s">
        <v>5125</v>
      </c>
      <c r="BO172" t="s">
        <v>5068</v>
      </c>
      <c r="BP172" t="s">
        <v>5062</v>
      </c>
      <c r="BS172" t="e">
        <f>_xlfn.XLOOKUP(AV172,#REF!,#REF!)</f>
        <v>#REF!</v>
      </c>
    </row>
    <row r="173" spans="2:71" x14ac:dyDescent="0.2">
      <c r="C173" t="s">
        <v>94</v>
      </c>
      <c r="E173" t="s">
        <v>666</v>
      </c>
      <c r="F173" t="s">
        <v>667</v>
      </c>
      <c r="G173" t="s">
        <v>668</v>
      </c>
      <c r="H173" s="1">
        <v>44335</v>
      </c>
      <c r="J173" t="s">
        <v>4697</v>
      </c>
      <c r="K173">
        <v>14</v>
      </c>
      <c r="L173" t="s">
        <v>4703</v>
      </c>
      <c r="M173" t="s">
        <v>293</v>
      </c>
      <c r="N173" t="s">
        <v>4668</v>
      </c>
      <c r="O173" t="s">
        <v>98</v>
      </c>
      <c r="P173" t="s">
        <v>99</v>
      </c>
      <c r="Q173">
        <f t="shared" si="45"/>
        <v>31</v>
      </c>
      <c r="R173" s="3">
        <v>572946</v>
      </c>
      <c r="S173" s="3">
        <v>100490.91666666667</v>
      </c>
      <c r="T173" s="20">
        <v>0</v>
      </c>
      <c r="U173" s="3">
        <f t="shared" si="52"/>
        <v>0</v>
      </c>
      <c r="V173" s="21"/>
      <c r="W173" s="3">
        <v>2295.4567307692309</v>
      </c>
      <c r="X173" s="3">
        <v>928.38472222222231</v>
      </c>
      <c r="Y173" s="22">
        <v>238.72749999999999</v>
      </c>
      <c r="Z173">
        <v>75</v>
      </c>
      <c r="AB173" s="3">
        <v>0</v>
      </c>
      <c r="AC173" s="3">
        <v>4167</v>
      </c>
      <c r="AD173" s="3">
        <f t="shared" si="46"/>
        <v>108195.48561965812</v>
      </c>
      <c r="AE173" s="3">
        <v>5687.5</v>
      </c>
      <c r="AG173" s="3">
        <f t="shared" si="47"/>
        <v>113882.98561965812</v>
      </c>
      <c r="AJ173" s="3">
        <v>17246.247781680318</v>
      </c>
      <c r="AK173" t="s">
        <v>361</v>
      </c>
      <c r="AL173" t="s">
        <v>362</v>
      </c>
      <c r="AM173" s="23">
        <v>8.5000000000000006E-2</v>
      </c>
      <c r="AN173" s="24">
        <f t="shared" si="53"/>
        <v>131129.23340133845</v>
      </c>
      <c r="AO173" s="25">
        <f t="shared" si="54"/>
        <v>11145.984839113769</v>
      </c>
      <c r="AP173" s="3">
        <f t="shared" si="55"/>
        <v>29700</v>
      </c>
      <c r="AQ173" s="24">
        <f t="shared" si="56"/>
        <v>2524.5</v>
      </c>
      <c r="AR173" s="24">
        <f t="shared" si="57"/>
        <v>174499.71824045223</v>
      </c>
      <c r="AS173" s="24">
        <f t="shared" si="48"/>
        <v>160829.23340133845</v>
      </c>
      <c r="AT173" t="s">
        <v>134</v>
      </c>
      <c r="AU173" t="s">
        <v>134</v>
      </c>
      <c r="AV173" t="s">
        <v>135</v>
      </c>
      <c r="AW173">
        <v>90135</v>
      </c>
      <c r="AX173" t="s">
        <v>136</v>
      </c>
      <c r="AY173">
        <v>94.088300000000004</v>
      </c>
      <c r="AZ173" s="3">
        <f t="shared" si="49"/>
        <v>1854.6378055555497</v>
      </c>
      <c r="BA173" s="24">
        <f t="shared" si="50"/>
        <v>160829.23340133845</v>
      </c>
      <c r="BB173" s="24">
        <f t="shared" si="51"/>
        <v>13670.484839113778</v>
      </c>
      <c r="BD173" t="s">
        <v>103</v>
      </c>
      <c r="BE173">
        <v>1</v>
      </c>
      <c r="BG173" t="s">
        <v>5305</v>
      </c>
      <c r="BI173" t="s">
        <v>312</v>
      </c>
      <c r="BN173" t="s">
        <v>5120</v>
      </c>
      <c r="BO173" t="s">
        <v>5061</v>
      </c>
      <c r="BP173" t="s">
        <v>5062</v>
      </c>
      <c r="BS173" t="e">
        <f>_xlfn.XLOOKUP(AV173,#REF!,#REF!)</f>
        <v>#REF!</v>
      </c>
    </row>
    <row r="174" spans="2:71" x14ac:dyDescent="0.2">
      <c r="C174" t="s">
        <v>94</v>
      </c>
      <c r="E174" t="s">
        <v>669</v>
      </c>
      <c r="F174" t="s">
        <v>670</v>
      </c>
      <c r="G174" t="s">
        <v>671</v>
      </c>
      <c r="H174" s="1">
        <v>44340</v>
      </c>
      <c r="J174" t="s">
        <v>4702</v>
      </c>
      <c r="K174">
        <v>13</v>
      </c>
      <c r="L174" t="s">
        <v>4667</v>
      </c>
      <c r="M174" t="s">
        <v>3984</v>
      </c>
      <c r="N174" t="s">
        <v>4668</v>
      </c>
      <c r="O174" t="s">
        <v>98</v>
      </c>
      <c r="P174" t="s">
        <v>99</v>
      </c>
      <c r="Q174">
        <f t="shared" si="45"/>
        <v>31</v>
      </c>
      <c r="R174" s="3">
        <v>436259</v>
      </c>
      <c r="S174" s="3">
        <v>77709.75</v>
      </c>
      <c r="T174" s="20">
        <v>0</v>
      </c>
      <c r="U174" s="3">
        <f t="shared" si="52"/>
        <v>0</v>
      </c>
      <c r="V174" s="21"/>
      <c r="W174" s="3">
        <v>1747.8325320512822</v>
      </c>
      <c r="X174" s="3">
        <v>1009.8587962962962</v>
      </c>
      <c r="Y174" s="22">
        <v>181.77458333333331</v>
      </c>
      <c r="Z174">
        <v>75</v>
      </c>
      <c r="AB174" s="3">
        <v>0</v>
      </c>
      <c r="AC174" s="3">
        <v>5167</v>
      </c>
      <c r="AD174" s="3">
        <f t="shared" si="46"/>
        <v>85891.215911680905</v>
      </c>
      <c r="AE174" s="3">
        <v>4154.166666666667</v>
      </c>
      <c r="AG174" s="3">
        <f t="shared" si="47"/>
        <v>90045.382578347577</v>
      </c>
      <c r="AJ174" s="3">
        <v>0</v>
      </c>
      <c r="AK174" t="s">
        <v>100</v>
      </c>
      <c r="AM174" s="23">
        <v>0.05</v>
      </c>
      <c r="AN174" s="24">
        <f t="shared" si="53"/>
        <v>90045.382578347577</v>
      </c>
      <c r="AO174" s="25">
        <f t="shared" si="54"/>
        <v>4502.269128917379</v>
      </c>
      <c r="AP174" s="3">
        <f t="shared" si="55"/>
        <v>29700</v>
      </c>
      <c r="AQ174" s="24">
        <f t="shared" si="56"/>
        <v>1485</v>
      </c>
      <c r="AR174" s="24">
        <f t="shared" si="57"/>
        <v>125732.65170726496</v>
      </c>
      <c r="AS174" s="24">
        <f t="shared" si="48"/>
        <v>119745.38257834758</v>
      </c>
      <c r="AT174" t="s">
        <v>134</v>
      </c>
      <c r="AU174" t="s">
        <v>134</v>
      </c>
      <c r="AV174" t="s">
        <v>135</v>
      </c>
      <c r="AW174">
        <v>35883</v>
      </c>
      <c r="AX174" t="s">
        <v>136</v>
      </c>
      <c r="AY174">
        <v>94.088300000000004</v>
      </c>
      <c r="AZ174" s="3">
        <f t="shared" si="49"/>
        <v>1336.3261075741082</v>
      </c>
      <c r="BA174" s="24">
        <f t="shared" si="50"/>
        <v>119745.38257834758</v>
      </c>
      <c r="BB174" s="24">
        <f t="shared" si="51"/>
        <v>5987.2691289173817</v>
      </c>
      <c r="BD174" t="s">
        <v>103</v>
      </c>
      <c r="BE174">
        <v>1</v>
      </c>
      <c r="BG174" t="s">
        <v>5305</v>
      </c>
      <c r="BI174" t="s">
        <v>144</v>
      </c>
      <c r="BN174" t="s">
        <v>5067</v>
      </c>
      <c r="BO174" t="s">
        <v>5071</v>
      </c>
      <c r="BP174" t="s">
        <v>5127</v>
      </c>
      <c r="BS174" t="e">
        <f>_xlfn.XLOOKUP(AV174,#REF!,#REF!)</f>
        <v>#REF!</v>
      </c>
    </row>
    <row r="175" spans="2:71" x14ac:dyDescent="0.2">
      <c r="C175" t="s">
        <v>94</v>
      </c>
      <c r="E175" t="s">
        <v>672</v>
      </c>
      <c r="F175" t="s">
        <v>673</v>
      </c>
      <c r="G175" t="s">
        <v>674</v>
      </c>
      <c r="H175" s="1">
        <v>44340</v>
      </c>
      <c r="J175" t="s">
        <v>4708</v>
      </c>
      <c r="K175">
        <v>12</v>
      </c>
      <c r="L175" t="s">
        <v>4667</v>
      </c>
      <c r="M175" t="s">
        <v>3984</v>
      </c>
      <c r="N175" t="s">
        <v>4668</v>
      </c>
      <c r="O175" t="s">
        <v>98</v>
      </c>
      <c r="P175" t="s">
        <v>99</v>
      </c>
      <c r="Q175">
        <f t="shared" si="45"/>
        <v>31</v>
      </c>
      <c r="R175" s="3">
        <v>342336</v>
      </c>
      <c r="S175" s="3">
        <v>62056</v>
      </c>
      <c r="T175" s="20">
        <v>0</v>
      </c>
      <c r="U175" s="3">
        <f t="shared" si="52"/>
        <v>0</v>
      </c>
      <c r="V175" s="21"/>
      <c r="W175" s="3">
        <v>1371.5384615384617</v>
      </c>
      <c r="X175" s="3">
        <v>633.95555555555552</v>
      </c>
      <c r="Y175" s="22">
        <v>142.64000000000001</v>
      </c>
      <c r="Z175">
        <v>75</v>
      </c>
      <c r="AB175" s="3">
        <v>0</v>
      </c>
      <c r="AC175" s="3">
        <v>4167</v>
      </c>
      <c r="AD175" s="3">
        <f t="shared" si="46"/>
        <v>68446.134017094009</v>
      </c>
      <c r="AE175" s="3">
        <v>4154.166666666667</v>
      </c>
      <c r="AG175" s="3">
        <f t="shared" si="47"/>
        <v>72600.300683760681</v>
      </c>
      <c r="AJ175" s="3">
        <v>0</v>
      </c>
      <c r="AK175" t="s">
        <v>100</v>
      </c>
      <c r="AM175" s="23">
        <v>0.05</v>
      </c>
      <c r="AN175" s="24">
        <f t="shared" si="53"/>
        <v>72600.300683760681</v>
      </c>
      <c r="AO175" s="25">
        <f t="shared" si="54"/>
        <v>3630.0150341880344</v>
      </c>
      <c r="AP175" s="3">
        <f t="shared" si="55"/>
        <v>29700</v>
      </c>
      <c r="AQ175" s="24">
        <f t="shared" si="56"/>
        <v>1485</v>
      </c>
      <c r="AR175" s="24">
        <f t="shared" si="57"/>
        <v>107415.31571794872</v>
      </c>
      <c r="AS175" s="24">
        <f t="shared" si="48"/>
        <v>102300.30068376068</v>
      </c>
      <c r="AT175" t="s">
        <v>134</v>
      </c>
      <c r="AU175" t="s">
        <v>134</v>
      </c>
      <c r="AV175" t="s">
        <v>135</v>
      </c>
      <c r="AW175">
        <v>35070</v>
      </c>
      <c r="AX175" t="s">
        <v>136</v>
      </c>
      <c r="AY175">
        <v>94.088300000000004</v>
      </c>
      <c r="AZ175" s="3">
        <f t="shared" si="49"/>
        <v>1141.6437082819937</v>
      </c>
      <c r="BA175" s="24">
        <f t="shared" si="50"/>
        <v>102300.30068376068</v>
      </c>
      <c r="BB175" s="24">
        <f t="shared" si="51"/>
        <v>5115.0150341880362</v>
      </c>
      <c r="BD175" t="s">
        <v>103</v>
      </c>
      <c r="BE175">
        <v>1</v>
      </c>
      <c r="BG175" t="s">
        <v>5305</v>
      </c>
      <c r="BI175" t="s">
        <v>144</v>
      </c>
      <c r="BN175" t="s">
        <v>5080</v>
      </c>
      <c r="BO175" t="s">
        <v>5071</v>
      </c>
      <c r="BP175" t="s">
        <v>5081</v>
      </c>
      <c r="BS175" t="e">
        <f>_xlfn.XLOOKUP(AV175,#REF!,#REF!)</f>
        <v>#REF!</v>
      </c>
    </row>
    <row r="176" spans="2:71" x14ac:dyDescent="0.2">
      <c r="C176" t="s">
        <v>94</v>
      </c>
      <c r="E176" t="s">
        <v>675</v>
      </c>
      <c r="F176" t="s">
        <v>676</v>
      </c>
      <c r="G176" t="s">
        <v>677</v>
      </c>
      <c r="H176" s="1">
        <v>44340</v>
      </c>
      <c r="J176" t="s">
        <v>4702</v>
      </c>
      <c r="K176">
        <v>13</v>
      </c>
      <c r="L176" t="s">
        <v>4703</v>
      </c>
      <c r="M176" t="s">
        <v>293</v>
      </c>
      <c r="N176" t="s">
        <v>4668</v>
      </c>
      <c r="O176" t="s">
        <v>98</v>
      </c>
      <c r="P176" t="s">
        <v>99</v>
      </c>
      <c r="Q176">
        <f t="shared" si="45"/>
        <v>31</v>
      </c>
      <c r="R176" s="3">
        <v>313848</v>
      </c>
      <c r="S176" s="3">
        <v>57307.916666666664</v>
      </c>
      <c r="T176" s="20">
        <v>0</v>
      </c>
      <c r="U176" s="3">
        <f t="shared" si="52"/>
        <v>0</v>
      </c>
      <c r="V176" s="21"/>
      <c r="W176" s="3">
        <v>1257.4038461538462</v>
      </c>
      <c r="X176" s="3">
        <v>726.5</v>
      </c>
      <c r="Y176" s="22">
        <v>130.77000000000001</v>
      </c>
      <c r="Z176">
        <v>75</v>
      </c>
      <c r="AB176" s="3">
        <v>0</v>
      </c>
      <c r="AC176" s="3">
        <v>4167</v>
      </c>
      <c r="AD176" s="3">
        <f t="shared" si="46"/>
        <v>63664.590512820505</v>
      </c>
      <c r="AE176" s="3">
        <v>5687.5</v>
      </c>
      <c r="AG176" s="3">
        <f t="shared" si="47"/>
        <v>69352.090512820505</v>
      </c>
      <c r="AJ176" s="3">
        <v>7264.8</v>
      </c>
      <c r="AK176" t="s">
        <v>197</v>
      </c>
      <c r="AL176" t="s">
        <v>198</v>
      </c>
      <c r="AM176" s="23">
        <v>8.5000000000000006E-2</v>
      </c>
      <c r="AN176" s="24">
        <f t="shared" si="53"/>
        <v>76616.890512820508</v>
      </c>
      <c r="AO176" s="25">
        <f t="shared" si="54"/>
        <v>6512.435693589744</v>
      </c>
      <c r="AP176" s="3">
        <f t="shared" si="55"/>
        <v>29700</v>
      </c>
      <c r="AQ176" s="24">
        <f t="shared" si="56"/>
        <v>2524.5</v>
      </c>
      <c r="AR176" s="24">
        <f t="shared" si="57"/>
        <v>115353.82620641025</v>
      </c>
      <c r="AS176" s="24">
        <f t="shared" si="48"/>
        <v>106316.89051282051</v>
      </c>
      <c r="AT176" t="s">
        <v>134</v>
      </c>
      <c r="AU176" t="s">
        <v>134</v>
      </c>
      <c r="AV176" t="s">
        <v>135</v>
      </c>
      <c r="AW176">
        <v>35803</v>
      </c>
      <c r="AX176" t="s">
        <v>136</v>
      </c>
      <c r="AY176">
        <v>94.088300000000004</v>
      </c>
      <c r="AZ176" s="3">
        <f t="shared" si="49"/>
        <v>1226.0166907725004</v>
      </c>
      <c r="BA176" s="24">
        <f t="shared" si="50"/>
        <v>106316.89051282051</v>
      </c>
      <c r="BB176" s="24">
        <f t="shared" si="51"/>
        <v>9036.9356935897376</v>
      </c>
      <c r="BD176" t="s">
        <v>103</v>
      </c>
      <c r="BE176">
        <v>1</v>
      </c>
      <c r="BG176" t="s">
        <v>5305</v>
      </c>
      <c r="BI176" t="s">
        <v>262</v>
      </c>
      <c r="BN176" t="s">
        <v>5086</v>
      </c>
      <c r="BO176" t="s">
        <v>5077</v>
      </c>
      <c r="BP176" t="s">
        <v>5135</v>
      </c>
      <c r="BS176" t="e">
        <f>_xlfn.XLOOKUP(AV176,#REF!,#REF!)</f>
        <v>#REF!</v>
      </c>
    </row>
    <row r="177" spans="2:71" x14ac:dyDescent="0.2">
      <c r="C177" t="s">
        <v>94</v>
      </c>
      <c r="E177" t="s">
        <v>678</v>
      </c>
      <c r="F177" t="s">
        <v>679</v>
      </c>
      <c r="G177" t="s">
        <v>680</v>
      </c>
      <c r="H177" s="1">
        <v>44348</v>
      </c>
      <c r="J177" t="s">
        <v>4690</v>
      </c>
      <c r="K177">
        <v>17</v>
      </c>
      <c r="L177" t="s">
        <v>4703</v>
      </c>
      <c r="M177" t="s">
        <v>293</v>
      </c>
      <c r="N177" t="s">
        <v>4668</v>
      </c>
      <c r="O177" t="s">
        <v>98</v>
      </c>
      <c r="P177" t="s">
        <v>99</v>
      </c>
      <c r="Q177">
        <f t="shared" si="45"/>
        <v>31</v>
      </c>
      <c r="R177" s="3">
        <v>1888528</v>
      </c>
      <c r="S177" s="3">
        <v>319754.58333333331</v>
      </c>
      <c r="T177" s="20">
        <v>0.15</v>
      </c>
      <c r="U177" s="3">
        <f t="shared" si="52"/>
        <v>47963.187499999993</v>
      </c>
      <c r="V177" s="21"/>
      <c r="W177" s="3">
        <v>7566.2179487179483</v>
      </c>
      <c r="X177" s="3">
        <v>4371.5925925925931</v>
      </c>
      <c r="Y177" s="22">
        <v>786.88666666666677</v>
      </c>
      <c r="Z177">
        <v>75</v>
      </c>
      <c r="AB177" s="3">
        <v>15154.956544869117</v>
      </c>
      <c r="AC177" s="3">
        <v>4167</v>
      </c>
      <c r="AD177" s="3">
        <f t="shared" si="46"/>
        <v>399839.42458617961</v>
      </c>
      <c r="AE177" s="3">
        <v>5687.5</v>
      </c>
      <c r="AG177" s="3">
        <f t="shared" si="47"/>
        <v>405526.92458617961</v>
      </c>
      <c r="AJ177" s="3">
        <v>5785.5624142824954</v>
      </c>
      <c r="AK177" t="s">
        <v>266</v>
      </c>
      <c r="AL177" t="s">
        <v>267</v>
      </c>
      <c r="AM177" s="23">
        <v>8.5000000000000006E-2</v>
      </c>
      <c r="AN177" s="24">
        <f t="shared" si="53"/>
        <v>411312.48700046208</v>
      </c>
      <c r="AO177" s="25">
        <f t="shared" si="54"/>
        <v>34961.56139503928</v>
      </c>
      <c r="AP177" s="3">
        <f t="shared" si="55"/>
        <v>29700</v>
      </c>
      <c r="AQ177" s="24">
        <f t="shared" si="56"/>
        <v>2524.5</v>
      </c>
      <c r="AR177" s="24">
        <f t="shared" si="57"/>
        <v>478498.54839550133</v>
      </c>
      <c r="AS177" s="24">
        <f t="shared" si="48"/>
        <v>441012.48700046208</v>
      </c>
      <c r="AT177" t="s">
        <v>134</v>
      </c>
      <c r="AU177" t="s">
        <v>134</v>
      </c>
      <c r="AV177" t="s">
        <v>135</v>
      </c>
      <c r="AW177" t="s">
        <v>4841</v>
      </c>
      <c r="AX177" t="s">
        <v>136</v>
      </c>
      <c r="AY177">
        <v>94.088300000000004</v>
      </c>
      <c r="AZ177" s="3">
        <f t="shared" si="49"/>
        <v>5085.6328405923086</v>
      </c>
      <c r="BA177" s="24">
        <f t="shared" si="50"/>
        <v>441012.48700046208</v>
      </c>
      <c r="BB177" s="24">
        <f t="shared" si="51"/>
        <v>37486.061395039258</v>
      </c>
      <c r="BD177" t="s">
        <v>103</v>
      </c>
      <c r="BE177">
        <v>1</v>
      </c>
      <c r="BG177" t="s">
        <v>5305</v>
      </c>
      <c r="BI177" t="s">
        <v>199</v>
      </c>
      <c r="BN177" t="s">
        <v>5070</v>
      </c>
      <c r="BO177" t="s">
        <v>5061</v>
      </c>
      <c r="BP177" t="s">
        <v>5062</v>
      </c>
      <c r="BS177" t="e">
        <f>_xlfn.XLOOKUP(AV177,#REF!,#REF!)</f>
        <v>#REF!</v>
      </c>
    </row>
    <row r="178" spans="2:71" x14ac:dyDescent="0.2">
      <c r="C178" t="s">
        <v>94</v>
      </c>
      <c r="E178" t="s">
        <v>681</v>
      </c>
      <c r="F178" t="s">
        <v>682</v>
      </c>
      <c r="G178" t="s">
        <v>683</v>
      </c>
      <c r="H178" s="1">
        <v>44348</v>
      </c>
      <c r="J178" t="s">
        <v>4702</v>
      </c>
      <c r="K178">
        <v>13</v>
      </c>
      <c r="L178" t="s">
        <v>4703</v>
      </c>
      <c r="M178" t="s">
        <v>293</v>
      </c>
      <c r="N178" t="s">
        <v>4668</v>
      </c>
      <c r="O178" t="s">
        <v>98</v>
      </c>
      <c r="P178" t="s">
        <v>99</v>
      </c>
      <c r="Q178">
        <f t="shared" si="45"/>
        <v>31</v>
      </c>
      <c r="R178" s="3">
        <v>404233</v>
      </c>
      <c r="S178" s="3">
        <v>72372.166666666672</v>
      </c>
      <c r="T178" s="20">
        <v>0</v>
      </c>
      <c r="U178" s="3">
        <f t="shared" si="52"/>
        <v>0</v>
      </c>
      <c r="V178" s="21"/>
      <c r="W178" s="3">
        <v>1619.5232371794873</v>
      </c>
      <c r="X178" s="3">
        <v>935.72453703703707</v>
      </c>
      <c r="Y178" s="22">
        <v>168.43041666666667</v>
      </c>
      <c r="Z178">
        <v>75</v>
      </c>
      <c r="AB178" s="3">
        <v>0</v>
      </c>
      <c r="AC178" s="3">
        <v>4167</v>
      </c>
      <c r="AD178" s="3">
        <f t="shared" si="46"/>
        <v>79337.844857549862</v>
      </c>
      <c r="AE178" s="3">
        <v>5687.5</v>
      </c>
      <c r="AG178" s="3">
        <f t="shared" si="47"/>
        <v>85025.344857549862</v>
      </c>
      <c r="AJ178" s="3">
        <v>5785.5624142824954</v>
      </c>
      <c r="AK178" t="s">
        <v>266</v>
      </c>
      <c r="AL178" t="s">
        <v>267</v>
      </c>
      <c r="AM178" s="23">
        <v>8.5000000000000006E-2</v>
      </c>
      <c r="AN178" s="24">
        <f t="shared" si="53"/>
        <v>90810.907271832359</v>
      </c>
      <c r="AO178" s="25">
        <f t="shared" si="54"/>
        <v>7718.9271181057511</v>
      </c>
      <c r="AP178" s="3">
        <f t="shared" si="55"/>
        <v>29700</v>
      </c>
      <c r="AQ178" s="24">
        <f t="shared" si="56"/>
        <v>2524.5</v>
      </c>
      <c r="AR178" s="24">
        <f t="shared" si="57"/>
        <v>130754.33438993811</v>
      </c>
      <c r="AS178" s="24">
        <f t="shared" si="48"/>
        <v>120510.90727183236</v>
      </c>
      <c r="AT178" t="s">
        <v>134</v>
      </c>
      <c r="AU178" t="s">
        <v>134</v>
      </c>
      <c r="AV178" t="s">
        <v>135</v>
      </c>
      <c r="AW178">
        <v>90129</v>
      </c>
      <c r="AX178" t="s">
        <v>136</v>
      </c>
      <c r="AY178">
        <v>94.088300000000004</v>
      </c>
      <c r="AZ178" s="3">
        <f t="shared" si="49"/>
        <v>1389.6981281406734</v>
      </c>
      <c r="BA178" s="24">
        <f t="shared" si="50"/>
        <v>120510.90727183236</v>
      </c>
      <c r="BB178" s="24">
        <f t="shared" si="51"/>
        <v>10243.427118105756</v>
      </c>
      <c r="BD178" t="s">
        <v>103</v>
      </c>
      <c r="BE178">
        <v>1</v>
      </c>
      <c r="BG178" t="s">
        <v>5305</v>
      </c>
      <c r="BI178" t="s">
        <v>199</v>
      </c>
      <c r="BN178" t="s">
        <v>5097</v>
      </c>
      <c r="BO178" t="s">
        <v>5061</v>
      </c>
      <c r="BP178" t="s">
        <v>5062</v>
      </c>
      <c r="BS178" t="e">
        <f>_xlfn.XLOOKUP(AV178,#REF!,#REF!)</f>
        <v>#REF!</v>
      </c>
    </row>
    <row r="179" spans="2:71" x14ac:dyDescent="0.2">
      <c r="C179" t="s">
        <v>94</v>
      </c>
      <c r="E179" t="s">
        <v>684</v>
      </c>
      <c r="F179" t="s">
        <v>685</v>
      </c>
      <c r="G179" t="s">
        <v>686</v>
      </c>
      <c r="H179" s="1">
        <v>44348</v>
      </c>
      <c r="J179" t="s">
        <v>4708</v>
      </c>
      <c r="K179">
        <v>12</v>
      </c>
      <c r="L179" t="s">
        <v>4703</v>
      </c>
      <c r="M179" t="s">
        <v>293</v>
      </c>
      <c r="N179" t="s">
        <v>4668</v>
      </c>
      <c r="O179" t="s">
        <v>98</v>
      </c>
      <c r="P179" t="s">
        <v>99</v>
      </c>
      <c r="Q179">
        <f t="shared" si="45"/>
        <v>31</v>
      </c>
      <c r="R179" s="3">
        <v>316795</v>
      </c>
      <c r="S179" s="3">
        <v>57799.083333333336</v>
      </c>
      <c r="T179" s="20">
        <v>0</v>
      </c>
      <c r="U179" s="3">
        <f t="shared" si="52"/>
        <v>0</v>
      </c>
      <c r="V179" s="21"/>
      <c r="W179" s="3">
        <v>1269.2107371794871</v>
      </c>
      <c r="X179" s="3">
        <v>733.32175925925924</v>
      </c>
      <c r="Y179" s="22">
        <v>131.99791666666667</v>
      </c>
      <c r="Z179">
        <v>75</v>
      </c>
      <c r="AB179" s="3">
        <v>0</v>
      </c>
      <c r="AC179" s="3">
        <v>4167</v>
      </c>
      <c r="AD179" s="3">
        <f t="shared" si="46"/>
        <v>64175.61374643875</v>
      </c>
      <c r="AE179" s="3">
        <v>5687.5</v>
      </c>
      <c r="AG179" s="3">
        <f t="shared" si="47"/>
        <v>69863.113746438758</v>
      </c>
      <c r="AJ179" s="3">
        <v>5785.5624142824954</v>
      </c>
      <c r="AK179" t="s">
        <v>266</v>
      </c>
      <c r="AL179" t="s">
        <v>267</v>
      </c>
      <c r="AM179" s="23">
        <v>8.5000000000000006E-2</v>
      </c>
      <c r="AN179" s="24">
        <f t="shared" si="53"/>
        <v>75648.676160721254</v>
      </c>
      <c r="AO179" s="25">
        <f t="shared" si="54"/>
        <v>6430.137473661307</v>
      </c>
      <c r="AP179" s="3">
        <f t="shared" si="55"/>
        <v>29700</v>
      </c>
      <c r="AQ179" s="24">
        <f t="shared" si="56"/>
        <v>2524.5</v>
      </c>
      <c r="AR179" s="24">
        <f t="shared" si="57"/>
        <v>114303.31363438256</v>
      </c>
      <c r="AS179" s="24">
        <f t="shared" si="48"/>
        <v>105348.67616072125</v>
      </c>
      <c r="AT179" t="s">
        <v>134</v>
      </c>
      <c r="AU179" t="s">
        <v>134</v>
      </c>
      <c r="AV179" t="s">
        <v>135</v>
      </c>
      <c r="AW179">
        <v>90129</v>
      </c>
      <c r="AX179" t="s">
        <v>136</v>
      </c>
      <c r="AY179">
        <v>94.088300000000004</v>
      </c>
      <c r="AZ179" s="3">
        <f t="shared" si="49"/>
        <v>1214.8515132527907</v>
      </c>
      <c r="BA179" s="24">
        <f t="shared" si="50"/>
        <v>105348.67616072125</v>
      </c>
      <c r="BB179" s="24">
        <f t="shared" si="51"/>
        <v>8954.637473661307</v>
      </c>
      <c r="BD179" t="s">
        <v>103</v>
      </c>
      <c r="BE179">
        <v>1</v>
      </c>
      <c r="BG179" t="s">
        <v>5305</v>
      </c>
      <c r="BI179" t="s">
        <v>199</v>
      </c>
      <c r="BN179" t="s">
        <v>5097</v>
      </c>
      <c r="BO179" t="s">
        <v>5061</v>
      </c>
      <c r="BP179" t="s">
        <v>5062</v>
      </c>
      <c r="BS179" t="e">
        <f>_xlfn.XLOOKUP(AV179,#REF!,#REF!)</f>
        <v>#REF!</v>
      </c>
    </row>
    <row r="180" spans="2:71" x14ac:dyDescent="0.2">
      <c r="C180" t="s">
        <v>94</v>
      </c>
      <c r="E180" t="s">
        <v>687</v>
      </c>
      <c r="F180" t="s">
        <v>688</v>
      </c>
      <c r="G180" t="s">
        <v>689</v>
      </c>
      <c r="H180" s="1">
        <v>44351</v>
      </c>
      <c r="J180" t="s">
        <v>4778</v>
      </c>
      <c r="K180">
        <v>11</v>
      </c>
      <c r="L180" t="s">
        <v>4667</v>
      </c>
      <c r="M180" t="s">
        <v>3984</v>
      </c>
      <c r="N180" t="s">
        <v>4668</v>
      </c>
      <c r="O180" t="s">
        <v>98</v>
      </c>
      <c r="P180" t="s">
        <v>99</v>
      </c>
      <c r="Q180">
        <f t="shared" si="45"/>
        <v>31</v>
      </c>
      <c r="R180" s="3">
        <v>308962</v>
      </c>
      <c r="S180" s="3">
        <v>56493.666666666664</v>
      </c>
      <c r="T180" s="20">
        <v>0</v>
      </c>
      <c r="U180" s="3">
        <f t="shared" si="52"/>
        <v>0</v>
      </c>
      <c r="V180" s="21"/>
      <c r="W180" s="3">
        <v>1237.8285256410256</v>
      </c>
      <c r="X180" s="3">
        <v>715.18981481481489</v>
      </c>
      <c r="Y180" s="22">
        <v>128.73416666666665</v>
      </c>
      <c r="Z180">
        <v>75</v>
      </c>
      <c r="AB180" s="3">
        <v>0</v>
      </c>
      <c r="AC180" s="3">
        <v>4167</v>
      </c>
      <c r="AD180" s="3">
        <f t="shared" si="46"/>
        <v>62817.419173789174</v>
      </c>
      <c r="AE180" s="3">
        <v>4154.166666666667</v>
      </c>
      <c r="AG180" s="3">
        <f t="shared" si="47"/>
        <v>66971.585840455838</v>
      </c>
      <c r="AJ180" s="3">
        <v>0</v>
      </c>
      <c r="AK180" t="s">
        <v>100</v>
      </c>
      <c r="AM180" s="23">
        <v>0.05</v>
      </c>
      <c r="AN180" s="24">
        <f t="shared" si="53"/>
        <v>66971.585840455838</v>
      </c>
      <c r="AO180" s="25">
        <f t="shared" si="54"/>
        <v>3348.5792920227923</v>
      </c>
      <c r="AP180" s="3">
        <f t="shared" si="55"/>
        <v>29700</v>
      </c>
      <c r="AQ180" s="24">
        <f t="shared" si="56"/>
        <v>1485</v>
      </c>
      <c r="AR180" s="24">
        <f t="shared" si="57"/>
        <v>101505.16513247864</v>
      </c>
      <c r="AS180" s="24">
        <f t="shared" si="48"/>
        <v>96671.585840455838</v>
      </c>
      <c r="AT180" t="s">
        <v>134</v>
      </c>
      <c r="AU180" t="s">
        <v>134</v>
      </c>
      <c r="AV180" t="s">
        <v>135</v>
      </c>
      <c r="AW180">
        <v>86023</v>
      </c>
      <c r="AX180" t="s">
        <v>136</v>
      </c>
      <c r="AY180">
        <v>94.088300000000004</v>
      </c>
      <c r="AZ180" s="3">
        <f t="shared" si="49"/>
        <v>1078.8287718290014</v>
      </c>
      <c r="BA180" s="24">
        <f t="shared" si="50"/>
        <v>96671.585840455838</v>
      </c>
      <c r="BB180" s="24">
        <f t="shared" si="51"/>
        <v>4833.5792920227977</v>
      </c>
      <c r="BD180" t="s">
        <v>103</v>
      </c>
      <c r="BE180">
        <v>1</v>
      </c>
      <c r="BG180" t="s">
        <v>5305</v>
      </c>
      <c r="BI180" t="s">
        <v>144</v>
      </c>
      <c r="BN180" t="s">
        <v>5067</v>
      </c>
      <c r="BO180" t="s">
        <v>5088</v>
      </c>
      <c r="BP180" t="s">
        <v>5136</v>
      </c>
      <c r="BS180" t="e">
        <f>_xlfn.XLOOKUP(AV180,#REF!,#REF!)</f>
        <v>#REF!</v>
      </c>
    </row>
    <row r="181" spans="2:71" x14ac:dyDescent="0.2">
      <c r="C181" t="s">
        <v>94</v>
      </c>
      <c r="E181" t="s">
        <v>690</v>
      </c>
      <c r="F181" t="s">
        <v>691</v>
      </c>
      <c r="G181" t="s">
        <v>692</v>
      </c>
      <c r="H181" s="1">
        <v>44354</v>
      </c>
      <c r="J181" t="s">
        <v>4702</v>
      </c>
      <c r="K181">
        <v>13</v>
      </c>
      <c r="L181" t="s">
        <v>4703</v>
      </c>
      <c r="M181" t="s">
        <v>293</v>
      </c>
      <c r="N181" t="s">
        <v>4668</v>
      </c>
      <c r="O181" t="s">
        <v>98</v>
      </c>
      <c r="P181" t="s">
        <v>99</v>
      </c>
      <c r="Q181">
        <f t="shared" si="45"/>
        <v>31</v>
      </c>
      <c r="R181" s="3">
        <v>506181</v>
      </c>
      <c r="S181" s="3">
        <v>89363.416666666672</v>
      </c>
      <c r="T181" s="20">
        <v>0</v>
      </c>
      <c r="U181" s="3">
        <f t="shared" si="52"/>
        <v>0</v>
      </c>
      <c r="V181" s="21"/>
      <c r="W181" s="3">
        <v>2027.96875</v>
      </c>
      <c r="X181" s="3">
        <v>1025.2508680555554</v>
      </c>
      <c r="Y181" s="22">
        <v>210.90875</v>
      </c>
      <c r="Z181">
        <v>75</v>
      </c>
      <c r="AB181" s="3">
        <v>0</v>
      </c>
      <c r="AC181" s="3">
        <v>4167</v>
      </c>
      <c r="AD181" s="3">
        <f t="shared" si="46"/>
        <v>96869.545034722236</v>
      </c>
      <c r="AE181" s="3">
        <v>5687.5</v>
      </c>
      <c r="AG181" s="3">
        <f t="shared" si="47"/>
        <v>102557.04503472224</v>
      </c>
      <c r="AJ181" s="3">
        <v>17246.247781680318</v>
      </c>
      <c r="AK181" t="s">
        <v>361</v>
      </c>
      <c r="AL181" t="s">
        <v>362</v>
      </c>
      <c r="AM181" s="23">
        <v>8.5000000000000006E-2</v>
      </c>
      <c r="AN181" s="24">
        <f t="shared" si="53"/>
        <v>119803.29281640255</v>
      </c>
      <c r="AO181" s="25">
        <f t="shared" si="54"/>
        <v>10183.279889394218</v>
      </c>
      <c r="AP181" s="3">
        <f t="shared" si="55"/>
        <v>29700</v>
      </c>
      <c r="AQ181" s="24">
        <f t="shared" si="56"/>
        <v>2524.5</v>
      </c>
      <c r="AR181" s="24">
        <f t="shared" si="57"/>
        <v>162211.07270579677</v>
      </c>
      <c r="AS181" s="24">
        <f t="shared" si="48"/>
        <v>149503.29281640257</v>
      </c>
      <c r="AT181" t="s">
        <v>134</v>
      </c>
      <c r="AU181" t="s">
        <v>134</v>
      </c>
      <c r="AV181" t="s">
        <v>135</v>
      </c>
      <c r="AW181">
        <v>90135</v>
      </c>
      <c r="AX181" t="s">
        <v>136</v>
      </c>
      <c r="AY181">
        <v>94.088300000000004</v>
      </c>
      <c r="AZ181" s="3">
        <f t="shared" si="49"/>
        <v>1724.0302216725859</v>
      </c>
      <c r="BA181" s="24">
        <f t="shared" si="50"/>
        <v>149503.29281640257</v>
      </c>
      <c r="BB181" s="24">
        <f t="shared" si="51"/>
        <v>12707.779889394209</v>
      </c>
      <c r="BD181" t="s">
        <v>103</v>
      </c>
      <c r="BE181">
        <v>1</v>
      </c>
      <c r="BG181" t="s">
        <v>5305</v>
      </c>
      <c r="BI181" t="s">
        <v>312</v>
      </c>
      <c r="BN181" t="s">
        <v>5120</v>
      </c>
      <c r="BO181" t="s">
        <v>5061</v>
      </c>
      <c r="BP181" t="s">
        <v>5062</v>
      </c>
      <c r="BS181" t="e">
        <f>_xlfn.XLOOKUP(AV181,#REF!,#REF!)</f>
        <v>#REF!</v>
      </c>
    </row>
    <row r="182" spans="2:71" x14ac:dyDescent="0.2">
      <c r="B182">
        <f>+COUNTIF(F182:F3349,F182)</f>
        <v>2</v>
      </c>
      <c r="C182" t="s">
        <v>94</v>
      </c>
      <c r="E182" t="s">
        <v>693</v>
      </c>
      <c r="F182" t="s">
        <v>694</v>
      </c>
      <c r="G182" t="s">
        <v>695</v>
      </c>
      <c r="H182" s="1">
        <v>44375</v>
      </c>
      <c r="J182" t="s">
        <v>4708</v>
      </c>
      <c r="K182">
        <v>12</v>
      </c>
      <c r="L182" t="s">
        <v>4667</v>
      </c>
      <c r="M182" t="s">
        <v>3984</v>
      </c>
      <c r="N182" t="s">
        <v>4668</v>
      </c>
      <c r="O182" t="s">
        <v>98</v>
      </c>
      <c r="P182" t="s">
        <v>99</v>
      </c>
      <c r="Q182">
        <f t="shared" si="45"/>
        <v>31</v>
      </c>
      <c r="R182" s="3">
        <v>312905</v>
      </c>
      <c r="S182" s="3">
        <v>57150.75</v>
      </c>
      <c r="T182" s="20">
        <v>0</v>
      </c>
      <c r="U182" s="3">
        <f t="shared" si="52"/>
        <v>0</v>
      </c>
      <c r="V182" s="21"/>
      <c r="W182" s="3">
        <v>1253.6258012820513</v>
      </c>
      <c r="X182" s="3">
        <v>724.31712962962968</v>
      </c>
      <c r="Y182" s="22">
        <v>130.37708333333333</v>
      </c>
      <c r="Z182">
        <v>75</v>
      </c>
      <c r="AB182" s="3">
        <v>0</v>
      </c>
      <c r="AC182" s="3">
        <v>4167</v>
      </c>
      <c r="AD182" s="3">
        <f t="shared" si="46"/>
        <v>63501.070014245015</v>
      </c>
      <c r="AE182" s="3">
        <v>4154.166666666667</v>
      </c>
      <c r="AG182" s="3">
        <f t="shared" si="47"/>
        <v>67655.236680911679</v>
      </c>
      <c r="AJ182" s="3">
        <v>0</v>
      </c>
      <c r="AK182" t="s">
        <v>100</v>
      </c>
      <c r="AM182" s="23">
        <v>0.05</v>
      </c>
      <c r="AN182" s="24">
        <f t="shared" si="53"/>
        <v>67655.236680911679</v>
      </c>
      <c r="AO182" s="25">
        <f t="shared" si="54"/>
        <v>3382.7618340455842</v>
      </c>
      <c r="AP182" s="3">
        <f t="shared" si="55"/>
        <v>29700</v>
      </c>
      <c r="AQ182" s="24">
        <f t="shared" si="56"/>
        <v>1485</v>
      </c>
      <c r="AR182" s="24">
        <f t="shared" si="57"/>
        <v>102222.99851495726</v>
      </c>
      <c r="AS182" s="24">
        <f t="shared" si="48"/>
        <v>97355.236680911679</v>
      </c>
      <c r="AT182" t="s">
        <v>141</v>
      </c>
      <c r="AU182" t="s">
        <v>141</v>
      </c>
      <c r="AV182" t="s">
        <v>142</v>
      </c>
      <c r="AW182">
        <v>2670</v>
      </c>
      <c r="AX182" t="s">
        <v>143</v>
      </c>
      <c r="AY182">
        <v>67.992199999999997</v>
      </c>
      <c r="AZ182" s="3">
        <f t="shared" si="49"/>
        <v>1503.4518446962632</v>
      </c>
      <c r="BA182" s="24">
        <f t="shared" si="50"/>
        <v>97355.236680911679</v>
      </c>
      <c r="BB182" s="24">
        <f t="shared" si="51"/>
        <v>4867.7618340455811</v>
      </c>
      <c r="BD182" t="s">
        <v>103</v>
      </c>
      <c r="BE182">
        <v>1</v>
      </c>
      <c r="BG182" t="s">
        <v>5306</v>
      </c>
      <c r="BI182" t="s">
        <v>144</v>
      </c>
      <c r="BN182" t="s">
        <v>5067</v>
      </c>
      <c r="BO182" t="s">
        <v>5068</v>
      </c>
      <c r="BP182" t="s">
        <v>5137</v>
      </c>
      <c r="BS182" t="e">
        <f>_xlfn.XLOOKUP(AV182,#REF!,#REF!)</f>
        <v>#REF!</v>
      </c>
    </row>
    <row r="183" spans="2:71" x14ac:dyDescent="0.2">
      <c r="B183">
        <f>+COUNTIF(F183:F3350,F183)</f>
        <v>2</v>
      </c>
      <c r="C183" t="s">
        <v>94</v>
      </c>
      <c r="E183" t="s">
        <v>696</v>
      </c>
      <c r="F183" t="s">
        <v>697</v>
      </c>
      <c r="G183" t="s">
        <v>698</v>
      </c>
      <c r="H183" s="1">
        <v>44382</v>
      </c>
      <c r="J183" t="s">
        <v>4778</v>
      </c>
      <c r="K183">
        <v>11</v>
      </c>
      <c r="L183" t="s">
        <v>4667</v>
      </c>
      <c r="M183" t="s">
        <v>3984</v>
      </c>
      <c r="N183" t="s">
        <v>4668</v>
      </c>
      <c r="O183" t="s">
        <v>98</v>
      </c>
      <c r="P183" t="s">
        <v>99</v>
      </c>
      <c r="Q183">
        <f t="shared" si="45"/>
        <v>31</v>
      </c>
      <c r="R183" s="3">
        <v>331046</v>
      </c>
      <c r="S183" s="3">
        <v>60174.25</v>
      </c>
      <c r="T183" s="20">
        <v>0</v>
      </c>
      <c r="U183" s="3">
        <f t="shared" si="52"/>
        <v>0</v>
      </c>
      <c r="V183" s="21"/>
      <c r="W183" s="3">
        <v>1326.3060897435898</v>
      </c>
      <c r="X183" s="3">
        <v>766.31018518518533</v>
      </c>
      <c r="Y183" s="22">
        <v>137.93583333333333</v>
      </c>
      <c r="Z183">
        <v>75</v>
      </c>
      <c r="AB183" s="3">
        <v>0</v>
      </c>
      <c r="AC183" s="3">
        <v>4167</v>
      </c>
      <c r="AD183" s="3">
        <f t="shared" si="46"/>
        <v>66646.802108262113</v>
      </c>
      <c r="AE183" s="3">
        <v>4154.166666666667</v>
      </c>
      <c r="AG183" s="3">
        <f t="shared" si="47"/>
        <v>70800.968774928784</v>
      </c>
      <c r="AJ183" s="3">
        <v>0</v>
      </c>
      <c r="AK183" t="s">
        <v>100</v>
      </c>
      <c r="AM183" s="23">
        <v>0.05</v>
      </c>
      <c r="AN183" s="24">
        <f t="shared" si="53"/>
        <v>70800.968774928784</v>
      </c>
      <c r="AO183" s="25">
        <f t="shared" si="54"/>
        <v>3540.0484387464394</v>
      </c>
      <c r="AP183" s="3">
        <f t="shared" si="55"/>
        <v>29700</v>
      </c>
      <c r="AQ183" s="24">
        <f t="shared" si="56"/>
        <v>1485</v>
      </c>
      <c r="AR183" s="24">
        <f t="shared" si="57"/>
        <v>105526.01721367522</v>
      </c>
      <c r="AS183" s="24">
        <f t="shared" si="48"/>
        <v>100500.96877492878</v>
      </c>
      <c r="AT183" t="s">
        <v>141</v>
      </c>
      <c r="AU183" t="s">
        <v>141</v>
      </c>
      <c r="AV183" t="s">
        <v>142</v>
      </c>
      <c r="AW183">
        <v>2933</v>
      </c>
      <c r="AX183" t="s">
        <v>143</v>
      </c>
      <c r="AY183">
        <v>67.992199999999997</v>
      </c>
      <c r="AZ183" s="3">
        <f t="shared" si="49"/>
        <v>1552.0312214294468</v>
      </c>
      <c r="BA183" s="24">
        <f t="shared" si="50"/>
        <v>100500.96877492878</v>
      </c>
      <c r="BB183" s="24">
        <f t="shared" si="51"/>
        <v>5025.0484387464385</v>
      </c>
      <c r="BD183" t="s">
        <v>103</v>
      </c>
      <c r="BE183">
        <v>1</v>
      </c>
      <c r="BG183" t="s">
        <v>5306</v>
      </c>
      <c r="BI183" t="s">
        <v>144</v>
      </c>
      <c r="BN183" t="s">
        <v>5067</v>
      </c>
      <c r="BO183" t="s">
        <v>5068</v>
      </c>
      <c r="BP183" t="s">
        <v>5092</v>
      </c>
      <c r="BS183" t="e">
        <f>_xlfn.XLOOKUP(AV183,#REF!,#REF!)</f>
        <v>#REF!</v>
      </c>
    </row>
    <row r="184" spans="2:71" x14ac:dyDescent="0.2">
      <c r="C184" t="s">
        <v>94</v>
      </c>
      <c r="E184" t="s">
        <v>699</v>
      </c>
      <c r="F184" t="s">
        <v>700</v>
      </c>
      <c r="G184" t="s">
        <v>701</v>
      </c>
      <c r="H184" s="1">
        <v>44386</v>
      </c>
      <c r="J184" t="s">
        <v>4778</v>
      </c>
      <c r="K184">
        <v>11</v>
      </c>
      <c r="L184" t="s">
        <v>4667</v>
      </c>
      <c r="M184" t="s">
        <v>3984</v>
      </c>
      <c r="N184" t="s">
        <v>4668</v>
      </c>
      <c r="O184" t="s">
        <v>98</v>
      </c>
      <c r="P184" t="s">
        <v>99</v>
      </c>
      <c r="Q184">
        <f t="shared" si="45"/>
        <v>31</v>
      </c>
      <c r="R184" s="3">
        <v>252120</v>
      </c>
      <c r="S184" s="3">
        <v>45996.25</v>
      </c>
      <c r="T184" s="20">
        <v>0</v>
      </c>
      <c r="U184" s="3">
        <f t="shared" si="52"/>
        <v>0</v>
      </c>
      <c r="V184" s="21"/>
      <c r="W184" s="3">
        <v>1010.0961538461538</v>
      </c>
      <c r="X184" s="3">
        <v>583.6111111111112</v>
      </c>
      <c r="Y184" s="22">
        <v>105.05</v>
      </c>
      <c r="Z184">
        <v>75</v>
      </c>
      <c r="AB184" s="3">
        <v>1779.5010828390223</v>
      </c>
      <c r="AC184" s="3">
        <v>4167</v>
      </c>
      <c r="AD184" s="3">
        <f t="shared" si="46"/>
        <v>53716.508347796291</v>
      </c>
      <c r="AE184" s="3">
        <v>4154.166666666667</v>
      </c>
      <c r="AG184" s="3">
        <f t="shared" si="47"/>
        <v>57870.675014462955</v>
      </c>
      <c r="AJ184" s="3">
        <v>0</v>
      </c>
      <c r="AK184" t="s">
        <v>100</v>
      </c>
      <c r="AM184" s="23">
        <v>0.05</v>
      </c>
      <c r="AN184" s="24">
        <f t="shared" si="53"/>
        <v>57870.675014462955</v>
      </c>
      <c r="AO184" s="25">
        <f t="shared" si="54"/>
        <v>2893.5337507231479</v>
      </c>
      <c r="AP184" s="3">
        <f t="shared" si="55"/>
        <v>29700</v>
      </c>
      <c r="AQ184" s="24">
        <f t="shared" si="56"/>
        <v>1485</v>
      </c>
      <c r="AR184" s="24">
        <f t="shared" si="57"/>
        <v>91949.208765186107</v>
      </c>
      <c r="AS184" s="24">
        <f t="shared" si="48"/>
        <v>87570.675014462962</v>
      </c>
      <c r="AT184" t="s">
        <v>134</v>
      </c>
      <c r="AU184" t="s">
        <v>134</v>
      </c>
      <c r="AV184" t="s">
        <v>135</v>
      </c>
      <c r="AW184">
        <v>34766</v>
      </c>
      <c r="AX184" t="s">
        <v>136</v>
      </c>
      <c r="AY184">
        <v>94.088300000000004</v>
      </c>
      <c r="AZ184" s="3">
        <f t="shared" si="49"/>
        <v>977.26506659367965</v>
      </c>
      <c r="BA184" s="24">
        <f t="shared" si="50"/>
        <v>87570.675014462962</v>
      </c>
      <c r="BB184" s="24">
        <f t="shared" si="51"/>
        <v>4378.5337507231452</v>
      </c>
      <c r="BD184" t="s">
        <v>103</v>
      </c>
      <c r="BE184">
        <v>1</v>
      </c>
      <c r="BG184" t="s">
        <v>5305</v>
      </c>
      <c r="BI184" t="s">
        <v>144</v>
      </c>
      <c r="BN184" t="s">
        <v>5067</v>
      </c>
      <c r="BO184" t="s">
        <v>5082</v>
      </c>
      <c r="BP184" t="s">
        <v>5083</v>
      </c>
      <c r="BS184" t="e">
        <f>_xlfn.XLOOKUP(AV184,#REF!,#REF!)</f>
        <v>#REF!</v>
      </c>
    </row>
    <row r="185" spans="2:71" x14ac:dyDescent="0.2">
      <c r="C185" t="s">
        <v>94</v>
      </c>
      <c r="E185" t="s">
        <v>702</v>
      </c>
      <c r="F185" t="s">
        <v>703</v>
      </c>
      <c r="G185" t="s">
        <v>704</v>
      </c>
      <c r="H185" s="1">
        <v>44389</v>
      </c>
      <c r="J185" t="s">
        <v>4697</v>
      </c>
      <c r="K185">
        <v>14</v>
      </c>
      <c r="L185" t="s">
        <v>4703</v>
      </c>
      <c r="M185" t="s">
        <v>293</v>
      </c>
      <c r="N185" t="s">
        <v>4668</v>
      </c>
      <c r="O185" t="s">
        <v>98</v>
      </c>
      <c r="P185" t="s">
        <v>99</v>
      </c>
      <c r="Q185">
        <f t="shared" si="45"/>
        <v>31</v>
      </c>
      <c r="R185" s="3">
        <v>570877</v>
      </c>
      <c r="S185" s="3">
        <v>100146.08333333333</v>
      </c>
      <c r="T185" s="20">
        <v>0</v>
      </c>
      <c r="U185" s="3">
        <f t="shared" si="52"/>
        <v>0</v>
      </c>
      <c r="V185" s="21"/>
      <c r="W185" s="3">
        <v>2287.1674679487178</v>
      </c>
      <c r="X185" s="3">
        <v>1321.4745370370372</v>
      </c>
      <c r="Y185" s="22">
        <v>237.86541666666668</v>
      </c>
      <c r="Z185">
        <v>75</v>
      </c>
      <c r="AB185" s="3">
        <v>0</v>
      </c>
      <c r="AC185" s="3">
        <v>4167</v>
      </c>
      <c r="AD185" s="3">
        <f t="shared" si="46"/>
        <v>108234.59075498575</v>
      </c>
      <c r="AE185" s="3">
        <v>5687.5</v>
      </c>
      <c r="AG185" s="3">
        <f t="shared" si="47"/>
        <v>113922.09075498575</v>
      </c>
      <c r="AJ185" s="3">
        <v>5785.5624142824954</v>
      </c>
      <c r="AK185" t="s">
        <v>266</v>
      </c>
      <c r="AL185" t="s">
        <v>267</v>
      </c>
      <c r="AM185" s="23">
        <v>8.5000000000000006E-2</v>
      </c>
      <c r="AN185" s="24">
        <f t="shared" si="53"/>
        <v>119707.65316926825</v>
      </c>
      <c r="AO185" s="25">
        <f t="shared" si="54"/>
        <v>10175.150519387802</v>
      </c>
      <c r="AP185" s="3">
        <f t="shared" si="55"/>
        <v>29700</v>
      </c>
      <c r="AQ185" s="24">
        <f t="shared" si="56"/>
        <v>2524.5</v>
      </c>
      <c r="AR185" s="24">
        <f t="shared" si="57"/>
        <v>162107.30368865604</v>
      </c>
      <c r="AS185" s="24">
        <f t="shared" si="48"/>
        <v>149407.65316926825</v>
      </c>
      <c r="AT185" t="s">
        <v>134</v>
      </c>
      <c r="AU185" t="s">
        <v>134</v>
      </c>
      <c r="AV185" t="s">
        <v>135</v>
      </c>
      <c r="AW185">
        <v>90389</v>
      </c>
      <c r="AX185" t="s">
        <v>136</v>
      </c>
      <c r="AY185">
        <v>94.088300000000004</v>
      </c>
      <c r="AZ185" s="3">
        <f t="shared" si="49"/>
        <v>1722.9273319706706</v>
      </c>
      <c r="BA185" s="24">
        <f t="shared" si="50"/>
        <v>149407.65316926825</v>
      </c>
      <c r="BB185" s="24">
        <f t="shared" si="51"/>
        <v>12699.650519387797</v>
      </c>
      <c r="BD185" t="s">
        <v>103</v>
      </c>
      <c r="BE185">
        <v>1</v>
      </c>
      <c r="BG185" t="s">
        <v>5305</v>
      </c>
      <c r="BI185" t="s">
        <v>199</v>
      </c>
      <c r="BN185" t="s">
        <v>5138</v>
      </c>
      <c r="BO185" t="s">
        <v>5061</v>
      </c>
      <c r="BP185" t="s">
        <v>5062</v>
      </c>
      <c r="BS185" t="e">
        <f>_xlfn.XLOOKUP(AV185,#REF!,#REF!)</f>
        <v>#REF!</v>
      </c>
    </row>
    <row r="186" spans="2:71" x14ac:dyDescent="0.2">
      <c r="C186" t="s">
        <v>94</v>
      </c>
      <c r="E186" t="s">
        <v>705</v>
      </c>
      <c r="F186" t="s">
        <v>706</v>
      </c>
      <c r="G186" t="s">
        <v>707</v>
      </c>
      <c r="H186" s="1">
        <v>44389</v>
      </c>
      <c r="J186" t="s">
        <v>4702</v>
      </c>
      <c r="K186">
        <v>13</v>
      </c>
      <c r="L186" t="s">
        <v>4703</v>
      </c>
      <c r="M186" t="s">
        <v>293</v>
      </c>
      <c r="N186" t="s">
        <v>4668</v>
      </c>
      <c r="O186" t="s">
        <v>98</v>
      </c>
      <c r="P186" t="s">
        <v>99</v>
      </c>
      <c r="Q186">
        <f t="shared" si="45"/>
        <v>31</v>
      </c>
      <c r="R186" s="3">
        <v>511883</v>
      </c>
      <c r="S186" s="3">
        <v>90313.833333333328</v>
      </c>
      <c r="T186" s="20">
        <v>0</v>
      </c>
      <c r="U186" s="3">
        <f t="shared" si="52"/>
        <v>0</v>
      </c>
      <c r="V186" s="21"/>
      <c r="W186" s="3">
        <v>2050.8133012820513</v>
      </c>
      <c r="X186" s="3">
        <v>1184.9143518518517</v>
      </c>
      <c r="Y186" s="22">
        <v>213.28458333333333</v>
      </c>
      <c r="Z186">
        <v>75</v>
      </c>
      <c r="AB186" s="3">
        <v>4370.3808977497229</v>
      </c>
      <c r="AC186" s="3">
        <v>5167</v>
      </c>
      <c r="AD186" s="3">
        <f t="shared" si="46"/>
        <v>103375.22646755028</v>
      </c>
      <c r="AE186" s="3">
        <v>5687.5</v>
      </c>
      <c r="AG186" s="3">
        <f t="shared" si="47"/>
        <v>109062.72646755028</v>
      </c>
      <c r="AJ186" s="3">
        <v>7530.1189525032505</v>
      </c>
      <c r="AK186" t="s">
        <v>523</v>
      </c>
      <c r="AL186" t="s">
        <v>524</v>
      </c>
      <c r="AM186" s="23">
        <v>8.5000000000000006E-2</v>
      </c>
      <c r="AN186" s="24">
        <f t="shared" si="53"/>
        <v>116592.84542005353</v>
      </c>
      <c r="AO186" s="25">
        <f t="shared" si="54"/>
        <v>9910.3918607045507</v>
      </c>
      <c r="AP186" s="3">
        <f t="shared" si="55"/>
        <v>29700</v>
      </c>
      <c r="AQ186" s="24">
        <f t="shared" si="56"/>
        <v>2524.5</v>
      </c>
      <c r="AR186" s="24">
        <f t="shared" si="57"/>
        <v>158727.7372807581</v>
      </c>
      <c r="AS186" s="24">
        <f t="shared" si="48"/>
        <v>146292.84542005352</v>
      </c>
      <c r="AT186" t="s">
        <v>134</v>
      </c>
      <c r="AU186" t="s">
        <v>134</v>
      </c>
      <c r="AV186" t="s">
        <v>135</v>
      </c>
      <c r="AW186">
        <v>94651</v>
      </c>
      <c r="AX186" t="s">
        <v>136</v>
      </c>
      <c r="AY186">
        <v>94.088300000000004</v>
      </c>
      <c r="AZ186" s="3">
        <f t="shared" si="49"/>
        <v>1687.0082388645358</v>
      </c>
      <c r="BA186" s="24">
        <f t="shared" si="50"/>
        <v>146292.84542005352</v>
      </c>
      <c r="BB186" s="24">
        <f t="shared" si="51"/>
        <v>12434.891860704578</v>
      </c>
      <c r="BD186" t="s">
        <v>103</v>
      </c>
      <c r="BE186">
        <v>1</v>
      </c>
      <c r="BG186" t="s">
        <v>5305</v>
      </c>
      <c r="BI186" t="s">
        <v>394</v>
      </c>
      <c r="BN186" t="s">
        <v>5121</v>
      </c>
      <c r="BO186" t="s">
        <v>134</v>
      </c>
      <c r="BP186" t="s">
        <v>5062</v>
      </c>
      <c r="BS186" t="e">
        <f>_xlfn.XLOOKUP(AV186,#REF!,#REF!)</f>
        <v>#REF!</v>
      </c>
    </row>
    <row r="187" spans="2:71" x14ac:dyDescent="0.2">
      <c r="C187" t="s">
        <v>94</v>
      </c>
      <c r="E187" t="s">
        <v>708</v>
      </c>
      <c r="F187" t="s">
        <v>709</v>
      </c>
      <c r="G187" t="s">
        <v>710</v>
      </c>
      <c r="H187" s="1">
        <v>44396</v>
      </c>
      <c r="J187" t="s">
        <v>151</v>
      </c>
      <c r="K187">
        <v>16</v>
      </c>
      <c r="L187" t="s">
        <v>4691</v>
      </c>
      <c r="M187" t="s">
        <v>4444</v>
      </c>
      <c r="N187" t="s">
        <v>4668</v>
      </c>
      <c r="O187" t="s">
        <v>98</v>
      </c>
      <c r="P187" t="s">
        <v>99</v>
      </c>
      <c r="Q187">
        <f t="shared" si="45"/>
        <v>31</v>
      </c>
      <c r="R187" s="3">
        <v>1425781</v>
      </c>
      <c r="S187" s="3">
        <v>242630.08333333334</v>
      </c>
      <c r="T187" s="20">
        <v>0</v>
      </c>
      <c r="U187" s="3">
        <f t="shared" si="52"/>
        <v>0</v>
      </c>
      <c r="V187" s="21"/>
      <c r="W187" s="3">
        <v>5712.2636217948711</v>
      </c>
      <c r="X187" s="3">
        <v>3300.4189814814813</v>
      </c>
      <c r="Y187" s="22">
        <v>594.07541666666668</v>
      </c>
      <c r="Z187">
        <v>75</v>
      </c>
      <c r="AB187" s="3">
        <v>8391.4181747463626</v>
      </c>
      <c r="AC187" s="3">
        <v>4167</v>
      </c>
      <c r="AD187" s="3">
        <f t="shared" si="46"/>
        <v>264870.25952802273</v>
      </c>
      <c r="AE187" s="3">
        <v>7046.666666666667</v>
      </c>
      <c r="AG187" s="3">
        <f t="shared" si="47"/>
        <v>271916.92619468941</v>
      </c>
      <c r="AJ187" s="3">
        <v>0</v>
      </c>
      <c r="AK187" t="s">
        <v>100</v>
      </c>
      <c r="AM187" s="23">
        <v>0.1</v>
      </c>
      <c r="AN187" s="24">
        <f t="shared" si="53"/>
        <v>271916.92619468941</v>
      </c>
      <c r="AO187" s="25">
        <f t="shared" si="54"/>
        <v>27191.692619468944</v>
      </c>
      <c r="AP187" s="3">
        <f t="shared" si="55"/>
        <v>29700</v>
      </c>
      <c r="AQ187" s="24">
        <f t="shared" si="56"/>
        <v>2970</v>
      </c>
      <c r="AR187" s="24">
        <f t="shared" si="57"/>
        <v>331778.61881415837</v>
      </c>
      <c r="AS187" s="24">
        <f t="shared" si="48"/>
        <v>301616.92619468941</v>
      </c>
      <c r="AT187" t="s">
        <v>134</v>
      </c>
      <c r="AU187" t="s">
        <v>134</v>
      </c>
      <c r="AV187" t="s">
        <v>135</v>
      </c>
      <c r="AW187">
        <v>90292</v>
      </c>
      <c r="AX187" t="s">
        <v>136</v>
      </c>
      <c r="AY187">
        <v>94.088300000000004</v>
      </c>
      <c r="AZ187" s="3">
        <f t="shared" si="49"/>
        <v>3526.2473529031595</v>
      </c>
      <c r="BA187" s="24">
        <f t="shared" si="50"/>
        <v>301616.92619468941</v>
      </c>
      <c r="BB187" s="24">
        <f t="shared" si="51"/>
        <v>30161.692619468959</v>
      </c>
      <c r="BD187" t="s">
        <v>103</v>
      </c>
      <c r="BE187">
        <v>1</v>
      </c>
      <c r="BG187" t="s">
        <v>5305</v>
      </c>
      <c r="BI187" t="s">
        <v>451</v>
      </c>
      <c r="BN187" t="s">
        <v>5139</v>
      </c>
      <c r="BO187" t="s">
        <v>134</v>
      </c>
      <c r="BP187" t="s">
        <v>5091</v>
      </c>
      <c r="BS187" t="e">
        <f>_xlfn.XLOOKUP(AV187,#REF!,#REF!)</f>
        <v>#REF!</v>
      </c>
    </row>
    <row r="188" spans="2:71" x14ac:dyDescent="0.2">
      <c r="C188" t="s">
        <v>94</v>
      </c>
      <c r="E188" t="s">
        <v>711</v>
      </c>
      <c r="F188" t="s">
        <v>712</v>
      </c>
      <c r="G188" t="s">
        <v>713</v>
      </c>
      <c r="H188" s="1">
        <v>44396</v>
      </c>
      <c r="J188" t="s">
        <v>151</v>
      </c>
      <c r="K188">
        <v>16</v>
      </c>
      <c r="L188" t="s">
        <v>4691</v>
      </c>
      <c r="M188" t="s">
        <v>4444</v>
      </c>
      <c r="N188" t="s">
        <v>4668</v>
      </c>
      <c r="O188" t="s">
        <v>98</v>
      </c>
      <c r="P188" t="s">
        <v>99</v>
      </c>
      <c r="Q188">
        <f t="shared" si="45"/>
        <v>31</v>
      </c>
      <c r="R188" s="3">
        <v>1042355</v>
      </c>
      <c r="S188" s="3">
        <v>178725.83333333334</v>
      </c>
      <c r="T188" s="20">
        <v>0</v>
      </c>
      <c r="U188" s="3">
        <f t="shared" si="52"/>
        <v>0</v>
      </c>
      <c r="V188" s="21"/>
      <c r="W188" s="3">
        <v>4176.1017628205127</v>
      </c>
      <c r="X188" s="3">
        <v>2412.8587962962965</v>
      </c>
      <c r="Y188" s="22">
        <v>434.31458333333336</v>
      </c>
      <c r="Z188">
        <v>75</v>
      </c>
      <c r="AB188" s="3">
        <v>8898.5298822911609</v>
      </c>
      <c r="AC188" s="3">
        <v>4167</v>
      </c>
      <c r="AD188" s="3">
        <f t="shared" si="46"/>
        <v>198889.63835807462</v>
      </c>
      <c r="AE188" s="3">
        <v>7046.666666666667</v>
      </c>
      <c r="AG188" s="3">
        <f t="shared" si="47"/>
        <v>205936.30502474128</v>
      </c>
      <c r="AJ188" s="3">
        <v>0</v>
      </c>
      <c r="AK188" t="s">
        <v>100</v>
      </c>
      <c r="AM188" s="23">
        <v>0.1</v>
      </c>
      <c r="AN188" s="24">
        <f t="shared" si="53"/>
        <v>205936.30502474128</v>
      </c>
      <c r="AO188" s="25">
        <f t="shared" si="54"/>
        <v>20593.63050247413</v>
      </c>
      <c r="AP188" s="3">
        <f t="shared" si="55"/>
        <v>29700</v>
      </c>
      <c r="AQ188" s="24">
        <f t="shared" si="56"/>
        <v>2970</v>
      </c>
      <c r="AR188" s="24">
        <f t="shared" si="57"/>
        <v>259199.93552721542</v>
      </c>
      <c r="AS188" s="24">
        <f t="shared" si="48"/>
        <v>235636.30502474128</v>
      </c>
      <c r="AT188" t="s">
        <v>134</v>
      </c>
      <c r="AU188" t="s">
        <v>134</v>
      </c>
      <c r="AV188" t="s">
        <v>135</v>
      </c>
      <c r="AW188">
        <v>90292</v>
      </c>
      <c r="AX188" t="s">
        <v>136</v>
      </c>
      <c r="AY188">
        <v>94.088300000000004</v>
      </c>
      <c r="AZ188" s="3">
        <f t="shared" si="49"/>
        <v>2754.8583142347711</v>
      </c>
      <c r="BA188" s="24">
        <f t="shared" si="50"/>
        <v>235636.30502474128</v>
      </c>
      <c r="BB188" s="24">
        <f t="shared" si="51"/>
        <v>23563.630502474145</v>
      </c>
      <c r="BD188" t="s">
        <v>103</v>
      </c>
      <c r="BE188">
        <v>1</v>
      </c>
      <c r="BG188" t="s">
        <v>5305</v>
      </c>
      <c r="BI188" t="s">
        <v>451</v>
      </c>
      <c r="BN188" t="s">
        <v>5139</v>
      </c>
      <c r="BO188" t="s">
        <v>134</v>
      </c>
      <c r="BP188" t="s">
        <v>5091</v>
      </c>
      <c r="BS188" t="e">
        <f>_xlfn.XLOOKUP(AV188,#REF!,#REF!)</f>
        <v>#REF!</v>
      </c>
    </row>
    <row r="189" spans="2:71" x14ac:dyDescent="0.2">
      <c r="C189" t="s">
        <v>94</v>
      </c>
      <c r="E189" t="s">
        <v>714</v>
      </c>
      <c r="F189" t="s">
        <v>715</v>
      </c>
      <c r="G189" t="s">
        <v>716</v>
      </c>
      <c r="H189" s="1">
        <v>44398</v>
      </c>
      <c r="J189" t="s">
        <v>4702</v>
      </c>
      <c r="K189">
        <v>13</v>
      </c>
      <c r="L189" t="s">
        <v>4703</v>
      </c>
      <c r="M189" t="s">
        <v>293</v>
      </c>
      <c r="N189" t="s">
        <v>4668</v>
      </c>
      <c r="O189" t="s">
        <v>98</v>
      </c>
      <c r="P189" t="s">
        <v>99</v>
      </c>
      <c r="Q189">
        <f t="shared" si="45"/>
        <v>31</v>
      </c>
      <c r="R189" s="3">
        <v>434383</v>
      </c>
      <c r="S189" s="3">
        <v>77397.166666666672</v>
      </c>
      <c r="T189" s="20">
        <v>0</v>
      </c>
      <c r="U189" s="3">
        <f t="shared" si="52"/>
        <v>0</v>
      </c>
      <c r="V189" s="21"/>
      <c r="W189" s="3">
        <v>1740.3165064102566</v>
      </c>
      <c r="X189" s="3">
        <v>1005.5162037037038</v>
      </c>
      <c r="Y189" s="22">
        <v>180.99291666666667</v>
      </c>
      <c r="Z189">
        <v>75</v>
      </c>
      <c r="AB189" s="3">
        <v>0</v>
      </c>
      <c r="AC189" s="3">
        <v>4167</v>
      </c>
      <c r="AD189" s="3">
        <f t="shared" si="46"/>
        <v>84565.9922934473</v>
      </c>
      <c r="AE189" s="3">
        <v>5687.5</v>
      </c>
      <c r="AG189" s="3">
        <f t="shared" si="47"/>
        <v>90253.4922934473</v>
      </c>
      <c r="AJ189" s="3">
        <v>5813.1491241962494</v>
      </c>
      <c r="AK189" t="s">
        <v>229</v>
      </c>
      <c r="AL189" t="s">
        <v>230</v>
      </c>
      <c r="AM189" s="23">
        <v>8.5000000000000006E-2</v>
      </c>
      <c r="AN189" s="24">
        <f t="shared" si="53"/>
        <v>96066.64141764355</v>
      </c>
      <c r="AO189" s="25">
        <f t="shared" si="54"/>
        <v>8165.6645204997021</v>
      </c>
      <c r="AP189" s="3">
        <f t="shared" si="55"/>
        <v>29700</v>
      </c>
      <c r="AQ189" s="24">
        <f t="shared" si="56"/>
        <v>2524.5</v>
      </c>
      <c r="AR189" s="24">
        <f t="shared" si="57"/>
        <v>136456.80593814325</v>
      </c>
      <c r="AS189" s="24">
        <f t="shared" si="48"/>
        <v>125766.64141764355</v>
      </c>
      <c r="AT189" t="s">
        <v>134</v>
      </c>
      <c r="AU189" t="s">
        <v>134</v>
      </c>
      <c r="AV189" t="s">
        <v>135</v>
      </c>
      <c r="AW189">
        <v>90264</v>
      </c>
      <c r="AX189" t="s">
        <v>136</v>
      </c>
      <c r="AY189">
        <v>94.088300000000004</v>
      </c>
      <c r="AZ189" s="3">
        <f t="shared" si="49"/>
        <v>1450.3057865658457</v>
      </c>
      <c r="BA189" s="24">
        <f t="shared" si="50"/>
        <v>125766.64141764355</v>
      </c>
      <c r="BB189" s="24">
        <f t="shared" si="51"/>
        <v>10690.164520499704</v>
      </c>
      <c r="BD189" t="s">
        <v>103</v>
      </c>
      <c r="BE189">
        <v>1</v>
      </c>
      <c r="BG189" t="s">
        <v>5305</v>
      </c>
      <c r="BI189" t="s">
        <v>199</v>
      </c>
      <c r="BN189" t="s">
        <v>5109</v>
      </c>
      <c r="BO189" t="s">
        <v>5061</v>
      </c>
      <c r="BP189" t="s">
        <v>5062</v>
      </c>
      <c r="BS189" t="e">
        <f>_xlfn.XLOOKUP(AV189,#REF!,#REF!)</f>
        <v>#REF!</v>
      </c>
    </row>
    <row r="190" spans="2:71" x14ac:dyDescent="0.2">
      <c r="C190" t="s">
        <v>94</v>
      </c>
      <c r="E190" t="s">
        <v>717</v>
      </c>
      <c r="F190" t="s">
        <v>718</v>
      </c>
      <c r="G190" t="s">
        <v>719</v>
      </c>
      <c r="H190" s="1">
        <v>44403</v>
      </c>
      <c r="J190" t="s">
        <v>4702</v>
      </c>
      <c r="K190">
        <v>13</v>
      </c>
      <c r="L190" t="s">
        <v>4703</v>
      </c>
      <c r="M190" t="s">
        <v>293</v>
      </c>
      <c r="N190" t="s">
        <v>4668</v>
      </c>
      <c r="O190" t="s">
        <v>98</v>
      </c>
      <c r="P190" t="s">
        <v>99</v>
      </c>
      <c r="Q190">
        <f t="shared" si="45"/>
        <v>31</v>
      </c>
      <c r="R190" s="3">
        <v>410149</v>
      </c>
      <c r="S190" s="3">
        <v>73358.083333333328</v>
      </c>
      <c r="T190" s="20">
        <v>0</v>
      </c>
      <c r="U190" s="3">
        <f t="shared" si="52"/>
        <v>0</v>
      </c>
      <c r="V190" s="21"/>
      <c r="W190" s="3">
        <v>1643.2251602564102</v>
      </c>
      <c r="X190" s="3">
        <v>949.41898148148164</v>
      </c>
      <c r="Y190" s="22">
        <v>170.89541666666668</v>
      </c>
      <c r="Z190">
        <v>75</v>
      </c>
      <c r="AB190" s="3">
        <v>2048.9361921001982</v>
      </c>
      <c r="AC190" s="3">
        <v>4167</v>
      </c>
      <c r="AD190" s="3">
        <f t="shared" si="46"/>
        <v>82412.559083838074</v>
      </c>
      <c r="AE190" s="3">
        <v>5687.5</v>
      </c>
      <c r="AG190" s="3">
        <f t="shared" si="47"/>
        <v>88100.059083838074</v>
      </c>
      <c r="AJ190" s="3">
        <v>17246.247781680318</v>
      </c>
      <c r="AK190" t="s">
        <v>361</v>
      </c>
      <c r="AL190" t="s">
        <v>362</v>
      </c>
      <c r="AM190" s="23">
        <v>8.5000000000000006E-2</v>
      </c>
      <c r="AN190" s="24">
        <f t="shared" si="53"/>
        <v>105346.30686551839</v>
      </c>
      <c r="AO190" s="25">
        <f t="shared" si="54"/>
        <v>8954.4360835690641</v>
      </c>
      <c r="AP190" s="3">
        <f t="shared" si="55"/>
        <v>29700</v>
      </c>
      <c r="AQ190" s="24">
        <f t="shared" si="56"/>
        <v>2524.5</v>
      </c>
      <c r="AR190" s="24">
        <f t="shared" si="57"/>
        <v>146525.24294908746</v>
      </c>
      <c r="AS190" s="24">
        <f t="shared" si="48"/>
        <v>135046.30686551839</v>
      </c>
      <c r="AT190" t="s">
        <v>188</v>
      </c>
      <c r="AU190" t="s">
        <v>188</v>
      </c>
      <c r="AV190" t="s">
        <v>189</v>
      </c>
      <c r="AW190">
        <v>6391</v>
      </c>
      <c r="AX190" t="s">
        <v>190</v>
      </c>
      <c r="AY190">
        <v>65.109899999999996</v>
      </c>
      <c r="AZ190" s="3">
        <f t="shared" si="49"/>
        <v>2250.429549870104</v>
      </c>
      <c r="BA190" s="24">
        <f t="shared" si="50"/>
        <v>135046.30686551839</v>
      </c>
      <c r="BB190" s="24">
        <f t="shared" si="51"/>
        <v>11478.936083569075</v>
      </c>
      <c r="BD190" t="s">
        <v>103</v>
      </c>
      <c r="BE190">
        <v>1</v>
      </c>
      <c r="BG190" t="s">
        <v>5308</v>
      </c>
      <c r="BI190" t="s">
        <v>199</v>
      </c>
      <c r="BN190" t="s">
        <v>5120</v>
      </c>
      <c r="BO190" t="s">
        <v>5061</v>
      </c>
      <c r="BP190" t="s">
        <v>188</v>
      </c>
      <c r="BS190" t="e">
        <f>_xlfn.XLOOKUP(AV190,#REF!,#REF!)</f>
        <v>#REF!</v>
      </c>
    </row>
    <row r="191" spans="2:71" x14ac:dyDescent="0.2">
      <c r="C191" t="s">
        <v>94</v>
      </c>
      <c r="E191" t="s">
        <v>720</v>
      </c>
      <c r="F191" t="s">
        <v>721</v>
      </c>
      <c r="G191" t="s">
        <v>722</v>
      </c>
      <c r="H191" s="1">
        <v>44410</v>
      </c>
      <c r="J191" t="s">
        <v>4708</v>
      </c>
      <c r="K191">
        <v>12</v>
      </c>
      <c r="L191" t="s">
        <v>4667</v>
      </c>
      <c r="M191" t="s">
        <v>3984</v>
      </c>
      <c r="N191" t="s">
        <v>4668</v>
      </c>
      <c r="O191" t="s">
        <v>98</v>
      </c>
      <c r="P191" t="s">
        <v>99</v>
      </c>
      <c r="Q191">
        <f t="shared" si="45"/>
        <v>31</v>
      </c>
      <c r="R191" s="3">
        <v>392059</v>
      </c>
      <c r="S191" s="3">
        <v>70343.083333333328</v>
      </c>
      <c r="T191" s="20">
        <v>0</v>
      </c>
      <c r="U191" s="3">
        <f t="shared" si="52"/>
        <v>0</v>
      </c>
      <c r="V191" s="21"/>
      <c r="W191" s="3">
        <v>1570.749198717949</v>
      </c>
      <c r="X191" s="3">
        <v>907.54398148148152</v>
      </c>
      <c r="Y191" s="22">
        <v>163.35791666666665</v>
      </c>
      <c r="Z191">
        <v>75</v>
      </c>
      <c r="AB191" s="3">
        <v>1338.9798015374795</v>
      </c>
      <c r="AC191" s="3">
        <v>4167</v>
      </c>
      <c r="AD191" s="3">
        <f t="shared" si="46"/>
        <v>78565.7142317369</v>
      </c>
      <c r="AE191" s="3">
        <v>4154.166666666667</v>
      </c>
      <c r="AG191" s="3">
        <f t="shared" si="47"/>
        <v>82719.880898403571</v>
      </c>
      <c r="AJ191" s="3">
        <v>0</v>
      </c>
      <c r="AK191" t="s">
        <v>100</v>
      </c>
      <c r="AM191" s="23">
        <v>0.05</v>
      </c>
      <c r="AN191" s="24">
        <f t="shared" si="53"/>
        <v>82719.880898403571</v>
      </c>
      <c r="AO191" s="25">
        <f t="shared" si="54"/>
        <v>4135.9940449201786</v>
      </c>
      <c r="AP191" s="3">
        <f t="shared" si="55"/>
        <v>29700</v>
      </c>
      <c r="AQ191" s="24">
        <f t="shared" si="56"/>
        <v>1485</v>
      </c>
      <c r="AR191" s="24">
        <f t="shared" si="57"/>
        <v>118040.87494332375</v>
      </c>
      <c r="AS191" s="24">
        <f t="shared" si="48"/>
        <v>112419.88089840357</v>
      </c>
      <c r="AT191" t="s">
        <v>134</v>
      </c>
      <c r="AU191" t="s">
        <v>134</v>
      </c>
      <c r="AV191" t="s">
        <v>135</v>
      </c>
      <c r="AW191">
        <v>35880</v>
      </c>
      <c r="AX191" t="s">
        <v>136</v>
      </c>
      <c r="AY191">
        <v>94.088300000000004</v>
      </c>
      <c r="AZ191" s="3">
        <f t="shared" si="49"/>
        <v>1254.5754885923516</v>
      </c>
      <c r="BA191" s="24">
        <f t="shared" si="50"/>
        <v>112419.88089840357</v>
      </c>
      <c r="BB191" s="24">
        <f t="shared" si="51"/>
        <v>5620.9940449201822</v>
      </c>
      <c r="BD191" t="s">
        <v>103</v>
      </c>
      <c r="BE191">
        <v>1</v>
      </c>
      <c r="BG191" t="s">
        <v>5305</v>
      </c>
      <c r="BI191" t="s">
        <v>144</v>
      </c>
      <c r="BN191" t="s">
        <v>5067</v>
      </c>
      <c r="BO191" t="s">
        <v>5071</v>
      </c>
      <c r="BP191" t="s">
        <v>5098</v>
      </c>
      <c r="BS191" t="e">
        <f>_xlfn.XLOOKUP(AV191,#REF!,#REF!)</f>
        <v>#REF!</v>
      </c>
    </row>
    <row r="192" spans="2:71" x14ac:dyDescent="0.2">
      <c r="C192" t="s">
        <v>94</v>
      </c>
      <c r="E192" t="s">
        <v>723</v>
      </c>
      <c r="F192" t="s">
        <v>724</v>
      </c>
      <c r="G192" t="s">
        <v>725</v>
      </c>
      <c r="H192" s="1">
        <v>44410</v>
      </c>
      <c r="J192" t="s">
        <v>4690</v>
      </c>
      <c r="K192">
        <v>17</v>
      </c>
      <c r="L192" t="s">
        <v>4703</v>
      </c>
      <c r="M192" t="s">
        <v>293</v>
      </c>
      <c r="N192" t="s">
        <v>4668</v>
      </c>
      <c r="O192" t="s">
        <v>98</v>
      </c>
      <c r="P192" t="s">
        <v>99</v>
      </c>
      <c r="Q192">
        <f t="shared" si="45"/>
        <v>31</v>
      </c>
      <c r="R192" s="3">
        <v>1313008</v>
      </c>
      <c r="S192" s="3">
        <v>223834.58333333334</v>
      </c>
      <c r="T192" s="20">
        <v>0.15</v>
      </c>
      <c r="U192" s="3">
        <f t="shared" si="52"/>
        <v>33575.1875</v>
      </c>
      <c r="V192" s="21"/>
      <c r="W192" s="3">
        <v>5260.4487179487178</v>
      </c>
      <c r="X192" s="3">
        <v>3039.3703703703704</v>
      </c>
      <c r="Y192" s="22">
        <v>547.0866666666667</v>
      </c>
      <c r="Z192">
        <v>75</v>
      </c>
      <c r="AB192" s="3">
        <v>0</v>
      </c>
      <c r="AC192" s="3">
        <v>4167</v>
      </c>
      <c r="AD192" s="3">
        <f t="shared" si="46"/>
        <v>270498.67658831913</v>
      </c>
      <c r="AE192" s="3">
        <v>5687.5</v>
      </c>
      <c r="AG192" s="3">
        <f t="shared" si="47"/>
        <v>276186.17658831913</v>
      </c>
      <c r="AJ192" s="3">
        <v>5785.5624142824954</v>
      </c>
      <c r="AK192" t="s">
        <v>266</v>
      </c>
      <c r="AL192" t="s">
        <v>267</v>
      </c>
      <c r="AM192" s="23">
        <v>8.5000000000000006E-2</v>
      </c>
      <c r="AN192" s="24">
        <f t="shared" si="53"/>
        <v>281971.73900260159</v>
      </c>
      <c r="AO192" s="25">
        <f t="shared" si="54"/>
        <v>23967.597815221136</v>
      </c>
      <c r="AP192" s="3">
        <f t="shared" si="55"/>
        <v>29700</v>
      </c>
      <c r="AQ192" s="24">
        <f t="shared" si="56"/>
        <v>2524.5</v>
      </c>
      <c r="AR192" s="24">
        <f t="shared" si="57"/>
        <v>338163.83681782271</v>
      </c>
      <c r="AS192" s="24">
        <f t="shared" si="48"/>
        <v>311671.73900260159</v>
      </c>
      <c r="AT192" t="s">
        <v>134</v>
      </c>
      <c r="AU192" t="s">
        <v>134</v>
      </c>
      <c r="AV192" t="s">
        <v>135</v>
      </c>
      <c r="AW192">
        <v>90217</v>
      </c>
      <c r="AX192" t="s">
        <v>136</v>
      </c>
      <c r="AY192">
        <v>94.088300000000004</v>
      </c>
      <c r="AZ192" s="3">
        <f t="shared" si="49"/>
        <v>3594.1114550674492</v>
      </c>
      <c r="BA192" s="24">
        <f t="shared" si="50"/>
        <v>311671.73900260159</v>
      </c>
      <c r="BB192" s="24">
        <f t="shared" si="51"/>
        <v>26492.097815221117</v>
      </c>
      <c r="BD192" t="s">
        <v>103</v>
      </c>
      <c r="BE192">
        <v>1</v>
      </c>
      <c r="BG192" t="s">
        <v>5305</v>
      </c>
      <c r="BI192" t="s">
        <v>199</v>
      </c>
      <c r="BN192" t="s">
        <v>5138</v>
      </c>
      <c r="BO192" t="s">
        <v>5061</v>
      </c>
      <c r="BP192" t="s">
        <v>5062</v>
      </c>
      <c r="BS192" t="e">
        <f>_xlfn.XLOOKUP(AV192,#REF!,#REF!)</f>
        <v>#REF!</v>
      </c>
    </row>
    <row r="193" spans="2:71" x14ac:dyDescent="0.2">
      <c r="C193" t="s">
        <v>94</v>
      </c>
      <c r="E193" t="s">
        <v>726</v>
      </c>
      <c r="F193" t="s">
        <v>727</v>
      </c>
      <c r="G193" t="s">
        <v>728</v>
      </c>
      <c r="H193" s="1">
        <v>44410</v>
      </c>
      <c r="J193" t="s">
        <v>4702</v>
      </c>
      <c r="K193">
        <v>13</v>
      </c>
      <c r="L193" t="s">
        <v>4667</v>
      </c>
      <c r="M193" t="s">
        <v>3984</v>
      </c>
      <c r="N193" t="s">
        <v>4668</v>
      </c>
      <c r="O193" t="s">
        <v>98</v>
      </c>
      <c r="P193" t="s">
        <v>99</v>
      </c>
      <c r="Q193">
        <f t="shared" si="45"/>
        <v>31</v>
      </c>
      <c r="R193" s="3">
        <v>580955</v>
      </c>
      <c r="S193" s="3">
        <v>101825.83333333333</v>
      </c>
      <c r="T193" s="20">
        <v>0</v>
      </c>
      <c r="U193" s="3">
        <f t="shared" si="52"/>
        <v>0</v>
      </c>
      <c r="V193" s="21"/>
      <c r="W193" s="3">
        <v>2327.5440705128203</v>
      </c>
      <c r="X193" s="3">
        <v>1344.8032407407406</v>
      </c>
      <c r="Y193" s="22">
        <v>242.06458333333333</v>
      </c>
      <c r="Z193">
        <v>75</v>
      </c>
      <c r="AB193" s="3">
        <v>4662.3543051240013</v>
      </c>
      <c r="AC193" s="3">
        <v>4167</v>
      </c>
      <c r="AD193" s="3">
        <f t="shared" si="46"/>
        <v>114644.59953304424</v>
      </c>
      <c r="AE193" s="3">
        <v>4154.166666666667</v>
      </c>
      <c r="AG193" s="3">
        <f t="shared" si="47"/>
        <v>118798.76619971091</v>
      </c>
      <c r="AJ193" s="3">
        <v>0</v>
      </c>
      <c r="AK193" t="s">
        <v>100</v>
      </c>
      <c r="AM193" s="23">
        <v>0.05</v>
      </c>
      <c r="AN193" s="24">
        <f t="shared" si="53"/>
        <v>118798.76619971091</v>
      </c>
      <c r="AO193" s="25">
        <f t="shared" si="54"/>
        <v>5939.9383099855459</v>
      </c>
      <c r="AP193" s="3">
        <f t="shared" si="55"/>
        <v>29700</v>
      </c>
      <c r="AQ193" s="24">
        <f t="shared" si="56"/>
        <v>1485</v>
      </c>
      <c r="AR193" s="24">
        <f t="shared" si="57"/>
        <v>155923.70450969646</v>
      </c>
      <c r="AS193" s="24">
        <f t="shared" si="48"/>
        <v>148498.7661997109</v>
      </c>
      <c r="AT193" t="s">
        <v>134</v>
      </c>
      <c r="AU193" t="s">
        <v>134</v>
      </c>
      <c r="AV193" t="s">
        <v>135</v>
      </c>
      <c r="AW193">
        <v>35887</v>
      </c>
      <c r="AX193" t="s">
        <v>136</v>
      </c>
      <c r="AY193">
        <v>94.088300000000004</v>
      </c>
      <c r="AZ193" s="3">
        <f t="shared" si="49"/>
        <v>1657.2060979919549</v>
      </c>
      <c r="BA193" s="24">
        <f t="shared" si="50"/>
        <v>148498.7661997109</v>
      </c>
      <c r="BB193" s="24">
        <f t="shared" si="51"/>
        <v>7424.9383099855622</v>
      </c>
      <c r="BD193" t="s">
        <v>103</v>
      </c>
      <c r="BE193">
        <v>1</v>
      </c>
      <c r="BG193" t="s">
        <v>5305</v>
      </c>
      <c r="BI193" t="s">
        <v>144</v>
      </c>
      <c r="BN193" t="s">
        <v>5067</v>
      </c>
      <c r="BO193" t="s">
        <v>5071</v>
      </c>
      <c r="BP193" t="s">
        <v>5085</v>
      </c>
      <c r="BS193" t="e">
        <f>_xlfn.XLOOKUP(AV193,#REF!,#REF!)</f>
        <v>#REF!</v>
      </c>
    </row>
    <row r="194" spans="2:71" x14ac:dyDescent="0.2">
      <c r="C194" t="s">
        <v>94</v>
      </c>
      <c r="E194" t="s">
        <v>729</v>
      </c>
      <c r="F194" t="s">
        <v>730</v>
      </c>
      <c r="G194" t="s">
        <v>731</v>
      </c>
      <c r="H194" s="1">
        <v>44417</v>
      </c>
      <c r="J194" t="s">
        <v>4697</v>
      </c>
      <c r="K194">
        <v>14</v>
      </c>
      <c r="L194" t="s">
        <v>4683</v>
      </c>
      <c r="M194" t="s">
        <v>293</v>
      </c>
      <c r="N194" t="s">
        <v>4668</v>
      </c>
      <c r="O194" t="s">
        <v>98</v>
      </c>
      <c r="P194" t="s">
        <v>99</v>
      </c>
      <c r="Q194">
        <f t="shared" si="45"/>
        <v>31</v>
      </c>
      <c r="R194" s="3">
        <v>583844</v>
      </c>
      <c r="S194" s="3">
        <v>97307.25</v>
      </c>
      <c r="T194" s="20">
        <v>0.1</v>
      </c>
      <c r="U194" s="3">
        <f t="shared" si="52"/>
        <v>9730.7250000000004</v>
      </c>
      <c r="V194" s="21"/>
      <c r="W194" s="3">
        <v>2339.1185897435898</v>
      </c>
      <c r="X194" s="3">
        <v>1351.4907407407406</v>
      </c>
      <c r="Y194" s="22">
        <v>243.26833333333332</v>
      </c>
      <c r="Z194">
        <v>75</v>
      </c>
      <c r="AB194" s="3">
        <v>2048.9361921001982</v>
      </c>
      <c r="AC194" s="3">
        <v>4167</v>
      </c>
      <c r="AD194" s="3">
        <f t="shared" si="46"/>
        <v>117262.78885591787</v>
      </c>
      <c r="AE194" s="3">
        <v>0</v>
      </c>
      <c r="AG194" s="3">
        <f t="shared" si="47"/>
        <v>117262.78885591787</v>
      </c>
      <c r="AJ194" s="3">
        <v>0</v>
      </c>
      <c r="AK194" t="s">
        <v>100</v>
      </c>
      <c r="AM194" s="23">
        <v>0</v>
      </c>
      <c r="AN194" s="24">
        <f t="shared" si="53"/>
        <v>117262.78885591787</v>
      </c>
      <c r="AO194" s="25">
        <f t="shared" si="54"/>
        <v>0</v>
      </c>
      <c r="AP194" s="3">
        <f t="shared" si="55"/>
        <v>29700</v>
      </c>
      <c r="AQ194" s="24">
        <f t="shared" si="56"/>
        <v>0</v>
      </c>
      <c r="AR194" s="24">
        <f t="shared" si="57"/>
        <v>146962.78885591787</v>
      </c>
      <c r="AS194" s="24">
        <f t="shared" si="48"/>
        <v>146962.78885591787</v>
      </c>
      <c r="AT194" t="s">
        <v>4725</v>
      </c>
      <c r="AU194" t="s">
        <v>174</v>
      </c>
      <c r="AV194" t="s">
        <v>174</v>
      </c>
      <c r="AW194" t="s">
        <v>4693</v>
      </c>
      <c r="AX194" t="s">
        <v>169</v>
      </c>
      <c r="AY194">
        <v>1</v>
      </c>
      <c r="AZ194" s="3">
        <f t="shared" si="49"/>
        <v>146962.78885591787</v>
      </c>
      <c r="BA194" s="24">
        <f t="shared" si="50"/>
        <v>146962.78885591787</v>
      </c>
      <c r="BB194" s="24">
        <f t="shared" si="51"/>
        <v>0</v>
      </c>
      <c r="BD194" t="s">
        <v>170</v>
      </c>
      <c r="BE194">
        <v>1</v>
      </c>
      <c r="BG194" t="s">
        <v>170</v>
      </c>
      <c r="BI194" t="s">
        <v>312</v>
      </c>
      <c r="BN194" t="s">
        <v>5080</v>
      </c>
      <c r="BO194" t="s">
        <v>4725</v>
      </c>
      <c r="BP194" t="s">
        <v>4725</v>
      </c>
    </row>
    <row r="195" spans="2:71" x14ac:dyDescent="0.2">
      <c r="C195" t="s">
        <v>94</v>
      </c>
      <c r="E195" t="s">
        <v>732</v>
      </c>
      <c r="F195" t="s">
        <v>733</v>
      </c>
      <c r="G195" t="s">
        <v>734</v>
      </c>
      <c r="H195" s="1">
        <v>44417</v>
      </c>
      <c r="J195" t="s">
        <v>4708</v>
      </c>
      <c r="K195">
        <v>12</v>
      </c>
      <c r="L195" t="s">
        <v>4667</v>
      </c>
      <c r="M195" t="s">
        <v>3984</v>
      </c>
      <c r="N195" t="s">
        <v>4668</v>
      </c>
      <c r="O195" t="s">
        <v>98</v>
      </c>
      <c r="P195" t="s">
        <v>99</v>
      </c>
      <c r="Q195">
        <f t="shared" si="45"/>
        <v>31</v>
      </c>
      <c r="R195" s="3">
        <v>329522</v>
      </c>
      <c r="S195" s="3">
        <v>59920.25</v>
      </c>
      <c r="T195" s="20">
        <v>0</v>
      </c>
      <c r="U195" s="3">
        <f t="shared" si="52"/>
        <v>0</v>
      </c>
      <c r="V195" s="21"/>
      <c r="W195" s="3">
        <v>1320.2003205128206</v>
      </c>
      <c r="X195" s="3">
        <v>762.78240740740739</v>
      </c>
      <c r="Y195" s="22">
        <v>137.30083333333334</v>
      </c>
      <c r="Z195">
        <v>75</v>
      </c>
      <c r="AB195" s="3">
        <v>0</v>
      </c>
      <c r="AC195" s="3">
        <v>4167</v>
      </c>
      <c r="AD195" s="3">
        <f t="shared" si="46"/>
        <v>66382.533561253571</v>
      </c>
      <c r="AE195" s="3">
        <v>4154.166666666667</v>
      </c>
      <c r="AG195" s="3">
        <f t="shared" si="47"/>
        <v>70536.700227920242</v>
      </c>
      <c r="AJ195" s="3">
        <v>0</v>
      </c>
      <c r="AK195" t="s">
        <v>100</v>
      </c>
      <c r="AM195" s="23">
        <v>0.05</v>
      </c>
      <c r="AN195" s="24">
        <f t="shared" si="53"/>
        <v>70536.700227920242</v>
      </c>
      <c r="AO195" s="25">
        <f t="shared" si="54"/>
        <v>3526.8350113960123</v>
      </c>
      <c r="AP195" s="3">
        <f t="shared" si="55"/>
        <v>29700</v>
      </c>
      <c r="AQ195" s="24">
        <f t="shared" si="56"/>
        <v>1485</v>
      </c>
      <c r="AR195" s="24">
        <f t="shared" si="57"/>
        <v>105248.53523931626</v>
      </c>
      <c r="AS195" s="24">
        <f t="shared" si="48"/>
        <v>100236.70022792024</v>
      </c>
      <c r="AT195" t="s">
        <v>134</v>
      </c>
      <c r="AU195" t="s">
        <v>134</v>
      </c>
      <c r="AV195" t="s">
        <v>135</v>
      </c>
      <c r="AW195">
        <v>35883</v>
      </c>
      <c r="AX195" t="s">
        <v>136</v>
      </c>
      <c r="AY195">
        <v>94.088300000000004</v>
      </c>
      <c r="AZ195" s="3">
        <f t="shared" si="49"/>
        <v>1118.6144848968072</v>
      </c>
      <c r="BA195" s="24">
        <f t="shared" si="50"/>
        <v>100236.70022792024</v>
      </c>
      <c r="BB195" s="24">
        <f t="shared" si="51"/>
        <v>5011.8350113960187</v>
      </c>
      <c r="BD195" t="s">
        <v>103</v>
      </c>
      <c r="BE195">
        <v>1</v>
      </c>
      <c r="BG195" t="s">
        <v>5305</v>
      </c>
      <c r="BI195" t="s">
        <v>144</v>
      </c>
      <c r="BN195" t="s">
        <v>5067</v>
      </c>
      <c r="BO195" t="s">
        <v>5071</v>
      </c>
      <c r="BP195" t="s">
        <v>5127</v>
      </c>
      <c r="BS195" t="e">
        <f>_xlfn.XLOOKUP(AV195,#REF!,#REF!)</f>
        <v>#REF!</v>
      </c>
    </row>
    <row r="196" spans="2:71" x14ac:dyDescent="0.2">
      <c r="C196" t="s">
        <v>94</v>
      </c>
      <c r="E196" t="s">
        <v>735</v>
      </c>
      <c r="F196" t="s">
        <v>736</v>
      </c>
      <c r="G196" t="s">
        <v>737</v>
      </c>
      <c r="H196" s="1">
        <v>44417</v>
      </c>
      <c r="J196" t="s">
        <v>4702</v>
      </c>
      <c r="K196">
        <v>13</v>
      </c>
      <c r="L196" t="s">
        <v>4703</v>
      </c>
      <c r="M196" t="s">
        <v>293</v>
      </c>
      <c r="N196" t="s">
        <v>4668</v>
      </c>
      <c r="O196" t="s">
        <v>98</v>
      </c>
      <c r="P196" t="s">
        <v>99</v>
      </c>
      <c r="Q196">
        <f t="shared" ref="Q196:Q259" si="58">IF(IF(ISBLANK(I196),"",MONTH(I196))&lt;&gt;MONTH($Q$1),IF(($Q$1-H196)&gt;30,DAY(EOMONTH($Q$1,0)),EOMONTH($Q$1,0)-H196+1),DAY(I196))</f>
        <v>31</v>
      </c>
      <c r="R196" s="3">
        <v>506350</v>
      </c>
      <c r="S196" s="3">
        <v>89391.583333333328</v>
      </c>
      <c r="T196" s="20">
        <v>0</v>
      </c>
      <c r="U196" s="3">
        <f t="shared" si="52"/>
        <v>0</v>
      </c>
      <c r="V196" s="21"/>
      <c r="W196" s="3">
        <v>2028.6458333333333</v>
      </c>
      <c r="X196" s="3">
        <v>1172.1064814814815</v>
      </c>
      <c r="Y196" s="22">
        <v>210.97916666666669</v>
      </c>
      <c r="Z196">
        <v>75</v>
      </c>
      <c r="AB196" s="3">
        <v>0</v>
      </c>
      <c r="AC196" s="3">
        <v>4167</v>
      </c>
      <c r="AD196" s="3">
        <f t="shared" ref="AD196:AD259" si="59">S196+U196+V196+W196+X196+Y196+Z196+AA196+AB196+AC196</f>
        <v>97045.314814814803</v>
      </c>
      <c r="AE196" s="3">
        <v>5687.5</v>
      </c>
      <c r="AG196" s="3">
        <f t="shared" ref="AG196:AG259" si="60">AD196+AE196</f>
        <v>102732.8148148148</v>
      </c>
      <c r="AJ196" s="3">
        <v>5785.5624142824954</v>
      </c>
      <c r="AK196" t="s">
        <v>266</v>
      </c>
      <c r="AL196" t="s">
        <v>267</v>
      </c>
      <c r="AM196" s="23">
        <v>8.5000000000000006E-2</v>
      </c>
      <c r="AN196" s="24">
        <f t="shared" si="53"/>
        <v>108518.3772290973</v>
      </c>
      <c r="AO196" s="25">
        <f t="shared" si="54"/>
        <v>9224.0620644732717</v>
      </c>
      <c r="AP196" s="3">
        <f t="shared" si="55"/>
        <v>29700</v>
      </c>
      <c r="AQ196" s="24">
        <f t="shared" si="56"/>
        <v>2524.5</v>
      </c>
      <c r="AR196" s="24">
        <f t="shared" si="57"/>
        <v>149966.93929357058</v>
      </c>
      <c r="AS196" s="24">
        <f t="shared" ref="AS196:AS259" si="61">+AN196+AP196</f>
        <v>138218.3772290973</v>
      </c>
      <c r="AT196" t="s">
        <v>134</v>
      </c>
      <c r="AU196" t="s">
        <v>134</v>
      </c>
      <c r="AV196" t="s">
        <v>135</v>
      </c>
      <c r="AW196">
        <v>90390</v>
      </c>
      <c r="AX196" t="s">
        <v>136</v>
      </c>
      <c r="AY196">
        <v>94.088300000000004</v>
      </c>
      <c r="AZ196" s="3">
        <f t="shared" ref="AZ196:AZ259" si="62">AR196/AY196</f>
        <v>1593.8957266054394</v>
      </c>
      <c r="BA196" s="24">
        <f t="shared" ref="BA196:BA259" si="63">AS196</f>
        <v>138218.3772290973</v>
      </c>
      <c r="BB196" s="24">
        <f t="shared" ref="BB196:BB259" si="64">AR196-AS196</f>
        <v>11748.562064473284</v>
      </c>
      <c r="BD196" t="s">
        <v>103</v>
      </c>
      <c r="BE196">
        <v>1</v>
      </c>
      <c r="BG196" t="s">
        <v>5305</v>
      </c>
      <c r="BI196" t="s">
        <v>199</v>
      </c>
      <c r="BN196" t="s">
        <v>5138</v>
      </c>
      <c r="BO196" t="s">
        <v>5061</v>
      </c>
      <c r="BP196" t="s">
        <v>5062</v>
      </c>
      <c r="BS196" t="e">
        <f>_xlfn.XLOOKUP(AV196,#REF!,#REF!)</f>
        <v>#REF!</v>
      </c>
    </row>
    <row r="197" spans="2:71" x14ac:dyDescent="0.2">
      <c r="C197" t="s">
        <v>94</v>
      </c>
      <c r="E197" t="s">
        <v>738</v>
      </c>
      <c r="F197" t="s">
        <v>739</v>
      </c>
      <c r="G197" t="s">
        <v>740</v>
      </c>
      <c r="H197" s="1">
        <v>44424</v>
      </c>
      <c r="J197" t="s">
        <v>4708</v>
      </c>
      <c r="K197">
        <v>12</v>
      </c>
      <c r="L197" t="s">
        <v>4667</v>
      </c>
      <c r="M197" t="s">
        <v>3984</v>
      </c>
      <c r="N197" t="s">
        <v>4668</v>
      </c>
      <c r="O197" t="s">
        <v>98</v>
      </c>
      <c r="P197" t="s">
        <v>99</v>
      </c>
      <c r="Q197">
        <f t="shared" si="58"/>
        <v>31</v>
      </c>
      <c r="R197" s="3">
        <v>362624</v>
      </c>
      <c r="S197" s="3">
        <v>65437.333333333336</v>
      </c>
      <c r="T197" s="20">
        <v>0</v>
      </c>
      <c r="U197" s="3">
        <f t="shared" si="52"/>
        <v>0</v>
      </c>
      <c r="V197" s="21"/>
      <c r="W197" s="3">
        <v>1452.8205128205127</v>
      </c>
      <c r="X197" s="3">
        <v>839.40740740740739</v>
      </c>
      <c r="Y197" s="22">
        <v>151.09333333333333</v>
      </c>
      <c r="Z197">
        <v>75</v>
      </c>
      <c r="AB197" s="3">
        <v>0</v>
      </c>
      <c r="AC197" s="3">
        <v>4167</v>
      </c>
      <c r="AD197" s="3">
        <f t="shared" si="59"/>
        <v>72122.654586894583</v>
      </c>
      <c r="AE197" s="3">
        <v>4154.166666666667</v>
      </c>
      <c r="AG197" s="3">
        <f t="shared" si="60"/>
        <v>76276.821253561255</v>
      </c>
      <c r="AJ197" s="3">
        <v>0</v>
      </c>
      <c r="AK197" t="s">
        <v>100</v>
      </c>
      <c r="AM197" s="23">
        <v>0.05</v>
      </c>
      <c r="AN197" s="24">
        <f t="shared" si="53"/>
        <v>76276.821253561255</v>
      </c>
      <c r="AO197" s="25">
        <f t="shared" si="54"/>
        <v>3813.8410626780628</v>
      </c>
      <c r="AP197" s="3">
        <f t="shared" si="55"/>
        <v>29700</v>
      </c>
      <c r="AQ197" s="24">
        <f t="shared" si="56"/>
        <v>1485</v>
      </c>
      <c r="AR197" s="24">
        <f t="shared" si="57"/>
        <v>111275.66231623932</v>
      </c>
      <c r="AS197" s="24">
        <f t="shared" si="61"/>
        <v>105976.82125356125</v>
      </c>
      <c r="AT197" t="s">
        <v>134</v>
      </c>
      <c r="AU197" t="s">
        <v>134</v>
      </c>
      <c r="AV197" t="s">
        <v>135</v>
      </c>
      <c r="AW197">
        <v>32119</v>
      </c>
      <c r="AX197" t="s">
        <v>136</v>
      </c>
      <c r="AY197">
        <v>94.088300000000004</v>
      </c>
      <c r="AZ197" s="3">
        <f t="shared" si="62"/>
        <v>1182.6726842363962</v>
      </c>
      <c r="BA197" s="24">
        <f t="shared" si="63"/>
        <v>105976.82125356125</v>
      </c>
      <c r="BB197" s="24">
        <f t="shared" si="64"/>
        <v>5298.8410626780678</v>
      </c>
      <c r="BD197" t="s">
        <v>103</v>
      </c>
      <c r="BE197">
        <v>1</v>
      </c>
      <c r="BG197" t="s">
        <v>5305</v>
      </c>
      <c r="BI197" t="s">
        <v>144</v>
      </c>
      <c r="BN197" t="s">
        <v>5067</v>
      </c>
      <c r="BO197" t="s">
        <v>5088</v>
      </c>
      <c r="BP197" t="s">
        <v>5140</v>
      </c>
      <c r="BS197" t="e">
        <f>_xlfn.XLOOKUP(AV197,#REF!,#REF!)</f>
        <v>#REF!</v>
      </c>
    </row>
    <row r="198" spans="2:71" x14ac:dyDescent="0.2">
      <c r="C198" t="s">
        <v>94</v>
      </c>
      <c r="E198" t="s">
        <v>741</v>
      </c>
      <c r="F198" t="s">
        <v>742</v>
      </c>
      <c r="G198" t="s">
        <v>743</v>
      </c>
      <c r="H198" s="1">
        <v>44424</v>
      </c>
      <c r="J198" t="s">
        <v>4702</v>
      </c>
      <c r="K198">
        <v>13</v>
      </c>
      <c r="L198" t="s">
        <v>4703</v>
      </c>
      <c r="M198" t="s">
        <v>293</v>
      </c>
      <c r="N198" t="s">
        <v>4668</v>
      </c>
      <c r="O198" t="s">
        <v>98</v>
      </c>
      <c r="P198" t="s">
        <v>99</v>
      </c>
      <c r="Q198">
        <f t="shared" si="58"/>
        <v>31</v>
      </c>
      <c r="R198" s="3">
        <v>395422</v>
      </c>
      <c r="S198" s="3">
        <v>70903.583333333328</v>
      </c>
      <c r="T198" s="20">
        <v>0</v>
      </c>
      <c r="U198" s="3">
        <f t="shared" si="52"/>
        <v>0</v>
      </c>
      <c r="V198" s="21"/>
      <c r="W198" s="3">
        <v>1584.2227564102566</v>
      </c>
      <c r="X198" s="3">
        <v>915.32870370370381</v>
      </c>
      <c r="Y198" s="22">
        <v>164.75916666666669</v>
      </c>
      <c r="Z198">
        <v>75</v>
      </c>
      <c r="AB198" s="3">
        <v>0</v>
      </c>
      <c r="AC198" s="3">
        <v>4167</v>
      </c>
      <c r="AD198" s="3">
        <f t="shared" si="59"/>
        <v>77809.893960113957</v>
      </c>
      <c r="AE198" s="3">
        <v>5687.5</v>
      </c>
      <c r="AG198" s="3">
        <f t="shared" si="60"/>
        <v>83497.393960113957</v>
      </c>
      <c r="AJ198" s="3">
        <v>3900.7409927950625</v>
      </c>
      <c r="AK198" t="s">
        <v>289</v>
      </c>
      <c r="AL198" t="s">
        <v>290</v>
      </c>
      <c r="AM198" s="23">
        <v>8.5000000000000006E-2</v>
      </c>
      <c r="AN198" s="24">
        <f t="shared" si="53"/>
        <v>87398.134952909022</v>
      </c>
      <c r="AO198" s="25">
        <f t="shared" si="54"/>
        <v>7428.8414709972676</v>
      </c>
      <c r="AP198" s="3">
        <f t="shared" si="55"/>
        <v>29700</v>
      </c>
      <c r="AQ198" s="24">
        <f t="shared" si="56"/>
        <v>2524.5</v>
      </c>
      <c r="AR198" s="24">
        <f t="shared" si="57"/>
        <v>127051.47642390629</v>
      </c>
      <c r="AS198" s="24">
        <f t="shared" si="61"/>
        <v>117098.13495290902</v>
      </c>
      <c r="AT198" t="s">
        <v>134</v>
      </c>
      <c r="AU198" t="s">
        <v>134</v>
      </c>
      <c r="AV198" t="s">
        <v>135</v>
      </c>
      <c r="AW198">
        <v>90294</v>
      </c>
      <c r="AX198" t="s">
        <v>136</v>
      </c>
      <c r="AY198">
        <v>94.088300000000004</v>
      </c>
      <c r="AZ198" s="3">
        <f t="shared" si="62"/>
        <v>1350.3429908278317</v>
      </c>
      <c r="BA198" s="24">
        <f t="shared" si="63"/>
        <v>117098.13495290902</v>
      </c>
      <c r="BB198" s="24">
        <f t="shared" si="64"/>
        <v>9953.3414709972712</v>
      </c>
      <c r="BD198" t="s">
        <v>103</v>
      </c>
      <c r="BE198">
        <v>1</v>
      </c>
      <c r="BG198" t="s">
        <v>5305</v>
      </c>
      <c r="BI198" t="s">
        <v>262</v>
      </c>
      <c r="BN198" t="s">
        <v>5104</v>
      </c>
      <c r="BO198" t="s">
        <v>5061</v>
      </c>
      <c r="BP198" t="s">
        <v>5062</v>
      </c>
      <c r="BS198" t="e">
        <f>_xlfn.XLOOKUP(AV198,#REF!,#REF!)</f>
        <v>#REF!</v>
      </c>
    </row>
    <row r="199" spans="2:71" x14ac:dyDescent="0.2">
      <c r="C199" t="s">
        <v>94</v>
      </c>
      <c r="E199" t="s">
        <v>744</v>
      </c>
      <c r="F199" t="s">
        <v>745</v>
      </c>
      <c r="G199" t="s">
        <v>746</v>
      </c>
      <c r="H199" s="1">
        <v>44424</v>
      </c>
      <c r="J199" t="s">
        <v>4708</v>
      </c>
      <c r="K199">
        <v>12</v>
      </c>
      <c r="L199" t="s">
        <v>4667</v>
      </c>
      <c r="M199" t="s">
        <v>3984</v>
      </c>
      <c r="N199" t="s">
        <v>4668</v>
      </c>
      <c r="O199" t="s">
        <v>98</v>
      </c>
      <c r="P199" t="s">
        <v>99</v>
      </c>
      <c r="Q199">
        <f t="shared" si="58"/>
        <v>31</v>
      </c>
      <c r="R199" s="3">
        <v>387874</v>
      </c>
      <c r="S199" s="3">
        <v>69645.583333333328</v>
      </c>
      <c r="T199" s="20">
        <v>0</v>
      </c>
      <c r="U199" s="3">
        <f t="shared" si="52"/>
        <v>0</v>
      </c>
      <c r="V199" s="21"/>
      <c r="W199" s="3">
        <v>1553.9823717948718</v>
      </c>
      <c r="X199" s="3">
        <v>897.85648148148152</v>
      </c>
      <c r="Y199" s="22">
        <v>161.61416666666668</v>
      </c>
      <c r="Z199">
        <v>75</v>
      </c>
      <c r="AB199" s="3">
        <v>0</v>
      </c>
      <c r="AC199" s="3">
        <v>4167</v>
      </c>
      <c r="AD199" s="3">
        <f t="shared" si="59"/>
        <v>76501.036353276344</v>
      </c>
      <c r="AE199" s="3">
        <v>4154.166666666667</v>
      </c>
      <c r="AG199" s="3">
        <f t="shared" si="60"/>
        <v>80655.203019943016</v>
      </c>
      <c r="AJ199" s="3">
        <v>0</v>
      </c>
      <c r="AK199" t="s">
        <v>100</v>
      </c>
      <c r="AM199" s="23">
        <v>0.05</v>
      </c>
      <c r="AN199" s="24">
        <f t="shared" si="53"/>
        <v>80655.203019943016</v>
      </c>
      <c r="AO199" s="25">
        <f t="shared" si="54"/>
        <v>4032.760150997151</v>
      </c>
      <c r="AP199" s="3">
        <f t="shared" si="55"/>
        <v>29700</v>
      </c>
      <c r="AQ199" s="24">
        <f t="shared" si="56"/>
        <v>1485</v>
      </c>
      <c r="AR199" s="24">
        <f t="shared" si="57"/>
        <v>115872.96317094017</v>
      </c>
      <c r="AS199" s="24">
        <f t="shared" si="61"/>
        <v>110355.20301994302</v>
      </c>
      <c r="AT199" t="s">
        <v>134</v>
      </c>
      <c r="AU199" t="s">
        <v>134</v>
      </c>
      <c r="AV199" t="s">
        <v>135</v>
      </c>
      <c r="AW199">
        <v>35070</v>
      </c>
      <c r="AX199" t="s">
        <v>136</v>
      </c>
      <c r="AY199">
        <v>94.088300000000004</v>
      </c>
      <c r="AZ199" s="3">
        <f t="shared" si="62"/>
        <v>1231.5342414619051</v>
      </c>
      <c r="BA199" s="24">
        <f t="shared" si="63"/>
        <v>110355.20301994302</v>
      </c>
      <c r="BB199" s="24">
        <f t="shared" si="64"/>
        <v>5517.7601509971573</v>
      </c>
      <c r="BD199" t="s">
        <v>103</v>
      </c>
      <c r="BE199">
        <v>1</v>
      </c>
      <c r="BG199" t="s">
        <v>5305</v>
      </c>
      <c r="BI199" t="s">
        <v>144</v>
      </c>
      <c r="BN199" t="s">
        <v>5080</v>
      </c>
      <c r="BO199" t="s">
        <v>5071</v>
      </c>
      <c r="BP199" t="s">
        <v>5081</v>
      </c>
      <c r="BS199" t="e">
        <f>_xlfn.XLOOKUP(AV199,#REF!,#REF!)</f>
        <v>#REF!</v>
      </c>
    </row>
    <row r="200" spans="2:71" x14ac:dyDescent="0.2">
      <c r="C200" t="s">
        <v>94</v>
      </c>
      <c r="E200" t="s">
        <v>747</v>
      </c>
      <c r="F200" t="s">
        <v>748</v>
      </c>
      <c r="G200" t="s">
        <v>749</v>
      </c>
      <c r="H200" s="1">
        <v>44424</v>
      </c>
      <c r="J200" t="s">
        <v>4708</v>
      </c>
      <c r="K200">
        <v>12</v>
      </c>
      <c r="L200" t="s">
        <v>4667</v>
      </c>
      <c r="M200" t="s">
        <v>3984</v>
      </c>
      <c r="N200" t="s">
        <v>4668</v>
      </c>
      <c r="O200" t="s">
        <v>98</v>
      </c>
      <c r="P200" t="s">
        <v>99</v>
      </c>
      <c r="Q200">
        <f t="shared" si="58"/>
        <v>31</v>
      </c>
      <c r="R200" s="3">
        <v>270190</v>
      </c>
      <c r="S200" s="3">
        <v>50031.666666666664</v>
      </c>
      <c r="T200" s="20">
        <v>0</v>
      </c>
      <c r="U200" s="3">
        <f t="shared" si="52"/>
        <v>0</v>
      </c>
      <c r="V200" s="21"/>
      <c r="W200" s="3">
        <v>1082.4919871794871</v>
      </c>
      <c r="X200" s="3">
        <v>625.43981481481489</v>
      </c>
      <c r="Y200" s="22">
        <v>112.57916666666667</v>
      </c>
      <c r="Z200">
        <v>75</v>
      </c>
      <c r="AB200" s="3">
        <v>0</v>
      </c>
      <c r="AC200" s="3">
        <v>4167</v>
      </c>
      <c r="AD200" s="3">
        <f t="shared" si="59"/>
        <v>56094.177635327636</v>
      </c>
      <c r="AE200" s="3">
        <v>4154.166666666667</v>
      </c>
      <c r="AG200" s="3">
        <f t="shared" si="60"/>
        <v>60248.344301994301</v>
      </c>
      <c r="AJ200" s="3">
        <v>4428.6782206037651</v>
      </c>
      <c r="AK200" t="s">
        <v>166</v>
      </c>
      <c r="AL200" t="s">
        <v>165</v>
      </c>
      <c r="AM200" s="23">
        <v>0.05</v>
      </c>
      <c r="AN200" s="24">
        <f t="shared" si="53"/>
        <v>64677.022522598068</v>
      </c>
      <c r="AO200" s="25">
        <f t="shared" si="54"/>
        <v>3233.8511261299036</v>
      </c>
      <c r="AP200" s="3">
        <f t="shared" si="55"/>
        <v>29700</v>
      </c>
      <c r="AQ200" s="24">
        <f t="shared" si="56"/>
        <v>1485</v>
      </c>
      <c r="AR200" s="24">
        <f t="shared" si="57"/>
        <v>99095.873648727968</v>
      </c>
      <c r="AS200" s="24">
        <f t="shared" si="61"/>
        <v>94377.022522598068</v>
      </c>
      <c r="AT200" t="s">
        <v>225</v>
      </c>
      <c r="AU200" t="s">
        <v>225</v>
      </c>
      <c r="AV200" t="s">
        <v>156</v>
      </c>
      <c r="AW200" t="s">
        <v>4848</v>
      </c>
      <c r="AX200" t="s">
        <v>157</v>
      </c>
      <c r="AY200">
        <v>125.569</v>
      </c>
      <c r="AZ200" s="3">
        <f t="shared" si="62"/>
        <v>789.17466610969245</v>
      </c>
      <c r="BA200" s="24">
        <f t="shared" si="63"/>
        <v>94377.022522598068</v>
      </c>
      <c r="BB200" s="24">
        <f t="shared" si="64"/>
        <v>4718.8511261298991</v>
      </c>
      <c r="BD200" t="s">
        <v>103</v>
      </c>
      <c r="BE200">
        <v>1</v>
      </c>
      <c r="BG200" t="s">
        <v>5309</v>
      </c>
      <c r="BI200" t="s">
        <v>144</v>
      </c>
      <c r="BN200" t="s">
        <v>5067</v>
      </c>
      <c r="BO200" t="s">
        <v>5074</v>
      </c>
      <c r="BP200" t="s">
        <v>5141</v>
      </c>
      <c r="BS200" t="e">
        <f>_xlfn.XLOOKUP(AV200,#REF!,#REF!)</f>
        <v>#REF!</v>
      </c>
    </row>
    <row r="201" spans="2:71" x14ac:dyDescent="0.2">
      <c r="C201" t="s">
        <v>94</v>
      </c>
      <c r="E201" t="s">
        <v>750</v>
      </c>
      <c r="F201" t="s">
        <v>751</v>
      </c>
      <c r="G201" t="s">
        <v>752</v>
      </c>
      <c r="H201" s="1">
        <v>44424</v>
      </c>
      <c r="J201" t="s">
        <v>4702</v>
      </c>
      <c r="K201">
        <v>13</v>
      </c>
      <c r="L201" t="s">
        <v>4703</v>
      </c>
      <c r="M201" t="s">
        <v>293</v>
      </c>
      <c r="N201" t="s">
        <v>4668</v>
      </c>
      <c r="O201" t="s">
        <v>98</v>
      </c>
      <c r="P201" t="s">
        <v>99</v>
      </c>
      <c r="Q201">
        <f t="shared" si="58"/>
        <v>31</v>
      </c>
      <c r="R201" s="3">
        <v>405234</v>
      </c>
      <c r="S201" s="3">
        <v>72538.916666666672</v>
      </c>
      <c r="T201" s="20">
        <v>0</v>
      </c>
      <c r="U201" s="3">
        <f t="shared" si="52"/>
        <v>0</v>
      </c>
      <c r="V201" s="21"/>
      <c r="W201" s="3">
        <v>1623.533653846154</v>
      </c>
      <c r="X201" s="3">
        <v>938.04166666666663</v>
      </c>
      <c r="Y201" s="22">
        <v>168.8475</v>
      </c>
      <c r="Z201">
        <v>75</v>
      </c>
      <c r="AB201" s="3">
        <v>3073.4042881502974</v>
      </c>
      <c r="AC201" s="3">
        <v>5167</v>
      </c>
      <c r="AD201" s="3">
        <f t="shared" si="59"/>
        <v>83584.7437753298</v>
      </c>
      <c r="AE201" s="3">
        <v>5687.5</v>
      </c>
      <c r="AG201" s="3">
        <f t="shared" si="60"/>
        <v>89272.2437753298</v>
      </c>
      <c r="AJ201" s="3">
        <v>5785.5624142824954</v>
      </c>
      <c r="AK201" t="s">
        <v>266</v>
      </c>
      <c r="AL201" t="s">
        <v>267</v>
      </c>
      <c r="AM201" s="23">
        <v>8.5000000000000006E-2</v>
      </c>
      <c r="AN201" s="24">
        <f t="shared" si="53"/>
        <v>95057.806189612296</v>
      </c>
      <c r="AO201" s="25">
        <f t="shared" si="54"/>
        <v>8079.9135261170459</v>
      </c>
      <c r="AP201" s="3">
        <f t="shared" si="55"/>
        <v>29700</v>
      </c>
      <c r="AQ201" s="24">
        <f t="shared" si="56"/>
        <v>2524.5</v>
      </c>
      <c r="AR201" s="24">
        <f t="shared" si="57"/>
        <v>135362.21971572936</v>
      </c>
      <c r="AS201" s="24">
        <f t="shared" si="61"/>
        <v>124757.8061896123</v>
      </c>
      <c r="AT201" t="s">
        <v>134</v>
      </c>
      <c r="AU201" t="s">
        <v>134</v>
      </c>
      <c r="AV201" t="s">
        <v>135</v>
      </c>
      <c r="AW201">
        <v>90373</v>
      </c>
      <c r="AX201" t="s">
        <v>136</v>
      </c>
      <c r="AY201">
        <v>94.088300000000004</v>
      </c>
      <c r="AZ201" s="3">
        <f t="shared" si="62"/>
        <v>1438.6721804488905</v>
      </c>
      <c r="BA201" s="24">
        <f t="shared" si="63"/>
        <v>124757.8061896123</v>
      </c>
      <c r="BB201" s="24">
        <f t="shared" si="64"/>
        <v>10604.41352611706</v>
      </c>
      <c r="BD201" t="s">
        <v>103</v>
      </c>
      <c r="BE201">
        <v>1</v>
      </c>
      <c r="BG201" t="s">
        <v>5305</v>
      </c>
      <c r="BI201" t="s">
        <v>199</v>
      </c>
      <c r="BN201" t="s">
        <v>5115</v>
      </c>
      <c r="BO201" t="s">
        <v>5061</v>
      </c>
      <c r="BP201" t="s">
        <v>5062</v>
      </c>
      <c r="BS201" t="e">
        <f>_xlfn.XLOOKUP(AV201,#REF!,#REF!)</f>
        <v>#REF!</v>
      </c>
    </row>
    <row r="202" spans="2:71" x14ac:dyDescent="0.2">
      <c r="B202">
        <f>+COUNTIF(F202:F3369,F202)</f>
        <v>2</v>
      </c>
      <c r="C202" t="s">
        <v>94</v>
      </c>
      <c r="E202" t="s">
        <v>753</v>
      </c>
      <c r="F202" t="s">
        <v>754</v>
      </c>
      <c r="G202" t="s">
        <v>755</v>
      </c>
      <c r="H202" s="1">
        <v>44427</v>
      </c>
      <c r="J202" t="s">
        <v>4702</v>
      </c>
      <c r="K202">
        <v>13</v>
      </c>
      <c r="L202" t="s">
        <v>4703</v>
      </c>
      <c r="M202" t="s">
        <v>293</v>
      </c>
      <c r="N202" t="s">
        <v>4668</v>
      </c>
      <c r="O202" t="s">
        <v>98</v>
      </c>
      <c r="P202" t="s">
        <v>99</v>
      </c>
      <c r="Q202">
        <f t="shared" si="58"/>
        <v>31</v>
      </c>
      <c r="R202" s="3">
        <v>498713</v>
      </c>
      <c r="S202" s="3">
        <v>88118.833333333328</v>
      </c>
      <c r="T202" s="20">
        <v>0</v>
      </c>
      <c r="U202" s="3">
        <f t="shared" si="52"/>
        <v>0</v>
      </c>
      <c r="V202" s="21"/>
      <c r="W202" s="3">
        <v>1998.0488782051279</v>
      </c>
      <c r="X202" s="3">
        <v>1154.4282407407406</v>
      </c>
      <c r="Y202" s="22">
        <v>207.79708333333332</v>
      </c>
      <c r="Z202">
        <v>75</v>
      </c>
      <c r="AB202" s="3">
        <v>4002.5968512677373</v>
      </c>
      <c r="AC202" s="3">
        <v>4167</v>
      </c>
      <c r="AD202" s="3">
        <f t="shared" si="59"/>
        <v>99723.704386880272</v>
      </c>
      <c r="AE202" s="3">
        <v>5687.5</v>
      </c>
      <c r="AG202" s="3">
        <f t="shared" si="60"/>
        <v>105411.20438688027</v>
      </c>
      <c r="AJ202" s="3">
        <v>7530.1189525032505</v>
      </c>
      <c r="AK202" t="s">
        <v>523</v>
      </c>
      <c r="AL202" t="s">
        <v>524</v>
      </c>
      <c r="AM202" s="23">
        <v>8.5000000000000006E-2</v>
      </c>
      <c r="AN202" s="24">
        <f t="shared" si="53"/>
        <v>112941.32333938353</v>
      </c>
      <c r="AO202" s="25">
        <f t="shared" si="54"/>
        <v>9600.0124838476004</v>
      </c>
      <c r="AP202" s="3">
        <f t="shared" si="55"/>
        <v>29700</v>
      </c>
      <c r="AQ202" s="24">
        <f t="shared" si="56"/>
        <v>2524.5</v>
      </c>
      <c r="AR202" s="24">
        <f t="shared" si="57"/>
        <v>154765.83582323114</v>
      </c>
      <c r="AS202" s="24">
        <f t="shared" si="61"/>
        <v>142641.32333938353</v>
      </c>
      <c r="AT202" t="s">
        <v>141</v>
      </c>
      <c r="AU202" t="s">
        <v>141</v>
      </c>
      <c r="AV202" t="s">
        <v>142</v>
      </c>
      <c r="AW202">
        <v>1202</v>
      </c>
      <c r="AX202" t="s">
        <v>143</v>
      </c>
      <c r="AY202">
        <v>67.992199999999997</v>
      </c>
      <c r="AZ202" s="3">
        <f t="shared" si="62"/>
        <v>2276.2292707579863</v>
      </c>
      <c r="BA202" s="24">
        <f t="shared" si="63"/>
        <v>142641.32333938353</v>
      </c>
      <c r="BB202" s="24">
        <f t="shared" si="64"/>
        <v>12124.512483847619</v>
      </c>
      <c r="BD202" t="s">
        <v>103</v>
      </c>
      <c r="BE202">
        <v>1</v>
      </c>
      <c r="BG202" t="s">
        <v>5306</v>
      </c>
      <c r="BI202" t="s">
        <v>199</v>
      </c>
      <c r="BN202" t="s">
        <v>5117</v>
      </c>
      <c r="BO202" t="s">
        <v>5068</v>
      </c>
      <c r="BP202" t="s">
        <v>5062</v>
      </c>
      <c r="BS202" t="e">
        <f>_xlfn.XLOOKUP(AV202,#REF!,#REF!)</f>
        <v>#REF!</v>
      </c>
    </row>
    <row r="203" spans="2:71" x14ac:dyDescent="0.2">
      <c r="C203" t="s">
        <v>94</v>
      </c>
      <c r="E203" t="s">
        <v>756</v>
      </c>
      <c r="F203" t="s">
        <v>757</v>
      </c>
      <c r="G203" t="s">
        <v>758</v>
      </c>
      <c r="H203" s="1">
        <v>44431</v>
      </c>
      <c r="J203" t="s">
        <v>4708</v>
      </c>
      <c r="K203">
        <v>12</v>
      </c>
      <c r="L203" t="s">
        <v>4703</v>
      </c>
      <c r="M203" t="s">
        <v>293</v>
      </c>
      <c r="N203" t="s">
        <v>4668</v>
      </c>
      <c r="O203" t="s">
        <v>98</v>
      </c>
      <c r="P203" t="s">
        <v>99</v>
      </c>
      <c r="Q203">
        <f t="shared" si="58"/>
        <v>31</v>
      </c>
      <c r="R203" s="3">
        <v>418531</v>
      </c>
      <c r="S203" s="3">
        <v>74755.083333333328</v>
      </c>
      <c r="T203" s="20">
        <v>0</v>
      </c>
      <c r="U203" s="3">
        <f t="shared" si="52"/>
        <v>0</v>
      </c>
      <c r="V203" s="21"/>
      <c r="W203" s="3">
        <v>1676.8068910256409</v>
      </c>
      <c r="X203" s="3">
        <v>968.82175925925935</v>
      </c>
      <c r="Y203" s="22">
        <v>174.38791666666668</v>
      </c>
      <c r="Z203">
        <v>75</v>
      </c>
      <c r="AB203" s="3">
        <v>0</v>
      </c>
      <c r="AC203" s="3">
        <v>4167</v>
      </c>
      <c r="AD203" s="3">
        <f t="shared" si="59"/>
        <v>81817.099900284898</v>
      </c>
      <c r="AE203" s="3">
        <v>5687.5</v>
      </c>
      <c r="AG203" s="3">
        <f t="shared" si="60"/>
        <v>87504.599900284898</v>
      </c>
      <c r="AJ203" s="3">
        <v>5785.5624142824954</v>
      </c>
      <c r="AK203" t="s">
        <v>266</v>
      </c>
      <c r="AL203" t="s">
        <v>267</v>
      </c>
      <c r="AM203" s="23">
        <v>8.5000000000000006E-2</v>
      </c>
      <c r="AN203" s="24">
        <f t="shared" si="53"/>
        <v>93290.162314567395</v>
      </c>
      <c r="AO203" s="25">
        <f t="shared" si="54"/>
        <v>7929.6637967382294</v>
      </c>
      <c r="AP203" s="3">
        <f t="shared" si="55"/>
        <v>29700</v>
      </c>
      <c r="AQ203" s="24">
        <f t="shared" si="56"/>
        <v>2524.5</v>
      </c>
      <c r="AR203" s="24">
        <f t="shared" si="57"/>
        <v>133444.32611130562</v>
      </c>
      <c r="AS203" s="24">
        <f t="shared" si="61"/>
        <v>122990.16231456739</v>
      </c>
      <c r="AT203" t="s">
        <v>134</v>
      </c>
      <c r="AU203" t="s">
        <v>134</v>
      </c>
      <c r="AV203" t="s">
        <v>135</v>
      </c>
      <c r="AW203">
        <v>90373</v>
      </c>
      <c r="AX203" t="s">
        <v>136</v>
      </c>
      <c r="AY203">
        <v>94.088300000000004</v>
      </c>
      <c r="AZ203" s="3">
        <f t="shared" si="62"/>
        <v>1418.28820492352</v>
      </c>
      <c r="BA203" s="24">
        <f t="shared" si="63"/>
        <v>122990.16231456739</v>
      </c>
      <c r="BB203" s="24">
        <f t="shared" si="64"/>
        <v>10454.163796738227</v>
      </c>
      <c r="BD203" t="s">
        <v>103</v>
      </c>
      <c r="BE203">
        <v>1</v>
      </c>
      <c r="BG203" t="s">
        <v>5305</v>
      </c>
      <c r="BI203" t="s">
        <v>199</v>
      </c>
      <c r="BN203" t="s">
        <v>5115</v>
      </c>
      <c r="BO203" t="s">
        <v>5061</v>
      </c>
      <c r="BP203" t="s">
        <v>5062</v>
      </c>
      <c r="BS203" t="e">
        <f>_xlfn.XLOOKUP(AV203,#REF!,#REF!)</f>
        <v>#REF!</v>
      </c>
    </row>
    <row r="204" spans="2:71" x14ac:dyDescent="0.2">
      <c r="C204" t="s">
        <v>94</v>
      </c>
      <c r="E204" t="s">
        <v>759</v>
      </c>
      <c r="F204" t="s">
        <v>760</v>
      </c>
      <c r="G204" t="s">
        <v>761</v>
      </c>
      <c r="H204" s="1">
        <v>44438</v>
      </c>
      <c r="J204" t="s">
        <v>4702</v>
      </c>
      <c r="K204">
        <v>13</v>
      </c>
      <c r="L204" t="s">
        <v>4703</v>
      </c>
      <c r="M204" t="s">
        <v>293</v>
      </c>
      <c r="N204" t="s">
        <v>4668</v>
      </c>
      <c r="O204" t="s">
        <v>98</v>
      </c>
      <c r="P204" t="s">
        <v>99</v>
      </c>
      <c r="Q204">
        <f t="shared" si="58"/>
        <v>31</v>
      </c>
      <c r="R204" s="3">
        <v>318611</v>
      </c>
      <c r="S204" s="3">
        <v>58101.75</v>
      </c>
      <c r="T204" s="20">
        <v>0</v>
      </c>
      <c r="U204" s="3">
        <f t="shared" si="52"/>
        <v>0</v>
      </c>
      <c r="V204" s="21"/>
      <c r="W204" s="3">
        <v>1276.4863782051282</v>
      </c>
      <c r="X204" s="3">
        <v>737.52546296296305</v>
      </c>
      <c r="Y204" s="22">
        <v>132.75458333333333</v>
      </c>
      <c r="Z204">
        <v>75</v>
      </c>
      <c r="AB204" s="3">
        <v>0</v>
      </c>
      <c r="AC204" s="3">
        <v>4167</v>
      </c>
      <c r="AD204" s="3">
        <f t="shared" si="59"/>
        <v>64490.516424501424</v>
      </c>
      <c r="AE204" s="3">
        <v>5687.5</v>
      </c>
      <c r="AG204" s="3">
        <f t="shared" si="60"/>
        <v>70178.016424501431</v>
      </c>
      <c r="AJ204" s="3">
        <v>7264.8</v>
      </c>
      <c r="AK204" t="s">
        <v>197</v>
      </c>
      <c r="AL204" t="s">
        <v>198</v>
      </c>
      <c r="AM204" s="23">
        <v>8.5000000000000006E-2</v>
      </c>
      <c r="AN204" s="24">
        <f t="shared" si="53"/>
        <v>77442.816424501434</v>
      </c>
      <c r="AO204" s="25">
        <f t="shared" si="54"/>
        <v>6582.6393960826226</v>
      </c>
      <c r="AP204" s="3">
        <f t="shared" si="55"/>
        <v>29700</v>
      </c>
      <c r="AQ204" s="24">
        <f t="shared" si="56"/>
        <v>2524.5</v>
      </c>
      <c r="AR204" s="24">
        <f t="shared" si="57"/>
        <v>116249.95582058406</v>
      </c>
      <c r="AS204" s="24">
        <f t="shared" si="61"/>
        <v>107142.81642450143</v>
      </c>
      <c r="AT204" t="s">
        <v>134</v>
      </c>
      <c r="AU204" t="s">
        <v>134</v>
      </c>
      <c r="AV204" t="s">
        <v>135</v>
      </c>
      <c r="AW204">
        <v>35803</v>
      </c>
      <c r="AX204" t="s">
        <v>136</v>
      </c>
      <c r="AY204">
        <v>94.088300000000004</v>
      </c>
      <c r="AZ204" s="3">
        <f t="shared" si="62"/>
        <v>1235.5410377335338</v>
      </c>
      <c r="BA204" s="24">
        <f t="shared" si="63"/>
        <v>107142.81642450143</v>
      </c>
      <c r="BB204" s="24">
        <f t="shared" si="64"/>
        <v>9107.1393960826244</v>
      </c>
      <c r="BD204" t="s">
        <v>103</v>
      </c>
      <c r="BE204">
        <v>1</v>
      </c>
      <c r="BG204" t="s">
        <v>5305</v>
      </c>
      <c r="BI204" t="s">
        <v>262</v>
      </c>
      <c r="BN204" t="s">
        <v>5086</v>
      </c>
      <c r="BO204" t="s">
        <v>5077</v>
      </c>
      <c r="BP204" t="s">
        <v>5135</v>
      </c>
      <c r="BS204" t="e">
        <f>_xlfn.XLOOKUP(AV204,#REF!,#REF!)</f>
        <v>#REF!</v>
      </c>
    </row>
    <row r="205" spans="2:71" x14ac:dyDescent="0.2">
      <c r="C205" t="s">
        <v>94</v>
      </c>
      <c r="E205" t="s">
        <v>762</v>
      </c>
      <c r="F205" t="s">
        <v>763</v>
      </c>
      <c r="G205" t="s">
        <v>764</v>
      </c>
      <c r="H205" s="1">
        <v>44438</v>
      </c>
      <c r="J205" t="s">
        <v>4708</v>
      </c>
      <c r="K205">
        <v>12</v>
      </c>
      <c r="L205" t="s">
        <v>4703</v>
      </c>
      <c r="M205" t="s">
        <v>293</v>
      </c>
      <c r="N205" t="s">
        <v>4668</v>
      </c>
      <c r="O205" t="s">
        <v>98</v>
      </c>
      <c r="P205" t="s">
        <v>99</v>
      </c>
      <c r="Q205">
        <f t="shared" si="58"/>
        <v>31</v>
      </c>
      <c r="R205" s="3">
        <v>479732</v>
      </c>
      <c r="S205" s="3">
        <v>84955.333333333328</v>
      </c>
      <c r="T205" s="20">
        <v>0</v>
      </c>
      <c r="U205" s="3">
        <f t="shared" ref="U205:U268" si="65">+S205*T205</f>
        <v>0</v>
      </c>
      <c r="V205" s="21"/>
      <c r="W205" s="3">
        <v>1922.0032051282053</v>
      </c>
      <c r="X205" s="3">
        <v>1110.4907407407406</v>
      </c>
      <c r="Y205" s="22">
        <v>199.88833333333332</v>
      </c>
      <c r="Z205">
        <v>75</v>
      </c>
      <c r="AB205" s="3">
        <v>0</v>
      </c>
      <c r="AC205" s="3">
        <v>4167</v>
      </c>
      <c r="AD205" s="3">
        <f t="shared" si="59"/>
        <v>92429.715612535612</v>
      </c>
      <c r="AE205" s="3">
        <v>5687.5</v>
      </c>
      <c r="AG205" s="3">
        <f t="shared" si="60"/>
        <v>98117.215612535612</v>
      </c>
      <c r="AJ205" s="3">
        <v>5785.5624142824954</v>
      </c>
      <c r="AK205" t="s">
        <v>266</v>
      </c>
      <c r="AL205" t="s">
        <v>267</v>
      </c>
      <c r="AM205" s="23">
        <v>8.5000000000000006E-2</v>
      </c>
      <c r="AN205" s="24">
        <f t="shared" si="53"/>
        <v>103902.77802681811</v>
      </c>
      <c r="AO205" s="25">
        <f t="shared" si="54"/>
        <v>8831.7361322795405</v>
      </c>
      <c r="AP205" s="3">
        <f t="shared" si="55"/>
        <v>29700</v>
      </c>
      <c r="AQ205" s="24">
        <f t="shared" si="56"/>
        <v>2524.5</v>
      </c>
      <c r="AR205" s="24">
        <f t="shared" si="57"/>
        <v>144959.01415909766</v>
      </c>
      <c r="AS205" s="24">
        <f t="shared" si="61"/>
        <v>133602.77802681812</v>
      </c>
      <c r="AT205" t="s">
        <v>134</v>
      </c>
      <c r="AU205" t="s">
        <v>134</v>
      </c>
      <c r="AV205" t="s">
        <v>135</v>
      </c>
      <c r="AW205">
        <v>90243</v>
      </c>
      <c r="AX205" t="s">
        <v>136</v>
      </c>
      <c r="AY205">
        <v>94.088300000000004</v>
      </c>
      <c r="AZ205" s="3">
        <f t="shared" si="62"/>
        <v>1540.6699255815829</v>
      </c>
      <c r="BA205" s="24">
        <f t="shared" si="63"/>
        <v>133602.77802681812</v>
      </c>
      <c r="BB205" s="24">
        <f t="shared" si="64"/>
        <v>11356.236132279533</v>
      </c>
      <c r="BD205" t="s">
        <v>103</v>
      </c>
      <c r="BE205">
        <v>1</v>
      </c>
      <c r="BG205" t="s">
        <v>5305</v>
      </c>
      <c r="BI205" t="s">
        <v>199</v>
      </c>
      <c r="BN205" t="s">
        <v>5138</v>
      </c>
      <c r="BO205" t="s">
        <v>5061</v>
      </c>
      <c r="BP205" t="s">
        <v>5062</v>
      </c>
      <c r="BS205" t="e">
        <f>_xlfn.XLOOKUP(AV205,#REF!,#REF!)</f>
        <v>#REF!</v>
      </c>
    </row>
    <row r="206" spans="2:71" x14ac:dyDescent="0.2">
      <c r="C206" t="s">
        <v>94</v>
      </c>
      <c r="E206" t="s">
        <v>765</v>
      </c>
      <c r="F206" t="s">
        <v>766</v>
      </c>
      <c r="G206" t="s">
        <v>767</v>
      </c>
      <c r="H206" s="1">
        <v>44438</v>
      </c>
      <c r="J206" t="s">
        <v>4697</v>
      </c>
      <c r="K206">
        <v>14</v>
      </c>
      <c r="L206" t="s">
        <v>4703</v>
      </c>
      <c r="M206" t="s">
        <v>293</v>
      </c>
      <c r="N206" t="s">
        <v>4668</v>
      </c>
      <c r="O206" t="s">
        <v>98</v>
      </c>
      <c r="P206" t="s">
        <v>99</v>
      </c>
      <c r="Q206">
        <f t="shared" si="58"/>
        <v>31</v>
      </c>
      <c r="R206" s="3">
        <v>587496</v>
      </c>
      <c r="S206" s="3">
        <v>102915.91666666667</v>
      </c>
      <c r="T206" s="20">
        <v>0</v>
      </c>
      <c r="U206" s="3">
        <f t="shared" si="65"/>
        <v>0</v>
      </c>
      <c r="V206" s="21"/>
      <c r="W206" s="3">
        <v>2353.75</v>
      </c>
      <c r="X206" s="3">
        <v>1359.9444444444446</v>
      </c>
      <c r="Y206" s="22">
        <v>244.79</v>
      </c>
      <c r="Z206">
        <v>75</v>
      </c>
      <c r="AB206" s="3">
        <v>0</v>
      </c>
      <c r="AC206" s="3">
        <v>4167</v>
      </c>
      <c r="AD206" s="3">
        <f t="shared" si="59"/>
        <v>111116.4011111111</v>
      </c>
      <c r="AE206" s="3">
        <v>5687.5</v>
      </c>
      <c r="AG206" s="3">
        <f t="shared" si="60"/>
        <v>116803.9011111111</v>
      </c>
      <c r="AJ206" s="3">
        <v>5813.1491241962494</v>
      </c>
      <c r="AK206" t="s">
        <v>229</v>
      </c>
      <c r="AL206" t="s">
        <v>230</v>
      </c>
      <c r="AM206" s="23">
        <v>8.5000000000000006E-2</v>
      </c>
      <c r="AN206" s="24">
        <f t="shared" si="53"/>
        <v>122617.05023530735</v>
      </c>
      <c r="AO206" s="25">
        <f t="shared" si="54"/>
        <v>10422.449270001125</v>
      </c>
      <c r="AP206" s="3">
        <f t="shared" si="55"/>
        <v>29700</v>
      </c>
      <c r="AQ206" s="24">
        <f t="shared" si="56"/>
        <v>2524.5</v>
      </c>
      <c r="AR206" s="24">
        <f t="shared" si="57"/>
        <v>165263.99950530849</v>
      </c>
      <c r="AS206" s="24">
        <f t="shared" si="61"/>
        <v>152317.05023530737</v>
      </c>
      <c r="AT206" t="s">
        <v>134</v>
      </c>
      <c r="AU206" t="s">
        <v>134</v>
      </c>
      <c r="AV206" t="s">
        <v>135</v>
      </c>
      <c r="AW206">
        <v>90349</v>
      </c>
      <c r="AX206" t="s">
        <v>136</v>
      </c>
      <c r="AY206">
        <v>94.088300000000004</v>
      </c>
      <c r="AZ206" s="3">
        <f t="shared" si="62"/>
        <v>1756.4776864425064</v>
      </c>
      <c r="BA206" s="24">
        <f t="shared" si="63"/>
        <v>152317.05023530737</v>
      </c>
      <c r="BB206" s="24">
        <f t="shared" si="64"/>
        <v>12946.949270001118</v>
      </c>
      <c r="BD206" t="s">
        <v>103</v>
      </c>
      <c r="BE206">
        <v>1</v>
      </c>
      <c r="BG206" t="s">
        <v>5305</v>
      </c>
      <c r="BI206" t="s">
        <v>104</v>
      </c>
      <c r="BN206" t="s">
        <v>5109</v>
      </c>
      <c r="BO206" t="s">
        <v>5061</v>
      </c>
      <c r="BP206" t="s">
        <v>5062</v>
      </c>
      <c r="BS206" t="e">
        <f>_xlfn.XLOOKUP(AV206,#REF!,#REF!)</f>
        <v>#REF!</v>
      </c>
    </row>
    <row r="207" spans="2:71" x14ac:dyDescent="0.2">
      <c r="C207" t="s">
        <v>94</v>
      </c>
      <c r="E207" t="s">
        <v>768</v>
      </c>
      <c r="F207" t="s">
        <v>769</v>
      </c>
      <c r="G207" t="s">
        <v>770</v>
      </c>
      <c r="H207" s="1">
        <v>44440</v>
      </c>
      <c r="J207" t="s">
        <v>4702</v>
      </c>
      <c r="K207">
        <v>13</v>
      </c>
      <c r="L207" t="s">
        <v>4703</v>
      </c>
      <c r="M207" t="s">
        <v>293</v>
      </c>
      <c r="N207" t="s">
        <v>4668</v>
      </c>
      <c r="O207" t="s">
        <v>98</v>
      </c>
      <c r="P207" t="s">
        <v>99</v>
      </c>
      <c r="Q207">
        <f t="shared" si="58"/>
        <v>31</v>
      </c>
      <c r="R207" s="3">
        <v>469082</v>
      </c>
      <c r="S207" s="3">
        <v>83180.333333333328</v>
      </c>
      <c r="T207" s="20">
        <v>0</v>
      </c>
      <c r="U207" s="3">
        <f t="shared" si="65"/>
        <v>0</v>
      </c>
      <c r="V207" s="21"/>
      <c r="W207" s="3">
        <v>1879.3349358974358</v>
      </c>
      <c r="X207" s="3">
        <v>1085.8379629629628</v>
      </c>
      <c r="Y207" s="22">
        <v>195.45083333333332</v>
      </c>
      <c r="Z207">
        <v>75</v>
      </c>
      <c r="AB207" s="3">
        <v>0</v>
      </c>
      <c r="AC207" s="3">
        <v>4167</v>
      </c>
      <c r="AD207" s="3">
        <f t="shared" si="59"/>
        <v>90582.957065527065</v>
      </c>
      <c r="AE207" s="3">
        <v>5687.5</v>
      </c>
      <c r="AG207" s="3">
        <f t="shared" si="60"/>
        <v>96270.457065527065</v>
      </c>
      <c r="AJ207" s="3">
        <v>3900.7409927950625</v>
      </c>
      <c r="AK207" t="s">
        <v>289</v>
      </c>
      <c r="AL207" t="s">
        <v>290</v>
      </c>
      <c r="AM207" s="23">
        <v>8.5000000000000006E-2</v>
      </c>
      <c r="AN207" s="24">
        <f t="shared" si="53"/>
        <v>100171.19805832213</v>
      </c>
      <c r="AO207" s="25">
        <f t="shared" si="54"/>
        <v>8514.5518349573813</v>
      </c>
      <c r="AP207" s="3">
        <f t="shared" si="55"/>
        <v>29700</v>
      </c>
      <c r="AQ207" s="24">
        <f t="shared" si="56"/>
        <v>2524.5</v>
      </c>
      <c r="AR207" s="24">
        <f t="shared" si="57"/>
        <v>140910.24989327951</v>
      </c>
      <c r="AS207" s="24">
        <f t="shared" si="61"/>
        <v>129871.19805832213</v>
      </c>
      <c r="AT207" t="s">
        <v>771</v>
      </c>
      <c r="AU207" t="s">
        <v>771</v>
      </c>
      <c r="AV207" t="s">
        <v>772</v>
      </c>
      <c r="AW207">
        <v>1116</v>
      </c>
      <c r="AX207" t="s">
        <v>102</v>
      </c>
      <c r="AY207">
        <v>108.643</v>
      </c>
      <c r="AZ207" s="3">
        <f t="shared" si="62"/>
        <v>1297.0025670616562</v>
      </c>
      <c r="BA207" s="24">
        <f t="shared" si="63"/>
        <v>129871.19805832213</v>
      </c>
      <c r="BB207" s="24">
        <f t="shared" si="64"/>
        <v>11039.051834957383</v>
      </c>
      <c r="BD207" t="s">
        <v>103</v>
      </c>
      <c r="BE207">
        <v>1</v>
      </c>
      <c r="BG207" t="s">
        <v>5311</v>
      </c>
      <c r="BI207" t="s">
        <v>312</v>
      </c>
      <c r="BN207" t="s">
        <v>5117</v>
      </c>
      <c r="BO207" t="s">
        <v>771</v>
      </c>
      <c r="BP207" t="s">
        <v>5062</v>
      </c>
      <c r="BS207" t="e">
        <f>_xlfn.XLOOKUP(AV207,#REF!,#REF!)</f>
        <v>#REF!</v>
      </c>
    </row>
    <row r="208" spans="2:71" x14ac:dyDescent="0.2">
      <c r="C208" t="s">
        <v>94</v>
      </c>
      <c r="E208" t="s">
        <v>773</v>
      </c>
      <c r="F208" t="s">
        <v>774</v>
      </c>
      <c r="G208" t="s">
        <v>775</v>
      </c>
      <c r="H208" s="1">
        <v>44445</v>
      </c>
      <c r="J208" t="s">
        <v>4702</v>
      </c>
      <c r="K208">
        <v>13</v>
      </c>
      <c r="L208" t="s">
        <v>4703</v>
      </c>
      <c r="M208" t="s">
        <v>293</v>
      </c>
      <c r="N208" t="s">
        <v>4668</v>
      </c>
      <c r="O208" t="s">
        <v>98</v>
      </c>
      <c r="P208" t="s">
        <v>99</v>
      </c>
      <c r="Q208">
        <f t="shared" si="58"/>
        <v>31</v>
      </c>
      <c r="R208" s="3">
        <v>445852</v>
      </c>
      <c r="S208" s="3">
        <v>79308.583333333328</v>
      </c>
      <c r="T208" s="20">
        <v>0</v>
      </c>
      <c r="U208" s="3">
        <f t="shared" si="65"/>
        <v>0</v>
      </c>
      <c r="V208" s="21"/>
      <c r="W208" s="3">
        <v>1786.2660256410256</v>
      </c>
      <c r="X208" s="3">
        <v>1032.064814814815</v>
      </c>
      <c r="Y208" s="22">
        <v>185.77166666666668</v>
      </c>
      <c r="Z208">
        <v>75</v>
      </c>
      <c r="AB208" s="3">
        <v>2048.9361921001982</v>
      </c>
      <c r="AC208" s="3">
        <v>4167</v>
      </c>
      <c r="AD208" s="3">
        <f t="shared" si="59"/>
        <v>88603.622032556043</v>
      </c>
      <c r="AE208" s="3">
        <v>5687.5</v>
      </c>
      <c r="AG208" s="3">
        <f t="shared" si="60"/>
        <v>94291.122032556043</v>
      </c>
      <c r="AJ208" s="3">
        <v>5785.5624142824954</v>
      </c>
      <c r="AK208" t="s">
        <v>266</v>
      </c>
      <c r="AL208" t="s">
        <v>267</v>
      </c>
      <c r="AM208" s="23">
        <v>8.5000000000000006E-2</v>
      </c>
      <c r="AN208" s="24">
        <f t="shared" si="53"/>
        <v>100076.68444683854</v>
      </c>
      <c r="AO208" s="25">
        <f t="shared" si="54"/>
        <v>8506.5181779812756</v>
      </c>
      <c r="AP208" s="3">
        <f t="shared" si="55"/>
        <v>29700</v>
      </c>
      <c r="AQ208" s="24">
        <f t="shared" si="56"/>
        <v>2524.5</v>
      </c>
      <c r="AR208" s="24">
        <f t="shared" si="57"/>
        <v>140807.70262481982</v>
      </c>
      <c r="AS208" s="24">
        <f t="shared" si="61"/>
        <v>129776.68444683854</v>
      </c>
      <c r="AT208" t="s">
        <v>134</v>
      </c>
      <c r="AU208" t="s">
        <v>134</v>
      </c>
      <c r="AV208" t="s">
        <v>135</v>
      </c>
      <c r="AW208">
        <v>90373</v>
      </c>
      <c r="AX208" t="s">
        <v>136</v>
      </c>
      <c r="AY208">
        <v>94.088300000000004</v>
      </c>
      <c r="AZ208" s="3">
        <f t="shared" si="62"/>
        <v>1496.5484829125387</v>
      </c>
      <c r="BA208" s="24">
        <f t="shared" si="63"/>
        <v>129776.68444683854</v>
      </c>
      <c r="BB208" s="24">
        <f t="shared" si="64"/>
        <v>11031.018177981285</v>
      </c>
      <c r="BD208" t="s">
        <v>103</v>
      </c>
      <c r="BE208">
        <v>1</v>
      </c>
      <c r="BG208" t="s">
        <v>5305</v>
      </c>
      <c r="BI208" t="s">
        <v>199</v>
      </c>
      <c r="BN208" t="s">
        <v>5115</v>
      </c>
      <c r="BO208" t="s">
        <v>5061</v>
      </c>
      <c r="BP208" t="s">
        <v>5062</v>
      </c>
      <c r="BS208" t="e">
        <f>_xlfn.XLOOKUP(AV208,#REF!,#REF!)</f>
        <v>#REF!</v>
      </c>
    </row>
    <row r="209" spans="2:71" x14ac:dyDescent="0.2">
      <c r="C209" t="s">
        <v>94</v>
      </c>
      <c r="E209" t="s">
        <v>776</v>
      </c>
      <c r="F209" t="s">
        <v>777</v>
      </c>
      <c r="G209" t="s">
        <v>778</v>
      </c>
      <c r="H209" s="1">
        <v>44452</v>
      </c>
      <c r="J209" t="s">
        <v>4778</v>
      </c>
      <c r="K209">
        <v>11</v>
      </c>
      <c r="L209" t="s">
        <v>4667</v>
      </c>
      <c r="M209" t="s">
        <v>3984</v>
      </c>
      <c r="N209" t="s">
        <v>4668</v>
      </c>
      <c r="O209" t="s">
        <v>98</v>
      </c>
      <c r="P209" t="s">
        <v>99</v>
      </c>
      <c r="Q209">
        <f t="shared" si="58"/>
        <v>31</v>
      </c>
      <c r="R209" s="3">
        <v>319343</v>
      </c>
      <c r="S209" s="3">
        <v>58223.833333333336</v>
      </c>
      <c r="T209" s="20">
        <v>0</v>
      </c>
      <c r="U209" s="3">
        <f t="shared" si="65"/>
        <v>0</v>
      </c>
      <c r="V209" s="21"/>
      <c r="W209" s="3">
        <v>1279.4190705128206</v>
      </c>
      <c r="X209" s="3">
        <v>739.21990740740739</v>
      </c>
      <c r="Y209" s="22">
        <v>133.05958333333334</v>
      </c>
      <c r="Z209">
        <v>75</v>
      </c>
      <c r="AB209" s="3">
        <v>0</v>
      </c>
      <c r="AC209" s="3">
        <v>4167</v>
      </c>
      <c r="AD209" s="3">
        <f t="shared" si="59"/>
        <v>64617.5318945869</v>
      </c>
      <c r="AE209" s="3">
        <v>4154.166666666667</v>
      </c>
      <c r="AG209" s="3">
        <f t="shared" si="60"/>
        <v>68771.698561253565</v>
      </c>
      <c r="AJ209" s="3">
        <v>0</v>
      </c>
      <c r="AK209" t="s">
        <v>100</v>
      </c>
      <c r="AM209" s="23">
        <v>0.05</v>
      </c>
      <c r="AN209" s="24">
        <f t="shared" ref="AN209:AN272" si="66">AG209+AJ209+AH209+AI209</f>
        <v>68771.698561253565</v>
      </c>
      <c r="AO209" s="25">
        <f t="shared" si="54"/>
        <v>3438.5849280626785</v>
      </c>
      <c r="AP209" s="3">
        <f t="shared" si="55"/>
        <v>29700</v>
      </c>
      <c r="AQ209" s="24">
        <f t="shared" si="56"/>
        <v>1485</v>
      </c>
      <c r="AR209" s="24">
        <f t="shared" si="57"/>
        <v>103395.28348931624</v>
      </c>
      <c r="AS209" s="24">
        <f t="shared" si="61"/>
        <v>98471.698561253565</v>
      </c>
      <c r="AT209" t="s">
        <v>134</v>
      </c>
      <c r="AU209" t="s">
        <v>134</v>
      </c>
      <c r="AV209" t="s">
        <v>135</v>
      </c>
      <c r="AW209">
        <v>35070</v>
      </c>
      <c r="AX209" t="s">
        <v>136</v>
      </c>
      <c r="AY209">
        <v>94.088300000000004</v>
      </c>
      <c r="AZ209" s="3">
        <f t="shared" si="62"/>
        <v>1098.9175433004552</v>
      </c>
      <c r="BA209" s="24">
        <f t="shared" si="63"/>
        <v>98471.698561253565</v>
      </c>
      <c r="BB209" s="24">
        <f t="shared" si="64"/>
        <v>4923.5849280626717</v>
      </c>
      <c r="BD209" t="s">
        <v>103</v>
      </c>
      <c r="BE209">
        <v>1</v>
      </c>
      <c r="BG209" t="s">
        <v>5305</v>
      </c>
      <c r="BI209" t="s">
        <v>144</v>
      </c>
      <c r="BN209" t="s">
        <v>5080</v>
      </c>
      <c r="BO209" t="s">
        <v>5071</v>
      </c>
      <c r="BP209" t="s">
        <v>5081</v>
      </c>
      <c r="BS209" t="e">
        <f>_xlfn.XLOOKUP(AV209,#REF!,#REF!)</f>
        <v>#REF!</v>
      </c>
    </row>
    <row r="210" spans="2:71" x14ac:dyDescent="0.2">
      <c r="C210" t="s">
        <v>94</v>
      </c>
      <c r="E210" t="s">
        <v>779</v>
      </c>
      <c r="F210" t="s">
        <v>780</v>
      </c>
      <c r="G210" t="s">
        <v>781</v>
      </c>
      <c r="H210" s="1">
        <v>44452</v>
      </c>
      <c r="J210" t="s">
        <v>4702</v>
      </c>
      <c r="K210">
        <v>13</v>
      </c>
      <c r="L210" t="s">
        <v>4703</v>
      </c>
      <c r="M210" t="s">
        <v>293</v>
      </c>
      <c r="N210" t="s">
        <v>4668</v>
      </c>
      <c r="O210" t="s">
        <v>98</v>
      </c>
      <c r="P210" t="s">
        <v>99</v>
      </c>
      <c r="Q210">
        <f t="shared" si="58"/>
        <v>31</v>
      </c>
      <c r="R210" s="3">
        <v>450886</v>
      </c>
      <c r="S210" s="3">
        <v>80147.666666666672</v>
      </c>
      <c r="T210" s="20">
        <v>0</v>
      </c>
      <c r="U210" s="3">
        <f t="shared" si="65"/>
        <v>0</v>
      </c>
      <c r="V210" s="21"/>
      <c r="W210" s="3">
        <v>1806.4342948717949</v>
      </c>
      <c r="X210" s="3">
        <v>1043.7175925925926</v>
      </c>
      <c r="Y210" s="22">
        <v>187.86916666666667</v>
      </c>
      <c r="Z210">
        <v>75</v>
      </c>
      <c r="AB210" s="3">
        <v>0</v>
      </c>
      <c r="AC210" s="3">
        <v>4167</v>
      </c>
      <c r="AD210" s="3">
        <f t="shared" si="59"/>
        <v>87427.687720797738</v>
      </c>
      <c r="AE210" s="3">
        <v>5687.5</v>
      </c>
      <c r="AG210" s="3">
        <f t="shared" si="60"/>
        <v>93115.187720797738</v>
      </c>
      <c r="AJ210" s="3">
        <v>5813.1491241962494</v>
      </c>
      <c r="AK210" t="s">
        <v>229</v>
      </c>
      <c r="AL210" t="s">
        <v>230</v>
      </c>
      <c r="AM210" s="23">
        <v>8.5000000000000006E-2</v>
      </c>
      <c r="AN210" s="24">
        <f t="shared" si="66"/>
        <v>98928.336844993988</v>
      </c>
      <c r="AO210" s="25">
        <f t="shared" si="54"/>
        <v>8408.9086318244899</v>
      </c>
      <c r="AP210" s="3">
        <f t="shared" si="55"/>
        <v>29700</v>
      </c>
      <c r="AQ210" s="24">
        <f t="shared" si="56"/>
        <v>2524.5</v>
      </c>
      <c r="AR210" s="24">
        <f t="shared" si="57"/>
        <v>139561.74547681847</v>
      </c>
      <c r="AS210" s="24">
        <f t="shared" si="61"/>
        <v>128628.33684499399</v>
      </c>
      <c r="AT210" t="s">
        <v>134</v>
      </c>
      <c r="AU210" t="s">
        <v>134</v>
      </c>
      <c r="AV210" t="s">
        <v>135</v>
      </c>
      <c r="AW210">
        <v>90264</v>
      </c>
      <c r="AX210" t="s">
        <v>136</v>
      </c>
      <c r="AY210">
        <v>94.088300000000004</v>
      </c>
      <c r="AZ210" s="3">
        <f t="shared" si="62"/>
        <v>1483.3060590617374</v>
      </c>
      <c r="BA210" s="24">
        <f t="shared" si="63"/>
        <v>128628.33684499399</v>
      </c>
      <c r="BB210" s="24">
        <f t="shared" si="64"/>
        <v>10933.408631824481</v>
      </c>
      <c r="BD210" t="s">
        <v>103</v>
      </c>
      <c r="BE210">
        <v>1</v>
      </c>
      <c r="BG210" t="s">
        <v>5305</v>
      </c>
      <c r="BI210" t="s">
        <v>199</v>
      </c>
      <c r="BN210" t="s">
        <v>5109</v>
      </c>
      <c r="BO210" t="s">
        <v>5061</v>
      </c>
      <c r="BP210" t="s">
        <v>5062</v>
      </c>
      <c r="BS210" t="e">
        <f>_xlfn.XLOOKUP(AV210,#REF!,#REF!)</f>
        <v>#REF!</v>
      </c>
    </row>
    <row r="211" spans="2:71" x14ac:dyDescent="0.2">
      <c r="C211" t="s">
        <v>94</v>
      </c>
      <c r="E211" t="s">
        <v>782</v>
      </c>
      <c r="F211" t="s">
        <v>783</v>
      </c>
      <c r="G211" t="s">
        <v>784</v>
      </c>
      <c r="H211" s="1">
        <v>44454</v>
      </c>
      <c r="J211" t="s">
        <v>4702</v>
      </c>
      <c r="K211">
        <v>13</v>
      </c>
      <c r="L211" t="s">
        <v>4616</v>
      </c>
      <c r="M211" t="s">
        <v>4464</v>
      </c>
      <c r="N211" t="s">
        <v>4668</v>
      </c>
      <c r="O211" t="s">
        <v>98</v>
      </c>
      <c r="P211" t="s">
        <v>99</v>
      </c>
      <c r="Q211">
        <f t="shared" si="58"/>
        <v>31</v>
      </c>
      <c r="R211" s="3">
        <v>543941</v>
      </c>
      <c r="S211" s="3">
        <v>95656.75</v>
      </c>
      <c r="T211" s="20">
        <v>0</v>
      </c>
      <c r="U211" s="3">
        <f t="shared" si="65"/>
        <v>0</v>
      </c>
      <c r="V211" s="21"/>
      <c r="W211" s="3">
        <v>2179.2508012820513</v>
      </c>
      <c r="X211" s="3">
        <v>1259.1226851851852</v>
      </c>
      <c r="Y211" s="22">
        <v>226.64208333333332</v>
      </c>
      <c r="Z211">
        <v>75</v>
      </c>
      <c r="AB211" s="3">
        <v>0</v>
      </c>
      <c r="AC211" s="3">
        <v>4167</v>
      </c>
      <c r="AD211" s="3">
        <f t="shared" si="59"/>
        <v>103563.76556980057</v>
      </c>
      <c r="AE211" s="3">
        <v>12402.5</v>
      </c>
      <c r="AG211" s="3">
        <f t="shared" si="60"/>
        <v>115966.26556980057</v>
      </c>
      <c r="AJ211" s="3">
        <v>0</v>
      </c>
      <c r="AK211" t="s">
        <v>100</v>
      </c>
      <c r="AM211" s="23">
        <v>0.05</v>
      </c>
      <c r="AN211" s="24">
        <f t="shared" si="66"/>
        <v>115966.26556980057</v>
      </c>
      <c r="AO211" s="25">
        <f t="shared" si="54"/>
        <v>5798.313278490029</v>
      </c>
      <c r="AP211" s="3">
        <f t="shared" si="55"/>
        <v>29700</v>
      </c>
      <c r="AQ211" s="24">
        <f t="shared" si="56"/>
        <v>1485</v>
      </c>
      <c r="AR211" s="24">
        <f t="shared" si="57"/>
        <v>152949.57884829061</v>
      </c>
      <c r="AS211" s="24">
        <f t="shared" si="61"/>
        <v>145666.26556980057</v>
      </c>
      <c r="AT211" t="s">
        <v>134</v>
      </c>
      <c r="AU211" t="s">
        <v>134</v>
      </c>
      <c r="AV211" t="s">
        <v>135</v>
      </c>
      <c r="AW211">
        <v>90342</v>
      </c>
      <c r="AX211" t="s">
        <v>136</v>
      </c>
      <c r="AY211">
        <v>94.088300000000004</v>
      </c>
      <c r="AZ211" s="3">
        <f t="shared" si="62"/>
        <v>1625.5961564646252</v>
      </c>
      <c r="BA211" s="24">
        <f t="shared" si="63"/>
        <v>145666.26556980057</v>
      </c>
      <c r="BB211" s="24">
        <f t="shared" si="64"/>
        <v>7283.3132784900372</v>
      </c>
      <c r="BD211" t="s">
        <v>103</v>
      </c>
      <c r="BE211">
        <v>1</v>
      </c>
      <c r="BG211" t="s">
        <v>5305</v>
      </c>
      <c r="BI211" t="s">
        <v>243</v>
      </c>
      <c r="BN211" t="s">
        <v>5116</v>
      </c>
      <c r="BO211" t="s">
        <v>5066</v>
      </c>
      <c r="BP211" t="s">
        <v>5066</v>
      </c>
      <c r="BS211" t="e">
        <f>_xlfn.XLOOKUP(AV211,#REF!,#REF!)</f>
        <v>#REF!</v>
      </c>
    </row>
    <row r="212" spans="2:71" x14ac:dyDescent="0.2">
      <c r="C212" t="s">
        <v>94</v>
      </c>
      <c r="E212" t="s">
        <v>785</v>
      </c>
      <c r="F212" t="s">
        <v>786</v>
      </c>
      <c r="G212" t="s">
        <v>787</v>
      </c>
      <c r="H212" s="1">
        <v>44459</v>
      </c>
      <c r="J212" t="s">
        <v>4702</v>
      </c>
      <c r="K212">
        <v>13</v>
      </c>
      <c r="L212" t="s">
        <v>4703</v>
      </c>
      <c r="M212" t="s">
        <v>293</v>
      </c>
      <c r="N212" t="s">
        <v>4668</v>
      </c>
      <c r="O212" t="s">
        <v>98</v>
      </c>
      <c r="P212" t="s">
        <v>99</v>
      </c>
      <c r="Q212">
        <f t="shared" si="58"/>
        <v>31</v>
      </c>
      <c r="R212" s="3">
        <v>495089</v>
      </c>
      <c r="S212" s="3">
        <v>87514.75</v>
      </c>
      <c r="T212" s="20">
        <v>0</v>
      </c>
      <c r="U212" s="3">
        <f t="shared" si="65"/>
        <v>0</v>
      </c>
      <c r="V212" s="21"/>
      <c r="W212" s="3">
        <v>1983.5296474358975</v>
      </c>
      <c r="X212" s="3">
        <v>1146.0393518518517</v>
      </c>
      <c r="Y212" s="22">
        <v>206.28708333333333</v>
      </c>
      <c r="Z212">
        <v>75</v>
      </c>
      <c r="AB212" s="3">
        <v>4218.7596195343085</v>
      </c>
      <c r="AC212" s="3">
        <v>4167</v>
      </c>
      <c r="AD212" s="3">
        <f t="shared" si="59"/>
        <v>99311.365702155381</v>
      </c>
      <c r="AE212" s="3">
        <v>5687.5</v>
      </c>
      <c r="AG212" s="3">
        <f t="shared" si="60"/>
        <v>104998.86570215538</v>
      </c>
      <c r="AJ212" s="3">
        <v>5785.5624142824954</v>
      </c>
      <c r="AK212" t="s">
        <v>266</v>
      </c>
      <c r="AL212" t="s">
        <v>267</v>
      </c>
      <c r="AM212" s="23">
        <v>8.5000000000000006E-2</v>
      </c>
      <c r="AN212" s="24">
        <f t="shared" si="66"/>
        <v>110784.42811643788</v>
      </c>
      <c r="AO212" s="25">
        <f t="shared" si="54"/>
        <v>9416.6763898972204</v>
      </c>
      <c r="AP212" s="3">
        <f t="shared" si="55"/>
        <v>29700</v>
      </c>
      <c r="AQ212" s="24">
        <f t="shared" si="56"/>
        <v>2524.5</v>
      </c>
      <c r="AR212" s="24">
        <f t="shared" si="57"/>
        <v>152425.6045063351</v>
      </c>
      <c r="AS212" s="24">
        <f t="shared" si="61"/>
        <v>140484.42811643786</v>
      </c>
      <c r="AT212" t="s">
        <v>134</v>
      </c>
      <c r="AU212" t="s">
        <v>134</v>
      </c>
      <c r="AV212" t="s">
        <v>135</v>
      </c>
      <c r="AW212">
        <v>90390</v>
      </c>
      <c r="AX212" t="s">
        <v>136</v>
      </c>
      <c r="AY212">
        <v>94.088300000000004</v>
      </c>
      <c r="AZ212" s="3">
        <f t="shared" si="62"/>
        <v>1620.0271926088058</v>
      </c>
      <c r="BA212" s="24">
        <f t="shared" si="63"/>
        <v>140484.42811643786</v>
      </c>
      <c r="BB212" s="24">
        <f t="shared" si="64"/>
        <v>11941.176389897242</v>
      </c>
      <c r="BD212" t="s">
        <v>103</v>
      </c>
      <c r="BE212">
        <v>1</v>
      </c>
      <c r="BG212" t="s">
        <v>5305</v>
      </c>
      <c r="BI212" t="s">
        <v>199</v>
      </c>
      <c r="BN212" t="s">
        <v>5138</v>
      </c>
      <c r="BO212" t="s">
        <v>5061</v>
      </c>
      <c r="BP212" t="s">
        <v>5062</v>
      </c>
      <c r="BS212" t="e">
        <f>_xlfn.XLOOKUP(AV212,#REF!,#REF!)</f>
        <v>#REF!</v>
      </c>
    </row>
    <row r="213" spans="2:71" x14ac:dyDescent="0.2">
      <c r="C213" t="s">
        <v>94</v>
      </c>
      <c r="E213" t="s">
        <v>788</v>
      </c>
      <c r="F213" t="s">
        <v>789</v>
      </c>
      <c r="G213" t="s">
        <v>790</v>
      </c>
      <c r="H213" s="1">
        <v>44459</v>
      </c>
      <c r="J213" t="s">
        <v>4708</v>
      </c>
      <c r="K213">
        <v>12</v>
      </c>
      <c r="L213" t="s">
        <v>4703</v>
      </c>
      <c r="M213" t="s">
        <v>293</v>
      </c>
      <c r="N213" t="s">
        <v>4668</v>
      </c>
      <c r="O213" t="s">
        <v>98</v>
      </c>
      <c r="P213" t="s">
        <v>99</v>
      </c>
      <c r="Q213">
        <f t="shared" si="58"/>
        <v>31</v>
      </c>
      <c r="R213" s="3">
        <v>397886</v>
      </c>
      <c r="S213" s="3">
        <v>71314.25</v>
      </c>
      <c r="T213" s="20">
        <v>0</v>
      </c>
      <c r="U213" s="3">
        <f t="shared" si="65"/>
        <v>0</v>
      </c>
      <c r="V213" s="21"/>
      <c r="W213" s="3">
        <v>1594.094551282051</v>
      </c>
      <c r="X213" s="3">
        <v>921.03240740740739</v>
      </c>
      <c r="Y213" s="22">
        <v>165.78583333333333</v>
      </c>
      <c r="Z213">
        <v>75</v>
      </c>
      <c r="AB213" s="3">
        <v>0</v>
      </c>
      <c r="AC213" s="3">
        <v>4167</v>
      </c>
      <c r="AD213" s="3">
        <f t="shared" si="59"/>
        <v>78237.162792022777</v>
      </c>
      <c r="AE213" s="3">
        <v>5687.5</v>
      </c>
      <c r="AG213" s="3">
        <f t="shared" si="60"/>
        <v>83924.662792022777</v>
      </c>
      <c r="AJ213" s="3">
        <v>5785.5624142824954</v>
      </c>
      <c r="AK213" t="s">
        <v>266</v>
      </c>
      <c r="AL213" t="s">
        <v>267</v>
      </c>
      <c r="AM213" s="23">
        <v>8.5000000000000006E-2</v>
      </c>
      <c r="AN213" s="24">
        <f t="shared" si="66"/>
        <v>89710.225206305273</v>
      </c>
      <c r="AO213" s="25">
        <f t="shared" si="54"/>
        <v>7625.3691425359484</v>
      </c>
      <c r="AP213" s="3">
        <f t="shared" si="55"/>
        <v>29700</v>
      </c>
      <c r="AQ213" s="24">
        <f t="shared" si="56"/>
        <v>2524.5</v>
      </c>
      <c r="AR213" s="24">
        <f t="shared" si="57"/>
        <v>129560.09434884122</v>
      </c>
      <c r="AS213" s="24">
        <f t="shared" si="61"/>
        <v>119410.22520630527</v>
      </c>
      <c r="AT213" t="s">
        <v>134</v>
      </c>
      <c r="AU213" t="s">
        <v>134</v>
      </c>
      <c r="AV213" t="s">
        <v>135</v>
      </c>
      <c r="AW213">
        <v>90373</v>
      </c>
      <c r="AX213" t="s">
        <v>136</v>
      </c>
      <c r="AY213">
        <v>94.088300000000004</v>
      </c>
      <c r="AZ213" s="3">
        <f t="shared" si="62"/>
        <v>1377.0053699433533</v>
      </c>
      <c r="BA213" s="24">
        <f t="shared" si="63"/>
        <v>119410.22520630527</v>
      </c>
      <c r="BB213" s="24">
        <f t="shared" si="64"/>
        <v>10149.869142535943</v>
      </c>
      <c r="BD213" t="s">
        <v>103</v>
      </c>
      <c r="BE213">
        <v>1</v>
      </c>
      <c r="BG213" t="s">
        <v>5305</v>
      </c>
      <c r="BI213" t="s">
        <v>199</v>
      </c>
      <c r="BN213" t="s">
        <v>5115</v>
      </c>
      <c r="BO213" t="s">
        <v>5061</v>
      </c>
      <c r="BP213" t="s">
        <v>5062</v>
      </c>
      <c r="BS213" t="e">
        <f>_xlfn.XLOOKUP(AV213,#REF!,#REF!)</f>
        <v>#REF!</v>
      </c>
    </row>
    <row r="214" spans="2:71" x14ac:dyDescent="0.2">
      <c r="C214" t="s">
        <v>94</v>
      </c>
      <c r="E214" t="s">
        <v>791</v>
      </c>
      <c r="F214" t="s">
        <v>792</v>
      </c>
      <c r="G214" t="s">
        <v>793</v>
      </c>
      <c r="H214" s="1">
        <v>44459</v>
      </c>
      <c r="J214" t="s">
        <v>4697</v>
      </c>
      <c r="K214">
        <v>14</v>
      </c>
      <c r="L214" t="s">
        <v>4703</v>
      </c>
      <c r="M214" t="s">
        <v>293</v>
      </c>
      <c r="N214" t="s">
        <v>4668</v>
      </c>
      <c r="O214" t="s">
        <v>98</v>
      </c>
      <c r="P214" t="s">
        <v>99</v>
      </c>
      <c r="Q214">
        <f t="shared" si="58"/>
        <v>31</v>
      </c>
      <c r="R214" s="3">
        <v>712803</v>
      </c>
      <c r="S214" s="3">
        <v>123800.41666666667</v>
      </c>
      <c r="T214" s="20">
        <v>0</v>
      </c>
      <c r="U214" s="3">
        <f t="shared" si="65"/>
        <v>0</v>
      </c>
      <c r="V214" s="21"/>
      <c r="W214" s="3">
        <v>2855.78125</v>
      </c>
      <c r="X214" s="3">
        <v>1650.0069444444446</v>
      </c>
      <c r="Y214" s="22">
        <v>297.00125000000003</v>
      </c>
      <c r="Z214">
        <v>75</v>
      </c>
      <c r="AB214" s="3">
        <v>6085.3404905375892</v>
      </c>
      <c r="AC214" s="3">
        <v>4167</v>
      </c>
      <c r="AD214" s="3">
        <f t="shared" si="59"/>
        <v>138930.5466016487</v>
      </c>
      <c r="AE214" s="3">
        <v>5687.5</v>
      </c>
      <c r="AG214" s="3">
        <f t="shared" si="60"/>
        <v>144618.0466016487</v>
      </c>
      <c r="AJ214" s="3">
        <v>7530.1189525032505</v>
      </c>
      <c r="AK214" t="s">
        <v>523</v>
      </c>
      <c r="AL214" t="s">
        <v>524</v>
      </c>
      <c r="AM214" s="23">
        <v>8.5000000000000006E-2</v>
      </c>
      <c r="AN214" s="24">
        <f t="shared" si="66"/>
        <v>152148.16555415196</v>
      </c>
      <c r="AO214" s="25">
        <f t="shared" si="54"/>
        <v>12932.594072102916</v>
      </c>
      <c r="AP214" s="3">
        <f t="shared" si="55"/>
        <v>29700</v>
      </c>
      <c r="AQ214" s="24">
        <f t="shared" si="56"/>
        <v>2524.5</v>
      </c>
      <c r="AR214" s="24">
        <f t="shared" si="57"/>
        <v>197305.25962625488</v>
      </c>
      <c r="AS214" s="24">
        <f t="shared" si="61"/>
        <v>181848.16555415196</v>
      </c>
      <c r="AT214" t="s">
        <v>134</v>
      </c>
      <c r="AU214" t="s">
        <v>134</v>
      </c>
      <c r="AV214" t="s">
        <v>135</v>
      </c>
      <c r="AW214">
        <v>94651</v>
      </c>
      <c r="AX214" t="s">
        <v>136</v>
      </c>
      <c r="AY214">
        <v>94.088300000000004</v>
      </c>
      <c r="AZ214" s="3">
        <f t="shared" si="62"/>
        <v>2097.0222612828043</v>
      </c>
      <c r="BA214" s="24">
        <f t="shared" si="63"/>
        <v>181848.16555415196</v>
      </c>
      <c r="BB214" s="24">
        <f t="shared" si="64"/>
        <v>15457.094072102918</v>
      </c>
      <c r="BD214" t="s">
        <v>103</v>
      </c>
      <c r="BE214">
        <v>1</v>
      </c>
      <c r="BG214" t="s">
        <v>5305</v>
      </c>
      <c r="BI214" t="s">
        <v>394</v>
      </c>
      <c r="BN214" t="s">
        <v>5121</v>
      </c>
      <c r="BO214" t="s">
        <v>134</v>
      </c>
      <c r="BP214" t="s">
        <v>5062</v>
      </c>
      <c r="BS214" t="e">
        <f>_xlfn.XLOOKUP(AV214,#REF!,#REF!)</f>
        <v>#REF!</v>
      </c>
    </row>
    <row r="215" spans="2:71" x14ac:dyDescent="0.2">
      <c r="B215">
        <f>+COUNTIF(F215:F3382,F215)</f>
        <v>2</v>
      </c>
      <c r="C215" t="s">
        <v>94</v>
      </c>
      <c r="E215" t="s">
        <v>794</v>
      </c>
      <c r="F215" t="s">
        <v>795</v>
      </c>
      <c r="G215" t="s">
        <v>796</v>
      </c>
      <c r="H215" s="1">
        <v>44459</v>
      </c>
      <c r="J215" t="s">
        <v>4702</v>
      </c>
      <c r="K215">
        <v>13</v>
      </c>
      <c r="L215" t="s">
        <v>4703</v>
      </c>
      <c r="M215" t="s">
        <v>293</v>
      </c>
      <c r="N215" t="s">
        <v>4668</v>
      </c>
      <c r="O215" t="s">
        <v>98</v>
      </c>
      <c r="P215" t="s">
        <v>99</v>
      </c>
      <c r="Q215">
        <f t="shared" si="58"/>
        <v>31</v>
      </c>
      <c r="R215" s="3">
        <v>516284</v>
      </c>
      <c r="S215" s="3">
        <v>91047.25</v>
      </c>
      <c r="T215" s="20">
        <v>0</v>
      </c>
      <c r="U215" s="3">
        <f t="shared" si="65"/>
        <v>0</v>
      </c>
      <c r="V215" s="21"/>
      <c r="W215" s="3">
        <v>2068.4455128205132</v>
      </c>
      <c r="X215" s="3">
        <v>1195.1018518518517</v>
      </c>
      <c r="Y215" s="22">
        <v>215.11833333333334</v>
      </c>
      <c r="Z215">
        <v>75</v>
      </c>
      <c r="AB215" s="3">
        <v>0</v>
      </c>
      <c r="AC215" s="3">
        <v>4167</v>
      </c>
      <c r="AD215" s="3">
        <f t="shared" si="59"/>
        <v>98767.915698005701</v>
      </c>
      <c r="AE215" s="3">
        <v>5687.5</v>
      </c>
      <c r="AG215" s="3">
        <f t="shared" si="60"/>
        <v>104455.4156980057</v>
      </c>
      <c r="AJ215" s="3">
        <v>7530.1189525032505</v>
      </c>
      <c r="AK215" t="s">
        <v>523</v>
      </c>
      <c r="AL215" t="s">
        <v>524</v>
      </c>
      <c r="AM215" s="23">
        <v>8.5000000000000006E-2</v>
      </c>
      <c r="AN215" s="24">
        <f t="shared" si="66"/>
        <v>111985.53465050895</v>
      </c>
      <c r="AO215" s="25">
        <f t="shared" si="54"/>
        <v>9518.7704452932612</v>
      </c>
      <c r="AP215" s="3">
        <f t="shared" si="55"/>
        <v>29700</v>
      </c>
      <c r="AQ215" s="24">
        <f t="shared" si="56"/>
        <v>2524.5</v>
      </c>
      <c r="AR215" s="24">
        <f t="shared" si="57"/>
        <v>153728.80509580224</v>
      </c>
      <c r="AS215" s="24">
        <f t="shared" si="61"/>
        <v>141685.53465050895</v>
      </c>
      <c r="AT215" t="s">
        <v>141</v>
      </c>
      <c r="AU215" t="s">
        <v>141</v>
      </c>
      <c r="AV215" t="s">
        <v>142</v>
      </c>
      <c r="AW215">
        <v>1207</v>
      </c>
      <c r="AX215" t="s">
        <v>143</v>
      </c>
      <c r="AY215">
        <v>67.992199999999997</v>
      </c>
      <c r="AZ215" s="3">
        <f t="shared" si="62"/>
        <v>2260.9770693668133</v>
      </c>
      <c r="BA215" s="24">
        <f t="shared" si="63"/>
        <v>141685.53465050895</v>
      </c>
      <c r="BB215" s="24">
        <f t="shared" si="64"/>
        <v>12043.270445293281</v>
      </c>
      <c r="BD215" t="s">
        <v>103</v>
      </c>
      <c r="BE215">
        <v>1</v>
      </c>
      <c r="BG215" t="s">
        <v>5306</v>
      </c>
      <c r="BI215" t="s">
        <v>312</v>
      </c>
      <c r="BN215" t="s">
        <v>5086</v>
      </c>
      <c r="BO215" t="s">
        <v>5068</v>
      </c>
      <c r="BP215" t="s">
        <v>5062</v>
      </c>
      <c r="BS215" t="e">
        <f>_xlfn.XLOOKUP(AV215,#REF!,#REF!)</f>
        <v>#REF!</v>
      </c>
    </row>
    <row r="216" spans="2:71" x14ac:dyDescent="0.2">
      <c r="C216" t="s">
        <v>94</v>
      </c>
      <c r="E216" t="s">
        <v>797</v>
      </c>
      <c r="F216" t="s">
        <v>798</v>
      </c>
      <c r="G216" t="s">
        <v>799</v>
      </c>
      <c r="H216" s="1">
        <v>44459</v>
      </c>
      <c r="J216" t="s">
        <v>4778</v>
      </c>
      <c r="K216">
        <v>11</v>
      </c>
      <c r="L216" t="s">
        <v>4667</v>
      </c>
      <c r="M216" t="s">
        <v>3984</v>
      </c>
      <c r="N216" t="s">
        <v>4668</v>
      </c>
      <c r="O216" t="s">
        <v>98</v>
      </c>
      <c r="P216" t="s">
        <v>99</v>
      </c>
      <c r="Q216">
        <f t="shared" si="58"/>
        <v>31</v>
      </c>
      <c r="R216" s="3">
        <v>252120</v>
      </c>
      <c r="S216" s="3">
        <v>44505.916666666664</v>
      </c>
      <c r="T216" s="20">
        <v>0</v>
      </c>
      <c r="U216" s="3">
        <f t="shared" si="65"/>
        <v>0</v>
      </c>
      <c r="V216" s="21"/>
      <c r="W216" s="3">
        <v>1010.0961538461538</v>
      </c>
      <c r="X216" s="3">
        <v>583.6111111111112</v>
      </c>
      <c r="Y216" s="22">
        <v>105.05</v>
      </c>
      <c r="Z216">
        <v>75</v>
      </c>
      <c r="AB216" s="3">
        <v>1024.4680960500991</v>
      </c>
      <c r="AC216" s="3">
        <v>4167</v>
      </c>
      <c r="AD216" s="3">
        <f t="shared" si="59"/>
        <v>51471.142027674032</v>
      </c>
      <c r="AE216" s="3">
        <v>4154.166666666667</v>
      </c>
      <c r="AG216" s="3">
        <f t="shared" si="60"/>
        <v>55625.308694340696</v>
      </c>
      <c r="AJ216" s="3">
        <v>0</v>
      </c>
      <c r="AK216" t="s">
        <v>100</v>
      </c>
      <c r="AM216" s="23">
        <v>0.05</v>
      </c>
      <c r="AN216" s="24">
        <f t="shared" si="66"/>
        <v>55625.308694340696</v>
      </c>
      <c r="AO216" s="25">
        <f t="shared" si="54"/>
        <v>2781.2654347170351</v>
      </c>
      <c r="AP216" s="3">
        <f t="shared" si="55"/>
        <v>29700</v>
      </c>
      <c r="AQ216" s="24">
        <f t="shared" si="56"/>
        <v>1485</v>
      </c>
      <c r="AR216" s="24">
        <f t="shared" si="57"/>
        <v>89591.574129057728</v>
      </c>
      <c r="AS216" s="24">
        <f t="shared" si="61"/>
        <v>85325.308694340696</v>
      </c>
      <c r="AT216" t="s">
        <v>134</v>
      </c>
      <c r="AU216" t="s">
        <v>134</v>
      </c>
      <c r="AV216" t="s">
        <v>135</v>
      </c>
      <c r="AW216">
        <v>34732</v>
      </c>
      <c r="AX216" t="s">
        <v>136</v>
      </c>
      <c r="AY216">
        <v>94.088300000000004</v>
      </c>
      <c r="AZ216" s="3">
        <f t="shared" si="62"/>
        <v>952.20738528656295</v>
      </c>
      <c r="BA216" s="24">
        <f t="shared" si="63"/>
        <v>85325.308694340696</v>
      </c>
      <c r="BB216" s="24">
        <f t="shared" si="64"/>
        <v>4266.2654347170319</v>
      </c>
      <c r="BD216" t="s">
        <v>103</v>
      </c>
      <c r="BE216">
        <v>1</v>
      </c>
      <c r="BG216" t="s">
        <v>5305</v>
      </c>
      <c r="BI216" t="s">
        <v>144</v>
      </c>
      <c r="BN216" t="s">
        <v>5067</v>
      </c>
      <c r="BO216" t="s">
        <v>5082</v>
      </c>
      <c r="BP216" t="s">
        <v>5083</v>
      </c>
      <c r="BS216" t="e">
        <f>_xlfn.XLOOKUP(AV216,#REF!,#REF!)</f>
        <v>#REF!</v>
      </c>
    </row>
    <row r="217" spans="2:71" x14ac:dyDescent="0.2">
      <c r="C217" t="s">
        <v>94</v>
      </c>
      <c r="E217" t="s">
        <v>800</v>
      </c>
      <c r="F217" t="s">
        <v>801</v>
      </c>
      <c r="G217" t="s">
        <v>802</v>
      </c>
      <c r="H217" s="1">
        <v>44459</v>
      </c>
      <c r="J217" t="s">
        <v>4778</v>
      </c>
      <c r="K217">
        <v>11</v>
      </c>
      <c r="L217" t="s">
        <v>4667</v>
      </c>
      <c r="M217" t="s">
        <v>3984</v>
      </c>
      <c r="N217" t="s">
        <v>4668</v>
      </c>
      <c r="O217" t="s">
        <v>98</v>
      </c>
      <c r="P217" t="s">
        <v>99</v>
      </c>
      <c r="Q217">
        <f t="shared" si="58"/>
        <v>31</v>
      </c>
      <c r="R217" s="3">
        <v>285744</v>
      </c>
      <c r="S217" s="3">
        <v>52623.916666666664</v>
      </c>
      <c r="T217" s="20">
        <v>0</v>
      </c>
      <c r="U217" s="3">
        <f t="shared" si="65"/>
        <v>0</v>
      </c>
      <c r="V217" s="21"/>
      <c r="W217" s="3">
        <v>1144.8076923076922</v>
      </c>
      <c r="X217" s="3">
        <v>661.44444444444457</v>
      </c>
      <c r="Y217" s="22">
        <v>119.06</v>
      </c>
      <c r="Z217">
        <v>75</v>
      </c>
      <c r="AB217" s="3">
        <v>0</v>
      </c>
      <c r="AC217" s="3">
        <v>4167</v>
      </c>
      <c r="AD217" s="3">
        <f t="shared" si="59"/>
        <v>58791.228803418802</v>
      </c>
      <c r="AE217" s="3">
        <v>4154.166666666667</v>
      </c>
      <c r="AG217" s="3">
        <f t="shared" si="60"/>
        <v>62945.395470085467</v>
      </c>
      <c r="AJ217" s="3">
        <v>0</v>
      </c>
      <c r="AK217" t="s">
        <v>100</v>
      </c>
      <c r="AM217" s="23">
        <v>0.05</v>
      </c>
      <c r="AN217" s="24">
        <f t="shared" si="66"/>
        <v>62945.395470085467</v>
      </c>
      <c r="AO217" s="25">
        <f t="shared" si="54"/>
        <v>3147.2697735042734</v>
      </c>
      <c r="AP217" s="3">
        <f t="shared" si="55"/>
        <v>29700</v>
      </c>
      <c r="AQ217" s="24">
        <f t="shared" si="56"/>
        <v>1485</v>
      </c>
      <c r="AR217" s="24">
        <f t="shared" si="57"/>
        <v>97277.665243589741</v>
      </c>
      <c r="AS217" s="24">
        <f t="shared" si="61"/>
        <v>92645.395470085467</v>
      </c>
      <c r="AT217" t="s">
        <v>134</v>
      </c>
      <c r="AU217" t="s">
        <v>134</v>
      </c>
      <c r="AV217" t="s">
        <v>135</v>
      </c>
      <c r="AW217">
        <v>35879</v>
      </c>
      <c r="AX217" t="s">
        <v>136</v>
      </c>
      <c r="AY217">
        <v>94.088300000000004</v>
      </c>
      <c r="AZ217" s="3">
        <f t="shared" si="62"/>
        <v>1033.8975754008707</v>
      </c>
      <c r="BA217" s="24">
        <f t="shared" si="63"/>
        <v>92645.395470085467</v>
      </c>
      <c r="BB217" s="24">
        <f t="shared" si="64"/>
        <v>4632.2697735042748</v>
      </c>
      <c r="BD217" t="s">
        <v>103</v>
      </c>
      <c r="BE217">
        <v>1</v>
      </c>
      <c r="BG217" t="s">
        <v>5305</v>
      </c>
      <c r="BI217" t="s">
        <v>144</v>
      </c>
      <c r="BN217" t="s">
        <v>5067</v>
      </c>
      <c r="BO217" t="s">
        <v>5071</v>
      </c>
      <c r="BP217" t="s">
        <v>5073</v>
      </c>
      <c r="BS217" t="e">
        <f>_xlfn.XLOOKUP(AV217,#REF!,#REF!)</f>
        <v>#REF!</v>
      </c>
    </row>
    <row r="218" spans="2:71" x14ac:dyDescent="0.2">
      <c r="C218" t="s">
        <v>94</v>
      </c>
      <c r="E218" t="s">
        <v>803</v>
      </c>
      <c r="F218" t="s">
        <v>804</v>
      </c>
      <c r="G218" t="s">
        <v>805</v>
      </c>
      <c r="H218" s="1">
        <v>44466</v>
      </c>
      <c r="J218" t="s">
        <v>4702</v>
      </c>
      <c r="K218">
        <v>13</v>
      </c>
      <c r="L218" t="s">
        <v>4703</v>
      </c>
      <c r="M218" t="s">
        <v>293</v>
      </c>
      <c r="N218" t="s">
        <v>4668</v>
      </c>
      <c r="O218" t="s">
        <v>98</v>
      </c>
      <c r="P218" t="s">
        <v>99</v>
      </c>
      <c r="Q218">
        <f t="shared" si="58"/>
        <v>31</v>
      </c>
      <c r="R218" s="3">
        <v>495731</v>
      </c>
      <c r="S218" s="3">
        <v>87621.833333333328</v>
      </c>
      <c r="T218" s="20">
        <v>0</v>
      </c>
      <c r="U218" s="3">
        <f t="shared" si="65"/>
        <v>0</v>
      </c>
      <c r="V218" s="21"/>
      <c r="W218" s="3">
        <v>1986.1017628205129</v>
      </c>
      <c r="X218" s="3">
        <v>1147.525462962963</v>
      </c>
      <c r="Y218" s="22">
        <v>206.55458333333331</v>
      </c>
      <c r="Z218">
        <v>75</v>
      </c>
      <c r="AB218" s="3">
        <v>0</v>
      </c>
      <c r="AC218" s="3">
        <v>4167</v>
      </c>
      <c r="AD218" s="3">
        <f t="shared" si="59"/>
        <v>95204.015142450138</v>
      </c>
      <c r="AE218" s="3">
        <v>5687.5</v>
      </c>
      <c r="AG218" s="3">
        <f t="shared" si="60"/>
        <v>100891.51514245014</v>
      </c>
      <c r="AJ218" s="3">
        <v>17246.247781680318</v>
      </c>
      <c r="AK218" t="s">
        <v>361</v>
      </c>
      <c r="AL218" t="s">
        <v>362</v>
      </c>
      <c r="AM218" s="23">
        <v>8.5000000000000006E-2</v>
      </c>
      <c r="AN218" s="24">
        <f t="shared" si="66"/>
        <v>118137.76292413045</v>
      </c>
      <c r="AO218" s="25">
        <f t="shared" si="54"/>
        <v>10041.709848551089</v>
      </c>
      <c r="AP218" s="3">
        <f t="shared" si="55"/>
        <v>29700</v>
      </c>
      <c r="AQ218" s="24">
        <f t="shared" si="56"/>
        <v>2524.5</v>
      </c>
      <c r="AR218" s="24">
        <f t="shared" si="57"/>
        <v>160403.97277268156</v>
      </c>
      <c r="AS218" s="24">
        <f t="shared" si="61"/>
        <v>147837.76292413045</v>
      </c>
      <c r="AT218" t="s">
        <v>134</v>
      </c>
      <c r="AU218" t="s">
        <v>134</v>
      </c>
      <c r="AV218" t="s">
        <v>135</v>
      </c>
      <c r="AW218">
        <v>35661</v>
      </c>
      <c r="AX218" t="s">
        <v>136</v>
      </c>
      <c r="AY218">
        <v>94.088300000000004</v>
      </c>
      <c r="AZ218" s="3">
        <f t="shared" si="62"/>
        <v>1704.8237960796566</v>
      </c>
      <c r="BA218" s="24">
        <f t="shared" si="63"/>
        <v>147837.76292413045</v>
      </c>
      <c r="BB218" s="24">
        <f t="shared" si="64"/>
        <v>12566.209848551109</v>
      </c>
      <c r="BD218" t="s">
        <v>103</v>
      </c>
      <c r="BE218">
        <v>1</v>
      </c>
      <c r="BG218" t="s">
        <v>5305</v>
      </c>
      <c r="BI218" t="s">
        <v>312</v>
      </c>
      <c r="BN218" t="s">
        <v>5120</v>
      </c>
      <c r="BO218" t="s">
        <v>5142</v>
      </c>
      <c r="BP218" t="s">
        <v>5143</v>
      </c>
      <c r="BS218" t="e">
        <f>_xlfn.XLOOKUP(AV218,#REF!,#REF!)</f>
        <v>#REF!</v>
      </c>
    </row>
    <row r="219" spans="2:71" x14ac:dyDescent="0.2">
      <c r="C219" t="s">
        <v>94</v>
      </c>
      <c r="E219" t="s">
        <v>806</v>
      </c>
      <c r="F219" t="s">
        <v>807</v>
      </c>
      <c r="G219" t="s">
        <v>808</v>
      </c>
      <c r="H219" s="1">
        <v>44473</v>
      </c>
      <c r="J219" t="s">
        <v>4702</v>
      </c>
      <c r="K219">
        <v>13</v>
      </c>
      <c r="L219" t="s">
        <v>4703</v>
      </c>
      <c r="M219" t="s">
        <v>293</v>
      </c>
      <c r="N219" t="s">
        <v>4668</v>
      </c>
      <c r="O219" t="s">
        <v>98</v>
      </c>
      <c r="P219" t="s">
        <v>99</v>
      </c>
      <c r="Q219">
        <f t="shared" si="58"/>
        <v>31</v>
      </c>
      <c r="R219" s="3">
        <v>438899</v>
      </c>
      <c r="S219" s="3">
        <v>78149.833333333328</v>
      </c>
      <c r="T219" s="20">
        <v>0</v>
      </c>
      <c r="U219" s="3">
        <f t="shared" si="65"/>
        <v>0</v>
      </c>
      <c r="V219" s="21"/>
      <c r="W219" s="3">
        <v>1758.4094551282051</v>
      </c>
      <c r="X219" s="3">
        <v>1015.9699074074074</v>
      </c>
      <c r="Y219" s="22">
        <v>182.87458333333333</v>
      </c>
      <c r="Z219">
        <v>75</v>
      </c>
      <c r="AB219" s="3">
        <v>0</v>
      </c>
      <c r="AC219" s="3">
        <v>5167</v>
      </c>
      <c r="AD219" s="3">
        <f t="shared" si="59"/>
        <v>86349.087279202271</v>
      </c>
      <c r="AE219" s="3">
        <v>5687.5</v>
      </c>
      <c r="AG219" s="3">
        <f t="shared" si="60"/>
        <v>92036.587279202271</v>
      </c>
      <c r="AJ219" s="3">
        <v>3900.7409927950625</v>
      </c>
      <c r="AK219" t="s">
        <v>289</v>
      </c>
      <c r="AL219" t="s">
        <v>290</v>
      </c>
      <c r="AM219" s="23">
        <v>8.5000000000000006E-2</v>
      </c>
      <c r="AN219" s="24">
        <f t="shared" si="66"/>
        <v>95937.328271997336</v>
      </c>
      <c r="AO219" s="25">
        <f t="shared" si="54"/>
        <v>8154.6729031197738</v>
      </c>
      <c r="AP219" s="3">
        <f t="shared" si="55"/>
        <v>29700</v>
      </c>
      <c r="AQ219" s="24">
        <f t="shared" si="56"/>
        <v>2524.5</v>
      </c>
      <c r="AR219" s="24">
        <f t="shared" si="57"/>
        <v>136316.5011751171</v>
      </c>
      <c r="AS219" s="24">
        <f t="shared" si="61"/>
        <v>125637.32827199734</v>
      </c>
      <c r="AT219" t="s">
        <v>134</v>
      </c>
      <c r="AU219" t="s">
        <v>134</v>
      </c>
      <c r="AV219" t="s">
        <v>135</v>
      </c>
      <c r="AW219">
        <v>90220</v>
      </c>
      <c r="AX219" t="s">
        <v>136</v>
      </c>
      <c r="AY219">
        <v>94.088300000000004</v>
      </c>
      <c r="AZ219" s="3">
        <f t="shared" si="62"/>
        <v>1448.8145834829313</v>
      </c>
      <c r="BA219" s="24">
        <f t="shared" si="63"/>
        <v>125637.32827199734</v>
      </c>
      <c r="BB219" s="24">
        <f t="shared" si="64"/>
        <v>10679.172903119761</v>
      </c>
      <c r="BD219" t="s">
        <v>103</v>
      </c>
      <c r="BE219">
        <v>1</v>
      </c>
      <c r="BG219" t="s">
        <v>5305</v>
      </c>
      <c r="BI219" t="s">
        <v>312</v>
      </c>
      <c r="BN219" t="s">
        <v>5117</v>
      </c>
      <c r="BO219" t="s">
        <v>5061</v>
      </c>
      <c r="BP219" t="s">
        <v>5062</v>
      </c>
      <c r="BS219" t="e">
        <f>_xlfn.XLOOKUP(AV219,#REF!,#REF!)</f>
        <v>#REF!</v>
      </c>
    </row>
    <row r="220" spans="2:71" x14ac:dyDescent="0.2">
      <c r="C220" t="s">
        <v>94</v>
      </c>
      <c r="E220" t="s">
        <v>809</v>
      </c>
      <c r="F220" t="s">
        <v>810</v>
      </c>
      <c r="G220" t="s">
        <v>811</v>
      </c>
      <c r="H220" s="1">
        <v>44473</v>
      </c>
      <c r="J220" t="s">
        <v>4708</v>
      </c>
      <c r="K220">
        <v>12</v>
      </c>
      <c r="L220" t="s">
        <v>4703</v>
      </c>
      <c r="M220" t="s">
        <v>4849</v>
      </c>
      <c r="N220" t="s">
        <v>4668</v>
      </c>
      <c r="O220" t="s">
        <v>98</v>
      </c>
      <c r="P220" t="s">
        <v>99</v>
      </c>
      <c r="Q220">
        <f t="shared" si="58"/>
        <v>31</v>
      </c>
      <c r="R220" s="3">
        <v>424420</v>
      </c>
      <c r="S220" s="3">
        <v>75736.666666666672</v>
      </c>
      <c r="T220" s="20">
        <v>0</v>
      </c>
      <c r="U220" s="3">
        <f t="shared" si="65"/>
        <v>0</v>
      </c>
      <c r="V220" s="21"/>
      <c r="W220" s="3">
        <v>1700.4006410256409</v>
      </c>
      <c r="X220" s="3">
        <v>982.45370370370381</v>
      </c>
      <c r="Y220" s="22">
        <v>176.84166666666667</v>
      </c>
      <c r="Z220">
        <v>75</v>
      </c>
      <c r="AB220" s="3">
        <v>0</v>
      </c>
      <c r="AC220" s="3">
        <v>4167</v>
      </c>
      <c r="AD220" s="3">
        <f t="shared" si="59"/>
        <v>82838.36267806268</v>
      </c>
      <c r="AE220" s="3">
        <v>5687.5</v>
      </c>
      <c r="AG220" s="3">
        <f t="shared" si="60"/>
        <v>88525.86267806268</v>
      </c>
      <c r="AI220" s="3">
        <v>5100</v>
      </c>
      <c r="AJ220" s="3">
        <v>5785.5624142824954</v>
      </c>
      <c r="AK220" t="s">
        <v>266</v>
      </c>
      <c r="AL220" t="s">
        <v>267</v>
      </c>
      <c r="AM220" s="23">
        <v>8.5000000000000006E-2</v>
      </c>
      <c r="AN220" s="24">
        <f t="shared" si="66"/>
        <v>99411.425092345176</v>
      </c>
      <c r="AO220" s="25">
        <f t="shared" si="54"/>
        <v>8449.9711328493413</v>
      </c>
      <c r="AP220" s="3">
        <f t="shared" si="55"/>
        <v>29700</v>
      </c>
      <c r="AQ220" s="24">
        <f t="shared" si="56"/>
        <v>2524.5</v>
      </c>
      <c r="AR220" s="24">
        <f t="shared" si="57"/>
        <v>140085.8962251945</v>
      </c>
      <c r="AS220" s="24">
        <f t="shared" si="61"/>
        <v>129111.42509234518</v>
      </c>
      <c r="AT220" t="s">
        <v>632</v>
      </c>
      <c r="AU220" t="s">
        <v>632</v>
      </c>
      <c r="AV220" t="s">
        <v>633</v>
      </c>
      <c r="AW220" t="s">
        <v>4850</v>
      </c>
      <c r="AX220" t="s">
        <v>157</v>
      </c>
      <c r="AY220">
        <v>125.569</v>
      </c>
      <c r="AZ220" s="3">
        <f t="shared" si="62"/>
        <v>1115.6089180067891</v>
      </c>
      <c r="BA220" s="24">
        <f t="shared" si="63"/>
        <v>129111.42509234518</v>
      </c>
      <c r="BB220" s="24">
        <f t="shared" si="64"/>
        <v>10974.471132849329</v>
      </c>
      <c r="BD220" t="s">
        <v>103</v>
      </c>
      <c r="BE220">
        <v>1</v>
      </c>
      <c r="BG220" t="s">
        <v>5310</v>
      </c>
      <c r="BI220" t="s">
        <v>199</v>
      </c>
      <c r="BN220" t="s">
        <v>5109</v>
      </c>
      <c r="BO220" t="s">
        <v>5061</v>
      </c>
      <c r="BP220" t="s">
        <v>5144</v>
      </c>
      <c r="BS220" t="e">
        <f>_xlfn.XLOOKUP(AV220,#REF!,#REF!)</f>
        <v>#REF!</v>
      </c>
    </row>
    <row r="221" spans="2:71" x14ac:dyDescent="0.2">
      <c r="C221" t="s">
        <v>94</v>
      </c>
      <c r="E221" t="s">
        <v>812</v>
      </c>
      <c r="F221" t="s">
        <v>813</v>
      </c>
      <c r="G221" t="s">
        <v>814</v>
      </c>
      <c r="H221" s="1">
        <v>44473</v>
      </c>
      <c r="J221" t="s">
        <v>4702</v>
      </c>
      <c r="K221">
        <v>13</v>
      </c>
      <c r="L221" t="s">
        <v>4703</v>
      </c>
      <c r="M221" t="s">
        <v>293</v>
      </c>
      <c r="N221" t="s">
        <v>4668</v>
      </c>
      <c r="O221" t="s">
        <v>98</v>
      </c>
      <c r="P221" t="s">
        <v>99</v>
      </c>
      <c r="Q221">
        <f t="shared" si="58"/>
        <v>31</v>
      </c>
      <c r="R221" s="3">
        <v>415747</v>
      </c>
      <c r="S221" s="3">
        <v>74291.166666666672</v>
      </c>
      <c r="T221" s="20">
        <v>0</v>
      </c>
      <c r="U221" s="3">
        <f t="shared" si="65"/>
        <v>0</v>
      </c>
      <c r="V221" s="21"/>
      <c r="W221" s="3">
        <v>1665.6530448717949</v>
      </c>
      <c r="X221" s="3">
        <v>962.37731481481501</v>
      </c>
      <c r="Y221" s="22">
        <v>173.22791666666669</v>
      </c>
      <c r="Z221">
        <v>75</v>
      </c>
      <c r="AB221" s="3">
        <v>0</v>
      </c>
      <c r="AC221" s="3">
        <v>4167</v>
      </c>
      <c r="AD221" s="3">
        <f t="shared" si="59"/>
        <v>81334.424943019956</v>
      </c>
      <c r="AE221" s="3">
        <v>5687.5</v>
      </c>
      <c r="AG221" s="3">
        <f t="shared" si="60"/>
        <v>87021.924943019956</v>
      </c>
      <c r="AJ221" s="3">
        <v>3900.7409927950625</v>
      </c>
      <c r="AK221" t="s">
        <v>289</v>
      </c>
      <c r="AL221" t="s">
        <v>290</v>
      </c>
      <c r="AM221" s="23">
        <v>8.5000000000000006E-2</v>
      </c>
      <c r="AN221" s="24">
        <f t="shared" si="66"/>
        <v>90922.665935815021</v>
      </c>
      <c r="AO221" s="25">
        <f t="shared" si="54"/>
        <v>7728.4266045442773</v>
      </c>
      <c r="AP221" s="3">
        <f t="shared" si="55"/>
        <v>29700</v>
      </c>
      <c r="AQ221" s="24">
        <f t="shared" si="56"/>
        <v>2524.5</v>
      </c>
      <c r="AR221" s="24">
        <f t="shared" si="57"/>
        <v>130875.5925403593</v>
      </c>
      <c r="AS221" s="24">
        <f t="shared" si="61"/>
        <v>120622.66593581502</v>
      </c>
      <c r="AT221" t="s">
        <v>134</v>
      </c>
      <c r="AU221" t="s">
        <v>134</v>
      </c>
      <c r="AV221" t="s">
        <v>135</v>
      </c>
      <c r="AW221">
        <v>90242</v>
      </c>
      <c r="AX221" t="s">
        <v>136</v>
      </c>
      <c r="AY221">
        <v>94.088300000000004</v>
      </c>
      <c r="AZ221" s="3">
        <f t="shared" si="62"/>
        <v>1390.9868978434013</v>
      </c>
      <c r="BA221" s="24">
        <f t="shared" si="63"/>
        <v>120622.66593581502</v>
      </c>
      <c r="BB221" s="24">
        <f t="shared" si="64"/>
        <v>10252.926604544278</v>
      </c>
      <c r="BD221" t="s">
        <v>103</v>
      </c>
      <c r="BE221">
        <v>1</v>
      </c>
      <c r="BG221" t="s">
        <v>5305</v>
      </c>
      <c r="BI221" t="s">
        <v>312</v>
      </c>
      <c r="BN221" t="s">
        <v>5111</v>
      </c>
      <c r="BO221" t="s">
        <v>5061</v>
      </c>
      <c r="BP221" t="s">
        <v>5062</v>
      </c>
      <c r="BS221" t="e">
        <f>_xlfn.XLOOKUP(AV221,#REF!,#REF!)</f>
        <v>#REF!</v>
      </c>
    </row>
    <row r="222" spans="2:71" x14ac:dyDescent="0.2">
      <c r="C222" t="s">
        <v>94</v>
      </c>
      <c r="E222" t="s">
        <v>815</v>
      </c>
      <c r="F222" t="s">
        <v>816</v>
      </c>
      <c r="G222" t="s">
        <v>817</v>
      </c>
      <c r="H222" s="1">
        <v>44473</v>
      </c>
      <c r="J222" t="s">
        <v>4708</v>
      </c>
      <c r="K222">
        <v>12</v>
      </c>
      <c r="L222" t="s">
        <v>4703</v>
      </c>
      <c r="M222" t="s">
        <v>293</v>
      </c>
      <c r="N222" t="s">
        <v>4668</v>
      </c>
      <c r="O222" t="s">
        <v>98</v>
      </c>
      <c r="P222" t="s">
        <v>99</v>
      </c>
      <c r="Q222">
        <f t="shared" si="58"/>
        <v>31</v>
      </c>
      <c r="R222" s="3">
        <v>366636</v>
      </c>
      <c r="S222" s="3">
        <v>66106</v>
      </c>
      <c r="T222" s="20">
        <v>0</v>
      </c>
      <c r="U222" s="3">
        <f t="shared" si="65"/>
        <v>0</v>
      </c>
      <c r="V222" s="21"/>
      <c r="W222" s="3">
        <v>1468.8942307692307</v>
      </c>
      <c r="X222" s="3">
        <v>848.69444444444457</v>
      </c>
      <c r="Y222" s="22">
        <v>152.76500000000001</v>
      </c>
      <c r="Z222">
        <v>75</v>
      </c>
      <c r="AB222" s="3">
        <v>2048.9361921001982</v>
      </c>
      <c r="AC222" s="3">
        <v>4167</v>
      </c>
      <c r="AD222" s="3">
        <f t="shared" si="59"/>
        <v>74867.28986731387</v>
      </c>
      <c r="AE222" s="3">
        <v>5687.5</v>
      </c>
      <c r="AG222" s="3">
        <f t="shared" si="60"/>
        <v>80554.78986731387</v>
      </c>
      <c r="AJ222" s="3">
        <v>5785.5624142824954</v>
      </c>
      <c r="AK222" t="s">
        <v>266</v>
      </c>
      <c r="AL222" t="s">
        <v>267</v>
      </c>
      <c r="AM222" s="23">
        <v>8.5000000000000006E-2</v>
      </c>
      <c r="AN222" s="24">
        <f t="shared" si="66"/>
        <v>86340.352281596366</v>
      </c>
      <c r="AO222" s="25">
        <f t="shared" si="54"/>
        <v>7338.9299439356919</v>
      </c>
      <c r="AP222" s="3">
        <f t="shared" si="55"/>
        <v>29700</v>
      </c>
      <c r="AQ222" s="24">
        <f t="shared" si="56"/>
        <v>2524.5</v>
      </c>
      <c r="AR222" s="24">
        <f t="shared" si="57"/>
        <v>125903.78222553206</v>
      </c>
      <c r="AS222" s="24">
        <f t="shared" si="61"/>
        <v>116040.35228159637</v>
      </c>
      <c r="AT222" t="s">
        <v>134</v>
      </c>
      <c r="AU222" t="s">
        <v>134</v>
      </c>
      <c r="AV222" t="s">
        <v>135</v>
      </c>
      <c r="AW222">
        <v>90373</v>
      </c>
      <c r="AX222" t="s">
        <v>136</v>
      </c>
      <c r="AY222">
        <v>94.088300000000004</v>
      </c>
      <c r="AZ222" s="3">
        <f t="shared" si="62"/>
        <v>1338.1449364642795</v>
      </c>
      <c r="BA222" s="24">
        <f t="shared" si="63"/>
        <v>116040.35228159637</v>
      </c>
      <c r="BB222" s="24">
        <f t="shared" si="64"/>
        <v>9863.4299439356982</v>
      </c>
      <c r="BD222" t="s">
        <v>103</v>
      </c>
      <c r="BE222">
        <v>1</v>
      </c>
      <c r="BG222" t="s">
        <v>5305</v>
      </c>
      <c r="BI222" t="s">
        <v>199</v>
      </c>
      <c r="BN222" t="s">
        <v>5115</v>
      </c>
      <c r="BO222" t="s">
        <v>5061</v>
      </c>
      <c r="BP222" t="s">
        <v>5062</v>
      </c>
      <c r="BS222" t="e">
        <f>_xlfn.XLOOKUP(AV222,#REF!,#REF!)</f>
        <v>#REF!</v>
      </c>
    </row>
    <row r="223" spans="2:71" x14ac:dyDescent="0.2">
      <c r="C223" t="s">
        <v>94</v>
      </c>
      <c r="E223" t="s">
        <v>818</v>
      </c>
      <c r="F223" t="s">
        <v>819</v>
      </c>
      <c r="G223" t="s">
        <v>820</v>
      </c>
      <c r="H223" s="1">
        <v>44473</v>
      </c>
      <c r="J223" t="s">
        <v>4708</v>
      </c>
      <c r="K223">
        <v>12</v>
      </c>
      <c r="L223" t="s">
        <v>4703</v>
      </c>
      <c r="M223" t="s">
        <v>4849</v>
      </c>
      <c r="N223" t="s">
        <v>4668</v>
      </c>
      <c r="O223" t="s">
        <v>98</v>
      </c>
      <c r="P223" t="s">
        <v>99</v>
      </c>
      <c r="Q223">
        <f t="shared" si="58"/>
        <v>31</v>
      </c>
      <c r="R223" s="3">
        <v>366931</v>
      </c>
      <c r="S223" s="3">
        <v>66155.166666666672</v>
      </c>
      <c r="T223" s="20">
        <v>0</v>
      </c>
      <c r="U223" s="3">
        <f t="shared" si="65"/>
        <v>0</v>
      </c>
      <c r="V223" s="21"/>
      <c r="W223" s="3">
        <v>1470.0761217948718</v>
      </c>
      <c r="X223" s="3">
        <v>849.37731481481489</v>
      </c>
      <c r="Y223" s="22">
        <v>152.88791666666665</v>
      </c>
      <c r="Z223">
        <v>75</v>
      </c>
      <c r="AB223" s="3">
        <v>0</v>
      </c>
      <c r="AC223" s="3">
        <v>4167</v>
      </c>
      <c r="AD223" s="3">
        <f t="shared" si="59"/>
        <v>72869.508019943038</v>
      </c>
      <c r="AE223" s="3">
        <v>5687.5</v>
      </c>
      <c r="AG223" s="3">
        <f t="shared" si="60"/>
        <v>78557.008019943038</v>
      </c>
      <c r="AI223" s="3">
        <v>5100</v>
      </c>
      <c r="AJ223" s="3">
        <v>5785.5624142824954</v>
      </c>
      <c r="AK223" t="s">
        <v>266</v>
      </c>
      <c r="AL223" t="s">
        <v>267</v>
      </c>
      <c r="AM223" s="23">
        <v>8.5000000000000006E-2</v>
      </c>
      <c r="AN223" s="24">
        <f t="shared" si="66"/>
        <v>89442.570434225534</v>
      </c>
      <c r="AO223" s="25">
        <f t="shared" si="54"/>
        <v>7602.6184869091712</v>
      </c>
      <c r="AP223" s="3">
        <f t="shared" si="55"/>
        <v>29700</v>
      </c>
      <c r="AQ223" s="24">
        <f t="shared" si="56"/>
        <v>2524.5</v>
      </c>
      <c r="AR223" s="24">
        <f t="shared" si="57"/>
        <v>129269.6889211347</v>
      </c>
      <c r="AS223" s="24">
        <f t="shared" si="61"/>
        <v>119142.57043422553</v>
      </c>
      <c r="AT223" t="s">
        <v>632</v>
      </c>
      <c r="AU223" t="s">
        <v>632</v>
      </c>
      <c r="AV223" t="s">
        <v>633</v>
      </c>
      <c r="AW223" t="s">
        <v>4851</v>
      </c>
      <c r="AX223" t="s">
        <v>157</v>
      </c>
      <c r="AY223">
        <v>125.569</v>
      </c>
      <c r="AZ223" s="3">
        <f t="shared" si="62"/>
        <v>1029.4713577486059</v>
      </c>
      <c r="BA223" s="24">
        <f t="shared" si="63"/>
        <v>119142.57043422553</v>
      </c>
      <c r="BB223" s="24">
        <f t="shared" si="64"/>
        <v>10127.118486909167</v>
      </c>
      <c r="BD223" t="s">
        <v>103</v>
      </c>
      <c r="BE223">
        <v>1</v>
      </c>
      <c r="BG223" t="s">
        <v>5310</v>
      </c>
      <c r="BI223" t="s">
        <v>199</v>
      </c>
      <c r="BN223" t="s">
        <v>5094</v>
      </c>
      <c r="BO223" t="s">
        <v>5074</v>
      </c>
      <c r="BP223" t="s">
        <v>5144</v>
      </c>
      <c r="BS223" t="e">
        <f>_xlfn.XLOOKUP(AV223,#REF!,#REF!)</f>
        <v>#REF!</v>
      </c>
    </row>
    <row r="224" spans="2:71" x14ac:dyDescent="0.2">
      <c r="C224" t="s">
        <v>94</v>
      </c>
      <c r="E224" t="s">
        <v>821</v>
      </c>
      <c r="F224" t="s">
        <v>822</v>
      </c>
      <c r="G224" t="s">
        <v>823</v>
      </c>
      <c r="H224" s="1">
        <v>44480</v>
      </c>
      <c r="J224" t="s">
        <v>4708</v>
      </c>
      <c r="K224">
        <v>12</v>
      </c>
      <c r="L224" t="s">
        <v>4703</v>
      </c>
      <c r="M224" t="s">
        <v>293</v>
      </c>
      <c r="N224" t="s">
        <v>4668</v>
      </c>
      <c r="O224" t="s">
        <v>98</v>
      </c>
      <c r="P224" t="s">
        <v>99</v>
      </c>
      <c r="Q224">
        <f t="shared" si="58"/>
        <v>31</v>
      </c>
      <c r="R224" s="3">
        <v>432806</v>
      </c>
      <c r="S224" s="3">
        <v>77134.333333333328</v>
      </c>
      <c r="T224" s="20">
        <v>0</v>
      </c>
      <c r="U224" s="3">
        <f t="shared" si="65"/>
        <v>0</v>
      </c>
      <c r="V224" s="21"/>
      <c r="W224" s="3">
        <v>1733.9983974358975</v>
      </c>
      <c r="X224" s="3">
        <v>1001.8657407407408</v>
      </c>
      <c r="Y224" s="22">
        <v>180.33583333333331</v>
      </c>
      <c r="Z224">
        <v>75</v>
      </c>
      <c r="AB224" s="3">
        <v>0</v>
      </c>
      <c r="AC224" s="3">
        <v>4167</v>
      </c>
      <c r="AD224" s="3">
        <f t="shared" si="59"/>
        <v>84292.533304843295</v>
      </c>
      <c r="AE224" s="3">
        <v>5687.5</v>
      </c>
      <c r="AG224" s="3">
        <f t="shared" si="60"/>
        <v>89980.033304843295</v>
      </c>
      <c r="AJ224" s="3">
        <v>5813.1491241962494</v>
      </c>
      <c r="AK224" t="s">
        <v>229</v>
      </c>
      <c r="AL224" t="s">
        <v>230</v>
      </c>
      <c r="AM224" s="23">
        <v>8.5000000000000006E-2</v>
      </c>
      <c r="AN224" s="24">
        <f t="shared" si="66"/>
        <v>95793.182429039545</v>
      </c>
      <c r="AO224" s="25">
        <f t="shared" si="54"/>
        <v>8142.420506468362</v>
      </c>
      <c r="AP224" s="3">
        <f t="shared" si="55"/>
        <v>29700</v>
      </c>
      <c r="AQ224" s="24">
        <f t="shared" si="56"/>
        <v>2524.5</v>
      </c>
      <c r="AR224" s="24">
        <f t="shared" si="57"/>
        <v>136160.10293550789</v>
      </c>
      <c r="AS224" s="24">
        <f t="shared" si="61"/>
        <v>125493.18242903955</v>
      </c>
      <c r="AT224" t="s">
        <v>632</v>
      </c>
      <c r="AU224" t="s">
        <v>632</v>
      </c>
      <c r="AV224" t="s">
        <v>633</v>
      </c>
      <c r="AW224" t="s">
        <v>4852</v>
      </c>
      <c r="AX224" t="s">
        <v>157</v>
      </c>
      <c r="AY224">
        <v>125.569</v>
      </c>
      <c r="AZ224" s="3">
        <f t="shared" si="62"/>
        <v>1084.3448855649713</v>
      </c>
      <c r="BA224" s="24">
        <f t="shared" si="63"/>
        <v>125493.18242903955</v>
      </c>
      <c r="BB224" s="24">
        <f t="shared" si="64"/>
        <v>10666.920506468348</v>
      </c>
      <c r="BD224" t="s">
        <v>103</v>
      </c>
      <c r="BE224">
        <v>1</v>
      </c>
      <c r="BG224" t="s">
        <v>5310</v>
      </c>
      <c r="BI224" t="s">
        <v>104</v>
      </c>
      <c r="BN224" t="s">
        <v>5060</v>
      </c>
      <c r="BO224" t="s">
        <v>5074</v>
      </c>
      <c r="BP224" t="s">
        <v>5144</v>
      </c>
      <c r="BS224" t="e">
        <f>_xlfn.XLOOKUP(AV224,#REF!,#REF!)</f>
        <v>#REF!</v>
      </c>
    </row>
    <row r="225" spans="3:71" x14ac:dyDescent="0.2">
      <c r="C225" t="s">
        <v>94</v>
      </c>
      <c r="E225" t="s">
        <v>824</v>
      </c>
      <c r="F225" t="s">
        <v>825</v>
      </c>
      <c r="G225" t="s">
        <v>826</v>
      </c>
      <c r="H225" s="1">
        <v>44480</v>
      </c>
      <c r="J225" t="s">
        <v>4708</v>
      </c>
      <c r="K225">
        <v>12</v>
      </c>
      <c r="L225" t="s">
        <v>4703</v>
      </c>
      <c r="M225" t="s">
        <v>293</v>
      </c>
      <c r="N225" t="s">
        <v>4668</v>
      </c>
      <c r="O225" t="s">
        <v>98</v>
      </c>
      <c r="P225" t="s">
        <v>99</v>
      </c>
      <c r="Q225">
        <f t="shared" si="58"/>
        <v>31</v>
      </c>
      <c r="R225" s="3">
        <v>424596</v>
      </c>
      <c r="S225" s="3">
        <v>75766</v>
      </c>
      <c r="T225" s="20">
        <v>0</v>
      </c>
      <c r="U225" s="3">
        <f t="shared" si="65"/>
        <v>0</v>
      </c>
      <c r="V225" s="21"/>
      <c r="W225" s="3">
        <v>1701.1057692307693</v>
      </c>
      <c r="X225" s="3">
        <v>982.8611111111112</v>
      </c>
      <c r="Y225" s="22">
        <v>176.91499999999999</v>
      </c>
      <c r="Z225">
        <v>75</v>
      </c>
      <c r="AB225" s="3">
        <v>0</v>
      </c>
      <c r="AC225" s="3">
        <v>4167</v>
      </c>
      <c r="AD225" s="3">
        <f t="shared" si="59"/>
        <v>82868.881880341869</v>
      </c>
      <c r="AE225" s="3">
        <v>5687.5</v>
      </c>
      <c r="AG225" s="3">
        <f t="shared" si="60"/>
        <v>88556.381880341869</v>
      </c>
      <c r="AJ225" s="3">
        <v>5813.1491241962494</v>
      </c>
      <c r="AK225" t="s">
        <v>229</v>
      </c>
      <c r="AL225" t="s">
        <v>230</v>
      </c>
      <c r="AM225" s="23">
        <v>8.5000000000000006E-2</v>
      </c>
      <c r="AN225" s="24">
        <f t="shared" si="66"/>
        <v>94369.531004538119</v>
      </c>
      <c r="AO225" s="25">
        <f t="shared" si="54"/>
        <v>8021.4101353857404</v>
      </c>
      <c r="AP225" s="3">
        <f t="shared" si="55"/>
        <v>29700</v>
      </c>
      <c r="AQ225" s="24">
        <f t="shared" si="56"/>
        <v>2524.5</v>
      </c>
      <c r="AR225" s="24">
        <f t="shared" si="57"/>
        <v>134615.44113992387</v>
      </c>
      <c r="AS225" s="24">
        <f t="shared" si="61"/>
        <v>124069.53100453812</v>
      </c>
      <c r="AT225" t="s">
        <v>134</v>
      </c>
      <c r="AU225" t="s">
        <v>134</v>
      </c>
      <c r="AV225" t="s">
        <v>135</v>
      </c>
      <c r="AW225">
        <v>90390</v>
      </c>
      <c r="AX225" t="s">
        <v>136</v>
      </c>
      <c r="AY225">
        <v>94.088300000000004</v>
      </c>
      <c r="AZ225" s="3">
        <f t="shared" si="62"/>
        <v>1430.7351832260108</v>
      </c>
      <c r="BA225" s="24">
        <f t="shared" si="63"/>
        <v>124069.53100453812</v>
      </c>
      <c r="BB225" s="24">
        <f t="shared" si="64"/>
        <v>10545.910135385755</v>
      </c>
      <c r="BD225" t="s">
        <v>103</v>
      </c>
      <c r="BE225">
        <v>1</v>
      </c>
      <c r="BG225" t="s">
        <v>5305</v>
      </c>
      <c r="BI225" t="s">
        <v>199</v>
      </c>
      <c r="BN225" t="s">
        <v>5109</v>
      </c>
      <c r="BO225" t="s">
        <v>5061</v>
      </c>
      <c r="BP225" t="s">
        <v>5062</v>
      </c>
      <c r="BS225" t="e">
        <f>_xlfn.XLOOKUP(AV225,#REF!,#REF!)</f>
        <v>#REF!</v>
      </c>
    </row>
    <row r="226" spans="3:71" x14ac:dyDescent="0.2">
      <c r="C226" t="s">
        <v>94</v>
      </c>
      <c r="E226" t="s">
        <v>827</v>
      </c>
      <c r="F226" t="s">
        <v>828</v>
      </c>
      <c r="G226" t="s">
        <v>829</v>
      </c>
      <c r="H226" s="1">
        <v>44480</v>
      </c>
      <c r="J226" t="s">
        <v>4708</v>
      </c>
      <c r="K226">
        <v>12</v>
      </c>
      <c r="L226" t="s">
        <v>4667</v>
      </c>
      <c r="M226" t="s">
        <v>3984</v>
      </c>
      <c r="N226" t="s">
        <v>4668</v>
      </c>
      <c r="O226" t="s">
        <v>98</v>
      </c>
      <c r="P226" t="s">
        <v>99</v>
      </c>
      <c r="Q226">
        <f t="shared" si="58"/>
        <v>31</v>
      </c>
      <c r="R226" s="3">
        <v>379263</v>
      </c>
      <c r="S226" s="3">
        <v>68210.416666666672</v>
      </c>
      <c r="T226" s="20">
        <v>0</v>
      </c>
      <c r="U226" s="3">
        <f t="shared" si="65"/>
        <v>0</v>
      </c>
      <c r="V226" s="21"/>
      <c r="W226" s="3">
        <v>1519.4831730769231</v>
      </c>
      <c r="X226" s="3">
        <v>877.9236111111112</v>
      </c>
      <c r="Y226" s="22">
        <v>158.02625</v>
      </c>
      <c r="Z226">
        <v>75</v>
      </c>
      <c r="AB226" s="3">
        <v>0</v>
      </c>
      <c r="AC226" s="3">
        <v>4167</v>
      </c>
      <c r="AD226" s="3">
        <f t="shared" si="59"/>
        <v>75007.849700854698</v>
      </c>
      <c r="AE226" s="3">
        <v>4154.166666666667</v>
      </c>
      <c r="AG226" s="3">
        <f t="shared" si="60"/>
        <v>79162.01636752137</v>
      </c>
      <c r="AJ226" s="3">
        <v>0</v>
      </c>
      <c r="AK226" t="s">
        <v>100</v>
      </c>
      <c r="AM226" s="23">
        <v>0.05</v>
      </c>
      <c r="AN226" s="24">
        <f t="shared" si="66"/>
        <v>79162.01636752137</v>
      </c>
      <c r="AO226" s="25">
        <f t="shared" si="54"/>
        <v>3958.1008183760687</v>
      </c>
      <c r="AP226" s="3">
        <f t="shared" si="55"/>
        <v>29700</v>
      </c>
      <c r="AQ226" s="24">
        <f t="shared" si="56"/>
        <v>1485</v>
      </c>
      <c r="AR226" s="24">
        <f t="shared" si="57"/>
        <v>114305.11718589744</v>
      </c>
      <c r="AS226" s="24">
        <f t="shared" si="61"/>
        <v>108862.01636752137</v>
      </c>
      <c r="AT226" t="s">
        <v>134</v>
      </c>
      <c r="AU226" t="s">
        <v>134</v>
      </c>
      <c r="AV226" t="s">
        <v>135</v>
      </c>
      <c r="AW226">
        <v>35883</v>
      </c>
      <c r="AX226" t="s">
        <v>136</v>
      </c>
      <c r="AY226">
        <v>94.088300000000004</v>
      </c>
      <c r="AZ226" s="3">
        <f t="shared" si="62"/>
        <v>1214.8706819646804</v>
      </c>
      <c r="BA226" s="24">
        <f t="shared" si="63"/>
        <v>108862.01636752137</v>
      </c>
      <c r="BB226" s="24">
        <f t="shared" si="64"/>
        <v>5443.1008183760714</v>
      </c>
      <c r="BD226" t="s">
        <v>103</v>
      </c>
      <c r="BE226">
        <v>1</v>
      </c>
      <c r="BG226" t="s">
        <v>5305</v>
      </c>
      <c r="BI226" t="s">
        <v>144</v>
      </c>
      <c r="BN226" t="s">
        <v>5067</v>
      </c>
      <c r="BO226" t="s">
        <v>5071</v>
      </c>
      <c r="BP226" t="s">
        <v>5127</v>
      </c>
      <c r="BS226" t="e">
        <f>_xlfn.XLOOKUP(AV226,#REF!,#REF!)</f>
        <v>#REF!</v>
      </c>
    </row>
    <row r="227" spans="3:71" x14ac:dyDescent="0.2">
      <c r="C227" t="s">
        <v>94</v>
      </c>
      <c r="E227" t="s">
        <v>830</v>
      </c>
      <c r="F227" t="s">
        <v>831</v>
      </c>
      <c r="G227" t="s">
        <v>832</v>
      </c>
      <c r="H227" s="1">
        <v>44480</v>
      </c>
      <c r="J227" t="s">
        <v>4697</v>
      </c>
      <c r="K227">
        <v>14</v>
      </c>
      <c r="L227" t="s">
        <v>4703</v>
      </c>
      <c r="M227" t="s">
        <v>293</v>
      </c>
      <c r="N227" t="s">
        <v>4668</v>
      </c>
      <c r="O227" t="s">
        <v>98</v>
      </c>
      <c r="P227" t="s">
        <v>99</v>
      </c>
      <c r="Q227">
        <f t="shared" si="58"/>
        <v>31</v>
      </c>
      <c r="R227" s="3">
        <v>768349</v>
      </c>
      <c r="S227" s="3">
        <v>133058.08333333334</v>
      </c>
      <c r="T227" s="20">
        <v>0</v>
      </c>
      <c r="U227" s="3">
        <f t="shared" si="65"/>
        <v>0</v>
      </c>
      <c r="V227" s="21"/>
      <c r="W227" s="3">
        <v>3078.3213141025644</v>
      </c>
      <c r="X227" s="3">
        <v>1778.5856481481483</v>
      </c>
      <c r="Y227" s="22">
        <v>320.14541666666668</v>
      </c>
      <c r="Z227">
        <v>75</v>
      </c>
      <c r="AB227" s="3">
        <v>0</v>
      </c>
      <c r="AC227" s="3">
        <v>4167</v>
      </c>
      <c r="AD227" s="3">
        <f t="shared" si="59"/>
        <v>142477.13571225072</v>
      </c>
      <c r="AE227" s="3">
        <v>5687.5</v>
      </c>
      <c r="AG227" s="3">
        <f t="shared" si="60"/>
        <v>148164.63571225072</v>
      </c>
      <c r="AJ227" s="3">
        <v>3900.7409927950625</v>
      </c>
      <c r="AK227" t="s">
        <v>289</v>
      </c>
      <c r="AL227" t="s">
        <v>290</v>
      </c>
      <c r="AM227" s="23">
        <v>8.5000000000000006E-2</v>
      </c>
      <c r="AN227" s="24">
        <f t="shared" si="66"/>
        <v>152065.37670504578</v>
      </c>
      <c r="AO227" s="25">
        <f t="shared" si="54"/>
        <v>12925.557019928892</v>
      </c>
      <c r="AP227" s="3">
        <f t="shared" si="55"/>
        <v>29700</v>
      </c>
      <c r="AQ227" s="24">
        <f t="shared" si="56"/>
        <v>2524.5</v>
      </c>
      <c r="AR227" s="24">
        <f t="shared" si="57"/>
        <v>197215.43372497469</v>
      </c>
      <c r="AS227" s="24">
        <f t="shared" si="61"/>
        <v>181765.37670504578</v>
      </c>
      <c r="AT227" t="s">
        <v>134</v>
      </c>
      <c r="AU227" t="s">
        <v>134</v>
      </c>
      <c r="AV227" t="s">
        <v>135</v>
      </c>
      <c r="AW227">
        <v>90382</v>
      </c>
      <c r="AX227" t="s">
        <v>136</v>
      </c>
      <c r="AY227">
        <v>94.088300000000004</v>
      </c>
      <c r="AZ227" s="3">
        <f t="shared" si="62"/>
        <v>2096.0675633949672</v>
      </c>
      <c r="BA227" s="24">
        <f t="shared" si="63"/>
        <v>181765.37670504578</v>
      </c>
      <c r="BB227" s="24">
        <f t="shared" si="64"/>
        <v>15450.057019928907</v>
      </c>
      <c r="BD227" t="s">
        <v>103</v>
      </c>
      <c r="BE227">
        <v>1</v>
      </c>
      <c r="BG227" t="s">
        <v>5305</v>
      </c>
      <c r="BI227" t="s">
        <v>312</v>
      </c>
      <c r="BN227" t="s">
        <v>5110</v>
      </c>
      <c r="BO227" t="s">
        <v>5061</v>
      </c>
      <c r="BP227" t="s">
        <v>5062</v>
      </c>
      <c r="BS227" t="e">
        <f>_xlfn.XLOOKUP(AV227,#REF!,#REF!)</f>
        <v>#REF!</v>
      </c>
    </row>
    <row r="228" spans="3:71" x14ac:dyDescent="0.2">
      <c r="C228" t="s">
        <v>94</v>
      </c>
      <c r="E228" t="s">
        <v>833</v>
      </c>
      <c r="F228" t="s">
        <v>834</v>
      </c>
      <c r="G228" t="s">
        <v>835</v>
      </c>
      <c r="H228" s="1">
        <v>44482</v>
      </c>
      <c r="J228" t="s">
        <v>4778</v>
      </c>
      <c r="K228">
        <v>11</v>
      </c>
      <c r="L228" t="s">
        <v>4667</v>
      </c>
      <c r="M228" t="s">
        <v>4464</v>
      </c>
      <c r="N228" t="s">
        <v>4668</v>
      </c>
      <c r="O228" t="s">
        <v>98</v>
      </c>
      <c r="P228" t="s">
        <v>99</v>
      </c>
      <c r="Q228">
        <f t="shared" si="58"/>
        <v>31</v>
      </c>
      <c r="R228" s="3">
        <v>350548</v>
      </c>
      <c r="S228" s="3">
        <v>63424.666666666664</v>
      </c>
      <c r="T228" s="20">
        <v>0</v>
      </c>
      <c r="U228" s="3">
        <f t="shared" si="65"/>
        <v>0</v>
      </c>
      <c r="V228" s="21"/>
      <c r="W228" s="3">
        <v>1404.4391025641025</v>
      </c>
      <c r="X228" s="3">
        <v>811.4537037037037</v>
      </c>
      <c r="Y228" s="22">
        <v>146.06166666666667</v>
      </c>
      <c r="Z228">
        <v>75</v>
      </c>
      <c r="AB228" s="3">
        <v>3248.5883325748646</v>
      </c>
      <c r="AC228" s="3">
        <v>4167</v>
      </c>
      <c r="AD228" s="3">
        <f t="shared" si="59"/>
        <v>73277.209472175993</v>
      </c>
      <c r="AE228" s="3">
        <v>4154.166666666667</v>
      </c>
      <c r="AG228" s="3">
        <f t="shared" si="60"/>
        <v>77431.376138842665</v>
      </c>
      <c r="AJ228" s="3">
        <v>0</v>
      </c>
      <c r="AK228" t="s">
        <v>100</v>
      </c>
      <c r="AM228" s="23">
        <v>0.05</v>
      </c>
      <c r="AN228" s="24">
        <f t="shared" si="66"/>
        <v>77431.376138842665</v>
      </c>
      <c r="AO228" s="25">
        <f t="shared" si="54"/>
        <v>3871.5688069421335</v>
      </c>
      <c r="AP228" s="3">
        <f t="shared" si="55"/>
        <v>29700</v>
      </c>
      <c r="AQ228" s="24">
        <f t="shared" si="56"/>
        <v>1485</v>
      </c>
      <c r="AR228" s="24">
        <f t="shared" si="57"/>
        <v>112487.94494578479</v>
      </c>
      <c r="AS228" s="24">
        <f t="shared" si="61"/>
        <v>107131.37613884266</v>
      </c>
      <c r="AT228" t="s">
        <v>836</v>
      </c>
      <c r="AU228" t="s">
        <v>836</v>
      </c>
      <c r="AV228" t="s">
        <v>837</v>
      </c>
      <c r="AW228" t="s">
        <v>4853</v>
      </c>
      <c r="AX228" t="s">
        <v>102</v>
      </c>
      <c r="AY228">
        <v>108.643</v>
      </c>
      <c r="AZ228" s="3">
        <f t="shared" si="62"/>
        <v>1035.39063672565</v>
      </c>
      <c r="BA228" s="24">
        <f t="shared" si="63"/>
        <v>107131.37613884266</v>
      </c>
      <c r="BB228" s="24">
        <f t="shared" si="64"/>
        <v>5356.5688069421303</v>
      </c>
      <c r="BD228" t="s">
        <v>103</v>
      </c>
      <c r="BE228">
        <v>1</v>
      </c>
      <c r="BG228" t="s">
        <v>170</v>
      </c>
      <c r="BI228" t="s">
        <v>144</v>
      </c>
      <c r="BN228" t="s">
        <v>5145</v>
      </c>
      <c r="BO228" t="s">
        <v>5146</v>
      </c>
      <c r="BP228" t="s">
        <v>5147</v>
      </c>
      <c r="BS228" t="e">
        <f>_xlfn.XLOOKUP(AV228,#REF!,#REF!)</f>
        <v>#REF!</v>
      </c>
    </row>
    <row r="229" spans="3:71" x14ac:dyDescent="0.2">
      <c r="C229" t="s">
        <v>94</v>
      </c>
      <c r="E229" t="s">
        <v>838</v>
      </c>
      <c r="F229" t="s">
        <v>839</v>
      </c>
      <c r="G229" t="s">
        <v>840</v>
      </c>
      <c r="H229" s="1">
        <v>44494</v>
      </c>
      <c r="J229" t="s">
        <v>4702</v>
      </c>
      <c r="K229">
        <v>13</v>
      </c>
      <c r="L229" t="s">
        <v>4703</v>
      </c>
      <c r="M229" t="s">
        <v>293</v>
      </c>
      <c r="N229" t="s">
        <v>4668</v>
      </c>
      <c r="O229" t="s">
        <v>98</v>
      </c>
      <c r="P229" t="s">
        <v>99</v>
      </c>
      <c r="Q229">
        <f t="shared" si="58"/>
        <v>31</v>
      </c>
      <c r="R229" s="3">
        <v>444905</v>
      </c>
      <c r="S229" s="3">
        <v>79150.833333333328</v>
      </c>
      <c r="T229" s="20">
        <v>0</v>
      </c>
      <c r="U229" s="3">
        <f t="shared" si="65"/>
        <v>0</v>
      </c>
      <c r="V229" s="21"/>
      <c r="W229" s="3">
        <v>1782.4719551282051</v>
      </c>
      <c r="X229" s="3">
        <v>1029.8726851851852</v>
      </c>
      <c r="Y229" s="22">
        <v>185.37708333333333</v>
      </c>
      <c r="Z229">
        <v>75</v>
      </c>
      <c r="AB229" s="3">
        <v>0</v>
      </c>
      <c r="AC229" s="3">
        <v>4167</v>
      </c>
      <c r="AD229" s="3">
        <f t="shared" si="59"/>
        <v>86390.555056980054</v>
      </c>
      <c r="AE229" s="3">
        <v>5687.5</v>
      </c>
      <c r="AG229" s="3">
        <f t="shared" si="60"/>
        <v>92078.055056980054</v>
      </c>
      <c r="AJ229" s="3">
        <v>5785.5624142824954</v>
      </c>
      <c r="AK229" t="s">
        <v>266</v>
      </c>
      <c r="AL229" t="s">
        <v>267</v>
      </c>
      <c r="AM229" s="23">
        <v>8.5000000000000006E-2</v>
      </c>
      <c r="AN229" s="24">
        <f t="shared" si="66"/>
        <v>97863.617471262551</v>
      </c>
      <c r="AO229" s="25">
        <f t="shared" si="54"/>
        <v>8318.4074850573179</v>
      </c>
      <c r="AP229" s="3">
        <f t="shared" si="55"/>
        <v>29700</v>
      </c>
      <c r="AQ229" s="24">
        <f t="shared" si="56"/>
        <v>2524.5</v>
      </c>
      <c r="AR229" s="24">
        <f t="shared" si="57"/>
        <v>138406.52495631989</v>
      </c>
      <c r="AS229" s="24">
        <f t="shared" si="61"/>
        <v>127563.61747126255</v>
      </c>
      <c r="AT229" t="s">
        <v>134</v>
      </c>
      <c r="AU229" t="s">
        <v>134</v>
      </c>
      <c r="AV229" t="s">
        <v>135</v>
      </c>
      <c r="AW229">
        <v>90390</v>
      </c>
      <c r="AX229" t="s">
        <v>136</v>
      </c>
      <c r="AY229">
        <v>94.088300000000004</v>
      </c>
      <c r="AZ229" s="3">
        <f t="shared" si="62"/>
        <v>1471.0280125830723</v>
      </c>
      <c r="BA229" s="24">
        <f t="shared" si="63"/>
        <v>127563.61747126255</v>
      </c>
      <c r="BB229" s="24">
        <f t="shared" si="64"/>
        <v>10842.907485057338</v>
      </c>
      <c r="BD229" t="s">
        <v>103</v>
      </c>
      <c r="BE229">
        <v>1</v>
      </c>
      <c r="BG229" t="s">
        <v>5305</v>
      </c>
      <c r="BI229" t="s">
        <v>199</v>
      </c>
      <c r="BN229" t="s">
        <v>5138</v>
      </c>
      <c r="BO229" t="s">
        <v>5061</v>
      </c>
      <c r="BP229" t="s">
        <v>5062</v>
      </c>
      <c r="BS229" t="e">
        <f>_xlfn.XLOOKUP(AV229,#REF!,#REF!)</f>
        <v>#REF!</v>
      </c>
    </row>
    <row r="230" spans="3:71" x14ac:dyDescent="0.2">
      <c r="C230" t="s">
        <v>94</v>
      </c>
      <c r="E230" t="s">
        <v>841</v>
      </c>
      <c r="F230" t="s">
        <v>842</v>
      </c>
      <c r="G230" t="s">
        <v>843</v>
      </c>
      <c r="H230" s="1">
        <v>44494</v>
      </c>
      <c r="J230" t="s">
        <v>4708</v>
      </c>
      <c r="K230">
        <v>12</v>
      </c>
      <c r="L230" t="s">
        <v>4703</v>
      </c>
      <c r="M230" t="s">
        <v>293</v>
      </c>
      <c r="N230" t="s">
        <v>4668</v>
      </c>
      <c r="O230" t="s">
        <v>98</v>
      </c>
      <c r="P230" t="s">
        <v>99</v>
      </c>
      <c r="Q230">
        <f t="shared" si="58"/>
        <v>31</v>
      </c>
      <c r="R230" s="3">
        <v>491777</v>
      </c>
      <c r="S230" s="3">
        <v>86962.75</v>
      </c>
      <c r="T230" s="20">
        <v>0</v>
      </c>
      <c r="U230" s="3">
        <f t="shared" si="65"/>
        <v>0</v>
      </c>
      <c r="V230" s="21"/>
      <c r="W230" s="3">
        <v>1970.2604166666667</v>
      </c>
      <c r="X230" s="3">
        <v>1138.3726851851852</v>
      </c>
      <c r="Y230" s="22">
        <v>204.90708333333333</v>
      </c>
      <c r="Z230">
        <v>75</v>
      </c>
      <c r="AB230" s="3">
        <v>0</v>
      </c>
      <c r="AC230" s="3">
        <v>4167</v>
      </c>
      <c r="AD230" s="3">
        <f t="shared" si="59"/>
        <v>94518.290185185193</v>
      </c>
      <c r="AE230" s="3">
        <v>5687.5</v>
      </c>
      <c r="AG230" s="3">
        <f t="shared" si="60"/>
        <v>100205.79018518519</v>
      </c>
      <c r="AJ230" s="3">
        <v>5785.5624142824954</v>
      </c>
      <c r="AK230" t="s">
        <v>266</v>
      </c>
      <c r="AL230" t="s">
        <v>267</v>
      </c>
      <c r="AM230" s="23">
        <v>8.5000000000000006E-2</v>
      </c>
      <c r="AN230" s="24">
        <f t="shared" si="66"/>
        <v>105991.35259946769</v>
      </c>
      <c r="AO230" s="25">
        <f t="shared" ref="AO230:AO234" si="67">AM230*AN230</f>
        <v>9009.264970954755</v>
      </c>
      <c r="AP230" s="3">
        <f t="shared" ref="AP230:AP234" si="68">+(29700/31)*Q230</f>
        <v>29700</v>
      </c>
      <c r="AQ230" s="24">
        <f t="shared" ref="AQ230:AQ234" si="69">AP230*AM230</f>
        <v>2524.5</v>
      </c>
      <c r="AR230" s="24">
        <f t="shared" ref="AR230:AR234" si="70">AN230+AO230+AP230+AQ230</f>
        <v>147225.11757042244</v>
      </c>
      <c r="AS230" s="24">
        <f t="shared" si="61"/>
        <v>135691.35259946767</v>
      </c>
      <c r="AT230" t="s">
        <v>134</v>
      </c>
      <c r="AU230" t="s">
        <v>134</v>
      </c>
      <c r="AV230" t="s">
        <v>135</v>
      </c>
      <c r="AW230">
        <v>90243</v>
      </c>
      <c r="AX230" t="s">
        <v>136</v>
      </c>
      <c r="AY230">
        <v>94.088300000000004</v>
      </c>
      <c r="AZ230" s="3">
        <f t="shared" si="62"/>
        <v>1564.7547842869139</v>
      </c>
      <c r="BA230" s="24">
        <f t="shared" si="63"/>
        <v>135691.35259946767</v>
      </c>
      <c r="BB230" s="24">
        <f t="shared" si="64"/>
        <v>11533.76497095477</v>
      </c>
      <c r="BD230" t="s">
        <v>103</v>
      </c>
      <c r="BE230">
        <v>1</v>
      </c>
      <c r="BG230" t="s">
        <v>5305</v>
      </c>
      <c r="BI230" t="s">
        <v>199</v>
      </c>
      <c r="BN230" t="s">
        <v>5138</v>
      </c>
      <c r="BO230" t="s">
        <v>5061</v>
      </c>
      <c r="BP230" t="s">
        <v>5062</v>
      </c>
      <c r="BS230" t="e">
        <f>_xlfn.XLOOKUP(AV230,#REF!,#REF!)</f>
        <v>#REF!</v>
      </c>
    </row>
    <row r="231" spans="3:71" x14ac:dyDescent="0.2">
      <c r="C231" t="s">
        <v>94</v>
      </c>
      <c r="E231" t="s">
        <v>844</v>
      </c>
      <c r="F231" t="s">
        <v>845</v>
      </c>
      <c r="G231" t="s">
        <v>846</v>
      </c>
      <c r="H231" s="1">
        <v>44494</v>
      </c>
      <c r="J231" t="s">
        <v>151</v>
      </c>
      <c r="K231">
        <v>16</v>
      </c>
      <c r="L231" t="s">
        <v>4691</v>
      </c>
      <c r="M231" t="s">
        <v>4444</v>
      </c>
      <c r="N231" t="s">
        <v>4668</v>
      </c>
      <c r="O231" t="s">
        <v>98</v>
      </c>
      <c r="P231" t="s">
        <v>99</v>
      </c>
      <c r="Q231">
        <f t="shared" si="58"/>
        <v>31</v>
      </c>
      <c r="R231" s="3">
        <v>1272244</v>
      </c>
      <c r="S231" s="3">
        <v>212040.66666666666</v>
      </c>
      <c r="T231" s="20">
        <v>0</v>
      </c>
      <c r="U231" s="3">
        <f t="shared" si="65"/>
        <v>0</v>
      </c>
      <c r="V231" s="21"/>
      <c r="W231" s="3">
        <v>5097.1314102564111</v>
      </c>
      <c r="X231" s="3">
        <v>2945.0092592592596</v>
      </c>
      <c r="Y231" s="22">
        <v>530.10166666666669</v>
      </c>
      <c r="Z231">
        <v>75</v>
      </c>
      <c r="AB231" s="3">
        <v>8840.1352008163049</v>
      </c>
      <c r="AC231" s="3">
        <v>4167</v>
      </c>
      <c r="AD231" s="3">
        <f t="shared" si="59"/>
        <v>233695.04420366528</v>
      </c>
      <c r="AE231" s="3">
        <v>7046.666666666667</v>
      </c>
      <c r="AG231" s="3">
        <f t="shared" si="60"/>
        <v>240741.71087033194</v>
      </c>
      <c r="AJ231" s="3">
        <v>7372.3146980524034</v>
      </c>
      <c r="AK231" t="s">
        <v>433</v>
      </c>
      <c r="AL231" t="s">
        <v>434</v>
      </c>
      <c r="AM231" s="23">
        <v>0.1</v>
      </c>
      <c r="AN231" s="24">
        <f t="shared" si="66"/>
        <v>248114.02556838433</v>
      </c>
      <c r="AO231" s="25">
        <f t="shared" si="67"/>
        <v>24811.402556838435</v>
      </c>
      <c r="AP231" s="3">
        <f t="shared" si="68"/>
        <v>29700</v>
      </c>
      <c r="AQ231" s="24">
        <f t="shared" si="69"/>
        <v>2970</v>
      </c>
      <c r="AR231" s="24">
        <f t="shared" si="70"/>
        <v>305595.42812522274</v>
      </c>
      <c r="AS231" s="24">
        <f t="shared" si="61"/>
        <v>277814.02556838433</v>
      </c>
      <c r="AT231" t="s">
        <v>134</v>
      </c>
      <c r="AU231" t="s">
        <v>134</v>
      </c>
      <c r="AV231" t="s">
        <v>135</v>
      </c>
      <c r="AW231">
        <v>90324</v>
      </c>
      <c r="AX231" t="s">
        <v>136</v>
      </c>
      <c r="AY231">
        <v>94.088300000000004</v>
      </c>
      <c r="AZ231" s="3">
        <f t="shared" si="62"/>
        <v>3247.9641796612623</v>
      </c>
      <c r="BA231" s="24">
        <f t="shared" si="63"/>
        <v>277814.02556838433</v>
      </c>
      <c r="BB231" s="24">
        <f t="shared" si="64"/>
        <v>27781.40255683841</v>
      </c>
      <c r="BD231" t="s">
        <v>103</v>
      </c>
      <c r="BE231">
        <v>1</v>
      </c>
      <c r="BG231" t="s">
        <v>5305</v>
      </c>
      <c r="BI231" t="s">
        <v>435</v>
      </c>
      <c r="BN231" t="s">
        <v>5119</v>
      </c>
      <c r="BO231" t="s">
        <v>134</v>
      </c>
      <c r="BP231" t="s">
        <v>5091</v>
      </c>
      <c r="BS231" t="e">
        <f>_xlfn.XLOOKUP(AV231,#REF!,#REF!)</f>
        <v>#REF!</v>
      </c>
    </row>
    <row r="232" spans="3:71" x14ac:dyDescent="0.2">
      <c r="C232" t="s">
        <v>94</v>
      </c>
      <c r="E232" t="s">
        <v>847</v>
      </c>
      <c r="F232" t="s">
        <v>848</v>
      </c>
      <c r="G232" t="s">
        <v>849</v>
      </c>
      <c r="H232" s="1">
        <v>44501</v>
      </c>
      <c r="J232" t="s">
        <v>4697</v>
      </c>
      <c r="K232">
        <v>14</v>
      </c>
      <c r="L232" t="s">
        <v>4667</v>
      </c>
      <c r="M232" t="s">
        <v>3984</v>
      </c>
      <c r="N232" t="s">
        <v>4668</v>
      </c>
      <c r="O232" t="s">
        <v>98</v>
      </c>
      <c r="P232" t="s">
        <v>99</v>
      </c>
      <c r="Q232">
        <f t="shared" si="58"/>
        <v>31</v>
      </c>
      <c r="R232" s="3">
        <v>547233</v>
      </c>
      <c r="S232" s="3">
        <v>96205.5</v>
      </c>
      <c r="T232" s="20">
        <v>0</v>
      </c>
      <c r="U232" s="3">
        <f t="shared" si="65"/>
        <v>0</v>
      </c>
      <c r="V232" s="21"/>
      <c r="W232" s="3">
        <v>2192.4399038461538</v>
      </c>
      <c r="X232" s="3">
        <v>1266.7430555555557</v>
      </c>
      <c r="Y232" s="22">
        <v>228.01375000000002</v>
      </c>
      <c r="Z232">
        <v>75</v>
      </c>
      <c r="AB232" s="3">
        <v>0</v>
      </c>
      <c r="AC232" s="3">
        <v>4167</v>
      </c>
      <c r="AD232" s="3">
        <f t="shared" si="59"/>
        <v>104134.69670940172</v>
      </c>
      <c r="AE232" s="3">
        <v>4154.166666666667</v>
      </c>
      <c r="AG232" s="3">
        <f t="shared" si="60"/>
        <v>108288.86337606839</v>
      </c>
      <c r="AJ232" s="3">
        <v>0</v>
      </c>
      <c r="AK232" t="s">
        <v>100</v>
      </c>
      <c r="AM232" s="23">
        <v>0.05</v>
      </c>
      <c r="AN232" s="24">
        <f t="shared" si="66"/>
        <v>108288.86337606839</v>
      </c>
      <c r="AO232" s="25">
        <f t="shared" si="67"/>
        <v>5414.4431688034201</v>
      </c>
      <c r="AP232" s="3">
        <f t="shared" si="68"/>
        <v>29700</v>
      </c>
      <c r="AQ232" s="24">
        <f t="shared" si="69"/>
        <v>1485</v>
      </c>
      <c r="AR232" s="24">
        <f t="shared" si="70"/>
        <v>144888.30654487183</v>
      </c>
      <c r="AS232" s="24">
        <f t="shared" si="61"/>
        <v>137988.86337606839</v>
      </c>
      <c r="AT232" t="s">
        <v>134</v>
      </c>
      <c r="AU232" t="s">
        <v>134</v>
      </c>
      <c r="AV232" t="s">
        <v>135</v>
      </c>
      <c r="AW232">
        <v>35876</v>
      </c>
      <c r="AX232" t="s">
        <v>136</v>
      </c>
      <c r="AY232">
        <v>94.088300000000004</v>
      </c>
      <c r="AZ232" s="3">
        <f t="shared" si="62"/>
        <v>1539.9184228524887</v>
      </c>
      <c r="BA232" s="24">
        <f t="shared" si="63"/>
        <v>137988.86337606839</v>
      </c>
      <c r="BB232" s="24">
        <f t="shared" si="64"/>
        <v>6899.4431688034383</v>
      </c>
      <c r="BD232" t="s">
        <v>103</v>
      </c>
      <c r="BE232">
        <v>1</v>
      </c>
      <c r="BG232" t="s">
        <v>5305</v>
      </c>
      <c r="BI232" t="s">
        <v>144</v>
      </c>
      <c r="BN232" t="s">
        <v>5067</v>
      </c>
      <c r="BO232" t="s">
        <v>5071</v>
      </c>
      <c r="BP232" t="s">
        <v>5076</v>
      </c>
      <c r="BS232" t="e">
        <f>_xlfn.XLOOKUP(AV232,#REF!,#REF!)</f>
        <v>#REF!</v>
      </c>
    </row>
    <row r="233" spans="3:71" x14ac:dyDescent="0.2">
      <c r="C233" t="s">
        <v>94</v>
      </c>
      <c r="E233" t="s">
        <v>850</v>
      </c>
      <c r="F233" t="s">
        <v>851</v>
      </c>
      <c r="G233" t="s">
        <v>852</v>
      </c>
      <c r="H233" s="1">
        <v>44501</v>
      </c>
      <c r="J233" t="s">
        <v>4697</v>
      </c>
      <c r="K233">
        <v>14</v>
      </c>
      <c r="L233" t="s">
        <v>4703</v>
      </c>
      <c r="M233" t="s">
        <v>293</v>
      </c>
      <c r="N233" t="s">
        <v>4668</v>
      </c>
      <c r="O233" t="s">
        <v>98</v>
      </c>
      <c r="P233" t="s">
        <v>99</v>
      </c>
      <c r="Q233">
        <f t="shared" si="58"/>
        <v>31</v>
      </c>
      <c r="R233" s="3">
        <v>697771</v>
      </c>
      <c r="S233" s="3">
        <v>121295.08333333333</v>
      </c>
      <c r="T233" s="20">
        <v>0</v>
      </c>
      <c r="U233" s="3">
        <f t="shared" si="65"/>
        <v>0</v>
      </c>
      <c r="V233" s="21"/>
      <c r="W233" s="3">
        <v>2795.5568910256411</v>
      </c>
      <c r="X233" s="3">
        <v>1615.2106481481483</v>
      </c>
      <c r="Y233" s="22">
        <v>290.73791666666671</v>
      </c>
      <c r="Z233">
        <v>75</v>
      </c>
      <c r="AB233" s="3">
        <v>0</v>
      </c>
      <c r="AC233" s="3">
        <v>4167</v>
      </c>
      <c r="AD233" s="3">
        <f t="shared" si="59"/>
        <v>130238.58878917378</v>
      </c>
      <c r="AE233" s="3">
        <v>5687.5</v>
      </c>
      <c r="AG233" s="3">
        <f t="shared" si="60"/>
        <v>135926.08878917378</v>
      </c>
      <c r="AJ233" s="3">
        <v>3900.7409927950625</v>
      </c>
      <c r="AK233" t="s">
        <v>289</v>
      </c>
      <c r="AL233" t="s">
        <v>290</v>
      </c>
      <c r="AM233" s="23">
        <v>8.5000000000000006E-2</v>
      </c>
      <c r="AN233" s="24">
        <f t="shared" si="66"/>
        <v>139826.82978196885</v>
      </c>
      <c r="AO233" s="25">
        <f t="shared" si="67"/>
        <v>11885.280531467353</v>
      </c>
      <c r="AP233" s="3">
        <f t="shared" si="68"/>
        <v>29700</v>
      </c>
      <c r="AQ233" s="24">
        <f t="shared" si="69"/>
        <v>2524.5</v>
      </c>
      <c r="AR233" s="24">
        <f t="shared" si="70"/>
        <v>183936.61031343619</v>
      </c>
      <c r="AS233" s="24">
        <f t="shared" si="61"/>
        <v>169526.82978196885</v>
      </c>
      <c r="AT233" t="s">
        <v>134</v>
      </c>
      <c r="AU233" t="s">
        <v>134</v>
      </c>
      <c r="AV233" t="s">
        <v>135</v>
      </c>
      <c r="AW233">
        <v>90382</v>
      </c>
      <c r="AX233" t="s">
        <v>136</v>
      </c>
      <c r="AY233">
        <v>94.088300000000004</v>
      </c>
      <c r="AZ233" s="3">
        <f t="shared" si="62"/>
        <v>1954.9360580798696</v>
      </c>
      <c r="BA233" s="24">
        <f t="shared" si="63"/>
        <v>169526.82978196885</v>
      </c>
      <c r="BB233" s="24">
        <f t="shared" si="64"/>
        <v>14409.780531467346</v>
      </c>
      <c r="BD233" t="s">
        <v>103</v>
      </c>
      <c r="BE233">
        <v>1</v>
      </c>
      <c r="BG233" t="s">
        <v>5305</v>
      </c>
      <c r="BI233" t="s">
        <v>312</v>
      </c>
      <c r="BN233" t="s">
        <v>5115</v>
      </c>
      <c r="BO233" t="s">
        <v>5061</v>
      </c>
      <c r="BP233" t="s">
        <v>5062</v>
      </c>
      <c r="BS233" t="e">
        <f>_xlfn.XLOOKUP(AV233,#REF!,#REF!)</f>
        <v>#REF!</v>
      </c>
    </row>
    <row r="234" spans="3:71" x14ac:dyDescent="0.2">
      <c r="C234" t="s">
        <v>94</v>
      </c>
      <c r="E234" t="s">
        <v>853</v>
      </c>
      <c r="F234" t="s">
        <v>854</v>
      </c>
      <c r="G234" t="s">
        <v>855</v>
      </c>
      <c r="H234" s="1">
        <v>44501</v>
      </c>
      <c r="J234" t="s">
        <v>4702</v>
      </c>
      <c r="K234">
        <v>13</v>
      </c>
      <c r="L234" t="s">
        <v>4703</v>
      </c>
      <c r="M234" t="s">
        <v>293</v>
      </c>
      <c r="N234" t="s">
        <v>4668</v>
      </c>
      <c r="O234" t="s">
        <v>98</v>
      </c>
      <c r="P234" t="s">
        <v>99</v>
      </c>
      <c r="Q234">
        <f t="shared" si="58"/>
        <v>31</v>
      </c>
      <c r="R234" s="3">
        <v>450333</v>
      </c>
      <c r="S234" s="3">
        <v>80055.416666666672</v>
      </c>
      <c r="T234" s="20">
        <v>0</v>
      </c>
      <c r="U234" s="3">
        <f t="shared" si="65"/>
        <v>0</v>
      </c>
      <c r="V234" s="21"/>
      <c r="W234" s="3">
        <v>1804.21875</v>
      </c>
      <c r="X234" s="3">
        <v>1042.4375</v>
      </c>
      <c r="Y234" s="22">
        <v>187.63875000000002</v>
      </c>
      <c r="Z234">
        <v>75</v>
      </c>
      <c r="AB234" s="3">
        <v>0</v>
      </c>
      <c r="AC234" s="3">
        <v>4167</v>
      </c>
      <c r="AD234" s="3">
        <f t="shared" si="59"/>
        <v>87331.71166666667</v>
      </c>
      <c r="AE234" s="3">
        <v>5687.5</v>
      </c>
      <c r="AG234" s="3">
        <f t="shared" si="60"/>
        <v>93019.21166666667</v>
      </c>
      <c r="AJ234" s="3">
        <v>3900.7409927950625</v>
      </c>
      <c r="AK234" t="s">
        <v>289</v>
      </c>
      <c r="AL234" t="s">
        <v>290</v>
      </c>
      <c r="AM234" s="23">
        <v>8.5000000000000006E-2</v>
      </c>
      <c r="AN234" s="24">
        <f t="shared" si="66"/>
        <v>96919.952659461735</v>
      </c>
      <c r="AO234" s="25">
        <f t="shared" si="67"/>
        <v>8238.1959760542486</v>
      </c>
      <c r="AP234" s="3">
        <f t="shared" si="68"/>
        <v>29700</v>
      </c>
      <c r="AQ234" s="24">
        <f t="shared" si="69"/>
        <v>2524.5</v>
      </c>
      <c r="AR234" s="24">
        <f t="shared" si="70"/>
        <v>137382.648635516</v>
      </c>
      <c r="AS234" s="24">
        <f t="shared" si="61"/>
        <v>126619.95265946173</v>
      </c>
      <c r="AT234" t="s">
        <v>134</v>
      </c>
      <c r="AU234" t="s">
        <v>134</v>
      </c>
      <c r="AV234" t="s">
        <v>135</v>
      </c>
      <c r="AW234">
        <v>90294</v>
      </c>
      <c r="AX234" t="s">
        <v>136</v>
      </c>
      <c r="AY234">
        <v>94.088300000000004</v>
      </c>
      <c r="AZ234" s="3">
        <f t="shared" si="62"/>
        <v>1460.1459335062489</v>
      </c>
      <c r="BA234" s="24">
        <f t="shared" si="63"/>
        <v>126619.95265946173</v>
      </c>
      <c r="BB234" s="24">
        <f t="shared" si="64"/>
        <v>10762.695976054267</v>
      </c>
      <c r="BD234" t="s">
        <v>103</v>
      </c>
      <c r="BE234">
        <v>1</v>
      </c>
      <c r="BG234" t="s">
        <v>5305</v>
      </c>
      <c r="BI234" t="s">
        <v>262</v>
      </c>
      <c r="BN234" t="s">
        <v>5104</v>
      </c>
      <c r="BO234" t="s">
        <v>5061</v>
      </c>
      <c r="BP234" t="s">
        <v>5062</v>
      </c>
      <c r="BS234" t="e">
        <f>_xlfn.XLOOKUP(AV234,#REF!,#REF!)</f>
        <v>#REF!</v>
      </c>
    </row>
    <row r="235" spans="3:71" x14ac:dyDescent="0.2">
      <c r="C235" t="s">
        <v>94</v>
      </c>
      <c r="E235" t="s">
        <v>856</v>
      </c>
      <c r="F235" t="s">
        <v>524</v>
      </c>
      <c r="G235" t="s">
        <v>857</v>
      </c>
      <c r="H235" s="1">
        <v>44501</v>
      </c>
      <c r="J235" t="s">
        <v>4690</v>
      </c>
      <c r="K235">
        <v>17</v>
      </c>
      <c r="L235" t="s">
        <v>4703</v>
      </c>
      <c r="M235" t="s">
        <v>293</v>
      </c>
      <c r="N235" t="s">
        <v>4668</v>
      </c>
      <c r="O235" t="s">
        <v>167</v>
      </c>
      <c r="P235" t="s">
        <v>99</v>
      </c>
      <c r="Q235">
        <f t="shared" si="58"/>
        <v>31</v>
      </c>
      <c r="R235" s="3">
        <v>1524227</v>
      </c>
      <c r="S235" s="3">
        <v>259037.83333333331</v>
      </c>
      <c r="T235" s="20">
        <v>0.15</v>
      </c>
      <c r="U235" s="3">
        <f t="shared" si="65"/>
        <v>38855.674999999996</v>
      </c>
      <c r="V235" s="21"/>
      <c r="W235" s="3">
        <v>6106.6786858974365</v>
      </c>
      <c r="X235" s="3">
        <v>3528.3032407407413</v>
      </c>
      <c r="Y235" s="22">
        <v>635.09458333333339</v>
      </c>
      <c r="Z235">
        <v>75</v>
      </c>
      <c r="AB235" s="3">
        <v>12232.149066838183</v>
      </c>
      <c r="AC235" s="3">
        <v>5167</v>
      </c>
      <c r="AD235" s="3">
        <f t="shared" si="59"/>
        <v>325637.73391014303</v>
      </c>
      <c r="AE235" s="3">
        <v>5687.5</v>
      </c>
      <c r="AF235" s="3">
        <v>29700</v>
      </c>
      <c r="AG235" s="3">
        <f t="shared" si="60"/>
        <v>331325.23391014303</v>
      </c>
      <c r="AJ235" s="3">
        <f>-AG235</f>
        <v>-331325.23391014303</v>
      </c>
      <c r="AK235" t="s">
        <v>293</v>
      </c>
      <c r="AL235">
        <v>0</v>
      </c>
      <c r="AM235" s="21">
        <v>0</v>
      </c>
      <c r="AN235" s="24">
        <f t="shared" si="66"/>
        <v>0</v>
      </c>
      <c r="AO235" s="25">
        <v>0</v>
      </c>
      <c r="AP235" s="3">
        <v>0</v>
      </c>
      <c r="AQ235" s="24">
        <v>0</v>
      </c>
      <c r="AR235" s="24">
        <v>0</v>
      </c>
      <c r="AS235" s="24">
        <f t="shared" si="61"/>
        <v>0</v>
      </c>
      <c r="AT235" t="s">
        <v>134</v>
      </c>
      <c r="AU235" s="26" t="s">
        <v>168</v>
      </c>
      <c r="AV235" t="s">
        <v>168</v>
      </c>
      <c r="AW235">
        <v>35802</v>
      </c>
      <c r="AX235" t="s">
        <v>169</v>
      </c>
      <c r="AY235">
        <v>1</v>
      </c>
      <c r="AZ235" s="3">
        <f t="shared" si="62"/>
        <v>0</v>
      </c>
      <c r="BA235" s="24">
        <f t="shared" si="63"/>
        <v>0</v>
      </c>
      <c r="BB235" s="24">
        <f t="shared" si="64"/>
        <v>0</v>
      </c>
      <c r="BD235" t="s">
        <v>103</v>
      </c>
      <c r="BE235">
        <v>1</v>
      </c>
      <c r="BG235" t="s">
        <v>170</v>
      </c>
      <c r="BI235" t="s">
        <v>199</v>
      </c>
      <c r="BN235" t="s">
        <v>5070</v>
      </c>
      <c r="BO235" t="s">
        <v>5061</v>
      </c>
      <c r="BP235" t="s">
        <v>5062</v>
      </c>
    </row>
    <row r="236" spans="3:71" x14ac:dyDescent="0.2">
      <c r="C236" t="s">
        <v>94</v>
      </c>
      <c r="E236" t="s">
        <v>858</v>
      </c>
      <c r="F236" t="s">
        <v>859</v>
      </c>
      <c r="G236" t="s">
        <v>860</v>
      </c>
      <c r="H236" s="1">
        <v>44501</v>
      </c>
      <c r="J236" t="s">
        <v>4708</v>
      </c>
      <c r="K236">
        <v>12</v>
      </c>
      <c r="L236" t="s">
        <v>4703</v>
      </c>
      <c r="M236" t="s">
        <v>293</v>
      </c>
      <c r="N236" t="s">
        <v>4668</v>
      </c>
      <c r="O236" t="s">
        <v>98</v>
      </c>
      <c r="P236" t="s">
        <v>99</v>
      </c>
      <c r="Q236">
        <f t="shared" si="58"/>
        <v>31</v>
      </c>
      <c r="R236" s="3">
        <v>366437</v>
      </c>
      <c r="S236" s="3">
        <v>66072.75</v>
      </c>
      <c r="T236" s="20">
        <v>0</v>
      </c>
      <c r="U236" s="3">
        <f t="shared" si="65"/>
        <v>0</v>
      </c>
      <c r="V236" s="21"/>
      <c r="W236" s="3">
        <v>1468.0969551282051</v>
      </c>
      <c r="X236" s="3">
        <v>848.2337962962963</v>
      </c>
      <c r="Y236" s="22">
        <v>152.68208333333334</v>
      </c>
      <c r="Z236">
        <v>75</v>
      </c>
      <c r="AB236" s="3">
        <v>0</v>
      </c>
      <c r="AC236" s="3">
        <v>4167</v>
      </c>
      <c r="AD236" s="3">
        <f t="shared" si="59"/>
        <v>72783.762834757828</v>
      </c>
      <c r="AE236" s="3">
        <v>5687.5</v>
      </c>
      <c r="AG236" s="3">
        <f t="shared" si="60"/>
        <v>78471.262834757828</v>
      </c>
      <c r="AJ236" s="3">
        <v>5785.5624142824954</v>
      </c>
      <c r="AK236" t="s">
        <v>266</v>
      </c>
      <c r="AL236" t="s">
        <v>267</v>
      </c>
      <c r="AM236" s="23">
        <v>8.5000000000000006E-2</v>
      </c>
      <c r="AN236" s="24">
        <f t="shared" si="66"/>
        <v>84256.825249040325</v>
      </c>
      <c r="AO236" s="25">
        <f t="shared" ref="AO236:AO299" si="71">AM236*AN236</f>
        <v>7161.8301461684277</v>
      </c>
      <c r="AP236" s="3">
        <f t="shared" ref="AP236:AP299" si="72">+(29700/31)*Q236</f>
        <v>29700</v>
      </c>
      <c r="AQ236" s="24">
        <f t="shared" ref="AQ236:AQ299" si="73">AP236*AM236</f>
        <v>2524.5</v>
      </c>
      <c r="AR236" s="24">
        <f t="shared" ref="AR236:AR299" si="74">AN236+AO236+AP236+AQ236</f>
        <v>123643.15539520876</v>
      </c>
      <c r="AS236" s="24">
        <f t="shared" si="61"/>
        <v>113956.82524904032</v>
      </c>
      <c r="AT236" t="s">
        <v>134</v>
      </c>
      <c r="AU236" t="s">
        <v>134</v>
      </c>
      <c r="AV236" t="s">
        <v>135</v>
      </c>
      <c r="AW236">
        <v>90373</v>
      </c>
      <c r="AX236" t="s">
        <v>136</v>
      </c>
      <c r="AY236">
        <v>94.088300000000004</v>
      </c>
      <c r="AZ236" s="3">
        <f t="shared" si="62"/>
        <v>1314.1182845817041</v>
      </c>
      <c r="BA236" s="24">
        <f t="shared" si="63"/>
        <v>113956.82524904032</v>
      </c>
      <c r="BB236" s="24">
        <f t="shared" si="64"/>
        <v>9686.3301461684314</v>
      </c>
      <c r="BD236" t="s">
        <v>103</v>
      </c>
      <c r="BE236">
        <v>1</v>
      </c>
      <c r="BG236" t="s">
        <v>5305</v>
      </c>
      <c r="BI236" t="s">
        <v>199</v>
      </c>
      <c r="BN236" t="s">
        <v>5115</v>
      </c>
      <c r="BO236" t="s">
        <v>5061</v>
      </c>
      <c r="BP236" t="s">
        <v>5062</v>
      </c>
      <c r="BS236" t="e">
        <f>_xlfn.XLOOKUP(AV236,#REF!,#REF!)</f>
        <v>#REF!</v>
      </c>
    </row>
    <row r="237" spans="3:71" x14ac:dyDescent="0.2">
      <c r="C237" t="s">
        <v>94</v>
      </c>
      <c r="E237" t="s">
        <v>861</v>
      </c>
      <c r="F237" t="s">
        <v>862</v>
      </c>
      <c r="G237" t="s">
        <v>863</v>
      </c>
      <c r="H237" s="1">
        <v>44515</v>
      </c>
      <c r="J237" t="s">
        <v>4697</v>
      </c>
      <c r="K237">
        <v>14</v>
      </c>
      <c r="L237" t="s">
        <v>4703</v>
      </c>
      <c r="M237" t="s">
        <v>293</v>
      </c>
      <c r="N237" t="s">
        <v>4668</v>
      </c>
      <c r="O237" t="s">
        <v>98</v>
      </c>
      <c r="P237" t="s">
        <v>99</v>
      </c>
      <c r="Q237">
        <f t="shared" si="58"/>
        <v>31</v>
      </c>
      <c r="R237" s="3">
        <v>640741</v>
      </c>
      <c r="S237" s="3">
        <v>111790.16666666667</v>
      </c>
      <c r="T237" s="20">
        <v>0</v>
      </c>
      <c r="U237" s="3">
        <f t="shared" si="65"/>
        <v>0</v>
      </c>
      <c r="V237" s="21"/>
      <c r="W237" s="3">
        <v>2567.071314102564</v>
      </c>
      <c r="X237" s="3">
        <v>1483.1967592592594</v>
      </c>
      <c r="Y237" s="22">
        <v>266.97541666666666</v>
      </c>
      <c r="Z237">
        <v>75</v>
      </c>
      <c r="AB237" s="3">
        <v>0</v>
      </c>
      <c r="AC237" s="3">
        <v>4167</v>
      </c>
      <c r="AD237" s="3">
        <f t="shared" si="59"/>
        <v>120349.41015669516</v>
      </c>
      <c r="AE237" s="3">
        <v>5687.5</v>
      </c>
      <c r="AG237" s="3">
        <f t="shared" si="60"/>
        <v>126036.91015669516</v>
      </c>
      <c r="AJ237" s="3">
        <v>17246.247781680318</v>
      </c>
      <c r="AK237" t="s">
        <v>361</v>
      </c>
      <c r="AL237" t="s">
        <v>362</v>
      </c>
      <c r="AM237" s="23">
        <v>8.5000000000000006E-2</v>
      </c>
      <c r="AN237" s="24">
        <f t="shared" si="66"/>
        <v>143283.15793837549</v>
      </c>
      <c r="AO237" s="25">
        <f t="shared" si="71"/>
        <v>12179.068424761917</v>
      </c>
      <c r="AP237" s="3">
        <f t="shared" si="72"/>
        <v>29700</v>
      </c>
      <c r="AQ237" s="24">
        <f t="shared" si="73"/>
        <v>2524.5</v>
      </c>
      <c r="AR237" s="24">
        <f t="shared" si="74"/>
        <v>187686.72636313739</v>
      </c>
      <c r="AS237" s="24">
        <f t="shared" si="61"/>
        <v>172983.15793837549</v>
      </c>
      <c r="AT237" t="s">
        <v>134</v>
      </c>
      <c r="AU237" t="s">
        <v>134</v>
      </c>
      <c r="AV237" t="s">
        <v>135</v>
      </c>
      <c r="AW237">
        <v>90353</v>
      </c>
      <c r="AX237" t="s">
        <v>136</v>
      </c>
      <c r="AY237">
        <v>94.088300000000004</v>
      </c>
      <c r="AZ237" s="3">
        <f t="shared" si="62"/>
        <v>1994.7934691469331</v>
      </c>
      <c r="BA237" s="24">
        <f t="shared" si="63"/>
        <v>172983.15793837549</v>
      </c>
      <c r="BB237" s="24">
        <f t="shared" si="64"/>
        <v>14703.568424761906</v>
      </c>
      <c r="BD237" t="s">
        <v>103</v>
      </c>
      <c r="BE237">
        <v>1</v>
      </c>
      <c r="BG237" t="s">
        <v>5305</v>
      </c>
      <c r="BI237" t="s">
        <v>262</v>
      </c>
      <c r="BN237" t="s">
        <v>5104</v>
      </c>
      <c r="BO237" t="s">
        <v>5061</v>
      </c>
      <c r="BP237" t="s">
        <v>5062</v>
      </c>
      <c r="BS237" t="e">
        <f>_xlfn.XLOOKUP(AV237,#REF!,#REF!)</f>
        <v>#REF!</v>
      </c>
    </row>
    <row r="238" spans="3:71" x14ac:dyDescent="0.2">
      <c r="C238" t="s">
        <v>94</v>
      </c>
      <c r="E238" t="s">
        <v>864</v>
      </c>
      <c r="F238" t="s">
        <v>865</v>
      </c>
      <c r="G238" t="s">
        <v>866</v>
      </c>
      <c r="H238" s="1">
        <v>44515</v>
      </c>
      <c r="J238" t="s">
        <v>4702</v>
      </c>
      <c r="K238">
        <v>13</v>
      </c>
      <c r="L238" t="s">
        <v>4703</v>
      </c>
      <c r="M238" t="s">
        <v>293</v>
      </c>
      <c r="N238" t="s">
        <v>4668</v>
      </c>
      <c r="O238" t="s">
        <v>98</v>
      </c>
      <c r="P238" t="s">
        <v>99</v>
      </c>
      <c r="Q238">
        <f t="shared" si="58"/>
        <v>31</v>
      </c>
      <c r="R238" s="3">
        <v>489942</v>
      </c>
      <c r="S238" s="3">
        <v>86656.916666666672</v>
      </c>
      <c r="T238" s="20">
        <v>0</v>
      </c>
      <c r="U238" s="3">
        <f t="shared" si="65"/>
        <v>0</v>
      </c>
      <c r="V238" s="21"/>
      <c r="W238" s="3">
        <v>1962.9086538461536</v>
      </c>
      <c r="X238" s="3">
        <v>1134.125</v>
      </c>
      <c r="Y238" s="22">
        <v>204.14250000000001</v>
      </c>
      <c r="Z238">
        <v>75</v>
      </c>
      <c r="AB238" s="3">
        <v>0</v>
      </c>
      <c r="AC238" s="3">
        <v>4167</v>
      </c>
      <c r="AD238" s="3">
        <f t="shared" si="59"/>
        <v>94200.092820512829</v>
      </c>
      <c r="AE238" s="3">
        <v>5687.5</v>
      </c>
      <c r="AG238" s="3">
        <f t="shared" si="60"/>
        <v>99887.592820512829</v>
      </c>
      <c r="AJ238" s="3">
        <v>3900.7409927950625</v>
      </c>
      <c r="AK238" t="s">
        <v>289</v>
      </c>
      <c r="AL238" t="s">
        <v>290</v>
      </c>
      <c r="AM238" s="23">
        <v>8.5000000000000006E-2</v>
      </c>
      <c r="AN238" s="24">
        <f t="shared" si="66"/>
        <v>103788.33381330789</v>
      </c>
      <c r="AO238" s="25">
        <f t="shared" si="71"/>
        <v>8822.0083741311719</v>
      </c>
      <c r="AP238" s="3">
        <f t="shared" si="72"/>
        <v>29700</v>
      </c>
      <c r="AQ238" s="24">
        <f t="shared" si="73"/>
        <v>2524.5</v>
      </c>
      <c r="AR238" s="24">
        <f t="shared" si="74"/>
        <v>144834.84218743906</v>
      </c>
      <c r="AS238" s="24">
        <f t="shared" si="61"/>
        <v>133488.33381330789</v>
      </c>
      <c r="AT238" t="s">
        <v>134</v>
      </c>
      <c r="AU238" t="s">
        <v>134</v>
      </c>
      <c r="AV238" t="s">
        <v>135</v>
      </c>
      <c r="AW238">
        <v>90316</v>
      </c>
      <c r="AX238" t="s">
        <v>136</v>
      </c>
      <c r="AY238">
        <v>94.088300000000004</v>
      </c>
      <c r="AZ238" s="3">
        <f t="shared" si="62"/>
        <v>1539.3501868716839</v>
      </c>
      <c r="BA238" s="24">
        <f t="shared" si="63"/>
        <v>133488.33381330789</v>
      </c>
      <c r="BB238" s="24">
        <f t="shared" si="64"/>
        <v>11346.508374131168</v>
      </c>
      <c r="BD238" t="s">
        <v>103</v>
      </c>
      <c r="BE238">
        <v>1</v>
      </c>
      <c r="BG238" t="s">
        <v>5305</v>
      </c>
      <c r="BI238" t="s">
        <v>312</v>
      </c>
      <c r="BN238" t="s">
        <v>5115</v>
      </c>
      <c r="BO238" t="s">
        <v>5061</v>
      </c>
      <c r="BP238" t="s">
        <v>5062</v>
      </c>
      <c r="BS238" t="e">
        <f>_xlfn.XLOOKUP(AV238,#REF!,#REF!)</f>
        <v>#REF!</v>
      </c>
    </row>
    <row r="239" spans="3:71" x14ac:dyDescent="0.2">
      <c r="C239" t="s">
        <v>94</v>
      </c>
      <c r="E239" t="s">
        <v>867</v>
      </c>
      <c r="F239" t="s">
        <v>868</v>
      </c>
      <c r="G239" t="s">
        <v>869</v>
      </c>
      <c r="H239" s="1">
        <v>44515</v>
      </c>
      <c r="J239" t="s">
        <v>4697</v>
      </c>
      <c r="K239">
        <v>14</v>
      </c>
      <c r="L239" t="s">
        <v>4703</v>
      </c>
      <c r="M239" t="s">
        <v>293</v>
      </c>
      <c r="N239" t="s">
        <v>4668</v>
      </c>
      <c r="O239" t="s">
        <v>98</v>
      </c>
      <c r="P239" t="s">
        <v>99</v>
      </c>
      <c r="Q239">
        <f t="shared" si="58"/>
        <v>31</v>
      </c>
      <c r="R239" s="3">
        <v>588564</v>
      </c>
      <c r="S239" s="3">
        <v>103094</v>
      </c>
      <c r="T239" s="20">
        <v>0</v>
      </c>
      <c r="U239" s="3">
        <f t="shared" si="65"/>
        <v>0</v>
      </c>
      <c r="V239" s="21"/>
      <c r="W239" s="3">
        <v>2358.0288461538462</v>
      </c>
      <c r="X239" s="3">
        <v>1362.4166666666667</v>
      </c>
      <c r="Y239" s="22">
        <v>245.23500000000001</v>
      </c>
      <c r="Z239">
        <v>75</v>
      </c>
      <c r="AB239" s="3">
        <v>0</v>
      </c>
      <c r="AC239" s="3">
        <v>4167</v>
      </c>
      <c r="AD239" s="3">
        <f t="shared" si="59"/>
        <v>111301.68051282052</v>
      </c>
      <c r="AE239" s="3">
        <v>5687.5</v>
      </c>
      <c r="AG239" s="3">
        <f t="shared" si="60"/>
        <v>116989.18051282052</v>
      </c>
      <c r="AJ239" s="3">
        <v>5785.5624142824954</v>
      </c>
      <c r="AK239" t="s">
        <v>266</v>
      </c>
      <c r="AL239" t="s">
        <v>267</v>
      </c>
      <c r="AM239" s="23">
        <v>8.5000000000000006E-2</v>
      </c>
      <c r="AN239" s="24">
        <f t="shared" si="66"/>
        <v>122774.74292710301</v>
      </c>
      <c r="AO239" s="25">
        <f t="shared" si="71"/>
        <v>10435.853148803757</v>
      </c>
      <c r="AP239" s="3">
        <f t="shared" si="72"/>
        <v>29700</v>
      </c>
      <c r="AQ239" s="24">
        <f t="shared" si="73"/>
        <v>2524.5</v>
      </c>
      <c r="AR239" s="24">
        <f t="shared" si="74"/>
        <v>165435.09607590677</v>
      </c>
      <c r="AS239" s="24">
        <f t="shared" si="61"/>
        <v>152474.74292710301</v>
      </c>
      <c r="AT239" t="s">
        <v>134</v>
      </c>
      <c r="AU239" t="s">
        <v>134</v>
      </c>
      <c r="AV239" t="s">
        <v>135</v>
      </c>
      <c r="AW239">
        <v>90373</v>
      </c>
      <c r="AX239" t="s">
        <v>136</v>
      </c>
      <c r="AY239">
        <v>94.088300000000004</v>
      </c>
      <c r="AZ239" s="3">
        <f t="shared" si="62"/>
        <v>1758.2961545261926</v>
      </c>
      <c r="BA239" s="24">
        <f t="shared" si="63"/>
        <v>152474.74292710301</v>
      </c>
      <c r="BB239" s="24">
        <f t="shared" si="64"/>
        <v>12960.353148803755</v>
      </c>
      <c r="BD239" t="s">
        <v>103</v>
      </c>
      <c r="BE239">
        <v>1</v>
      </c>
      <c r="BG239" t="s">
        <v>5305</v>
      </c>
      <c r="BI239" t="s">
        <v>199</v>
      </c>
      <c r="BN239" t="s">
        <v>5115</v>
      </c>
      <c r="BO239" t="s">
        <v>5061</v>
      </c>
      <c r="BP239" t="s">
        <v>5062</v>
      </c>
      <c r="BS239" t="e">
        <f>_xlfn.XLOOKUP(AV239,#REF!,#REF!)</f>
        <v>#REF!</v>
      </c>
    </row>
    <row r="240" spans="3:71" x14ac:dyDescent="0.2">
      <c r="C240" t="s">
        <v>94</v>
      </c>
      <c r="E240" t="s">
        <v>870</v>
      </c>
      <c r="F240" t="s">
        <v>871</v>
      </c>
      <c r="G240" t="s">
        <v>872</v>
      </c>
      <c r="H240" s="1">
        <v>44515</v>
      </c>
      <c r="J240" t="s">
        <v>4778</v>
      </c>
      <c r="K240">
        <v>11</v>
      </c>
      <c r="L240" t="s">
        <v>4616</v>
      </c>
      <c r="M240" t="s">
        <v>4464</v>
      </c>
      <c r="N240" t="s">
        <v>4668</v>
      </c>
      <c r="O240" t="s">
        <v>98</v>
      </c>
      <c r="P240" t="s">
        <v>99</v>
      </c>
      <c r="Q240">
        <f t="shared" si="58"/>
        <v>31</v>
      </c>
      <c r="R240" s="3">
        <v>252120</v>
      </c>
      <c r="S240" s="3">
        <v>39436.666666666664</v>
      </c>
      <c r="T240" s="20">
        <v>0</v>
      </c>
      <c r="U240" s="3">
        <f t="shared" si="65"/>
        <v>0</v>
      </c>
      <c r="V240" s="21"/>
      <c r="W240" s="3">
        <v>1010.0961538461538</v>
      </c>
      <c r="X240" s="3">
        <v>583.6111111111112</v>
      </c>
      <c r="Y240" s="22">
        <v>105.05</v>
      </c>
      <c r="Z240">
        <v>75</v>
      </c>
      <c r="AB240" s="3">
        <v>0</v>
      </c>
      <c r="AC240" s="3">
        <v>4167</v>
      </c>
      <c r="AD240" s="3">
        <f t="shared" si="59"/>
        <v>45377.423931623933</v>
      </c>
      <c r="AE240" s="3">
        <v>12402.5</v>
      </c>
      <c r="AG240" s="3">
        <f t="shared" si="60"/>
        <v>57779.923931623933</v>
      </c>
      <c r="AJ240" s="3">
        <v>33281</v>
      </c>
      <c r="AK240" t="s">
        <v>132</v>
      </c>
      <c r="AL240" t="s">
        <v>133</v>
      </c>
      <c r="AM240" s="23">
        <v>0.05</v>
      </c>
      <c r="AN240" s="24">
        <f t="shared" si="66"/>
        <v>91060.923931623925</v>
      </c>
      <c r="AO240" s="25">
        <f t="shared" si="71"/>
        <v>4553.0461965811965</v>
      </c>
      <c r="AP240" s="3">
        <f t="shared" si="72"/>
        <v>29700</v>
      </c>
      <c r="AQ240" s="24">
        <f t="shared" si="73"/>
        <v>1485</v>
      </c>
      <c r="AR240" s="24">
        <f t="shared" si="74"/>
        <v>126798.97012820512</v>
      </c>
      <c r="AS240" s="24">
        <f t="shared" si="61"/>
        <v>120760.92393162393</v>
      </c>
      <c r="AT240" t="s">
        <v>134</v>
      </c>
      <c r="AU240" t="s">
        <v>134</v>
      </c>
      <c r="AV240" t="s">
        <v>135</v>
      </c>
      <c r="AW240">
        <v>90208</v>
      </c>
      <c r="AX240" t="s">
        <v>136</v>
      </c>
      <c r="AY240">
        <v>94.088300000000004</v>
      </c>
      <c r="AZ240" s="3">
        <f t="shared" si="62"/>
        <v>1347.6592746197468</v>
      </c>
      <c r="BA240" s="24">
        <f t="shared" si="63"/>
        <v>120760.92393162393</v>
      </c>
      <c r="BB240" s="24">
        <f t="shared" si="64"/>
        <v>6038.0461965811992</v>
      </c>
      <c r="BD240" t="s">
        <v>103</v>
      </c>
      <c r="BE240">
        <v>1</v>
      </c>
      <c r="BG240" t="s">
        <v>5305</v>
      </c>
      <c r="BI240" t="s">
        <v>137</v>
      </c>
      <c r="BN240" t="s">
        <v>5065</v>
      </c>
      <c r="BO240" t="s">
        <v>5066</v>
      </c>
      <c r="BP240" t="s">
        <v>5066</v>
      </c>
      <c r="BS240" t="e">
        <f>_xlfn.XLOOKUP(AV240,#REF!,#REF!)</f>
        <v>#REF!</v>
      </c>
    </row>
    <row r="241" spans="3:71" x14ac:dyDescent="0.2">
      <c r="C241" t="s">
        <v>94</v>
      </c>
      <c r="E241" t="s">
        <v>873</v>
      </c>
      <c r="F241" t="s">
        <v>874</v>
      </c>
      <c r="G241" t="s">
        <v>875</v>
      </c>
      <c r="H241" s="1">
        <v>44515</v>
      </c>
      <c r="J241" t="s">
        <v>4697</v>
      </c>
      <c r="K241">
        <v>14</v>
      </c>
      <c r="L241" t="s">
        <v>4703</v>
      </c>
      <c r="M241" t="s">
        <v>293</v>
      </c>
      <c r="N241" t="s">
        <v>4668</v>
      </c>
      <c r="O241" t="s">
        <v>98</v>
      </c>
      <c r="P241" t="s">
        <v>99</v>
      </c>
      <c r="Q241">
        <f t="shared" si="58"/>
        <v>31</v>
      </c>
      <c r="R241" s="3">
        <v>416056</v>
      </c>
      <c r="S241" s="3">
        <v>74342.583333333328</v>
      </c>
      <c r="T241" s="20">
        <v>0</v>
      </c>
      <c r="U241" s="3">
        <f t="shared" si="65"/>
        <v>0</v>
      </c>
      <c r="V241" s="21"/>
      <c r="W241" s="3">
        <v>1666.8910256410256</v>
      </c>
      <c r="X241" s="3">
        <v>963.09259259259272</v>
      </c>
      <c r="Y241" s="22">
        <v>173.35666666666668</v>
      </c>
      <c r="Z241">
        <v>75</v>
      </c>
      <c r="AB241" s="3">
        <v>0</v>
      </c>
      <c r="AC241" s="3">
        <v>5167</v>
      </c>
      <c r="AD241" s="3">
        <f t="shared" si="59"/>
        <v>82387.923618233632</v>
      </c>
      <c r="AE241" s="3">
        <v>5687.5</v>
      </c>
      <c r="AG241" s="3">
        <f t="shared" si="60"/>
        <v>88075.423618233632</v>
      </c>
      <c r="AJ241" s="3">
        <v>7264.8</v>
      </c>
      <c r="AK241" t="s">
        <v>197</v>
      </c>
      <c r="AL241" t="s">
        <v>198</v>
      </c>
      <c r="AM241" s="23">
        <v>8.5000000000000006E-2</v>
      </c>
      <c r="AN241" s="24">
        <f t="shared" si="66"/>
        <v>95340.223618233635</v>
      </c>
      <c r="AO241" s="25">
        <f t="shared" si="71"/>
        <v>8103.9190075498591</v>
      </c>
      <c r="AP241" s="3">
        <f t="shared" si="72"/>
        <v>29700</v>
      </c>
      <c r="AQ241" s="24">
        <f t="shared" si="73"/>
        <v>2524.5</v>
      </c>
      <c r="AR241" s="24">
        <f t="shared" si="74"/>
        <v>135668.64262578351</v>
      </c>
      <c r="AS241" s="24">
        <f t="shared" si="61"/>
        <v>125040.22361823363</v>
      </c>
      <c r="AT241" t="s">
        <v>134</v>
      </c>
      <c r="AU241" t="s">
        <v>134</v>
      </c>
      <c r="AV241" t="s">
        <v>135</v>
      </c>
      <c r="AW241">
        <v>35803</v>
      </c>
      <c r="AX241" t="s">
        <v>136</v>
      </c>
      <c r="AY241">
        <v>94.088300000000004</v>
      </c>
      <c r="AZ241" s="3">
        <f t="shared" si="62"/>
        <v>1441.928939366356</v>
      </c>
      <c r="BA241" s="24">
        <f t="shared" si="63"/>
        <v>125040.22361823363</v>
      </c>
      <c r="BB241" s="24">
        <f t="shared" si="64"/>
        <v>10628.419007549877</v>
      </c>
      <c r="BD241" t="s">
        <v>103</v>
      </c>
      <c r="BE241">
        <v>1</v>
      </c>
      <c r="BG241" t="s">
        <v>5305</v>
      </c>
      <c r="BI241" t="s">
        <v>262</v>
      </c>
      <c r="BN241" t="s">
        <v>5086</v>
      </c>
      <c r="BO241" t="s">
        <v>5077</v>
      </c>
      <c r="BP241" t="s">
        <v>5135</v>
      </c>
      <c r="BS241" t="e">
        <f>_xlfn.XLOOKUP(AV241,#REF!,#REF!)</f>
        <v>#REF!</v>
      </c>
    </row>
    <row r="242" spans="3:71" x14ac:dyDescent="0.2">
      <c r="C242" t="s">
        <v>94</v>
      </c>
      <c r="E242" t="s">
        <v>876</v>
      </c>
      <c r="F242" t="s">
        <v>877</v>
      </c>
      <c r="G242" t="s">
        <v>878</v>
      </c>
      <c r="H242" s="1">
        <v>44515</v>
      </c>
      <c r="J242" t="s">
        <v>4702</v>
      </c>
      <c r="K242">
        <v>13</v>
      </c>
      <c r="L242" t="s">
        <v>4703</v>
      </c>
      <c r="M242" t="s">
        <v>293</v>
      </c>
      <c r="N242" t="s">
        <v>4668</v>
      </c>
      <c r="O242" t="s">
        <v>98</v>
      </c>
      <c r="P242" t="s">
        <v>99</v>
      </c>
      <c r="Q242">
        <f t="shared" si="58"/>
        <v>31</v>
      </c>
      <c r="R242" s="3">
        <v>521049</v>
      </c>
      <c r="S242" s="3">
        <v>91841.5</v>
      </c>
      <c r="T242" s="20">
        <v>0</v>
      </c>
      <c r="U242" s="3">
        <f t="shared" si="65"/>
        <v>0</v>
      </c>
      <c r="V242" s="21"/>
      <c r="W242" s="3">
        <v>2087.5360576923076</v>
      </c>
      <c r="X242" s="3">
        <v>1206.1319444444446</v>
      </c>
      <c r="Y242" s="22">
        <v>217.10374999999999</v>
      </c>
      <c r="Z242">
        <v>75</v>
      </c>
      <c r="AB242" s="3">
        <v>0</v>
      </c>
      <c r="AC242" s="3">
        <v>4167</v>
      </c>
      <c r="AD242" s="3">
        <f t="shared" si="59"/>
        <v>99594.271752136745</v>
      </c>
      <c r="AE242" s="3">
        <v>5687.5</v>
      </c>
      <c r="AG242" s="3">
        <f t="shared" si="60"/>
        <v>105281.77175213674</v>
      </c>
      <c r="AJ242" s="3">
        <v>5813.1491241962494</v>
      </c>
      <c r="AK242" t="s">
        <v>229</v>
      </c>
      <c r="AL242" t="s">
        <v>230</v>
      </c>
      <c r="AM242" s="23">
        <v>8.5000000000000006E-2</v>
      </c>
      <c r="AN242" s="24">
        <f t="shared" si="66"/>
        <v>111094.920876333</v>
      </c>
      <c r="AO242" s="25">
        <f t="shared" si="71"/>
        <v>9443.0682744883052</v>
      </c>
      <c r="AP242" s="3">
        <f t="shared" si="72"/>
        <v>29700</v>
      </c>
      <c r="AQ242" s="24">
        <f t="shared" si="73"/>
        <v>2524.5</v>
      </c>
      <c r="AR242" s="24">
        <f t="shared" si="74"/>
        <v>152762.48915082129</v>
      </c>
      <c r="AS242" s="24">
        <f t="shared" si="61"/>
        <v>140794.920876333</v>
      </c>
      <c r="AT242" t="s">
        <v>134</v>
      </c>
      <c r="AU242" t="s">
        <v>134</v>
      </c>
      <c r="AV242" t="s">
        <v>135</v>
      </c>
      <c r="AW242">
        <v>14684</v>
      </c>
      <c r="AX242" t="s">
        <v>136</v>
      </c>
      <c r="AY242">
        <v>94.088300000000004</v>
      </c>
      <c r="AZ242" s="3">
        <f t="shared" si="62"/>
        <v>1623.6077084060535</v>
      </c>
      <c r="BA242" s="24">
        <f t="shared" si="63"/>
        <v>140794.920876333</v>
      </c>
      <c r="BB242" s="24">
        <f t="shared" si="64"/>
        <v>11967.568274488294</v>
      </c>
      <c r="BD242" t="s">
        <v>103</v>
      </c>
      <c r="BE242">
        <v>1</v>
      </c>
      <c r="BG242" t="s">
        <v>5305</v>
      </c>
      <c r="BI242" t="s">
        <v>199</v>
      </c>
      <c r="BN242" t="s">
        <v>5106</v>
      </c>
      <c r="BO242" t="s">
        <v>5061</v>
      </c>
      <c r="BP242" t="s">
        <v>5062</v>
      </c>
      <c r="BS242" t="e">
        <f>_xlfn.XLOOKUP(AV242,#REF!,#REF!)</f>
        <v>#REF!</v>
      </c>
    </row>
    <row r="243" spans="3:71" x14ac:dyDescent="0.2">
      <c r="C243" t="s">
        <v>94</v>
      </c>
      <c r="E243" t="s">
        <v>879</v>
      </c>
      <c r="F243" t="s">
        <v>880</v>
      </c>
      <c r="G243" t="s">
        <v>881</v>
      </c>
      <c r="H243" s="1">
        <v>44517</v>
      </c>
      <c r="J243" t="s">
        <v>151</v>
      </c>
      <c r="K243">
        <v>16</v>
      </c>
      <c r="L243" t="s">
        <v>4691</v>
      </c>
      <c r="M243" t="s">
        <v>4444</v>
      </c>
      <c r="N243" t="s">
        <v>4668</v>
      </c>
      <c r="O243" t="s">
        <v>98</v>
      </c>
      <c r="P243" t="s">
        <v>99</v>
      </c>
      <c r="Q243">
        <f t="shared" si="58"/>
        <v>31</v>
      </c>
      <c r="R243" s="3">
        <v>1207792</v>
      </c>
      <c r="S243" s="3">
        <v>206298.66666666666</v>
      </c>
      <c r="T243" s="20">
        <v>0.1</v>
      </c>
      <c r="U243" s="3">
        <f t="shared" si="65"/>
        <v>20629.866666666669</v>
      </c>
      <c r="V243" s="21"/>
      <c r="W243" s="3">
        <v>4838.9102564102559</v>
      </c>
      <c r="X243" s="3">
        <v>2795.8148148148148</v>
      </c>
      <c r="Y243" s="22">
        <v>503.24666666666667</v>
      </c>
      <c r="Z243">
        <v>75</v>
      </c>
      <c r="AB243" s="3">
        <v>9569.556485203977</v>
      </c>
      <c r="AC243" s="3">
        <v>4167</v>
      </c>
      <c r="AD243" s="3">
        <f t="shared" si="59"/>
        <v>248878.06155642902</v>
      </c>
      <c r="AE243" s="3">
        <v>7046.666666666667</v>
      </c>
      <c r="AG243" s="3">
        <f t="shared" si="60"/>
        <v>255924.72822309568</v>
      </c>
      <c r="AJ243" s="3">
        <v>0</v>
      </c>
      <c r="AK243" t="s">
        <v>100</v>
      </c>
      <c r="AM243" s="23">
        <v>0.1</v>
      </c>
      <c r="AN243" s="24">
        <f t="shared" si="66"/>
        <v>255924.72822309568</v>
      </c>
      <c r="AO243" s="25">
        <f t="shared" si="71"/>
        <v>25592.47282230957</v>
      </c>
      <c r="AP243" s="3">
        <f t="shared" si="72"/>
        <v>29700</v>
      </c>
      <c r="AQ243" s="24">
        <f t="shared" si="73"/>
        <v>2970</v>
      </c>
      <c r="AR243" s="24">
        <f t="shared" si="74"/>
        <v>314187.20104540524</v>
      </c>
      <c r="AS243" s="24">
        <f t="shared" si="61"/>
        <v>285624.72822309565</v>
      </c>
      <c r="AT243" t="s">
        <v>101</v>
      </c>
      <c r="AU243" t="s">
        <v>101</v>
      </c>
      <c r="AV243" t="s">
        <v>101</v>
      </c>
      <c r="AW243">
        <v>2051062</v>
      </c>
      <c r="AX243" t="s">
        <v>102</v>
      </c>
      <c r="AY243">
        <v>108.643</v>
      </c>
      <c r="AZ243" s="3">
        <f t="shared" si="62"/>
        <v>2891.9230971659954</v>
      </c>
      <c r="BA243" s="24">
        <f t="shared" si="63"/>
        <v>285624.72822309565</v>
      </c>
      <c r="BB243" s="24">
        <f t="shared" si="64"/>
        <v>28562.472822309588</v>
      </c>
      <c r="BD243" t="s">
        <v>103</v>
      </c>
      <c r="BE243">
        <v>1</v>
      </c>
      <c r="BG243" t="s">
        <v>5304</v>
      </c>
      <c r="BI243" t="s">
        <v>144</v>
      </c>
      <c r="BN243" t="s">
        <v>5148</v>
      </c>
      <c r="BO243" t="s">
        <v>5132</v>
      </c>
      <c r="BP243" t="s">
        <v>4725</v>
      </c>
    </row>
    <row r="244" spans="3:71" x14ac:dyDescent="0.2">
      <c r="C244" t="s">
        <v>94</v>
      </c>
      <c r="E244" t="s">
        <v>882</v>
      </c>
      <c r="F244" t="s">
        <v>883</v>
      </c>
      <c r="G244" t="s">
        <v>884</v>
      </c>
      <c r="H244" s="1">
        <v>44522</v>
      </c>
      <c r="J244" t="s">
        <v>4708</v>
      </c>
      <c r="K244">
        <v>12</v>
      </c>
      <c r="L244" t="s">
        <v>4667</v>
      </c>
      <c r="M244" t="s">
        <v>3984</v>
      </c>
      <c r="N244" t="s">
        <v>4668</v>
      </c>
      <c r="O244" t="s">
        <v>98</v>
      </c>
      <c r="P244" t="s">
        <v>99</v>
      </c>
      <c r="Q244">
        <f t="shared" si="58"/>
        <v>31</v>
      </c>
      <c r="R244" s="3">
        <v>281692</v>
      </c>
      <c r="S244" s="3">
        <v>51948.666666666664</v>
      </c>
      <c r="T244" s="20">
        <v>0</v>
      </c>
      <c r="U244" s="3">
        <f t="shared" si="65"/>
        <v>0</v>
      </c>
      <c r="V244" s="21"/>
      <c r="W244" s="3">
        <v>1128.573717948718</v>
      </c>
      <c r="X244" s="3">
        <v>652.06481481481489</v>
      </c>
      <c r="Y244" s="22">
        <v>117.37166666666667</v>
      </c>
      <c r="Z244">
        <v>75</v>
      </c>
      <c r="AB244" s="3">
        <v>1536.7021440751487</v>
      </c>
      <c r="AC244" s="3">
        <v>4167</v>
      </c>
      <c r="AD244" s="3">
        <f t="shared" si="59"/>
        <v>59625.379010172015</v>
      </c>
      <c r="AE244" s="3">
        <v>4154.166666666667</v>
      </c>
      <c r="AG244" s="3">
        <f t="shared" si="60"/>
        <v>63779.545676838679</v>
      </c>
      <c r="AJ244" s="3">
        <v>4428.6782206037651</v>
      </c>
      <c r="AK244" t="s">
        <v>166</v>
      </c>
      <c r="AL244" t="s">
        <v>165</v>
      </c>
      <c r="AM244" s="23">
        <v>0.05</v>
      </c>
      <c r="AN244" s="24">
        <f t="shared" si="66"/>
        <v>68208.22389744244</v>
      </c>
      <c r="AO244" s="25">
        <f t="shared" si="71"/>
        <v>3410.411194872122</v>
      </c>
      <c r="AP244" s="3">
        <f t="shared" si="72"/>
        <v>29700</v>
      </c>
      <c r="AQ244" s="24">
        <f t="shared" si="73"/>
        <v>1485</v>
      </c>
      <c r="AR244" s="24">
        <f t="shared" si="74"/>
        <v>102803.63509231457</v>
      </c>
      <c r="AS244" s="24">
        <f t="shared" si="61"/>
        <v>97908.22389744244</v>
      </c>
      <c r="AT244" t="s">
        <v>225</v>
      </c>
      <c r="AU244" t="s">
        <v>225</v>
      </c>
      <c r="AV244" t="s">
        <v>156</v>
      </c>
      <c r="AW244" t="s">
        <v>4825</v>
      </c>
      <c r="AX244" t="s">
        <v>157</v>
      </c>
      <c r="AY244">
        <v>125.569</v>
      </c>
      <c r="AZ244" s="3">
        <f t="shared" si="62"/>
        <v>818.70234765200462</v>
      </c>
      <c r="BA244" s="24">
        <f t="shared" si="63"/>
        <v>97908.22389744244</v>
      </c>
      <c r="BB244" s="24">
        <f t="shared" si="64"/>
        <v>4895.4111948721256</v>
      </c>
      <c r="BD244" t="s">
        <v>103</v>
      </c>
      <c r="BE244">
        <v>1</v>
      </c>
      <c r="BG244" t="s">
        <v>5309</v>
      </c>
      <c r="BI244" t="s">
        <v>144</v>
      </c>
      <c r="BN244" t="s">
        <v>5067</v>
      </c>
      <c r="BO244" t="s">
        <v>5074</v>
      </c>
      <c r="BP244" t="s">
        <v>5133</v>
      </c>
      <c r="BS244" t="e">
        <f>_xlfn.XLOOKUP(AV244,#REF!,#REF!)</f>
        <v>#REF!</v>
      </c>
    </row>
    <row r="245" spans="3:71" x14ac:dyDescent="0.2">
      <c r="C245" t="s">
        <v>94</v>
      </c>
      <c r="E245" t="s">
        <v>885</v>
      </c>
      <c r="F245" t="s">
        <v>886</v>
      </c>
      <c r="G245" t="s">
        <v>887</v>
      </c>
      <c r="H245" s="1">
        <v>44522</v>
      </c>
      <c r="J245" t="s">
        <v>4702</v>
      </c>
      <c r="K245">
        <v>13</v>
      </c>
      <c r="L245" t="s">
        <v>4703</v>
      </c>
      <c r="M245" t="s">
        <v>293</v>
      </c>
      <c r="N245" t="s">
        <v>4668</v>
      </c>
      <c r="O245" t="s">
        <v>98</v>
      </c>
      <c r="P245" t="s">
        <v>99</v>
      </c>
      <c r="Q245">
        <f t="shared" si="58"/>
        <v>31</v>
      </c>
      <c r="R245" s="3">
        <v>398614</v>
      </c>
      <c r="S245" s="3">
        <v>71435.666666666672</v>
      </c>
      <c r="T245" s="20">
        <v>0</v>
      </c>
      <c r="U245" s="3">
        <f t="shared" si="65"/>
        <v>0</v>
      </c>
      <c r="V245" s="21"/>
      <c r="W245" s="3">
        <v>1597.0112179487178</v>
      </c>
      <c r="X245" s="3">
        <v>922.71759259259272</v>
      </c>
      <c r="Y245" s="22">
        <v>166.08916666666667</v>
      </c>
      <c r="Z245">
        <v>75</v>
      </c>
      <c r="AB245" s="3">
        <v>0</v>
      </c>
      <c r="AC245" s="3">
        <v>4167</v>
      </c>
      <c r="AD245" s="3">
        <f t="shared" si="59"/>
        <v>78363.484643874661</v>
      </c>
      <c r="AE245" s="3">
        <v>5687.5</v>
      </c>
      <c r="AG245" s="3">
        <f t="shared" si="60"/>
        <v>84050.984643874661</v>
      </c>
      <c r="AJ245" s="3">
        <v>5813.1491241962494</v>
      </c>
      <c r="AK245" t="s">
        <v>229</v>
      </c>
      <c r="AL245" t="s">
        <v>230</v>
      </c>
      <c r="AM245" s="23">
        <v>8.5000000000000006E-2</v>
      </c>
      <c r="AN245" s="24">
        <f t="shared" si="66"/>
        <v>89864.133768070911</v>
      </c>
      <c r="AO245" s="25">
        <f t="shared" si="71"/>
        <v>7638.4513702860277</v>
      </c>
      <c r="AP245" s="3">
        <f t="shared" si="72"/>
        <v>29700</v>
      </c>
      <c r="AQ245" s="24">
        <f t="shared" si="73"/>
        <v>2524.5</v>
      </c>
      <c r="AR245" s="24">
        <f t="shared" si="74"/>
        <v>129727.08513835694</v>
      </c>
      <c r="AS245" s="24">
        <f t="shared" si="61"/>
        <v>119564.13376807091</v>
      </c>
      <c r="AT245" t="s">
        <v>134</v>
      </c>
      <c r="AU245" t="s">
        <v>134</v>
      </c>
      <c r="AV245" t="s">
        <v>135</v>
      </c>
      <c r="AW245">
        <v>90264</v>
      </c>
      <c r="AX245" t="s">
        <v>136</v>
      </c>
      <c r="AY245">
        <v>94.088300000000004</v>
      </c>
      <c r="AZ245" s="3">
        <f t="shared" si="62"/>
        <v>1378.7802004963096</v>
      </c>
      <c r="BA245" s="24">
        <f t="shared" si="63"/>
        <v>119564.13376807091</v>
      </c>
      <c r="BB245" s="24">
        <f t="shared" si="64"/>
        <v>10162.951370286028</v>
      </c>
      <c r="BD245" t="s">
        <v>103</v>
      </c>
      <c r="BE245">
        <v>1</v>
      </c>
      <c r="BG245" t="s">
        <v>5305</v>
      </c>
      <c r="BI245" t="s">
        <v>199</v>
      </c>
      <c r="BN245" t="s">
        <v>5109</v>
      </c>
      <c r="BO245" t="s">
        <v>5061</v>
      </c>
      <c r="BP245" t="s">
        <v>5062</v>
      </c>
      <c r="BS245" t="e">
        <f>_xlfn.XLOOKUP(AV245,#REF!,#REF!)</f>
        <v>#REF!</v>
      </c>
    </row>
    <row r="246" spans="3:71" x14ac:dyDescent="0.2">
      <c r="C246" t="s">
        <v>94</v>
      </c>
      <c r="E246" t="s">
        <v>888</v>
      </c>
      <c r="F246" t="s">
        <v>889</v>
      </c>
      <c r="G246" t="s">
        <v>890</v>
      </c>
      <c r="H246" s="1">
        <v>44522</v>
      </c>
      <c r="J246" t="s">
        <v>4702</v>
      </c>
      <c r="K246">
        <v>13</v>
      </c>
      <c r="L246" t="s">
        <v>4703</v>
      </c>
      <c r="M246" t="s">
        <v>293</v>
      </c>
      <c r="N246" t="s">
        <v>4668</v>
      </c>
      <c r="O246" t="s">
        <v>98</v>
      </c>
      <c r="P246" t="s">
        <v>99</v>
      </c>
      <c r="Q246">
        <f t="shared" si="58"/>
        <v>31</v>
      </c>
      <c r="R246" s="3">
        <v>409126</v>
      </c>
      <c r="S246" s="3">
        <v>73187.583333333328</v>
      </c>
      <c r="T246" s="20">
        <v>0</v>
      </c>
      <c r="U246" s="3">
        <f t="shared" si="65"/>
        <v>0</v>
      </c>
      <c r="V246" s="21"/>
      <c r="W246" s="3">
        <v>1639.1266025641025</v>
      </c>
      <c r="X246" s="3">
        <v>947.05092592592598</v>
      </c>
      <c r="Y246" s="22">
        <v>170.46916666666669</v>
      </c>
      <c r="Z246">
        <v>75</v>
      </c>
      <c r="AB246" s="3">
        <v>0</v>
      </c>
      <c r="AC246" s="3">
        <v>4167</v>
      </c>
      <c r="AD246" s="3">
        <f t="shared" si="59"/>
        <v>80186.230028490027</v>
      </c>
      <c r="AE246" s="3">
        <v>5687.5</v>
      </c>
      <c r="AG246" s="3">
        <f t="shared" si="60"/>
        <v>85873.730028490027</v>
      </c>
      <c r="AJ246" s="3">
        <v>5785.5624142824954</v>
      </c>
      <c r="AK246" t="s">
        <v>266</v>
      </c>
      <c r="AL246" t="s">
        <v>267</v>
      </c>
      <c r="AM246" s="23">
        <v>8.5000000000000006E-2</v>
      </c>
      <c r="AN246" s="24">
        <f t="shared" si="66"/>
        <v>91659.292442772523</v>
      </c>
      <c r="AO246" s="25">
        <f t="shared" si="71"/>
        <v>7791.0398576356647</v>
      </c>
      <c r="AP246" s="3">
        <f t="shared" si="72"/>
        <v>29700</v>
      </c>
      <c r="AQ246" s="24">
        <f t="shared" si="73"/>
        <v>2524.5</v>
      </c>
      <c r="AR246" s="24">
        <f t="shared" si="74"/>
        <v>131674.83230040819</v>
      </c>
      <c r="AS246" s="24">
        <f t="shared" si="61"/>
        <v>121359.29244277252</v>
      </c>
      <c r="AT246" t="s">
        <v>134</v>
      </c>
      <c r="AU246" t="s">
        <v>134</v>
      </c>
      <c r="AV246" t="s">
        <v>135</v>
      </c>
      <c r="AW246">
        <v>90373</v>
      </c>
      <c r="AX246" t="s">
        <v>136</v>
      </c>
      <c r="AY246">
        <v>94.088300000000004</v>
      </c>
      <c r="AZ246" s="3">
        <f t="shared" si="62"/>
        <v>1399.4814690073918</v>
      </c>
      <c r="BA246" s="24">
        <f t="shared" si="63"/>
        <v>121359.29244277252</v>
      </c>
      <c r="BB246" s="24">
        <f t="shared" si="64"/>
        <v>10315.539857635667</v>
      </c>
      <c r="BD246" t="s">
        <v>103</v>
      </c>
      <c r="BE246">
        <v>1</v>
      </c>
      <c r="BG246" t="s">
        <v>5305</v>
      </c>
      <c r="BI246" t="s">
        <v>199</v>
      </c>
      <c r="BN246" t="s">
        <v>5124</v>
      </c>
      <c r="BO246" t="s">
        <v>5061</v>
      </c>
      <c r="BP246" t="s">
        <v>5062</v>
      </c>
      <c r="BS246" t="e">
        <f>_xlfn.XLOOKUP(AV246,#REF!,#REF!)</f>
        <v>#REF!</v>
      </c>
    </row>
    <row r="247" spans="3:71" x14ac:dyDescent="0.2">
      <c r="C247" t="s">
        <v>94</v>
      </c>
      <c r="E247" t="s">
        <v>891</v>
      </c>
      <c r="F247" t="s">
        <v>892</v>
      </c>
      <c r="G247" t="s">
        <v>893</v>
      </c>
      <c r="H247" s="1">
        <v>44529</v>
      </c>
      <c r="J247" t="s">
        <v>4702</v>
      </c>
      <c r="K247">
        <v>13</v>
      </c>
      <c r="L247" t="s">
        <v>4667</v>
      </c>
      <c r="M247" t="s">
        <v>3984</v>
      </c>
      <c r="N247" t="s">
        <v>4668</v>
      </c>
      <c r="O247" t="s">
        <v>98</v>
      </c>
      <c r="P247" t="s">
        <v>99</v>
      </c>
      <c r="Q247">
        <f t="shared" si="58"/>
        <v>31</v>
      </c>
      <c r="R247" s="3">
        <v>351093</v>
      </c>
      <c r="S247" s="3">
        <v>63515.416666666664</v>
      </c>
      <c r="T247" s="20">
        <v>0</v>
      </c>
      <c r="U247" s="3">
        <f t="shared" si="65"/>
        <v>0</v>
      </c>
      <c r="V247" s="21"/>
      <c r="W247" s="3">
        <v>1406.622596153846</v>
      </c>
      <c r="X247" s="3">
        <v>812.71527777777783</v>
      </c>
      <c r="Y247" s="22">
        <v>146.28874999999999</v>
      </c>
      <c r="Z247">
        <v>75</v>
      </c>
      <c r="AB247" s="3">
        <v>0</v>
      </c>
      <c r="AC247" s="3">
        <v>5167</v>
      </c>
      <c r="AD247" s="3">
        <f t="shared" si="59"/>
        <v>71123.043290598289</v>
      </c>
      <c r="AE247" s="3">
        <v>4154.166666666667</v>
      </c>
      <c r="AG247" s="3">
        <f t="shared" si="60"/>
        <v>75277.20995726496</v>
      </c>
      <c r="AJ247" s="3">
        <v>0</v>
      </c>
      <c r="AK247" t="s">
        <v>100</v>
      </c>
      <c r="AM247" s="23">
        <v>0.05</v>
      </c>
      <c r="AN247" s="24">
        <f t="shared" si="66"/>
        <v>75277.20995726496</v>
      </c>
      <c r="AO247" s="25">
        <f t="shared" si="71"/>
        <v>3763.8604978632484</v>
      </c>
      <c r="AP247" s="3">
        <f t="shared" si="72"/>
        <v>29700</v>
      </c>
      <c r="AQ247" s="24">
        <f t="shared" si="73"/>
        <v>1485</v>
      </c>
      <c r="AR247" s="24">
        <f t="shared" si="74"/>
        <v>110226.07045512821</v>
      </c>
      <c r="AS247" s="24">
        <f t="shared" si="61"/>
        <v>104977.20995726496</v>
      </c>
      <c r="AT247" t="s">
        <v>134</v>
      </c>
      <c r="AU247" t="s">
        <v>134</v>
      </c>
      <c r="AV247" t="s">
        <v>135</v>
      </c>
      <c r="AW247">
        <v>35879</v>
      </c>
      <c r="AX247" t="s">
        <v>136</v>
      </c>
      <c r="AY247">
        <v>94.088300000000004</v>
      </c>
      <c r="AZ247" s="3">
        <f t="shared" si="62"/>
        <v>1171.5172923214491</v>
      </c>
      <c r="BA247" s="24">
        <f t="shared" si="63"/>
        <v>104977.20995726496</v>
      </c>
      <c r="BB247" s="24">
        <f t="shared" si="64"/>
        <v>5248.8604978632502</v>
      </c>
      <c r="BD247" t="s">
        <v>103</v>
      </c>
      <c r="BE247">
        <v>1</v>
      </c>
      <c r="BG247" t="s">
        <v>5305</v>
      </c>
      <c r="BI247" t="s">
        <v>144</v>
      </c>
      <c r="BN247" t="s">
        <v>5067</v>
      </c>
      <c r="BO247" t="s">
        <v>5071</v>
      </c>
      <c r="BP247" t="s">
        <v>5073</v>
      </c>
      <c r="BS247" t="e">
        <f>_xlfn.XLOOKUP(AV247,#REF!,#REF!)</f>
        <v>#REF!</v>
      </c>
    </row>
    <row r="248" spans="3:71" x14ac:dyDescent="0.2">
      <c r="C248" t="s">
        <v>94</v>
      </c>
      <c r="E248" t="s">
        <v>894</v>
      </c>
      <c r="F248" t="s">
        <v>895</v>
      </c>
      <c r="G248" t="s">
        <v>896</v>
      </c>
      <c r="H248" s="1">
        <v>44529</v>
      </c>
      <c r="J248" t="s">
        <v>4702</v>
      </c>
      <c r="K248">
        <v>13</v>
      </c>
      <c r="L248" t="s">
        <v>4703</v>
      </c>
      <c r="M248" t="s">
        <v>293</v>
      </c>
      <c r="N248" t="s">
        <v>4668</v>
      </c>
      <c r="O248" t="s">
        <v>98</v>
      </c>
      <c r="P248" t="s">
        <v>99</v>
      </c>
      <c r="Q248">
        <f t="shared" si="58"/>
        <v>31</v>
      </c>
      <c r="R248" s="3">
        <v>443584</v>
      </c>
      <c r="S248" s="3">
        <v>78930.666666666672</v>
      </c>
      <c r="T248" s="20">
        <v>0</v>
      </c>
      <c r="U248" s="3">
        <f t="shared" si="65"/>
        <v>0</v>
      </c>
      <c r="V248" s="21"/>
      <c r="W248" s="3">
        <v>1777.1794871794873</v>
      </c>
      <c r="X248" s="3">
        <v>1026.814814814815</v>
      </c>
      <c r="Y248" s="22">
        <v>184.82666666666668</v>
      </c>
      <c r="Z248">
        <v>75</v>
      </c>
      <c r="AB248" s="3">
        <v>0</v>
      </c>
      <c r="AC248" s="3">
        <v>4167</v>
      </c>
      <c r="AD248" s="3">
        <f t="shared" si="59"/>
        <v>86161.487635327634</v>
      </c>
      <c r="AE248" s="3">
        <v>5687.5</v>
      </c>
      <c r="AG248" s="3">
        <f t="shared" si="60"/>
        <v>91848.987635327634</v>
      </c>
      <c r="AJ248" s="3">
        <v>5785.5624142824954</v>
      </c>
      <c r="AK248" t="s">
        <v>266</v>
      </c>
      <c r="AL248" t="s">
        <v>267</v>
      </c>
      <c r="AM248" s="23">
        <v>8.5000000000000006E-2</v>
      </c>
      <c r="AN248" s="24">
        <f t="shared" si="66"/>
        <v>97634.55004961013</v>
      </c>
      <c r="AO248" s="25">
        <f t="shared" si="71"/>
        <v>8298.936754216862</v>
      </c>
      <c r="AP248" s="3">
        <f t="shared" si="72"/>
        <v>29700</v>
      </c>
      <c r="AQ248" s="24">
        <f t="shared" si="73"/>
        <v>2524.5</v>
      </c>
      <c r="AR248" s="24">
        <f t="shared" si="74"/>
        <v>138157.98680382699</v>
      </c>
      <c r="AS248" s="24">
        <f t="shared" si="61"/>
        <v>127334.55004961013</v>
      </c>
      <c r="AT248" t="s">
        <v>134</v>
      </c>
      <c r="AU248" t="s">
        <v>134</v>
      </c>
      <c r="AV248" t="s">
        <v>135</v>
      </c>
      <c r="AW248">
        <v>90243</v>
      </c>
      <c r="AX248" t="s">
        <v>136</v>
      </c>
      <c r="AY248">
        <v>94.088300000000004</v>
      </c>
      <c r="AZ248" s="3">
        <f t="shared" si="62"/>
        <v>1468.3864710471651</v>
      </c>
      <c r="BA248" s="24">
        <f t="shared" si="63"/>
        <v>127334.55004961013</v>
      </c>
      <c r="BB248" s="24">
        <f t="shared" si="64"/>
        <v>10823.436754216862</v>
      </c>
      <c r="BD248" t="s">
        <v>103</v>
      </c>
      <c r="BE248">
        <v>1</v>
      </c>
      <c r="BG248" t="s">
        <v>5305</v>
      </c>
      <c r="BI248" t="s">
        <v>199</v>
      </c>
      <c r="BN248" t="s">
        <v>5138</v>
      </c>
      <c r="BO248" t="s">
        <v>5061</v>
      </c>
      <c r="BP248" t="s">
        <v>5062</v>
      </c>
      <c r="BS248" t="e">
        <f>_xlfn.XLOOKUP(AV248,#REF!,#REF!)</f>
        <v>#REF!</v>
      </c>
    </row>
    <row r="249" spans="3:71" x14ac:dyDescent="0.2">
      <c r="C249" t="s">
        <v>94</v>
      </c>
      <c r="E249" t="s">
        <v>897</v>
      </c>
      <c r="F249" t="s">
        <v>898</v>
      </c>
      <c r="G249" t="s">
        <v>899</v>
      </c>
      <c r="H249" s="1">
        <v>44536</v>
      </c>
      <c r="J249" t="s">
        <v>4708</v>
      </c>
      <c r="K249">
        <v>12</v>
      </c>
      <c r="L249" t="s">
        <v>4667</v>
      </c>
      <c r="M249" t="s">
        <v>3984</v>
      </c>
      <c r="N249" t="s">
        <v>4668</v>
      </c>
      <c r="O249" t="s">
        <v>98</v>
      </c>
      <c r="P249" t="s">
        <v>99</v>
      </c>
      <c r="Q249">
        <f t="shared" si="58"/>
        <v>31</v>
      </c>
      <c r="R249" s="3">
        <v>360855</v>
      </c>
      <c r="S249" s="3">
        <v>65142.416666666664</v>
      </c>
      <c r="T249" s="20">
        <v>0</v>
      </c>
      <c r="U249" s="3">
        <f t="shared" si="65"/>
        <v>0</v>
      </c>
      <c r="V249" s="21"/>
      <c r="W249" s="3">
        <v>1445.7331730769231</v>
      </c>
      <c r="X249" s="3">
        <v>835.3125</v>
      </c>
      <c r="Y249" s="22">
        <v>150.35625000000002</v>
      </c>
      <c r="Z249">
        <v>75</v>
      </c>
      <c r="AB249" s="3">
        <v>2868.5106689402778</v>
      </c>
      <c r="AC249" s="3">
        <v>4167</v>
      </c>
      <c r="AD249" s="3">
        <f t="shared" si="59"/>
        <v>74684.329258683865</v>
      </c>
      <c r="AE249" s="3">
        <v>4154.166666666667</v>
      </c>
      <c r="AG249" s="3">
        <f t="shared" si="60"/>
        <v>78838.495925350537</v>
      </c>
      <c r="AJ249" s="3">
        <v>0</v>
      </c>
      <c r="AK249" t="s">
        <v>100</v>
      </c>
      <c r="AM249" s="23">
        <v>0.05</v>
      </c>
      <c r="AN249" s="24">
        <f t="shared" si="66"/>
        <v>78838.495925350537</v>
      </c>
      <c r="AO249" s="25">
        <f t="shared" si="71"/>
        <v>3941.9247962675272</v>
      </c>
      <c r="AP249" s="3">
        <f t="shared" si="72"/>
        <v>29700</v>
      </c>
      <c r="AQ249" s="24">
        <f t="shared" si="73"/>
        <v>1485</v>
      </c>
      <c r="AR249" s="24">
        <f t="shared" si="74"/>
        <v>113965.42072161807</v>
      </c>
      <c r="AS249" s="24">
        <f t="shared" si="61"/>
        <v>108538.49592535054</v>
      </c>
      <c r="AT249" t="s">
        <v>134</v>
      </c>
      <c r="AU249" t="s">
        <v>134</v>
      </c>
      <c r="AV249" t="s">
        <v>135</v>
      </c>
      <c r="AW249">
        <v>86023</v>
      </c>
      <c r="AX249" t="s">
        <v>136</v>
      </c>
      <c r="AY249">
        <v>94.088300000000004</v>
      </c>
      <c r="AZ249" s="3">
        <f t="shared" si="62"/>
        <v>1211.2602812636435</v>
      </c>
      <c r="BA249" s="24">
        <f t="shared" si="63"/>
        <v>108538.49592535054</v>
      </c>
      <c r="BB249" s="24">
        <f t="shared" si="64"/>
        <v>5426.924796267529</v>
      </c>
      <c r="BD249" t="s">
        <v>103</v>
      </c>
      <c r="BE249">
        <v>1</v>
      </c>
      <c r="BG249" t="s">
        <v>5305</v>
      </c>
      <c r="BI249" t="s">
        <v>144</v>
      </c>
      <c r="BN249" t="s">
        <v>5067</v>
      </c>
      <c r="BO249" t="s">
        <v>5088</v>
      </c>
      <c r="BP249" t="s">
        <v>5136</v>
      </c>
      <c r="BS249" t="e">
        <f>_xlfn.XLOOKUP(AV249,#REF!,#REF!)</f>
        <v>#REF!</v>
      </c>
    </row>
    <row r="250" spans="3:71" x14ac:dyDescent="0.2">
      <c r="C250" t="s">
        <v>94</v>
      </c>
      <c r="E250" t="s">
        <v>900</v>
      </c>
      <c r="F250" t="s">
        <v>901</v>
      </c>
      <c r="G250" t="s">
        <v>902</v>
      </c>
      <c r="H250" s="1">
        <v>44536</v>
      </c>
      <c r="J250" t="s">
        <v>4778</v>
      </c>
      <c r="K250">
        <v>11</v>
      </c>
      <c r="L250" t="s">
        <v>4667</v>
      </c>
      <c r="M250" t="s">
        <v>3984</v>
      </c>
      <c r="N250" t="s">
        <v>4668</v>
      </c>
      <c r="O250" t="s">
        <v>98</v>
      </c>
      <c r="P250" t="s">
        <v>99</v>
      </c>
      <c r="Q250">
        <f t="shared" si="58"/>
        <v>31</v>
      </c>
      <c r="R250" s="3">
        <v>252120</v>
      </c>
      <c r="S250" s="3">
        <v>44384.583333333336</v>
      </c>
      <c r="T250" s="20">
        <v>0</v>
      </c>
      <c r="U250" s="3">
        <f t="shared" si="65"/>
        <v>0</v>
      </c>
      <c r="V250" s="21"/>
      <c r="W250" s="3">
        <v>1010.0961538461538</v>
      </c>
      <c r="X250" s="3">
        <v>583.6111111111112</v>
      </c>
      <c r="Y250" s="22">
        <v>105.05</v>
      </c>
      <c r="Z250">
        <v>75</v>
      </c>
      <c r="AB250" s="3">
        <v>0</v>
      </c>
      <c r="AC250" s="3">
        <v>4167</v>
      </c>
      <c r="AD250" s="3">
        <f t="shared" si="59"/>
        <v>50325.340598290604</v>
      </c>
      <c r="AE250" s="3">
        <v>4154.166666666667</v>
      </c>
      <c r="AG250" s="3">
        <f t="shared" si="60"/>
        <v>54479.507264957268</v>
      </c>
      <c r="AJ250" s="3">
        <v>0</v>
      </c>
      <c r="AK250" t="s">
        <v>100</v>
      </c>
      <c r="AM250" s="23">
        <v>0.05</v>
      </c>
      <c r="AN250" s="24">
        <f t="shared" si="66"/>
        <v>54479.507264957268</v>
      </c>
      <c r="AO250" s="25">
        <f t="shared" si="71"/>
        <v>2723.9753632478637</v>
      </c>
      <c r="AP250" s="3">
        <f t="shared" si="72"/>
        <v>29700</v>
      </c>
      <c r="AQ250" s="24">
        <f t="shared" si="73"/>
        <v>1485</v>
      </c>
      <c r="AR250" s="24">
        <f t="shared" si="74"/>
        <v>88388.482628205122</v>
      </c>
      <c r="AS250" s="24">
        <f t="shared" si="61"/>
        <v>84179.507264957268</v>
      </c>
      <c r="AT250" t="s">
        <v>134</v>
      </c>
      <c r="AU250" t="s">
        <v>134</v>
      </c>
      <c r="AV250" t="s">
        <v>135</v>
      </c>
      <c r="AW250">
        <v>35876</v>
      </c>
      <c r="AX250" t="s">
        <v>136</v>
      </c>
      <c r="AY250">
        <v>94.088300000000004</v>
      </c>
      <c r="AZ250" s="3">
        <f t="shared" si="62"/>
        <v>939.42055099523657</v>
      </c>
      <c r="BA250" s="24">
        <f t="shared" si="63"/>
        <v>84179.507264957268</v>
      </c>
      <c r="BB250" s="24">
        <f t="shared" si="64"/>
        <v>4208.9753632478532</v>
      </c>
      <c r="BD250" t="s">
        <v>103</v>
      </c>
      <c r="BE250">
        <v>1</v>
      </c>
      <c r="BG250" t="s">
        <v>5305</v>
      </c>
      <c r="BI250" t="s">
        <v>144</v>
      </c>
      <c r="BN250" t="s">
        <v>5067</v>
      </c>
      <c r="BO250" t="s">
        <v>5071</v>
      </c>
      <c r="BP250" t="s">
        <v>5076</v>
      </c>
      <c r="BS250" t="e">
        <f>_xlfn.XLOOKUP(AV250,#REF!,#REF!)</f>
        <v>#REF!</v>
      </c>
    </row>
    <row r="251" spans="3:71" x14ac:dyDescent="0.2">
      <c r="C251" t="s">
        <v>94</v>
      </c>
      <c r="E251" t="s">
        <v>903</v>
      </c>
      <c r="F251" t="s">
        <v>904</v>
      </c>
      <c r="G251" t="s">
        <v>905</v>
      </c>
      <c r="H251" s="1">
        <v>44536</v>
      </c>
      <c r="J251" t="s">
        <v>4702</v>
      </c>
      <c r="K251">
        <v>13</v>
      </c>
      <c r="L251" t="s">
        <v>4703</v>
      </c>
      <c r="M251" t="s">
        <v>293</v>
      </c>
      <c r="N251" t="s">
        <v>4668</v>
      </c>
      <c r="O251" t="s">
        <v>98</v>
      </c>
      <c r="P251" t="s">
        <v>99</v>
      </c>
      <c r="Q251">
        <f t="shared" si="58"/>
        <v>31</v>
      </c>
      <c r="R251" s="3">
        <v>429543</v>
      </c>
      <c r="S251" s="3">
        <v>76590.416666666672</v>
      </c>
      <c r="T251" s="20">
        <v>0</v>
      </c>
      <c r="U251" s="3">
        <f t="shared" si="65"/>
        <v>0</v>
      </c>
      <c r="V251" s="21"/>
      <c r="W251" s="3">
        <v>1720.9254807692307</v>
      </c>
      <c r="X251" s="3">
        <v>994.3125</v>
      </c>
      <c r="Y251" s="22">
        <v>178.97624999999999</v>
      </c>
      <c r="Z251">
        <v>75</v>
      </c>
      <c r="AB251" s="3">
        <v>0</v>
      </c>
      <c r="AC251" s="3">
        <v>4167</v>
      </c>
      <c r="AD251" s="3">
        <f t="shared" si="59"/>
        <v>83726.630897435913</v>
      </c>
      <c r="AE251" s="3">
        <v>5687.5</v>
      </c>
      <c r="AG251" s="3">
        <f t="shared" si="60"/>
        <v>89414.130897435913</v>
      </c>
      <c r="AJ251" s="3">
        <v>5813.1491241962494</v>
      </c>
      <c r="AK251" t="s">
        <v>229</v>
      </c>
      <c r="AL251" t="s">
        <v>230</v>
      </c>
      <c r="AM251" s="23">
        <v>8.5000000000000006E-2</v>
      </c>
      <c r="AN251" s="24">
        <f t="shared" si="66"/>
        <v>95227.280021632163</v>
      </c>
      <c r="AO251" s="25">
        <f t="shared" si="71"/>
        <v>8094.3188018387345</v>
      </c>
      <c r="AP251" s="3">
        <f t="shared" si="72"/>
        <v>29700</v>
      </c>
      <c r="AQ251" s="24">
        <f t="shared" si="73"/>
        <v>2524.5</v>
      </c>
      <c r="AR251" s="24">
        <f t="shared" si="74"/>
        <v>135546.09882347088</v>
      </c>
      <c r="AS251" s="24">
        <f t="shared" si="61"/>
        <v>124927.28002163216</v>
      </c>
      <c r="AT251" t="s">
        <v>134</v>
      </c>
      <c r="AU251" t="s">
        <v>134</v>
      </c>
      <c r="AV251" t="s">
        <v>135</v>
      </c>
      <c r="AW251">
        <v>90264</v>
      </c>
      <c r="AX251" t="s">
        <v>136</v>
      </c>
      <c r="AY251">
        <v>94.088300000000004</v>
      </c>
      <c r="AZ251" s="3">
        <f t="shared" si="62"/>
        <v>1440.6265053515779</v>
      </c>
      <c r="BA251" s="24">
        <f t="shared" si="63"/>
        <v>124927.28002163216</v>
      </c>
      <c r="BB251" s="24">
        <f t="shared" si="64"/>
        <v>10618.818801838715</v>
      </c>
      <c r="BD251" t="s">
        <v>103</v>
      </c>
      <c r="BE251">
        <v>1</v>
      </c>
      <c r="BG251" t="s">
        <v>5305</v>
      </c>
      <c r="BI251" t="s">
        <v>199</v>
      </c>
      <c r="BN251" t="s">
        <v>5109</v>
      </c>
      <c r="BO251" t="s">
        <v>5061</v>
      </c>
      <c r="BP251" t="s">
        <v>5062</v>
      </c>
      <c r="BS251" t="e">
        <f>_xlfn.XLOOKUP(AV251,#REF!,#REF!)</f>
        <v>#REF!</v>
      </c>
    </row>
    <row r="252" spans="3:71" x14ac:dyDescent="0.2">
      <c r="C252" t="s">
        <v>94</v>
      </c>
      <c r="E252" t="s">
        <v>906</v>
      </c>
      <c r="F252" t="s">
        <v>907</v>
      </c>
      <c r="G252" t="s">
        <v>908</v>
      </c>
      <c r="H252" s="1">
        <v>44536</v>
      </c>
      <c r="J252" t="s">
        <v>4702</v>
      </c>
      <c r="K252">
        <v>13</v>
      </c>
      <c r="L252" t="s">
        <v>4703</v>
      </c>
      <c r="M252" t="s">
        <v>293</v>
      </c>
      <c r="N252" t="s">
        <v>4668</v>
      </c>
      <c r="O252" t="s">
        <v>98</v>
      </c>
      <c r="P252" t="s">
        <v>99</v>
      </c>
      <c r="Q252">
        <f t="shared" si="58"/>
        <v>31</v>
      </c>
      <c r="R252" s="3">
        <v>494697</v>
      </c>
      <c r="S252" s="3">
        <v>87449.5</v>
      </c>
      <c r="T252" s="20">
        <v>0</v>
      </c>
      <c r="U252" s="3">
        <f t="shared" si="65"/>
        <v>0</v>
      </c>
      <c r="V252" s="21"/>
      <c r="W252" s="3">
        <v>1981.9591346153845</v>
      </c>
      <c r="X252" s="3">
        <v>1145.1319444444446</v>
      </c>
      <c r="Y252" s="22">
        <v>206.12375</v>
      </c>
      <c r="Z252">
        <v>75</v>
      </c>
      <c r="AB252" s="3">
        <v>0</v>
      </c>
      <c r="AC252" s="3">
        <v>4167</v>
      </c>
      <c r="AD252" s="3">
        <f t="shared" si="59"/>
        <v>95024.714829059827</v>
      </c>
      <c r="AE252" s="3">
        <v>5687.5</v>
      </c>
      <c r="AG252" s="3">
        <f t="shared" si="60"/>
        <v>100712.21482905983</v>
      </c>
      <c r="AJ252" s="3">
        <v>5785.5624142824954</v>
      </c>
      <c r="AK252" t="s">
        <v>266</v>
      </c>
      <c r="AL252" t="s">
        <v>267</v>
      </c>
      <c r="AM252" s="23">
        <v>8.5000000000000006E-2</v>
      </c>
      <c r="AN252" s="24">
        <f t="shared" si="66"/>
        <v>106497.77724334232</v>
      </c>
      <c r="AO252" s="25">
        <f t="shared" si="71"/>
        <v>9052.3110656840981</v>
      </c>
      <c r="AP252" s="3">
        <f t="shared" si="72"/>
        <v>29700</v>
      </c>
      <c r="AQ252" s="24">
        <f t="shared" si="73"/>
        <v>2524.5</v>
      </c>
      <c r="AR252" s="24">
        <f t="shared" si="74"/>
        <v>147774.58830902644</v>
      </c>
      <c r="AS252" s="24">
        <f t="shared" si="61"/>
        <v>136197.77724334231</v>
      </c>
      <c r="AT252" t="s">
        <v>134</v>
      </c>
      <c r="AU252" t="s">
        <v>134</v>
      </c>
      <c r="AV252" t="s">
        <v>135</v>
      </c>
      <c r="AW252">
        <v>90023</v>
      </c>
      <c r="AX252" t="s">
        <v>136</v>
      </c>
      <c r="AY252">
        <v>94.088300000000004</v>
      </c>
      <c r="AZ252" s="3">
        <f t="shared" si="62"/>
        <v>1570.5947318532319</v>
      </c>
      <c r="BA252" s="24">
        <f t="shared" si="63"/>
        <v>136197.77724334231</v>
      </c>
      <c r="BB252" s="24">
        <f t="shared" si="64"/>
        <v>11576.811065684131</v>
      </c>
      <c r="BD252" t="s">
        <v>103</v>
      </c>
      <c r="BE252">
        <v>1</v>
      </c>
      <c r="BG252" t="s">
        <v>5305</v>
      </c>
      <c r="BI252" t="s">
        <v>426</v>
      </c>
      <c r="BN252" t="s">
        <v>5118</v>
      </c>
      <c r="BO252" t="s">
        <v>5061</v>
      </c>
      <c r="BP252" t="s">
        <v>5062</v>
      </c>
      <c r="BS252" t="e">
        <f>_xlfn.XLOOKUP(AV252,#REF!,#REF!)</f>
        <v>#REF!</v>
      </c>
    </row>
    <row r="253" spans="3:71" x14ac:dyDescent="0.2">
      <c r="C253" t="s">
        <v>94</v>
      </c>
      <c r="E253" t="s">
        <v>909</v>
      </c>
      <c r="F253" t="s">
        <v>910</v>
      </c>
      <c r="G253" t="s">
        <v>911</v>
      </c>
      <c r="H253" s="1">
        <v>44536</v>
      </c>
      <c r="J253" t="s">
        <v>4702</v>
      </c>
      <c r="K253">
        <v>13</v>
      </c>
      <c r="L253" t="s">
        <v>4703</v>
      </c>
      <c r="M253" t="s">
        <v>293</v>
      </c>
      <c r="N253" t="s">
        <v>4807</v>
      </c>
      <c r="O253" t="s">
        <v>98</v>
      </c>
      <c r="P253" t="s">
        <v>99</v>
      </c>
      <c r="Q253">
        <f t="shared" si="58"/>
        <v>31</v>
      </c>
      <c r="R253" s="3">
        <v>486227</v>
      </c>
      <c r="S253" s="3">
        <v>86037.833333333328</v>
      </c>
      <c r="T253" s="20">
        <v>0</v>
      </c>
      <c r="U253" s="3">
        <f t="shared" si="65"/>
        <v>0</v>
      </c>
      <c r="V253" s="21"/>
      <c r="W253" s="3">
        <v>1948.0248397435898</v>
      </c>
      <c r="X253" s="3">
        <v>1125.525462962963</v>
      </c>
      <c r="Y253" s="22">
        <v>202.59458333333333</v>
      </c>
      <c r="Z253">
        <v>75</v>
      </c>
      <c r="AB253" s="3">
        <v>3278.2979073603174</v>
      </c>
      <c r="AC253" s="3">
        <v>4167</v>
      </c>
      <c r="AD253" s="3">
        <f t="shared" si="59"/>
        <v>96834.276126733545</v>
      </c>
      <c r="AE253" s="3">
        <v>5687.5</v>
      </c>
      <c r="AG253" s="3">
        <f t="shared" si="60"/>
        <v>102521.77612673354</v>
      </c>
      <c r="AJ253" s="3">
        <v>5785.5624142824954</v>
      </c>
      <c r="AK253" t="s">
        <v>266</v>
      </c>
      <c r="AL253" t="s">
        <v>267</v>
      </c>
      <c r="AM253" s="23">
        <v>8.5000000000000006E-2</v>
      </c>
      <c r="AN253" s="24">
        <f t="shared" si="66"/>
        <v>108307.33854101604</v>
      </c>
      <c r="AO253" s="25">
        <f t="shared" si="71"/>
        <v>9206.1237759863634</v>
      </c>
      <c r="AP253" s="3">
        <f t="shared" si="72"/>
        <v>29700</v>
      </c>
      <c r="AQ253" s="24">
        <f t="shared" si="73"/>
        <v>2524.5</v>
      </c>
      <c r="AR253" s="24">
        <f t="shared" si="74"/>
        <v>149737.96231700241</v>
      </c>
      <c r="AS253" s="24">
        <f t="shared" si="61"/>
        <v>138007.33854101604</v>
      </c>
      <c r="AT253" t="s">
        <v>134</v>
      </c>
      <c r="AU253" t="s">
        <v>134</v>
      </c>
      <c r="AV253" t="s">
        <v>135</v>
      </c>
      <c r="AW253">
        <v>90373</v>
      </c>
      <c r="AX253" t="s">
        <v>136</v>
      </c>
      <c r="AY253">
        <v>94.088300000000004</v>
      </c>
      <c r="AZ253" s="3">
        <f t="shared" si="62"/>
        <v>1591.462087390275</v>
      </c>
      <c r="BA253" s="24">
        <f t="shared" si="63"/>
        <v>138007.33854101604</v>
      </c>
      <c r="BB253" s="24">
        <f t="shared" si="64"/>
        <v>11730.623775986372</v>
      </c>
      <c r="BD253" t="s">
        <v>103</v>
      </c>
      <c r="BE253">
        <v>1</v>
      </c>
      <c r="BG253" t="s">
        <v>5305</v>
      </c>
      <c r="BI253" t="s">
        <v>199</v>
      </c>
      <c r="BN253" t="s">
        <v>5115</v>
      </c>
      <c r="BO253" t="s">
        <v>5061</v>
      </c>
      <c r="BP253" t="s">
        <v>5062</v>
      </c>
      <c r="BS253" t="e">
        <f>_xlfn.XLOOKUP(AV253,#REF!,#REF!)</f>
        <v>#REF!</v>
      </c>
    </row>
    <row r="254" spans="3:71" x14ac:dyDescent="0.2">
      <c r="C254" t="s">
        <v>94</v>
      </c>
      <c r="E254" t="s">
        <v>912</v>
      </c>
      <c r="F254" t="s">
        <v>913</v>
      </c>
      <c r="G254" t="s">
        <v>914</v>
      </c>
      <c r="H254" s="1">
        <v>44543</v>
      </c>
      <c r="J254" t="s">
        <v>4778</v>
      </c>
      <c r="K254">
        <v>11</v>
      </c>
      <c r="L254" t="s">
        <v>4667</v>
      </c>
      <c r="M254" t="s">
        <v>3984</v>
      </c>
      <c r="N254" t="s">
        <v>4668</v>
      </c>
      <c r="O254" t="s">
        <v>98</v>
      </c>
      <c r="P254" t="s">
        <v>99</v>
      </c>
      <c r="Q254">
        <f t="shared" si="58"/>
        <v>31</v>
      </c>
      <c r="R254" s="3">
        <v>252120</v>
      </c>
      <c r="S254" s="3">
        <v>43331.75</v>
      </c>
      <c r="T254" s="20">
        <v>0</v>
      </c>
      <c r="U254" s="3">
        <f t="shared" si="65"/>
        <v>0</v>
      </c>
      <c r="V254" s="21"/>
      <c r="W254" s="3">
        <v>1010.0961538461538</v>
      </c>
      <c r="X254" s="3">
        <v>583.6111111111112</v>
      </c>
      <c r="Y254" s="22">
        <v>105.05</v>
      </c>
      <c r="Z254">
        <v>75</v>
      </c>
      <c r="AB254" s="3">
        <v>0</v>
      </c>
      <c r="AC254" s="3">
        <v>4167</v>
      </c>
      <c r="AD254" s="3">
        <f t="shared" si="59"/>
        <v>49272.507264957268</v>
      </c>
      <c r="AE254" s="3">
        <v>4154.166666666667</v>
      </c>
      <c r="AG254" s="3">
        <f t="shared" si="60"/>
        <v>53426.673931623933</v>
      </c>
      <c r="AJ254" s="3">
        <v>4428.6782206037651</v>
      </c>
      <c r="AK254" t="s">
        <v>166</v>
      </c>
      <c r="AL254" t="s">
        <v>165</v>
      </c>
      <c r="AM254" s="23">
        <v>0.05</v>
      </c>
      <c r="AN254" s="24">
        <f t="shared" si="66"/>
        <v>57855.352152227701</v>
      </c>
      <c r="AO254" s="25">
        <f t="shared" si="71"/>
        <v>2892.7676076113853</v>
      </c>
      <c r="AP254" s="3">
        <f t="shared" si="72"/>
        <v>29700</v>
      </c>
      <c r="AQ254" s="24">
        <f t="shared" si="73"/>
        <v>1485</v>
      </c>
      <c r="AR254" s="24">
        <f t="shared" si="74"/>
        <v>91933.119759839086</v>
      </c>
      <c r="AS254" s="24">
        <f t="shared" si="61"/>
        <v>87555.352152227701</v>
      </c>
      <c r="AT254" t="s">
        <v>225</v>
      </c>
      <c r="AU254" t="s">
        <v>225</v>
      </c>
      <c r="AV254" t="s">
        <v>156</v>
      </c>
      <c r="AW254" t="s">
        <v>4856</v>
      </c>
      <c r="AX254" t="s">
        <v>157</v>
      </c>
      <c r="AY254">
        <v>125.569</v>
      </c>
      <c r="AZ254" s="3">
        <f t="shared" si="62"/>
        <v>732.13229188604737</v>
      </c>
      <c r="BA254" s="24">
        <f t="shared" si="63"/>
        <v>87555.352152227701</v>
      </c>
      <c r="BB254" s="24">
        <f t="shared" si="64"/>
        <v>4377.7676076113858</v>
      </c>
      <c r="BD254" t="s">
        <v>103</v>
      </c>
      <c r="BE254">
        <v>1</v>
      </c>
      <c r="BG254" t="s">
        <v>5309</v>
      </c>
      <c r="BI254" t="s">
        <v>144</v>
      </c>
      <c r="BN254" t="s">
        <v>5067</v>
      </c>
      <c r="BO254" t="s">
        <v>5074</v>
      </c>
      <c r="BP254" t="s">
        <v>5149</v>
      </c>
      <c r="BS254" t="e">
        <f>_xlfn.XLOOKUP(AV254,#REF!,#REF!)</f>
        <v>#REF!</v>
      </c>
    </row>
    <row r="255" spans="3:71" x14ac:dyDescent="0.2">
      <c r="C255" t="s">
        <v>94</v>
      </c>
      <c r="E255" t="s">
        <v>915</v>
      </c>
      <c r="F255" t="s">
        <v>916</v>
      </c>
      <c r="G255" t="s">
        <v>917</v>
      </c>
      <c r="H255" s="1">
        <v>44543</v>
      </c>
      <c r="J255" t="s">
        <v>4702</v>
      </c>
      <c r="K255">
        <v>13</v>
      </c>
      <c r="L255" t="s">
        <v>4703</v>
      </c>
      <c r="M255" t="s">
        <v>293</v>
      </c>
      <c r="N255" t="s">
        <v>4668</v>
      </c>
      <c r="O255" t="s">
        <v>98</v>
      </c>
      <c r="P255" t="s">
        <v>99</v>
      </c>
      <c r="Q255">
        <f t="shared" si="58"/>
        <v>31</v>
      </c>
      <c r="R255" s="3">
        <v>540495</v>
      </c>
      <c r="S255" s="3">
        <v>95082.416666666672</v>
      </c>
      <c r="T255" s="20">
        <v>0</v>
      </c>
      <c r="U255" s="3">
        <f t="shared" si="65"/>
        <v>0</v>
      </c>
      <c r="V255" s="21"/>
      <c r="W255" s="3">
        <v>2165.4447115384614</v>
      </c>
      <c r="X255" s="3">
        <v>1251.1458333333333</v>
      </c>
      <c r="Y255" s="22">
        <v>225.20625000000001</v>
      </c>
      <c r="Z255">
        <v>75</v>
      </c>
      <c r="AB255" s="3">
        <v>0</v>
      </c>
      <c r="AC255" s="3">
        <v>4167</v>
      </c>
      <c r="AD255" s="3">
        <f t="shared" si="59"/>
        <v>102966.21346153847</v>
      </c>
      <c r="AE255" s="3">
        <v>5687.5</v>
      </c>
      <c r="AG255" s="3">
        <f t="shared" si="60"/>
        <v>108653.71346153847</v>
      </c>
      <c r="AJ255" s="3">
        <v>5785.5624142824954</v>
      </c>
      <c r="AK255" t="s">
        <v>266</v>
      </c>
      <c r="AL255" t="s">
        <v>267</v>
      </c>
      <c r="AM255" s="23">
        <v>8.5000000000000006E-2</v>
      </c>
      <c r="AN255" s="24">
        <f t="shared" si="66"/>
        <v>114439.27587582097</v>
      </c>
      <c r="AO255" s="25">
        <f t="shared" si="71"/>
        <v>9727.3384494447837</v>
      </c>
      <c r="AP255" s="3">
        <f t="shared" si="72"/>
        <v>29700</v>
      </c>
      <c r="AQ255" s="24">
        <f t="shared" si="73"/>
        <v>2524.5</v>
      </c>
      <c r="AR255" s="24">
        <f t="shared" si="74"/>
        <v>156391.11432526575</v>
      </c>
      <c r="AS255" s="24">
        <f t="shared" si="61"/>
        <v>144139.27587582095</v>
      </c>
      <c r="AT255" t="s">
        <v>134</v>
      </c>
      <c r="AU255" t="s">
        <v>134</v>
      </c>
      <c r="AV255" t="s">
        <v>135</v>
      </c>
      <c r="AW255">
        <v>90373</v>
      </c>
      <c r="AX255" t="s">
        <v>136</v>
      </c>
      <c r="AY255">
        <v>94.088300000000004</v>
      </c>
      <c r="AZ255" s="3">
        <f t="shared" si="62"/>
        <v>1662.1738762977516</v>
      </c>
      <c r="BA255" s="24">
        <f t="shared" si="63"/>
        <v>144139.27587582095</v>
      </c>
      <c r="BB255" s="24">
        <f t="shared" si="64"/>
        <v>12251.838449444796</v>
      </c>
      <c r="BD255" t="s">
        <v>103</v>
      </c>
      <c r="BE255">
        <v>1</v>
      </c>
      <c r="BG255" t="s">
        <v>5305</v>
      </c>
      <c r="BI255" t="s">
        <v>199</v>
      </c>
      <c r="BN255" t="s">
        <v>5138</v>
      </c>
      <c r="BO255" t="s">
        <v>5061</v>
      </c>
      <c r="BP255" t="s">
        <v>5062</v>
      </c>
      <c r="BS255" t="e">
        <f>_xlfn.XLOOKUP(AV255,#REF!,#REF!)</f>
        <v>#REF!</v>
      </c>
    </row>
    <row r="256" spans="3:71" x14ac:dyDescent="0.2">
      <c r="C256" t="s">
        <v>94</v>
      </c>
      <c r="E256" t="s">
        <v>918</v>
      </c>
      <c r="F256" t="s">
        <v>919</v>
      </c>
      <c r="G256" t="s">
        <v>920</v>
      </c>
      <c r="H256" s="1">
        <v>44550</v>
      </c>
      <c r="J256" t="s">
        <v>4778</v>
      </c>
      <c r="K256">
        <v>11</v>
      </c>
      <c r="L256" t="s">
        <v>4667</v>
      </c>
      <c r="M256" t="s">
        <v>3984</v>
      </c>
      <c r="N256" t="s">
        <v>4668</v>
      </c>
      <c r="O256" t="s">
        <v>98</v>
      </c>
      <c r="P256" t="s">
        <v>99</v>
      </c>
      <c r="Q256">
        <f t="shared" si="58"/>
        <v>31</v>
      </c>
      <c r="R256" s="3">
        <v>252120</v>
      </c>
      <c r="S256" s="3">
        <v>41352.416666666664</v>
      </c>
      <c r="T256" s="20">
        <v>0</v>
      </c>
      <c r="U256" s="3">
        <f t="shared" si="65"/>
        <v>0</v>
      </c>
      <c r="V256" s="21"/>
      <c r="W256" s="3">
        <v>1010.0961538461538</v>
      </c>
      <c r="X256" s="3">
        <v>583.6111111111112</v>
      </c>
      <c r="Y256" s="22">
        <v>105.05</v>
      </c>
      <c r="Z256">
        <v>75</v>
      </c>
      <c r="AB256" s="3">
        <v>0</v>
      </c>
      <c r="AC256" s="3">
        <v>4167</v>
      </c>
      <c r="AD256" s="3">
        <f t="shared" si="59"/>
        <v>47293.173931623933</v>
      </c>
      <c r="AE256" s="3">
        <v>4154.166666666667</v>
      </c>
      <c r="AG256" s="3">
        <f t="shared" si="60"/>
        <v>51447.340598290597</v>
      </c>
      <c r="AJ256" s="3">
        <v>0</v>
      </c>
      <c r="AK256" t="s">
        <v>100</v>
      </c>
      <c r="AM256" s="23">
        <v>0.05</v>
      </c>
      <c r="AN256" s="24">
        <f t="shared" si="66"/>
        <v>51447.340598290597</v>
      </c>
      <c r="AO256" s="25">
        <f t="shared" si="71"/>
        <v>2572.3670299145301</v>
      </c>
      <c r="AP256" s="3">
        <f t="shared" si="72"/>
        <v>29700</v>
      </c>
      <c r="AQ256" s="24">
        <f t="shared" si="73"/>
        <v>1485</v>
      </c>
      <c r="AR256" s="24">
        <f t="shared" si="74"/>
        <v>85204.707628205128</v>
      </c>
      <c r="AS256" s="24">
        <f t="shared" si="61"/>
        <v>81147.340598290597</v>
      </c>
      <c r="AT256" t="s">
        <v>134</v>
      </c>
      <c r="AU256" t="s">
        <v>134</v>
      </c>
      <c r="AV256" t="s">
        <v>135</v>
      </c>
      <c r="AW256">
        <v>34732</v>
      </c>
      <c r="AX256" t="s">
        <v>136</v>
      </c>
      <c r="AY256">
        <v>94.088300000000004</v>
      </c>
      <c r="AZ256" s="3">
        <f t="shared" si="62"/>
        <v>905.58239045880441</v>
      </c>
      <c r="BA256" s="24">
        <f t="shared" si="63"/>
        <v>81147.340598290597</v>
      </c>
      <c r="BB256" s="24">
        <f t="shared" si="64"/>
        <v>4057.3670299145306</v>
      </c>
      <c r="BD256" t="s">
        <v>103</v>
      </c>
      <c r="BE256">
        <v>1</v>
      </c>
      <c r="BG256" t="s">
        <v>5305</v>
      </c>
      <c r="BI256" t="s">
        <v>144</v>
      </c>
      <c r="BN256" t="s">
        <v>5067</v>
      </c>
      <c r="BO256" t="s">
        <v>5082</v>
      </c>
      <c r="BP256" t="s">
        <v>5083</v>
      </c>
      <c r="BS256" t="e">
        <f>_xlfn.XLOOKUP(AV256,#REF!,#REF!)</f>
        <v>#REF!</v>
      </c>
    </row>
    <row r="257" spans="3:71" x14ac:dyDescent="0.2">
      <c r="C257" t="s">
        <v>94</v>
      </c>
      <c r="E257" t="s">
        <v>921</v>
      </c>
      <c r="F257" t="s">
        <v>922</v>
      </c>
      <c r="G257" t="s">
        <v>923</v>
      </c>
      <c r="H257" s="1">
        <v>44550</v>
      </c>
      <c r="J257" t="s">
        <v>4702</v>
      </c>
      <c r="K257">
        <v>13</v>
      </c>
      <c r="L257" t="s">
        <v>4703</v>
      </c>
      <c r="M257" t="s">
        <v>293</v>
      </c>
      <c r="N257" t="s">
        <v>4668</v>
      </c>
      <c r="O257" t="s">
        <v>98</v>
      </c>
      <c r="P257" t="s">
        <v>99</v>
      </c>
      <c r="Q257">
        <f t="shared" si="58"/>
        <v>31</v>
      </c>
      <c r="R257" s="3">
        <v>469110</v>
      </c>
      <c r="S257" s="3">
        <v>83184.916666666672</v>
      </c>
      <c r="T257" s="20">
        <v>0</v>
      </c>
      <c r="U257" s="3">
        <f t="shared" si="65"/>
        <v>0</v>
      </c>
      <c r="V257" s="21"/>
      <c r="W257" s="3">
        <v>1879.4471153846155</v>
      </c>
      <c r="X257" s="3">
        <v>1085.9027777777778</v>
      </c>
      <c r="Y257" s="22">
        <v>195.46250000000001</v>
      </c>
      <c r="Z257">
        <v>75</v>
      </c>
      <c r="AB257" s="3">
        <v>1193.5053318983655</v>
      </c>
      <c r="AC257" s="3">
        <v>4167</v>
      </c>
      <c r="AD257" s="3">
        <f t="shared" si="59"/>
        <v>91781.234391727427</v>
      </c>
      <c r="AE257" s="3">
        <v>5687.5</v>
      </c>
      <c r="AG257" s="3">
        <f t="shared" si="60"/>
        <v>97468.734391727427</v>
      </c>
      <c r="AJ257" s="3">
        <v>5785.5624142824954</v>
      </c>
      <c r="AK257" t="s">
        <v>266</v>
      </c>
      <c r="AL257" t="s">
        <v>267</v>
      </c>
      <c r="AM257" s="23">
        <v>8.5000000000000006E-2</v>
      </c>
      <c r="AN257" s="24">
        <f t="shared" si="66"/>
        <v>103254.29680600992</v>
      </c>
      <c r="AO257" s="25">
        <f t="shared" si="71"/>
        <v>8776.6152285108437</v>
      </c>
      <c r="AP257" s="3">
        <f t="shared" si="72"/>
        <v>29700</v>
      </c>
      <c r="AQ257" s="24">
        <f t="shared" si="73"/>
        <v>2524.5</v>
      </c>
      <c r="AR257" s="24">
        <f t="shared" si="74"/>
        <v>144255.41203452076</v>
      </c>
      <c r="AS257" s="24">
        <f t="shared" si="61"/>
        <v>132954.29680600992</v>
      </c>
      <c r="AT257" t="s">
        <v>134</v>
      </c>
      <c r="AU257" t="s">
        <v>134</v>
      </c>
      <c r="AV257" t="s">
        <v>135</v>
      </c>
      <c r="AW257">
        <v>90309</v>
      </c>
      <c r="AX257" t="s">
        <v>136</v>
      </c>
      <c r="AY257">
        <v>94.088300000000004</v>
      </c>
      <c r="AZ257" s="3">
        <f t="shared" si="62"/>
        <v>1533.1918212415439</v>
      </c>
      <c r="BA257" s="24">
        <f t="shared" si="63"/>
        <v>132954.29680600992</v>
      </c>
      <c r="BB257" s="24">
        <f t="shared" si="64"/>
        <v>11301.11522851084</v>
      </c>
      <c r="BD257" t="s">
        <v>103</v>
      </c>
      <c r="BE257">
        <v>1</v>
      </c>
      <c r="BG257" t="s">
        <v>5305</v>
      </c>
      <c r="BI257" t="s">
        <v>199</v>
      </c>
      <c r="BN257" t="s">
        <v>5138</v>
      </c>
      <c r="BO257" t="s">
        <v>5061</v>
      </c>
      <c r="BP257" t="s">
        <v>5062</v>
      </c>
      <c r="BS257" t="e">
        <f>_xlfn.XLOOKUP(AV257,#REF!,#REF!)</f>
        <v>#REF!</v>
      </c>
    </row>
    <row r="258" spans="3:71" x14ac:dyDescent="0.2">
      <c r="C258" t="s">
        <v>94</v>
      </c>
      <c r="E258" t="s">
        <v>924</v>
      </c>
      <c r="F258" t="s">
        <v>925</v>
      </c>
      <c r="G258" t="s">
        <v>926</v>
      </c>
      <c r="H258" s="1">
        <v>44550</v>
      </c>
      <c r="J258" t="s">
        <v>4697</v>
      </c>
      <c r="K258">
        <v>14</v>
      </c>
      <c r="L258" t="s">
        <v>4703</v>
      </c>
      <c r="M258" t="s">
        <v>293</v>
      </c>
      <c r="N258" t="s">
        <v>4668</v>
      </c>
      <c r="O258" t="s">
        <v>98</v>
      </c>
      <c r="P258" t="s">
        <v>99</v>
      </c>
      <c r="Q258">
        <f t="shared" si="58"/>
        <v>31</v>
      </c>
      <c r="R258" s="3">
        <v>740721</v>
      </c>
      <c r="S258" s="3">
        <v>128453.41666666669</v>
      </c>
      <c r="T258" s="20">
        <v>0</v>
      </c>
      <c r="U258" s="3">
        <f t="shared" si="65"/>
        <v>0</v>
      </c>
      <c r="V258" s="21"/>
      <c r="W258" s="3">
        <v>2967.6322115384614</v>
      </c>
      <c r="X258" s="3">
        <v>1714.6319444444446</v>
      </c>
      <c r="Y258" s="22">
        <v>308.63375000000002</v>
      </c>
      <c r="Z258">
        <v>75</v>
      </c>
      <c r="AB258" s="3">
        <v>0</v>
      </c>
      <c r="AC258" s="3">
        <v>4167</v>
      </c>
      <c r="AD258" s="3">
        <f t="shared" si="59"/>
        <v>137686.3145726496</v>
      </c>
      <c r="AE258" s="3">
        <v>5687.5</v>
      </c>
      <c r="AG258" s="3">
        <f t="shared" si="60"/>
        <v>143373.8145726496</v>
      </c>
      <c r="AJ258" s="3">
        <v>5785.5624142824954</v>
      </c>
      <c r="AK258" t="s">
        <v>266</v>
      </c>
      <c r="AL258" t="s">
        <v>267</v>
      </c>
      <c r="AM258" s="23">
        <v>8.5000000000000006E-2</v>
      </c>
      <c r="AN258" s="24">
        <f t="shared" si="66"/>
        <v>149159.3769869321</v>
      </c>
      <c r="AO258" s="25">
        <f t="shared" si="71"/>
        <v>12678.54704388923</v>
      </c>
      <c r="AP258" s="3">
        <f t="shared" si="72"/>
        <v>29700</v>
      </c>
      <c r="AQ258" s="24">
        <f t="shared" si="73"/>
        <v>2524.5</v>
      </c>
      <c r="AR258" s="24">
        <f t="shared" si="74"/>
        <v>194062.42403082133</v>
      </c>
      <c r="AS258" s="24">
        <f t="shared" si="61"/>
        <v>178859.3769869321</v>
      </c>
      <c r="AT258" t="s">
        <v>134</v>
      </c>
      <c r="AU258" t="s">
        <v>134</v>
      </c>
      <c r="AV258" t="s">
        <v>135</v>
      </c>
      <c r="AW258">
        <v>90243</v>
      </c>
      <c r="AX258" t="s">
        <v>136</v>
      </c>
      <c r="AY258">
        <v>94.088300000000004</v>
      </c>
      <c r="AZ258" s="3">
        <f t="shared" si="62"/>
        <v>2062.5563861906458</v>
      </c>
      <c r="BA258" s="24">
        <f t="shared" si="63"/>
        <v>178859.3769869321</v>
      </c>
      <c r="BB258" s="24">
        <f t="shared" si="64"/>
        <v>15203.047043889237</v>
      </c>
      <c r="BD258" t="s">
        <v>103</v>
      </c>
      <c r="BE258">
        <v>1</v>
      </c>
      <c r="BG258" t="s">
        <v>5305</v>
      </c>
      <c r="BI258" t="s">
        <v>199</v>
      </c>
      <c r="BN258" t="s">
        <v>5138</v>
      </c>
      <c r="BO258" t="s">
        <v>5061</v>
      </c>
      <c r="BP258" t="s">
        <v>5062</v>
      </c>
      <c r="BS258" t="e">
        <f>_xlfn.XLOOKUP(AV258,#REF!,#REF!)</f>
        <v>#REF!</v>
      </c>
    </row>
    <row r="259" spans="3:71" x14ac:dyDescent="0.2">
      <c r="C259" t="s">
        <v>94</v>
      </c>
      <c r="E259" t="s">
        <v>927</v>
      </c>
      <c r="F259" t="s">
        <v>928</v>
      </c>
      <c r="G259" t="s">
        <v>929</v>
      </c>
      <c r="H259" s="1">
        <v>44557</v>
      </c>
      <c r="J259" t="s">
        <v>151</v>
      </c>
      <c r="K259">
        <v>16</v>
      </c>
      <c r="L259" t="s">
        <v>4703</v>
      </c>
      <c r="M259" t="s">
        <v>293</v>
      </c>
      <c r="N259" t="s">
        <v>4668</v>
      </c>
      <c r="O259" t="s">
        <v>98</v>
      </c>
      <c r="P259" t="s">
        <v>99</v>
      </c>
      <c r="Q259">
        <f t="shared" si="58"/>
        <v>31</v>
      </c>
      <c r="R259" s="3">
        <v>1162922</v>
      </c>
      <c r="S259" s="3">
        <v>198820.33333333334</v>
      </c>
      <c r="T259" s="20">
        <v>0</v>
      </c>
      <c r="U259" s="3">
        <f t="shared" si="65"/>
        <v>0</v>
      </c>
      <c r="V259" s="21"/>
      <c r="W259" s="3">
        <v>4659.1426282051279</v>
      </c>
      <c r="X259" s="3">
        <v>2691.9490740740744</v>
      </c>
      <c r="Y259" s="22">
        <v>484.55083333333334</v>
      </c>
      <c r="Z259">
        <v>75</v>
      </c>
      <c r="AB259" s="3">
        <v>0</v>
      </c>
      <c r="AC259" s="3">
        <v>4167</v>
      </c>
      <c r="AD259" s="3">
        <f t="shared" si="59"/>
        <v>210897.97586894588</v>
      </c>
      <c r="AE259" s="3">
        <v>5687.5</v>
      </c>
      <c r="AG259" s="3">
        <f t="shared" si="60"/>
        <v>216585.47586894588</v>
      </c>
      <c r="AJ259" s="3">
        <v>5785.5624142824954</v>
      </c>
      <c r="AK259" t="s">
        <v>266</v>
      </c>
      <c r="AL259" t="s">
        <v>267</v>
      </c>
      <c r="AM259" s="23">
        <v>8.5000000000000006E-2</v>
      </c>
      <c r="AN259" s="24">
        <f t="shared" si="66"/>
        <v>222371.03828322838</v>
      </c>
      <c r="AO259" s="25">
        <f t="shared" si="71"/>
        <v>18901.538254074414</v>
      </c>
      <c r="AP259" s="3">
        <f t="shared" si="72"/>
        <v>29700</v>
      </c>
      <c r="AQ259" s="24">
        <f t="shared" si="73"/>
        <v>2524.5</v>
      </c>
      <c r="AR259" s="24">
        <f t="shared" si="74"/>
        <v>273497.07653730281</v>
      </c>
      <c r="AS259" s="24">
        <f t="shared" si="61"/>
        <v>252071.03828322838</v>
      </c>
      <c r="AT259" t="s">
        <v>134</v>
      </c>
      <c r="AU259" t="s">
        <v>134</v>
      </c>
      <c r="AV259" t="s">
        <v>135</v>
      </c>
      <c r="AW259">
        <v>90272</v>
      </c>
      <c r="AX259" t="s">
        <v>136</v>
      </c>
      <c r="AY259">
        <v>94.088300000000004</v>
      </c>
      <c r="AZ259" s="3">
        <f t="shared" si="62"/>
        <v>2906.8128187808984</v>
      </c>
      <c r="BA259" s="24">
        <f t="shared" si="63"/>
        <v>252071.03828322838</v>
      </c>
      <c r="BB259" s="24">
        <f t="shared" si="64"/>
        <v>21426.038254074432</v>
      </c>
      <c r="BD259" t="s">
        <v>103</v>
      </c>
      <c r="BE259">
        <v>1</v>
      </c>
      <c r="BG259" t="s">
        <v>5305</v>
      </c>
      <c r="BI259" t="s">
        <v>394</v>
      </c>
      <c r="BN259" t="s">
        <v>394</v>
      </c>
      <c r="BO259" t="s">
        <v>5061</v>
      </c>
      <c r="BP259" t="s">
        <v>5062</v>
      </c>
      <c r="BS259" t="e">
        <f>_xlfn.XLOOKUP(AV259,#REF!,#REF!)</f>
        <v>#REF!</v>
      </c>
    </row>
    <row r="260" spans="3:71" x14ac:dyDescent="0.2">
      <c r="C260" t="s">
        <v>94</v>
      </c>
      <c r="E260" t="s">
        <v>930</v>
      </c>
      <c r="F260" t="s">
        <v>931</v>
      </c>
      <c r="G260" t="s">
        <v>932</v>
      </c>
      <c r="H260" s="1">
        <v>44564</v>
      </c>
      <c r="J260" t="s">
        <v>4708</v>
      </c>
      <c r="K260">
        <v>12</v>
      </c>
      <c r="L260" t="s">
        <v>4703</v>
      </c>
      <c r="M260" t="s">
        <v>4849</v>
      </c>
      <c r="N260" t="s">
        <v>4668</v>
      </c>
      <c r="O260" t="s">
        <v>98</v>
      </c>
      <c r="P260" t="s">
        <v>99</v>
      </c>
      <c r="Q260">
        <f t="shared" ref="Q260:Q323" si="75">IF(IF(ISBLANK(I260),"",MONTH(I260))&lt;&gt;MONTH($Q$1),IF(($Q$1-H260)&gt;30,DAY(EOMONTH($Q$1,0)),EOMONTH($Q$1,0)-H260+1),DAY(I260))</f>
        <v>31</v>
      </c>
      <c r="R260" s="3">
        <v>416549</v>
      </c>
      <c r="S260" s="3">
        <v>74424.75</v>
      </c>
      <c r="T260" s="20">
        <v>0</v>
      </c>
      <c r="U260" s="3">
        <f t="shared" si="65"/>
        <v>0</v>
      </c>
      <c r="V260" s="21"/>
      <c r="W260" s="3">
        <v>1668.8661858974358</v>
      </c>
      <c r="X260" s="3">
        <v>964.23379629629619</v>
      </c>
      <c r="Y260" s="22">
        <v>173.56208333333333</v>
      </c>
      <c r="Z260">
        <v>75</v>
      </c>
      <c r="AB260" s="3">
        <v>0</v>
      </c>
      <c r="AC260" s="3">
        <v>4167</v>
      </c>
      <c r="AD260" s="3">
        <f t="shared" ref="AD260:AD323" si="76">S260+U260+V260+W260+X260+Y260+Z260+AA260+AB260+AC260</f>
        <v>81473.412065527067</v>
      </c>
      <c r="AE260" s="3">
        <v>5687.5</v>
      </c>
      <c r="AG260" s="3">
        <f t="shared" ref="AG260:AG323" si="77">AD260+AE260</f>
        <v>87160.912065527067</v>
      </c>
      <c r="AI260" s="3">
        <v>5100</v>
      </c>
      <c r="AJ260" s="3">
        <v>5785.5624142824954</v>
      </c>
      <c r="AK260" t="s">
        <v>266</v>
      </c>
      <c r="AL260" t="s">
        <v>267</v>
      </c>
      <c r="AM260" s="23">
        <v>8.5000000000000006E-2</v>
      </c>
      <c r="AN260" s="24">
        <f t="shared" si="66"/>
        <v>98046.474479809563</v>
      </c>
      <c r="AO260" s="25">
        <f t="shared" si="71"/>
        <v>8333.9503307838131</v>
      </c>
      <c r="AP260" s="3">
        <f t="shared" si="72"/>
        <v>29700</v>
      </c>
      <c r="AQ260" s="24">
        <f t="shared" si="73"/>
        <v>2524.5</v>
      </c>
      <c r="AR260" s="24">
        <f t="shared" si="74"/>
        <v>138604.92481059337</v>
      </c>
      <c r="AS260" s="24">
        <f t="shared" ref="AS260:AS323" si="78">+AN260+AP260</f>
        <v>127746.47447980956</v>
      </c>
      <c r="AT260" t="s">
        <v>632</v>
      </c>
      <c r="AU260" t="s">
        <v>632</v>
      </c>
      <c r="AV260" t="s">
        <v>633</v>
      </c>
      <c r="AW260" t="s">
        <v>4850</v>
      </c>
      <c r="AX260" t="s">
        <v>157</v>
      </c>
      <c r="AY260">
        <v>125.569</v>
      </c>
      <c r="AZ260" s="3">
        <f t="shared" ref="AZ260:AZ323" si="79">AR260/AY260</f>
        <v>1103.8148333632773</v>
      </c>
      <c r="BA260" s="24">
        <f t="shared" ref="BA260:BA323" si="80">AS260</f>
        <v>127746.47447980956</v>
      </c>
      <c r="BB260" s="24">
        <f t="shared" ref="BB260:BB323" si="81">AR260-AS260</f>
        <v>10858.450330783802</v>
      </c>
      <c r="BD260" t="s">
        <v>103</v>
      </c>
      <c r="BE260">
        <v>1</v>
      </c>
      <c r="BG260" t="s">
        <v>5310</v>
      </c>
      <c r="BI260" t="s">
        <v>312</v>
      </c>
      <c r="BN260" t="s">
        <v>5109</v>
      </c>
      <c r="BO260" t="s">
        <v>5061</v>
      </c>
      <c r="BP260" t="s">
        <v>5144</v>
      </c>
      <c r="BS260" t="e">
        <f>_xlfn.XLOOKUP(AV260,#REF!,#REF!)</f>
        <v>#REF!</v>
      </c>
    </row>
    <row r="261" spans="3:71" x14ac:dyDescent="0.2">
      <c r="C261" t="s">
        <v>94</v>
      </c>
      <c r="E261" t="s">
        <v>933</v>
      </c>
      <c r="F261" t="s">
        <v>934</v>
      </c>
      <c r="G261" t="s">
        <v>935</v>
      </c>
      <c r="H261" s="1">
        <v>44564</v>
      </c>
      <c r="J261" t="s">
        <v>4708</v>
      </c>
      <c r="K261">
        <v>12</v>
      </c>
      <c r="L261" t="s">
        <v>4703</v>
      </c>
      <c r="M261" t="s">
        <v>293</v>
      </c>
      <c r="N261" t="s">
        <v>4668</v>
      </c>
      <c r="O261" t="s">
        <v>98</v>
      </c>
      <c r="P261" t="s">
        <v>99</v>
      </c>
      <c r="Q261">
        <f t="shared" si="75"/>
        <v>31</v>
      </c>
      <c r="R261" s="3">
        <v>366799</v>
      </c>
      <c r="S261" s="3">
        <v>66133.083333333328</v>
      </c>
      <c r="T261" s="20">
        <v>0</v>
      </c>
      <c r="U261" s="3">
        <f t="shared" si="65"/>
        <v>0</v>
      </c>
      <c r="V261" s="21"/>
      <c r="W261" s="3">
        <v>1469.5472756410256</v>
      </c>
      <c r="X261" s="3">
        <v>849.07175925925924</v>
      </c>
      <c r="Y261" s="22">
        <v>152.83291666666668</v>
      </c>
      <c r="Z261">
        <v>75</v>
      </c>
      <c r="AB261" s="3">
        <v>0</v>
      </c>
      <c r="AC261" s="3">
        <v>4167</v>
      </c>
      <c r="AD261" s="3">
        <f t="shared" si="76"/>
        <v>72846.535284900281</v>
      </c>
      <c r="AE261" s="3">
        <v>5687.5</v>
      </c>
      <c r="AG261" s="3">
        <f t="shared" si="77"/>
        <v>78534.035284900281</v>
      </c>
      <c r="AJ261" s="3">
        <v>5785.5624142824954</v>
      </c>
      <c r="AK261" t="s">
        <v>266</v>
      </c>
      <c r="AL261" t="s">
        <v>267</v>
      </c>
      <c r="AM261" s="23">
        <v>8.5000000000000006E-2</v>
      </c>
      <c r="AN261" s="24">
        <f t="shared" si="66"/>
        <v>84319.597699182777</v>
      </c>
      <c r="AO261" s="25">
        <f t="shared" si="71"/>
        <v>7167.1658044305368</v>
      </c>
      <c r="AP261" s="3">
        <f t="shared" si="72"/>
        <v>29700</v>
      </c>
      <c r="AQ261" s="24">
        <f t="shared" si="73"/>
        <v>2524.5</v>
      </c>
      <c r="AR261" s="24">
        <f t="shared" si="74"/>
        <v>123711.26350361331</v>
      </c>
      <c r="AS261" s="24">
        <f t="shared" si="78"/>
        <v>114019.59769918278</v>
      </c>
      <c r="AT261" t="s">
        <v>134</v>
      </c>
      <c r="AU261" t="s">
        <v>134</v>
      </c>
      <c r="AV261" t="s">
        <v>135</v>
      </c>
      <c r="AW261">
        <v>90129</v>
      </c>
      <c r="AX261" t="s">
        <v>136</v>
      </c>
      <c r="AY261">
        <v>94.088300000000004</v>
      </c>
      <c r="AZ261" s="3">
        <f t="shared" si="79"/>
        <v>1314.8421589465779</v>
      </c>
      <c r="BA261" s="24">
        <f t="shared" si="80"/>
        <v>114019.59769918278</v>
      </c>
      <c r="BB261" s="24">
        <f t="shared" si="81"/>
        <v>9691.6658044305368</v>
      </c>
      <c r="BD261" t="s">
        <v>103</v>
      </c>
      <c r="BE261">
        <v>1</v>
      </c>
      <c r="BG261" t="s">
        <v>5305</v>
      </c>
      <c r="BI261" t="s">
        <v>199</v>
      </c>
      <c r="BN261" t="s">
        <v>5097</v>
      </c>
      <c r="BO261" t="s">
        <v>5061</v>
      </c>
      <c r="BP261" t="s">
        <v>5062</v>
      </c>
      <c r="BS261" t="e">
        <f>_xlfn.XLOOKUP(AV261,#REF!,#REF!)</f>
        <v>#REF!</v>
      </c>
    </row>
    <row r="262" spans="3:71" x14ac:dyDescent="0.2">
      <c r="C262" t="s">
        <v>94</v>
      </c>
      <c r="E262" t="s">
        <v>936</v>
      </c>
      <c r="F262" t="s">
        <v>937</v>
      </c>
      <c r="G262" t="s">
        <v>938</v>
      </c>
      <c r="H262" s="1">
        <v>44564</v>
      </c>
      <c r="J262" t="s">
        <v>4708</v>
      </c>
      <c r="K262">
        <v>12</v>
      </c>
      <c r="L262" t="s">
        <v>4703</v>
      </c>
      <c r="M262" t="s">
        <v>293</v>
      </c>
      <c r="N262" t="s">
        <v>4668</v>
      </c>
      <c r="O262" t="s">
        <v>98</v>
      </c>
      <c r="P262" t="s">
        <v>99</v>
      </c>
      <c r="Q262">
        <f t="shared" si="75"/>
        <v>31</v>
      </c>
      <c r="R262" s="3">
        <v>446695</v>
      </c>
      <c r="S262" s="3">
        <v>79449.166666666672</v>
      </c>
      <c r="T262" s="20">
        <v>0</v>
      </c>
      <c r="U262" s="3">
        <f t="shared" si="65"/>
        <v>0</v>
      </c>
      <c r="V262" s="21"/>
      <c r="W262" s="3">
        <v>1789.6434294871794</v>
      </c>
      <c r="X262" s="3">
        <v>1034.0162037037037</v>
      </c>
      <c r="Y262" s="22">
        <v>186.12291666666667</v>
      </c>
      <c r="Z262">
        <v>75</v>
      </c>
      <c r="AB262" s="3">
        <v>0</v>
      </c>
      <c r="AC262" s="3">
        <v>4167</v>
      </c>
      <c r="AD262" s="3">
        <f t="shared" si="76"/>
        <v>86700.949216524212</v>
      </c>
      <c r="AE262" s="3">
        <v>5687.5</v>
      </c>
      <c r="AG262" s="3">
        <f t="shared" si="77"/>
        <v>92388.449216524212</v>
      </c>
      <c r="AJ262" s="3">
        <v>5813.1491241962494</v>
      </c>
      <c r="AK262" t="s">
        <v>229</v>
      </c>
      <c r="AL262" t="s">
        <v>230</v>
      </c>
      <c r="AM262" s="23">
        <v>8.5000000000000006E-2</v>
      </c>
      <c r="AN262" s="24">
        <f t="shared" si="66"/>
        <v>98201.598340720462</v>
      </c>
      <c r="AO262" s="25">
        <f t="shared" si="71"/>
        <v>8347.1358589612391</v>
      </c>
      <c r="AP262" s="3">
        <f t="shared" si="72"/>
        <v>29700</v>
      </c>
      <c r="AQ262" s="24">
        <f t="shared" si="73"/>
        <v>2524.5</v>
      </c>
      <c r="AR262" s="24">
        <f t="shared" si="74"/>
        <v>138773.2341996817</v>
      </c>
      <c r="AS262" s="24">
        <f t="shared" si="78"/>
        <v>127901.59834072046</v>
      </c>
      <c r="AT262" t="s">
        <v>134</v>
      </c>
      <c r="AU262" t="s">
        <v>134</v>
      </c>
      <c r="AV262" t="s">
        <v>135</v>
      </c>
      <c r="AW262">
        <v>90349</v>
      </c>
      <c r="AX262" t="s">
        <v>136</v>
      </c>
      <c r="AY262">
        <v>94.088300000000004</v>
      </c>
      <c r="AZ262" s="3">
        <f t="shared" si="79"/>
        <v>1474.9255135833221</v>
      </c>
      <c r="BA262" s="24">
        <f t="shared" si="80"/>
        <v>127901.59834072046</v>
      </c>
      <c r="BB262" s="24">
        <f t="shared" si="81"/>
        <v>10871.635858961235</v>
      </c>
      <c r="BD262" t="s">
        <v>103</v>
      </c>
      <c r="BE262">
        <v>1</v>
      </c>
      <c r="BG262" t="s">
        <v>5305</v>
      </c>
      <c r="BI262" t="s">
        <v>104</v>
      </c>
      <c r="BN262" t="s">
        <v>5109</v>
      </c>
      <c r="BO262" t="s">
        <v>5061</v>
      </c>
      <c r="BP262" t="s">
        <v>5062</v>
      </c>
      <c r="BS262" t="e">
        <f>_xlfn.XLOOKUP(AV262,#REF!,#REF!)</f>
        <v>#REF!</v>
      </c>
    </row>
    <row r="263" spans="3:71" x14ac:dyDescent="0.2">
      <c r="C263" t="s">
        <v>94</v>
      </c>
      <c r="E263" t="s">
        <v>939</v>
      </c>
      <c r="F263" t="s">
        <v>940</v>
      </c>
      <c r="G263" t="s">
        <v>941</v>
      </c>
      <c r="H263" s="1">
        <v>44565</v>
      </c>
      <c r="J263" t="s">
        <v>4702</v>
      </c>
      <c r="K263">
        <v>13</v>
      </c>
      <c r="L263" t="s">
        <v>4703</v>
      </c>
      <c r="M263" t="s">
        <v>293</v>
      </c>
      <c r="N263" t="s">
        <v>4668</v>
      </c>
      <c r="O263" t="s">
        <v>98</v>
      </c>
      <c r="P263" t="s">
        <v>99</v>
      </c>
      <c r="Q263">
        <f t="shared" si="75"/>
        <v>31</v>
      </c>
      <c r="R263" s="3">
        <v>401599</v>
      </c>
      <c r="S263" s="3">
        <v>71933.166666666672</v>
      </c>
      <c r="T263" s="20">
        <v>0</v>
      </c>
      <c r="U263" s="3">
        <f t="shared" si="65"/>
        <v>0</v>
      </c>
      <c r="V263" s="21"/>
      <c r="W263" s="3">
        <v>1608.9703525641025</v>
      </c>
      <c r="X263" s="3">
        <v>929.62731481481501</v>
      </c>
      <c r="Y263" s="22">
        <v>167.33291666666668</v>
      </c>
      <c r="Z263">
        <v>75</v>
      </c>
      <c r="AB263" s="3">
        <v>0</v>
      </c>
      <c r="AC263" s="3">
        <v>4167</v>
      </c>
      <c r="AD263" s="3">
        <f t="shared" si="76"/>
        <v>78881.097250712264</v>
      </c>
      <c r="AE263" s="3">
        <v>5687.5</v>
      </c>
      <c r="AG263" s="3">
        <f t="shared" si="77"/>
        <v>84568.597250712264</v>
      </c>
      <c r="AJ263" s="3">
        <v>5785.5624142824954</v>
      </c>
      <c r="AK263" t="s">
        <v>266</v>
      </c>
      <c r="AL263" t="s">
        <v>267</v>
      </c>
      <c r="AM263" s="23">
        <v>8.5000000000000006E-2</v>
      </c>
      <c r="AN263" s="24">
        <f t="shared" si="66"/>
        <v>90354.159664994761</v>
      </c>
      <c r="AO263" s="25">
        <f t="shared" si="71"/>
        <v>7680.1035715245553</v>
      </c>
      <c r="AP263" s="3">
        <f t="shared" si="72"/>
        <v>29700</v>
      </c>
      <c r="AQ263" s="24">
        <f t="shared" si="73"/>
        <v>2524.5</v>
      </c>
      <c r="AR263" s="24">
        <f t="shared" si="74"/>
        <v>130258.76323651931</v>
      </c>
      <c r="AS263" s="24">
        <f t="shared" si="78"/>
        <v>120054.15966499476</v>
      </c>
      <c r="AT263" t="s">
        <v>134</v>
      </c>
      <c r="AU263" t="s">
        <v>134</v>
      </c>
      <c r="AV263" t="s">
        <v>135</v>
      </c>
      <c r="AW263">
        <v>90129</v>
      </c>
      <c r="AX263" t="s">
        <v>136</v>
      </c>
      <c r="AY263">
        <v>94.088300000000004</v>
      </c>
      <c r="AZ263" s="3">
        <f t="shared" si="79"/>
        <v>1384.4310422923925</v>
      </c>
      <c r="BA263" s="24">
        <f t="shared" si="80"/>
        <v>120054.15966499476</v>
      </c>
      <c r="BB263" s="24">
        <f t="shared" si="81"/>
        <v>10204.603571524553</v>
      </c>
      <c r="BD263" t="s">
        <v>103</v>
      </c>
      <c r="BE263">
        <v>1</v>
      </c>
      <c r="BG263" t="s">
        <v>5305</v>
      </c>
      <c r="BI263" t="s">
        <v>199</v>
      </c>
      <c r="BN263" t="s">
        <v>5097</v>
      </c>
      <c r="BO263" t="s">
        <v>5061</v>
      </c>
      <c r="BP263" t="s">
        <v>5062</v>
      </c>
      <c r="BS263" t="e">
        <f>_xlfn.XLOOKUP(AV263,#REF!,#REF!)</f>
        <v>#REF!</v>
      </c>
    </row>
    <row r="264" spans="3:71" x14ac:dyDescent="0.2">
      <c r="C264" t="s">
        <v>94</v>
      </c>
      <c r="E264" t="s">
        <v>942</v>
      </c>
      <c r="F264" t="s">
        <v>943</v>
      </c>
      <c r="G264" t="s">
        <v>944</v>
      </c>
      <c r="H264" s="1">
        <v>44564</v>
      </c>
      <c r="J264" t="s">
        <v>4708</v>
      </c>
      <c r="K264">
        <v>12</v>
      </c>
      <c r="L264" t="s">
        <v>4703</v>
      </c>
      <c r="M264" t="s">
        <v>293</v>
      </c>
      <c r="N264" t="s">
        <v>4668</v>
      </c>
      <c r="O264" t="s">
        <v>98</v>
      </c>
      <c r="P264" t="s">
        <v>99</v>
      </c>
      <c r="Q264">
        <f t="shared" si="75"/>
        <v>31</v>
      </c>
      <c r="R264" s="3">
        <v>369344</v>
      </c>
      <c r="S264" s="3">
        <v>66557.25</v>
      </c>
      <c r="T264" s="20">
        <v>0</v>
      </c>
      <c r="U264" s="3">
        <f t="shared" si="65"/>
        <v>0</v>
      </c>
      <c r="V264" s="21"/>
      <c r="W264" s="3">
        <v>1479.7435897435898</v>
      </c>
      <c r="X264" s="3">
        <v>854.96296296296305</v>
      </c>
      <c r="Y264" s="22">
        <v>153.89333333333335</v>
      </c>
      <c r="Z264">
        <v>75</v>
      </c>
      <c r="AB264" s="3">
        <v>0</v>
      </c>
      <c r="AC264" s="3">
        <v>4167</v>
      </c>
      <c r="AD264" s="3">
        <f t="shared" si="76"/>
        <v>73287.849886039883</v>
      </c>
      <c r="AE264" s="3">
        <v>5687.5</v>
      </c>
      <c r="AG264" s="3">
        <f t="shared" si="77"/>
        <v>78975.349886039883</v>
      </c>
      <c r="AJ264" s="3">
        <v>5785.5624142824954</v>
      </c>
      <c r="AK264" t="s">
        <v>266</v>
      </c>
      <c r="AL264" t="s">
        <v>267</v>
      </c>
      <c r="AM264" s="23">
        <v>8.5000000000000006E-2</v>
      </c>
      <c r="AN264" s="24">
        <f t="shared" si="66"/>
        <v>84760.912300322379</v>
      </c>
      <c r="AO264" s="25">
        <f t="shared" si="71"/>
        <v>7204.6775455274028</v>
      </c>
      <c r="AP264" s="3">
        <f t="shared" si="72"/>
        <v>29700</v>
      </c>
      <c r="AQ264" s="24">
        <f t="shared" si="73"/>
        <v>2524.5</v>
      </c>
      <c r="AR264" s="24">
        <f t="shared" si="74"/>
        <v>124190.08984584978</v>
      </c>
      <c r="AS264" s="24">
        <f t="shared" si="78"/>
        <v>114460.91230032238</v>
      </c>
      <c r="AT264" t="s">
        <v>134</v>
      </c>
      <c r="AU264" t="s">
        <v>134</v>
      </c>
      <c r="AV264" t="s">
        <v>135</v>
      </c>
      <c r="AW264">
        <v>90129</v>
      </c>
      <c r="AX264" t="s">
        <v>136</v>
      </c>
      <c r="AY264">
        <v>94.088300000000004</v>
      </c>
      <c r="AZ264" s="3">
        <f t="shared" si="79"/>
        <v>1319.9312756830527</v>
      </c>
      <c r="BA264" s="24">
        <f t="shared" si="80"/>
        <v>114460.91230032238</v>
      </c>
      <c r="BB264" s="24">
        <f t="shared" si="81"/>
        <v>9729.1775455274037</v>
      </c>
      <c r="BD264" t="s">
        <v>103</v>
      </c>
      <c r="BE264">
        <v>1</v>
      </c>
      <c r="BG264" t="s">
        <v>5305</v>
      </c>
      <c r="BI264" t="s">
        <v>199</v>
      </c>
      <c r="BN264" t="s">
        <v>5097</v>
      </c>
      <c r="BO264" t="s">
        <v>5061</v>
      </c>
      <c r="BP264" t="s">
        <v>5062</v>
      </c>
      <c r="BS264" t="e">
        <f>_xlfn.XLOOKUP(AV264,#REF!,#REF!)</f>
        <v>#REF!</v>
      </c>
    </row>
    <row r="265" spans="3:71" x14ac:dyDescent="0.2">
      <c r="C265" t="s">
        <v>94</v>
      </c>
      <c r="E265" t="s">
        <v>945</v>
      </c>
      <c r="F265" t="s">
        <v>946</v>
      </c>
      <c r="G265" t="s">
        <v>947</v>
      </c>
      <c r="H265" s="1">
        <v>44571</v>
      </c>
      <c r="J265" t="s">
        <v>4708</v>
      </c>
      <c r="K265">
        <v>12</v>
      </c>
      <c r="L265" t="s">
        <v>4667</v>
      </c>
      <c r="M265" t="s">
        <v>3984</v>
      </c>
      <c r="N265" t="s">
        <v>4668</v>
      </c>
      <c r="O265" t="s">
        <v>98</v>
      </c>
      <c r="P265" t="s">
        <v>99</v>
      </c>
      <c r="Q265">
        <f t="shared" si="75"/>
        <v>31</v>
      </c>
      <c r="R265" s="3">
        <v>316879</v>
      </c>
      <c r="S265" s="3">
        <v>57813.166666666664</v>
      </c>
      <c r="T265" s="20">
        <v>0</v>
      </c>
      <c r="U265" s="3">
        <f t="shared" si="65"/>
        <v>0</v>
      </c>
      <c r="V265" s="21"/>
      <c r="W265" s="3">
        <v>1269.5472756410256</v>
      </c>
      <c r="X265" s="3">
        <v>733.5162037037037</v>
      </c>
      <c r="Y265" s="22">
        <v>132.03291666666667</v>
      </c>
      <c r="Z265">
        <v>75</v>
      </c>
      <c r="AB265" s="3">
        <v>2705.6202416683118</v>
      </c>
      <c r="AC265" s="3">
        <v>4167</v>
      </c>
      <c r="AD265" s="3">
        <f t="shared" si="76"/>
        <v>66895.883304346367</v>
      </c>
      <c r="AE265" s="3">
        <v>4154.166666666667</v>
      </c>
      <c r="AG265" s="3">
        <f t="shared" si="77"/>
        <v>71050.049971013039</v>
      </c>
      <c r="AJ265" s="3">
        <v>0</v>
      </c>
      <c r="AK265" t="s">
        <v>100</v>
      </c>
      <c r="AM265" s="23">
        <v>0.05</v>
      </c>
      <c r="AN265" s="24">
        <f t="shared" si="66"/>
        <v>71050.049971013039</v>
      </c>
      <c r="AO265" s="25">
        <f t="shared" si="71"/>
        <v>3552.502498550652</v>
      </c>
      <c r="AP265" s="3">
        <f t="shared" si="72"/>
        <v>29700</v>
      </c>
      <c r="AQ265" s="24">
        <f t="shared" si="73"/>
        <v>1485</v>
      </c>
      <c r="AR265" s="24">
        <f t="shared" si="74"/>
        <v>105787.55246956369</v>
      </c>
      <c r="AS265" s="24">
        <f t="shared" si="78"/>
        <v>100750.04997101304</v>
      </c>
      <c r="AT265" t="s">
        <v>134</v>
      </c>
      <c r="AU265" t="s">
        <v>134</v>
      </c>
      <c r="AV265" t="s">
        <v>135</v>
      </c>
      <c r="AW265">
        <v>35887</v>
      </c>
      <c r="AX265" t="s">
        <v>136</v>
      </c>
      <c r="AY265">
        <v>94.088300000000004</v>
      </c>
      <c r="AZ265" s="3">
        <f t="shared" si="79"/>
        <v>1124.3433292934794</v>
      </c>
      <c r="BA265" s="24">
        <f t="shared" si="80"/>
        <v>100750.04997101304</v>
      </c>
      <c r="BB265" s="24">
        <f t="shared" si="81"/>
        <v>5037.5024985506461</v>
      </c>
      <c r="BD265" t="s">
        <v>103</v>
      </c>
      <c r="BE265">
        <v>1</v>
      </c>
      <c r="BG265" t="s">
        <v>5305</v>
      </c>
      <c r="BI265" t="s">
        <v>144</v>
      </c>
      <c r="BN265" t="s">
        <v>5067</v>
      </c>
      <c r="BO265" t="s">
        <v>5071</v>
      </c>
      <c r="BP265" t="s">
        <v>5085</v>
      </c>
      <c r="BS265" t="e">
        <f>_xlfn.XLOOKUP(AV265,#REF!,#REF!)</f>
        <v>#REF!</v>
      </c>
    </row>
    <row r="266" spans="3:71" x14ac:dyDescent="0.2">
      <c r="C266" t="s">
        <v>94</v>
      </c>
      <c r="E266" t="s">
        <v>948</v>
      </c>
      <c r="F266" t="s">
        <v>949</v>
      </c>
      <c r="G266" t="s">
        <v>950</v>
      </c>
      <c r="H266" s="1">
        <v>44578</v>
      </c>
      <c r="J266" t="s">
        <v>151</v>
      </c>
      <c r="K266">
        <v>16</v>
      </c>
      <c r="L266" t="s">
        <v>4703</v>
      </c>
      <c r="M266" t="s">
        <v>293</v>
      </c>
      <c r="N266" t="s">
        <v>4668</v>
      </c>
      <c r="O266" t="s">
        <v>98</v>
      </c>
      <c r="P266" t="s">
        <v>99</v>
      </c>
      <c r="Q266">
        <f t="shared" si="75"/>
        <v>31</v>
      </c>
      <c r="R266" s="3">
        <v>1448236</v>
      </c>
      <c r="S266" s="3">
        <v>246372.66666666666</v>
      </c>
      <c r="T266" s="20">
        <v>0</v>
      </c>
      <c r="U266" s="3">
        <f t="shared" si="65"/>
        <v>0</v>
      </c>
      <c r="V266" s="21"/>
      <c r="W266" s="3">
        <v>5802.2275641025635</v>
      </c>
      <c r="X266" s="3">
        <v>3352.3981481481478</v>
      </c>
      <c r="Y266" s="22">
        <v>603.43166666666662</v>
      </c>
      <c r="Z266">
        <v>75</v>
      </c>
      <c r="AB266" s="3">
        <v>8707.9788164258425</v>
      </c>
      <c r="AC266" s="3">
        <v>4167</v>
      </c>
      <c r="AD266" s="3">
        <f t="shared" si="76"/>
        <v>269080.70286200987</v>
      </c>
      <c r="AE266" s="3">
        <v>5687.5</v>
      </c>
      <c r="AG266" s="3">
        <f t="shared" si="77"/>
        <v>274768.20286200987</v>
      </c>
      <c r="AJ266" s="3">
        <v>5785.5624142824954</v>
      </c>
      <c r="AK266" t="s">
        <v>266</v>
      </c>
      <c r="AL266" t="s">
        <v>267</v>
      </c>
      <c r="AM266" s="23">
        <v>8.5000000000000006E-2</v>
      </c>
      <c r="AN266" s="24">
        <f t="shared" si="66"/>
        <v>280553.76527629234</v>
      </c>
      <c r="AO266" s="25">
        <f t="shared" si="71"/>
        <v>23847.070048484849</v>
      </c>
      <c r="AP266" s="3">
        <f t="shared" si="72"/>
        <v>29700</v>
      </c>
      <c r="AQ266" s="24">
        <f t="shared" si="73"/>
        <v>2524.5</v>
      </c>
      <c r="AR266" s="24">
        <f t="shared" si="74"/>
        <v>336625.33532477717</v>
      </c>
      <c r="AS266" s="24">
        <f t="shared" si="78"/>
        <v>310253.76527629234</v>
      </c>
      <c r="AT266" t="s">
        <v>134</v>
      </c>
      <c r="AU266" t="s">
        <v>134</v>
      </c>
      <c r="AV266" t="s">
        <v>135</v>
      </c>
      <c r="AW266">
        <v>90272</v>
      </c>
      <c r="AX266" t="s">
        <v>136</v>
      </c>
      <c r="AY266">
        <v>94.088300000000004</v>
      </c>
      <c r="AZ266" s="3">
        <f t="shared" si="79"/>
        <v>3577.7597780465494</v>
      </c>
      <c r="BA266" s="24">
        <f t="shared" si="80"/>
        <v>310253.76527629234</v>
      </c>
      <c r="BB266" s="24">
        <f t="shared" si="81"/>
        <v>26371.570048484835</v>
      </c>
      <c r="BD266" t="s">
        <v>103</v>
      </c>
      <c r="BE266">
        <v>1</v>
      </c>
      <c r="BG266" t="s">
        <v>5305</v>
      </c>
      <c r="BI266" t="s">
        <v>394</v>
      </c>
      <c r="BN266" t="s">
        <v>394</v>
      </c>
      <c r="BO266" t="s">
        <v>5061</v>
      </c>
      <c r="BP266" t="s">
        <v>5062</v>
      </c>
      <c r="BS266" t="e">
        <f>_xlfn.XLOOKUP(AV266,#REF!,#REF!)</f>
        <v>#REF!</v>
      </c>
    </row>
    <row r="267" spans="3:71" x14ac:dyDescent="0.2">
      <c r="C267" t="s">
        <v>94</v>
      </c>
      <c r="E267" t="s">
        <v>951</v>
      </c>
      <c r="F267" t="s">
        <v>952</v>
      </c>
      <c r="G267" t="s">
        <v>953</v>
      </c>
      <c r="H267" s="1">
        <v>44562</v>
      </c>
      <c r="J267" t="s">
        <v>4702</v>
      </c>
      <c r="K267">
        <v>13</v>
      </c>
      <c r="L267" t="s">
        <v>4616</v>
      </c>
      <c r="M267" t="s">
        <v>4464</v>
      </c>
      <c r="N267" t="s">
        <v>4668</v>
      </c>
      <c r="O267" t="s">
        <v>98</v>
      </c>
      <c r="P267" t="s">
        <v>99</v>
      </c>
      <c r="Q267">
        <f t="shared" si="75"/>
        <v>31</v>
      </c>
      <c r="R267" s="3">
        <v>401281</v>
      </c>
      <c r="S267" s="3">
        <v>66880.166666666672</v>
      </c>
      <c r="T267" s="20">
        <v>0</v>
      </c>
      <c r="U267" s="3">
        <f t="shared" si="65"/>
        <v>0</v>
      </c>
      <c r="V267" s="21"/>
      <c r="W267" s="3">
        <v>1607.6963141025642</v>
      </c>
      <c r="X267" s="3">
        <v>928.89120370370381</v>
      </c>
      <c r="Y267" s="22">
        <v>167.20041666666668</v>
      </c>
      <c r="Z267">
        <v>75</v>
      </c>
      <c r="AB267" s="3">
        <v>2740.4521569340154</v>
      </c>
      <c r="AC267" s="3">
        <v>4167</v>
      </c>
      <c r="AD267" s="3">
        <f t="shared" si="76"/>
        <v>76566.40675807363</v>
      </c>
      <c r="AE267" s="3">
        <v>12402.5</v>
      </c>
      <c r="AG267" s="3">
        <f t="shared" si="77"/>
        <v>88968.90675807363</v>
      </c>
      <c r="AJ267" s="3">
        <v>33281</v>
      </c>
      <c r="AK267" t="s">
        <v>132</v>
      </c>
      <c r="AL267" t="s">
        <v>133</v>
      </c>
      <c r="AM267" s="23">
        <v>0.05</v>
      </c>
      <c r="AN267" s="24">
        <f t="shared" si="66"/>
        <v>122249.90675807363</v>
      </c>
      <c r="AO267" s="25">
        <f t="shared" si="71"/>
        <v>6112.4953379036815</v>
      </c>
      <c r="AP267" s="3">
        <f t="shared" si="72"/>
        <v>29700</v>
      </c>
      <c r="AQ267" s="24">
        <f t="shared" si="73"/>
        <v>1485</v>
      </c>
      <c r="AR267" s="24">
        <f t="shared" si="74"/>
        <v>159547.4020959773</v>
      </c>
      <c r="AS267" s="24">
        <f t="shared" si="78"/>
        <v>151949.90675807363</v>
      </c>
      <c r="AT267" t="s">
        <v>4725</v>
      </c>
      <c r="AU267" t="s">
        <v>174</v>
      </c>
      <c r="AV267" t="s">
        <v>174</v>
      </c>
      <c r="AW267" t="s">
        <v>4693</v>
      </c>
      <c r="AX267" t="s">
        <v>169</v>
      </c>
      <c r="AY267">
        <v>1</v>
      </c>
      <c r="AZ267" s="3">
        <f t="shared" si="79"/>
        <v>159547.4020959773</v>
      </c>
      <c r="BA267" s="24">
        <f t="shared" si="80"/>
        <v>151949.90675807363</v>
      </c>
      <c r="BB267" s="24">
        <f t="shared" si="81"/>
        <v>7597.4953379036742</v>
      </c>
      <c r="BD267" t="s">
        <v>170</v>
      </c>
      <c r="BE267">
        <v>1</v>
      </c>
      <c r="BG267" t="s">
        <v>170</v>
      </c>
      <c r="BI267" t="s">
        <v>137</v>
      </c>
      <c r="BN267" t="s">
        <v>4416</v>
      </c>
      <c r="BO267" t="s">
        <v>4725</v>
      </c>
      <c r="BP267" t="s">
        <v>4725</v>
      </c>
    </row>
    <row r="268" spans="3:71" x14ac:dyDescent="0.2">
      <c r="C268" t="s">
        <v>94</v>
      </c>
      <c r="E268" t="s">
        <v>954</v>
      </c>
      <c r="F268" t="s">
        <v>955</v>
      </c>
      <c r="G268" t="s">
        <v>956</v>
      </c>
      <c r="H268" s="1">
        <v>44580</v>
      </c>
      <c r="J268" t="s">
        <v>4697</v>
      </c>
      <c r="K268">
        <v>14</v>
      </c>
      <c r="L268" t="s">
        <v>4683</v>
      </c>
      <c r="M268" t="s">
        <v>295</v>
      </c>
      <c r="N268" t="s">
        <v>4668</v>
      </c>
      <c r="O268" t="s">
        <v>98</v>
      </c>
      <c r="P268" t="s">
        <v>99</v>
      </c>
      <c r="Q268">
        <f t="shared" si="75"/>
        <v>31</v>
      </c>
      <c r="R268" s="3">
        <v>646353</v>
      </c>
      <c r="S268" s="3">
        <v>107725.41666666667</v>
      </c>
      <c r="T268" s="20">
        <v>0.1</v>
      </c>
      <c r="U268" s="3">
        <f t="shared" si="65"/>
        <v>10772.541666666668</v>
      </c>
      <c r="V268" s="21"/>
      <c r="W268" s="3">
        <v>2589.5552884615386</v>
      </c>
      <c r="X268" s="3">
        <v>1496.1875</v>
      </c>
      <c r="Y268" s="22">
        <v>269.31375000000003</v>
      </c>
      <c r="Z268">
        <v>75</v>
      </c>
      <c r="AB268" s="3">
        <v>0</v>
      </c>
      <c r="AC268" s="3">
        <v>4167</v>
      </c>
      <c r="AD268" s="3">
        <f t="shared" si="76"/>
        <v>127095.01487179488</v>
      </c>
      <c r="AE268" s="3">
        <v>0</v>
      </c>
      <c r="AG268" s="3">
        <f t="shared" si="77"/>
        <v>127095.01487179488</v>
      </c>
      <c r="AJ268" s="3">
        <v>0</v>
      </c>
      <c r="AK268" t="s">
        <v>100</v>
      </c>
      <c r="AM268" s="23">
        <v>0</v>
      </c>
      <c r="AN268" s="24">
        <f t="shared" si="66"/>
        <v>127095.01487179488</v>
      </c>
      <c r="AO268" s="25">
        <f t="shared" si="71"/>
        <v>0</v>
      </c>
      <c r="AP268" s="3">
        <f t="shared" si="72"/>
        <v>29700</v>
      </c>
      <c r="AQ268" s="24">
        <f t="shared" si="73"/>
        <v>0</v>
      </c>
      <c r="AR268" s="24">
        <f t="shared" si="74"/>
        <v>156795.01487179488</v>
      </c>
      <c r="AS268" s="24">
        <f t="shared" si="78"/>
        <v>156795.01487179488</v>
      </c>
      <c r="AT268" t="s">
        <v>4725</v>
      </c>
      <c r="AU268" t="s">
        <v>174</v>
      </c>
      <c r="AV268" t="s">
        <v>174</v>
      </c>
      <c r="AW268" t="s">
        <v>4693</v>
      </c>
      <c r="AX268" t="s">
        <v>169</v>
      </c>
      <c r="AY268">
        <v>1</v>
      </c>
      <c r="AZ268" s="3">
        <f t="shared" si="79"/>
        <v>156795.01487179488</v>
      </c>
      <c r="BA268" s="24">
        <f t="shared" si="80"/>
        <v>156795.01487179488</v>
      </c>
      <c r="BB268" s="24">
        <f t="shared" si="81"/>
        <v>0</v>
      </c>
      <c r="BD268" t="s">
        <v>170</v>
      </c>
      <c r="BE268">
        <v>1</v>
      </c>
      <c r="BG268" t="s">
        <v>170</v>
      </c>
      <c r="BI268" t="s">
        <v>107</v>
      </c>
      <c r="BN268" t="s">
        <v>5150</v>
      </c>
      <c r="BO268" t="s">
        <v>4725</v>
      </c>
      <c r="BP268" t="s">
        <v>4725</v>
      </c>
    </row>
    <row r="269" spans="3:71" x14ac:dyDescent="0.2">
      <c r="C269" t="s">
        <v>94</v>
      </c>
      <c r="E269" t="s">
        <v>957</v>
      </c>
      <c r="F269" t="s">
        <v>958</v>
      </c>
      <c r="G269" t="s">
        <v>959</v>
      </c>
      <c r="H269" s="1">
        <v>44585</v>
      </c>
      <c r="J269" t="s">
        <v>4778</v>
      </c>
      <c r="K269">
        <v>11</v>
      </c>
      <c r="L269" t="s">
        <v>4667</v>
      </c>
      <c r="M269" t="s">
        <v>3984</v>
      </c>
      <c r="N269" t="s">
        <v>4668</v>
      </c>
      <c r="O269" t="s">
        <v>98</v>
      </c>
      <c r="P269" t="s">
        <v>99</v>
      </c>
      <c r="Q269">
        <f t="shared" si="75"/>
        <v>31</v>
      </c>
      <c r="R269" s="3">
        <v>252120</v>
      </c>
      <c r="S269" s="3">
        <v>44819.583333333336</v>
      </c>
      <c r="T269" s="20">
        <v>0</v>
      </c>
      <c r="U269" s="3">
        <f t="shared" ref="U269:U332" si="82">+S269*T269</f>
        <v>0</v>
      </c>
      <c r="V269" s="21"/>
      <c r="W269" s="3">
        <v>1010.0961538461538</v>
      </c>
      <c r="X269" s="3">
        <v>583.6111111111112</v>
      </c>
      <c r="Y269" s="22">
        <v>105.05</v>
      </c>
      <c r="Z269">
        <v>75</v>
      </c>
      <c r="AB269" s="3">
        <v>0</v>
      </c>
      <c r="AC269" s="3">
        <v>4167</v>
      </c>
      <c r="AD269" s="3">
        <f t="shared" si="76"/>
        <v>50760.340598290604</v>
      </c>
      <c r="AE269" s="3">
        <v>4154.166666666667</v>
      </c>
      <c r="AG269" s="3">
        <f t="shared" si="77"/>
        <v>54914.507264957268</v>
      </c>
      <c r="AJ269" s="3">
        <v>0</v>
      </c>
      <c r="AK269" t="s">
        <v>100</v>
      </c>
      <c r="AM269" s="23">
        <v>0.05</v>
      </c>
      <c r="AN269" s="24">
        <f t="shared" si="66"/>
        <v>54914.507264957268</v>
      </c>
      <c r="AO269" s="25">
        <f t="shared" si="71"/>
        <v>2745.7253632478637</v>
      </c>
      <c r="AP269" s="3">
        <f t="shared" si="72"/>
        <v>29700</v>
      </c>
      <c r="AQ269" s="24">
        <f t="shared" si="73"/>
        <v>1485</v>
      </c>
      <c r="AR269" s="24">
        <f t="shared" si="74"/>
        <v>88845.232628205122</v>
      </c>
      <c r="AS269" s="24">
        <f t="shared" si="78"/>
        <v>84614.507264957268</v>
      </c>
      <c r="AT269" t="s">
        <v>134</v>
      </c>
      <c r="AU269" t="s">
        <v>134</v>
      </c>
      <c r="AV269" t="s">
        <v>135</v>
      </c>
      <c r="AW269">
        <v>35875</v>
      </c>
      <c r="AX269" t="s">
        <v>136</v>
      </c>
      <c r="AY269">
        <v>94.088300000000004</v>
      </c>
      <c r="AZ269" s="3">
        <f t="shared" si="79"/>
        <v>944.27503343354192</v>
      </c>
      <c r="BA269" s="24">
        <f t="shared" si="80"/>
        <v>84614.507264957268</v>
      </c>
      <c r="BB269" s="24">
        <f t="shared" si="81"/>
        <v>4230.7253632478532</v>
      </c>
      <c r="BD269" t="s">
        <v>103</v>
      </c>
      <c r="BE269">
        <v>1</v>
      </c>
      <c r="BG269" t="s">
        <v>5305</v>
      </c>
      <c r="BI269" t="s">
        <v>144</v>
      </c>
      <c r="BN269" t="s">
        <v>5067</v>
      </c>
      <c r="BO269" t="s">
        <v>5071</v>
      </c>
      <c r="BP269" t="s">
        <v>5076</v>
      </c>
      <c r="BS269" t="e">
        <f>_xlfn.XLOOKUP(AV269,#REF!,#REF!)</f>
        <v>#REF!</v>
      </c>
    </row>
    <row r="270" spans="3:71" x14ac:dyDescent="0.2">
      <c r="C270" t="s">
        <v>94</v>
      </c>
      <c r="E270" t="s">
        <v>960</v>
      </c>
      <c r="F270" t="s">
        <v>961</v>
      </c>
      <c r="G270" t="s">
        <v>962</v>
      </c>
      <c r="H270" s="1">
        <v>44588</v>
      </c>
      <c r="J270" t="s">
        <v>151</v>
      </c>
      <c r="K270">
        <v>16</v>
      </c>
      <c r="L270" t="s">
        <v>4691</v>
      </c>
      <c r="M270" t="s">
        <v>4444</v>
      </c>
      <c r="N270" t="s">
        <v>4668</v>
      </c>
      <c r="O270" t="s">
        <v>98</v>
      </c>
      <c r="P270" t="s">
        <v>99</v>
      </c>
      <c r="Q270">
        <f t="shared" si="75"/>
        <v>31</v>
      </c>
      <c r="R270" s="3">
        <v>1457995</v>
      </c>
      <c r="S270" s="3">
        <v>242999.08333333334</v>
      </c>
      <c r="T270" s="20">
        <v>0</v>
      </c>
      <c r="U270" s="3">
        <f t="shared" si="82"/>
        <v>0</v>
      </c>
      <c r="V270" s="21"/>
      <c r="W270" s="3">
        <v>5841.3261217948711</v>
      </c>
      <c r="X270" s="3">
        <v>3374.9884259259261</v>
      </c>
      <c r="Y270" s="22">
        <v>607.4979166666667</v>
      </c>
      <c r="Z270">
        <v>75</v>
      </c>
      <c r="AB270" s="3">
        <v>10244.680960500991</v>
      </c>
      <c r="AC270" s="3">
        <v>4167</v>
      </c>
      <c r="AD270" s="3">
        <f t="shared" si="76"/>
        <v>267309.57675822184</v>
      </c>
      <c r="AE270" s="3">
        <v>7046.666666666667</v>
      </c>
      <c r="AG270" s="3">
        <f t="shared" si="77"/>
        <v>274356.24342488853</v>
      </c>
      <c r="AJ270" s="3">
        <v>0</v>
      </c>
      <c r="AK270" t="s">
        <v>100</v>
      </c>
      <c r="AM270" s="23">
        <v>0.1</v>
      </c>
      <c r="AN270" s="24">
        <f t="shared" si="66"/>
        <v>274356.24342488853</v>
      </c>
      <c r="AO270" s="25">
        <f t="shared" si="71"/>
        <v>27435.624342488853</v>
      </c>
      <c r="AP270" s="3">
        <f t="shared" si="72"/>
        <v>29700</v>
      </c>
      <c r="AQ270" s="24">
        <f t="shared" si="73"/>
        <v>2970</v>
      </c>
      <c r="AR270" s="24">
        <f t="shared" si="74"/>
        <v>334461.86776737741</v>
      </c>
      <c r="AS270" s="24">
        <f t="shared" si="78"/>
        <v>304056.24342488853</v>
      </c>
      <c r="AT270" t="s">
        <v>134</v>
      </c>
      <c r="AU270" t="s">
        <v>134</v>
      </c>
      <c r="AV270" t="s">
        <v>135</v>
      </c>
      <c r="AW270">
        <v>90326</v>
      </c>
      <c r="AX270" t="s">
        <v>136</v>
      </c>
      <c r="AY270">
        <v>94.088300000000004</v>
      </c>
      <c r="AZ270" s="3">
        <f t="shared" si="79"/>
        <v>3554.7657654286177</v>
      </c>
      <c r="BA270" s="24">
        <f t="shared" si="80"/>
        <v>304056.24342488853</v>
      </c>
      <c r="BB270" s="24">
        <f t="shared" si="81"/>
        <v>30405.624342488882</v>
      </c>
      <c r="BD270" t="s">
        <v>103</v>
      </c>
      <c r="BE270">
        <v>1</v>
      </c>
      <c r="BG270" t="s">
        <v>5305</v>
      </c>
      <c r="BI270" t="s">
        <v>598</v>
      </c>
      <c r="BN270" t="s">
        <v>5128</v>
      </c>
      <c r="BO270" t="s">
        <v>134</v>
      </c>
      <c r="BP270" t="s">
        <v>5091</v>
      </c>
      <c r="BS270" t="e">
        <f>_xlfn.XLOOKUP(AV270,#REF!,#REF!)</f>
        <v>#REF!</v>
      </c>
    </row>
    <row r="271" spans="3:71" x14ac:dyDescent="0.2">
      <c r="C271" t="s">
        <v>94</v>
      </c>
      <c r="E271" t="s">
        <v>963</v>
      </c>
      <c r="F271" t="s">
        <v>964</v>
      </c>
      <c r="G271" t="s">
        <v>965</v>
      </c>
      <c r="H271" s="1">
        <v>44599</v>
      </c>
      <c r="J271" t="s">
        <v>4708</v>
      </c>
      <c r="K271">
        <v>12</v>
      </c>
      <c r="L271" t="s">
        <v>4667</v>
      </c>
      <c r="M271" t="s">
        <v>3984</v>
      </c>
      <c r="N271" t="s">
        <v>4668</v>
      </c>
      <c r="O271" t="s">
        <v>98</v>
      </c>
      <c r="P271" t="s">
        <v>99</v>
      </c>
      <c r="Q271">
        <f t="shared" si="75"/>
        <v>31</v>
      </c>
      <c r="R271" s="3">
        <v>258483</v>
      </c>
      <c r="S271" s="3">
        <v>48080.5</v>
      </c>
      <c r="T271" s="20">
        <v>0</v>
      </c>
      <c r="U271" s="3">
        <f t="shared" si="82"/>
        <v>0</v>
      </c>
      <c r="V271" s="21"/>
      <c r="W271" s="3">
        <v>1035.5889423076922</v>
      </c>
      <c r="X271" s="3">
        <v>598.34027777777783</v>
      </c>
      <c r="Y271" s="22">
        <v>107.70125</v>
      </c>
      <c r="Z271">
        <v>75</v>
      </c>
      <c r="AB271" s="3">
        <v>883.09149879518543</v>
      </c>
      <c r="AC271" s="3">
        <v>4167</v>
      </c>
      <c r="AD271" s="3">
        <f t="shared" si="76"/>
        <v>54947.221968880658</v>
      </c>
      <c r="AE271" s="3">
        <v>4154.166666666667</v>
      </c>
      <c r="AG271" s="3">
        <f t="shared" si="77"/>
        <v>59101.388635547322</v>
      </c>
      <c r="AJ271" s="3">
        <v>4428.6782206037651</v>
      </c>
      <c r="AK271" t="s">
        <v>166</v>
      </c>
      <c r="AL271" t="s">
        <v>165</v>
      </c>
      <c r="AM271" s="23">
        <v>0.05</v>
      </c>
      <c r="AN271" s="24">
        <f t="shared" si="66"/>
        <v>63530.06685615109</v>
      </c>
      <c r="AO271" s="25">
        <f t="shared" si="71"/>
        <v>3176.5033428075549</v>
      </c>
      <c r="AP271" s="3">
        <f t="shared" si="72"/>
        <v>29700</v>
      </c>
      <c r="AQ271" s="24">
        <f t="shared" si="73"/>
        <v>1485</v>
      </c>
      <c r="AR271" s="24">
        <f t="shared" si="74"/>
        <v>97891.570198958652</v>
      </c>
      <c r="AS271" s="24">
        <f t="shared" si="78"/>
        <v>93230.066856151097</v>
      </c>
      <c r="AT271" t="s">
        <v>225</v>
      </c>
      <c r="AU271" t="s">
        <v>225</v>
      </c>
      <c r="AV271" t="s">
        <v>156</v>
      </c>
      <c r="AW271" t="s">
        <v>4860</v>
      </c>
      <c r="AX271" t="s">
        <v>157</v>
      </c>
      <c r="AY271">
        <v>125.569</v>
      </c>
      <c r="AZ271" s="3">
        <f t="shared" si="79"/>
        <v>779.58389569844985</v>
      </c>
      <c r="BA271" s="24">
        <f t="shared" si="80"/>
        <v>93230.066856151097</v>
      </c>
      <c r="BB271" s="24">
        <f t="shared" si="81"/>
        <v>4661.5033428075549</v>
      </c>
      <c r="BD271" t="s">
        <v>103</v>
      </c>
      <c r="BE271">
        <v>1</v>
      </c>
      <c r="BG271" t="s">
        <v>5309</v>
      </c>
      <c r="BI271" t="s">
        <v>144</v>
      </c>
      <c r="BN271" t="s">
        <v>5067</v>
      </c>
      <c r="BO271" t="s">
        <v>5074</v>
      </c>
      <c r="BP271" t="s">
        <v>5141</v>
      </c>
      <c r="BS271" t="e">
        <f>_xlfn.XLOOKUP(AV271,#REF!,#REF!)</f>
        <v>#REF!</v>
      </c>
    </row>
    <row r="272" spans="3:71" x14ac:dyDescent="0.2">
      <c r="C272" t="s">
        <v>94</v>
      </c>
      <c r="E272" t="s">
        <v>966</v>
      </c>
      <c r="F272" t="s">
        <v>967</v>
      </c>
      <c r="G272" t="s">
        <v>968</v>
      </c>
      <c r="H272" s="1">
        <v>44599</v>
      </c>
      <c r="J272" t="s">
        <v>4778</v>
      </c>
      <c r="K272">
        <v>11</v>
      </c>
      <c r="L272" t="s">
        <v>4667</v>
      </c>
      <c r="M272" t="s">
        <v>3984</v>
      </c>
      <c r="N272" t="s">
        <v>4668</v>
      </c>
      <c r="O272" t="s">
        <v>98</v>
      </c>
      <c r="P272" t="s">
        <v>99</v>
      </c>
      <c r="Q272">
        <f t="shared" si="75"/>
        <v>31</v>
      </c>
      <c r="R272" s="3">
        <v>265580</v>
      </c>
      <c r="S272" s="3">
        <v>49263.333333333336</v>
      </c>
      <c r="T272" s="20">
        <v>0</v>
      </c>
      <c r="U272" s="3">
        <f t="shared" si="82"/>
        <v>0</v>
      </c>
      <c r="V272" s="21"/>
      <c r="W272" s="3">
        <v>1064.022435897436</v>
      </c>
      <c r="X272" s="3">
        <v>614.76851851851859</v>
      </c>
      <c r="Y272" s="22">
        <v>110.65833333333335</v>
      </c>
      <c r="Z272">
        <v>75</v>
      </c>
      <c r="AB272" s="3">
        <v>0</v>
      </c>
      <c r="AC272" s="3">
        <v>4167</v>
      </c>
      <c r="AD272" s="3">
        <f t="shared" si="76"/>
        <v>55294.782621082624</v>
      </c>
      <c r="AE272" s="3">
        <v>4154.166666666667</v>
      </c>
      <c r="AG272" s="3">
        <f t="shared" si="77"/>
        <v>59448.949287749288</v>
      </c>
      <c r="AJ272" s="3">
        <v>0</v>
      </c>
      <c r="AK272" t="s">
        <v>100</v>
      </c>
      <c r="AM272" s="23">
        <v>0.05</v>
      </c>
      <c r="AN272" s="24">
        <f t="shared" si="66"/>
        <v>59448.949287749288</v>
      </c>
      <c r="AO272" s="25">
        <f t="shared" si="71"/>
        <v>2972.4474643874646</v>
      </c>
      <c r="AP272" s="3">
        <f t="shared" si="72"/>
        <v>29700</v>
      </c>
      <c r="AQ272" s="24">
        <f t="shared" si="73"/>
        <v>1485</v>
      </c>
      <c r="AR272" s="24">
        <f t="shared" si="74"/>
        <v>93606.396752136759</v>
      </c>
      <c r="AS272" s="24">
        <f t="shared" si="78"/>
        <v>89148.949287749288</v>
      </c>
      <c r="AT272" t="s">
        <v>134</v>
      </c>
      <c r="AU272" t="s">
        <v>134</v>
      </c>
      <c r="AV272" t="s">
        <v>135</v>
      </c>
      <c r="AW272">
        <v>35875</v>
      </c>
      <c r="AX272" t="s">
        <v>136</v>
      </c>
      <c r="AY272">
        <v>94.088300000000004</v>
      </c>
      <c r="AZ272" s="3">
        <f t="shared" si="79"/>
        <v>994.8781809442487</v>
      </c>
      <c r="BA272" s="24">
        <f t="shared" si="80"/>
        <v>89148.949287749288</v>
      </c>
      <c r="BB272" s="24">
        <f t="shared" si="81"/>
        <v>4457.447464387471</v>
      </c>
      <c r="BD272" t="s">
        <v>103</v>
      </c>
      <c r="BE272">
        <v>1</v>
      </c>
      <c r="BG272" t="s">
        <v>5305</v>
      </c>
      <c r="BI272" t="s">
        <v>144</v>
      </c>
      <c r="BN272" t="s">
        <v>5067</v>
      </c>
      <c r="BO272" t="s">
        <v>5071</v>
      </c>
      <c r="BP272" t="s">
        <v>5076</v>
      </c>
      <c r="BS272" t="e">
        <f>_xlfn.XLOOKUP(AV272,#REF!,#REF!)</f>
        <v>#REF!</v>
      </c>
    </row>
    <row r="273" spans="2:71" x14ac:dyDescent="0.2">
      <c r="C273" t="s">
        <v>94</v>
      </c>
      <c r="E273" t="s">
        <v>969</v>
      </c>
      <c r="F273" t="s">
        <v>970</v>
      </c>
      <c r="G273" t="s">
        <v>971</v>
      </c>
      <c r="H273" s="1">
        <v>44599</v>
      </c>
      <c r="J273" t="s">
        <v>4778</v>
      </c>
      <c r="K273">
        <v>11</v>
      </c>
      <c r="L273" t="s">
        <v>4667</v>
      </c>
      <c r="M273" t="s">
        <v>3984</v>
      </c>
      <c r="N273" t="s">
        <v>4668</v>
      </c>
      <c r="O273" t="s">
        <v>98</v>
      </c>
      <c r="P273" t="s">
        <v>99</v>
      </c>
      <c r="Q273">
        <f t="shared" si="75"/>
        <v>31</v>
      </c>
      <c r="R273" s="3">
        <v>252120</v>
      </c>
      <c r="S273" s="3">
        <v>43538.416666666664</v>
      </c>
      <c r="T273" s="20">
        <v>0</v>
      </c>
      <c r="U273" s="3">
        <f t="shared" si="82"/>
        <v>0</v>
      </c>
      <c r="V273" s="21"/>
      <c r="W273" s="3">
        <v>1010.0961538461538</v>
      </c>
      <c r="X273" s="3">
        <v>583.6111111111112</v>
      </c>
      <c r="Y273" s="22">
        <v>105.05</v>
      </c>
      <c r="Z273">
        <v>75</v>
      </c>
      <c r="AB273" s="3">
        <v>0</v>
      </c>
      <c r="AC273" s="3">
        <v>4167</v>
      </c>
      <c r="AD273" s="3">
        <f t="shared" si="76"/>
        <v>49479.173931623933</v>
      </c>
      <c r="AE273" s="3">
        <v>4154.166666666667</v>
      </c>
      <c r="AG273" s="3">
        <f t="shared" si="77"/>
        <v>53633.340598290597</v>
      </c>
      <c r="AJ273" s="3">
        <v>0</v>
      </c>
      <c r="AK273" t="s">
        <v>100</v>
      </c>
      <c r="AM273" s="23">
        <v>0.05</v>
      </c>
      <c r="AN273" s="24">
        <f t="shared" ref="AN273:AN336" si="83">AG273+AJ273+AH273+AI273</f>
        <v>53633.340598290597</v>
      </c>
      <c r="AO273" s="25">
        <f t="shared" si="71"/>
        <v>2681.6670299145298</v>
      </c>
      <c r="AP273" s="3">
        <f t="shared" si="72"/>
        <v>29700</v>
      </c>
      <c r="AQ273" s="24">
        <f t="shared" si="73"/>
        <v>1485</v>
      </c>
      <c r="AR273" s="24">
        <f t="shared" si="74"/>
        <v>87500.00762820513</v>
      </c>
      <c r="AS273" s="24">
        <f t="shared" si="78"/>
        <v>83333.340598290597</v>
      </c>
      <c r="AT273" t="s">
        <v>4779</v>
      </c>
      <c r="AU273" t="s">
        <v>188</v>
      </c>
      <c r="AV273" t="s">
        <v>189</v>
      </c>
      <c r="AW273">
        <v>2750</v>
      </c>
      <c r="AX273" t="s">
        <v>190</v>
      </c>
      <c r="AY273">
        <v>65.109899999999996</v>
      </c>
      <c r="AZ273" s="3">
        <f t="shared" si="79"/>
        <v>1343.881769565076</v>
      </c>
      <c r="BA273" s="24">
        <f t="shared" si="80"/>
        <v>83333.340598290597</v>
      </c>
      <c r="BB273" s="24">
        <f t="shared" si="81"/>
        <v>4166.6670299145335</v>
      </c>
      <c r="BD273" t="s">
        <v>103</v>
      </c>
      <c r="BE273">
        <v>1</v>
      </c>
      <c r="BG273" t="s">
        <v>5308</v>
      </c>
      <c r="BI273" t="s">
        <v>144</v>
      </c>
      <c r="BN273" t="s">
        <v>5067</v>
      </c>
      <c r="BO273" t="s">
        <v>188</v>
      </c>
      <c r="BP273" t="s">
        <v>5084</v>
      </c>
      <c r="BS273" t="e">
        <f>_xlfn.XLOOKUP(AV273,#REF!,#REF!)</f>
        <v>#REF!</v>
      </c>
    </row>
    <row r="274" spans="2:71" x14ac:dyDescent="0.2">
      <c r="C274" t="s">
        <v>94</v>
      </c>
      <c r="E274" t="s">
        <v>972</v>
      </c>
      <c r="F274" t="s">
        <v>973</v>
      </c>
      <c r="G274" t="s">
        <v>974</v>
      </c>
      <c r="H274" s="1">
        <v>44599</v>
      </c>
      <c r="J274" t="s">
        <v>4708</v>
      </c>
      <c r="K274">
        <v>12</v>
      </c>
      <c r="L274" t="s">
        <v>4667</v>
      </c>
      <c r="M274" t="s">
        <v>3984</v>
      </c>
      <c r="N274" t="s">
        <v>4668</v>
      </c>
      <c r="O274" t="s">
        <v>98</v>
      </c>
      <c r="P274" t="s">
        <v>99</v>
      </c>
      <c r="Q274">
        <f t="shared" si="75"/>
        <v>31</v>
      </c>
      <c r="R274" s="3">
        <v>320278</v>
      </c>
      <c r="S274" s="3">
        <v>58379.583333333336</v>
      </c>
      <c r="T274" s="20">
        <v>0</v>
      </c>
      <c r="U274" s="3">
        <f t="shared" si="82"/>
        <v>0</v>
      </c>
      <c r="V274" s="21"/>
      <c r="W274" s="3">
        <v>1283.165064102564</v>
      </c>
      <c r="X274" s="3">
        <v>741.38425925925924</v>
      </c>
      <c r="Y274" s="22">
        <v>133.44916666666666</v>
      </c>
      <c r="Z274">
        <v>75</v>
      </c>
      <c r="AB274" s="3">
        <v>2254.8542794062682</v>
      </c>
      <c r="AC274" s="3">
        <v>4167</v>
      </c>
      <c r="AD274" s="3">
        <f t="shared" si="76"/>
        <v>67034.436102768086</v>
      </c>
      <c r="AE274" s="3">
        <v>4154.166666666667</v>
      </c>
      <c r="AG274" s="3">
        <f t="shared" si="77"/>
        <v>71188.602769434758</v>
      </c>
      <c r="AJ274" s="3">
        <v>4428.6782206037651</v>
      </c>
      <c r="AK274" t="s">
        <v>166</v>
      </c>
      <c r="AL274" t="s">
        <v>165</v>
      </c>
      <c r="AM274" s="23">
        <v>0.05</v>
      </c>
      <c r="AN274" s="24">
        <f t="shared" si="83"/>
        <v>75617.280990038518</v>
      </c>
      <c r="AO274" s="25">
        <f t="shared" si="71"/>
        <v>3780.8640495019263</v>
      </c>
      <c r="AP274" s="3">
        <f t="shared" si="72"/>
        <v>29700</v>
      </c>
      <c r="AQ274" s="24">
        <f t="shared" si="73"/>
        <v>1485</v>
      </c>
      <c r="AR274" s="24">
        <f t="shared" si="74"/>
        <v>110583.14503954044</v>
      </c>
      <c r="AS274" s="24">
        <f t="shared" si="78"/>
        <v>105317.28099003852</v>
      </c>
      <c r="AT274" t="s">
        <v>225</v>
      </c>
      <c r="AU274" t="s">
        <v>225</v>
      </c>
      <c r="AV274" t="s">
        <v>156</v>
      </c>
      <c r="AW274" t="s">
        <v>4825</v>
      </c>
      <c r="AX274" t="s">
        <v>157</v>
      </c>
      <c r="AY274">
        <v>125.569</v>
      </c>
      <c r="AZ274" s="3">
        <f t="shared" si="79"/>
        <v>880.65641232740916</v>
      </c>
      <c r="BA274" s="24">
        <f t="shared" si="80"/>
        <v>105317.28099003852</v>
      </c>
      <c r="BB274" s="24">
        <f t="shared" si="81"/>
        <v>5265.8640495019208</v>
      </c>
      <c r="BD274" t="s">
        <v>103</v>
      </c>
      <c r="BE274">
        <v>1</v>
      </c>
      <c r="BG274" t="s">
        <v>5309</v>
      </c>
      <c r="BI274" t="s">
        <v>144</v>
      </c>
      <c r="BN274" t="s">
        <v>5067</v>
      </c>
      <c r="BO274" t="s">
        <v>5074</v>
      </c>
      <c r="BP274" t="s">
        <v>5151</v>
      </c>
      <c r="BS274" t="e">
        <f>_xlfn.XLOOKUP(AV274,#REF!,#REF!)</f>
        <v>#REF!</v>
      </c>
    </row>
    <row r="275" spans="2:71" x14ac:dyDescent="0.2">
      <c r="C275" t="s">
        <v>94</v>
      </c>
      <c r="E275" t="s">
        <v>975</v>
      </c>
      <c r="F275" t="s">
        <v>976</v>
      </c>
      <c r="G275" t="s">
        <v>977</v>
      </c>
      <c r="H275" s="1">
        <v>44599</v>
      </c>
      <c r="J275" t="s">
        <v>4778</v>
      </c>
      <c r="K275">
        <v>11</v>
      </c>
      <c r="L275" t="s">
        <v>4667</v>
      </c>
      <c r="M275" t="s">
        <v>3984</v>
      </c>
      <c r="N275" t="s">
        <v>4668</v>
      </c>
      <c r="O275" t="s">
        <v>98</v>
      </c>
      <c r="P275" t="s">
        <v>99</v>
      </c>
      <c r="Q275">
        <f t="shared" si="75"/>
        <v>31</v>
      </c>
      <c r="R275" s="3">
        <v>257223</v>
      </c>
      <c r="S275" s="3">
        <v>47870.5</v>
      </c>
      <c r="T275" s="20">
        <v>0</v>
      </c>
      <c r="U275" s="3">
        <f t="shared" si="82"/>
        <v>0</v>
      </c>
      <c r="V275" s="21"/>
      <c r="W275" s="3">
        <v>1030.5408653846155</v>
      </c>
      <c r="X275" s="3">
        <v>595.4236111111112</v>
      </c>
      <c r="Y275" s="22">
        <v>107.17625</v>
      </c>
      <c r="Z275">
        <v>75</v>
      </c>
      <c r="AB275" s="3">
        <v>0</v>
      </c>
      <c r="AC275" s="3">
        <v>4167</v>
      </c>
      <c r="AD275" s="3">
        <f t="shared" si="76"/>
        <v>53845.640726495723</v>
      </c>
      <c r="AE275" s="3">
        <v>4154.166666666667</v>
      </c>
      <c r="AG275" s="3">
        <f t="shared" si="77"/>
        <v>57999.807393162388</v>
      </c>
      <c r="AJ275" s="3">
        <v>0</v>
      </c>
      <c r="AK275" t="s">
        <v>100</v>
      </c>
      <c r="AM275" s="23">
        <v>0.05</v>
      </c>
      <c r="AN275" s="24">
        <f t="shared" si="83"/>
        <v>57999.807393162388</v>
      </c>
      <c r="AO275" s="25">
        <f t="shared" si="71"/>
        <v>2899.9903696581196</v>
      </c>
      <c r="AP275" s="3">
        <f t="shared" si="72"/>
        <v>29700</v>
      </c>
      <c r="AQ275" s="24">
        <f t="shared" si="73"/>
        <v>1485</v>
      </c>
      <c r="AR275" s="24">
        <f t="shared" si="74"/>
        <v>92084.797762820497</v>
      </c>
      <c r="AS275" s="24">
        <f t="shared" si="78"/>
        <v>87699.807393162395</v>
      </c>
      <c r="AT275" t="s">
        <v>134</v>
      </c>
      <c r="AU275" t="s">
        <v>134</v>
      </c>
      <c r="AV275" t="s">
        <v>135</v>
      </c>
      <c r="AW275">
        <v>35070</v>
      </c>
      <c r="AX275" t="s">
        <v>136</v>
      </c>
      <c r="AY275">
        <v>94.088300000000004</v>
      </c>
      <c r="AZ275" s="3">
        <f t="shared" si="79"/>
        <v>978.7061490410656</v>
      </c>
      <c r="BA275" s="24">
        <f t="shared" si="80"/>
        <v>87699.807393162395</v>
      </c>
      <c r="BB275" s="24">
        <f t="shared" si="81"/>
        <v>4384.9903696581023</v>
      </c>
      <c r="BD275" t="s">
        <v>103</v>
      </c>
      <c r="BE275">
        <v>1</v>
      </c>
      <c r="BG275" t="s">
        <v>5305</v>
      </c>
      <c r="BI275" t="s">
        <v>144</v>
      </c>
      <c r="BN275" t="s">
        <v>5067</v>
      </c>
      <c r="BO275" t="s">
        <v>5071</v>
      </c>
      <c r="BP275" t="s">
        <v>5081</v>
      </c>
      <c r="BS275" t="e">
        <f>_xlfn.XLOOKUP(AV275,#REF!,#REF!)</f>
        <v>#REF!</v>
      </c>
    </row>
    <row r="276" spans="2:71" x14ac:dyDescent="0.2">
      <c r="C276" t="s">
        <v>94</v>
      </c>
      <c r="E276" t="s">
        <v>978</v>
      </c>
      <c r="F276" t="s">
        <v>979</v>
      </c>
      <c r="G276" t="s">
        <v>980</v>
      </c>
      <c r="H276" s="1">
        <v>44599</v>
      </c>
      <c r="J276" t="s">
        <v>4708</v>
      </c>
      <c r="K276">
        <v>12</v>
      </c>
      <c r="L276" t="s">
        <v>4667</v>
      </c>
      <c r="M276" t="s">
        <v>3984</v>
      </c>
      <c r="N276" t="s">
        <v>4668</v>
      </c>
      <c r="O276" t="s">
        <v>98</v>
      </c>
      <c r="P276" t="s">
        <v>99</v>
      </c>
      <c r="Q276">
        <f t="shared" si="75"/>
        <v>31</v>
      </c>
      <c r="R276" s="3">
        <v>264030</v>
      </c>
      <c r="S276" s="3">
        <v>49004.916666666664</v>
      </c>
      <c r="T276" s="20">
        <v>0</v>
      </c>
      <c r="U276" s="3">
        <f t="shared" si="82"/>
        <v>0</v>
      </c>
      <c r="V276" s="21"/>
      <c r="W276" s="3">
        <v>1057.8125</v>
      </c>
      <c r="X276" s="3">
        <v>611.18055555555554</v>
      </c>
      <c r="Y276" s="22">
        <v>110.0125</v>
      </c>
      <c r="Z276">
        <v>75</v>
      </c>
      <c r="AB276" s="3">
        <v>0</v>
      </c>
      <c r="AC276" s="3">
        <v>4167</v>
      </c>
      <c r="AD276" s="3">
        <f t="shared" si="76"/>
        <v>55025.922222222216</v>
      </c>
      <c r="AE276" s="3">
        <v>4154.166666666667</v>
      </c>
      <c r="AG276" s="3">
        <f t="shared" si="77"/>
        <v>59180.08888888888</v>
      </c>
      <c r="AJ276" s="3">
        <v>0</v>
      </c>
      <c r="AK276" t="s">
        <v>100</v>
      </c>
      <c r="AM276" s="23">
        <v>0.05</v>
      </c>
      <c r="AN276" s="24">
        <f t="shared" si="83"/>
        <v>59180.08888888888</v>
      </c>
      <c r="AO276" s="25">
        <f t="shared" si="71"/>
        <v>2959.0044444444443</v>
      </c>
      <c r="AP276" s="3">
        <f t="shared" si="72"/>
        <v>29700</v>
      </c>
      <c r="AQ276" s="24">
        <f t="shared" si="73"/>
        <v>1485</v>
      </c>
      <c r="AR276" s="24">
        <f t="shared" si="74"/>
        <v>93324.093333333323</v>
      </c>
      <c r="AS276" s="24">
        <f t="shared" si="78"/>
        <v>88880.088888888888</v>
      </c>
      <c r="AT276" t="s">
        <v>225</v>
      </c>
      <c r="AU276" t="s">
        <v>225</v>
      </c>
      <c r="AV276" t="s">
        <v>156</v>
      </c>
      <c r="AW276" t="s">
        <v>4861</v>
      </c>
      <c r="AX276" t="s">
        <v>157</v>
      </c>
      <c r="AY276">
        <v>125.569</v>
      </c>
      <c r="AZ276" s="3">
        <f t="shared" si="79"/>
        <v>743.20965631113825</v>
      </c>
      <c r="BA276" s="24">
        <f t="shared" si="80"/>
        <v>88880.088888888888</v>
      </c>
      <c r="BB276" s="24">
        <f t="shared" si="81"/>
        <v>4444.0044444444356</v>
      </c>
      <c r="BD276" t="s">
        <v>103</v>
      </c>
      <c r="BE276">
        <v>1</v>
      </c>
      <c r="BG276" t="s">
        <v>5309</v>
      </c>
      <c r="BI276" t="s">
        <v>144</v>
      </c>
      <c r="BN276" t="s">
        <v>5067</v>
      </c>
      <c r="BO276" t="s">
        <v>5074</v>
      </c>
      <c r="BP276" t="s">
        <v>5144</v>
      </c>
      <c r="BS276" t="e">
        <f>_xlfn.XLOOKUP(AV276,#REF!,#REF!)</f>
        <v>#REF!</v>
      </c>
    </row>
    <row r="277" spans="2:71" x14ac:dyDescent="0.2">
      <c r="C277" t="s">
        <v>94</v>
      </c>
      <c r="E277" t="s">
        <v>981</v>
      </c>
      <c r="F277" t="s">
        <v>982</v>
      </c>
      <c r="G277" t="s">
        <v>983</v>
      </c>
      <c r="H277" s="1">
        <v>44606</v>
      </c>
      <c r="J277" t="s">
        <v>4697</v>
      </c>
      <c r="K277">
        <v>14</v>
      </c>
      <c r="L277" t="s">
        <v>4616</v>
      </c>
      <c r="M277" t="s">
        <v>4464</v>
      </c>
      <c r="N277" t="s">
        <v>4668</v>
      </c>
      <c r="O277" t="s">
        <v>98</v>
      </c>
      <c r="P277" t="s">
        <v>99</v>
      </c>
      <c r="Q277">
        <f t="shared" si="75"/>
        <v>31</v>
      </c>
      <c r="R277" s="3">
        <v>705964</v>
      </c>
      <c r="S277" s="3">
        <v>117660.66666666667</v>
      </c>
      <c r="T277" s="20">
        <v>0.1</v>
      </c>
      <c r="U277" s="3">
        <f t="shared" si="82"/>
        <v>11766.066666666668</v>
      </c>
      <c r="V277" s="21"/>
      <c r="W277" s="3">
        <v>2828.3814102564102</v>
      </c>
      <c r="X277" s="3">
        <v>1634.1759259259261</v>
      </c>
      <c r="Y277" s="22">
        <v>294.1516666666667</v>
      </c>
      <c r="Z277">
        <v>75</v>
      </c>
      <c r="AB277" s="3">
        <v>4140.9000442345005</v>
      </c>
      <c r="AC277" s="3">
        <v>4167</v>
      </c>
      <c r="AD277" s="3">
        <f t="shared" si="76"/>
        <v>142566.34238041684</v>
      </c>
      <c r="AE277" s="3">
        <v>12402.5</v>
      </c>
      <c r="AG277" s="3">
        <f t="shared" si="77"/>
        <v>154968.84238041684</v>
      </c>
      <c r="AJ277" s="3">
        <v>0</v>
      </c>
      <c r="AK277" t="s">
        <v>100</v>
      </c>
      <c r="AM277" s="23">
        <v>0.05</v>
      </c>
      <c r="AN277" s="24">
        <f t="shared" si="83"/>
        <v>154968.84238041684</v>
      </c>
      <c r="AO277" s="25">
        <f t="shared" si="71"/>
        <v>7748.4421190208423</v>
      </c>
      <c r="AP277" s="3">
        <f t="shared" si="72"/>
        <v>29700</v>
      </c>
      <c r="AQ277" s="24">
        <f t="shared" si="73"/>
        <v>1485</v>
      </c>
      <c r="AR277" s="24">
        <f t="shared" si="74"/>
        <v>193902.28449943769</v>
      </c>
      <c r="AS277" s="24">
        <f t="shared" si="78"/>
        <v>184668.84238041684</v>
      </c>
      <c r="AT277" t="s">
        <v>4725</v>
      </c>
      <c r="AU277" t="s">
        <v>174</v>
      </c>
      <c r="AV277" t="s">
        <v>174</v>
      </c>
      <c r="AW277" t="s">
        <v>4693</v>
      </c>
      <c r="AX277" t="s">
        <v>169</v>
      </c>
      <c r="AY277">
        <v>1</v>
      </c>
      <c r="AZ277" s="3">
        <f t="shared" si="79"/>
        <v>193902.28449943769</v>
      </c>
      <c r="BA277" s="24">
        <f t="shared" si="80"/>
        <v>184668.84238041684</v>
      </c>
      <c r="BB277" s="24">
        <f t="shared" si="81"/>
        <v>9233.4421190208523</v>
      </c>
      <c r="BD277" t="s">
        <v>170</v>
      </c>
      <c r="BE277">
        <v>1</v>
      </c>
      <c r="BG277" t="s">
        <v>170</v>
      </c>
      <c r="BI277" t="s">
        <v>243</v>
      </c>
      <c r="BN277" t="s">
        <v>5131</v>
      </c>
      <c r="BO277" t="s">
        <v>4725</v>
      </c>
      <c r="BP277" t="s">
        <v>4725</v>
      </c>
    </row>
    <row r="278" spans="2:71" x14ac:dyDescent="0.2">
      <c r="C278" t="s">
        <v>94</v>
      </c>
      <c r="E278" t="s">
        <v>984</v>
      </c>
      <c r="F278" t="s">
        <v>985</v>
      </c>
      <c r="G278" t="s">
        <v>986</v>
      </c>
      <c r="H278" s="1">
        <v>44613</v>
      </c>
      <c r="J278" t="s">
        <v>4697</v>
      </c>
      <c r="K278">
        <v>14</v>
      </c>
      <c r="L278" t="s">
        <v>4691</v>
      </c>
      <c r="M278" t="s">
        <v>4444</v>
      </c>
      <c r="N278" t="s">
        <v>4668</v>
      </c>
      <c r="O278" t="s">
        <v>98</v>
      </c>
      <c r="P278" t="s">
        <v>99</v>
      </c>
      <c r="Q278">
        <f t="shared" si="75"/>
        <v>31</v>
      </c>
      <c r="R278" s="3">
        <v>634990</v>
      </c>
      <c r="S278" s="3">
        <v>105831.66666666667</v>
      </c>
      <c r="T278" s="20">
        <v>0</v>
      </c>
      <c r="U278" s="3">
        <f t="shared" si="82"/>
        <v>0</v>
      </c>
      <c r="V278" s="21"/>
      <c r="W278" s="3">
        <v>2544.0304487179487</v>
      </c>
      <c r="X278" s="3">
        <v>1469.8842592592594</v>
      </c>
      <c r="Y278" s="22">
        <v>264.57916666666671</v>
      </c>
      <c r="Z278">
        <v>75</v>
      </c>
      <c r="AB278" s="3">
        <v>0</v>
      </c>
      <c r="AC278" s="3">
        <v>4167</v>
      </c>
      <c r="AD278" s="3">
        <f t="shared" si="76"/>
        <v>114352.16054131054</v>
      </c>
      <c r="AE278" s="3">
        <v>7046.666666666667</v>
      </c>
      <c r="AG278" s="3">
        <f t="shared" si="77"/>
        <v>121398.82720797721</v>
      </c>
      <c r="AJ278" s="3">
        <v>0</v>
      </c>
      <c r="AK278" t="s">
        <v>100</v>
      </c>
      <c r="AM278" s="23">
        <v>0.1</v>
      </c>
      <c r="AN278" s="24">
        <f t="shared" si="83"/>
        <v>121398.82720797721</v>
      </c>
      <c r="AO278" s="25">
        <f t="shared" si="71"/>
        <v>12139.882720797723</v>
      </c>
      <c r="AP278" s="3">
        <f t="shared" si="72"/>
        <v>29700</v>
      </c>
      <c r="AQ278" s="24">
        <f t="shared" si="73"/>
        <v>2970</v>
      </c>
      <c r="AR278" s="24">
        <f t="shared" si="74"/>
        <v>166208.70992877494</v>
      </c>
      <c r="AS278" s="24">
        <f t="shared" si="78"/>
        <v>151098.82720797721</v>
      </c>
      <c r="AT278" t="s">
        <v>632</v>
      </c>
      <c r="AU278" t="s">
        <v>632</v>
      </c>
      <c r="AV278" t="s">
        <v>633</v>
      </c>
      <c r="AW278" t="s">
        <v>4862</v>
      </c>
      <c r="AX278" t="s">
        <v>157</v>
      </c>
      <c r="AY278">
        <v>125.569</v>
      </c>
      <c r="AZ278" s="3">
        <f t="shared" si="79"/>
        <v>1323.6444498942808</v>
      </c>
      <c r="BA278" s="24">
        <f t="shared" si="80"/>
        <v>151098.82720797721</v>
      </c>
      <c r="BB278" s="24">
        <f t="shared" si="81"/>
        <v>15109.88272079773</v>
      </c>
      <c r="BD278" t="s">
        <v>103</v>
      </c>
      <c r="BE278">
        <v>1</v>
      </c>
      <c r="BG278" t="s">
        <v>5310</v>
      </c>
      <c r="BI278" t="s">
        <v>598</v>
      </c>
      <c r="BN278" t="s">
        <v>5128</v>
      </c>
      <c r="BO278" t="s">
        <v>5074</v>
      </c>
      <c r="BP278" t="s">
        <v>5144</v>
      </c>
      <c r="BS278" t="e">
        <f>_xlfn.XLOOKUP(AV278,#REF!,#REF!)</f>
        <v>#REF!</v>
      </c>
    </row>
    <row r="279" spans="2:71" x14ac:dyDescent="0.2">
      <c r="B279">
        <f>+COUNTIF(F279:F3446,F279)</f>
        <v>2</v>
      </c>
      <c r="C279" t="s">
        <v>94</v>
      </c>
      <c r="E279" t="s">
        <v>987</v>
      </c>
      <c r="F279" t="s">
        <v>988</v>
      </c>
      <c r="G279" t="s">
        <v>989</v>
      </c>
      <c r="H279" s="1">
        <v>44613</v>
      </c>
      <c r="J279" t="s">
        <v>4778</v>
      </c>
      <c r="K279">
        <v>11</v>
      </c>
      <c r="L279" t="s">
        <v>4667</v>
      </c>
      <c r="M279" t="s">
        <v>3984</v>
      </c>
      <c r="N279" t="s">
        <v>4668</v>
      </c>
      <c r="O279" t="s">
        <v>98</v>
      </c>
      <c r="P279" t="s">
        <v>99</v>
      </c>
      <c r="Q279">
        <f t="shared" si="75"/>
        <v>31</v>
      </c>
      <c r="R279" s="3">
        <v>270600</v>
      </c>
      <c r="S279" s="3">
        <v>49481.083333333336</v>
      </c>
      <c r="T279" s="20">
        <v>0</v>
      </c>
      <c r="U279" s="3">
        <f t="shared" si="82"/>
        <v>0</v>
      </c>
      <c r="V279" s="21"/>
      <c r="W279" s="3">
        <v>1084.1346153846155</v>
      </c>
      <c r="X279" s="3">
        <v>626.38888888888891</v>
      </c>
      <c r="Y279" s="22">
        <v>112.75</v>
      </c>
      <c r="Z279">
        <v>75</v>
      </c>
      <c r="AB279" s="3">
        <v>0</v>
      </c>
      <c r="AC279" s="3">
        <v>4167</v>
      </c>
      <c r="AD279" s="3">
        <f t="shared" si="76"/>
        <v>55546.356837606843</v>
      </c>
      <c r="AE279" s="3">
        <v>4154.166666666667</v>
      </c>
      <c r="AG279" s="3">
        <f t="shared" si="77"/>
        <v>59700.523504273508</v>
      </c>
      <c r="AJ279" s="3">
        <v>0</v>
      </c>
      <c r="AK279" t="s">
        <v>100</v>
      </c>
      <c r="AM279" s="23">
        <v>0.05</v>
      </c>
      <c r="AN279" s="24">
        <f t="shared" si="83"/>
        <v>59700.523504273508</v>
      </c>
      <c r="AO279" s="25">
        <f t="shared" si="71"/>
        <v>2985.0261752136757</v>
      </c>
      <c r="AP279" s="3">
        <f t="shared" si="72"/>
        <v>29700</v>
      </c>
      <c r="AQ279" s="24">
        <f t="shared" si="73"/>
        <v>1485</v>
      </c>
      <c r="AR279" s="24">
        <f t="shared" si="74"/>
        <v>93870.549679487187</v>
      </c>
      <c r="AS279" s="24">
        <f t="shared" si="78"/>
        <v>89400.5235042735</v>
      </c>
      <c r="AT279" t="s">
        <v>141</v>
      </c>
      <c r="AU279" t="s">
        <v>141</v>
      </c>
      <c r="AV279" t="s">
        <v>142</v>
      </c>
      <c r="AW279">
        <v>2633</v>
      </c>
      <c r="AX279" t="s">
        <v>143</v>
      </c>
      <c r="AY279">
        <v>67.992199999999997</v>
      </c>
      <c r="AZ279" s="3">
        <f t="shared" si="79"/>
        <v>1380.6076238081307</v>
      </c>
      <c r="BA279" s="24">
        <f t="shared" si="80"/>
        <v>89400.5235042735</v>
      </c>
      <c r="BB279" s="24">
        <f t="shared" si="81"/>
        <v>4470.0261752136867</v>
      </c>
      <c r="BD279" t="s">
        <v>103</v>
      </c>
      <c r="BE279">
        <v>1</v>
      </c>
      <c r="BG279" t="s">
        <v>5306</v>
      </c>
      <c r="BI279" t="s">
        <v>144</v>
      </c>
      <c r="BN279" t="s">
        <v>5129</v>
      </c>
      <c r="BO279" t="s">
        <v>5068</v>
      </c>
      <c r="BP279" t="s">
        <v>5130</v>
      </c>
      <c r="BS279" t="e">
        <f>_xlfn.XLOOKUP(AV279,#REF!,#REF!)</f>
        <v>#REF!</v>
      </c>
    </row>
    <row r="280" spans="2:71" x14ac:dyDescent="0.2">
      <c r="C280" t="s">
        <v>94</v>
      </c>
      <c r="E280" t="s">
        <v>990</v>
      </c>
      <c r="F280" t="s">
        <v>991</v>
      </c>
      <c r="G280" t="s">
        <v>992</v>
      </c>
      <c r="H280" s="1">
        <v>44613</v>
      </c>
      <c r="J280" t="s">
        <v>4778</v>
      </c>
      <c r="K280">
        <v>11</v>
      </c>
      <c r="L280" t="s">
        <v>4667</v>
      </c>
      <c r="M280" t="s">
        <v>3984</v>
      </c>
      <c r="N280" t="s">
        <v>4668</v>
      </c>
      <c r="O280" t="s">
        <v>98</v>
      </c>
      <c r="P280" t="s">
        <v>99</v>
      </c>
      <c r="Q280">
        <f t="shared" si="75"/>
        <v>31</v>
      </c>
      <c r="R280" s="3">
        <v>252120</v>
      </c>
      <c r="S280" s="3">
        <v>41482.75</v>
      </c>
      <c r="T280" s="20">
        <v>0</v>
      </c>
      <c r="U280" s="3">
        <f t="shared" si="82"/>
        <v>0</v>
      </c>
      <c r="V280" s="21"/>
      <c r="W280" s="3">
        <v>1010.0961538461538</v>
      </c>
      <c r="X280" s="3">
        <v>583.6111111111112</v>
      </c>
      <c r="Y280" s="22">
        <v>105.05</v>
      </c>
      <c r="Z280">
        <v>75</v>
      </c>
      <c r="AB280" s="3">
        <v>0</v>
      </c>
      <c r="AC280" s="3">
        <v>4167</v>
      </c>
      <c r="AD280" s="3">
        <f t="shared" si="76"/>
        <v>47423.507264957268</v>
      </c>
      <c r="AE280" s="3">
        <v>4154.166666666667</v>
      </c>
      <c r="AG280" s="3">
        <f t="shared" si="77"/>
        <v>51577.673931623933</v>
      </c>
      <c r="AJ280" s="3">
        <v>0</v>
      </c>
      <c r="AK280" t="s">
        <v>100</v>
      </c>
      <c r="AM280" s="23">
        <v>0.05</v>
      </c>
      <c r="AN280" s="24">
        <f t="shared" si="83"/>
        <v>51577.673931623933</v>
      </c>
      <c r="AO280" s="25">
        <f t="shared" si="71"/>
        <v>2578.883696581197</v>
      </c>
      <c r="AP280" s="3">
        <f t="shared" si="72"/>
        <v>29700</v>
      </c>
      <c r="AQ280" s="24">
        <f t="shared" si="73"/>
        <v>1485</v>
      </c>
      <c r="AR280" s="24">
        <f t="shared" si="74"/>
        <v>85341.557628205133</v>
      </c>
      <c r="AS280" s="24">
        <f t="shared" si="78"/>
        <v>81277.673931623925</v>
      </c>
      <c r="AT280" t="s">
        <v>134</v>
      </c>
      <c r="AU280" t="s">
        <v>134</v>
      </c>
      <c r="AV280" t="s">
        <v>135</v>
      </c>
      <c r="AW280">
        <v>35875</v>
      </c>
      <c r="AX280" t="s">
        <v>136</v>
      </c>
      <c r="AY280">
        <v>94.088300000000004</v>
      </c>
      <c r="AZ280" s="3">
        <f t="shared" si="79"/>
        <v>907.03687523533881</v>
      </c>
      <c r="BA280" s="24">
        <f t="shared" si="80"/>
        <v>81277.673931623925</v>
      </c>
      <c r="BB280" s="24">
        <f t="shared" si="81"/>
        <v>4063.8836965812079</v>
      </c>
      <c r="BD280" t="s">
        <v>103</v>
      </c>
      <c r="BE280">
        <v>1</v>
      </c>
      <c r="BG280" t="s">
        <v>5305</v>
      </c>
      <c r="BI280" t="s">
        <v>144</v>
      </c>
      <c r="BN280" t="s">
        <v>5067</v>
      </c>
      <c r="BO280" t="s">
        <v>5071</v>
      </c>
      <c r="BP280" t="s">
        <v>5076</v>
      </c>
      <c r="BS280" t="e">
        <f>_xlfn.XLOOKUP(AV280,#REF!,#REF!)</f>
        <v>#REF!</v>
      </c>
    </row>
    <row r="281" spans="2:71" x14ac:dyDescent="0.2">
      <c r="C281" t="s">
        <v>94</v>
      </c>
      <c r="E281" t="s">
        <v>993</v>
      </c>
      <c r="F281" t="s">
        <v>994</v>
      </c>
      <c r="G281" t="s">
        <v>995</v>
      </c>
      <c r="H281" s="1">
        <v>44613</v>
      </c>
      <c r="J281" t="s">
        <v>4778</v>
      </c>
      <c r="K281">
        <v>11</v>
      </c>
      <c r="L281" t="s">
        <v>4667</v>
      </c>
      <c r="M281" t="s">
        <v>3984</v>
      </c>
      <c r="N281" t="s">
        <v>4668</v>
      </c>
      <c r="O281" t="s">
        <v>98</v>
      </c>
      <c r="P281" t="s">
        <v>99</v>
      </c>
      <c r="Q281">
        <f t="shared" si="75"/>
        <v>31</v>
      </c>
      <c r="R281" s="3">
        <v>252120</v>
      </c>
      <c r="S281" s="3">
        <v>36087.083333333336</v>
      </c>
      <c r="T281" s="20">
        <v>0</v>
      </c>
      <c r="U281" s="3">
        <f t="shared" si="82"/>
        <v>0</v>
      </c>
      <c r="V281" s="21"/>
      <c r="W281" s="3">
        <v>1010.0961538461538</v>
      </c>
      <c r="X281" s="3">
        <v>583.6111111111112</v>
      </c>
      <c r="Y281" s="22">
        <v>105.05</v>
      </c>
      <c r="Z281">
        <v>75</v>
      </c>
      <c r="AB281" s="3">
        <v>0</v>
      </c>
      <c r="AC281" s="3">
        <v>4167</v>
      </c>
      <c r="AD281" s="3">
        <f t="shared" si="76"/>
        <v>42027.840598290604</v>
      </c>
      <c r="AE281" s="3">
        <v>4154.166666666667</v>
      </c>
      <c r="AG281" s="3">
        <f t="shared" si="77"/>
        <v>46182.007264957268</v>
      </c>
      <c r="AJ281" s="3">
        <v>0</v>
      </c>
      <c r="AK281" t="s">
        <v>100</v>
      </c>
      <c r="AM281" s="23">
        <v>0.05</v>
      </c>
      <c r="AN281" s="24">
        <f t="shared" si="83"/>
        <v>46182.007264957268</v>
      </c>
      <c r="AO281" s="25">
        <f t="shared" si="71"/>
        <v>2309.1003632478637</v>
      </c>
      <c r="AP281" s="3">
        <f t="shared" si="72"/>
        <v>29700</v>
      </c>
      <c r="AQ281" s="24">
        <f t="shared" si="73"/>
        <v>1485</v>
      </c>
      <c r="AR281" s="24">
        <f t="shared" si="74"/>
        <v>79676.107628205122</v>
      </c>
      <c r="AS281" s="24">
        <f t="shared" si="78"/>
        <v>75882.007264957268</v>
      </c>
      <c r="AT281" t="s">
        <v>134</v>
      </c>
      <c r="AU281" t="s">
        <v>134</v>
      </c>
      <c r="AV281" t="s">
        <v>135</v>
      </c>
      <c r="AW281">
        <v>35070</v>
      </c>
      <c r="AX281" t="s">
        <v>136</v>
      </c>
      <c r="AY281">
        <v>94.088300000000004</v>
      </c>
      <c r="AZ281" s="3">
        <f t="shared" si="79"/>
        <v>846.822693450781</v>
      </c>
      <c r="BA281" s="24">
        <f t="shared" si="80"/>
        <v>75882.007264957268</v>
      </c>
      <c r="BB281" s="24">
        <f t="shared" si="81"/>
        <v>3794.1003632478532</v>
      </c>
      <c r="BD281" t="s">
        <v>103</v>
      </c>
      <c r="BE281">
        <v>1</v>
      </c>
      <c r="BG281" t="s">
        <v>5305</v>
      </c>
      <c r="BI281" t="s">
        <v>144</v>
      </c>
      <c r="BN281" t="s">
        <v>5080</v>
      </c>
      <c r="BO281" t="s">
        <v>5071</v>
      </c>
      <c r="BP281" t="s">
        <v>5081</v>
      </c>
      <c r="BS281" t="e">
        <f>_xlfn.XLOOKUP(AV281,#REF!,#REF!)</f>
        <v>#REF!</v>
      </c>
    </row>
    <row r="282" spans="2:71" x14ac:dyDescent="0.2">
      <c r="C282" t="s">
        <v>94</v>
      </c>
      <c r="E282" t="s">
        <v>996</v>
      </c>
      <c r="F282" t="s">
        <v>997</v>
      </c>
      <c r="G282" t="s">
        <v>998</v>
      </c>
      <c r="H282" s="1">
        <v>44616</v>
      </c>
      <c r="J282" t="s">
        <v>4702</v>
      </c>
      <c r="K282">
        <v>13</v>
      </c>
      <c r="L282" t="s">
        <v>4691</v>
      </c>
      <c r="M282" t="s">
        <v>4444</v>
      </c>
      <c r="N282" t="s">
        <v>4668</v>
      </c>
      <c r="O282" t="s">
        <v>98</v>
      </c>
      <c r="P282" t="s">
        <v>99</v>
      </c>
      <c r="Q282">
        <f t="shared" si="75"/>
        <v>31</v>
      </c>
      <c r="R282" s="3">
        <v>463114</v>
      </c>
      <c r="S282" s="3">
        <v>77185.666666666672</v>
      </c>
      <c r="T282" s="20">
        <v>0</v>
      </c>
      <c r="U282" s="3">
        <f t="shared" si="82"/>
        <v>0</v>
      </c>
      <c r="V282" s="21"/>
      <c r="W282" s="3">
        <v>1855.4246794871797</v>
      </c>
      <c r="X282" s="3">
        <v>1072.0231481481483</v>
      </c>
      <c r="Y282" s="22">
        <v>192.96416666666667</v>
      </c>
      <c r="Z282">
        <v>75</v>
      </c>
      <c r="AB282" s="3">
        <v>0</v>
      </c>
      <c r="AC282" s="3">
        <v>4167</v>
      </c>
      <c r="AD282" s="3">
        <f t="shared" si="76"/>
        <v>84548.078660968662</v>
      </c>
      <c r="AE282" s="3">
        <v>7046.666666666667</v>
      </c>
      <c r="AG282" s="3">
        <f t="shared" si="77"/>
        <v>91594.745327635334</v>
      </c>
      <c r="AJ282" s="3">
        <v>0</v>
      </c>
      <c r="AK282" t="s">
        <v>100</v>
      </c>
      <c r="AM282" s="23">
        <v>0.1</v>
      </c>
      <c r="AN282" s="24">
        <f t="shared" si="83"/>
        <v>91594.745327635334</v>
      </c>
      <c r="AO282" s="25">
        <f t="shared" si="71"/>
        <v>9159.4745327635337</v>
      </c>
      <c r="AP282" s="3">
        <f t="shared" si="72"/>
        <v>29700</v>
      </c>
      <c r="AQ282" s="24">
        <f t="shared" si="73"/>
        <v>2970</v>
      </c>
      <c r="AR282" s="24">
        <f t="shared" si="74"/>
        <v>133424.21986039885</v>
      </c>
      <c r="AS282" s="24">
        <f t="shared" si="78"/>
        <v>121294.74532763533</v>
      </c>
      <c r="AT282" t="s">
        <v>632</v>
      </c>
      <c r="AU282" t="s">
        <v>632</v>
      </c>
      <c r="AV282" t="s">
        <v>633</v>
      </c>
      <c r="AW282" t="s">
        <v>4862</v>
      </c>
      <c r="AX282" t="s">
        <v>157</v>
      </c>
      <c r="AY282">
        <v>125.569</v>
      </c>
      <c r="AZ282" s="3">
        <f t="shared" si="79"/>
        <v>1062.5569994218226</v>
      </c>
      <c r="BA282" s="24">
        <f t="shared" si="80"/>
        <v>121294.74532763533</v>
      </c>
      <c r="BB282" s="24">
        <f t="shared" si="81"/>
        <v>12129.474532763517</v>
      </c>
      <c r="BD282" t="s">
        <v>103</v>
      </c>
      <c r="BE282">
        <v>1</v>
      </c>
      <c r="BG282" t="s">
        <v>5310</v>
      </c>
      <c r="BI282" t="s">
        <v>598</v>
      </c>
      <c r="BN282" t="s">
        <v>5128</v>
      </c>
      <c r="BO282" t="s">
        <v>5074</v>
      </c>
      <c r="BP282" t="s">
        <v>5144</v>
      </c>
      <c r="BS282" t="e">
        <f>_xlfn.XLOOKUP(AV282,#REF!,#REF!)</f>
        <v>#REF!</v>
      </c>
    </row>
    <row r="283" spans="2:71" x14ac:dyDescent="0.2">
      <c r="C283" t="s">
        <v>94</v>
      </c>
      <c r="E283" t="s">
        <v>999</v>
      </c>
      <c r="F283" t="s">
        <v>1000</v>
      </c>
      <c r="G283" t="s">
        <v>1001</v>
      </c>
      <c r="H283" s="1">
        <v>44613</v>
      </c>
      <c r="J283" t="s">
        <v>4702</v>
      </c>
      <c r="K283">
        <v>13</v>
      </c>
      <c r="L283" t="s">
        <v>4691</v>
      </c>
      <c r="M283" t="s">
        <v>4444</v>
      </c>
      <c r="N283" t="s">
        <v>4668</v>
      </c>
      <c r="O283" t="s">
        <v>98</v>
      </c>
      <c r="P283" t="s">
        <v>99</v>
      </c>
      <c r="Q283">
        <f t="shared" si="75"/>
        <v>31</v>
      </c>
      <c r="R283" s="3">
        <v>453783</v>
      </c>
      <c r="S283" s="3">
        <v>75630.5</v>
      </c>
      <c r="T283" s="20">
        <v>0</v>
      </c>
      <c r="U283" s="3">
        <f t="shared" si="82"/>
        <v>0</v>
      </c>
      <c r="V283" s="21"/>
      <c r="W283" s="3">
        <v>1818.0408653846155</v>
      </c>
      <c r="X283" s="3">
        <v>1050.4236111111111</v>
      </c>
      <c r="Y283" s="22">
        <v>189.07625000000002</v>
      </c>
      <c r="Z283">
        <v>75</v>
      </c>
      <c r="AB283" s="3">
        <v>1613.5372512789061</v>
      </c>
      <c r="AC283" s="3">
        <v>4167</v>
      </c>
      <c r="AD283" s="3">
        <f t="shared" si="76"/>
        <v>84543.577977774621</v>
      </c>
      <c r="AE283" s="3">
        <v>7046.666666666667</v>
      </c>
      <c r="AG283" s="3">
        <f t="shared" si="77"/>
        <v>91590.244644441293</v>
      </c>
      <c r="AJ283" s="3">
        <v>35252.628306604311</v>
      </c>
      <c r="AK283" t="s">
        <v>1002</v>
      </c>
      <c r="AL283" t="s">
        <v>1003</v>
      </c>
      <c r="AM283" s="23">
        <v>0.1</v>
      </c>
      <c r="AN283" s="24">
        <f t="shared" si="83"/>
        <v>126842.8729510456</v>
      </c>
      <c r="AO283" s="25">
        <f t="shared" si="71"/>
        <v>12684.287295104561</v>
      </c>
      <c r="AP283" s="3">
        <f t="shared" si="72"/>
        <v>29700</v>
      </c>
      <c r="AQ283" s="24">
        <f t="shared" si="73"/>
        <v>2970</v>
      </c>
      <c r="AR283" s="24">
        <f t="shared" si="74"/>
        <v>172197.16024615016</v>
      </c>
      <c r="AS283" s="24">
        <f t="shared" si="78"/>
        <v>156542.8729510456</v>
      </c>
      <c r="AT283" t="s">
        <v>134</v>
      </c>
      <c r="AU283" t="s">
        <v>134</v>
      </c>
      <c r="AV283" t="s">
        <v>135</v>
      </c>
      <c r="AW283">
        <v>90292</v>
      </c>
      <c r="AX283" t="s">
        <v>136</v>
      </c>
      <c r="AY283">
        <v>94.088300000000004</v>
      </c>
      <c r="AZ283" s="3">
        <f t="shared" si="79"/>
        <v>1830.1654960940962</v>
      </c>
      <c r="BA283" s="24">
        <f t="shared" si="80"/>
        <v>156542.8729510456</v>
      </c>
      <c r="BB283" s="24">
        <f t="shared" si="81"/>
        <v>15654.287295104557</v>
      </c>
      <c r="BD283" t="s">
        <v>103</v>
      </c>
      <c r="BE283">
        <v>1</v>
      </c>
      <c r="BG283" t="s">
        <v>5305</v>
      </c>
      <c r="BI283" t="s">
        <v>451</v>
      </c>
      <c r="BN283" t="s">
        <v>5139</v>
      </c>
      <c r="BO283" t="s">
        <v>134</v>
      </c>
      <c r="BP283" t="s">
        <v>5091</v>
      </c>
      <c r="BS283" t="e">
        <f>_xlfn.XLOOKUP(AV283,#REF!,#REF!)</f>
        <v>#REF!</v>
      </c>
    </row>
    <row r="284" spans="2:71" x14ac:dyDescent="0.2">
      <c r="C284" t="s">
        <v>94</v>
      </c>
      <c r="E284" t="s">
        <v>1004</v>
      </c>
      <c r="F284" t="s">
        <v>1005</v>
      </c>
      <c r="G284" t="s">
        <v>1006</v>
      </c>
      <c r="H284" s="1">
        <v>44627</v>
      </c>
      <c r="J284" t="s">
        <v>4678</v>
      </c>
      <c r="K284">
        <v>15</v>
      </c>
      <c r="L284" t="s">
        <v>4691</v>
      </c>
      <c r="M284" t="s">
        <v>4444</v>
      </c>
      <c r="N284" t="s">
        <v>4668</v>
      </c>
      <c r="O284" t="s">
        <v>98</v>
      </c>
      <c r="P284" t="s">
        <v>99</v>
      </c>
      <c r="Q284">
        <f t="shared" si="75"/>
        <v>31</v>
      </c>
      <c r="R284" s="3">
        <v>746404</v>
      </c>
      <c r="S284" s="3">
        <v>124400.66666666667</v>
      </c>
      <c r="T284" s="20">
        <v>0</v>
      </c>
      <c r="U284" s="3">
        <f t="shared" si="82"/>
        <v>0</v>
      </c>
      <c r="V284" s="21"/>
      <c r="W284" s="3">
        <v>2990.4006410256411</v>
      </c>
      <c r="X284" s="3">
        <v>1727.7870370370372</v>
      </c>
      <c r="Y284" s="22">
        <v>311.00166666666667</v>
      </c>
      <c r="Z284">
        <v>75</v>
      </c>
      <c r="AB284" s="3">
        <v>0</v>
      </c>
      <c r="AC284" s="3">
        <v>4167</v>
      </c>
      <c r="AD284" s="3">
        <f t="shared" si="76"/>
        <v>133671.85601139601</v>
      </c>
      <c r="AE284" s="3">
        <v>7046.666666666667</v>
      </c>
      <c r="AG284" s="3">
        <f t="shared" si="77"/>
        <v>140718.52267806267</v>
      </c>
      <c r="AJ284" s="3">
        <v>0</v>
      </c>
      <c r="AK284" t="s">
        <v>100</v>
      </c>
      <c r="AM284" s="23">
        <v>0.1</v>
      </c>
      <c r="AN284" s="24">
        <f t="shared" si="83"/>
        <v>140718.52267806267</v>
      </c>
      <c r="AO284" s="25">
        <f t="shared" si="71"/>
        <v>14071.852267806267</v>
      </c>
      <c r="AP284" s="3">
        <f t="shared" si="72"/>
        <v>29700</v>
      </c>
      <c r="AQ284" s="24">
        <f t="shared" si="73"/>
        <v>2970</v>
      </c>
      <c r="AR284" s="24">
        <f t="shared" si="74"/>
        <v>187460.37494586894</v>
      </c>
      <c r="AS284" s="24">
        <f t="shared" si="78"/>
        <v>170418.52267806267</v>
      </c>
      <c r="AT284" t="s">
        <v>632</v>
      </c>
      <c r="AU284" t="s">
        <v>632</v>
      </c>
      <c r="AV284" t="s">
        <v>633</v>
      </c>
      <c r="AW284" t="s">
        <v>4862</v>
      </c>
      <c r="AX284" t="s">
        <v>157</v>
      </c>
      <c r="AY284">
        <v>125.569</v>
      </c>
      <c r="AZ284" s="3">
        <f t="shared" si="79"/>
        <v>1492.887376230351</v>
      </c>
      <c r="BA284" s="24">
        <f t="shared" si="80"/>
        <v>170418.52267806267</v>
      </c>
      <c r="BB284" s="24">
        <f t="shared" si="81"/>
        <v>17041.852267806273</v>
      </c>
      <c r="BD284" t="s">
        <v>103</v>
      </c>
      <c r="BE284">
        <v>1</v>
      </c>
      <c r="BG284" t="s">
        <v>5310</v>
      </c>
      <c r="BI284" t="s">
        <v>598</v>
      </c>
      <c r="BN284" t="s">
        <v>5128</v>
      </c>
      <c r="BO284" t="s">
        <v>5074</v>
      </c>
      <c r="BP284" t="s">
        <v>5144</v>
      </c>
      <c r="BS284" t="e">
        <f>_xlfn.XLOOKUP(AV284,#REF!,#REF!)</f>
        <v>#REF!</v>
      </c>
    </row>
    <row r="285" spans="2:71" x14ac:dyDescent="0.2">
      <c r="C285" t="s">
        <v>94</v>
      </c>
      <c r="E285" t="s">
        <v>1007</v>
      </c>
      <c r="F285" t="s">
        <v>1008</v>
      </c>
      <c r="G285" t="s">
        <v>1009</v>
      </c>
      <c r="H285" s="1">
        <v>44627</v>
      </c>
      <c r="J285" t="s">
        <v>4708</v>
      </c>
      <c r="K285">
        <v>12</v>
      </c>
      <c r="L285" t="s">
        <v>4667</v>
      </c>
      <c r="M285" t="s">
        <v>3984</v>
      </c>
      <c r="N285" t="s">
        <v>4668</v>
      </c>
      <c r="O285" t="s">
        <v>98</v>
      </c>
      <c r="P285" t="s">
        <v>99</v>
      </c>
      <c r="Q285">
        <f t="shared" si="75"/>
        <v>31</v>
      </c>
      <c r="R285" s="3">
        <v>549080</v>
      </c>
      <c r="S285" s="3">
        <v>91513.25</v>
      </c>
      <c r="T285" s="20">
        <v>0</v>
      </c>
      <c r="U285" s="3">
        <f t="shared" si="82"/>
        <v>0</v>
      </c>
      <c r="V285" s="21"/>
      <c r="W285" s="3">
        <v>2199.8397435897436</v>
      </c>
      <c r="X285" s="3">
        <v>1271.0185185185185</v>
      </c>
      <c r="Y285" s="22">
        <v>228.78333333333333</v>
      </c>
      <c r="Z285">
        <v>75</v>
      </c>
      <c r="AB285" s="3">
        <v>0</v>
      </c>
      <c r="AC285" s="3">
        <v>4167</v>
      </c>
      <c r="AD285" s="3">
        <f t="shared" si="76"/>
        <v>99454.891595441615</v>
      </c>
      <c r="AE285" s="3">
        <v>4154.166666666667</v>
      </c>
      <c r="AG285" s="3">
        <f t="shared" si="77"/>
        <v>103609.05826210829</v>
      </c>
      <c r="AJ285" s="3">
        <v>4428.6782206037651</v>
      </c>
      <c r="AK285" t="s">
        <v>166</v>
      </c>
      <c r="AL285" t="s">
        <v>165</v>
      </c>
      <c r="AM285" s="23">
        <v>0.05</v>
      </c>
      <c r="AN285" s="24">
        <f t="shared" si="83"/>
        <v>108037.73648271205</v>
      </c>
      <c r="AO285" s="25">
        <f t="shared" si="71"/>
        <v>5401.8868241356031</v>
      </c>
      <c r="AP285" s="3">
        <f t="shared" si="72"/>
        <v>29700</v>
      </c>
      <c r="AQ285" s="24">
        <f t="shared" si="73"/>
        <v>1485</v>
      </c>
      <c r="AR285" s="24">
        <f t="shared" si="74"/>
        <v>144624.62330684764</v>
      </c>
      <c r="AS285" s="24">
        <f t="shared" si="78"/>
        <v>137737.73648271203</v>
      </c>
      <c r="AT285" t="s">
        <v>1010</v>
      </c>
      <c r="AU285" t="s">
        <v>1010</v>
      </c>
      <c r="AV285" t="s">
        <v>1011</v>
      </c>
      <c r="AW285" t="s">
        <v>4863</v>
      </c>
      <c r="AX285" t="s">
        <v>157</v>
      </c>
      <c r="AY285">
        <v>125.569</v>
      </c>
      <c r="AZ285" s="3">
        <f t="shared" si="79"/>
        <v>1151.7542013303255</v>
      </c>
      <c r="BA285" s="24">
        <f t="shared" si="80"/>
        <v>137737.73648271203</v>
      </c>
      <c r="BB285" s="24">
        <f t="shared" si="81"/>
        <v>6886.8868241356104</v>
      </c>
      <c r="BD285" t="s">
        <v>103</v>
      </c>
      <c r="BE285">
        <v>1</v>
      </c>
      <c r="BG285" t="s">
        <v>5312</v>
      </c>
      <c r="BI285" t="s">
        <v>144</v>
      </c>
      <c r="BN285" t="s">
        <v>5129</v>
      </c>
      <c r="BO285" t="s">
        <v>5074</v>
      </c>
      <c r="BP285" t="s">
        <v>5152</v>
      </c>
      <c r="BS285" t="e">
        <f>_xlfn.XLOOKUP(AV285,#REF!,#REF!)</f>
        <v>#REF!</v>
      </c>
    </row>
    <row r="286" spans="2:71" x14ac:dyDescent="0.2">
      <c r="C286" t="s">
        <v>94</v>
      </c>
      <c r="E286" t="s">
        <v>1012</v>
      </c>
      <c r="F286" t="s">
        <v>1013</v>
      </c>
      <c r="G286" t="s">
        <v>1014</v>
      </c>
      <c r="H286" s="1">
        <v>44627</v>
      </c>
      <c r="J286" t="s">
        <v>4778</v>
      </c>
      <c r="K286">
        <v>11</v>
      </c>
      <c r="L286" t="s">
        <v>4667</v>
      </c>
      <c r="M286" t="s">
        <v>3984</v>
      </c>
      <c r="N286" t="s">
        <v>4668</v>
      </c>
      <c r="O286" t="s">
        <v>98</v>
      </c>
      <c r="P286" t="s">
        <v>99</v>
      </c>
      <c r="Q286">
        <f t="shared" si="75"/>
        <v>31</v>
      </c>
      <c r="R286" s="3">
        <v>302811</v>
      </c>
      <c r="S286" s="3">
        <v>55468.5</v>
      </c>
      <c r="T286" s="20">
        <v>0</v>
      </c>
      <c r="U286" s="3">
        <f t="shared" si="82"/>
        <v>0</v>
      </c>
      <c r="V286" s="21"/>
      <c r="W286" s="3">
        <v>1213.1850961538462</v>
      </c>
      <c r="X286" s="3">
        <v>700.95138888888891</v>
      </c>
      <c r="Y286" s="22">
        <v>126.17125</v>
      </c>
      <c r="Z286">
        <v>75</v>
      </c>
      <c r="AB286" s="3">
        <v>0</v>
      </c>
      <c r="AC286" s="3">
        <v>4167</v>
      </c>
      <c r="AD286" s="3">
        <f t="shared" si="76"/>
        <v>61750.807735042734</v>
      </c>
      <c r="AE286" s="3">
        <v>4154.166666666667</v>
      </c>
      <c r="AG286" s="3">
        <f t="shared" si="77"/>
        <v>65904.974401709405</v>
      </c>
      <c r="AJ286" s="3">
        <v>4428.6782206037651</v>
      </c>
      <c r="AK286" t="s">
        <v>166</v>
      </c>
      <c r="AL286" t="s">
        <v>165</v>
      </c>
      <c r="AM286" s="23">
        <v>0.05</v>
      </c>
      <c r="AN286" s="24">
        <f t="shared" si="83"/>
        <v>70333.652622313166</v>
      </c>
      <c r="AO286" s="25">
        <f t="shared" si="71"/>
        <v>3516.6826311156583</v>
      </c>
      <c r="AP286" s="3">
        <f t="shared" si="72"/>
        <v>29700</v>
      </c>
      <c r="AQ286" s="24">
        <f t="shared" si="73"/>
        <v>1485</v>
      </c>
      <c r="AR286" s="24">
        <f t="shared" si="74"/>
        <v>105035.33525342883</v>
      </c>
      <c r="AS286" s="24">
        <f t="shared" si="78"/>
        <v>100033.65262231317</v>
      </c>
      <c r="AT286" t="s">
        <v>225</v>
      </c>
      <c r="AU286" t="s">
        <v>225</v>
      </c>
      <c r="AV286" t="s">
        <v>156</v>
      </c>
      <c r="AW286" t="s">
        <v>4825</v>
      </c>
      <c r="AX286" t="s">
        <v>157</v>
      </c>
      <c r="AY286">
        <v>125.569</v>
      </c>
      <c r="AZ286" s="3">
        <f t="shared" si="79"/>
        <v>836.47504761070672</v>
      </c>
      <c r="BA286" s="24">
        <f t="shared" si="80"/>
        <v>100033.65262231317</v>
      </c>
      <c r="BB286" s="24">
        <f t="shared" si="81"/>
        <v>5001.6826311156619</v>
      </c>
      <c r="BD286" t="s">
        <v>103</v>
      </c>
      <c r="BE286">
        <v>1</v>
      </c>
      <c r="BG286" t="s">
        <v>5309</v>
      </c>
      <c r="BI286" t="s">
        <v>144</v>
      </c>
      <c r="BN286" t="s">
        <v>5067</v>
      </c>
      <c r="BO286" t="s">
        <v>5071</v>
      </c>
      <c r="BP286" t="s">
        <v>5076</v>
      </c>
      <c r="BS286" t="e">
        <f>_xlfn.XLOOKUP(AV286,#REF!,#REF!)</f>
        <v>#REF!</v>
      </c>
    </row>
    <row r="287" spans="2:71" x14ac:dyDescent="0.2">
      <c r="C287" t="s">
        <v>94</v>
      </c>
      <c r="E287" t="s">
        <v>1015</v>
      </c>
      <c r="F287" t="s">
        <v>1016</v>
      </c>
      <c r="G287" t="s">
        <v>1017</v>
      </c>
      <c r="H287" s="1">
        <v>44627</v>
      </c>
      <c r="J287" t="s">
        <v>4708</v>
      </c>
      <c r="K287">
        <v>12</v>
      </c>
      <c r="L287" t="s">
        <v>4683</v>
      </c>
      <c r="M287" t="s">
        <v>3984</v>
      </c>
      <c r="N287" t="s">
        <v>4668</v>
      </c>
      <c r="O287" t="s">
        <v>98</v>
      </c>
      <c r="P287" t="s">
        <v>99</v>
      </c>
      <c r="Q287">
        <f t="shared" si="75"/>
        <v>31</v>
      </c>
      <c r="R287" s="3">
        <v>370000</v>
      </c>
      <c r="S287" s="3">
        <v>66666.666666666672</v>
      </c>
      <c r="T287" s="20">
        <v>0</v>
      </c>
      <c r="U287" s="3">
        <f t="shared" si="82"/>
        <v>0</v>
      </c>
      <c r="V287" s="21"/>
      <c r="W287" s="3">
        <v>1482.3717948717949</v>
      </c>
      <c r="X287" s="3">
        <v>856.48148148148152</v>
      </c>
      <c r="Y287" s="22">
        <v>154.16666666666666</v>
      </c>
      <c r="Z287">
        <v>75</v>
      </c>
      <c r="AB287" s="3">
        <v>0</v>
      </c>
      <c r="AC287" s="3">
        <v>4167</v>
      </c>
      <c r="AD287" s="3">
        <f t="shared" si="76"/>
        <v>73401.686609686614</v>
      </c>
      <c r="AE287" s="3">
        <v>0</v>
      </c>
      <c r="AG287" s="3">
        <f t="shared" si="77"/>
        <v>73401.686609686614</v>
      </c>
      <c r="AJ287" s="3">
        <v>0</v>
      </c>
      <c r="AK287" t="s">
        <v>100</v>
      </c>
      <c r="AM287" s="23">
        <v>0</v>
      </c>
      <c r="AN287" s="24">
        <f t="shared" si="83"/>
        <v>73401.686609686614</v>
      </c>
      <c r="AO287" s="25">
        <f t="shared" si="71"/>
        <v>0</v>
      </c>
      <c r="AP287" s="3">
        <f t="shared" si="72"/>
        <v>29700</v>
      </c>
      <c r="AQ287" s="24">
        <f t="shared" si="73"/>
        <v>0</v>
      </c>
      <c r="AR287" s="24">
        <f t="shared" si="74"/>
        <v>103101.68660968661</v>
      </c>
      <c r="AS287" s="24">
        <f t="shared" si="78"/>
        <v>103101.68660968661</v>
      </c>
      <c r="AT287" t="s">
        <v>632</v>
      </c>
      <c r="AU287" t="s">
        <v>632</v>
      </c>
      <c r="AV287" t="s">
        <v>633</v>
      </c>
      <c r="AW287" t="s">
        <v>4686</v>
      </c>
      <c r="AX287" t="s">
        <v>157</v>
      </c>
      <c r="AY287">
        <v>125.569</v>
      </c>
      <c r="AZ287" s="3">
        <f t="shared" si="79"/>
        <v>821.07595512974228</v>
      </c>
      <c r="BA287" s="24">
        <f t="shared" si="80"/>
        <v>103101.68660968661</v>
      </c>
      <c r="BB287" s="24">
        <f t="shared" si="81"/>
        <v>0</v>
      </c>
      <c r="BD287" t="s">
        <v>103</v>
      </c>
      <c r="BE287">
        <v>1</v>
      </c>
      <c r="BG287" t="s">
        <v>5310</v>
      </c>
      <c r="BI287" t="s">
        <v>144</v>
      </c>
      <c r="BN287" t="s">
        <v>5153</v>
      </c>
      <c r="BO287" t="s">
        <v>5074</v>
      </c>
      <c r="BP287" t="s">
        <v>5144</v>
      </c>
      <c r="BS287" t="e">
        <f>_xlfn.XLOOKUP(AV287,#REF!,#REF!)</f>
        <v>#REF!</v>
      </c>
    </row>
    <row r="288" spans="2:71" x14ac:dyDescent="0.2">
      <c r="B288">
        <f>+COUNTIF(F288:F3455,F288)</f>
        <v>2</v>
      </c>
      <c r="C288" t="s">
        <v>94</v>
      </c>
      <c r="E288" t="s">
        <v>1018</v>
      </c>
      <c r="F288" t="s">
        <v>1019</v>
      </c>
      <c r="G288" t="s">
        <v>1020</v>
      </c>
      <c r="H288" s="1">
        <v>44627</v>
      </c>
      <c r="J288" t="s">
        <v>4778</v>
      </c>
      <c r="K288">
        <v>11</v>
      </c>
      <c r="L288" t="s">
        <v>4667</v>
      </c>
      <c r="M288" t="s">
        <v>3984</v>
      </c>
      <c r="N288" t="s">
        <v>4668</v>
      </c>
      <c r="O288" t="s">
        <v>98</v>
      </c>
      <c r="P288" t="s">
        <v>99</v>
      </c>
      <c r="Q288">
        <f t="shared" si="75"/>
        <v>31</v>
      </c>
      <c r="R288" s="3">
        <v>252120</v>
      </c>
      <c r="S288" s="3">
        <v>46297.666666666664</v>
      </c>
      <c r="T288" s="20">
        <v>0</v>
      </c>
      <c r="U288" s="3">
        <f t="shared" si="82"/>
        <v>0</v>
      </c>
      <c r="V288" s="21"/>
      <c r="W288" s="3">
        <v>1010.0961538461538</v>
      </c>
      <c r="X288" s="3">
        <v>583.6111111111112</v>
      </c>
      <c r="Y288" s="22">
        <v>105.05</v>
      </c>
      <c r="Z288">
        <v>75</v>
      </c>
      <c r="AB288" s="3">
        <v>0</v>
      </c>
      <c r="AC288" s="3">
        <v>4167</v>
      </c>
      <c r="AD288" s="3">
        <f t="shared" si="76"/>
        <v>52238.423931623933</v>
      </c>
      <c r="AE288" s="3">
        <v>4154.166666666667</v>
      </c>
      <c r="AG288" s="3">
        <f t="shared" si="77"/>
        <v>56392.590598290597</v>
      </c>
      <c r="AJ288" s="3">
        <v>0</v>
      </c>
      <c r="AK288" t="s">
        <v>100</v>
      </c>
      <c r="AM288" s="23">
        <v>0.05</v>
      </c>
      <c r="AN288" s="24">
        <f t="shared" si="83"/>
        <v>56392.590598290597</v>
      </c>
      <c r="AO288" s="25">
        <f t="shared" si="71"/>
        <v>2819.6295299145299</v>
      </c>
      <c r="AP288" s="3">
        <f t="shared" si="72"/>
        <v>29700</v>
      </c>
      <c r="AQ288" s="24">
        <f t="shared" si="73"/>
        <v>1485</v>
      </c>
      <c r="AR288" s="24">
        <f t="shared" si="74"/>
        <v>90397.220128205125</v>
      </c>
      <c r="AS288" s="24">
        <f t="shared" si="78"/>
        <v>86092.590598290597</v>
      </c>
      <c r="AT288" t="s">
        <v>141</v>
      </c>
      <c r="AU288" t="s">
        <v>141</v>
      </c>
      <c r="AV288" t="s">
        <v>142</v>
      </c>
      <c r="AW288">
        <v>2933</v>
      </c>
      <c r="AX288" t="s">
        <v>143</v>
      </c>
      <c r="AY288">
        <v>67.992199999999997</v>
      </c>
      <c r="AZ288" s="3">
        <f t="shared" si="79"/>
        <v>1329.5233883916851</v>
      </c>
      <c r="BA288" s="24">
        <f t="shared" si="80"/>
        <v>86092.590598290597</v>
      </c>
      <c r="BB288" s="24">
        <f t="shared" si="81"/>
        <v>4304.6295299145277</v>
      </c>
      <c r="BD288" t="s">
        <v>103</v>
      </c>
      <c r="BE288">
        <v>1</v>
      </c>
      <c r="BG288" t="s">
        <v>5306</v>
      </c>
      <c r="BI288" t="s">
        <v>144</v>
      </c>
      <c r="BN288" t="s">
        <v>5067</v>
      </c>
      <c r="BO288" t="s">
        <v>5068</v>
      </c>
      <c r="BP288" t="s">
        <v>5092</v>
      </c>
      <c r="BS288" t="e">
        <f>_xlfn.XLOOKUP(AV288,#REF!,#REF!)</f>
        <v>#REF!</v>
      </c>
    </row>
    <row r="289" spans="2:71" x14ac:dyDescent="0.2">
      <c r="B289">
        <f>+COUNTIF(F289:F3456,F289)</f>
        <v>2</v>
      </c>
      <c r="C289" t="s">
        <v>94</v>
      </c>
      <c r="E289" t="s">
        <v>1021</v>
      </c>
      <c r="F289" t="s">
        <v>1022</v>
      </c>
      <c r="G289" t="s">
        <v>1023</v>
      </c>
      <c r="H289" s="1">
        <v>44634</v>
      </c>
      <c r="J289" t="s">
        <v>4702</v>
      </c>
      <c r="K289">
        <v>13</v>
      </c>
      <c r="L289" t="s">
        <v>4667</v>
      </c>
      <c r="M289" t="s">
        <v>3984</v>
      </c>
      <c r="N289" t="s">
        <v>4668</v>
      </c>
      <c r="O289" t="s">
        <v>98</v>
      </c>
      <c r="P289" t="s">
        <v>99</v>
      </c>
      <c r="Q289">
        <f t="shared" si="75"/>
        <v>31</v>
      </c>
      <c r="R289" s="3">
        <v>357327</v>
      </c>
      <c r="S289" s="3">
        <v>64554.5</v>
      </c>
      <c r="T289" s="20">
        <v>0</v>
      </c>
      <c r="U289" s="3">
        <f t="shared" si="82"/>
        <v>0</v>
      </c>
      <c r="V289" s="21"/>
      <c r="W289" s="3">
        <v>1431.5985576923076</v>
      </c>
      <c r="X289" s="3">
        <v>827.14583333333337</v>
      </c>
      <c r="Y289" s="22">
        <v>148.88624999999999</v>
      </c>
      <c r="Z289">
        <v>75</v>
      </c>
      <c r="AB289" s="3">
        <v>2561.1702401252478</v>
      </c>
      <c r="AC289" s="3">
        <v>4167</v>
      </c>
      <c r="AD289" s="3">
        <f t="shared" si="76"/>
        <v>73765.300881150877</v>
      </c>
      <c r="AE289" s="3">
        <v>4154.166666666667</v>
      </c>
      <c r="AG289" s="3">
        <f t="shared" si="77"/>
        <v>77919.467547817549</v>
      </c>
      <c r="AJ289" s="3">
        <v>0</v>
      </c>
      <c r="AK289" t="s">
        <v>100</v>
      </c>
      <c r="AM289" s="23">
        <v>0.05</v>
      </c>
      <c r="AN289" s="24">
        <f t="shared" si="83"/>
        <v>77919.467547817549</v>
      </c>
      <c r="AO289" s="25">
        <f t="shared" si="71"/>
        <v>3895.9733773908774</v>
      </c>
      <c r="AP289" s="3">
        <f t="shared" si="72"/>
        <v>29700</v>
      </c>
      <c r="AQ289" s="24">
        <f t="shared" si="73"/>
        <v>1485</v>
      </c>
      <c r="AR289" s="24">
        <f t="shared" si="74"/>
        <v>113000.44092520843</v>
      </c>
      <c r="AS289" s="24">
        <f t="shared" si="78"/>
        <v>107619.46754781755</v>
      </c>
      <c r="AT289" t="s">
        <v>141</v>
      </c>
      <c r="AU289" t="s">
        <v>141</v>
      </c>
      <c r="AV289" t="s">
        <v>142</v>
      </c>
      <c r="AW289">
        <v>2933</v>
      </c>
      <c r="AX289" t="s">
        <v>143</v>
      </c>
      <c r="AY289">
        <v>67.992199999999997</v>
      </c>
      <c r="AZ289" s="3">
        <f t="shared" si="79"/>
        <v>1661.9618268743832</v>
      </c>
      <c r="BA289" s="24">
        <f t="shared" si="80"/>
        <v>107619.46754781755</v>
      </c>
      <c r="BB289" s="24">
        <f t="shared" si="81"/>
        <v>5380.9733773908811</v>
      </c>
      <c r="BD289" t="s">
        <v>103</v>
      </c>
      <c r="BE289">
        <v>1</v>
      </c>
      <c r="BG289" t="s">
        <v>5306</v>
      </c>
      <c r="BI289" t="s">
        <v>144</v>
      </c>
      <c r="BN289" t="s">
        <v>5067</v>
      </c>
      <c r="BO289" t="s">
        <v>5068</v>
      </c>
      <c r="BP289" t="s">
        <v>5092</v>
      </c>
      <c r="BS289" t="e">
        <f>_xlfn.XLOOKUP(AV289,#REF!,#REF!)</f>
        <v>#REF!</v>
      </c>
    </row>
    <row r="290" spans="2:71" x14ac:dyDescent="0.2">
      <c r="B290">
        <f>+COUNTIF(F290:F3457,F290)</f>
        <v>2</v>
      </c>
      <c r="C290" t="s">
        <v>94</v>
      </c>
      <c r="E290" t="s">
        <v>1024</v>
      </c>
      <c r="F290" t="s">
        <v>1025</v>
      </c>
      <c r="G290" t="s">
        <v>1026</v>
      </c>
      <c r="H290" s="1">
        <v>44627</v>
      </c>
      <c r="J290" t="s">
        <v>4697</v>
      </c>
      <c r="K290">
        <v>14</v>
      </c>
      <c r="L290" t="s">
        <v>4703</v>
      </c>
      <c r="M290" t="s">
        <v>293</v>
      </c>
      <c r="N290" t="s">
        <v>4668</v>
      </c>
      <c r="O290" t="s">
        <v>98</v>
      </c>
      <c r="P290" t="s">
        <v>99</v>
      </c>
      <c r="Q290">
        <f t="shared" si="75"/>
        <v>31</v>
      </c>
      <c r="R290" s="3">
        <v>744944</v>
      </c>
      <c r="S290" s="3">
        <v>129157.33333333333</v>
      </c>
      <c r="T290" s="20">
        <v>0</v>
      </c>
      <c r="U290" s="3">
        <f t="shared" si="82"/>
        <v>0</v>
      </c>
      <c r="V290" s="21"/>
      <c r="W290" s="3">
        <v>2984.5512820512818</v>
      </c>
      <c r="X290" s="3">
        <v>1724.4074074074074</v>
      </c>
      <c r="Y290" s="22">
        <v>310.39333333333332</v>
      </c>
      <c r="Z290">
        <v>75</v>
      </c>
      <c r="AB290" s="3">
        <v>0</v>
      </c>
      <c r="AC290" s="3">
        <v>4167</v>
      </c>
      <c r="AD290" s="3">
        <f t="shared" si="76"/>
        <v>138418.68535612538</v>
      </c>
      <c r="AE290" s="3">
        <v>5687.5</v>
      </c>
      <c r="AG290" s="3">
        <f t="shared" si="77"/>
        <v>144106.18535612538</v>
      </c>
      <c r="AJ290" s="3">
        <v>5785.5624142824954</v>
      </c>
      <c r="AK290" t="s">
        <v>266</v>
      </c>
      <c r="AL290" t="s">
        <v>267</v>
      </c>
      <c r="AM290" s="23">
        <v>8.5000000000000006E-2</v>
      </c>
      <c r="AN290" s="24">
        <f t="shared" si="83"/>
        <v>149891.74777040788</v>
      </c>
      <c r="AO290" s="25">
        <f t="shared" si="71"/>
        <v>12740.798560484671</v>
      </c>
      <c r="AP290" s="3">
        <f t="shared" si="72"/>
        <v>29700</v>
      </c>
      <c r="AQ290" s="24">
        <f t="shared" si="73"/>
        <v>2524.5</v>
      </c>
      <c r="AR290" s="24">
        <f t="shared" si="74"/>
        <v>194857.04633089254</v>
      </c>
      <c r="AS290" s="24">
        <f t="shared" si="78"/>
        <v>179591.74777040788</v>
      </c>
      <c r="AT290" t="s">
        <v>141</v>
      </c>
      <c r="AU290" t="s">
        <v>141</v>
      </c>
      <c r="AV290" t="s">
        <v>142</v>
      </c>
      <c r="AW290">
        <v>5030</v>
      </c>
      <c r="AX290" t="s">
        <v>143</v>
      </c>
      <c r="AY290">
        <v>67.992199999999997</v>
      </c>
      <c r="AZ290" s="3">
        <f t="shared" si="79"/>
        <v>2865.8735315358608</v>
      </c>
      <c r="BA290" s="24">
        <f t="shared" si="80"/>
        <v>179591.74777040788</v>
      </c>
      <c r="BB290" s="24">
        <f t="shared" si="81"/>
        <v>15265.298560484662</v>
      </c>
      <c r="BD290" t="s">
        <v>103</v>
      </c>
      <c r="BE290">
        <v>1</v>
      </c>
      <c r="BG290" t="s">
        <v>5306</v>
      </c>
      <c r="BI290" t="s">
        <v>531</v>
      </c>
      <c r="BN290" t="s">
        <v>5154</v>
      </c>
      <c r="BO290" t="s">
        <v>5068</v>
      </c>
      <c r="BP290" t="s">
        <v>5062</v>
      </c>
      <c r="BS290" t="e">
        <f>_xlfn.XLOOKUP(AV290,#REF!,#REF!)</f>
        <v>#REF!</v>
      </c>
    </row>
    <row r="291" spans="2:71" x14ac:dyDescent="0.2">
      <c r="C291" t="s">
        <v>94</v>
      </c>
      <c r="E291" t="s">
        <v>1027</v>
      </c>
      <c r="F291" t="s">
        <v>1028</v>
      </c>
      <c r="G291" t="s">
        <v>1029</v>
      </c>
      <c r="H291" s="1">
        <v>44655</v>
      </c>
      <c r="J291" t="s">
        <v>4778</v>
      </c>
      <c r="K291">
        <v>11</v>
      </c>
      <c r="L291" t="s">
        <v>4667</v>
      </c>
      <c r="M291" t="s">
        <v>3984</v>
      </c>
      <c r="N291" t="s">
        <v>4668</v>
      </c>
      <c r="O291" t="s">
        <v>98</v>
      </c>
      <c r="P291" t="s">
        <v>99</v>
      </c>
      <c r="Q291">
        <f t="shared" si="75"/>
        <v>31</v>
      </c>
      <c r="R291" s="3">
        <v>305100</v>
      </c>
      <c r="S291" s="3">
        <v>55368</v>
      </c>
      <c r="T291" s="20">
        <v>0</v>
      </c>
      <c r="U291" s="3">
        <f t="shared" si="82"/>
        <v>0</v>
      </c>
      <c r="V291" s="21"/>
      <c r="W291" s="3">
        <v>1222.3557692307693</v>
      </c>
      <c r="X291" s="3">
        <v>706.25</v>
      </c>
      <c r="Y291" s="22">
        <v>127.125</v>
      </c>
      <c r="Z291">
        <v>75</v>
      </c>
      <c r="AB291" s="3">
        <v>0</v>
      </c>
      <c r="AC291" s="3">
        <v>4167</v>
      </c>
      <c r="AD291" s="3">
        <f t="shared" si="76"/>
        <v>61665.730769230766</v>
      </c>
      <c r="AE291" s="3">
        <v>4154.166666666667</v>
      </c>
      <c r="AG291" s="3">
        <f t="shared" si="77"/>
        <v>65819.897435897437</v>
      </c>
      <c r="AJ291" s="3">
        <v>0</v>
      </c>
      <c r="AK291" t="s">
        <v>100</v>
      </c>
      <c r="AM291" s="23">
        <v>0.05</v>
      </c>
      <c r="AN291" s="24">
        <f t="shared" si="83"/>
        <v>65819.897435897437</v>
      </c>
      <c r="AO291" s="25">
        <f t="shared" si="71"/>
        <v>3290.9948717948719</v>
      </c>
      <c r="AP291" s="3">
        <f t="shared" si="72"/>
        <v>29700</v>
      </c>
      <c r="AQ291" s="24">
        <f t="shared" si="73"/>
        <v>1485</v>
      </c>
      <c r="AR291" s="24">
        <f t="shared" si="74"/>
        <v>100295.89230769231</v>
      </c>
      <c r="AS291" s="24">
        <f t="shared" si="78"/>
        <v>95519.897435897437</v>
      </c>
      <c r="AT291" t="s">
        <v>134</v>
      </c>
      <c r="AU291" t="s">
        <v>134</v>
      </c>
      <c r="AV291" t="s">
        <v>135</v>
      </c>
      <c r="AW291">
        <v>34732</v>
      </c>
      <c r="AX291" t="s">
        <v>136</v>
      </c>
      <c r="AY291">
        <v>94.088300000000004</v>
      </c>
      <c r="AZ291" s="3">
        <f t="shared" si="79"/>
        <v>1065.9762404857172</v>
      </c>
      <c r="BA291" s="24">
        <f t="shared" si="80"/>
        <v>95519.897435897437</v>
      </c>
      <c r="BB291" s="24">
        <f t="shared" si="81"/>
        <v>4775.9948717948719</v>
      </c>
      <c r="BD291" t="s">
        <v>103</v>
      </c>
      <c r="BE291">
        <v>1</v>
      </c>
      <c r="BG291" t="s">
        <v>5305</v>
      </c>
      <c r="BI291" t="s">
        <v>144</v>
      </c>
      <c r="BN291" t="s">
        <v>5067</v>
      </c>
      <c r="BO291" t="s">
        <v>5082</v>
      </c>
      <c r="BP291" t="s">
        <v>5083</v>
      </c>
      <c r="BS291" t="e">
        <f>_xlfn.XLOOKUP(AV291,#REF!,#REF!)</f>
        <v>#REF!</v>
      </c>
    </row>
    <row r="292" spans="2:71" x14ac:dyDescent="0.2">
      <c r="B292">
        <f>+COUNTIF(F292:F3459,F292)</f>
        <v>2</v>
      </c>
      <c r="C292" t="s">
        <v>94</v>
      </c>
      <c r="E292" t="s">
        <v>1030</v>
      </c>
      <c r="F292" t="s">
        <v>1031</v>
      </c>
      <c r="G292" t="s">
        <v>1032</v>
      </c>
      <c r="H292" s="1">
        <v>44655</v>
      </c>
      <c r="J292" t="s">
        <v>4702</v>
      </c>
      <c r="K292">
        <v>13</v>
      </c>
      <c r="L292" t="s">
        <v>4703</v>
      </c>
      <c r="M292" t="s">
        <v>293</v>
      </c>
      <c r="N292" t="s">
        <v>4668</v>
      </c>
      <c r="O292" t="s">
        <v>98</v>
      </c>
      <c r="P292" t="s">
        <v>99</v>
      </c>
      <c r="Q292">
        <f t="shared" si="75"/>
        <v>31</v>
      </c>
      <c r="R292" s="3">
        <v>535074</v>
      </c>
      <c r="S292" s="3">
        <v>94178.916666666672</v>
      </c>
      <c r="T292" s="20">
        <v>0</v>
      </c>
      <c r="U292" s="3">
        <f t="shared" si="82"/>
        <v>0</v>
      </c>
      <c r="V292" s="21"/>
      <c r="W292" s="3">
        <v>2143.7259615384614</v>
      </c>
      <c r="X292" s="3">
        <v>1238.5972222222224</v>
      </c>
      <c r="Y292" s="22">
        <v>222.94749999999999</v>
      </c>
      <c r="Z292">
        <v>75</v>
      </c>
      <c r="AB292" s="3">
        <v>0</v>
      </c>
      <c r="AC292" s="3">
        <v>4167</v>
      </c>
      <c r="AD292" s="3">
        <f t="shared" si="76"/>
        <v>102026.18735042735</v>
      </c>
      <c r="AE292" s="3">
        <v>5687.5</v>
      </c>
      <c r="AG292" s="3">
        <f t="shared" si="77"/>
        <v>107713.68735042735</v>
      </c>
      <c r="AJ292" s="3">
        <v>7530.1189525032505</v>
      </c>
      <c r="AK292" t="s">
        <v>523</v>
      </c>
      <c r="AL292" t="s">
        <v>524</v>
      </c>
      <c r="AM292" s="23">
        <v>8.5000000000000006E-2</v>
      </c>
      <c r="AN292" s="24">
        <f t="shared" si="83"/>
        <v>115243.80630293061</v>
      </c>
      <c r="AO292" s="25">
        <f t="shared" si="71"/>
        <v>9795.7235357491027</v>
      </c>
      <c r="AP292" s="3">
        <f t="shared" si="72"/>
        <v>29700</v>
      </c>
      <c r="AQ292" s="24">
        <f t="shared" si="73"/>
        <v>2524.5</v>
      </c>
      <c r="AR292" s="24">
        <f t="shared" si="74"/>
        <v>157264.02983867971</v>
      </c>
      <c r="AS292" s="24">
        <f t="shared" si="78"/>
        <v>144943.80630293061</v>
      </c>
      <c r="AT292" t="s">
        <v>141</v>
      </c>
      <c r="AU292" t="s">
        <v>141</v>
      </c>
      <c r="AV292" t="s">
        <v>142</v>
      </c>
      <c r="AW292">
        <v>1208</v>
      </c>
      <c r="AX292" t="s">
        <v>143</v>
      </c>
      <c r="AY292">
        <v>67.992199999999997</v>
      </c>
      <c r="AZ292" s="3">
        <f t="shared" si="79"/>
        <v>2312.9716326090302</v>
      </c>
      <c r="BA292" s="24">
        <f t="shared" si="80"/>
        <v>144943.80630293061</v>
      </c>
      <c r="BB292" s="24">
        <f t="shared" si="81"/>
        <v>12320.223535749101</v>
      </c>
      <c r="BD292" t="s">
        <v>103</v>
      </c>
      <c r="BE292">
        <v>1</v>
      </c>
      <c r="BG292" t="s">
        <v>5306</v>
      </c>
      <c r="BI292" t="s">
        <v>312</v>
      </c>
      <c r="BN292" t="s">
        <v>5117</v>
      </c>
      <c r="BO292" t="s">
        <v>5068</v>
      </c>
      <c r="BP292" t="s">
        <v>5062</v>
      </c>
      <c r="BS292" t="e">
        <f>_xlfn.XLOOKUP(AV292,#REF!,#REF!)</f>
        <v>#REF!</v>
      </c>
    </row>
    <row r="293" spans="2:71" x14ac:dyDescent="0.2">
      <c r="C293" t="s">
        <v>94</v>
      </c>
      <c r="E293" t="s">
        <v>1033</v>
      </c>
      <c r="F293" t="s">
        <v>1034</v>
      </c>
      <c r="G293" t="s">
        <v>1035</v>
      </c>
      <c r="H293" s="1">
        <v>44690</v>
      </c>
      <c r="J293" t="s">
        <v>4702</v>
      </c>
      <c r="K293">
        <v>13</v>
      </c>
      <c r="L293" t="s">
        <v>4703</v>
      </c>
      <c r="M293" t="s">
        <v>293</v>
      </c>
      <c r="N293" t="s">
        <v>4668</v>
      </c>
      <c r="O293" t="s">
        <v>98</v>
      </c>
      <c r="P293" t="s">
        <v>99</v>
      </c>
      <c r="Q293">
        <f t="shared" si="75"/>
        <v>31</v>
      </c>
      <c r="R293" s="3">
        <v>516528</v>
      </c>
      <c r="S293" s="3">
        <v>91087.916666666672</v>
      </c>
      <c r="T293" s="20">
        <v>0</v>
      </c>
      <c r="U293" s="3">
        <f t="shared" si="82"/>
        <v>0</v>
      </c>
      <c r="V293" s="21"/>
      <c r="W293" s="3">
        <v>2069.4230769230767</v>
      </c>
      <c r="X293" s="3">
        <v>1195.6666666666667</v>
      </c>
      <c r="Y293" s="22">
        <v>215.22</v>
      </c>
      <c r="Z293">
        <v>75</v>
      </c>
      <c r="AB293" s="3">
        <v>0</v>
      </c>
      <c r="AC293" s="3">
        <v>4167</v>
      </c>
      <c r="AD293" s="3">
        <f t="shared" si="76"/>
        <v>98810.226410256422</v>
      </c>
      <c r="AE293" s="3">
        <v>5687.5</v>
      </c>
      <c r="AG293" s="3">
        <f t="shared" si="77"/>
        <v>104497.72641025642</v>
      </c>
      <c r="AJ293" s="3">
        <v>5785.5624142824954</v>
      </c>
      <c r="AK293" t="s">
        <v>266</v>
      </c>
      <c r="AL293" t="s">
        <v>267</v>
      </c>
      <c r="AM293" s="23">
        <v>8.5000000000000006E-2</v>
      </c>
      <c r="AN293" s="24">
        <f t="shared" si="83"/>
        <v>110283.28882453892</v>
      </c>
      <c r="AO293" s="25">
        <f t="shared" si="71"/>
        <v>9374.0795500858094</v>
      </c>
      <c r="AP293" s="3">
        <f t="shared" si="72"/>
        <v>29700</v>
      </c>
      <c r="AQ293" s="24">
        <f t="shared" si="73"/>
        <v>2524.5</v>
      </c>
      <c r="AR293" s="24">
        <f t="shared" si="74"/>
        <v>151881.86837462473</v>
      </c>
      <c r="AS293" s="24">
        <f t="shared" si="78"/>
        <v>139983.28882453893</v>
      </c>
      <c r="AT293" t="s">
        <v>134</v>
      </c>
      <c r="AU293" t="s">
        <v>134</v>
      </c>
      <c r="AV293" t="s">
        <v>135</v>
      </c>
      <c r="AW293">
        <v>90385</v>
      </c>
      <c r="AX293" t="s">
        <v>136</v>
      </c>
      <c r="AY293">
        <v>94.088300000000004</v>
      </c>
      <c r="AZ293" s="3">
        <f t="shared" si="79"/>
        <v>1614.2481942454558</v>
      </c>
      <c r="BA293" s="24">
        <f t="shared" si="80"/>
        <v>139983.28882453893</v>
      </c>
      <c r="BB293" s="24">
        <f t="shared" si="81"/>
        <v>11898.579550085793</v>
      </c>
      <c r="BD293" t="s">
        <v>103</v>
      </c>
      <c r="BE293">
        <v>1</v>
      </c>
      <c r="BG293" t="s">
        <v>5305</v>
      </c>
      <c r="BI293" t="s">
        <v>199</v>
      </c>
      <c r="BN293" t="s">
        <v>5138</v>
      </c>
      <c r="BO293" t="s">
        <v>5061</v>
      </c>
      <c r="BP293" t="s">
        <v>5062</v>
      </c>
      <c r="BS293" t="e">
        <f>_xlfn.XLOOKUP(AV293,#REF!,#REF!)</f>
        <v>#REF!</v>
      </c>
    </row>
    <row r="294" spans="2:71" x14ac:dyDescent="0.2">
      <c r="C294" t="s">
        <v>94</v>
      </c>
      <c r="E294" t="s">
        <v>1036</v>
      </c>
      <c r="F294" t="s">
        <v>1037</v>
      </c>
      <c r="G294" t="s">
        <v>1038</v>
      </c>
      <c r="H294" s="1">
        <v>44676</v>
      </c>
      <c r="J294" t="s">
        <v>4702</v>
      </c>
      <c r="K294">
        <v>13</v>
      </c>
      <c r="L294" t="s">
        <v>4703</v>
      </c>
      <c r="M294" t="s">
        <v>293</v>
      </c>
      <c r="N294" t="s">
        <v>4668</v>
      </c>
      <c r="O294" t="s">
        <v>98</v>
      </c>
      <c r="P294" t="s">
        <v>99</v>
      </c>
      <c r="Q294">
        <f t="shared" si="75"/>
        <v>31</v>
      </c>
      <c r="R294" s="3">
        <v>573396</v>
      </c>
      <c r="S294" s="3">
        <v>100565.91666666667</v>
      </c>
      <c r="T294" s="20">
        <v>0</v>
      </c>
      <c r="U294" s="3">
        <f t="shared" si="82"/>
        <v>0</v>
      </c>
      <c r="V294" s="21"/>
      <c r="W294" s="3">
        <v>2297.2596153846157</v>
      </c>
      <c r="X294" s="3">
        <v>1327.3055555555557</v>
      </c>
      <c r="Y294" s="22">
        <v>238.91499999999999</v>
      </c>
      <c r="Z294">
        <v>75</v>
      </c>
      <c r="AB294" s="3">
        <v>0</v>
      </c>
      <c r="AC294" s="3">
        <v>4167</v>
      </c>
      <c r="AD294" s="3">
        <f t="shared" si="76"/>
        <v>108671.39683760684</v>
      </c>
      <c r="AE294" s="3">
        <v>5687.5</v>
      </c>
      <c r="AG294" s="3">
        <f t="shared" si="77"/>
        <v>114358.89683760684</v>
      </c>
      <c r="AJ294" s="3">
        <v>3900.7409927950625</v>
      </c>
      <c r="AK294" t="s">
        <v>289</v>
      </c>
      <c r="AL294" t="s">
        <v>290</v>
      </c>
      <c r="AM294" s="23">
        <v>8.5000000000000006E-2</v>
      </c>
      <c r="AN294" s="24">
        <f t="shared" si="83"/>
        <v>118259.6378304019</v>
      </c>
      <c r="AO294" s="25">
        <f t="shared" si="71"/>
        <v>10052.069215584163</v>
      </c>
      <c r="AP294" s="3">
        <f t="shared" si="72"/>
        <v>29700</v>
      </c>
      <c r="AQ294" s="24">
        <f t="shared" si="73"/>
        <v>2524.5</v>
      </c>
      <c r="AR294" s="24">
        <f t="shared" si="74"/>
        <v>160536.20704598608</v>
      </c>
      <c r="AS294" s="24">
        <f t="shared" si="78"/>
        <v>147959.63783040189</v>
      </c>
      <c r="AT294" t="s">
        <v>134</v>
      </c>
      <c r="AU294" t="s">
        <v>134</v>
      </c>
      <c r="AV294" t="s">
        <v>135</v>
      </c>
      <c r="AW294">
        <v>90308</v>
      </c>
      <c r="AX294" t="s">
        <v>136</v>
      </c>
      <c r="AY294">
        <v>94.088300000000004</v>
      </c>
      <c r="AZ294" s="3">
        <f t="shared" si="79"/>
        <v>1706.2292234633433</v>
      </c>
      <c r="BA294" s="24">
        <f t="shared" si="80"/>
        <v>147959.63783040189</v>
      </c>
      <c r="BB294" s="24">
        <f t="shared" si="81"/>
        <v>12576.569215584197</v>
      </c>
      <c r="BD294" t="s">
        <v>103</v>
      </c>
      <c r="BE294">
        <v>1</v>
      </c>
      <c r="BG294" t="s">
        <v>5305</v>
      </c>
      <c r="BI294" t="s">
        <v>312</v>
      </c>
      <c r="BN294" t="s">
        <v>5155</v>
      </c>
      <c r="BO294" t="s">
        <v>5061</v>
      </c>
      <c r="BP294" t="s">
        <v>5062</v>
      </c>
      <c r="BS294" t="e">
        <f>_xlfn.XLOOKUP(AV294,#REF!,#REF!)</f>
        <v>#REF!</v>
      </c>
    </row>
    <row r="295" spans="2:71" x14ac:dyDescent="0.2">
      <c r="C295" t="s">
        <v>94</v>
      </c>
      <c r="E295" t="s">
        <v>1039</v>
      </c>
      <c r="F295" t="s">
        <v>1040</v>
      </c>
      <c r="G295" t="s">
        <v>1041</v>
      </c>
      <c r="H295" s="1">
        <v>44627</v>
      </c>
      <c r="J295" t="s">
        <v>4708</v>
      </c>
      <c r="K295">
        <v>12</v>
      </c>
      <c r="L295" t="s">
        <v>4703</v>
      </c>
      <c r="M295" t="s">
        <v>293</v>
      </c>
      <c r="N295" t="s">
        <v>4668</v>
      </c>
      <c r="O295" t="s">
        <v>98</v>
      </c>
      <c r="P295" t="s">
        <v>99</v>
      </c>
      <c r="Q295">
        <f t="shared" si="75"/>
        <v>31</v>
      </c>
      <c r="R295" s="3">
        <v>258631</v>
      </c>
      <c r="S295" s="3">
        <v>48105.166666666664</v>
      </c>
      <c r="T295" s="20">
        <v>0</v>
      </c>
      <c r="U295" s="3">
        <f t="shared" si="82"/>
        <v>0</v>
      </c>
      <c r="V295" s="21"/>
      <c r="W295" s="3">
        <v>1036.1818910256411</v>
      </c>
      <c r="X295" s="3">
        <v>598.68287037037032</v>
      </c>
      <c r="Y295" s="22">
        <v>107.76291666666667</v>
      </c>
      <c r="Z295">
        <v>75</v>
      </c>
      <c r="AB295" s="3">
        <v>0</v>
      </c>
      <c r="AC295" s="3">
        <v>4167</v>
      </c>
      <c r="AD295" s="3">
        <f t="shared" si="76"/>
        <v>54089.794344729344</v>
      </c>
      <c r="AE295" s="3">
        <v>5687.5</v>
      </c>
      <c r="AG295" s="3">
        <f t="shared" si="77"/>
        <v>59777.294344729344</v>
      </c>
      <c r="AJ295" s="3">
        <v>7264.8</v>
      </c>
      <c r="AK295" t="s">
        <v>197</v>
      </c>
      <c r="AL295" t="s">
        <v>198</v>
      </c>
      <c r="AM295" s="23">
        <v>8.5000000000000006E-2</v>
      </c>
      <c r="AN295" s="24">
        <f t="shared" si="83"/>
        <v>67042.094344729339</v>
      </c>
      <c r="AO295" s="25">
        <f t="shared" si="71"/>
        <v>5698.5780193019946</v>
      </c>
      <c r="AP295" s="3">
        <f t="shared" si="72"/>
        <v>29700</v>
      </c>
      <c r="AQ295" s="24">
        <f t="shared" si="73"/>
        <v>2524.5</v>
      </c>
      <c r="AR295" s="24">
        <f t="shared" si="74"/>
        <v>104965.17236403133</v>
      </c>
      <c r="AS295" s="24">
        <f t="shared" si="78"/>
        <v>96742.094344729339</v>
      </c>
      <c r="AT295" t="s">
        <v>134</v>
      </c>
      <c r="AU295" t="s">
        <v>134</v>
      </c>
      <c r="AV295" t="s">
        <v>135</v>
      </c>
      <c r="AW295">
        <v>35072</v>
      </c>
      <c r="AX295" t="s">
        <v>136</v>
      </c>
      <c r="AY295">
        <v>94.088300000000004</v>
      </c>
      <c r="AZ295" s="3">
        <f t="shared" si="79"/>
        <v>1115.6028152706695</v>
      </c>
      <c r="BA295" s="24">
        <f t="shared" si="80"/>
        <v>96742.094344729339</v>
      </c>
      <c r="BB295" s="24">
        <f t="shared" si="81"/>
        <v>8223.0780193019891</v>
      </c>
      <c r="BD295" t="s">
        <v>103</v>
      </c>
      <c r="BE295">
        <v>1</v>
      </c>
      <c r="BG295" t="s">
        <v>5305</v>
      </c>
      <c r="BI295" t="s">
        <v>262</v>
      </c>
      <c r="BN295" t="s">
        <v>5086</v>
      </c>
      <c r="BO295" t="s">
        <v>5077</v>
      </c>
      <c r="BP295" t="s">
        <v>5096</v>
      </c>
      <c r="BS295" t="e">
        <f>_xlfn.XLOOKUP(AV295,#REF!,#REF!)</f>
        <v>#REF!</v>
      </c>
    </row>
    <row r="296" spans="2:71" x14ac:dyDescent="0.2">
      <c r="C296" t="s">
        <v>94</v>
      </c>
      <c r="E296" t="s">
        <v>1042</v>
      </c>
      <c r="F296" t="s">
        <v>1043</v>
      </c>
      <c r="G296" t="s">
        <v>1044</v>
      </c>
      <c r="H296" s="1">
        <v>44641</v>
      </c>
      <c r="J296" t="s">
        <v>4778</v>
      </c>
      <c r="K296">
        <v>11</v>
      </c>
      <c r="L296" t="s">
        <v>4667</v>
      </c>
      <c r="M296" t="s">
        <v>3984</v>
      </c>
      <c r="N296" t="s">
        <v>4668</v>
      </c>
      <c r="O296" t="s">
        <v>98</v>
      </c>
      <c r="P296" t="s">
        <v>99</v>
      </c>
      <c r="Q296">
        <f t="shared" si="75"/>
        <v>31</v>
      </c>
      <c r="R296" s="3">
        <v>344291</v>
      </c>
      <c r="S296" s="3">
        <v>62381.75</v>
      </c>
      <c r="T296" s="20">
        <v>0</v>
      </c>
      <c r="U296" s="3">
        <f t="shared" si="82"/>
        <v>0</v>
      </c>
      <c r="V296" s="21"/>
      <c r="W296" s="3">
        <v>1379.3709935897434</v>
      </c>
      <c r="X296" s="3">
        <v>796.96990740740739</v>
      </c>
      <c r="Y296" s="22">
        <v>143.45458333333335</v>
      </c>
      <c r="Z296">
        <v>75</v>
      </c>
      <c r="AB296" s="3">
        <v>0</v>
      </c>
      <c r="AC296" s="3">
        <v>4167</v>
      </c>
      <c r="AD296" s="3">
        <f t="shared" si="76"/>
        <v>68943.545484330476</v>
      </c>
      <c r="AE296" s="3">
        <v>4154.166666666667</v>
      </c>
      <c r="AG296" s="3">
        <f t="shared" si="77"/>
        <v>73097.712150997148</v>
      </c>
      <c r="AJ296" s="3">
        <v>0</v>
      </c>
      <c r="AK296" t="s">
        <v>100</v>
      </c>
      <c r="AM296" s="23">
        <v>0.05</v>
      </c>
      <c r="AN296" s="24">
        <f t="shared" si="83"/>
        <v>73097.712150997148</v>
      </c>
      <c r="AO296" s="25">
        <f t="shared" si="71"/>
        <v>3654.8856075498575</v>
      </c>
      <c r="AP296" s="3">
        <f t="shared" si="72"/>
        <v>29700</v>
      </c>
      <c r="AQ296" s="24">
        <f t="shared" si="73"/>
        <v>1485</v>
      </c>
      <c r="AR296" s="24">
        <f t="shared" si="74"/>
        <v>107937.59775854701</v>
      </c>
      <c r="AS296" s="24">
        <f t="shared" si="78"/>
        <v>102797.71215099715</v>
      </c>
      <c r="AT296" t="s">
        <v>134</v>
      </c>
      <c r="AU296" t="s">
        <v>134</v>
      </c>
      <c r="AV296" t="s">
        <v>135</v>
      </c>
      <c r="AW296">
        <v>14411</v>
      </c>
      <c r="AX296" t="s">
        <v>136</v>
      </c>
      <c r="AY296">
        <v>94.088300000000004</v>
      </c>
      <c r="AZ296" s="3">
        <f t="shared" si="79"/>
        <v>1147.1946858275364</v>
      </c>
      <c r="BA296" s="24">
        <f t="shared" si="80"/>
        <v>102797.71215099715</v>
      </c>
      <c r="BB296" s="24">
        <f t="shared" si="81"/>
        <v>5139.8856075498625</v>
      </c>
      <c r="BD296" t="s">
        <v>103</v>
      </c>
      <c r="BE296">
        <v>1</v>
      </c>
      <c r="BG296" t="s">
        <v>5305</v>
      </c>
      <c r="BI296" t="s">
        <v>144</v>
      </c>
      <c r="BN296" t="s">
        <v>5067</v>
      </c>
      <c r="BO296" t="s">
        <v>5088</v>
      </c>
      <c r="BP296" t="s">
        <v>5140</v>
      </c>
      <c r="BS296" t="e">
        <f>_xlfn.XLOOKUP(AV296,#REF!,#REF!)</f>
        <v>#REF!</v>
      </c>
    </row>
    <row r="297" spans="2:71" x14ac:dyDescent="0.2">
      <c r="C297" t="s">
        <v>94</v>
      </c>
      <c r="E297" t="s">
        <v>1045</v>
      </c>
      <c r="F297" t="s">
        <v>1046</v>
      </c>
      <c r="G297" t="s">
        <v>1047</v>
      </c>
      <c r="H297" s="1">
        <v>44655</v>
      </c>
      <c r="J297" t="s">
        <v>4702</v>
      </c>
      <c r="K297">
        <v>13</v>
      </c>
      <c r="L297" t="s">
        <v>4667</v>
      </c>
      <c r="M297" t="s">
        <v>3984</v>
      </c>
      <c r="N297" t="s">
        <v>4668</v>
      </c>
      <c r="O297" t="s">
        <v>98</v>
      </c>
      <c r="P297" t="s">
        <v>99</v>
      </c>
      <c r="Q297">
        <f t="shared" si="75"/>
        <v>31</v>
      </c>
      <c r="R297" s="3">
        <v>444515</v>
      </c>
      <c r="S297" s="3">
        <v>79085.833333333328</v>
      </c>
      <c r="T297" s="20">
        <v>0</v>
      </c>
      <c r="U297" s="3">
        <f t="shared" si="82"/>
        <v>0</v>
      </c>
      <c r="V297" s="21"/>
      <c r="W297" s="3">
        <v>1780.9094551282051</v>
      </c>
      <c r="X297" s="3">
        <v>1028.9699074074074</v>
      </c>
      <c r="Y297" s="22">
        <v>185.21458333333334</v>
      </c>
      <c r="Z297">
        <v>75</v>
      </c>
      <c r="AB297" s="3">
        <v>0</v>
      </c>
      <c r="AC297" s="3">
        <v>4167</v>
      </c>
      <c r="AD297" s="3">
        <f t="shared" si="76"/>
        <v>86322.927279202268</v>
      </c>
      <c r="AE297" s="3">
        <v>4154.166666666667</v>
      </c>
      <c r="AG297" s="3">
        <f t="shared" si="77"/>
        <v>90477.093945868939</v>
      </c>
      <c r="AJ297" s="3">
        <v>0</v>
      </c>
      <c r="AK297" t="s">
        <v>100</v>
      </c>
      <c r="AM297" s="23">
        <v>0.05</v>
      </c>
      <c r="AN297" s="24">
        <f t="shared" si="83"/>
        <v>90477.093945868939</v>
      </c>
      <c r="AO297" s="25">
        <f t="shared" si="71"/>
        <v>4523.8546972934473</v>
      </c>
      <c r="AP297" s="3">
        <f t="shared" si="72"/>
        <v>29700</v>
      </c>
      <c r="AQ297" s="24">
        <f t="shared" si="73"/>
        <v>1485</v>
      </c>
      <c r="AR297" s="24">
        <f t="shared" si="74"/>
        <v>126185.94864316238</v>
      </c>
      <c r="AS297" s="24">
        <f t="shared" si="78"/>
        <v>120177.09394586894</v>
      </c>
      <c r="AT297" t="s">
        <v>134</v>
      </c>
      <c r="AU297" t="s">
        <v>134</v>
      </c>
      <c r="AV297" t="s">
        <v>135</v>
      </c>
      <c r="AW297">
        <v>35883</v>
      </c>
      <c r="AX297" t="s">
        <v>136</v>
      </c>
      <c r="AY297">
        <v>94.088300000000004</v>
      </c>
      <c r="AZ297" s="3">
        <f t="shared" si="79"/>
        <v>1341.143889762727</v>
      </c>
      <c r="BA297" s="24">
        <f t="shared" si="80"/>
        <v>120177.09394586894</v>
      </c>
      <c r="BB297" s="24">
        <f t="shared" si="81"/>
        <v>6008.8546972934419</v>
      </c>
      <c r="BD297" t="s">
        <v>103</v>
      </c>
      <c r="BE297">
        <v>1</v>
      </c>
      <c r="BG297" t="s">
        <v>5305</v>
      </c>
      <c r="BI297" t="s">
        <v>144</v>
      </c>
      <c r="BN297" t="s">
        <v>5067</v>
      </c>
      <c r="BO297" t="s">
        <v>5071</v>
      </c>
      <c r="BP297" t="s">
        <v>5127</v>
      </c>
      <c r="BS297" t="e">
        <f>_xlfn.XLOOKUP(AV297,#REF!,#REF!)</f>
        <v>#REF!</v>
      </c>
    </row>
    <row r="298" spans="2:71" x14ac:dyDescent="0.2">
      <c r="C298" t="s">
        <v>94</v>
      </c>
      <c r="E298" t="s">
        <v>1048</v>
      </c>
      <c r="F298" t="s">
        <v>1049</v>
      </c>
      <c r="G298" t="s">
        <v>1050</v>
      </c>
      <c r="H298" s="1">
        <v>44636</v>
      </c>
      <c r="J298" t="s">
        <v>4697</v>
      </c>
      <c r="K298">
        <v>14</v>
      </c>
      <c r="L298" t="s">
        <v>4616</v>
      </c>
      <c r="M298" t="s">
        <v>4464</v>
      </c>
      <c r="N298" t="s">
        <v>4668</v>
      </c>
      <c r="O298" t="s">
        <v>98</v>
      </c>
      <c r="P298" t="s">
        <v>99</v>
      </c>
      <c r="Q298">
        <f t="shared" si="75"/>
        <v>31</v>
      </c>
      <c r="R298" s="3">
        <v>615779</v>
      </c>
      <c r="S298" s="3">
        <v>102629.83333333333</v>
      </c>
      <c r="T298" s="20">
        <v>0.1</v>
      </c>
      <c r="U298" s="3">
        <f t="shared" si="82"/>
        <v>10262.983333333334</v>
      </c>
      <c r="V298" s="21"/>
      <c r="W298" s="3">
        <v>2467.0633012820513</v>
      </c>
      <c r="X298" s="3">
        <v>1425.4143518518517</v>
      </c>
      <c r="Y298" s="22">
        <v>256.57458333333335</v>
      </c>
      <c r="Z298">
        <v>75</v>
      </c>
      <c r="AB298" s="3">
        <v>0</v>
      </c>
      <c r="AC298" s="3">
        <v>4167</v>
      </c>
      <c r="AD298" s="3">
        <f t="shared" si="76"/>
        <v>121283.8689031339</v>
      </c>
      <c r="AE298" s="3">
        <v>12402.5</v>
      </c>
      <c r="AG298" s="3">
        <f t="shared" si="77"/>
        <v>133686.3689031339</v>
      </c>
      <c r="AJ298" s="3">
        <v>0</v>
      </c>
      <c r="AK298" t="s">
        <v>100</v>
      </c>
      <c r="AM298" s="23">
        <v>0.05</v>
      </c>
      <c r="AN298" s="24">
        <f t="shared" si="83"/>
        <v>133686.3689031339</v>
      </c>
      <c r="AO298" s="25">
        <f t="shared" si="71"/>
        <v>6684.3184451566958</v>
      </c>
      <c r="AP298" s="3">
        <f t="shared" si="72"/>
        <v>29700</v>
      </c>
      <c r="AQ298" s="24">
        <f t="shared" si="73"/>
        <v>1485</v>
      </c>
      <c r="AR298" s="24">
        <f t="shared" si="74"/>
        <v>171555.68734829061</v>
      </c>
      <c r="AS298" s="24">
        <f t="shared" si="78"/>
        <v>163386.3689031339</v>
      </c>
      <c r="AT298" t="s">
        <v>4725</v>
      </c>
      <c r="AU298" t="s">
        <v>174</v>
      </c>
      <c r="AV298" t="s">
        <v>174</v>
      </c>
      <c r="AW298" t="s">
        <v>4693</v>
      </c>
      <c r="AX298" t="s">
        <v>169</v>
      </c>
      <c r="AY298">
        <v>1</v>
      </c>
      <c r="AZ298" s="3">
        <f t="shared" si="79"/>
        <v>171555.68734829061</v>
      </c>
      <c r="BA298" s="24">
        <f t="shared" si="80"/>
        <v>163386.3689031339</v>
      </c>
      <c r="BB298" s="24">
        <f t="shared" si="81"/>
        <v>8169.3184451567067</v>
      </c>
      <c r="BD298" t="s">
        <v>170</v>
      </c>
      <c r="BE298">
        <v>1</v>
      </c>
      <c r="BG298" t="s">
        <v>170</v>
      </c>
      <c r="BI298" t="s">
        <v>243</v>
      </c>
      <c r="BN298" t="s">
        <v>5156</v>
      </c>
      <c r="BO298" t="s">
        <v>4725</v>
      </c>
      <c r="BP298" t="s">
        <v>4725</v>
      </c>
    </row>
    <row r="299" spans="2:71" x14ac:dyDescent="0.2">
      <c r="B299">
        <f>+COUNTIF(F299:F3466,F299)</f>
        <v>2</v>
      </c>
      <c r="C299" t="s">
        <v>94</v>
      </c>
      <c r="E299" t="s">
        <v>1051</v>
      </c>
      <c r="F299" t="s">
        <v>1052</v>
      </c>
      <c r="G299" t="s">
        <v>1053</v>
      </c>
      <c r="H299" s="1">
        <v>44676</v>
      </c>
      <c r="J299" t="s">
        <v>4702</v>
      </c>
      <c r="K299">
        <v>13</v>
      </c>
      <c r="L299" t="s">
        <v>4703</v>
      </c>
      <c r="M299" t="s">
        <v>293</v>
      </c>
      <c r="N299" t="s">
        <v>4668</v>
      </c>
      <c r="O299" t="s">
        <v>98</v>
      </c>
      <c r="P299" t="s">
        <v>99</v>
      </c>
      <c r="Q299">
        <f t="shared" si="75"/>
        <v>31</v>
      </c>
      <c r="R299" s="3">
        <v>399226</v>
      </c>
      <c r="S299" s="3">
        <v>71537.666666666672</v>
      </c>
      <c r="T299" s="20">
        <v>0</v>
      </c>
      <c r="U299" s="3">
        <f t="shared" si="82"/>
        <v>0</v>
      </c>
      <c r="V299" s="21"/>
      <c r="W299" s="3">
        <v>1599.4631410256409</v>
      </c>
      <c r="X299" s="3">
        <v>924.13425925925935</v>
      </c>
      <c r="Y299" s="22">
        <v>166.34416666666669</v>
      </c>
      <c r="Z299">
        <v>75</v>
      </c>
      <c r="AB299" s="3">
        <v>0</v>
      </c>
      <c r="AC299" s="3">
        <v>4167</v>
      </c>
      <c r="AD299" s="3">
        <f t="shared" si="76"/>
        <v>78469.60823361823</v>
      </c>
      <c r="AE299" s="3">
        <v>5687.5</v>
      </c>
      <c r="AG299" s="3">
        <f t="shared" si="77"/>
        <v>84157.10823361823</v>
      </c>
      <c r="AJ299" s="3">
        <v>5813.1491241962494</v>
      </c>
      <c r="AK299" t="s">
        <v>229</v>
      </c>
      <c r="AL299" t="s">
        <v>230</v>
      </c>
      <c r="AM299" s="23">
        <v>8.5000000000000006E-2</v>
      </c>
      <c r="AN299" s="24">
        <f t="shared" si="83"/>
        <v>89970.25735781448</v>
      </c>
      <c r="AO299" s="25">
        <f t="shared" si="71"/>
        <v>7647.4718754142314</v>
      </c>
      <c r="AP299" s="3">
        <f t="shared" si="72"/>
        <v>29700</v>
      </c>
      <c r="AQ299" s="24">
        <f t="shared" si="73"/>
        <v>2524.5</v>
      </c>
      <c r="AR299" s="24">
        <f t="shared" si="74"/>
        <v>129842.22923322872</v>
      </c>
      <c r="AS299" s="24">
        <f t="shared" si="78"/>
        <v>119670.25735781448</v>
      </c>
      <c r="AT299" t="s">
        <v>141</v>
      </c>
      <c r="AU299" t="s">
        <v>141</v>
      </c>
      <c r="AV299" t="s">
        <v>142</v>
      </c>
      <c r="AW299">
        <v>1232</v>
      </c>
      <c r="AX299" t="s">
        <v>143</v>
      </c>
      <c r="AY299">
        <v>67.992199999999997</v>
      </c>
      <c r="AZ299" s="3">
        <f t="shared" si="79"/>
        <v>1909.6635971953949</v>
      </c>
      <c r="BA299" s="24">
        <f t="shared" si="80"/>
        <v>119670.25735781448</v>
      </c>
      <c r="BB299" s="24">
        <f t="shared" si="81"/>
        <v>10171.971875414238</v>
      </c>
      <c r="BD299" t="s">
        <v>103</v>
      </c>
      <c r="BE299">
        <v>1</v>
      </c>
      <c r="BG299" t="s">
        <v>5306</v>
      </c>
      <c r="BI299" t="s">
        <v>104</v>
      </c>
      <c r="BN299" t="s">
        <v>5094</v>
      </c>
      <c r="BO299" t="s">
        <v>5061</v>
      </c>
      <c r="BP299" t="s">
        <v>5062</v>
      </c>
      <c r="BS299" t="e">
        <f>_xlfn.XLOOKUP(AV299,#REF!,#REF!)</f>
        <v>#REF!</v>
      </c>
    </row>
    <row r="300" spans="2:71" x14ac:dyDescent="0.2">
      <c r="C300" t="s">
        <v>94</v>
      </c>
      <c r="E300" t="s">
        <v>1054</v>
      </c>
      <c r="F300" t="s">
        <v>1055</v>
      </c>
      <c r="G300" t="s">
        <v>1056</v>
      </c>
      <c r="H300" s="1">
        <v>44627</v>
      </c>
      <c r="J300" t="s">
        <v>4778</v>
      </c>
      <c r="K300">
        <v>11</v>
      </c>
      <c r="L300" t="s">
        <v>4616</v>
      </c>
      <c r="M300" t="s">
        <v>4464</v>
      </c>
      <c r="N300" t="s">
        <v>4668</v>
      </c>
      <c r="O300" t="s">
        <v>98</v>
      </c>
      <c r="P300" t="s">
        <v>99</v>
      </c>
      <c r="Q300">
        <f t="shared" si="75"/>
        <v>31</v>
      </c>
      <c r="R300" s="3">
        <v>252120</v>
      </c>
      <c r="S300" s="3">
        <v>35572.166666666664</v>
      </c>
      <c r="T300" s="20">
        <v>0</v>
      </c>
      <c r="U300" s="3">
        <f t="shared" si="82"/>
        <v>0</v>
      </c>
      <c r="V300" s="21"/>
      <c r="W300" s="3">
        <v>1010.0961538461538</v>
      </c>
      <c r="X300" s="3">
        <v>583.6111111111112</v>
      </c>
      <c r="Y300" s="22">
        <v>105.05</v>
      </c>
      <c r="Z300">
        <v>75</v>
      </c>
      <c r="AB300" s="3">
        <v>1536.7021440751487</v>
      </c>
      <c r="AC300" s="3">
        <v>4167</v>
      </c>
      <c r="AD300" s="3">
        <f t="shared" si="76"/>
        <v>43049.626075699081</v>
      </c>
      <c r="AE300" s="3">
        <v>12402.5</v>
      </c>
      <c r="AG300" s="3">
        <f t="shared" si="77"/>
        <v>55452.126075699081</v>
      </c>
      <c r="AJ300" s="3">
        <v>0</v>
      </c>
      <c r="AK300" t="s">
        <v>100</v>
      </c>
      <c r="AM300" s="23">
        <v>0.05</v>
      </c>
      <c r="AN300" s="24">
        <f t="shared" si="83"/>
        <v>55452.126075699081</v>
      </c>
      <c r="AO300" s="25">
        <f t="shared" ref="AO300:AO327" si="84">AM300*AN300</f>
        <v>2772.6063037849544</v>
      </c>
      <c r="AP300" s="3">
        <f t="shared" ref="AP300:AP327" si="85">+(29700/31)*Q300</f>
        <v>29700</v>
      </c>
      <c r="AQ300" s="24">
        <f t="shared" ref="AQ300:AQ327" si="86">AP300*AM300</f>
        <v>1485</v>
      </c>
      <c r="AR300" s="24">
        <f t="shared" ref="AR300:AR327" si="87">AN300+AO300+AP300+AQ300</f>
        <v>89409.732379484034</v>
      </c>
      <c r="AS300" s="24">
        <f t="shared" si="78"/>
        <v>85152.126075699081</v>
      </c>
      <c r="AT300" t="s">
        <v>4725</v>
      </c>
      <c r="AU300" t="s">
        <v>174</v>
      </c>
      <c r="AV300" t="s">
        <v>174</v>
      </c>
      <c r="AW300" t="s">
        <v>4693</v>
      </c>
      <c r="AX300" t="s">
        <v>169</v>
      </c>
      <c r="AY300">
        <v>1</v>
      </c>
      <c r="AZ300" s="3">
        <f t="shared" si="79"/>
        <v>89409.732379484034</v>
      </c>
      <c r="BA300" s="24">
        <f t="shared" si="80"/>
        <v>85152.126075699081</v>
      </c>
      <c r="BB300" s="24">
        <f t="shared" si="81"/>
        <v>4257.6063037849526</v>
      </c>
      <c r="BD300" t="s">
        <v>170</v>
      </c>
      <c r="BE300">
        <v>1</v>
      </c>
      <c r="BG300" t="s">
        <v>170</v>
      </c>
      <c r="BI300" t="s">
        <v>137</v>
      </c>
      <c r="BN300" t="s">
        <v>4416</v>
      </c>
      <c r="BO300" t="s">
        <v>4725</v>
      </c>
      <c r="BP300" t="s">
        <v>4725</v>
      </c>
    </row>
    <row r="301" spans="2:71" x14ac:dyDescent="0.2">
      <c r="C301" t="s">
        <v>94</v>
      </c>
      <c r="E301" t="s">
        <v>1057</v>
      </c>
      <c r="F301" t="s">
        <v>1058</v>
      </c>
      <c r="G301" t="s">
        <v>1059</v>
      </c>
      <c r="H301" s="1">
        <v>44697</v>
      </c>
      <c r="J301" t="s">
        <v>4702</v>
      </c>
      <c r="K301">
        <v>13</v>
      </c>
      <c r="L301" t="s">
        <v>4667</v>
      </c>
      <c r="M301" t="s">
        <v>293</v>
      </c>
      <c r="N301" t="s">
        <v>4668</v>
      </c>
      <c r="O301" t="s">
        <v>98</v>
      </c>
      <c r="P301" t="s">
        <v>99</v>
      </c>
      <c r="Q301">
        <f t="shared" si="75"/>
        <v>31</v>
      </c>
      <c r="R301" s="3">
        <v>660267</v>
      </c>
      <c r="S301" s="3">
        <v>115044.5</v>
      </c>
      <c r="T301" s="20">
        <v>0</v>
      </c>
      <c r="U301" s="3">
        <f t="shared" si="82"/>
        <v>0</v>
      </c>
      <c r="V301" s="21"/>
      <c r="W301" s="3">
        <v>2645.3004807692309</v>
      </c>
      <c r="X301" s="3">
        <v>1528.3958333333333</v>
      </c>
      <c r="Y301" s="22">
        <v>275.11124999999998</v>
      </c>
      <c r="Z301">
        <v>75</v>
      </c>
      <c r="AB301" s="3">
        <v>0</v>
      </c>
      <c r="AC301" s="3">
        <v>4167</v>
      </c>
      <c r="AD301" s="3">
        <f t="shared" si="76"/>
        <v>123735.30756410256</v>
      </c>
      <c r="AE301" s="3">
        <v>4154.166666666667</v>
      </c>
      <c r="AG301" s="3">
        <f t="shared" si="77"/>
        <v>127889.47423076924</v>
      </c>
      <c r="AJ301" s="3">
        <v>4428.6782206037651</v>
      </c>
      <c r="AK301" t="s">
        <v>166</v>
      </c>
      <c r="AL301" t="s">
        <v>165</v>
      </c>
      <c r="AM301" s="23">
        <v>0.05</v>
      </c>
      <c r="AN301" s="24">
        <f t="shared" si="83"/>
        <v>132318.152451373</v>
      </c>
      <c r="AO301" s="25">
        <f t="shared" si="84"/>
        <v>6615.9076225686504</v>
      </c>
      <c r="AP301" s="3">
        <f t="shared" si="85"/>
        <v>29700</v>
      </c>
      <c r="AQ301" s="24">
        <f t="shared" si="86"/>
        <v>1485</v>
      </c>
      <c r="AR301" s="24">
        <f t="shared" si="87"/>
        <v>170119.06007394165</v>
      </c>
      <c r="AS301" s="24">
        <f t="shared" si="78"/>
        <v>162018.152451373</v>
      </c>
      <c r="AT301" t="s">
        <v>1010</v>
      </c>
      <c r="AU301" t="s">
        <v>1010</v>
      </c>
      <c r="AV301" t="s">
        <v>1011</v>
      </c>
      <c r="AW301" t="s">
        <v>4863</v>
      </c>
      <c r="AX301" t="s">
        <v>157</v>
      </c>
      <c r="AY301">
        <v>125.569</v>
      </c>
      <c r="AZ301" s="3">
        <f t="shared" si="79"/>
        <v>1354.7854970091475</v>
      </c>
      <c r="BA301" s="24">
        <f t="shared" si="80"/>
        <v>162018.152451373</v>
      </c>
      <c r="BB301" s="24">
        <f t="shared" si="81"/>
        <v>8100.9076225686586</v>
      </c>
      <c r="BD301" t="s">
        <v>103</v>
      </c>
      <c r="BE301">
        <v>1</v>
      </c>
      <c r="BG301" t="s">
        <v>5312</v>
      </c>
      <c r="BI301" t="s">
        <v>199</v>
      </c>
      <c r="BN301" t="s">
        <v>5060</v>
      </c>
      <c r="BO301" t="s">
        <v>5074</v>
      </c>
      <c r="BP301" t="s">
        <v>5144</v>
      </c>
      <c r="BS301" t="e">
        <f>_xlfn.XLOOKUP(AV301,#REF!,#REF!)</f>
        <v>#REF!</v>
      </c>
    </row>
    <row r="302" spans="2:71" x14ac:dyDescent="0.2">
      <c r="C302" t="s">
        <v>94</v>
      </c>
      <c r="E302" t="s">
        <v>1060</v>
      </c>
      <c r="F302" t="s">
        <v>1061</v>
      </c>
      <c r="G302" t="s">
        <v>1062</v>
      </c>
      <c r="H302" s="1">
        <v>44641</v>
      </c>
      <c r="J302" t="s">
        <v>4708</v>
      </c>
      <c r="K302">
        <v>12</v>
      </c>
      <c r="L302" t="s">
        <v>4667</v>
      </c>
      <c r="M302" t="s">
        <v>3984</v>
      </c>
      <c r="N302" t="s">
        <v>4668</v>
      </c>
      <c r="O302" t="s">
        <v>98</v>
      </c>
      <c r="P302" t="s">
        <v>99</v>
      </c>
      <c r="Q302">
        <f t="shared" si="75"/>
        <v>31</v>
      </c>
      <c r="R302" s="3">
        <v>296030</v>
      </c>
      <c r="S302" s="3">
        <v>54338.25</v>
      </c>
      <c r="T302" s="20">
        <v>0</v>
      </c>
      <c r="U302" s="3">
        <f t="shared" si="82"/>
        <v>0</v>
      </c>
      <c r="V302" s="21"/>
      <c r="W302" s="3">
        <v>1186.0176282051282</v>
      </c>
      <c r="X302" s="3">
        <v>685.25462962962968</v>
      </c>
      <c r="Y302" s="22">
        <v>123.34583333333335</v>
      </c>
      <c r="Z302">
        <v>75</v>
      </c>
      <c r="AB302" s="3">
        <v>1516.2127821541467</v>
      </c>
      <c r="AC302" s="3">
        <v>4167</v>
      </c>
      <c r="AD302" s="3">
        <f t="shared" si="76"/>
        <v>62091.080873322229</v>
      </c>
      <c r="AE302" s="3">
        <v>4154.166666666667</v>
      </c>
      <c r="AG302" s="3">
        <f t="shared" si="77"/>
        <v>66245.247539988894</v>
      </c>
      <c r="AJ302" s="3">
        <v>0</v>
      </c>
      <c r="AK302" t="s">
        <v>100</v>
      </c>
      <c r="AM302" s="23">
        <v>0.05</v>
      </c>
      <c r="AN302" s="24">
        <f t="shared" si="83"/>
        <v>66245.247539988894</v>
      </c>
      <c r="AO302" s="25">
        <f t="shared" si="84"/>
        <v>3312.2623769994448</v>
      </c>
      <c r="AP302" s="3">
        <f t="shared" si="85"/>
        <v>29700</v>
      </c>
      <c r="AQ302" s="24">
        <f t="shared" si="86"/>
        <v>1485</v>
      </c>
      <c r="AR302" s="24">
        <f t="shared" si="87"/>
        <v>100742.50991698833</v>
      </c>
      <c r="AS302" s="24">
        <f t="shared" si="78"/>
        <v>95945.247539988894</v>
      </c>
      <c r="AT302" t="s">
        <v>134</v>
      </c>
      <c r="AU302" t="s">
        <v>134</v>
      </c>
      <c r="AV302" t="s">
        <v>135</v>
      </c>
      <c r="AW302">
        <v>35879</v>
      </c>
      <c r="AX302" t="s">
        <v>136</v>
      </c>
      <c r="AY302">
        <v>94.088300000000004</v>
      </c>
      <c r="AZ302" s="3">
        <f t="shared" si="79"/>
        <v>1070.7230326936328</v>
      </c>
      <c r="BA302" s="24">
        <f t="shared" si="80"/>
        <v>95945.247539988894</v>
      </c>
      <c r="BB302" s="24">
        <f t="shared" si="81"/>
        <v>4797.2623769994389</v>
      </c>
      <c r="BD302" t="s">
        <v>103</v>
      </c>
      <c r="BE302">
        <v>1</v>
      </c>
      <c r="BG302" t="s">
        <v>5305</v>
      </c>
      <c r="BI302" t="s">
        <v>144</v>
      </c>
      <c r="BN302" t="s">
        <v>5067</v>
      </c>
      <c r="BO302" t="s">
        <v>5071</v>
      </c>
      <c r="BP302" t="s">
        <v>5073</v>
      </c>
      <c r="BS302" t="e">
        <f>_xlfn.XLOOKUP(AV302,#REF!,#REF!)</f>
        <v>#REF!</v>
      </c>
    </row>
    <row r="303" spans="2:71" x14ac:dyDescent="0.2">
      <c r="B303">
        <f>+COUNTIF(F303:F3470,F303)</f>
        <v>2</v>
      </c>
      <c r="C303" t="s">
        <v>94</v>
      </c>
      <c r="E303" t="s">
        <v>1063</v>
      </c>
      <c r="F303" t="s">
        <v>1064</v>
      </c>
      <c r="G303" t="s">
        <v>1065</v>
      </c>
      <c r="H303" s="1">
        <v>44641</v>
      </c>
      <c r="J303" t="s">
        <v>4778</v>
      </c>
      <c r="K303">
        <v>11</v>
      </c>
      <c r="L303" t="s">
        <v>4667</v>
      </c>
      <c r="M303" t="s">
        <v>3984</v>
      </c>
      <c r="N303" t="s">
        <v>4668</v>
      </c>
      <c r="O303" t="s">
        <v>98</v>
      </c>
      <c r="P303" t="s">
        <v>99</v>
      </c>
      <c r="Q303">
        <f t="shared" si="75"/>
        <v>31</v>
      </c>
      <c r="R303" s="3">
        <v>313115</v>
      </c>
      <c r="S303" s="3">
        <v>57185.75</v>
      </c>
      <c r="T303" s="20">
        <v>0</v>
      </c>
      <c r="U303" s="3">
        <f t="shared" si="82"/>
        <v>0</v>
      </c>
      <c r="V303" s="21"/>
      <c r="W303" s="3">
        <v>1254.4671474358972</v>
      </c>
      <c r="X303" s="3">
        <v>724.80324074074076</v>
      </c>
      <c r="Y303" s="22">
        <v>130.46458333333334</v>
      </c>
      <c r="Z303">
        <v>75</v>
      </c>
      <c r="AB303" s="3">
        <v>0</v>
      </c>
      <c r="AC303" s="3">
        <v>4167</v>
      </c>
      <c r="AD303" s="3">
        <f t="shared" si="76"/>
        <v>63537.48497150997</v>
      </c>
      <c r="AE303" s="3">
        <v>4154.166666666667</v>
      </c>
      <c r="AG303" s="3">
        <f t="shared" si="77"/>
        <v>67691.651638176641</v>
      </c>
      <c r="AJ303" s="3">
        <v>0</v>
      </c>
      <c r="AK303" t="s">
        <v>100</v>
      </c>
      <c r="AM303" s="23">
        <v>0.05</v>
      </c>
      <c r="AN303" s="24">
        <f t="shared" si="83"/>
        <v>67691.651638176641</v>
      </c>
      <c r="AO303" s="25">
        <f t="shared" si="84"/>
        <v>3384.5825819088323</v>
      </c>
      <c r="AP303" s="3">
        <f t="shared" si="85"/>
        <v>29700</v>
      </c>
      <c r="AQ303" s="24">
        <f t="shared" si="86"/>
        <v>1485</v>
      </c>
      <c r="AR303" s="24">
        <f t="shared" si="87"/>
        <v>102261.23422008548</v>
      </c>
      <c r="AS303" s="24">
        <f t="shared" si="78"/>
        <v>97391.651638176641</v>
      </c>
      <c r="AT303" t="s">
        <v>141</v>
      </c>
      <c r="AU303" t="s">
        <v>141</v>
      </c>
      <c r="AV303" t="s">
        <v>142</v>
      </c>
      <c r="AW303">
        <v>5151</v>
      </c>
      <c r="AX303" t="s">
        <v>143</v>
      </c>
      <c r="AY303">
        <v>67.992199999999997</v>
      </c>
      <c r="AZ303" s="3">
        <f t="shared" si="79"/>
        <v>1504.0141989829051</v>
      </c>
      <c r="BA303" s="24">
        <f t="shared" si="80"/>
        <v>97391.651638176641</v>
      </c>
      <c r="BB303" s="24">
        <f t="shared" si="81"/>
        <v>4869.582581908835</v>
      </c>
      <c r="BD303" t="s">
        <v>103</v>
      </c>
      <c r="BE303">
        <v>1</v>
      </c>
      <c r="BG303" t="s">
        <v>5306</v>
      </c>
      <c r="BI303" t="s">
        <v>144</v>
      </c>
      <c r="BN303" t="s">
        <v>5067</v>
      </c>
      <c r="BO303" t="s">
        <v>5068</v>
      </c>
      <c r="BP303" t="s">
        <v>5069</v>
      </c>
      <c r="BS303" t="e">
        <f>_xlfn.XLOOKUP(AV303,#REF!,#REF!)</f>
        <v>#REF!</v>
      </c>
    </row>
    <row r="304" spans="2:71" x14ac:dyDescent="0.2">
      <c r="C304" t="s">
        <v>94</v>
      </c>
      <c r="E304" t="s">
        <v>1066</v>
      </c>
      <c r="F304" t="s">
        <v>1067</v>
      </c>
      <c r="G304" t="s">
        <v>1068</v>
      </c>
      <c r="H304" s="1">
        <v>44683</v>
      </c>
      <c r="J304" t="s">
        <v>4702</v>
      </c>
      <c r="K304">
        <v>13</v>
      </c>
      <c r="L304" t="s">
        <v>4691</v>
      </c>
      <c r="M304" t="s">
        <v>4444</v>
      </c>
      <c r="N304" t="s">
        <v>4668</v>
      </c>
      <c r="O304" t="s">
        <v>98</v>
      </c>
      <c r="P304" t="s">
        <v>99</v>
      </c>
      <c r="Q304">
        <f t="shared" si="75"/>
        <v>31</v>
      </c>
      <c r="R304" s="3">
        <v>533045</v>
      </c>
      <c r="S304" s="3">
        <v>88840.75</v>
      </c>
      <c r="T304" s="20">
        <v>0</v>
      </c>
      <c r="U304" s="3">
        <f t="shared" si="82"/>
        <v>0</v>
      </c>
      <c r="V304" s="21"/>
      <c r="W304" s="3">
        <v>2135.5969551282055</v>
      </c>
      <c r="X304" s="3">
        <v>1233.900462962963</v>
      </c>
      <c r="Y304" s="22">
        <v>222.10208333333333</v>
      </c>
      <c r="Z304">
        <v>75</v>
      </c>
      <c r="AB304" s="3">
        <v>0</v>
      </c>
      <c r="AC304" s="3">
        <v>4167</v>
      </c>
      <c r="AD304" s="3">
        <f t="shared" si="76"/>
        <v>96674.349501424498</v>
      </c>
      <c r="AE304" s="3">
        <v>7046.666666666667</v>
      </c>
      <c r="AG304" s="3">
        <f t="shared" si="77"/>
        <v>103721.01616809117</v>
      </c>
      <c r="AJ304" s="3">
        <v>0</v>
      </c>
      <c r="AK304" t="s">
        <v>100</v>
      </c>
      <c r="AM304" s="23">
        <v>0.1</v>
      </c>
      <c r="AN304" s="24">
        <f t="shared" si="83"/>
        <v>103721.01616809117</v>
      </c>
      <c r="AO304" s="25">
        <f t="shared" si="84"/>
        <v>10372.101616809117</v>
      </c>
      <c r="AP304" s="3">
        <f t="shared" si="85"/>
        <v>29700</v>
      </c>
      <c r="AQ304" s="24">
        <f t="shared" si="86"/>
        <v>2970</v>
      </c>
      <c r="AR304" s="24">
        <f t="shared" si="87"/>
        <v>146763.1177849003</v>
      </c>
      <c r="AS304" s="24">
        <f t="shared" si="78"/>
        <v>133421.01616809116</v>
      </c>
      <c r="AT304" t="s">
        <v>632</v>
      </c>
      <c r="AU304" t="s">
        <v>632</v>
      </c>
      <c r="AV304" t="s">
        <v>633</v>
      </c>
      <c r="AW304" t="s">
        <v>4862</v>
      </c>
      <c r="AX304" t="s">
        <v>157</v>
      </c>
      <c r="AY304">
        <v>125.569</v>
      </c>
      <c r="AZ304" s="3">
        <f t="shared" si="79"/>
        <v>1168.7846346224012</v>
      </c>
      <c r="BA304" s="24">
        <f t="shared" si="80"/>
        <v>133421.01616809116</v>
      </c>
      <c r="BB304" s="24">
        <f t="shared" si="81"/>
        <v>13342.101616809145</v>
      </c>
      <c r="BD304" t="s">
        <v>103</v>
      </c>
      <c r="BE304">
        <v>1</v>
      </c>
      <c r="BG304" t="s">
        <v>5310</v>
      </c>
      <c r="BI304" t="s">
        <v>598</v>
      </c>
      <c r="BN304" t="s">
        <v>5128</v>
      </c>
      <c r="BO304" t="s">
        <v>5074</v>
      </c>
      <c r="BP304" t="s">
        <v>5144</v>
      </c>
      <c r="BS304" t="e">
        <f>_xlfn.XLOOKUP(AV304,#REF!,#REF!)</f>
        <v>#REF!</v>
      </c>
    </row>
    <row r="305" spans="2:71" x14ac:dyDescent="0.2">
      <c r="B305">
        <f>+COUNTIF(F305:F3472,F305)</f>
        <v>2</v>
      </c>
      <c r="C305" t="s">
        <v>94</v>
      </c>
      <c r="E305" t="s">
        <v>1069</v>
      </c>
      <c r="F305" t="s">
        <v>1070</v>
      </c>
      <c r="G305" t="s">
        <v>1071</v>
      </c>
      <c r="H305" s="1">
        <v>44634</v>
      </c>
      <c r="J305" t="s">
        <v>4697</v>
      </c>
      <c r="K305">
        <v>14</v>
      </c>
      <c r="L305" t="s">
        <v>4703</v>
      </c>
      <c r="M305" t="s">
        <v>293</v>
      </c>
      <c r="N305" t="s">
        <v>4668</v>
      </c>
      <c r="O305" t="s">
        <v>98</v>
      </c>
      <c r="P305" t="s">
        <v>99</v>
      </c>
      <c r="Q305">
        <f t="shared" si="75"/>
        <v>31</v>
      </c>
      <c r="R305" s="3">
        <v>879185</v>
      </c>
      <c r="S305" s="3">
        <v>151530.75</v>
      </c>
      <c r="T305" s="20">
        <v>0</v>
      </c>
      <c r="U305" s="3">
        <f t="shared" si="82"/>
        <v>0</v>
      </c>
      <c r="V305" s="21"/>
      <c r="W305" s="3">
        <v>3522.3758012820513</v>
      </c>
      <c r="X305" s="3">
        <v>2035.1504629629633</v>
      </c>
      <c r="Y305" s="22">
        <v>366.32708333333335</v>
      </c>
      <c r="Z305">
        <v>75</v>
      </c>
      <c r="AB305" s="3">
        <v>0</v>
      </c>
      <c r="AC305" s="3">
        <v>4167</v>
      </c>
      <c r="AD305" s="3">
        <f t="shared" si="76"/>
        <v>161696.60334757835</v>
      </c>
      <c r="AE305" s="3">
        <v>5687.5</v>
      </c>
      <c r="AG305" s="3">
        <f t="shared" si="77"/>
        <v>167384.10334757835</v>
      </c>
      <c r="AJ305" s="3">
        <v>5785.5624142824954</v>
      </c>
      <c r="AK305" t="s">
        <v>266</v>
      </c>
      <c r="AL305" t="s">
        <v>267</v>
      </c>
      <c r="AM305" s="23">
        <v>8.5000000000000006E-2</v>
      </c>
      <c r="AN305" s="24">
        <f t="shared" si="83"/>
        <v>173169.66576186084</v>
      </c>
      <c r="AO305" s="25">
        <f t="shared" si="84"/>
        <v>14719.421589758173</v>
      </c>
      <c r="AP305" s="3">
        <f t="shared" si="85"/>
        <v>29700</v>
      </c>
      <c r="AQ305" s="24">
        <f t="shared" si="86"/>
        <v>2524.5</v>
      </c>
      <c r="AR305" s="24">
        <f t="shared" si="87"/>
        <v>220113.587351619</v>
      </c>
      <c r="AS305" s="24">
        <f t="shared" si="78"/>
        <v>202869.66576186084</v>
      </c>
      <c r="AT305" t="s">
        <v>141</v>
      </c>
      <c r="AU305" t="s">
        <v>141</v>
      </c>
      <c r="AV305" t="s">
        <v>142</v>
      </c>
      <c r="AW305">
        <v>5030</v>
      </c>
      <c r="AX305" t="s">
        <v>143</v>
      </c>
      <c r="AY305">
        <v>67.992199999999997</v>
      </c>
      <c r="AZ305" s="3">
        <f t="shared" si="79"/>
        <v>3237.3358613431983</v>
      </c>
      <c r="BA305" s="24">
        <f t="shared" si="80"/>
        <v>202869.66576186084</v>
      </c>
      <c r="BB305" s="24">
        <f t="shared" si="81"/>
        <v>17243.92158975816</v>
      </c>
      <c r="BD305" t="s">
        <v>103</v>
      </c>
      <c r="BE305">
        <v>1</v>
      </c>
      <c r="BG305" t="s">
        <v>5306</v>
      </c>
      <c r="BI305" t="s">
        <v>531</v>
      </c>
      <c r="BN305" t="s">
        <v>5154</v>
      </c>
      <c r="BO305" t="s">
        <v>5068</v>
      </c>
      <c r="BP305" t="s">
        <v>5062</v>
      </c>
      <c r="BS305" t="e">
        <f>_xlfn.XLOOKUP(AV305,#REF!,#REF!)</f>
        <v>#REF!</v>
      </c>
    </row>
    <row r="306" spans="2:71" x14ac:dyDescent="0.2">
      <c r="C306" t="s">
        <v>94</v>
      </c>
      <c r="E306" t="s">
        <v>1072</v>
      </c>
      <c r="F306" t="s">
        <v>1073</v>
      </c>
      <c r="G306" t="s">
        <v>1074</v>
      </c>
      <c r="H306" s="1">
        <v>44636</v>
      </c>
      <c r="J306" t="s">
        <v>4678</v>
      </c>
      <c r="K306">
        <v>15</v>
      </c>
      <c r="L306" t="s">
        <v>4703</v>
      </c>
      <c r="M306" t="s">
        <v>293</v>
      </c>
      <c r="N306" t="s">
        <v>4668</v>
      </c>
      <c r="O306" t="s">
        <v>98</v>
      </c>
      <c r="P306" t="s">
        <v>99</v>
      </c>
      <c r="Q306">
        <f t="shared" si="75"/>
        <v>31</v>
      </c>
      <c r="R306" s="3">
        <v>773764</v>
      </c>
      <c r="S306" s="3">
        <v>133960.58333333334</v>
      </c>
      <c r="T306" s="20">
        <v>0</v>
      </c>
      <c r="U306" s="3">
        <f t="shared" si="82"/>
        <v>0</v>
      </c>
      <c r="V306" s="21"/>
      <c r="W306" s="3">
        <v>3100.0160256410254</v>
      </c>
      <c r="X306" s="3">
        <v>1791.1203703703707</v>
      </c>
      <c r="Y306" s="22">
        <v>322.4016666666667</v>
      </c>
      <c r="Z306">
        <v>75</v>
      </c>
      <c r="AB306" s="3">
        <v>0</v>
      </c>
      <c r="AC306" s="3">
        <v>4167</v>
      </c>
      <c r="AD306" s="3">
        <f t="shared" si="76"/>
        <v>143416.12139601141</v>
      </c>
      <c r="AE306" s="3">
        <v>5687.5</v>
      </c>
      <c r="AG306" s="3">
        <f t="shared" si="77"/>
        <v>149103.62139601141</v>
      </c>
      <c r="AJ306" s="3">
        <v>25969.360295241226</v>
      </c>
      <c r="AK306" t="s">
        <v>529</v>
      </c>
      <c r="AL306" t="s">
        <v>530</v>
      </c>
      <c r="AM306" s="23">
        <v>8.5000000000000006E-2</v>
      </c>
      <c r="AN306" s="24">
        <f t="shared" si="83"/>
        <v>175072.98169125264</v>
      </c>
      <c r="AO306" s="25">
        <f t="shared" si="84"/>
        <v>14881.203443756476</v>
      </c>
      <c r="AP306" s="3">
        <f t="shared" si="85"/>
        <v>29700</v>
      </c>
      <c r="AQ306" s="24">
        <f t="shared" si="86"/>
        <v>2524.5</v>
      </c>
      <c r="AR306" s="24">
        <f t="shared" si="87"/>
        <v>222178.68513500912</v>
      </c>
      <c r="AS306" s="24">
        <f t="shared" si="78"/>
        <v>204772.98169125264</v>
      </c>
      <c r="AT306" t="s">
        <v>134</v>
      </c>
      <c r="AU306" t="s">
        <v>134</v>
      </c>
      <c r="AV306" t="s">
        <v>135</v>
      </c>
      <c r="AW306">
        <v>90030</v>
      </c>
      <c r="AX306" t="s">
        <v>136</v>
      </c>
      <c r="AY306">
        <v>94.088300000000004</v>
      </c>
      <c r="AZ306" s="3">
        <f t="shared" si="79"/>
        <v>2361.3848388695419</v>
      </c>
      <c r="BA306" s="24">
        <f t="shared" si="80"/>
        <v>204772.98169125264</v>
      </c>
      <c r="BB306" s="24">
        <f t="shared" si="81"/>
        <v>17405.703443756473</v>
      </c>
      <c r="BD306" t="s">
        <v>103</v>
      </c>
      <c r="BE306">
        <v>1</v>
      </c>
      <c r="BG306" t="s">
        <v>5305</v>
      </c>
      <c r="BI306" t="s">
        <v>531</v>
      </c>
      <c r="BN306" t="s">
        <v>5125</v>
      </c>
      <c r="BO306" t="s">
        <v>5061</v>
      </c>
      <c r="BP306" t="s">
        <v>5062</v>
      </c>
      <c r="BS306" t="e">
        <f>_xlfn.XLOOKUP(AV306,#REF!,#REF!)</f>
        <v>#REF!</v>
      </c>
    </row>
    <row r="307" spans="2:71" x14ac:dyDescent="0.2">
      <c r="B307">
        <f>+COUNTIF(F307:F3474,F307)</f>
        <v>2</v>
      </c>
      <c r="C307" t="s">
        <v>94</v>
      </c>
      <c r="E307" t="s">
        <v>1075</v>
      </c>
      <c r="F307" t="s">
        <v>1076</v>
      </c>
      <c r="G307" t="s">
        <v>1077</v>
      </c>
      <c r="H307" s="1">
        <v>44648</v>
      </c>
      <c r="J307" t="s">
        <v>4708</v>
      </c>
      <c r="K307">
        <v>12</v>
      </c>
      <c r="L307" t="s">
        <v>4667</v>
      </c>
      <c r="M307" t="s">
        <v>3984</v>
      </c>
      <c r="N307" t="s">
        <v>4668</v>
      </c>
      <c r="O307" t="s">
        <v>98</v>
      </c>
      <c r="P307" t="s">
        <v>99</v>
      </c>
      <c r="Q307">
        <f t="shared" si="75"/>
        <v>31</v>
      </c>
      <c r="R307" s="3">
        <v>426868</v>
      </c>
      <c r="S307" s="3">
        <v>71144.583333333328</v>
      </c>
      <c r="T307" s="20">
        <v>0</v>
      </c>
      <c r="U307" s="3">
        <f t="shared" si="82"/>
        <v>0</v>
      </c>
      <c r="V307" s="21"/>
      <c r="W307" s="3">
        <v>1710.2083333333333</v>
      </c>
      <c r="X307" s="3">
        <v>988.12037037037044</v>
      </c>
      <c r="Y307" s="22">
        <v>177.86166666666668</v>
      </c>
      <c r="Z307">
        <v>75</v>
      </c>
      <c r="AB307" s="3">
        <v>0</v>
      </c>
      <c r="AC307" s="3">
        <v>4167</v>
      </c>
      <c r="AD307" s="3">
        <f t="shared" si="76"/>
        <v>78262.773703703686</v>
      </c>
      <c r="AE307" s="3">
        <v>4154.166666666667</v>
      </c>
      <c r="AG307" s="3">
        <f t="shared" si="77"/>
        <v>82416.940370370357</v>
      </c>
      <c r="AJ307" s="3">
        <v>0</v>
      </c>
      <c r="AK307" t="s">
        <v>100</v>
      </c>
      <c r="AM307" s="23">
        <v>0.05</v>
      </c>
      <c r="AN307" s="24">
        <f t="shared" si="83"/>
        <v>82416.940370370357</v>
      </c>
      <c r="AO307" s="25">
        <f t="shared" si="84"/>
        <v>4120.8470185185179</v>
      </c>
      <c r="AP307" s="3">
        <f t="shared" si="85"/>
        <v>29700</v>
      </c>
      <c r="AQ307" s="24">
        <f t="shared" si="86"/>
        <v>1485</v>
      </c>
      <c r="AR307" s="24">
        <f t="shared" si="87"/>
        <v>117722.78738888887</v>
      </c>
      <c r="AS307" s="24">
        <f t="shared" si="78"/>
        <v>112116.94037037036</v>
      </c>
      <c r="AT307" t="s">
        <v>141</v>
      </c>
      <c r="AU307" t="s">
        <v>141</v>
      </c>
      <c r="AV307" t="s">
        <v>142</v>
      </c>
      <c r="AW307">
        <v>2633</v>
      </c>
      <c r="AX307" t="s">
        <v>143</v>
      </c>
      <c r="AY307">
        <v>67.992199999999997</v>
      </c>
      <c r="AZ307" s="3">
        <f t="shared" si="79"/>
        <v>1731.4160652087869</v>
      </c>
      <c r="BA307" s="24">
        <f t="shared" si="80"/>
        <v>112116.94037037036</v>
      </c>
      <c r="BB307" s="24">
        <f t="shared" si="81"/>
        <v>5605.8470185185142</v>
      </c>
      <c r="BD307" t="s">
        <v>103</v>
      </c>
      <c r="BE307">
        <v>1</v>
      </c>
      <c r="BG307" t="s">
        <v>5306</v>
      </c>
      <c r="BI307" t="s">
        <v>144</v>
      </c>
      <c r="BN307" t="s">
        <v>5129</v>
      </c>
      <c r="BO307" t="s">
        <v>5068</v>
      </c>
      <c r="BP307" t="s">
        <v>5130</v>
      </c>
      <c r="BS307" t="e">
        <f>_xlfn.XLOOKUP(AV307,#REF!,#REF!)</f>
        <v>#REF!</v>
      </c>
    </row>
    <row r="308" spans="2:71" x14ac:dyDescent="0.2">
      <c r="C308" t="s">
        <v>94</v>
      </c>
      <c r="E308" t="s">
        <v>1078</v>
      </c>
      <c r="F308" t="s">
        <v>1079</v>
      </c>
      <c r="G308" t="s">
        <v>1080</v>
      </c>
      <c r="H308" s="1">
        <v>44670</v>
      </c>
      <c r="J308" t="s">
        <v>4702</v>
      </c>
      <c r="K308">
        <v>13</v>
      </c>
      <c r="L308" t="s">
        <v>4703</v>
      </c>
      <c r="M308" t="s">
        <v>293</v>
      </c>
      <c r="N308" t="s">
        <v>4668</v>
      </c>
      <c r="O308" t="s">
        <v>98</v>
      </c>
      <c r="P308" t="s">
        <v>99</v>
      </c>
      <c r="Q308">
        <f t="shared" si="75"/>
        <v>31</v>
      </c>
      <c r="R308" s="3">
        <v>641847</v>
      </c>
      <c r="S308" s="3">
        <v>111974.41666666667</v>
      </c>
      <c r="T308" s="20">
        <v>0</v>
      </c>
      <c r="U308" s="3">
        <f t="shared" si="82"/>
        <v>0</v>
      </c>
      <c r="V308" s="21"/>
      <c r="W308" s="3">
        <v>2571.5024038461538</v>
      </c>
      <c r="X308" s="3">
        <v>1485.7569444444446</v>
      </c>
      <c r="Y308" s="22">
        <v>267.43625000000003</v>
      </c>
      <c r="Z308">
        <v>75</v>
      </c>
      <c r="AB308" s="3">
        <v>0</v>
      </c>
      <c r="AC308" s="3">
        <v>4167</v>
      </c>
      <c r="AD308" s="3">
        <f t="shared" si="76"/>
        <v>120541.11226495726</v>
      </c>
      <c r="AE308" s="3">
        <v>5687.5</v>
      </c>
      <c r="AG308" s="3">
        <f t="shared" si="77"/>
        <v>126228.61226495726</v>
      </c>
      <c r="AJ308" s="3">
        <v>5813.1491241962494</v>
      </c>
      <c r="AK308" t="s">
        <v>229</v>
      </c>
      <c r="AL308" t="s">
        <v>230</v>
      </c>
      <c r="AM308" s="23">
        <v>8.5000000000000006E-2</v>
      </c>
      <c r="AN308" s="24">
        <f t="shared" si="83"/>
        <v>132041.76138915351</v>
      </c>
      <c r="AO308" s="25">
        <f t="shared" si="84"/>
        <v>11223.549718078049</v>
      </c>
      <c r="AP308" s="3">
        <f t="shared" si="85"/>
        <v>29700</v>
      </c>
      <c r="AQ308" s="24">
        <f t="shared" si="86"/>
        <v>2524.5</v>
      </c>
      <c r="AR308" s="24">
        <f t="shared" si="87"/>
        <v>175489.81110723157</v>
      </c>
      <c r="AS308" s="24">
        <f t="shared" si="78"/>
        <v>161741.76138915351</v>
      </c>
      <c r="AT308" t="s">
        <v>632</v>
      </c>
      <c r="AU308" t="s">
        <v>632</v>
      </c>
      <c r="AV308" t="s">
        <v>633</v>
      </c>
      <c r="AW308" t="s">
        <v>4850</v>
      </c>
      <c r="AX308" t="s">
        <v>157</v>
      </c>
      <c r="AY308">
        <v>125.569</v>
      </c>
      <c r="AZ308" s="3">
        <f t="shared" si="79"/>
        <v>1397.5568102575601</v>
      </c>
      <c r="BA308" s="24">
        <f t="shared" si="80"/>
        <v>161741.76138915351</v>
      </c>
      <c r="BB308" s="24">
        <f t="shared" si="81"/>
        <v>13748.049718078051</v>
      </c>
      <c r="BD308" t="s">
        <v>103</v>
      </c>
      <c r="BE308">
        <v>1</v>
      </c>
      <c r="BG308" t="s">
        <v>5310</v>
      </c>
      <c r="BI308" t="s">
        <v>262</v>
      </c>
      <c r="BN308" t="s">
        <v>5060</v>
      </c>
      <c r="BO308" t="s">
        <v>5074</v>
      </c>
      <c r="BP308" t="s">
        <v>5144</v>
      </c>
      <c r="BS308" t="e">
        <f>_xlfn.XLOOKUP(AV308,#REF!,#REF!)</f>
        <v>#REF!</v>
      </c>
    </row>
    <row r="309" spans="2:71" x14ac:dyDescent="0.2">
      <c r="C309" t="s">
        <v>94</v>
      </c>
      <c r="E309" t="s">
        <v>1081</v>
      </c>
      <c r="F309" t="s">
        <v>1082</v>
      </c>
      <c r="G309" t="s">
        <v>1083</v>
      </c>
      <c r="H309" s="1">
        <v>44704</v>
      </c>
      <c r="J309" t="s">
        <v>4678</v>
      </c>
      <c r="K309">
        <v>15</v>
      </c>
      <c r="L309" t="s">
        <v>4691</v>
      </c>
      <c r="M309" t="s">
        <v>4444</v>
      </c>
      <c r="N309" t="s">
        <v>4668</v>
      </c>
      <c r="O309" t="s">
        <v>98</v>
      </c>
      <c r="P309" t="s">
        <v>99</v>
      </c>
      <c r="Q309">
        <f t="shared" si="75"/>
        <v>31</v>
      </c>
      <c r="R309" s="3">
        <v>1137228</v>
      </c>
      <c r="S309" s="3">
        <v>189537.91666666666</v>
      </c>
      <c r="T309" s="20">
        <v>0</v>
      </c>
      <c r="U309" s="3">
        <f t="shared" si="82"/>
        <v>0</v>
      </c>
      <c r="V309" s="21"/>
      <c r="W309" s="3">
        <v>4556.2019230769229</v>
      </c>
      <c r="X309" s="3">
        <v>2632.4722222222222</v>
      </c>
      <c r="Y309" s="22">
        <v>473.84500000000003</v>
      </c>
      <c r="Z309">
        <v>75</v>
      </c>
      <c r="AB309" s="3">
        <v>0</v>
      </c>
      <c r="AC309" s="3">
        <v>4167</v>
      </c>
      <c r="AD309" s="3">
        <f t="shared" si="76"/>
        <v>201442.43581196581</v>
      </c>
      <c r="AE309" s="3">
        <v>7046.666666666667</v>
      </c>
      <c r="AG309" s="3">
        <f t="shared" si="77"/>
        <v>208489.10247863247</v>
      </c>
      <c r="AJ309" s="3">
        <v>0</v>
      </c>
      <c r="AK309" t="s">
        <v>100</v>
      </c>
      <c r="AM309" s="23">
        <v>0.1</v>
      </c>
      <c r="AN309" s="24">
        <f t="shared" si="83"/>
        <v>208489.10247863247</v>
      </c>
      <c r="AO309" s="25">
        <f t="shared" si="84"/>
        <v>20848.910247863249</v>
      </c>
      <c r="AP309" s="3">
        <f t="shared" si="85"/>
        <v>29700</v>
      </c>
      <c r="AQ309" s="24">
        <f t="shared" si="86"/>
        <v>2970</v>
      </c>
      <c r="AR309" s="24">
        <f t="shared" si="87"/>
        <v>262008.01272649571</v>
      </c>
      <c r="AS309" s="24">
        <f t="shared" si="78"/>
        <v>238189.10247863247</v>
      </c>
      <c r="AT309" t="s">
        <v>632</v>
      </c>
      <c r="AU309" t="s">
        <v>632</v>
      </c>
      <c r="AV309" t="s">
        <v>633</v>
      </c>
      <c r="AW309" t="s">
        <v>4864</v>
      </c>
      <c r="AX309" t="s">
        <v>157</v>
      </c>
      <c r="AY309">
        <v>125.569</v>
      </c>
      <c r="AZ309" s="3">
        <f t="shared" si="79"/>
        <v>2086.5660531380813</v>
      </c>
      <c r="BA309" s="24">
        <f t="shared" si="80"/>
        <v>238189.10247863247</v>
      </c>
      <c r="BB309" s="24">
        <f t="shared" si="81"/>
        <v>23818.910247863241</v>
      </c>
      <c r="BD309" t="s">
        <v>103</v>
      </c>
      <c r="BE309">
        <v>1</v>
      </c>
      <c r="BG309" t="s">
        <v>5310</v>
      </c>
      <c r="BI309" t="s">
        <v>451</v>
      </c>
      <c r="BN309" t="s">
        <v>5157</v>
      </c>
      <c r="BO309" t="s">
        <v>5074</v>
      </c>
      <c r="BP309" t="s">
        <v>5144</v>
      </c>
      <c r="BS309" t="e">
        <f>_xlfn.XLOOKUP(AV309,#REF!,#REF!)</f>
        <v>#REF!</v>
      </c>
    </row>
    <row r="310" spans="2:71" x14ac:dyDescent="0.2">
      <c r="C310" t="s">
        <v>94</v>
      </c>
      <c r="E310" t="s">
        <v>1084</v>
      </c>
      <c r="F310" t="s">
        <v>1085</v>
      </c>
      <c r="G310" t="s">
        <v>1086</v>
      </c>
      <c r="H310" s="1">
        <v>44650</v>
      </c>
      <c r="J310" t="s">
        <v>4678</v>
      </c>
      <c r="K310">
        <v>15</v>
      </c>
      <c r="L310" t="s">
        <v>4691</v>
      </c>
      <c r="M310" t="s">
        <v>4444</v>
      </c>
      <c r="N310" t="s">
        <v>4668</v>
      </c>
      <c r="O310" t="s">
        <v>98</v>
      </c>
      <c r="P310" t="s">
        <v>99</v>
      </c>
      <c r="Q310">
        <f t="shared" si="75"/>
        <v>31</v>
      </c>
      <c r="R310" s="3">
        <v>957418</v>
      </c>
      <c r="S310" s="3">
        <v>159569.66666666666</v>
      </c>
      <c r="T310" s="20">
        <v>0</v>
      </c>
      <c r="U310" s="3">
        <f t="shared" si="82"/>
        <v>0</v>
      </c>
      <c r="V310" s="21"/>
      <c r="W310" s="3">
        <v>3835.8092948717949</v>
      </c>
      <c r="X310" s="3">
        <v>2216.2453703703704</v>
      </c>
      <c r="Y310" s="22">
        <v>398.92416666666668</v>
      </c>
      <c r="Z310">
        <v>75</v>
      </c>
      <c r="AB310" s="3">
        <v>0</v>
      </c>
      <c r="AC310" s="3">
        <v>4167</v>
      </c>
      <c r="AD310" s="3">
        <f t="shared" si="76"/>
        <v>170262.64549857547</v>
      </c>
      <c r="AE310" s="3">
        <v>7046.666666666667</v>
      </c>
      <c r="AG310" s="3">
        <f t="shared" si="77"/>
        <v>177309.31216524213</v>
      </c>
      <c r="AJ310" s="3">
        <v>0</v>
      </c>
      <c r="AK310" t="s">
        <v>100</v>
      </c>
      <c r="AM310" s="23">
        <v>0.1</v>
      </c>
      <c r="AN310" s="24">
        <f t="shared" si="83"/>
        <v>177309.31216524213</v>
      </c>
      <c r="AO310" s="25">
        <f t="shared" si="84"/>
        <v>17730.931216524212</v>
      </c>
      <c r="AP310" s="3">
        <f t="shared" si="85"/>
        <v>29700</v>
      </c>
      <c r="AQ310" s="24">
        <f t="shared" si="86"/>
        <v>2970</v>
      </c>
      <c r="AR310" s="24">
        <f t="shared" si="87"/>
        <v>227710.24338176634</v>
      </c>
      <c r="AS310" s="24">
        <f t="shared" si="78"/>
        <v>207009.31216524213</v>
      </c>
      <c r="AT310" t="s">
        <v>632</v>
      </c>
      <c r="AU310" t="s">
        <v>632</v>
      </c>
      <c r="AV310" t="s">
        <v>633</v>
      </c>
      <c r="AW310" t="s">
        <v>4862</v>
      </c>
      <c r="AX310" t="s">
        <v>157</v>
      </c>
      <c r="AY310">
        <v>125.569</v>
      </c>
      <c r="AZ310" s="3">
        <f t="shared" si="79"/>
        <v>1813.4272263199225</v>
      </c>
      <c r="BA310" s="24">
        <f t="shared" si="80"/>
        <v>207009.31216524213</v>
      </c>
      <c r="BB310" s="24">
        <f t="shared" si="81"/>
        <v>20700.931216524215</v>
      </c>
      <c r="BD310" t="s">
        <v>103</v>
      </c>
      <c r="BE310">
        <v>1</v>
      </c>
      <c r="BG310" t="s">
        <v>5310</v>
      </c>
      <c r="BI310" t="s">
        <v>598</v>
      </c>
      <c r="BN310" t="s">
        <v>5128</v>
      </c>
      <c r="BO310" t="s">
        <v>5074</v>
      </c>
      <c r="BP310" t="s">
        <v>5144</v>
      </c>
      <c r="BS310" t="e">
        <f>_xlfn.XLOOKUP(AV310,#REF!,#REF!)</f>
        <v>#REF!</v>
      </c>
    </row>
    <row r="311" spans="2:71" x14ac:dyDescent="0.2">
      <c r="C311" t="s">
        <v>94</v>
      </c>
      <c r="E311" t="s">
        <v>1087</v>
      </c>
      <c r="F311" t="s">
        <v>1088</v>
      </c>
      <c r="G311" t="s">
        <v>1089</v>
      </c>
      <c r="H311" s="1">
        <v>44691</v>
      </c>
      <c r="J311" t="s">
        <v>4778</v>
      </c>
      <c r="K311">
        <v>11</v>
      </c>
      <c r="L311" t="s">
        <v>4667</v>
      </c>
      <c r="M311" t="s">
        <v>3984</v>
      </c>
      <c r="N311" t="s">
        <v>4668</v>
      </c>
      <c r="O311" t="s">
        <v>98</v>
      </c>
      <c r="P311" t="s">
        <v>99</v>
      </c>
      <c r="Q311">
        <f t="shared" si="75"/>
        <v>31</v>
      </c>
      <c r="R311" s="3">
        <v>294796</v>
      </c>
      <c r="S311" s="3">
        <v>54132.583333333336</v>
      </c>
      <c r="T311" s="20">
        <v>0</v>
      </c>
      <c r="U311" s="3">
        <f t="shared" si="82"/>
        <v>0</v>
      </c>
      <c r="V311" s="21"/>
      <c r="W311" s="3">
        <v>1181.073717948718</v>
      </c>
      <c r="X311" s="3">
        <v>682.39814814814815</v>
      </c>
      <c r="Y311" s="22">
        <v>122.83166666666666</v>
      </c>
      <c r="Z311">
        <v>75</v>
      </c>
      <c r="AB311" s="3">
        <v>0</v>
      </c>
      <c r="AC311" s="3">
        <v>4167</v>
      </c>
      <c r="AD311" s="3">
        <f t="shared" si="76"/>
        <v>60360.886866096866</v>
      </c>
      <c r="AE311" s="3">
        <v>4154.166666666667</v>
      </c>
      <c r="AG311" s="3">
        <f t="shared" si="77"/>
        <v>64515.05353276353</v>
      </c>
      <c r="AJ311" s="3">
        <v>0</v>
      </c>
      <c r="AK311" t="s">
        <v>100</v>
      </c>
      <c r="AM311" s="23">
        <v>0.05</v>
      </c>
      <c r="AN311" s="24">
        <f t="shared" si="83"/>
        <v>64515.05353276353</v>
      </c>
      <c r="AO311" s="25">
        <f t="shared" si="84"/>
        <v>3225.7526766381766</v>
      </c>
      <c r="AP311" s="3">
        <f t="shared" si="85"/>
        <v>29700</v>
      </c>
      <c r="AQ311" s="24">
        <f t="shared" si="86"/>
        <v>1485</v>
      </c>
      <c r="AR311" s="24">
        <f t="shared" si="87"/>
        <v>98925.806209401708</v>
      </c>
      <c r="AS311" s="24">
        <f t="shared" si="78"/>
        <v>94215.05353276353</v>
      </c>
      <c r="AT311" t="s">
        <v>134</v>
      </c>
      <c r="AU311" t="s">
        <v>134</v>
      </c>
      <c r="AV311" t="s">
        <v>135</v>
      </c>
      <c r="AW311">
        <v>35876</v>
      </c>
      <c r="AX311" t="s">
        <v>136</v>
      </c>
      <c r="AY311">
        <v>94.088300000000004</v>
      </c>
      <c r="AZ311" s="3">
        <f t="shared" si="79"/>
        <v>1051.4145351696407</v>
      </c>
      <c r="BA311" s="24">
        <f t="shared" si="80"/>
        <v>94215.05353276353</v>
      </c>
      <c r="BB311" s="24">
        <f t="shared" si="81"/>
        <v>4710.7526766381779</v>
      </c>
      <c r="BD311" t="s">
        <v>103</v>
      </c>
      <c r="BE311">
        <v>1</v>
      </c>
      <c r="BG311" t="s">
        <v>5305</v>
      </c>
      <c r="BI311" t="s">
        <v>144</v>
      </c>
      <c r="BN311" t="s">
        <v>5067</v>
      </c>
      <c r="BO311" t="s">
        <v>5071</v>
      </c>
      <c r="BP311" t="s">
        <v>5076</v>
      </c>
      <c r="BS311" t="e">
        <f>_xlfn.XLOOKUP(AV311,#REF!,#REF!)</f>
        <v>#REF!</v>
      </c>
    </row>
    <row r="312" spans="2:71" x14ac:dyDescent="0.2">
      <c r="C312" t="s">
        <v>94</v>
      </c>
      <c r="E312" t="s">
        <v>1090</v>
      </c>
      <c r="F312" t="s">
        <v>1091</v>
      </c>
      <c r="G312" t="s">
        <v>1092</v>
      </c>
      <c r="H312" s="1">
        <v>44648</v>
      </c>
      <c r="J312" t="s">
        <v>4702</v>
      </c>
      <c r="K312">
        <v>13</v>
      </c>
      <c r="L312" t="s">
        <v>4691</v>
      </c>
      <c r="M312" t="s">
        <v>4444</v>
      </c>
      <c r="N312" t="s">
        <v>4668</v>
      </c>
      <c r="O312" t="s">
        <v>98</v>
      </c>
      <c r="P312" t="s">
        <v>99</v>
      </c>
      <c r="Q312">
        <f t="shared" si="75"/>
        <v>31</v>
      </c>
      <c r="R312" s="3">
        <v>610208</v>
      </c>
      <c r="S312" s="3">
        <v>106701.25</v>
      </c>
      <c r="T312" s="20">
        <v>0</v>
      </c>
      <c r="U312" s="3">
        <f t="shared" si="82"/>
        <v>0</v>
      </c>
      <c r="V312" s="21"/>
      <c r="W312" s="3">
        <v>2444.7435897435898</v>
      </c>
      <c r="X312" s="3">
        <v>1412.5185185185185</v>
      </c>
      <c r="Y312" s="22">
        <v>254.25333333333333</v>
      </c>
      <c r="Z312">
        <v>75</v>
      </c>
      <c r="AB312" s="3">
        <v>0</v>
      </c>
      <c r="AC312" s="3">
        <v>4167</v>
      </c>
      <c r="AD312" s="3">
        <f t="shared" si="76"/>
        <v>115054.76544159545</v>
      </c>
      <c r="AE312" s="3">
        <v>7046.666666666667</v>
      </c>
      <c r="AG312" s="3">
        <f t="shared" si="77"/>
        <v>122101.43210826212</v>
      </c>
      <c r="AJ312" s="3">
        <v>0</v>
      </c>
      <c r="AK312" t="s">
        <v>100</v>
      </c>
      <c r="AM312" s="23">
        <v>0.1</v>
      </c>
      <c r="AN312" s="24">
        <f t="shared" si="83"/>
        <v>122101.43210826212</v>
      </c>
      <c r="AO312" s="25">
        <f t="shared" si="84"/>
        <v>12210.143210826212</v>
      </c>
      <c r="AP312" s="3">
        <f t="shared" si="85"/>
        <v>29700</v>
      </c>
      <c r="AQ312" s="24">
        <f t="shared" si="86"/>
        <v>2970</v>
      </c>
      <c r="AR312" s="24">
        <f t="shared" si="87"/>
        <v>166981.57531908833</v>
      </c>
      <c r="AS312" s="24">
        <f t="shared" si="78"/>
        <v>151801.43210826212</v>
      </c>
      <c r="AT312" t="s">
        <v>134</v>
      </c>
      <c r="AU312" t="s">
        <v>134</v>
      </c>
      <c r="AV312" t="s">
        <v>135</v>
      </c>
      <c r="AW312">
        <v>94623</v>
      </c>
      <c r="AX312" t="s">
        <v>136</v>
      </c>
      <c r="AY312">
        <v>94.088300000000004</v>
      </c>
      <c r="AZ312" s="3">
        <f t="shared" si="79"/>
        <v>1774.73262158088</v>
      </c>
      <c r="BA312" s="24">
        <f t="shared" si="80"/>
        <v>151801.43210826212</v>
      </c>
      <c r="BB312" s="24">
        <f t="shared" si="81"/>
        <v>15180.143210826209</v>
      </c>
      <c r="BD312" t="s">
        <v>103</v>
      </c>
      <c r="BE312">
        <v>1</v>
      </c>
      <c r="BG312" t="s">
        <v>5305</v>
      </c>
      <c r="BI312" t="s">
        <v>598</v>
      </c>
      <c r="BN312" t="s">
        <v>5128</v>
      </c>
      <c r="BO312" t="s">
        <v>134</v>
      </c>
      <c r="BP312" t="s">
        <v>5091</v>
      </c>
      <c r="BS312" t="e">
        <f>_xlfn.XLOOKUP(AV312,#REF!,#REF!)</f>
        <v>#REF!</v>
      </c>
    </row>
    <row r="313" spans="2:71" x14ac:dyDescent="0.2">
      <c r="C313" t="s">
        <v>94</v>
      </c>
      <c r="E313" t="s">
        <v>1093</v>
      </c>
      <c r="F313" t="s">
        <v>1094</v>
      </c>
      <c r="G313" t="s">
        <v>1095</v>
      </c>
      <c r="H313" s="1">
        <v>44676</v>
      </c>
      <c r="J313" t="s">
        <v>4697</v>
      </c>
      <c r="K313">
        <v>14</v>
      </c>
      <c r="L313" t="s">
        <v>4703</v>
      </c>
      <c r="M313" t="s">
        <v>293</v>
      </c>
      <c r="N313" t="s">
        <v>4668</v>
      </c>
      <c r="O313" t="s">
        <v>98</v>
      </c>
      <c r="P313" t="s">
        <v>99</v>
      </c>
      <c r="Q313">
        <f t="shared" si="75"/>
        <v>31</v>
      </c>
      <c r="R313" s="3">
        <v>569881</v>
      </c>
      <c r="S313" s="3">
        <v>99980.083333333328</v>
      </c>
      <c r="T313" s="20">
        <v>0</v>
      </c>
      <c r="U313" s="3">
        <f t="shared" si="82"/>
        <v>0</v>
      </c>
      <c r="V313" s="21"/>
      <c r="W313" s="3">
        <v>2283.1770833333335</v>
      </c>
      <c r="X313" s="3">
        <v>1319.1689814814815</v>
      </c>
      <c r="Y313" s="22">
        <v>237.45041666666668</v>
      </c>
      <c r="Z313">
        <v>75</v>
      </c>
      <c r="AB313" s="3">
        <v>0</v>
      </c>
      <c r="AC313" s="3">
        <v>4167</v>
      </c>
      <c r="AD313" s="3">
        <f t="shared" si="76"/>
        <v>108061.87981481481</v>
      </c>
      <c r="AE313" s="3">
        <v>5687.5</v>
      </c>
      <c r="AG313" s="3">
        <f t="shared" si="77"/>
        <v>113749.37981481481</v>
      </c>
      <c r="AJ313" s="3">
        <v>5785.5624142824954</v>
      </c>
      <c r="AK313" t="s">
        <v>266</v>
      </c>
      <c r="AL313" t="s">
        <v>267</v>
      </c>
      <c r="AM313" s="23">
        <v>8.5000000000000006E-2</v>
      </c>
      <c r="AN313" s="24">
        <f t="shared" si="83"/>
        <v>119534.9422290973</v>
      </c>
      <c r="AO313" s="25">
        <f t="shared" si="84"/>
        <v>10160.47008947327</v>
      </c>
      <c r="AP313" s="3">
        <f t="shared" si="85"/>
        <v>29700</v>
      </c>
      <c r="AQ313" s="24">
        <f t="shared" si="86"/>
        <v>2524.5</v>
      </c>
      <c r="AR313" s="24">
        <f t="shared" si="87"/>
        <v>161919.91231857057</v>
      </c>
      <c r="AS313" s="24">
        <f t="shared" si="78"/>
        <v>149234.9422290973</v>
      </c>
      <c r="AT313" t="s">
        <v>134</v>
      </c>
      <c r="AU313" t="s">
        <v>134</v>
      </c>
      <c r="AV313" t="s">
        <v>135</v>
      </c>
      <c r="AW313">
        <v>90373</v>
      </c>
      <c r="AX313" t="s">
        <v>136</v>
      </c>
      <c r="AY313">
        <v>94.088300000000004</v>
      </c>
      <c r="AZ313" s="3">
        <f t="shared" si="79"/>
        <v>1720.9356776407965</v>
      </c>
      <c r="BA313" s="24">
        <f t="shared" si="80"/>
        <v>149234.9422290973</v>
      </c>
      <c r="BB313" s="24">
        <f t="shared" si="81"/>
        <v>12684.970089473267</v>
      </c>
      <c r="BD313" t="s">
        <v>103</v>
      </c>
      <c r="BE313">
        <v>1</v>
      </c>
      <c r="BG313" t="s">
        <v>5305</v>
      </c>
      <c r="BI313" t="s">
        <v>199</v>
      </c>
      <c r="BN313" t="s">
        <v>5115</v>
      </c>
      <c r="BO313" t="s">
        <v>5061</v>
      </c>
      <c r="BP313" t="s">
        <v>5062</v>
      </c>
      <c r="BS313" t="e">
        <f>_xlfn.XLOOKUP(AV313,#REF!,#REF!)</f>
        <v>#REF!</v>
      </c>
    </row>
    <row r="314" spans="2:71" x14ac:dyDescent="0.2">
      <c r="C314" t="s">
        <v>94</v>
      </c>
      <c r="E314" t="s">
        <v>1096</v>
      </c>
      <c r="F314" t="s">
        <v>1097</v>
      </c>
      <c r="G314" t="s">
        <v>1098</v>
      </c>
      <c r="H314" s="1">
        <v>44676</v>
      </c>
      <c r="J314" t="s">
        <v>4708</v>
      </c>
      <c r="K314">
        <v>12</v>
      </c>
      <c r="L314" t="s">
        <v>4703</v>
      </c>
      <c r="M314" t="s">
        <v>293</v>
      </c>
      <c r="N314" t="s">
        <v>4668</v>
      </c>
      <c r="O314" t="s">
        <v>98</v>
      </c>
      <c r="P314" t="s">
        <v>99</v>
      </c>
      <c r="Q314">
        <f t="shared" si="75"/>
        <v>31</v>
      </c>
      <c r="R314" s="3">
        <v>379699</v>
      </c>
      <c r="S314" s="3">
        <v>68283.166666666672</v>
      </c>
      <c r="T314" s="20">
        <v>0</v>
      </c>
      <c r="U314" s="3">
        <f t="shared" si="82"/>
        <v>0</v>
      </c>
      <c r="V314" s="21"/>
      <c r="W314" s="3">
        <v>1521.2299679487178</v>
      </c>
      <c r="X314" s="3">
        <v>878.93287037037032</v>
      </c>
      <c r="Y314" s="22">
        <v>158.20791666666668</v>
      </c>
      <c r="Z314">
        <v>75</v>
      </c>
      <c r="AB314" s="3">
        <v>2048.9361921001982</v>
      </c>
      <c r="AC314" s="3">
        <v>4167</v>
      </c>
      <c r="AD314" s="3">
        <f t="shared" si="76"/>
        <v>77132.47361375262</v>
      </c>
      <c r="AE314" s="3">
        <v>5687.5</v>
      </c>
      <c r="AG314" s="3">
        <f t="shared" si="77"/>
        <v>82819.97361375262</v>
      </c>
      <c r="AJ314" s="3">
        <v>5785.5624142824954</v>
      </c>
      <c r="AK314" t="s">
        <v>266</v>
      </c>
      <c r="AL314" t="s">
        <v>267</v>
      </c>
      <c r="AM314" s="23">
        <v>8.5000000000000006E-2</v>
      </c>
      <c r="AN314" s="24">
        <f t="shared" si="83"/>
        <v>88605.536028035116</v>
      </c>
      <c r="AO314" s="25">
        <f t="shared" si="84"/>
        <v>7531.470562382985</v>
      </c>
      <c r="AP314" s="3">
        <f t="shared" si="85"/>
        <v>29700</v>
      </c>
      <c r="AQ314" s="24">
        <f t="shared" si="86"/>
        <v>2524.5</v>
      </c>
      <c r="AR314" s="24">
        <f t="shared" si="87"/>
        <v>128361.5065904181</v>
      </c>
      <c r="AS314" s="24">
        <f t="shared" si="78"/>
        <v>118305.53602803512</v>
      </c>
      <c r="AT314" t="s">
        <v>134</v>
      </c>
      <c r="AU314" t="s">
        <v>134</v>
      </c>
      <c r="AV314" t="s">
        <v>135</v>
      </c>
      <c r="AW314">
        <v>90385</v>
      </c>
      <c r="AX314" t="s">
        <v>136</v>
      </c>
      <c r="AY314">
        <v>94.088300000000004</v>
      </c>
      <c r="AZ314" s="3">
        <f t="shared" si="79"/>
        <v>1364.2664028409281</v>
      </c>
      <c r="BA314" s="24">
        <f t="shared" si="80"/>
        <v>118305.53602803512</v>
      </c>
      <c r="BB314" s="24">
        <f t="shared" si="81"/>
        <v>10055.97056238298</v>
      </c>
      <c r="BD314" t="s">
        <v>103</v>
      </c>
      <c r="BE314">
        <v>1</v>
      </c>
      <c r="BG314" t="s">
        <v>5305</v>
      </c>
      <c r="BI314" t="s">
        <v>199</v>
      </c>
      <c r="BN314" t="s">
        <v>5138</v>
      </c>
      <c r="BO314" t="s">
        <v>5061</v>
      </c>
      <c r="BP314" t="s">
        <v>5062</v>
      </c>
      <c r="BS314" t="e">
        <f>_xlfn.XLOOKUP(AV314,#REF!,#REF!)</f>
        <v>#REF!</v>
      </c>
    </row>
    <row r="315" spans="2:71" x14ac:dyDescent="0.2">
      <c r="C315" t="s">
        <v>94</v>
      </c>
      <c r="E315" t="s">
        <v>1099</v>
      </c>
      <c r="F315" t="s">
        <v>1100</v>
      </c>
      <c r="G315" t="s">
        <v>1101</v>
      </c>
      <c r="H315" s="1">
        <v>44713</v>
      </c>
      <c r="J315" t="s">
        <v>4697</v>
      </c>
      <c r="K315">
        <v>14</v>
      </c>
      <c r="L315" t="s">
        <v>4691</v>
      </c>
      <c r="M315" t="s">
        <v>4444</v>
      </c>
      <c r="N315" t="s">
        <v>4668</v>
      </c>
      <c r="O315" t="s">
        <v>98</v>
      </c>
      <c r="P315" t="s">
        <v>99</v>
      </c>
      <c r="Q315">
        <f t="shared" si="75"/>
        <v>31</v>
      </c>
      <c r="R315" s="3">
        <v>867586</v>
      </c>
      <c r="S315" s="3">
        <v>144597.66666666666</v>
      </c>
      <c r="T315" s="20">
        <v>0</v>
      </c>
      <c r="U315" s="3">
        <f t="shared" si="82"/>
        <v>0</v>
      </c>
      <c r="V315" s="21"/>
      <c r="W315" s="3">
        <v>3475.9054487179487</v>
      </c>
      <c r="X315" s="3">
        <v>2008.3009259259259</v>
      </c>
      <c r="Y315" s="22">
        <v>361.49416666666667</v>
      </c>
      <c r="Z315">
        <v>75</v>
      </c>
      <c r="AB315" s="3">
        <v>5480.9043138680308</v>
      </c>
      <c r="AC315" s="3">
        <v>4167</v>
      </c>
      <c r="AD315" s="3">
        <f t="shared" si="76"/>
        <v>160166.27152184522</v>
      </c>
      <c r="AE315" s="3">
        <v>7046.666666666667</v>
      </c>
      <c r="AG315" s="3">
        <f t="shared" si="77"/>
        <v>167212.93818851188</v>
      </c>
      <c r="AJ315" s="3">
        <v>0</v>
      </c>
      <c r="AK315" t="s">
        <v>100</v>
      </c>
      <c r="AM315" s="23">
        <v>0.1</v>
      </c>
      <c r="AN315" s="24">
        <f t="shared" si="83"/>
        <v>167212.93818851188</v>
      </c>
      <c r="AO315" s="25">
        <f t="shared" si="84"/>
        <v>16721.293818851187</v>
      </c>
      <c r="AP315" s="3">
        <f t="shared" si="85"/>
        <v>29700</v>
      </c>
      <c r="AQ315" s="24">
        <f t="shared" si="86"/>
        <v>2970</v>
      </c>
      <c r="AR315" s="24">
        <f t="shared" si="87"/>
        <v>216604.23200736305</v>
      </c>
      <c r="AS315" s="24">
        <f t="shared" si="78"/>
        <v>196912.93818851188</v>
      </c>
      <c r="AT315" t="s">
        <v>134</v>
      </c>
      <c r="AU315" t="s">
        <v>134</v>
      </c>
      <c r="AV315" t="s">
        <v>135</v>
      </c>
      <c r="AW315">
        <v>90292</v>
      </c>
      <c r="AX315" t="s">
        <v>136</v>
      </c>
      <c r="AY315">
        <v>94.088300000000004</v>
      </c>
      <c r="AZ315" s="3">
        <f t="shared" si="79"/>
        <v>2302.137800421126</v>
      </c>
      <c r="BA315" s="24">
        <f t="shared" si="80"/>
        <v>196912.93818851188</v>
      </c>
      <c r="BB315" s="24">
        <f t="shared" si="81"/>
        <v>19691.293818851176</v>
      </c>
      <c r="BD315" t="s">
        <v>103</v>
      </c>
      <c r="BE315">
        <v>1</v>
      </c>
      <c r="BG315" t="s">
        <v>5305</v>
      </c>
      <c r="BI315" t="s">
        <v>451</v>
      </c>
      <c r="BN315" t="s">
        <v>5139</v>
      </c>
      <c r="BO315" t="s">
        <v>134</v>
      </c>
      <c r="BP315" t="s">
        <v>5091</v>
      </c>
      <c r="BS315" t="e">
        <f>_xlfn.XLOOKUP(AV315,#REF!,#REF!)</f>
        <v>#REF!</v>
      </c>
    </row>
    <row r="316" spans="2:71" x14ac:dyDescent="0.2">
      <c r="B316">
        <f>+COUNTIF(F316:F3483,F316)</f>
        <v>2</v>
      </c>
      <c r="C316" t="s">
        <v>94</v>
      </c>
      <c r="E316" t="s">
        <v>1102</v>
      </c>
      <c r="F316" t="s">
        <v>1103</v>
      </c>
      <c r="G316" t="s">
        <v>1104</v>
      </c>
      <c r="H316" s="1">
        <v>44676</v>
      </c>
      <c r="J316" t="s">
        <v>4778</v>
      </c>
      <c r="K316">
        <v>11</v>
      </c>
      <c r="L316" t="s">
        <v>4667</v>
      </c>
      <c r="M316" t="s">
        <v>3984</v>
      </c>
      <c r="N316" t="s">
        <v>4668</v>
      </c>
      <c r="O316" t="s">
        <v>98</v>
      </c>
      <c r="P316" t="s">
        <v>99</v>
      </c>
      <c r="Q316">
        <f t="shared" si="75"/>
        <v>31</v>
      </c>
      <c r="R316" s="3">
        <v>252120</v>
      </c>
      <c r="S316" s="3">
        <v>37791.416666666664</v>
      </c>
      <c r="T316" s="20">
        <v>0</v>
      </c>
      <c r="U316" s="3">
        <f t="shared" si="82"/>
        <v>0</v>
      </c>
      <c r="V316" s="21"/>
      <c r="W316" s="3">
        <v>1010.0961538461538</v>
      </c>
      <c r="X316" s="3">
        <v>583.6111111111112</v>
      </c>
      <c r="Y316" s="22">
        <v>105.05</v>
      </c>
      <c r="Z316">
        <v>75</v>
      </c>
      <c r="AB316" s="3">
        <v>0</v>
      </c>
      <c r="AC316" s="3">
        <v>4167</v>
      </c>
      <c r="AD316" s="3">
        <f t="shared" si="76"/>
        <v>43732.173931623933</v>
      </c>
      <c r="AE316" s="3">
        <v>4154.166666666667</v>
      </c>
      <c r="AG316" s="3">
        <f t="shared" si="77"/>
        <v>47886.340598290597</v>
      </c>
      <c r="AJ316" s="3">
        <v>0</v>
      </c>
      <c r="AK316" t="s">
        <v>100</v>
      </c>
      <c r="AM316" s="23">
        <v>0.05</v>
      </c>
      <c r="AN316" s="24">
        <f t="shared" si="83"/>
        <v>47886.340598290597</v>
      </c>
      <c r="AO316" s="25">
        <f t="shared" si="84"/>
        <v>2394.3170299145299</v>
      </c>
      <c r="AP316" s="3">
        <f t="shared" si="85"/>
        <v>29700</v>
      </c>
      <c r="AQ316" s="24">
        <f t="shared" si="86"/>
        <v>1485</v>
      </c>
      <c r="AR316" s="24">
        <f t="shared" si="87"/>
        <v>81465.657628205125</v>
      </c>
      <c r="AS316" s="24">
        <f t="shared" si="78"/>
        <v>77586.340598290597</v>
      </c>
      <c r="AT316" t="s">
        <v>141</v>
      </c>
      <c r="AU316" t="s">
        <v>141</v>
      </c>
      <c r="AV316" t="s">
        <v>142</v>
      </c>
      <c r="AW316">
        <v>5151</v>
      </c>
      <c r="AX316" t="s">
        <v>143</v>
      </c>
      <c r="AY316">
        <v>67.992199999999997</v>
      </c>
      <c r="AZ316" s="3">
        <f t="shared" si="79"/>
        <v>1198.1618130933421</v>
      </c>
      <c r="BA316" s="24">
        <f t="shared" si="80"/>
        <v>77586.340598290597</v>
      </c>
      <c r="BB316" s="24">
        <f t="shared" si="81"/>
        <v>3879.3170299145277</v>
      </c>
      <c r="BD316" t="s">
        <v>103</v>
      </c>
      <c r="BE316">
        <v>1</v>
      </c>
      <c r="BG316" t="s">
        <v>5306</v>
      </c>
      <c r="BI316" t="s">
        <v>144</v>
      </c>
      <c r="BN316" t="s">
        <v>5067</v>
      </c>
      <c r="BO316" t="s">
        <v>5068</v>
      </c>
      <c r="BP316" t="s">
        <v>5069</v>
      </c>
      <c r="BS316" t="e">
        <f>_xlfn.XLOOKUP(AV316,#REF!,#REF!)</f>
        <v>#REF!</v>
      </c>
    </row>
    <row r="317" spans="2:71" x14ac:dyDescent="0.2">
      <c r="C317" t="s">
        <v>94</v>
      </c>
      <c r="E317" t="s">
        <v>1105</v>
      </c>
      <c r="F317" t="s">
        <v>1106</v>
      </c>
      <c r="G317" t="s">
        <v>1107</v>
      </c>
      <c r="H317" s="1">
        <v>44704</v>
      </c>
      <c r="J317" t="s">
        <v>4702</v>
      </c>
      <c r="K317">
        <v>13</v>
      </c>
      <c r="L317" t="s">
        <v>4703</v>
      </c>
      <c r="M317" t="s">
        <v>293</v>
      </c>
      <c r="N317" t="s">
        <v>4668</v>
      </c>
      <c r="O317" t="s">
        <v>98</v>
      </c>
      <c r="P317" t="s">
        <v>99</v>
      </c>
      <c r="Q317">
        <f t="shared" si="75"/>
        <v>31</v>
      </c>
      <c r="R317" s="3">
        <v>629718</v>
      </c>
      <c r="S317" s="3">
        <v>109952.91666666667</v>
      </c>
      <c r="T317" s="20">
        <v>0</v>
      </c>
      <c r="U317" s="3">
        <f t="shared" si="82"/>
        <v>0</v>
      </c>
      <c r="V317" s="21"/>
      <c r="W317" s="3">
        <v>2522.9086538461538</v>
      </c>
      <c r="X317" s="3">
        <v>1457.6805555555557</v>
      </c>
      <c r="Y317" s="22">
        <v>262.38249999999999</v>
      </c>
      <c r="Z317">
        <v>75</v>
      </c>
      <c r="AB317" s="3">
        <v>0</v>
      </c>
      <c r="AC317" s="3">
        <v>4167</v>
      </c>
      <c r="AD317" s="3">
        <f t="shared" si="76"/>
        <v>118437.8883760684</v>
      </c>
      <c r="AE317" s="3">
        <v>5687.5</v>
      </c>
      <c r="AG317" s="3">
        <f t="shared" si="77"/>
        <v>124125.3883760684</v>
      </c>
      <c r="AJ317" s="3">
        <v>4428.6782206037651</v>
      </c>
      <c r="AK317" t="s">
        <v>166</v>
      </c>
      <c r="AL317" t="s">
        <v>165</v>
      </c>
      <c r="AM317" s="23">
        <v>8.5000000000000006E-2</v>
      </c>
      <c r="AN317" s="24">
        <f t="shared" si="83"/>
        <v>128554.06659667216</v>
      </c>
      <c r="AO317" s="25">
        <f t="shared" si="84"/>
        <v>10927.095660717134</v>
      </c>
      <c r="AP317" s="3">
        <f t="shared" si="85"/>
        <v>29700</v>
      </c>
      <c r="AQ317" s="24">
        <f t="shared" si="86"/>
        <v>2524.5</v>
      </c>
      <c r="AR317" s="24">
        <f t="shared" si="87"/>
        <v>171705.66225738928</v>
      </c>
      <c r="AS317" s="24">
        <f t="shared" si="78"/>
        <v>158254.06659667217</v>
      </c>
      <c r="AT317" t="s">
        <v>225</v>
      </c>
      <c r="AU317" t="s">
        <v>225</v>
      </c>
      <c r="AV317" t="s">
        <v>156</v>
      </c>
      <c r="AW317" t="s">
        <v>4865</v>
      </c>
      <c r="AX317" t="s">
        <v>157</v>
      </c>
      <c r="AY317">
        <v>125.569</v>
      </c>
      <c r="AZ317" s="3">
        <f t="shared" si="79"/>
        <v>1367.42079858396</v>
      </c>
      <c r="BA317" s="24">
        <f t="shared" si="80"/>
        <v>158254.06659667217</v>
      </c>
      <c r="BB317" s="24">
        <f t="shared" si="81"/>
        <v>13451.59566071711</v>
      </c>
      <c r="BD317" t="s">
        <v>103</v>
      </c>
      <c r="BE317">
        <v>1</v>
      </c>
      <c r="BG317" t="s">
        <v>5309</v>
      </c>
      <c r="BI317" t="s">
        <v>199</v>
      </c>
      <c r="BN317" t="s">
        <v>5060</v>
      </c>
      <c r="BO317" t="s">
        <v>5074</v>
      </c>
      <c r="BP317" t="s">
        <v>5144</v>
      </c>
      <c r="BS317" t="e">
        <f>_xlfn.XLOOKUP(AV317,#REF!,#REF!)</f>
        <v>#REF!</v>
      </c>
    </row>
    <row r="318" spans="2:71" x14ac:dyDescent="0.2">
      <c r="B318">
        <f>+COUNTIF(F318:F3485,F318)</f>
        <v>2</v>
      </c>
      <c r="C318" t="s">
        <v>94</v>
      </c>
      <c r="E318" t="s">
        <v>1108</v>
      </c>
      <c r="F318" t="s">
        <v>1109</v>
      </c>
      <c r="G318" t="s">
        <v>1110</v>
      </c>
      <c r="H318" s="1">
        <v>44704</v>
      </c>
      <c r="J318" t="s">
        <v>4708</v>
      </c>
      <c r="K318">
        <v>12</v>
      </c>
      <c r="L318" t="s">
        <v>4703</v>
      </c>
      <c r="M318" t="s">
        <v>293</v>
      </c>
      <c r="N318" t="s">
        <v>4668</v>
      </c>
      <c r="O318" t="s">
        <v>98</v>
      </c>
      <c r="P318" t="s">
        <v>99</v>
      </c>
      <c r="Q318">
        <f t="shared" si="75"/>
        <v>31</v>
      </c>
      <c r="R318" s="3">
        <v>379699</v>
      </c>
      <c r="S318" s="3">
        <v>68283.166666666672</v>
      </c>
      <c r="T318" s="20">
        <v>0</v>
      </c>
      <c r="U318" s="3">
        <f t="shared" si="82"/>
        <v>0</v>
      </c>
      <c r="V318" s="21"/>
      <c r="W318" s="3">
        <v>1521.2299679487178</v>
      </c>
      <c r="X318" s="3">
        <v>878.93287037037032</v>
      </c>
      <c r="Y318" s="22">
        <v>158.20791666666668</v>
      </c>
      <c r="Z318">
        <v>75</v>
      </c>
      <c r="AB318" s="3">
        <v>2770.1617317194682</v>
      </c>
      <c r="AC318" s="3">
        <v>4167</v>
      </c>
      <c r="AD318" s="3">
        <f t="shared" si="76"/>
        <v>77853.699153371883</v>
      </c>
      <c r="AE318" s="3">
        <v>5687.5</v>
      </c>
      <c r="AG318" s="3">
        <f t="shared" si="77"/>
        <v>83541.199153371883</v>
      </c>
      <c r="AJ318" s="3">
        <v>7530.1189525032505</v>
      </c>
      <c r="AK318" t="s">
        <v>523</v>
      </c>
      <c r="AL318" t="s">
        <v>524</v>
      </c>
      <c r="AM318" s="23">
        <v>8.5000000000000006E-2</v>
      </c>
      <c r="AN318" s="24">
        <f t="shared" si="83"/>
        <v>91071.318105875136</v>
      </c>
      <c r="AO318" s="25">
        <f t="shared" si="84"/>
        <v>7741.0620389993874</v>
      </c>
      <c r="AP318" s="3">
        <f t="shared" si="85"/>
        <v>29700</v>
      </c>
      <c r="AQ318" s="24">
        <f t="shared" si="86"/>
        <v>2524.5</v>
      </c>
      <c r="AR318" s="24">
        <f t="shared" si="87"/>
        <v>131036.88014487452</v>
      </c>
      <c r="AS318" s="24">
        <f t="shared" si="78"/>
        <v>120771.31810587514</v>
      </c>
      <c r="AT318" t="s">
        <v>141</v>
      </c>
      <c r="AU318" t="s">
        <v>141</v>
      </c>
      <c r="AV318" t="s">
        <v>142</v>
      </c>
      <c r="AW318">
        <v>5127</v>
      </c>
      <c r="AX318" t="s">
        <v>143</v>
      </c>
      <c r="AY318">
        <v>67.992199999999997</v>
      </c>
      <c r="AZ318" s="3">
        <f t="shared" si="79"/>
        <v>1927.2340083844106</v>
      </c>
      <c r="BA318" s="24">
        <f t="shared" si="80"/>
        <v>120771.31810587514</v>
      </c>
      <c r="BB318" s="24">
        <f t="shared" si="81"/>
        <v>10265.562038999386</v>
      </c>
      <c r="BD318" t="s">
        <v>103</v>
      </c>
      <c r="BE318">
        <v>1</v>
      </c>
      <c r="BG318" t="s">
        <v>5306</v>
      </c>
      <c r="BI318" t="s">
        <v>262</v>
      </c>
      <c r="BN318" t="s">
        <v>5097</v>
      </c>
      <c r="BO318" t="s">
        <v>5068</v>
      </c>
      <c r="BP318" t="s">
        <v>5062</v>
      </c>
      <c r="BS318" t="e">
        <f>_xlfn.XLOOKUP(AV318,#REF!,#REF!)</f>
        <v>#REF!</v>
      </c>
    </row>
    <row r="319" spans="2:71" x14ac:dyDescent="0.2">
      <c r="C319" t="s">
        <v>94</v>
      </c>
      <c r="E319" t="s">
        <v>1111</v>
      </c>
      <c r="F319" t="s">
        <v>1112</v>
      </c>
      <c r="G319" t="s">
        <v>1113</v>
      </c>
      <c r="H319" s="1">
        <v>44676</v>
      </c>
      <c r="J319" t="s">
        <v>4778</v>
      </c>
      <c r="K319">
        <v>11</v>
      </c>
      <c r="L319" t="s">
        <v>4667</v>
      </c>
      <c r="M319" t="s">
        <v>3984</v>
      </c>
      <c r="N319" t="s">
        <v>4668</v>
      </c>
      <c r="O319" t="s">
        <v>98</v>
      </c>
      <c r="P319" t="s">
        <v>99</v>
      </c>
      <c r="Q319">
        <f t="shared" si="75"/>
        <v>31</v>
      </c>
      <c r="R319" s="3">
        <v>297767</v>
      </c>
      <c r="S319" s="3">
        <v>54627.833333333336</v>
      </c>
      <c r="T319" s="20">
        <v>0</v>
      </c>
      <c r="U319" s="3">
        <f t="shared" si="82"/>
        <v>0</v>
      </c>
      <c r="V319" s="21"/>
      <c r="W319" s="3">
        <v>1192.9767628205129</v>
      </c>
      <c r="X319" s="3">
        <v>689.27546296296305</v>
      </c>
      <c r="Y319" s="22">
        <v>124.06958333333334</v>
      </c>
      <c r="Z319">
        <v>75</v>
      </c>
      <c r="AB319" s="3">
        <v>0</v>
      </c>
      <c r="AC319" s="3">
        <v>4167</v>
      </c>
      <c r="AD319" s="3">
        <f t="shared" si="76"/>
        <v>60876.155142450145</v>
      </c>
      <c r="AE319" s="3">
        <v>4154.166666666667</v>
      </c>
      <c r="AG319" s="3">
        <f t="shared" si="77"/>
        <v>65030.321809116809</v>
      </c>
      <c r="AJ319" s="3">
        <v>0</v>
      </c>
      <c r="AK319" t="s">
        <v>100</v>
      </c>
      <c r="AM319" s="23">
        <v>0.05</v>
      </c>
      <c r="AN319" s="24">
        <f t="shared" si="83"/>
        <v>65030.321809116809</v>
      </c>
      <c r="AO319" s="25">
        <f t="shared" si="84"/>
        <v>3251.5160904558406</v>
      </c>
      <c r="AP319" s="3">
        <f t="shared" si="85"/>
        <v>29700</v>
      </c>
      <c r="AQ319" s="24">
        <f t="shared" si="86"/>
        <v>1485</v>
      </c>
      <c r="AR319" s="24">
        <f t="shared" si="87"/>
        <v>99466.837899572653</v>
      </c>
      <c r="AS319" s="24">
        <f t="shared" si="78"/>
        <v>94730.321809116809</v>
      </c>
      <c r="AT319" t="s">
        <v>134</v>
      </c>
      <c r="AU319" t="s">
        <v>134</v>
      </c>
      <c r="AV319" t="s">
        <v>135</v>
      </c>
      <c r="AW319">
        <v>35879</v>
      </c>
      <c r="AX319" t="s">
        <v>136</v>
      </c>
      <c r="AY319">
        <v>94.088300000000004</v>
      </c>
      <c r="AZ319" s="3">
        <f t="shared" si="79"/>
        <v>1057.1647898790036</v>
      </c>
      <c r="BA319" s="24">
        <f t="shared" si="80"/>
        <v>94730.321809116809</v>
      </c>
      <c r="BB319" s="24">
        <f t="shared" si="81"/>
        <v>4736.5160904558434</v>
      </c>
      <c r="BD319" t="s">
        <v>103</v>
      </c>
      <c r="BE319">
        <v>1</v>
      </c>
      <c r="BG319" t="s">
        <v>5305</v>
      </c>
      <c r="BI319" t="s">
        <v>144</v>
      </c>
      <c r="BN319" t="s">
        <v>5067</v>
      </c>
      <c r="BO319" t="s">
        <v>5071</v>
      </c>
      <c r="BP319" t="s">
        <v>5073</v>
      </c>
      <c r="BS319" t="e">
        <f>_xlfn.XLOOKUP(AV319,#REF!,#REF!)</f>
        <v>#REF!</v>
      </c>
    </row>
    <row r="320" spans="2:71" x14ac:dyDescent="0.2">
      <c r="C320" t="s">
        <v>94</v>
      </c>
      <c r="E320" t="s">
        <v>1114</v>
      </c>
      <c r="F320" t="s">
        <v>1115</v>
      </c>
      <c r="G320" t="s">
        <v>1116</v>
      </c>
      <c r="H320" s="1">
        <v>44676</v>
      </c>
      <c r="J320" t="s">
        <v>4702</v>
      </c>
      <c r="K320">
        <v>13</v>
      </c>
      <c r="L320" t="s">
        <v>4703</v>
      </c>
      <c r="M320" t="s">
        <v>293</v>
      </c>
      <c r="N320" t="s">
        <v>4668</v>
      </c>
      <c r="O320" t="s">
        <v>98</v>
      </c>
      <c r="P320" t="s">
        <v>99</v>
      </c>
      <c r="Q320">
        <f t="shared" si="75"/>
        <v>31</v>
      </c>
      <c r="R320" s="3">
        <v>446600</v>
      </c>
      <c r="S320" s="3">
        <v>79433.333333333328</v>
      </c>
      <c r="T320" s="20">
        <v>0</v>
      </c>
      <c r="U320" s="3">
        <f t="shared" si="82"/>
        <v>0</v>
      </c>
      <c r="V320" s="21"/>
      <c r="W320" s="3">
        <v>1789.2628205128206</v>
      </c>
      <c r="X320" s="3">
        <v>1033.7962962962963</v>
      </c>
      <c r="Y320" s="22">
        <v>186.08333333333331</v>
      </c>
      <c r="Z320">
        <v>75</v>
      </c>
      <c r="AB320" s="3">
        <v>0</v>
      </c>
      <c r="AC320" s="3">
        <v>4167</v>
      </c>
      <c r="AD320" s="3">
        <f t="shared" si="76"/>
        <v>86684.475783475777</v>
      </c>
      <c r="AE320" s="3">
        <v>5687.5</v>
      </c>
      <c r="AG320" s="3">
        <f t="shared" si="77"/>
        <v>92371.975783475777</v>
      </c>
      <c r="AJ320" s="3">
        <v>5785.5624142824954</v>
      </c>
      <c r="AK320" t="s">
        <v>266</v>
      </c>
      <c r="AL320" t="s">
        <v>267</v>
      </c>
      <c r="AM320" s="23">
        <v>8.5000000000000006E-2</v>
      </c>
      <c r="AN320" s="24">
        <f t="shared" si="83"/>
        <v>98157.538197758273</v>
      </c>
      <c r="AO320" s="25">
        <f t="shared" si="84"/>
        <v>8343.390746809453</v>
      </c>
      <c r="AP320" s="3">
        <f t="shared" si="85"/>
        <v>29700</v>
      </c>
      <c r="AQ320" s="24">
        <f t="shared" si="86"/>
        <v>2524.5</v>
      </c>
      <c r="AR320" s="24">
        <f t="shared" si="87"/>
        <v>138725.42894456774</v>
      </c>
      <c r="AS320" s="24">
        <f t="shared" si="78"/>
        <v>127857.53819775827</v>
      </c>
      <c r="AT320" t="s">
        <v>134</v>
      </c>
      <c r="AU320" t="s">
        <v>134</v>
      </c>
      <c r="AV320" t="s">
        <v>135</v>
      </c>
      <c r="AW320">
        <v>90373</v>
      </c>
      <c r="AX320" t="s">
        <v>136</v>
      </c>
      <c r="AY320">
        <v>94.088300000000004</v>
      </c>
      <c r="AZ320" s="3">
        <f t="shared" si="79"/>
        <v>1474.4174243191528</v>
      </c>
      <c r="BA320" s="24">
        <f t="shared" si="80"/>
        <v>127857.53819775827</v>
      </c>
      <c r="BB320" s="24">
        <f t="shared" si="81"/>
        <v>10867.890746809469</v>
      </c>
      <c r="BD320" t="s">
        <v>103</v>
      </c>
      <c r="BE320">
        <v>1</v>
      </c>
      <c r="BG320" t="s">
        <v>5305</v>
      </c>
      <c r="BI320" t="s">
        <v>199</v>
      </c>
      <c r="BN320" t="s">
        <v>5115</v>
      </c>
      <c r="BO320" t="s">
        <v>5061</v>
      </c>
      <c r="BP320" t="s">
        <v>5062</v>
      </c>
      <c r="BS320" t="e">
        <f>_xlfn.XLOOKUP(AV320,#REF!,#REF!)</f>
        <v>#REF!</v>
      </c>
    </row>
    <row r="321" spans="2:71" x14ac:dyDescent="0.2">
      <c r="C321" t="s">
        <v>94</v>
      </c>
      <c r="E321" t="s">
        <v>1117</v>
      </c>
      <c r="F321" t="s">
        <v>1118</v>
      </c>
      <c r="G321" t="s">
        <v>1119</v>
      </c>
      <c r="H321" s="1">
        <v>44676</v>
      </c>
      <c r="J321" t="s">
        <v>4778</v>
      </c>
      <c r="K321">
        <v>11</v>
      </c>
      <c r="L321" t="s">
        <v>4667</v>
      </c>
      <c r="M321" t="s">
        <v>3984</v>
      </c>
      <c r="N321" t="s">
        <v>4668</v>
      </c>
      <c r="O321" t="s">
        <v>98</v>
      </c>
      <c r="P321" t="s">
        <v>99</v>
      </c>
      <c r="Q321">
        <f t="shared" si="75"/>
        <v>31</v>
      </c>
      <c r="R321" s="3">
        <v>306148</v>
      </c>
      <c r="S321" s="3">
        <v>56024.583333333336</v>
      </c>
      <c r="T321" s="20">
        <v>0</v>
      </c>
      <c r="U321" s="3">
        <f t="shared" si="82"/>
        <v>0</v>
      </c>
      <c r="V321" s="21"/>
      <c r="W321" s="3">
        <v>1226.5544871794871</v>
      </c>
      <c r="X321" s="3">
        <v>708.67592592592587</v>
      </c>
      <c r="Y321" s="22">
        <v>127.56166666666667</v>
      </c>
      <c r="Z321">
        <v>75</v>
      </c>
      <c r="AB321" s="3">
        <v>0</v>
      </c>
      <c r="AC321" s="3">
        <v>4167</v>
      </c>
      <c r="AD321" s="3">
        <f t="shared" si="76"/>
        <v>62329.375413105416</v>
      </c>
      <c r="AE321" s="3">
        <v>4154.166666666667</v>
      </c>
      <c r="AG321" s="3">
        <f t="shared" si="77"/>
        <v>66483.542079772087</v>
      </c>
      <c r="AJ321" s="3">
        <v>0</v>
      </c>
      <c r="AK321" t="s">
        <v>100</v>
      </c>
      <c r="AM321" s="23">
        <v>0.05</v>
      </c>
      <c r="AN321" s="24">
        <f t="shared" si="83"/>
        <v>66483.542079772087</v>
      </c>
      <c r="AO321" s="25">
        <f t="shared" si="84"/>
        <v>3324.1771039886044</v>
      </c>
      <c r="AP321" s="3">
        <f t="shared" si="85"/>
        <v>29700</v>
      </c>
      <c r="AQ321" s="24">
        <f t="shared" si="86"/>
        <v>1485</v>
      </c>
      <c r="AR321" s="24">
        <f t="shared" si="87"/>
        <v>100992.7191837607</v>
      </c>
      <c r="AS321" s="24">
        <f t="shared" si="78"/>
        <v>96183.542079772087</v>
      </c>
      <c r="AT321" t="s">
        <v>134</v>
      </c>
      <c r="AU321" t="s">
        <v>134</v>
      </c>
      <c r="AV321" t="s">
        <v>135</v>
      </c>
      <c r="AW321">
        <v>35875</v>
      </c>
      <c r="AX321" t="s">
        <v>136</v>
      </c>
      <c r="AY321">
        <v>94.088300000000004</v>
      </c>
      <c r="AZ321" s="3">
        <f t="shared" si="79"/>
        <v>1073.3823353569007</v>
      </c>
      <c r="BA321" s="24">
        <f t="shared" si="80"/>
        <v>96183.542079772087</v>
      </c>
      <c r="BB321" s="24">
        <f t="shared" si="81"/>
        <v>4809.177103988608</v>
      </c>
      <c r="BD321" t="s">
        <v>103</v>
      </c>
      <c r="BE321">
        <v>1</v>
      </c>
      <c r="BG321" t="s">
        <v>5305</v>
      </c>
      <c r="BI321" t="s">
        <v>144</v>
      </c>
      <c r="BN321" t="s">
        <v>5067</v>
      </c>
      <c r="BO321" t="s">
        <v>5071</v>
      </c>
      <c r="BP321" t="s">
        <v>5076</v>
      </c>
      <c r="BS321" t="e">
        <f>_xlfn.XLOOKUP(AV321,#REF!,#REF!)</f>
        <v>#REF!</v>
      </c>
    </row>
    <row r="322" spans="2:71" x14ac:dyDescent="0.2">
      <c r="C322" t="s">
        <v>94</v>
      </c>
      <c r="E322" t="s">
        <v>1120</v>
      </c>
      <c r="F322" t="s">
        <v>1121</v>
      </c>
      <c r="G322" t="s">
        <v>1122</v>
      </c>
      <c r="H322" s="1">
        <v>44671</v>
      </c>
      <c r="J322" t="s">
        <v>151</v>
      </c>
      <c r="K322">
        <v>16</v>
      </c>
      <c r="L322" t="s">
        <v>4691</v>
      </c>
      <c r="M322" t="s">
        <v>4444</v>
      </c>
      <c r="N322" t="s">
        <v>4668</v>
      </c>
      <c r="O322" t="s">
        <v>98</v>
      </c>
      <c r="P322" t="s">
        <v>99</v>
      </c>
      <c r="Q322">
        <f t="shared" si="75"/>
        <v>31</v>
      </c>
      <c r="R322" s="3">
        <v>1135714</v>
      </c>
      <c r="S322" s="3">
        <v>189285.66666666666</v>
      </c>
      <c r="T322" s="20">
        <v>0</v>
      </c>
      <c r="U322" s="3">
        <f t="shared" si="82"/>
        <v>0</v>
      </c>
      <c r="V322" s="21"/>
      <c r="W322" s="3">
        <v>4550.1362179487178</v>
      </c>
      <c r="X322" s="3">
        <v>2628.9675925925926</v>
      </c>
      <c r="Y322" s="22">
        <v>473.21416666666664</v>
      </c>
      <c r="Z322">
        <v>75</v>
      </c>
      <c r="AB322" s="3">
        <v>9113.6681824616826</v>
      </c>
      <c r="AC322" s="3">
        <v>4167</v>
      </c>
      <c r="AD322" s="3">
        <f t="shared" si="76"/>
        <v>210293.65282633633</v>
      </c>
      <c r="AE322" s="3">
        <v>7046.666666666667</v>
      </c>
      <c r="AG322" s="3">
        <f t="shared" si="77"/>
        <v>217340.31949300299</v>
      </c>
      <c r="AJ322" s="3">
        <v>0</v>
      </c>
      <c r="AK322" t="s">
        <v>100</v>
      </c>
      <c r="AM322" s="23">
        <v>0.1</v>
      </c>
      <c r="AN322" s="24">
        <f t="shared" si="83"/>
        <v>217340.31949300299</v>
      </c>
      <c r="AO322" s="25">
        <f t="shared" si="84"/>
        <v>21734.031949300301</v>
      </c>
      <c r="AP322" s="3">
        <f t="shared" si="85"/>
        <v>29700</v>
      </c>
      <c r="AQ322" s="24">
        <f t="shared" si="86"/>
        <v>2970</v>
      </c>
      <c r="AR322" s="24">
        <f t="shared" si="87"/>
        <v>271744.35144230328</v>
      </c>
      <c r="AS322" s="24">
        <f t="shared" si="78"/>
        <v>247040.31949300299</v>
      </c>
      <c r="AT322" t="s">
        <v>632</v>
      </c>
      <c r="AU322" t="s">
        <v>632</v>
      </c>
      <c r="AV322" t="s">
        <v>633</v>
      </c>
      <c r="AW322" t="s">
        <v>4862</v>
      </c>
      <c r="AX322" t="s">
        <v>157</v>
      </c>
      <c r="AY322">
        <v>125.569</v>
      </c>
      <c r="AZ322" s="3">
        <f t="shared" si="79"/>
        <v>2164.1038109907959</v>
      </c>
      <c r="BA322" s="24">
        <f t="shared" si="80"/>
        <v>247040.31949300299</v>
      </c>
      <c r="BB322" s="24">
        <f t="shared" si="81"/>
        <v>24704.03194930029</v>
      </c>
      <c r="BD322" t="s">
        <v>103</v>
      </c>
      <c r="BE322">
        <v>1</v>
      </c>
      <c r="BG322" t="s">
        <v>5310</v>
      </c>
      <c r="BI322" t="s">
        <v>451</v>
      </c>
      <c r="BN322" t="s">
        <v>5139</v>
      </c>
      <c r="BO322" t="s">
        <v>5074</v>
      </c>
      <c r="BP322" t="s">
        <v>5144</v>
      </c>
      <c r="BS322" t="e">
        <f>_xlfn.XLOOKUP(AV322,#REF!,#REF!)</f>
        <v>#REF!</v>
      </c>
    </row>
    <row r="323" spans="2:71" x14ac:dyDescent="0.2">
      <c r="C323" t="s">
        <v>94</v>
      </c>
      <c r="E323" t="s">
        <v>1123</v>
      </c>
      <c r="F323" t="s">
        <v>1124</v>
      </c>
      <c r="G323" t="s">
        <v>1125</v>
      </c>
      <c r="H323" s="1">
        <v>44676</v>
      </c>
      <c r="J323" t="s">
        <v>4778</v>
      </c>
      <c r="K323">
        <v>11</v>
      </c>
      <c r="L323" t="s">
        <v>4667</v>
      </c>
      <c r="M323" t="s">
        <v>3984</v>
      </c>
      <c r="N323" t="s">
        <v>4668</v>
      </c>
      <c r="O323" t="s">
        <v>98</v>
      </c>
      <c r="P323" t="s">
        <v>99</v>
      </c>
      <c r="Q323">
        <f t="shared" si="75"/>
        <v>31</v>
      </c>
      <c r="R323" s="3">
        <v>252120</v>
      </c>
      <c r="S323" s="3">
        <v>38959.833333333336</v>
      </c>
      <c r="T323" s="20">
        <v>0</v>
      </c>
      <c r="U323" s="3">
        <f t="shared" si="82"/>
        <v>0</v>
      </c>
      <c r="V323" s="21"/>
      <c r="W323" s="3">
        <v>1010.0961538461538</v>
      </c>
      <c r="X323" s="3">
        <v>583.6111111111112</v>
      </c>
      <c r="Y323" s="22">
        <v>105.05</v>
      </c>
      <c r="Z323">
        <v>75</v>
      </c>
      <c r="AB323" s="3">
        <v>1610.4638469907559</v>
      </c>
      <c r="AC323" s="3">
        <v>4167</v>
      </c>
      <c r="AD323" s="3">
        <f t="shared" si="76"/>
        <v>46511.054445281363</v>
      </c>
      <c r="AE323" s="3">
        <v>4154.166666666667</v>
      </c>
      <c r="AG323" s="3">
        <f t="shared" si="77"/>
        <v>50665.221111948027</v>
      </c>
      <c r="AJ323" s="3">
        <v>0</v>
      </c>
      <c r="AK323" t="s">
        <v>100</v>
      </c>
      <c r="AM323" s="23">
        <v>0.05</v>
      </c>
      <c r="AN323" s="24">
        <f t="shared" si="83"/>
        <v>50665.221111948027</v>
      </c>
      <c r="AO323" s="25">
        <f t="shared" si="84"/>
        <v>2533.2610555974015</v>
      </c>
      <c r="AP323" s="3">
        <f t="shared" si="85"/>
        <v>29700</v>
      </c>
      <c r="AQ323" s="24">
        <f t="shared" si="86"/>
        <v>1485</v>
      </c>
      <c r="AR323" s="24">
        <f t="shared" si="87"/>
        <v>84383.48216754543</v>
      </c>
      <c r="AS323" s="24">
        <f t="shared" si="78"/>
        <v>80365.22111194802</v>
      </c>
      <c r="AT323" t="s">
        <v>134</v>
      </c>
      <c r="AU323" t="s">
        <v>134</v>
      </c>
      <c r="AV323" t="s">
        <v>135</v>
      </c>
      <c r="AW323">
        <v>35875</v>
      </c>
      <c r="AX323" t="s">
        <v>136</v>
      </c>
      <c r="AY323">
        <v>94.088300000000004</v>
      </c>
      <c r="AZ323" s="3">
        <f t="shared" si="79"/>
        <v>896.85414836430698</v>
      </c>
      <c r="BA323" s="24">
        <f t="shared" si="80"/>
        <v>80365.22111194802</v>
      </c>
      <c r="BB323" s="24">
        <f t="shared" si="81"/>
        <v>4018.2610555974097</v>
      </c>
      <c r="BD323" t="s">
        <v>103</v>
      </c>
      <c r="BE323">
        <v>1</v>
      </c>
      <c r="BG323" t="s">
        <v>5305</v>
      </c>
      <c r="BI323" t="s">
        <v>144</v>
      </c>
      <c r="BN323" t="s">
        <v>5067</v>
      </c>
      <c r="BO323" t="s">
        <v>5071</v>
      </c>
      <c r="BP323" t="s">
        <v>5076</v>
      </c>
      <c r="BS323" t="e">
        <f>_xlfn.XLOOKUP(AV323,#REF!,#REF!)</f>
        <v>#REF!</v>
      </c>
    </row>
    <row r="324" spans="2:71" x14ac:dyDescent="0.2">
      <c r="B324">
        <f>+COUNTIF(F324:F3491,F324)</f>
        <v>2</v>
      </c>
      <c r="C324" t="s">
        <v>94</v>
      </c>
      <c r="E324" t="s">
        <v>1126</v>
      </c>
      <c r="F324" t="s">
        <v>1127</v>
      </c>
      <c r="G324" t="s">
        <v>1128</v>
      </c>
      <c r="H324" s="1">
        <v>44711</v>
      </c>
      <c r="J324" t="s">
        <v>4702</v>
      </c>
      <c r="K324">
        <v>13</v>
      </c>
      <c r="L324" t="s">
        <v>4703</v>
      </c>
      <c r="M324" t="s">
        <v>293</v>
      </c>
      <c r="N324" t="s">
        <v>4668</v>
      </c>
      <c r="O324" t="s">
        <v>98</v>
      </c>
      <c r="P324" t="s">
        <v>99</v>
      </c>
      <c r="Q324">
        <f t="shared" ref="Q324:Q387" si="88">IF(IF(ISBLANK(I324),"",MONTH(I324))&lt;&gt;MONTH($Q$1),IF(($Q$1-H324)&gt;30,DAY(EOMONTH($Q$1,0)),EOMONTH($Q$1,0)-H324+1),DAY(I324))</f>
        <v>31</v>
      </c>
      <c r="R324" s="3">
        <v>517584</v>
      </c>
      <c r="S324" s="3">
        <v>91263.916666666672</v>
      </c>
      <c r="T324" s="20">
        <v>0</v>
      </c>
      <c r="U324" s="3">
        <f t="shared" si="82"/>
        <v>0</v>
      </c>
      <c r="V324" s="21"/>
      <c r="W324" s="3">
        <v>2073.6538461538462</v>
      </c>
      <c r="X324" s="3">
        <v>1198.1111111111111</v>
      </c>
      <c r="Y324" s="22">
        <v>215.66</v>
      </c>
      <c r="Z324">
        <v>75</v>
      </c>
      <c r="AB324" s="3">
        <v>0</v>
      </c>
      <c r="AC324" s="3">
        <v>4167</v>
      </c>
      <c r="AD324" s="3">
        <f t="shared" ref="AD324:AD327" si="89">S324+U324+V324+W324+X324+Y324+Z324+AA324+AB324+AC324</f>
        <v>98993.341623931628</v>
      </c>
      <c r="AE324" s="3">
        <v>5687.5</v>
      </c>
      <c r="AG324" s="3">
        <f t="shared" ref="AG324:AG387" si="90">AD324+AE324</f>
        <v>104680.84162393163</v>
      </c>
      <c r="AJ324" s="3">
        <v>7530.1189525032505</v>
      </c>
      <c r="AK324" t="s">
        <v>523</v>
      </c>
      <c r="AL324" t="s">
        <v>524</v>
      </c>
      <c r="AM324" s="23">
        <v>8.5000000000000006E-2</v>
      </c>
      <c r="AN324" s="24">
        <f t="shared" si="83"/>
        <v>112210.96057643488</v>
      </c>
      <c r="AO324" s="25">
        <f t="shared" si="84"/>
        <v>9537.931648996966</v>
      </c>
      <c r="AP324" s="3">
        <f t="shared" si="85"/>
        <v>29700</v>
      </c>
      <c r="AQ324" s="24">
        <f t="shared" si="86"/>
        <v>2524.5</v>
      </c>
      <c r="AR324" s="24">
        <f t="shared" si="87"/>
        <v>153973.39222543186</v>
      </c>
      <c r="AS324" s="24">
        <f t="shared" ref="AS324:AS387" si="91">+AN324+AP324</f>
        <v>141910.96057643488</v>
      </c>
      <c r="AT324" t="s">
        <v>141</v>
      </c>
      <c r="AU324" t="s">
        <v>141</v>
      </c>
      <c r="AV324" t="s">
        <v>142</v>
      </c>
      <c r="AW324">
        <v>1205</v>
      </c>
      <c r="AX324" t="s">
        <v>143</v>
      </c>
      <c r="AY324">
        <v>67.992199999999997</v>
      </c>
      <c r="AZ324" s="3">
        <f t="shared" ref="AZ324:AZ387" si="92">AR324/AY324</f>
        <v>2264.5743515496169</v>
      </c>
      <c r="BA324" s="24">
        <f t="shared" ref="BA324:BA387" si="93">AS324</f>
        <v>141910.96057643488</v>
      </c>
      <c r="BB324" s="24">
        <f t="shared" ref="BB324:BB387" si="94">AR324-AS324</f>
        <v>12062.431648996979</v>
      </c>
      <c r="BD324" t="s">
        <v>103</v>
      </c>
      <c r="BE324">
        <v>1</v>
      </c>
      <c r="BG324" t="s">
        <v>5306</v>
      </c>
      <c r="BI324" t="s">
        <v>312</v>
      </c>
      <c r="BN324" t="s">
        <v>5111</v>
      </c>
      <c r="BO324" t="s">
        <v>5068</v>
      </c>
      <c r="BP324" t="s">
        <v>5062</v>
      </c>
      <c r="BS324" t="e">
        <f>_xlfn.XLOOKUP(AV324,#REF!,#REF!)</f>
        <v>#REF!</v>
      </c>
    </row>
    <row r="325" spans="2:71" x14ac:dyDescent="0.2">
      <c r="C325" t="s">
        <v>94</v>
      </c>
      <c r="E325" t="s">
        <v>1129</v>
      </c>
      <c r="F325" t="s">
        <v>1130</v>
      </c>
      <c r="G325" t="s">
        <v>1131</v>
      </c>
      <c r="H325" s="1">
        <v>44711</v>
      </c>
      <c r="J325" t="s">
        <v>4697</v>
      </c>
      <c r="K325">
        <v>14</v>
      </c>
      <c r="L325" t="s">
        <v>4703</v>
      </c>
      <c r="M325" t="s">
        <v>293</v>
      </c>
      <c r="N325" t="s">
        <v>4668</v>
      </c>
      <c r="O325" t="s">
        <v>98</v>
      </c>
      <c r="P325" t="s">
        <v>99</v>
      </c>
      <c r="Q325">
        <f t="shared" si="88"/>
        <v>31</v>
      </c>
      <c r="R325" s="3">
        <v>768998</v>
      </c>
      <c r="S325" s="3">
        <v>133166.25</v>
      </c>
      <c r="T325" s="20">
        <v>0</v>
      </c>
      <c r="U325" s="3">
        <f t="shared" si="82"/>
        <v>0</v>
      </c>
      <c r="V325" s="21"/>
      <c r="W325" s="3">
        <v>3080.9214743589746</v>
      </c>
      <c r="X325" s="3">
        <v>1780.087962962963</v>
      </c>
      <c r="Y325" s="22">
        <v>320.41583333333335</v>
      </c>
      <c r="Z325">
        <v>75</v>
      </c>
      <c r="AB325" s="3">
        <v>0</v>
      </c>
      <c r="AC325" s="3">
        <v>4167</v>
      </c>
      <c r="AD325" s="3">
        <f t="shared" si="89"/>
        <v>142589.67527065525</v>
      </c>
      <c r="AE325" s="3">
        <v>5687.5</v>
      </c>
      <c r="AG325" s="3">
        <f t="shared" si="90"/>
        <v>148277.17527065525</v>
      </c>
      <c r="AJ325" s="3">
        <v>5813.1491241962494</v>
      </c>
      <c r="AK325" t="s">
        <v>229</v>
      </c>
      <c r="AL325" t="s">
        <v>230</v>
      </c>
      <c r="AM325" s="23">
        <v>8.5000000000000006E-2</v>
      </c>
      <c r="AN325" s="24">
        <f t="shared" si="83"/>
        <v>154090.32439485149</v>
      </c>
      <c r="AO325" s="25">
        <f t="shared" si="84"/>
        <v>13097.677573562378</v>
      </c>
      <c r="AP325" s="3">
        <f t="shared" si="85"/>
        <v>29700</v>
      </c>
      <c r="AQ325" s="24">
        <f t="shared" si="86"/>
        <v>2524.5</v>
      </c>
      <c r="AR325" s="24">
        <f t="shared" si="87"/>
        <v>199412.50196841385</v>
      </c>
      <c r="AS325" s="24">
        <f t="shared" si="91"/>
        <v>183790.32439485149</v>
      </c>
      <c r="AT325" t="s">
        <v>632</v>
      </c>
      <c r="AU325" t="s">
        <v>632</v>
      </c>
      <c r="AV325" t="s">
        <v>633</v>
      </c>
      <c r="AW325" t="s">
        <v>4852</v>
      </c>
      <c r="AX325" t="s">
        <v>157</v>
      </c>
      <c r="AY325">
        <v>125.569</v>
      </c>
      <c r="AZ325" s="3">
        <f t="shared" si="92"/>
        <v>1588.0711160271551</v>
      </c>
      <c r="BA325" s="24">
        <f t="shared" si="93"/>
        <v>183790.32439485149</v>
      </c>
      <c r="BB325" s="24">
        <f t="shared" si="94"/>
        <v>15622.177573562367</v>
      </c>
      <c r="BD325" t="s">
        <v>103</v>
      </c>
      <c r="BE325">
        <v>1</v>
      </c>
      <c r="BG325" t="s">
        <v>5310</v>
      </c>
      <c r="BI325" t="s">
        <v>199</v>
      </c>
      <c r="BN325" t="s">
        <v>5060</v>
      </c>
      <c r="BO325" t="s">
        <v>5074</v>
      </c>
      <c r="BP325" t="s">
        <v>5144</v>
      </c>
      <c r="BS325" t="e">
        <f>_xlfn.XLOOKUP(AV325,#REF!,#REF!)</f>
        <v>#REF!</v>
      </c>
    </row>
    <row r="326" spans="2:71" x14ac:dyDescent="0.2">
      <c r="C326" t="s">
        <v>94</v>
      </c>
      <c r="E326" t="s">
        <v>1132</v>
      </c>
      <c r="F326" t="s">
        <v>1133</v>
      </c>
      <c r="G326" t="s">
        <v>1134</v>
      </c>
      <c r="H326" s="1">
        <v>44685</v>
      </c>
      <c r="J326" t="s">
        <v>4708</v>
      </c>
      <c r="K326">
        <v>12</v>
      </c>
      <c r="L326" t="s">
        <v>4703</v>
      </c>
      <c r="M326" t="s">
        <v>293</v>
      </c>
      <c r="N326" t="s">
        <v>4668</v>
      </c>
      <c r="O326" t="s">
        <v>98</v>
      </c>
      <c r="P326" t="s">
        <v>99</v>
      </c>
      <c r="Q326">
        <f t="shared" si="88"/>
        <v>31</v>
      </c>
      <c r="R326" s="3">
        <v>419305</v>
      </c>
      <c r="S326" s="3">
        <v>74884.083333333328</v>
      </c>
      <c r="T326" s="20">
        <v>0</v>
      </c>
      <c r="U326" s="3">
        <f t="shared" si="82"/>
        <v>0</v>
      </c>
      <c r="V326" s="21"/>
      <c r="W326" s="3">
        <v>1679.9078525641025</v>
      </c>
      <c r="X326" s="3">
        <v>970.61342592592598</v>
      </c>
      <c r="Y326" s="22">
        <v>174.71041666666667</v>
      </c>
      <c r="Z326">
        <v>75</v>
      </c>
      <c r="AB326" s="3">
        <v>0</v>
      </c>
      <c r="AC326" s="3">
        <v>4167</v>
      </c>
      <c r="AD326" s="3">
        <f t="shared" si="89"/>
        <v>81951.315028490033</v>
      </c>
      <c r="AE326" s="3">
        <v>5687.5</v>
      </c>
      <c r="AG326" s="3">
        <f t="shared" si="90"/>
        <v>87638.815028490033</v>
      </c>
      <c r="AJ326" s="3">
        <v>4428.6782206037651</v>
      </c>
      <c r="AK326" t="s">
        <v>166</v>
      </c>
      <c r="AL326" t="s">
        <v>165</v>
      </c>
      <c r="AM326" s="23">
        <v>8.5000000000000006E-2</v>
      </c>
      <c r="AN326" s="24">
        <f t="shared" si="83"/>
        <v>92067.493249093794</v>
      </c>
      <c r="AO326" s="25">
        <f t="shared" si="84"/>
        <v>7825.7369261729727</v>
      </c>
      <c r="AP326" s="3">
        <f t="shared" si="85"/>
        <v>29700</v>
      </c>
      <c r="AQ326" s="24">
        <f t="shared" si="86"/>
        <v>2524.5</v>
      </c>
      <c r="AR326" s="24">
        <f t="shared" si="87"/>
        <v>132117.73017526677</v>
      </c>
      <c r="AS326" s="24">
        <f t="shared" si="91"/>
        <v>121767.49324909379</v>
      </c>
      <c r="AT326" t="s">
        <v>225</v>
      </c>
      <c r="AU326" t="s">
        <v>225</v>
      </c>
      <c r="AV326" t="s">
        <v>156</v>
      </c>
      <c r="AW326" t="s">
        <v>4866</v>
      </c>
      <c r="AX326" t="s">
        <v>157</v>
      </c>
      <c r="AY326">
        <v>125.569</v>
      </c>
      <c r="AZ326" s="3">
        <f t="shared" si="92"/>
        <v>1052.1524434794158</v>
      </c>
      <c r="BA326" s="24">
        <f t="shared" si="93"/>
        <v>121767.49324909379</v>
      </c>
      <c r="BB326" s="24">
        <f t="shared" si="94"/>
        <v>10350.236926172976</v>
      </c>
      <c r="BD326" t="s">
        <v>103</v>
      </c>
      <c r="BE326">
        <v>1</v>
      </c>
      <c r="BG326" t="s">
        <v>5309</v>
      </c>
      <c r="BI326" t="s">
        <v>199</v>
      </c>
      <c r="BN326" t="s">
        <v>5060</v>
      </c>
      <c r="BO326" t="s">
        <v>5074</v>
      </c>
      <c r="BP326" t="s">
        <v>5144</v>
      </c>
      <c r="BS326" t="e">
        <f>_xlfn.XLOOKUP(AV326,#REF!,#REF!)</f>
        <v>#REF!</v>
      </c>
    </row>
    <row r="327" spans="2:71" x14ac:dyDescent="0.2">
      <c r="C327" t="s">
        <v>94</v>
      </c>
      <c r="E327" t="s">
        <v>1135</v>
      </c>
      <c r="F327" t="s">
        <v>1136</v>
      </c>
      <c r="G327" t="s">
        <v>1137</v>
      </c>
      <c r="H327" s="1">
        <v>44655</v>
      </c>
      <c r="J327" t="s">
        <v>4708</v>
      </c>
      <c r="K327">
        <v>12</v>
      </c>
      <c r="L327" t="s">
        <v>4703</v>
      </c>
      <c r="M327" t="s">
        <v>293</v>
      </c>
      <c r="N327" t="s">
        <v>4668</v>
      </c>
      <c r="O327" t="s">
        <v>98</v>
      </c>
      <c r="P327" t="s">
        <v>99</v>
      </c>
      <c r="Q327">
        <f t="shared" si="88"/>
        <v>31</v>
      </c>
      <c r="R327" s="3">
        <v>310690</v>
      </c>
      <c r="S327" s="3">
        <v>56781.583333333336</v>
      </c>
      <c r="T327" s="20">
        <v>0</v>
      </c>
      <c r="U327" s="3">
        <f t="shared" si="82"/>
        <v>0</v>
      </c>
      <c r="V327" s="21"/>
      <c r="W327" s="3">
        <v>1244.7516025641028</v>
      </c>
      <c r="X327" s="3">
        <v>719.18981481481489</v>
      </c>
      <c r="Y327" s="22">
        <v>129.45416666666665</v>
      </c>
      <c r="Z327">
        <v>75</v>
      </c>
      <c r="AB327" s="3">
        <v>0</v>
      </c>
      <c r="AC327" s="3">
        <v>4167</v>
      </c>
      <c r="AD327" s="3">
        <f t="shared" si="89"/>
        <v>63116.978917378925</v>
      </c>
      <c r="AE327" s="3">
        <v>5687.5</v>
      </c>
      <c r="AG327" s="3">
        <f t="shared" si="90"/>
        <v>68804.478917378932</v>
      </c>
      <c r="AJ327" s="3">
        <v>7264.8</v>
      </c>
      <c r="AK327" t="s">
        <v>197</v>
      </c>
      <c r="AL327" t="s">
        <v>198</v>
      </c>
      <c r="AM327" s="23">
        <v>8.5000000000000006E-2</v>
      </c>
      <c r="AN327" s="24">
        <f t="shared" si="83"/>
        <v>76069.278917378935</v>
      </c>
      <c r="AO327" s="25">
        <f t="shared" si="84"/>
        <v>6465.8887079772103</v>
      </c>
      <c r="AP327" s="3">
        <f t="shared" si="85"/>
        <v>29700</v>
      </c>
      <c r="AQ327" s="24">
        <f t="shared" si="86"/>
        <v>2524.5</v>
      </c>
      <c r="AR327" s="24">
        <f t="shared" si="87"/>
        <v>114759.66762535615</v>
      </c>
      <c r="AS327" s="24">
        <f t="shared" si="91"/>
        <v>105769.27891737894</v>
      </c>
      <c r="AT327" t="s">
        <v>134</v>
      </c>
      <c r="AU327" t="s">
        <v>134</v>
      </c>
      <c r="AV327" t="s">
        <v>135</v>
      </c>
      <c r="AW327">
        <v>35925</v>
      </c>
      <c r="AX327" t="s">
        <v>136</v>
      </c>
      <c r="AY327">
        <v>94.088300000000004</v>
      </c>
      <c r="AZ327" s="3">
        <f t="shared" si="92"/>
        <v>1219.7017867828001</v>
      </c>
      <c r="BA327" s="24">
        <f t="shared" si="93"/>
        <v>105769.27891737894</v>
      </c>
      <c r="BB327" s="24">
        <f t="shared" si="94"/>
        <v>8990.3887079772103</v>
      </c>
      <c r="BD327" t="s">
        <v>103</v>
      </c>
      <c r="BE327">
        <v>1</v>
      </c>
      <c r="BG327" t="s">
        <v>5305</v>
      </c>
      <c r="BI327" t="s">
        <v>262</v>
      </c>
      <c r="BN327" t="s">
        <v>5086</v>
      </c>
      <c r="BO327" t="s">
        <v>4956</v>
      </c>
      <c r="BP327" t="s">
        <v>5158</v>
      </c>
      <c r="BS327" t="e">
        <f>_xlfn.XLOOKUP(AV327,#REF!,#REF!)</f>
        <v>#REF!</v>
      </c>
    </row>
    <row r="328" spans="2:71" x14ac:dyDescent="0.2">
      <c r="B328" t="s">
        <v>1138</v>
      </c>
      <c r="C328" t="s">
        <v>94</v>
      </c>
      <c r="E328" s="27" t="s">
        <v>1139</v>
      </c>
      <c r="F328" s="27" t="s">
        <v>1140</v>
      </c>
      <c r="G328" s="27" t="s">
        <v>1141</v>
      </c>
      <c r="H328" s="1">
        <v>44662</v>
      </c>
      <c r="I328" s="1">
        <v>46051</v>
      </c>
      <c r="J328" t="s">
        <v>4708</v>
      </c>
      <c r="K328">
        <v>12</v>
      </c>
      <c r="L328" t="s">
        <v>4703</v>
      </c>
      <c r="M328" t="s">
        <v>293</v>
      </c>
      <c r="N328" t="s">
        <v>4668</v>
      </c>
      <c r="O328" t="s">
        <v>98</v>
      </c>
      <c r="P328" t="s">
        <v>478</v>
      </c>
      <c r="Q328">
        <f t="shared" si="88"/>
        <v>31</v>
      </c>
      <c r="R328" s="3">
        <v>-252120</v>
      </c>
      <c r="S328" s="3">
        <v>-38233</v>
      </c>
      <c r="T328" s="20">
        <v>0</v>
      </c>
      <c r="U328" s="3">
        <f t="shared" si="82"/>
        <v>0</v>
      </c>
      <c r="V328" s="21"/>
      <c r="W328" s="3">
        <v>-1010.0961538461538</v>
      </c>
      <c r="X328" s="3">
        <v>-583.6111111111112</v>
      </c>
      <c r="Y328" s="22">
        <v>-105.05</v>
      </c>
      <c r="Z328">
        <v>-75</v>
      </c>
      <c r="AB328" s="3">
        <v>0</v>
      </c>
      <c r="AC328" s="3">
        <v>-4460</v>
      </c>
      <c r="AD328" s="3">
        <f>S328+U328+V328+W328+X328+Y328+Z328+AA328+AB328+AC328-7642</f>
        <v>-52108.757264957268</v>
      </c>
      <c r="AE328" s="3">
        <v>-5687.5</v>
      </c>
      <c r="AG328" s="3">
        <f t="shared" si="90"/>
        <v>-57796.257264957268</v>
      </c>
      <c r="AM328" s="23">
        <v>8.5000000000000006E-2</v>
      </c>
      <c r="AN328" s="24">
        <f t="shared" si="83"/>
        <v>-57796.257264957268</v>
      </c>
      <c r="AO328" s="25">
        <v>-4912.7111003274504</v>
      </c>
      <c r="AP328" s="3">
        <v>-29700</v>
      </c>
      <c r="AQ328" s="24">
        <v>-2524.5</v>
      </c>
      <c r="AR328" s="24">
        <v>-94933.812280650396</v>
      </c>
      <c r="AS328" s="24">
        <f t="shared" si="91"/>
        <v>-87496.257264957268</v>
      </c>
      <c r="AT328" t="s">
        <v>134</v>
      </c>
      <c r="AU328" t="s">
        <v>134</v>
      </c>
      <c r="AV328" t="s">
        <v>135</v>
      </c>
      <c r="AW328">
        <v>12021</v>
      </c>
      <c r="AX328" t="s">
        <v>136</v>
      </c>
      <c r="AY328">
        <v>94.088300000000004</v>
      </c>
      <c r="AZ328" s="3">
        <f t="shared" si="92"/>
        <v>-1008.9863700444199</v>
      </c>
      <c r="BA328" s="24">
        <f t="shared" si="93"/>
        <v>-87496.257264957268</v>
      </c>
      <c r="BB328" s="24">
        <f t="shared" si="94"/>
        <v>-7437.5550156931276</v>
      </c>
      <c r="BD328" t="s">
        <v>103</v>
      </c>
      <c r="BE328">
        <v>1</v>
      </c>
      <c r="BG328" t="s">
        <v>5305</v>
      </c>
      <c r="BI328" t="s">
        <v>262</v>
      </c>
      <c r="BN328" t="s">
        <v>5086</v>
      </c>
      <c r="BO328" t="s">
        <v>5088</v>
      </c>
      <c r="BP328" t="s">
        <v>5159</v>
      </c>
      <c r="BS328" t="e">
        <f>_xlfn.XLOOKUP(AV328,#REF!,#REF!)</f>
        <v>#REF!</v>
      </c>
    </row>
    <row r="329" spans="2:71" x14ac:dyDescent="0.2">
      <c r="C329" t="s">
        <v>94</v>
      </c>
      <c r="E329" t="s">
        <v>1142</v>
      </c>
      <c r="F329" t="s">
        <v>1143</v>
      </c>
      <c r="G329" t="s">
        <v>1144</v>
      </c>
      <c r="H329" s="1">
        <v>44676</v>
      </c>
      <c r="J329" t="s">
        <v>4702</v>
      </c>
      <c r="K329">
        <v>13</v>
      </c>
      <c r="L329" t="s">
        <v>4667</v>
      </c>
      <c r="M329" t="s">
        <v>3984</v>
      </c>
      <c r="N329" t="s">
        <v>4668</v>
      </c>
      <c r="O329" t="s">
        <v>98</v>
      </c>
      <c r="P329" t="s">
        <v>99</v>
      </c>
      <c r="Q329">
        <f t="shared" si="88"/>
        <v>31</v>
      </c>
      <c r="R329" s="3">
        <v>351429</v>
      </c>
      <c r="S329" s="3">
        <v>63571.416666666672</v>
      </c>
      <c r="T329" s="20">
        <v>0</v>
      </c>
      <c r="U329" s="3">
        <f t="shared" si="82"/>
        <v>0</v>
      </c>
      <c r="V329" s="21"/>
      <c r="W329" s="3">
        <v>1407.96875</v>
      </c>
      <c r="X329" s="3">
        <v>813.49305555555554</v>
      </c>
      <c r="Y329" s="22">
        <v>146.42875000000001</v>
      </c>
      <c r="Z329">
        <v>75</v>
      </c>
      <c r="AB329" s="3">
        <v>0</v>
      </c>
      <c r="AC329" s="3">
        <v>4167</v>
      </c>
      <c r="AD329" s="3">
        <f t="shared" ref="AD329:AD392" si="95">S329+U329+V329+W329+X329+Y329+Z329+AA329+AB329+AC329</f>
        <v>70181.30722222224</v>
      </c>
      <c r="AE329" s="3">
        <v>4154.166666666667</v>
      </c>
      <c r="AG329" s="3">
        <f t="shared" si="90"/>
        <v>74335.473888888911</v>
      </c>
      <c r="AJ329" s="3">
        <v>0</v>
      </c>
      <c r="AK329" t="s">
        <v>100</v>
      </c>
      <c r="AM329" s="23">
        <v>0.05</v>
      </c>
      <c r="AN329" s="24">
        <f t="shared" si="83"/>
        <v>74335.473888888911</v>
      </c>
      <c r="AO329" s="25">
        <f t="shared" ref="AO329:AO392" si="96">AM329*AN329</f>
        <v>3716.7736944444459</v>
      </c>
      <c r="AP329" s="3">
        <f t="shared" ref="AP329:AP392" si="97">+(29700/31)*Q329</f>
        <v>29700</v>
      </c>
      <c r="AQ329" s="24">
        <f t="shared" ref="AQ329:AQ392" si="98">AP329*AM329</f>
        <v>1485</v>
      </c>
      <c r="AR329" s="24">
        <f t="shared" ref="AR329:AR392" si="99">AN329+AO329+AP329+AQ329</f>
        <v>109237.24758333336</v>
      </c>
      <c r="AS329" s="24">
        <f t="shared" si="91"/>
        <v>104035.47388888891</v>
      </c>
      <c r="AT329" t="s">
        <v>134</v>
      </c>
      <c r="AU329" t="s">
        <v>134</v>
      </c>
      <c r="AV329" t="s">
        <v>135</v>
      </c>
      <c r="AW329">
        <v>35879</v>
      </c>
      <c r="AX329" t="s">
        <v>136</v>
      </c>
      <c r="AY329">
        <v>94.088300000000004</v>
      </c>
      <c r="AZ329" s="3">
        <f t="shared" si="92"/>
        <v>1161.00777230892</v>
      </c>
      <c r="BA329" s="24">
        <f t="shared" si="93"/>
        <v>104035.47388888891</v>
      </c>
      <c r="BB329" s="24">
        <f t="shared" si="94"/>
        <v>5201.7736944444478</v>
      </c>
      <c r="BD329" t="s">
        <v>103</v>
      </c>
      <c r="BE329">
        <v>1</v>
      </c>
      <c r="BG329" t="s">
        <v>5305</v>
      </c>
      <c r="BI329" t="s">
        <v>144</v>
      </c>
      <c r="BN329" t="s">
        <v>5067</v>
      </c>
      <c r="BO329" t="s">
        <v>5071</v>
      </c>
      <c r="BP329" t="s">
        <v>5073</v>
      </c>
      <c r="BS329" t="e">
        <f>_xlfn.XLOOKUP(AV329,#REF!,#REF!)</f>
        <v>#REF!</v>
      </c>
    </row>
    <row r="330" spans="2:71" x14ac:dyDescent="0.2">
      <c r="C330" t="s">
        <v>94</v>
      </c>
      <c r="E330" t="s">
        <v>1145</v>
      </c>
      <c r="F330" t="s">
        <v>1146</v>
      </c>
      <c r="G330" t="s">
        <v>1147</v>
      </c>
      <c r="H330" s="1">
        <v>44711</v>
      </c>
      <c r="J330" t="s">
        <v>151</v>
      </c>
      <c r="K330">
        <v>16</v>
      </c>
      <c r="L330" t="s">
        <v>4703</v>
      </c>
      <c r="M330" t="s">
        <v>293</v>
      </c>
      <c r="N330" t="s">
        <v>4668</v>
      </c>
      <c r="O330" t="s">
        <v>98</v>
      </c>
      <c r="P330" t="s">
        <v>99</v>
      </c>
      <c r="Q330">
        <f t="shared" si="88"/>
        <v>31</v>
      </c>
      <c r="R330" s="3">
        <v>1381471</v>
      </c>
      <c r="S330" s="3">
        <v>235245.08333333334</v>
      </c>
      <c r="T330" s="20">
        <v>0</v>
      </c>
      <c r="U330" s="3">
        <f t="shared" si="82"/>
        <v>0</v>
      </c>
      <c r="V330" s="21"/>
      <c r="W330" s="3">
        <v>5534.739583333333</v>
      </c>
      <c r="X330" s="3">
        <v>3197.849537037037</v>
      </c>
      <c r="Y330" s="22">
        <v>575.61291666666671</v>
      </c>
      <c r="Z330">
        <v>75</v>
      </c>
      <c r="AB330" s="3">
        <v>0</v>
      </c>
      <c r="AC330" s="3">
        <v>4167</v>
      </c>
      <c r="AD330" s="3">
        <f t="shared" si="95"/>
        <v>248795.2853703704</v>
      </c>
      <c r="AE330" s="3">
        <v>5687.5</v>
      </c>
      <c r="AG330" s="3">
        <f t="shared" si="90"/>
        <v>254482.7853703704</v>
      </c>
      <c r="AJ330" s="3">
        <v>5813.1491241962494</v>
      </c>
      <c r="AK330" t="s">
        <v>229</v>
      </c>
      <c r="AL330" t="s">
        <v>230</v>
      </c>
      <c r="AM330" s="23">
        <v>8.5000000000000006E-2</v>
      </c>
      <c r="AN330" s="24">
        <f t="shared" si="83"/>
        <v>260295.93449456664</v>
      </c>
      <c r="AO330" s="25">
        <f t="shared" si="96"/>
        <v>22125.154432038165</v>
      </c>
      <c r="AP330" s="3">
        <f t="shared" si="97"/>
        <v>29700</v>
      </c>
      <c r="AQ330" s="24">
        <f t="shared" si="98"/>
        <v>2524.5</v>
      </c>
      <c r="AR330" s="24">
        <f t="shared" si="99"/>
        <v>314645.58892660483</v>
      </c>
      <c r="AS330" s="24">
        <f t="shared" si="91"/>
        <v>289995.93449456664</v>
      </c>
      <c r="AT330" t="s">
        <v>134</v>
      </c>
      <c r="AU330" t="s">
        <v>134</v>
      </c>
      <c r="AV330" t="s">
        <v>135</v>
      </c>
      <c r="AW330">
        <v>35803</v>
      </c>
      <c r="AX330" t="s">
        <v>136</v>
      </c>
      <c r="AY330">
        <v>94.088300000000004</v>
      </c>
      <c r="AZ330" s="3">
        <f t="shared" si="92"/>
        <v>3344.1521307814555</v>
      </c>
      <c r="BA330" s="24">
        <f t="shared" si="93"/>
        <v>289995.93449456664</v>
      </c>
      <c r="BB330" s="24">
        <f t="shared" si="94"/>
        <v>24649.654432038194</v>
      </c>
      <c r="BD330" t="s">
        <v>103</v>
      </c>
      <c r="BE330">
        <v>1</v>
      </c>
      <c r="BG330" t="s">
        <v>5305</v>
      </c>
      <c r="BI330" t="s">
        <v>199</v>
      </c>
      <c r="BN330" t="s">
        <v>5060</v>
      </c>
      <c r="BO330" t="s">
        <v>5074</v>
      </c>
      <c r="BP330" t="s">
        <v>5144</v>
      </c>
      <c r="BS330" t="e">
        <f>_xlfn.XLOOKUP(AV330,#REF!,#REF!)</f>
        <v>#REF!</v>
      </c>
    </row>
    <row r="331" spans="2:71" x14ac:dyDescent="0.2">
      <c r="C331" t="s">
        <v>94</v>
      </c>
      <c r="E331" t="s">
        <v>1148</v>
      </c>
      <c r="F331" t="s">
        <v>1149</v>
      </c>
      <c r="G331" t="s">
        <v>1150</v>
      </c>
      <c r="H331" s="1">
        <v>44753</v>
      </c>
      <c r="J331" t="s">
        <v>4678</v>
      </c>
      <c r="K331">
        <v>15</v>
      </c>
      <c r="L331" t="s">
        <v>4691</v>
      </c>
      <c r="M331" t="s">
        <v>4444</v>
      </c>
      <c r="N331" t="s">
        <v>4668</v>
      </c>
      <c r="O331" t="s">
        <v>98</v>
      </c>
      <c r="P331" t="s">
        <v>99</v>
      </c>
      <c r="Q331">
        <f t="shared" si="88"/>
        <v>31</v>
      </c>
      <c r="R331" s="3">
        <v>1219945</v>
      </c>
      <c r="S331" s="3">
        <v>203324.16666666666</v>
      </c>
      <c r="T331" s="20">
        <v>0</v>
      </c>
      <c r="U331" s="3">
        <f t="shared" si="82"/>
        <v>0</v>
      </c>
      <c r="V331" s="21"/>
      <c r="W331" s="3">
        <v>4887.6001602564111</v>
      </c>
      <c r="X331" s="3">
        <v>2823.9467592592596</v>
      </c>
      <c r="Y331" s="22">
        <v>508.31041666666664</v>
      </c>
      <c r="Z331">
        <v>75</v>
      </c>
      <c r="AB331" s="3">
        <v>10414.742664445308</v>
      </c>
      <c r="AC331" s="3">
        <v>4167</v>
      </c>
      <c r="AD331" s="3">
        <f t="shared" si="95"/>
        <v>226200.76666729432</v>
      </c>
      <c r="AE331" s="3">
        <v>7046.666666666667</v>
      </c>
      <c r="AG331" s="3">
        <f t="shared" si="90"/>
        <v>233247.43333396097</v>
      </c>
      <c r="AJ331" s="3">
        <v>7372.3146980524034</v>
      </c>
      <c r="AK331" t="s">
        <v>433</v>
      </c>
      <c r="AL331" t="s">
        <v>434</v>
      </c>
      <c r="AM331" s="23">
        <v>0.1</v>
      </c>
      <c r="AN331" s="24">
        <f t="shared" si="83"/>
        <v>240619.74803201336</v>
      </c>
      <c r="AO331" s="25">
        <f t="shared" si="96"/>
        <v>24061.974803201338</v>
      </c>
      <c r="AP331" s="3">
        <f t="shared" si="97"/>
        <v>29700</v>
      </c>
      <c r="AQ331" s="24">
        <f t="shared" si="98"/>
        <v>2970</v>
      </c>
      <c r="AR331" s="24">
        <f t="shared" si="99"/>
        <v>297351.72283521469</v>
      </c>
      <c r="AS331" s="24">
        <f t="shared" si="91"/>
        <v>270319.74803201336</v>
      </c>
      <c r="AT331" t="s">
        <v>134</v>
      </c>
      <c r="AU331" t="s">
        <v>134</v>
      </c>
      <c r="AV331" t="s">
        <v>135</v>
      </c>
      <c r="AW331">
        <v>90324</v>
      </c>
      <c r="AX331" t="s">
        <v>136</v>
      </c>
      <c r="AY331">
        <v>94.088300000000004</v>
      </c>
      <c r="AZ331" s="3">
        <f t="shared" si="92"/>
        <v>3160.3474909761858</v>
      </c>
      <c r="BA331" s="24">
        <f t="shared" si="93"/>
        <v>270319.74803201336</v>
      </c>
      <c r="BB331" s="24">
        <f t="shared" si="94"/>
        <v>27031.97480320133</v>
      </c>
      <c r="BD331" t="s">
        <v>103</v>
      </c>
      <c r="BE331">
        <v>1</v>
      </c>
      <c r="BG331" t="s">
        <v>5305</v>
      </c>
      <c r="BI331" t="s">
        <v>435</v>
      </c>
      <c r="BN331" t="s">
        <v>5119</v>
      </c>
      <c r="BO331" t="s">
        <v>134</v>
      </c>
      <c r="BP331" t="s">
        <v>5091</v>
      </c>
      <c r="BS331" t="e">
        <f>_xlfn.XLOOKUP(AV331,#REF!,#REF!)</f>
        <v>#REF!</v>
      </c>
    </row>
    <row r="332" spans="2:71" x14ac:dyDescent="0.2">
      <c r="C332" t="s">
        <v>94</v>
      </c>
      <c r="E332" t="s">
        <v>1151</v>
      </c>
      <c r="F332" t="s">
        <v>1152</v>
      </c>
      <c r="G332" t="s">
        <v>1153</v>
      </c>
      <c r="H332" s="1">
        <v>44718</v>
      </c>
      <c r="J332" t="s">
        <v>4678</v>
      </c>
      <c r="K332">
        <v>15</v>
      </c>
      <c r="L332" t="s">
        <v>4691</v>
      </c>
      <c r="M332" t="s">
        <v>4444</v>
      </c>
      <c r="N332" t="s">
        <v>4668</v>
      </c>
      <c r="O332" t="s">
        <v>98</v>
      </c>
      <c r="P332" t="s">
        <v>99</v>
      </c>
      <c r="Q332">
        <f t="shared" si="88"/>
        <v>31</v>
      </c>
      <c r="R332" s="3">
        <v>1184870</v>
      </c>
      <c r="S332" s="3">
        <v>197478.33333333334</v>
      </c>
      <c r="T332" s="20">
        <v>0</v>
      </c>
      <c r="U332" s="3">
        <f t="shared" si="82"/>
        <v>0</v>
      </c>
      <c r="V332" s="21"/>
      <c r="W332" s="3">
        <v>4747.0753205128203</v>
      </c>
      <c r="X332" s="3">
        <v>2742.7546296296296</v>
      </c>
      <c r="Y332" s="22">
        <v>493.69583333333338</v>
      </c>
      <c r="Z332">
        <v>75</v>
      </c>
      <c r="AB332" s="3">
        <v>0</v>
      </c>
      <c r="AC332" s="3">
        <v>4167</v>
      </c>
      <c r="AD332" s="3">
        <f t="shared" si="95"/>
        <v>209703.85911680912</v>
      </c>
      <c r="AE332" s="3">
        <v>7046.666666666667</v>
      </c>
      <c r="AG332" s="3">
        <f t="shared" si="90"/>
        <v>216750.52578347578</v>
      </c>
      <c r="AJ332" s="3">
        <v>7372.3146980524034</v>
      </c>
      <c r="AK332" t="s">
        <v>433</v>
      </c>
      <c r="AL332" t="s">
        <v>434</v>
      </c>
      <c r="AM332" s="23">
        <v>0.1</v>
      </c>
      <c r="AN332" s="24">
        <f t="shared" si="83"/>
        <v>224122.8404815282</v>
      </c>
      <c r="AO332" s="25">
        <f t="shared" si="96"/>
        <v>22412.284048152822</v>
      </c>
      <c r="AP332" s="3">
        <f t="shared" si="97"/>
        <v>29700</v>
      </c>
      <c r="AQ332" s="24">
        <f t="shared" si="98"/>
        <v>2970</v>
      </c>
      <c r="AR332" s="24">
        <f t="shared" si="99"/>
        <v>279205.12452968105</v>
      </c>
      <c r="AS332" s="24">
        <f t="shared" si="91"/>
        <v>253822.8404815282</v>
      </c>
      <c r="AT332" t="s">
        <v>134</v>
      </c>
      <c r="AU332" t="s">
        <v>134</v>
      </c>
      <c r="AV332" t="s">
        <v>135</v>
      </c>
      <c r="AW332">
        <v>90292</v>
      </c>
      <c r="AX332" t="s">
        <v>136</v>
      </c>
      <c r="AY332">
        <v>94.088300000000004</v>
      </c>
      <c r="AZ332" s="3">
        <f t="shared" si="92"/>
        <v>2967.4797454059753</v>
      </c>
      <c r="BA332" s="24">
        <f t="shared" si="93"/>
        <v>253822.8404815282</v>
      </c>
      <c r="BB332" s="24">
        <f t="shared" si="94"/>
        <v>25382.284048152855</v>
      </c>
      <c r="BD332" t="s">
        <v>103</v>
      </c>
      <c r="BE332">
        <v>1</v>
      </c>
      <c r="BG332" t="s">
        <v>5305</v>
      </c>
      <c r="BI332" t="s">
        <v>435</v>
      </c>
      <c r="BN332" t="s">
        <v>5119</v>
      </c>
      <c r="BO332" t="s">
        <v>134</v>
      </c>
      <c r="BP332" t="s">
        <v>5091</v>
      </c>
      <c r="BS332" t="e">
        <f>_xlfn.XLOOKUP(AV332,#REF!,#REF!)</f>
        <v>#REF!</v>
      </c>
    </row>
    <row r="333" spans="2:71" x14ac:dyDescent="0.2">
      <c r="C333" t="s">
        <v>94</v>
      </c>
      <c r="E333" t="s">
        <v>1154</v>
      </c>
      <c r="F333" t="s">
        <v>1155</v>
      </c>
      <c r="G333" t="s">
        <v>1156</v>
      </c>
      <c r="H333" s="1">
        <v>44718</v>
      </c>
      <c r="J333" t="s">
        <v>4678</v>
      </c>
      <c r="K333">
        <v>15</v>
      </c>
      <c r="L333" t="s">
        <v>4703</v>
      </c>
      <c r="M333" t="s">
        <v>293</v>
      </c>
      <c r="N333" t="s">
        <v>4668</v>
      </c>
      <c r="O333" t="s">
        <v>98</v>
      </c>
      <c r="P333" t="s">
        <v>99</v>
      </c>
      <c r="Q333">
        <f t="shared" si="88"/>
        <v>31</v>
      </c>
      <c r="R333" s="3">
        <v>821727</v>
      </c>
      <c r="S333" s="3">
        <v>141954.41666666666</v>
      </c>
      <c r="T333" s="20">
        <v>0</v>
      </c>
      <c r="U333" s="3">
        <f t="shared" ref="U333:U396" si="100">+S333*T333</f>
        <v>0</v>
      </c>
      <c r="V333" s="21"/>
      <c r="W333" s="3">
        <v>3292.1754807692309</v>
      </c>
      <c r="X333" s="3">
        <v>1902.1458333333333</v>
      </c>
      <c r="Y333" s="22">
        <v>342.38625000000002</v>
      </c>
      <c r="Z333">
        <v>75</v>
      </c>
      <c r="AB333" s="3">
        <v>0</v>
      </c>
      <c r="AC333" s="3">
        <v>4167</v>
      </c>
      <c r="AD333" s="3">
        <f t="shared" si="95"/>
        <v>151733.12423076923</v>
      </c>
      <c r="AE333" s="3">
        <v>5687.5</v>
      </c>
      <c r="AG333" s="3">
        <f t="shared" si="90"/>
        <v>157420.62423076923</v>
      </c>
      <c r="AJ333" s="3">
        <v>25969.360295241226</v>
      </c>
      <c r="AK333" t="s">
        <v>529</v>
      </c>
      <c r="AL333" t="s">
        <v>530</v>
      </c>
      <c r="AM333" s="23">
        <v>8.5000000000000006E-2</v>
      </c>
      <c r="AN333" s="24">
        <f t="shared" si="83"/>
        <v>183389.98452601046</v>
      </c>
      <c r="AO333" s="25">
        <f t="shared" si="96"/>
        <v>15588.14868471089</v>
      </c>
      <c r="AP333" s="3">
        <f t="shared" si="97"/>
        <v>29700</v>
      </c>
      <c r="AQ333" s="24">
        <f t="shared" si="98"/>
        <v>2524.5</v>
      </c>
      <c r="AR333" s="24">
        <f t="shared" si="99"/>
        <v>231202.63321072137</v>
      </c>
      <c r="AS333" s="24">
        <f t="shared" si="91"/>
        <v>213089.98452601046</v>
      </c>
      <c r="AT333" t="s">
        <v>134</v>
      </c>
      <c r="AU333" t="s">
        <v>134</v>
      </c>
      <c r="AV333" t="s">
        <v>135</v>
      </c>
      <c r="AW333">
        <v>90030</v>
      </c>
      <c r="AX333" t="s">
        <v>136</v>
      </c>
      <c r="AY333">
        <v>94.088300000000004</v>
      </c>
      <c r="AZ333" s="3">
        <f t="shared" si="92"/>
        <v>2457.2941929094409</v>
      </c>
      <c r="BA333" s="24">
        <f t="shared" si="93"/>
        <v>213089.98452601046</v>
      </c>
      <c r="BB333" s="24">
        <f t="shared" si="94"/>
        <v>18112.648684710904</v>
      </c>
      <c r="BD333" t="s">
        <v>103</v>
      </c>
      <c r="BE333">
        <v>1</v>
      </c>
      <c r="BG333" t="s">
        <v>5305</v>
      </c>
      <c r="BI333" t="s">
        <v>531</v>
      </c>
      <c r="BN333" t="s">
        <v>5125</v>
      </c>
      <c r="BO333" t="s">
        <v>5061</v>
      </c>
      <c r="BP333" t="s">
        <v>5062</v>
      </c>
      <c r="BS333" t="e">
        <f>_xlfn.XLOOKUP(AV333,#REF!,#REF!)</f>
        <v>#REF!</v>
      </c>
    </row>
    <row r="334" spans="2:71" x14ac:dyDescent="0.2">
      <c r="C334" t="s">
        <v>94</v>
      </c>
      <c r="E334" t="s">
        <v>1157</v>
      </c>
      <c r="F334" t="s">
        <v>1158</v>
      </c>
      <c r="G334" t="s">
        <v>1159</v>
      </c>
      <c r="H334" s="1">
        <v>44676</v>
      </c>
      <c r="J334" t="s">
        <v>4702</v>
      </c>
      <c r="K334">
        <v>13</v>
      </c>
      <c r="L334" t="s">
        <v>4703</v>
      </c>
      <c r="M334" t="s">
        <v>293</v>
      </c>
      <c r="N334" t="s">
        <v>4668</v>
      </c>
      <c r="O334" t="s">
        <v>98</v>
      </c>
      <c r="P334" t="s">
        <v>99</v>
      </c>
      <c r="Q334">
        <f t="shared" si="88"/>
        <v>31</v>
      </c>
      <c r="R334" s="3">
        <v>268263</v>
      </c>
      <c r="S334" s="3">
        <v>49710.5</v>
      </c>
      <c r="T334" s="20">
        <v>0</v>
      </c>
      <c r="U334" s="3">
        <f t="shared" si="100"/>
        <v>0</v>
      </c>
      <c r="V334" s="21"/>
      <c r="W334" s="3">
        <v>1074.7716346153845</v>
      </c>
      <c r="X334" s="3">
        <v>620.97916666666663</v>
      </c>
      <c r="Y334" s="22">
        <v>111.77625</v>
      </c>
      <c r="Z334">
        <v>75</v>
      </c>
      <c r="AB334" s="3">
        <v>0</v>
      </c>
      <c r="AC334" s="3">
        <v>4167</v>
      </c>
      <c r="AD334" s="3">
        <f t="shared" si="95"/>
        <v>55760.02705128205</v>
      </c>
      <c r="AE334" s="3">
        <v>5687.5</v>
      </c>
      <c r="AG334" s="3">
        <f t="shared" si="90"/>
        <v>61447.52705128205</v>
      </c>
      <c r="AJ334" s="3">
        <v>7264.8</v>
      </c>
      <c r="AK334" t="s">
        <v>197</v>
      </c>
      <c r="AL334" t="s">
        <v>198</v>
      </c>
      <c r="AM334" s="23">
        <v>8.5000000000000006E-2</v>
      </c>
      <c r="AN334" s="24">
        <f t="shared" si="83"/>
        <v>68712.327051282045</v>
      </c>
      <c r="AO334" s="25">
        <f t="shared" si="96"/>
        <v>5840.5477993589739</v>
      </c>
      <c r="AP334" s="3">
        <f t="shared" si="97"/>
        <v>29700</v>
      </c>
      <c r="AQ334" s="24">
        <f t="shared" si="98"/>
        <v>2524.5</v>
      </c>
      <c r="AR334" s="24">
        <f t="shared" si="99"/>
        <v>106777.37485064102</v>
      </c>
      <c r="AS334" s="24">
        <f t="shared" si="91"/>
        <v>98412.327051282045</v>
      </c>
      <c r="AT334" t="s">
        <v>134</v>
      </c>
      <c r="AU334" t="s">
        <v>134</v>
      </c>
      <c r="AV334" t="s">
        <v>135</v>
      </c>
      <c r="AW334">
        <v>34752</v>
      </c>
      <c r="AX334" t="s">
        <v>136</v>
      </c>
      <c r="AY334">
        <v>94.088300000000004</v>
      </c>
      <c r="AZ334" s="3">
        <f t="shared" si="92"/>
        <v>1134.8634724045498</v>
      </c>
      <c r="BA334" s="24">
        <f t="shared" si="93"/>
        <v>98412.327051282045</v>
      </c>
      <c r="BB334" s="24">
        <f t="shared" si="94"/>
        <v>8365.0477993589739</v>
      </c>
      <c r="BD334" t="s">
        <v>103</v>
      </c>
      <c r="BE334">
        <v>1</v>
      </c>
      <c r="BG334" t="s">
        <v>5305</v>
      </c>
      <c r="BI334" t="s">
        <v>262</v>
      </c>
      <c r="BN334" t="s">
        <v>5086</v>
      </c>
      <c r="BO334" t="s">
        <v>5082</v>
      </c>
      <c r="BP334" t="s">
        <v>5102</v>
      </c>
      <c r="BS334" t="e">
        <f>_xlfn.XLOOKUP(AV334,#REF!,#REF!)</f>
        <v>#REF!</v>
      </c>
    </row>
    <row r="335" spans="2:71" x14ac:dyDescent="0.2">
      <c r="C335" t="s">
        <v>94</v>
      </c>
      <c r="E335" t="s">
        <v>1160</v>
      </c>
      <c r="F335" t="s">
        <v>1161</v>
      </c>
      <c r="G335" t="s">
        <v>1162</v>
      </c>
      <c r="H335" s="1">
        <v>44662</v>
      </c>
      <c r="J335" t="s">
        <v>4678</v>
      </c>
      <c r="K335">
        <v>15</v>
      </c>
      <c r="L335" t="s">
        <v>4703</v>
      </c>
      <c r="M335" t="s">
        <v>293</v>
      </c>
      <c r="N335" t="s">
        <v>4668</v>
      </c>
      <c r="O335" t="s">
        <v>98</v>
      </c>
      <c r="P335" t="s">
        <v>99</v>
      </c>
      <c r="Q335">
        <f t="shared" si="88"/>
        <v>31</v>
      </c>
      <c r="R335" s="3">
        <v>823093</v>
      </c>
      <c r="S335" s="3">
        <v>142182.16666666666</v>
      </c>
      <c r="T335" s="20">
        <v>0</v>
      </c>
      <c r="U335" s="3">
        <f t="shared" si="100"/>
        <v>0</v>
      </c>
      <c r="V335" s="21"/>
      <c r="W335" s="3">
        <v>3297.6482371794868</v>
      </c>
      <c r="X335" s="3">
        <v>1905.3078703703702</v>
      </c>
      <c r="Y335" s="22">
        <v>342.95541666666662</v>
      </c>
      <c r="Z335">
        <v>75</v>
      </c>
      <c r="AB335" s="3">
        <v>0</v>
      </c>
      <c r="AC335" s="3">
        <v>4167</v>
      </c>
      <c r="AD335" s="3">
        <f t="shared" si="95"/>
        <v>151970.07819088319</v>
      </c>
      <c r="AE335" s="3">
        <v>5687.5</v>
      </c>
      <c r="AG335" s="3">
        <f t="shared" si="90"/>
        <v>157657.57819088319</v>
      </c>
      <c r="AJ335" s="3">
        <v>25969.360295241226</v>
      </c>
      <c r="AK335" t="s">
        <v>529</v>
      </c>
      <c r="AL335" t="s">
        <v>530</v>
      </c>
      <c r="AM335" s="23">
        <v>8.5000000000000006E-2</v>
      </c>
      <c r="AN335" s="24">
        <f t="shared" si="83"/>
        <v>183626.93848612442</v>
      </c>
      <c r="AO335" s="25">
        <f t="shared" si="96"/>
        <v>15608.289771320577</v>
      </c>
      <c r="AP335" s="3">
        <f t="shared" si="97"/>
        <v>29700</v>
      </c>
      <c r="AQ335" s="24">
        <f t="shared" si="98"/>
        <v>2524.5</v>
      </c>
      <c r="AR335" s="24">
        <f t="shared" si="99"/>
        <v>231459.72825744501</v>
      </c>
      <c r="AS335" s="24">
        <f t="shared" si="91"/>
        <v>213326.93848612442</v>
      </c>
      <c r="AT335" t="s">
        <v>134</v>
      </c>
      <c r="AU335" t="s">
        <v>134</v>
      </c>
      <c r="AV335" t="s">
        <v>135</v>
      </c>
      <c r="AW335">
        <v>90030</v>
      </c>
      <c r="AX335" t="s">
        <v>136</v>
      </c>
      <c r="AY335">
        <v>94.088300000000004</v>
      </c>
      <c r="AZ335" s="3">
        <f t="shared" si="92"/>
        <v>2460.0266798044495</v>
      </c>
      <c r="BA335" s="24">
        <f t="shared" si="93"/>
        <v>213326.93848612442</v>
      </c>
      <c r="BB335" s="24">
        <f t="shared" si="94"/>
        <v>18132.789771320589</v>
      </c>
      <c r="BD335" t="s">
        <v>103</v>
      </c>
      <c r="BE335">
        <v>1</v>
      </c>
      <c r="BG335" t="s">
        <v>5305</v>
      </c>
      <c r="BI335" t="s">
        <v>531</v>
      </c>
      <c r="BN335" t="s">
        <v>5125</v>
      </c>
      <c r="BO335" t="s">
        <v>5061</v>
      </c>
      <c r="BP335" t="s">
        <v>5062</v>
      </c>
      <c r="BS335" t="e">
        <f>_xlfn.XLOOKUP(AV335,#REF!,#REF!)</f>
        <v>#REF!</v>
      </c>
    </row>
    <row r="336" spans="2:71" x14ac:dyDescent="0.2">
      <c r="C336" t="s">
        <v>94</v>
      </c>
      <c r="E336" t="s">
        <v>1163</v>
      </c>
      <c r="F336" t="s">
        <v>1164</v>
      </c>
      <c r="G336" t="s">
        <v>1165</v>
      </c>
      <c r="H336" s="1">
        <v>44662</v>
      </c>
      <c r="J336" t="s">
        <v>151</v>
      </c>
      <c r="K336">
        <v>16</v>
      </c>
      <c r="L336" t="s">
        <v>4691</v>
      </c>
      <c r="M336" t="s">
        <v>4444</v>
      </c>
      <c r="N336" t="s">
        <v>4668</v>
      </c>
      <c r="O336" t="s">
        <v>98</v>
      </c>
      <c r="P336" t="s">
        <v>99</v>
      </c>
      <c r="Q336">
        <f t="shared" si="88"/>
        <v>31</v>
      </c>
      <c r="R336" s="3">
        <v>998740</v>
      </c>
      <c r="S336" s="3">
        <v>166456.58333333334</v>
      </c>
      <c r="T336" s="20">
        <v>0</v>
      </c>
      <c r="U336" s="3">
        <f t="shared" si="100"/>
        <v>0</v>
      </c>
      <c r="V336" s="21"/>
      <c r="W336" s="3">
        <v>4001.3621794871797</v>
      </c>
      <c r="X336" s="3">
        <v>2311.8981481481478</v>
      </c>
      <c r="Y336" s="22">
        <v>416.14166666666665</v>
      </c>
      <c r="Z336">
        <v>75</v>
      </c>
      <c r="AB336" s="3">
        <v>8014.4139153999258</v>
      </c>
      <c r="AC336" s="3">
        <v>4167</v>
      </c>
      <c r="AD336" s="3">
        <f t="shared" si="95"/>
        <v>185442.39924303527</v>
      </c>
      <c r="AE336" s="3">
        <v>7046.666666666667</v>
      </c>
      <c r="AG336" s="3">
        <f t="shared" si="90"/>
        <v>192489.06590970192</v>
      </c>
      <c r="AJ336" s="3">
        <v>7372.3146980524034</v>
      </c>
      <c r="AK336" t="s">
        <v>433</v>
      </c>
      <c r="AL336" t="s">
        <v>434</v>
      </c>
      <c r="AM336" s="23">
        <v>0.1</v>
      </c>
      <c r="AN336" s="24">
        <f t="shared" si="83"/>
        <v>199861.38060775434</v>
      </c>
      <c r="AO336" s="25">
        <f t="shared" si="96"/>
        <v>19986.138060775436</v>
      </c>
      <c r="AP336" s="3">
        <f t="shared" si="97"/>
        <v>29700</v>
      </c>
      <c r="AQ336" s="24">
        <f t="shared" si="98"/>
        <v>2970</v>
      </c>
      <c r="AR336" s="24">
        <f t="shared" si="99"/>
        <v>252517.51866852978</v>
      </c>
      <c r="AS336" s="24">
        <f t="shared" si="91"/>
        <v>229561.38060775434</v>
      </c>
      <c r="AT336" t="s">
        <v>134</v>
      </c>
      <c r="AU336" t="s">
        <v>134</v>
      </c>
      <c r="AV336" t="s">
        <v>135</v>
      </c>
      <c r="AW336">
        <v>90324</v>
      </c>
      <c r="AX336" t="s">
        <v>136</v>
      </c>
      <c r="AY336">
        <v>94.088300000000004</v>
      </c>
      <c r="AZ336" s="3">
        <f t="shared" si="92"/>
        <v>2683.8354893066385</v>
      </c>
      <c r="BA336" s="24">
        <f t="shared" si="93"/>
        <v>229561.38060775434</v>
      </c>
      <c r="BB336" s="24">
        <f t="shared" si="94"/>
        <v>22956.13806077544</v>
      </c>
      <c r="BD336" t="s">
        <v>103</v>
      </c>
      <c r="BE336">
        <v>1</v>
      </c>
      <c r="BG336" t="s">
        <v>5305</v>
      </c>
      <c r="BI336" t="s">
        <v>435</v>
      </c>
      <c r="BN336" t="s">
        <v>5119</v>
      </c>
      <c r="BO336" t="s">
        <v>134</v>
      </c>
      <c r="BP336" t="s">
        <v>5091</v>
      </c>
      <c r="BS336" t="e">
        <f>_xlfn.XLOOKUP(AV336,#REF!,#REF!)</f>
        <v>#REF!</v>
      </c>
    </row>
    <row r="337" spans="2:71" x14ac:dyDescent="0.2">
      <c r="C337" t="s">
        <v>94</v>
      </c>
      <c r="E337" t="s">
        <v>1166</v>
      </c>
      <c r="F337" t="s">
        <v>1167</v>
      </c>
      <c r="G337" t="s">
        <v>1168</v>
      </c>
      <c r="H337" s="1">
        <v>44697</v>
      </c>
      <c r="J337" t="s">
        <v>4708</v>
      </c>
      <c r="K337">
        <v>12</v>
      </c>
      <c r="L337" t="s">
        <v>4703</v>
      </c>
      <c r="M337" t="s">
        <v>293</v>
      </c>
      <c r="N337" t="s">
        <v>4668</v>
      </c>
      <c r="O337" t="s">
        <v>98</v>
      </c>
      <c r="P337" t="s">
        <v>99</v>
      </c>
      <c r="Q337">
        <f t="shared" si="88"/>
        <v>31</v>
      </c>
      <c r="R337" s="3">
        <v>365131</v>
      </c>
      <c r="S337" s="3">
        <v>65855.166666666672</v>
      </c>
      <c r="T337" s="20">
        <v>0</v>
      </c>
      <c r="U337" s="3">
        <f t="shared" si="100"/>
        <v>0</v>
      </c>
      <c r="V337" s="21"/>
      <c r="W337" s="3">
        <v>1462.8645833333333</v>
      </c>
      <c r="X337" s="3">
        <v>845.21064814814815</v>
      </c>
      <c r="Y337" s="22">
        <v>152.13791666666665</v>
      </c>
      <c r="Z337">
        <v>75</v>
      </c>
      <c r="AB337" s="3">
        <v>0</v>
      </c>
      <c r="AC337" s="3">
        <v>4167</v>
      </c>
      <c r="AD337" s="3">
        <f t="shared" si="95"/>
        <v>72557.37981481482</v>
      </c>
      <c r="AE337" s="3">
        <v>5687.5</v>
      </c>
      <c r="AG337" s="3">
        <f t="shared" si="90"/>
        <v>78244.87981481482</v>
      </c>
      <c r="AJ337" s="3">
        <v>3900.7409927950625</v>
      </c>
      <c r="AK337" t="s">
        <v>289</v>
      </c>
      <c r="AL337" t="s">
        <v>290</v>
      </c>
      <c r="AM337" s="23">
        <v>8.5000000000000006E-2</v>
      </c>
      <c r="AN337" s="24">
        <f t="shared" ref="AN337:AN400" si="101">AG337+AJ337+AH337+AI337</f>
        <v>82145.620807609885</v>
      </c>
      <c r="AO337" s="25">
        <f t="shared" si="96"/>
        <v>6982.3777686468411</v>
      </c>
      <c r="AP337" s="3">
        <f t="shared" si="97"/>
        <v>29700</v>
      </c>
      <c r="AQ337" s="24">
        <f t="shared" si="98"/>
        <v>2524.5</v>
      </c>
      <c r="AR337" s="24">
        <f t="shared" si="99"/>
        <v>121352.49857625672</v>
      </c>
      <c r="AS337" s="24">
        <f t="shared" si="91"/>
        <v>111845.62080760988</v>
      </c>
      <c r="AT337" t="s">
        <v>134</v>
      </c>
      <c r="AU337" t="s">
        <v>134</v>
      </c>
      <c r="AV337" t="s">
        <v>135</v>
      </c>
      <c r="AW337">
        <v>90294</v>
      </c>
      <c r="AX337" t="s">
        <v>136</v>
      </c>
      <c r="AY337">
        <v>94.088300000000004</v>
      </c>
      <c r="AZ337" s="3">
        <f t="shared" si="92"/>
        <v>1289.7724645493299</v>
      </c>
      <c r="BA337" s="24">
        <f t="shared" si="93"/>
        <v>111845.62080760988</v>
      </c>
      <c r="BB337" s="24">
        <f t="shared" si="94"/>
        <v>9506.8777686468384</v>
      </c>
      <c r="BD337" t="s">
        <v>103</v>
      </c>
      <c r="BE337">
        <v>1</v>
      </c>
      <c r="BG337" t="s">
        <v>5305</v>
      </c>
      <c r="BI337" t="s">
        <v>262</v>
      </c>
      <c r="BN337" t="s">
        <v>5110</v>
      </c>
      <c r="BO337" t="s">
        <v>5061</v>
      </c>
      <c r="BP337" t="s">
        <v>5062</v>
      </c>
      <c r="BS337" t="e">
        <f>_xlfn.XLOOKUP(AV337,#REF!,#REF!)</f>
        <v>#REF!</v>
      </c>
    </row>
    <row r="338" spans="2:71" x14ac:dyDescent="0.2">
      <c r="C338" t="s">
        <v>94</v>
      </c>
      <c r="E338" t="s">
        <v>1169</v>
      </c>
      <c r="F338" t="s">
        <v>1170</v>
      </c>
      <c r="G338" t="s">
        <v>1171</v>
      </c>
      <c r="H338" s="1">
        <v>44704</v>
      </c>
      <c r="J338" t="s">
        <v>4708</v>
      </c>
      <c r="K338">
        <v>12</v>
      </c>
      <c r="L338" t="s">
        <v>4703</v>
      </c>
      <c r="M338" t="s">
        <v>293</v>
      </c>
      <c r="N338" t="s">
        <v>4668</v>
      </c>
      <c r="O338" t="s">
        <v>98</v>
      </c>
      <c r="P338" t="s">
        <v>99</v>
      </c>
      <c r="Q338">
        <f t="shared" si="88"/>
        <v>31</v>
      </c>
      <c r="R338" s="3">
        <v>409717</v>
      </c>
      <c r="S338" s="3">
        <v>73286.166666666672</v>
      </c>
      <c r="T338" s="20">
        <v>0</v>
      </c>
      <c r="U338" s="3">
        <f t="shared" si="100"/>
        <v>0</v>
      </c>
      <c r="V338" s="21"/>
      <c r="W338" s="3">
        <v>1641.4943910256409</v>
      </c>
      <c r="X338" s="3">
        <v>948.41898148148164</v>
      </c>
      <c r="Y338" s="22">
        <v>170.71541666666667</v>
      </c>
      <c r="Z338">
        <v>75</v>
      </c>
      <c r="AB338" s="3">
        <v>2048.9361921001982</v>
      </c>
      <c r="AC338" s="3">
        <v>4167</v>
      </c>
      <c r="AD338" s="3">
        <f t="shared" si="95"/>
        <v>82337.731647940658</v>
      </c>
      <c r="AE338" s="3">
        <v>5687.5</v>
      </c>
      <c r="AG338" s="3">
        <f t="shared" si="90"/>
        <v>88025.231647940658</v>
      </c>
      <c r="AJ338" s="3">
        <v>7530.1189525032505</v>
      </c>
      <c r="AK338" t="s">
        <v>523</v>
      </c>
      <c r="AL338" t="s">
        <v>524</v>
      </c>
      <c r="AM338" s="23">
        <v>8.5000000000000006E-2</v>
      </c>
      <c r="AN338" s="24">
        <f t="shared" si="101"/>
        <v>95555.350600443911</v>
      </c>
      <c r="AO338" s="25">
        <f t="shared" si="96"/>
        <v>8122.204801037733</v>
      </c>
      <c r="AP338" s="3">
        <f t="shared" si="97"/>
        <v>29700</v>
      </c>
      <c r="AQ338" s="24">
        <f t="shared" si="98"/>
        <v>2524.5</v>
      </c>
      <c r="AR338" s="24">
        <f t="shared" si="99"/>
        <v>135902.05540148163</v>
      </c>
      <c r="AS338" s="24">
        <f t="shared" si="91"/>
        <v>125255.35060044391</v>
      </c>
      <c r="AT338" t="s">
        <v>134</v>
      </c>
      <c r="AU338" t="s">
        <v>134</v>
      </c>
      <c r="AV338" t="s">
        <v>135</v>
      </c>
      <c r="AW338">
        <v>35802</v>
      </c>
      <c r="AX338" t="s">
        <v>136</v>
      </c>
      <c r="AY338">
        <v>94.088300000000004</v>
      </c>
      <c r="AZ338" s="3">
        <f t="shared" si="92"/>
        <v>1444.4097236476971</v>
      </c>
      <c r="BA338" s="24">
        <f t="shared" si="93"/>
        <v>125255.35060044391</v>
      </c>
      <c r="BB338" s="24">
        <f t="shared" si="94"/>
        <v>10646.704801037718</v>
      </c>
      <c r="BD338" t="s">
        <v>103</v>
      </c>
      <c r="BE338">
        <v>1</v>
      </c>
      <c r="BG338" t="s">
        <v>5305</v>
      </c>
      <c r="BI338" t="s">
        <v>199</v>
      </c>
      <c r="BN338" t="s">
        <v>5106</v>
      </c>
      <c r="BO338" t="s">
        <v>134</v>
      </c>
      <c r="BP338" t="s">
        <v>5091</v>
      </c>
      <c r="BS338" t="e">
        <f>_xlfn.XLOOKUP(AV338,#REF!,#REF!)</f>
        <v>#REF!</v>
      </c>
    </row>
    <row r="339" spans="2:71" x14ac:dyDescent="0.2">
      <c r="C339" t="s">
        <v>94</v>
      </c>
      <c r="E339" t="s">
        <v>1172</v>
      </c>
      <c r="F339" t="s">
        <v>1173</v>
      </c>
      <c r="G339" t="s">
        <v>1174</v>
      </c>
      <c r="H339" s="1">
        <v>44705</v>
      </c>
      <c r="J339" t="s">
        <v>4702</v>
      </c>
      <c r="K339">
        <v>13</v>
      </c>
      <c r="L339" t="s">
        <v>4703</v>
      </c>
      <c r="M339" t="s">
        <v>293</v>
      </c>
      <c r="N339" t="s">
        <v>4668</v>
      </c>
      <c r="O339" t="s">
        <v>98</v>
      </c>
      <c r="P339" t="s">
        <v>99</v>
      </c>
      <c r="Q339">
        <f t="shared" si="88"/>
        <v>31</v>
      </c>
      <c r="R339" s="3">
        <v>565049</v>
      </c>
      <c r="S339" s="3">
        <v>99174.833333333328</v>
      </c>
      <c r="T339" s="20">
        <v>0</v>
      </c>
      <c r="U339" s="3">
        <f t="shared" si="100"/>
        <v>0</v>
      </c>
      <c r="V339" s="21"/>
      <c r="W339" s="3">
        <v>2263.8181089743589</v>
      </c>
      <c r="X339" s="3">
        <v>1307.9837962962963</v>
      </c>
      <c r="Y339" s="22">
        <v>235.43708333333333</v>
      </c>
      <c r="Z339">
        <v>75</v>
      </c>
      <c r="AB339" s="3">
        <v>0</v>
      </c>
      <c r="AC339" s="3">
        <v>4167</v>
      </c>
      <c r="AD339" s="3">
        <f t="shared" si="95"/>
        <v>107224.07232193732</v>
      </c>
      <c r="AE339" s="3">
        <v>5687.5</v>
      </c>
      <c r="AG339" s="3">
        <f t="shared" si="90"/>
        <v>112911.57232193732</v>
      </c>
      <c r="AJ339" s="3">
        <v>5785.5624142824954</v>
      </c>
      <c r="AK339" t="s">
        <v>266</v>
      </c>
      <c r="AL339" t="s">
        <v>267</v>
      </c>
      <c r="AM339" s="23">
        <v>8.5000000000000006E-2</v>
      </c>
      <c r="AN339" s="24">
        <f t="shared" si="101"/>
        <v>118697.13473621981</v>
      </c>
      <c r="AO339" s="25">
        <f t="shared" si="96"/>
        <v>10089.256452578686</v>
      </c>
      <c r="AP339" s="3">
        <f t="shared" si="97"/>
        <v>29700</v>
      </c>
      <c r="AQ339" s="24">
        <f t="shared" si="98"/>
        <v>2524.5</v>
      </c>
      <c r="AR339" s="24">
        <f t="shared" si="99"/>
        <v>161010.8911887985</v>
      </c>
      <c r="AS339" s="24">
        <f t="shared" si="91"/>
        <v>148397.13473621983</v>
      </c>
      <c r="AT339" t="s">
        <v>134</v>
      </c>
      <c r="AU339" t="s">
        <v>134</v>
      </c>
      <c r="AV339" t="s">
        <v>135</v>
      </c>
      <c r="AW339">
        <v>90373</v>
      </c>
      <c r="AX339" t="s">
        <v>136</v>
      </c>
      <c r="AY339">
        <v>94.088300000000004</v>
      </c>
      <c r="AZ339" s="3">
        <f t="shared" si="92"/>
        <v>1711.2743156035181</v>
      </c>
      <c r="BA339" s="24">
        <f t="shared" si="93"/>
        <v>148397.13473621983</v>
      </c>
      <c r="BB339" s="24">
        <f t="shared" si="94"/>
        <v>12613.756452578673</v>
      </c>
      <c r="BD339" t="s">
        <v>103</v>
      </c>
      <c r="BE339">
        <v>1</v>
      </c>
      <c r="BG339" t="s">
        <v>5305</v>
      </c>
      <c r="BI339" t="s">
        <v>199</v>
      </c>
      <c r="BN339" t="s">
        <v>5115</v>
      </c>
      <c r="BO339" t="s">
        <v>5061</v>
      </c>
      <c r="BP339" t="s">
        <v>5062</v>
      </c>
      <c r="BS339" t="e">
        <f>_xlfn.XLOOKUP(AV339,#REF!,#REF!)</f>
        <v>#REF!</v>
      </c>
    </row>
    <row r="340" spans="2:71" x14ac:dyDescent="0.2">
      <c r="C340" t="s">
        <v>94</v>
      </c>
      <c r="E340" t="s">
        <v>1175</v>
      </c>
      <c r="F340" t="s">
        <v>1176</v>
      </c>
      <c r="G340" t="s">
        <v>1177</v>
      </c>
      <c r="H340" s="1">
        <v>44676</v>
      </c>
      <c r="J340" t="s">
        <v>4778</v>
      </c>
      <c r="K340">
        <v>11</v>
      </c>
      <c r="L340" t="s">
        <v>4667</v>
      </c>
      <c r="M340" t="s">
        <v>3984</v>
      </c>
      <c r="N340" t="s">
        <v>4668</v>
      </c>
      <c r="O340" t="s">
        <v>98</v>
      </c>
      <c r="P340" t="s">
        <v>99</v>
      </c>
      <c r="Q340">
        <f t="shared" si="88"/>
        <v>31</v>
      </c>
      <c r="R340" s="3">
        <v>275721</v>
      </c>
      <c r="S340" s="3">
        <v>50953.5</v>
      </c>
      <c r="T340" s="20">
        <v>0</v>
      </c>
      <c r="U340" s="3">
        <f t="shared" si="100"/>
        <v>0</v>
      </c>
      <c r="V340" s="21"/>
      <c r="W340" s="3">
        <v>1104.6514423076922</v>
      </c>
      <c r="X340" s="3">
        <v>638.24305555555554</v>
      </c>
      <c r="Y340" s="22">
        <v>114.88375000000001</v>
      </c>
      <c r="Z340">
        <v>75</v>
      </c>
      <c r="AB340" s="3">
        <v>0</v>
      </c>
      <c r="AC340" s="3">
        <v>4167</v>
      </c>
      <c r="AD340" s="3">
        <f t="shared" si="95"/>
        <v>57053.278247863251</v>
      </c>
      <c r="AE340" s="3">
        <v>4154.166666666667</v>
      </c>
      <c r="AG340" s="3">
        <f t="shared" si="90"/>
        <v>61207.444914529915</v>
      </c>
      <c r="AJ340" s="3">
        <v>0</v>
      </c>
      <c r="AK340" t="s">
        <v>100</v>
      </c>
      <c r="AM340" s="23">
        <v>0.05</v>
      </c>
      <c r="AN340" s="24">
        <f t="shared" si="101"/>
        <v>61207.444914529915</v>
      </c>
      <c r="AO340" s="25">
        <f t="shared" si="96"/>
        <v>3060.3722457264957</v>
      </c>
      <c r="AP340" s="3">
        <f t="shared" si="97"/>
        <v>29700</v>
      </c>
      <c r="AQ340" s="24">
        <f t="shared" si="98"/>
        <v>1485</v>
      </c>
      <c r="AR340" s="24">
        <f t="shared" si="99"/>
        <v>95452.817160256411</v>
      </c>
      <c r="AS340" s="24">
        <f t="shared" si="91"/>
        <v>90907.444914529915</v>
      </c>
      <c r="AT340" t="s">
        <v>134</v>
      </c>
      <c r="AU340" t="s">
        <v>134</v>
      </c>
      <c r="AV340" t="s">
        <v>135</v>
      </c>
      <c r="AW340">
        <v>38542</v>
      </c>
      <c r="AX340" t="s">
        <v>136</v>
      </c>
      <c r="AY340">
        <v>94.088300000000004</v>
      </c>
      <c r="AZ340" s="3">
        <f t="shared" si="92"/>
        <v>1014.5025168937733</v>
      </c>
      <c r="BA340" s="24">
        <f t="shared" si="93"/>
        <v>90907.444914529915</v>
      </c>
      <c r="BB340" s="24">
        <f t="shared" si="94"/>
        <v>4545.3722457264957</v>
      </c>
      <c r="BD340" t="s">
        <v>103</v>
      </c>
      <c r="BE340">
        <v>1</v>
      </c>
      <c r="BG340" t="s">
        <v>5305</v>
      </c>
      <c r="BI340" t="s">
        <v>144</v>
      </c>
      <c r="BN340" t="s">
        <v>5067</v>
      </c>
      <c r="BO340" t="s">
        <v>5100</v>
      </c>
      <c r="BP340" t="s">
        <v>5101</v>
      </c>
      <c r="BS340" t="e">
        <f>_xlfn.XLOOKUP(AV340,#REF!,#REF!)</f>
        <v>#REF!</v>
      </c>
    </row>
    <row r="341" spans="2:71" x14ac:dyDescent="0.2">
      <c r="C341" t="s">
        <v>94</v>
      </c>
      <c r="E341" t="s">
        <v>1178</v>
      </c>
      <c r="F341" t="s">
        <v>1179</v>
      </c>
      <c r="G341" t="s">
        <v>1180</v>
      </c>
      <c r="H341" s="1">
        <v>44732</v>
      </c>
      <c r="J341" t="s">
        <v>4708</v>
      </c>
      <c r="K341">
        <v>12</v>
      </c>
      <c r="L341" t="s">
        <v>4703</v>
      </c>
      <c r="M341" t="s">
        <v>293</v>
      </c>
      <c r="N341" t="s">
        <v>4668</v>
      </c>
      <c r="O341" t="s">
        <v>98</v>
      </c>
      <c r="P341" t="s">
        <v>99</v>
      </c>
      <c r="Q341">
        <f t="shared" si="88"/>
        <v>31</v>
      </c>
      <c r="R341" s="3">
        <v>392497</v>
      </c>
      <c r="S341" s="3">
        <v>70416.166666666672</v>
      </c>
      <c r="T341" s="20">
        <v>0</v>
      </c>
      <c r="U341" s="3">
        <f t="shared" si="100"/>
        <v>0</v>
      </c>
      <c r="V341" s="21"/>
      <c r="W341" s="3">
        <v>1572.5040064102566</v>
      </c>
      <c r="X341" s="3">
        <v>908.55787037037032</v>
      </c>
      <c r="Y341" s="22">
        <v>163.54041666666666</v>
      </c>
      <c r="Z341">
        <v>75</v>
      </c>
      <c r="AB341" s="3">
        <v>0</v>
      </c>
      <c r="AC341" s="3">
        <v>4167</v>
      </c>
      <c r="AD341" s="3">
        <f t="shared" si="95"/>
        <v>77302.768960113957</v>
      </c>
      <c r="AE341" s="3">
        <v>5687.5</v>
      </c>
      <c r="AG341" s="3">
        <f t="shared" si="90"/>
        <v>82990.268960113957</v>
      </c>
      <c r="AJ341" s="3">
        <v>5785.5624142824954</v>
      </c>
      <c r="AK341" t="s">
        <v>266</v>
      </c>
      <c r="AL341" t="s">
        <v>267</v>
      </c>
      <c r="AM341" s="23">
        <v>8.5000000000000006E-2</v>
      </c>
      <c r="AN341" s="24">
        <f t="shared" si="101"/>
        <v>88775.831374396454</v>
      </c>
      <c r="AO341" s="25">
        <f t="shared" si="96"/>
        <v>7545.945666823699</v>
      </c>
      <c r="AP341" s="3">
        <f t="shared" si="97"/>
        <v>29700</v>
      </c>
      <c r="AQ341" s="24">
        <f t="shared" si="98"/>
        <v>2524.5</v>
      </c>
      <c r="AR341" s="24">
        <f t="shared" si="99"/>
        <v>128546.27704122015</v>
      </c>
      <c r="AS341" s="24">
        <f t="shared" si="91"/>
        <v>118475.83137439645</v>
      </c>
      <c r="AT341" t="s">
        <v>134</v>
      </c>
      <c r="AU341" t="s">
        <v>134</v>
      </c>
      <c r="AV341" t="s">
        <v>135</v>
      </c>
      <c r="AW341">
        <v>90373</v>
      </c>
      <c r="AX341" t="s">
        <v>136</v>
      </c>
      <c r="AY341">
        <v>94.088300000000004</v>
      </c>
      <c r="AZ341" s="3">
        <f t="shared" si="92"/>
        <v>1366.2302012175812</v>
      </c>
      <c r="BA341" s="24">
        <f t="shared" si="93"/>
        <v>118475.83137439645</v>
      </c>
      <c r="BB341" s="24">
        <f t="shared" si="94"/>
        <v>10070.445666823696</v>
      </c>
      <c r="BD341" t="s">
        <v>103</v>
      </c>
      <c r="BE341">
        <v>1</v>
      </c>
      <c r="BG341" t="s">
        <v>5305</v>
      </c>
      <c r="BI341" t="s">
        <v>199</v>
      </c>
      <c r="BN341" t="s">
        <v>5115</v>
      </c>
      <c r="BO341" t="s">
        <v>5061</v>
      </c>
      <c r="BP341" t="s">
        <v>5062</v>
      </c>
      <c r="BS341" t="e">
        <f>_xlfn.XLOOKUP(AV341,#REF!,#REF!)</f>
        <v>#REF!</v>
      </c>
    </row>
    <row r="342" spans="2:71" x14ac:dyDescent="0.2">
      <c r="C342" t="s">
        <v>94</v>
      </c>
      <c r="E342" t="s">
        <v>1181</v>
      </c>
      <c r="F342" t="s">
        <v>1182</v>
      </c>
      <c r="G342" t="s">
        <v>1183</v>
      </c>
      <c r="H342" s="1">
        <v>44676</v>
      </c>
      <c r="J342" t="s">
        <v>4702</v>
      </c>
      <c r="K342">
        <v>13</v>
      </c>
      <c r="L342" t="s">
        <v>4703</v>
      </c>
      <c r="M342" t="s">
        <v>293</v>
      </c>
      <c r="N342" t="s">
        <v>4668</v>
      </c>
      <c r="O342" t="s">
        <v>98</v>
      </c>
      <c r="P342" t="s">
        <v>99</v>
      </c>
      <c r="Q342">
        <f t="shared" si="88"/>
        <v>31</v>
      </c>
      <c r="R342" s="3">
        <v>277266</v>
      </c>
      <c r="S342" s="3">
        <v>51211</v>
      </c>
      <c r="T342" s="20">
        <v>0</v>
      </c>
      <c r="U342" s="3">
        <f t="shared" si="100"/>
        <v>0</v>
      </c>
      <c r="V342" s="21"/>
      <c r="W342" s="3">
        <v>1110.8413461538462</v>
      </c>
      <c r="X342" s="3">
        <v>641.81944444444457</v>
      </c>
      <c r="Y342" s="22">
        <v>115.5275</v>
      </c>
      <c r="Z342">
        <v>75</v>
      </c>
      <c r="AB342" s="3">
        <v>0</v>
      </c>
      <c r="AC342" s="3">
        <v>4167</v>
      </c>
      <c r="AD342" s="3">
        <f t="shared" si="95"/>
        <v>57321.188290598286</v>
      </c>
      <c r="AE342" s="3">
        <v>5687.5</v>
      </c>
      <c r="AG342" s="3">
        <f t="shared" si="90"/>
        <v>63008.688290598286</v>
      </c>
      <c r="AJ342" s="3">
        <v>7264.8</v>
      </c>
      <c r="AK342" t="s">
        <v>197</v>
      </c>
      <c r="AL342" t="s">
        <v>198</v>
      </c>
      <c r="AM342" s="23">
        <v>8.5000000000000006E-2</v>
      </c>
      <c r="AN342" s="24">
        <f t="shared" si="101"/>
        <v>70273.488290598281</v>
      </c>
      <c r="AO342" s="25">
        <f t="shared" si="96"/>
        <v>5973.2465047008545</v>
      </c>
      <c r="AP342" s="3">
        <f t="shared" si="97"/>
        <v>29700</v>
      </c>
      <c r="AQ342" s="24">
        <f t="shared" si="98"/>
        <v>2524.5</v>
      </c>
      <c r="AR342" s="24">
        <f t="shared" si="99"/>
        <v>108471.23479529914</v>
      </c>
      <c r="AS342" s="24">
        <f t="shared" si="91"/>
        <v>99973.488290598281</v>
      </c>
      <c r="AT342" t="s">
        <v>134</v>
      </c>
      <c r="AU342" t="s">
        <v>134</v>
      </c>
      <c r="AV342" t="s">
        <v>135</v>
      </c>
      <c r="AW342">
        <v>35803</v>
      </c>
      <c r="AX342" t="s">
        <v>136</v>
      </c>
      <c r="AY342">
        <v>94.088300000000004</v>
      </c>
      <c r="AZ342" s="3">
        <f t="shared" si="92"/>
        <v>1152.8663478381386</v>
      </c>
      <c r="BA342" s="24">
        <f t="shared" si="93"/>
        <v>99973.488290598281</v>
      </c>
      <c r="BB342" s="24">
        <f t="shared" si="94"/>
        <v>8497.7465047008591</v>
      </c>
      <c r="BD342" t="s">
        <v>103</v>
      </c>
      <c r="BE342">
        <v>1</v>
      </c>
      <c r="BG342" t="s">
        <v>5305</v>
      </c>
      <c r="BI342" t="s">
        <v>262</v>
      </c>
      <c r="BN342" t="s">
        <v>5086</v>
      </c>
      <c r="BO342" t="s">
        <v>5077</v>
      </c>
      <c r="BP342" t="s">
        <v>5135</v>
      </c>
      <c r="BS342" t="e">
        <f>_xlfn.XLOOKUP(AV342,#REF!,#REF!)</f>
        <v>#REF!</v>
      </c>
    </row>
    <row r="343" spans="2:71" x14ac:dyDescent="0.2">
      <c r="B343">
        <f>+COUNTIF(F343:F3510,F343)</f>
        <v>2</v>
      </c>
      <c r="C343" t="s">
        <v>94</v>
      </c>
      <c r="E343" t="s">
        <v>1184</v>
      </c>
      <c r="F343" t="s">
        <v>1185</v>
      </c>
      <c r="G343" t="s">
        <v>1186</v>
      </c>
      <c r="H343" s="1">
        <v>44676</v>
      </c>
      <c r="J343" t="s">
        <v>4778</v>
      </c>
      <c r="K343">
        <v>11</v>
      </c>
      <c r="L343" t="s">
        <v>4667</v>
      </c>
      <c r="M343" t="s">
        <v>3984</v>
      </c>
      <c r="N343" t="s">
        <v>4668</v>
      </c>
      <c r="O343" t="s">
        <v>98</v>
      </c>
      <c r="P343" t="s">
        <v>99</v>
      </c>
      <c r="Q343">
        <f t="shared" si="88"/>
        <v>31</v>
      </c>
      <c r="R343" s="3">
        <v>309990</v>
      </c>
      <c r="S343" s="3">
        <v>56664.916666666664</v>
      </c>
      <c r="T343" s="20">
        <v>0</v>
      </c>
      <c r="U343" s="3">
        <f t="shared" si="100"/>
        <v>0</v>
      </c>
      <c r="V343" s="21"/>
      <c r="W343" s="3">
        <v>1241.9471153846155</v>
      </c>
      <c r="X343" s="3">
        <v>717.56944444444457</v>
      </c>
      <c r="Y343" s="22">
        <v>129.16249999999999</v>
      </c>
      <c r="Z343">
        <v>75</v>
      </c>
      <c r="AB343" s="3">
        <v>0</v>
      </c>
      <c r="AC343" s="3">
        <v>4167</v>
      </c>
      <c r="AD343" s="3">
        <f t="shared" si="95"/>
        <v>62995.595726495725</v>
      </c>
      <c r="AE343" s="3">
        <v>4154.166666666667</v>
      </c>
      <c r="AG343" s="3">
        <f t="shared" si="90"/>
        <v>67149.762393162397</v>
      </c>
      <c r="AJ343" s="3">
        <v>0</v>
      </c>
      <c r="AK343" t="s">
        <v>100</v>
      </c>
      <c r="AM343" s="23">
        <v>0.05</v>
      </c>
      <c r="AN343" s="24">
        <f t="shared" si="101"/>
        <v>67149.762393162397</v>
      </c>
      <c r="AO343" s="25">
        <f t="shared" si="96"/>
        <v>3357.48811965812</v>
      </c>
      <c r="AP343" s="3">
        <f t="shared" si="97"/>
        <v>29700</v>
      </c>
      <c r="AQ343" s="24">
        <f t="shared" si="98"/>
        <v>1485</v>
      </c>
      <c r="AR343" s="24">
        <f t="shared" si="99"/>
        <v>101692.25051282052</v>
      </c>
      <c r="AS343" s="24">
        <f t="shared" si="91"/>
        <v>96849.762393162397</v>
      </c>
      <c r="AT343" t="s">
        <v>141</v>
      </c>
      <c r="AU343" t="s">
        <v>141</v>
      </c>
      <c r="AV343" t="s">
        <v>142</v>
      </c>
      <c r="AW343">
        <v>2692</v>
      </c>
      <c r="AX343" t="s">
        <v>143</v>
      </c>
      <c r="AY343">
        <v>67.992199999999997</v>
      </c>
      <c r="AZ343" s="3">
        <f t="shared" si="92"/>
        <v>1495.6458316221645</v>
      </c>
      <c r="BA343" s="24">
        <f t="shared" si="93"/>
        <v>96849.762393162397</v>
      </c>
      <c r="BB343" s="24">
        <f t="shared" si="94"/>
        <v>4842.4881196581264</v>
      </c>
      <c r="BD343" t="s">
        <v>103</v>
      </c>
      <c r="BE343">
        <v>1</v>
      </c>
      <c r="BG343" t="s">
        <v>5306</v>
      </c>
      <c r="BI343" t="s">
        <v>144</v>
      </c>
      <c r="BN343" t="s">
        <v>5067</v>
      </c>
      <c r="BO343" t="s">
        <v>5068</v>
      </c>
      <c r="BP343" t="s">
        <v>5137</v>
      </c>
      <c r="BS343" t="e">
        <f>_xlfn.XLOOKUP(AV343,#REF!,#REF!)</f>
        <v>#REF!</v>
      </c>
    </row>
    <row r="344" spans="2:71" x14ac:dyDescent="0.2">
      <c r="B344">
        <f>+COUNTIF(F344:F3511,F344)</f>
        <v>2</v>
      </c>
      <c r="C344" t="s">
        <v>94</v>
      </c>
      <c r="E344" t="s">
        <v>1187</v>
      </c>
      <c r="F344" t="s">
        <v>1188</v>
      </c>
      <c r="G344" t="s">
        <v>1189</v>
      </c>
      <c r="H344" s="1">
        <v>44690</v>
      </c>
      <c r="J344" t="s">
        <v>4778</v>
      </c>
      <c r="K344">
        <v>11</v>
      </c>
      <c r="L344" t="s">
        <v>4667</v>
      </c>
      <c r="M344" t="s">
        <v>3984</v>
      </c>
      <c r="N344" t="s">
        <v>4668</v>
      </c>
      <c r="O344" t="s">
        <v>98</v>
      </c>
      <c r="P344" t="s">
        <v>99</v>
      </c>
      <c r="Q344">
        <f t="shared" si="88"/>
        <v>31</v>
      </c>
      <c r="R344" s="3">
        <v>296134</v>
      </c>
      <c r="S344" s="3">
        <v>54355.666666666664</v>
      </c>
      <c r="T344" s="20">
        <v>0</v>
      </c>
      <c r="U344" s="3">
        <f t="shared" si="100"/>
        <v>0</v>
      </c>
      <c r="V344" s="21"/>
      <c r="W344" s="3">
        <v>1186.4342948717949</v>
      </c>
      <c r="X344" s="3">
        <v>685.49537037037032</v>
      </c>
      <c r="Y344" s="22">
        <v>123.38916666666667</v>
      </c>
      <c r="Z344">
        <v>75</v>
      </c>
      <c r="AB344" s="3">
        <v>0</v>
      </c>
      <c r="AC344" s="3">
        <v>4167</v>
      </c>
      <c r="AD344" s="3">
        <f t="shared" si="95"/>
        <v>60592.985498575501</v>
      </c>
      <c r="AE344" s="3">
        <v>4154.166666666667</v>
      </c>
      <c r="AG344" s="3">
        <f t="shared" si="90"/>
        <v>64747.152165242165</v>
      </c>
      <c r="AJ344" s="3">
        <v>0</v>
      </c>
      <c r="AK344" t="s">
        <v>100</v>
      </c>
      <c r="AM344" s="23">
        <v>0.05</v>
      </c>
      <c r="AN344" s="24">
        <f t="shared" si="101"/>
        <v>64747.152165242165</v>
      </c>
      <c r="AO344" s="25">
        <f t="shared" si="96"/>
        <v>3237.3576082621084</v>
      </c>
      <c r="AP344" s="3">
        <f t="shared" si="97"/>
        <v>29700</v>
      </c>
      <c r="AQ344" s="24">
        <f t="shared" si="98"/>
        <v>1485</v>
      </c>
      <c r="AR344" s="24">
        <f t="shared" si="99"/>
        <v>99169.50977350428</v>
      </c>
      <c r="AS344" s="24">
        <f t="shared" si="91"/>
        <v>94447.152165242165</v>
      </c>
      <c r="AT344" t="s">
        <v>141</v>
      </c>
      <c r="AU344" t="s">
        <v>141</v>
      </c>
      <c r="AV344" t="s">
        <v>142</v>
      </c>
      <c r="AW344">
        <v>2933</v>
      </c>
      <c r="AX344" t="s">
        <v>143</v>
      </c>
      <c r="AY344">
        <v>67.992199999999997</v>
      </c>
      <c r="AZ344" s="3">
        <f t="shared" si="92"/>
        <v>1458.5424471263511</v>
      </c>
      <c r="BA344" s="24">
        <f t="shared" si="93"/>
        <v>94447.152165242165</v>
      </c>
      <c r="BB344" s="24">
        <f t="shared" si="94"/>
        <v>4722.3576082621148</v>
      </c>
      <c r="BD344" t="s">
        <v>103</v>
      </c>
      <c r="BE344">
        <v>1</v>
      </c>
      <c r="BG344" t="s">
        <v>5306</v>
      </c>
      <c r="BI344" t="s">
        <v>144</v>
      </c>
      <c r="BN344" t="s">
        <v>5067</v>
      </c>
      <c r="BO344" t="s">
        <v>5068</v>
      </c>
      <c r="BP344" t="s">
        <v>5092</v>
      </c>
      <c r="BS344" t="e">
        <f>_xlfn.XLOOKUP(AV344,#REF!,#REF!)</f>
        <v>#REF!</v>
      </c>
    </row>
    <row r="345" spans="2:71" x14ac:dyDescent="0.2">
      <c r="C345" t="s">
        <v>94</v>
      </c>
      <c r="E345" t="s">
        <v>1190</v>
      </c>
      <c r="F345" t="s">
        <v>1191</v>
      </c>
      <c r="G345" t="s">
        <v>1192</v>
      </c>
      <c r="H345" s="1">
        <v>44697</v>
      </c>
      <c r="J345" t="s">
        <v>4702</v>
      </c>
      <c r="K345">
        <v>13</v>
      </c>
      <c r="L345" t="s">
        <v>4703</v>
      </c>
      <c r="M345" t="s">
        <v>293</v>
      </c>
      <c r="N345" t="s">
        <v>4668</v>
      </c>
      <c r="O345" t="s">
        <v>98</v>
      </c>
      <c r="P345" t="s">
        <v>99</v>
      </c>
      <c r="Q345">
        <f t="shared" si="88"/>
        <v>31</v>
      </c>
      <c r="R345" s="3">
        <v>380475</v>
      </c>
      <c r="S345" s="3">
        <v>68412.416666666672</v>
      </c>
      <c r="T345" s="20">
        <v>0</v>
      </c>
      <c r="U345" s="3">
        <f t="shared" si="100"/>
        <v>0</v>
      </c>
      <c r="V345" s="21"/>
      <c r="W345" s="3">
        <v>1524.3389423076924</v>
      </c>
      <c r="X345" s="3">
        <v>880.72916666666663</v>
      </c>
      <c r="Y345" s="22">
        <v>158.53125</v>
      </c>
      <c r="Z345">
        <v>75</v>
      </c>
      <c r="AB345" s="3">
        <v>0</v>
      </c>
      <c r="AC345" s="3">
        <v>4167</v>
      </c>
      <c r="AD345" s="3">
        <f t="shared" si="95"/>
        <v>75218.016025641031</v>
      </c>
      <c r="AE345" s="3">
        <v>5687.5</v>
      </c>
      <c r="AG345" s="3">
        <f t="shared" si="90"/>
        <v>80905.516025641031</v>
      </c>
      <c r="AJ345" s="3">
        <v>5785.5624142824954</v>
      </c>
      <c r="AK345" t="s">
        <v>266</v>
      </c>
      <c r="AL345" t="s">
        <v>267</v>
      </c>
      <c r="AM345" s="23">
        <v>8.5000000000000006E-2</v>
      </c>
      <c r="AN345" s="24">
        <f t="shared" si="101"/>
        <v>86691.078439923527</v>
      </c>
      <c r="AO345" s="25">
        <f t="shared" si="96"/>
        <v>7368.7416673935004</v>
      </c>
      <c r="AP345" s="3">
        <f t="shared" si="97"/>
        <v>29700</v>
      </c>
      <c r="AQ345" s="24">
        <f t="shared" si="98"/>
        <v>2524.5</v>
      </c>
      <c r="AR345" s="24">
        <f t="shared" si="99"/>
        <v>126284.32010731703</v>
      </c>
      <c r="AS345" s="24">
        <f t="shared" si="91"/>
        <v>116391.07843992353</v>
      </c>
      <c r="AT345" t="s">
        <v>134</v>
      </c>
      <c r="AU345" t="s">
        <v>134</v>
      </c>
      <c r="AV345" t="s">
        <v>135</v>
      </c>
      <c r="AW345">
        <v>90373</v>
      </c>
      <c r="AX345" t="s">
        <v>136</v>
      </c>
      <c r="AY345">
        <v>94.088300000000004</v>
      </c>
      <c r="AZ345" s="3">
        <f t="shared" si="92"/>
        <v>1342.1894125764525</v>
      </c>
      <c r="BA345" s="24">
        <f t="shared" si="93"/>
        <v>116391.07843992353</v>
      </c>
      <c r="BB345" s="24">
        <f t="shared" si="94"/>
        <v>9893.2416673935077</v>
      </c>
      <c r="BD345" t="s">
        <v>103</v>
      </c>
      <c r="BE345">
        <v>1</v>
      </c>
      <c r="BG345" t="s">
        <v>5305</v>
      </c>
      <c r="BI345" t="s">
        <v>199</v>
      </c>
      <c r="BN345" t="s">
        <v>5115</v>
      </c>
      <c r="BO345" t="s">
        <v>5061</v>
      </c>
      <c r="BP345" t="s">
        <v>5062</v>
      </c>
      <c r="BS345" t="e">
        <f>_xlfn.XLOOKUP(AV345,#REF!,#REF!)</f>
        <v>#REF!</v>
      </c>
    </row>
    <row r="346" spans="2:71" x14ac:dyDescent="0.2">
      <c r="C346" t="s">
        <v>94</v>
      </c>
      <c r="E346" t="s">
        <v>1193</v>
      </c>
      <c r="F346" t="s">
        <v>1194</v>
      </c>
      <c r="G346" t="s">
        <v>1195</v>
      </c>
      <c r="H346" s="1">
        <v>44690</v>
      </c>
      <c r="J346" t="s">
        <v>4690</v>
      </c>
      <c r="K346">
        <v>17</v>
      </c>
      <c r="L346" t="s">
        <v>4691</v>
      </c>
      <c r="M346" t="s">
        <v>4444</v>
      </c>
      <c r="N346" t="s">
        <v>4668</v>
      </c>
      <c r="O346" t="s">
        <v>98</v>
      </c>
      <c r="P346" t="s">
        <v>99</v>
      </c>
      <c r="Q346">
        <f t="shared" si="88"/>
        <v>31</v>
      </c>
      <c r="R346" s="3">
        <v>2201273</v>
      </c>
      <c r="S346" s="3">
        <v>366878.83333333331</v>
      </c>
      <c r="T346" s="20">
        <v>0.15</v>
      </c>
      <c r="U346" s="3">
        <f t="shared" si="100"/>
        <v>55031.824999999997</v>
      </c>
      <c r="V346" s="21"/>
      <c r="W346" s="3">
        <v>8819.2027243589746</v>
      </c>
      <c r="X346" s="3">
        <v>5095.5393518518522</v>
      </c>
      <c r="Y346" s="22">
        <v>917.19708333333335</v>
      </c>
      <c r="Z346">
        <v>75</v>
      </c>
      <c r="AB346" s="3">
        <v>18792.842753943019</v>
      </c>
      <c r="AC346" s="3">
        <v>4167</v>
      </c>
      <c r="AD346" s="3">
        <f t="shared" si="95"/>
        <v>459777.44024682051</v>
      </c>
      <c r="AE346" s="3">
        <v>7046.666666666667</v>
      </c>
      <c r="AG346" s="3">
        <f t="shared" si="90"/>
        <v>466824.10691348719</v>
      </c>
      <c r="AJ346" s="3">
        <v>7372.3146980524034</v>
      </c>
      <c r="AK346" t="s">
        <v>433</v>
      </c>
      <c r="AL346" t="s">
        <v>434</v>
      </c>
      <c r="AM346" s="23">
        <v>0.1</v>
      </c>
      <c r="AN346" s="24">
        <f t="shared" si="101"/>
        <v>474196.42161153961</v>
      </c>
      <c r="AO346" s="25">
        <f t="shared" si="96"/>
        <v>47419.642161153963</v>
      </c>
      <c r="AP346" s="3">
        <f t="shared" si="97"/>
        <v>29700</v>
      </c>
      <c r="AQ346" s="24">
        <f t="shared" si="98"/>
        <v>2970</v>
      </c>
      <c r="AR346" s="24">
        <f t="shared" si="99"/>
        <v>554286.06377269351</v>
      </c>
      <c r="AS346" s="24">
        <f t="shared" si="91"/>
        <v>503896.42161153961</v>
      </c>
      <c r="AT346" t="s">
        <v>134</v>
      </c>
      <c r="AU346" t="s">
        <v>134</v>
      </c>
      <c r="AV346" t="s">
        <v>135</v>
      </c>
      <c r="AW346">
        <v>90324</v>
      </c>
      <c r="AX346" t="s">
        <v>136</v>
      </c>
      <c r="AY346">
        <v>94.088300000000004</v>
      </c>
      <c r="AZ346" s="3">
        <f t="shared" si="92"/>
        <v>5891.1263544212561</v>
      </c>
      <c r="BA346" s="24">
        <f t="shared" si="93"/>
        <v>503896.42161153961</v>
      </c>
      <c r="BB346" s="24">
        <f t="shared" si="94"/>
        <v>50389.642161153897</v>
      </c>
      <c r="BD346" t="s">
        <v>103</v>
      </c>
      <c r="BE346">
        <v>1</v>
      </c>
      <c r="BG346" t="s">
        <v>5305</v>
      </c>
      <c r="BI346" t="s">
        <v>435</v>
      </c>
      <c r="BN346" t="s">
        <v>5119</v>
      </c>
      <c r="BO346" t="s">
        <v>5132</v>
      </c>
      <c r="BP346" t="s">
        <v>5091</v>
      </c>
      <c r="BS346" t="e">
        <f>_xlfn.XLOOKUP(AV346,#REF!,#REF!)</f>
        <v>#REF!</v>
      </c>
    </row>
    <row r="347" spans="2:71" x14ac:dyDescent="0.2">
      <c r="C347" t="s">
        <v>94</v>
      </c>
      <c r="E347" t="s">
        <v>1196</v>
      </c>
      <c r="F347" t="s">
        <v>1197</v>
      </c>
      <c r="G347" t="s">
        <v>1198</v>
      </c>
      <c r="H347" s="1">
        <v>44732</v>
      </c>
      <c r="J347" t="s">
        <v>4678</v>
      </c>
      <c r="K347">
        <v>15</v>
      </c>
      <c r="L347" t="s">
        <v>4667</v>
      </c>
      <c r="M347" t="s">
        <v>3984</v>
      </c>
      <c r="N347" t="s">
        <v>4668</v>
      </c>
      <c r="O347" t="s">
        <v>98</v>
      </c>
      <c r="P347" t="s">
        <v>99</v>
      </c>
      <c r="Q347">
        <f t="shared" si="88"/>
        <v>31</v>
      </c>
      <c r="R347" s="3">
        <v>503178</v>
      </c>
      <c r="S347" s="3">
        <v>83863</v>
      </c>
      <c r="T347" s="20">
        <v>0</v>
      </c>
      <c r="U347" s="3">
        <f t="shared" si="100"/>
        <v>0</v>
      </c>
      <c r="V347" s="21"/>
      <c r="W347" s="3">
        <v>2015.9375</v>
      </c>
      <c r="X347" s="3">
        <v>1164.7638888888891</v>
      </c>
      <c r="Y347" s="22">
        <v>209.6575</v>
      </c>
      <c r="Z347">
        <v>75</v>
      </c>
      <c r="AA347" s="3">
        <v>18409</v>
      </c>
      <c r="AB347" s="3">
        <v>2048.9361921001982</v>
      </c>
      <c r="AC347" s="3">
        <v>4167</v>
      </c>
      <c r="AD347" s="3">
        <f t="shared" si="95"/>
        <v>111953.29508098909</v>
      </c>
      <c r="AE347" s="3">
        <v>4154.166666666667</v>
      </c>
      <c r="AG347" s="3">
        <f t="shared" si="90"/>
        <v>116107.46174765576</v>
      </c>
      <c r="AJ347" s="3">
        <v>4428.6782206037651</v>
      </c>
      <c r="AK347" t="s">
        <v>166</v>
      </c>
      <c r="AL347" t="s">
        <v>165</v>
      </c>
      <c r="AM347" s="23">
        <v>0.05</v>
      </c>
      <c r="AN347" s="24">
        <f t="shared" si="101"/>
        <v>120536.13996825952</v>
      </c>
      <c r="AO347" s="25">
        <f t="shared" si="96"/>
        <v>6026.8069984129761</v>
      </c>
      <c r="AP347" s="3">
        <f t="shared" si="97"/>
        <v>29700</v>
      </c>
      <c r="AQ347" s="24">
        <f t="shared" si="98"/>
        <v>1485</v>
      </c>
      <c r="AR347" s="24">
        <f t="shared" si="99"/>
        <v>157747.94696667249</v>
      </c>
      <c r="AS347" s="24">
        <f t="shared" si="91"/>
        <v>150236.13996825952</v>
      </c>
      <c r="AT347" t="s">
        <v>225</v>
      </c>
      <c r="AU347" t="s">
        <v>225</v>
      </c>
      <c r="AV347" t="s">
        <v>156</v>
      </c>
      <c r="AW347" t="s">
        <v>4870</v>
      </c>
      <c r="AX347" t="s">
        <v>157</v>
      </c>
      <c r="AY347">
        <v>125.569</v>
      </c>
      <c r="AZ347" s="3">
        <f t="shared" si="92"/>
        <v>1256.2650571930371</v>
      </c>
      <c r="BA347" s="24">
        <f t="shared" si="93"/>
        <v>150236.13996825952</v>
      </c>
      <c r="BB347" s="24">
        <f t="shared" si="94"/>
        <v>7511.8069984129688</v>
      </c>
      <c r="BD347" t="s">
        <v>103</v>
      </c>
      <c r="BE347">
        <v>1</v>
      </c>
      <c r="BG347" t="s">
        <v>5309</v>
      </c>
      <c r="BI347" t="s">
        <v>144</v>
      </c>
      <c r="BN347" t="s">
        <v>5067</v>
      </c>
      <c r="BO347" t="s">
        <v>5074</v>
      </c>
      <c r="BP347" t="s">
        <v>5075</v>
      </c>
      <c r="BS347" t="e">
        <f>_xlfn.XLOOKUP(AV347,#REF!,#REF!)</f>
        <v>#REF!</v>
      </c>
    </row>
    <row r="348" spans="2:71" x14ac:dyDescent="0.2">
      <c r="C348" t="s">
        <v>94</v>
      </c>
      <c r="E348" t="s">
        <v>1199</v>
      </c>
      <c r="F348" t="s">
        <v>1200</v>
      </c>
      <c r="G348" t="s">
        <v>1201</v>
      </c>
      <c r="H348" s="1">
        <v>44718</v>
      </c>
      <c r="J348" t="s">
        <v>4702</v>
      </c>
      <c r="K348">
        <v>13</v>
      </c>
      <c r="L348" t="s">
        <v>4667</v>
      </c>
      <c r="M348" t="s">
        <v>3984</v>
      </c>
      <c r="N348" t="s">
        <v>4668</v>
      </c>
      <c r="O348" t="s">
        <v>98</v>
      </c>
      <c r="P348" t="s">
        <v>99</v>
      </c>
      <c r="Q348">
        <f t="shared" si="88"/>
        <v>31</v>
      </c>
      <c r="R348" s="3">
        <v>418769</v>
      </c>
      <c r="S348" s="3">
        <v>69794.75</v>
      </c>
      <c r="T348" s="20">
        <v>0</v>
      </c>
      <c r="U348" s="3">
        <f t="shared" si="100"/>
        <v>0</v>
      </c>
      <c r="V348" s="21"/>
      <c r="W348" s="3">
        <v>1677.7604166666667</v>
      </c>
      <c r="X348" s="3">
        <v>969.37268518518511</v>
      </c>
      <c r="Y348" s="22">
        <v>174.48708333333332</v>
      </c>
      <c r="Z348">
        <v>75</v>
      </c>
      <c r="AB348" s="3">
        <v>2455.6500262320878</v>
      </c>
      <c r="AC348" s="3">
        <v>4167</v>
      </c>
      <c r="AD348" s="3">
        <f t="shared" si="95"/>
        <v>79314.020211417272</v>
      </c>
      <c r="AE348" s="3">
        <v>4154.166666666667</v>
      </c>
      <c r="AG348" s="3">
        <f t="shared" si="90"/>
        <v>83468.186878083943</v>
      </c>
      <c r="AJ348" s="3">
        <v>4428.6782206037651</v>
      </c>
      <c r="AK348" t="s">
        <v>166</v>
      </c>
      <c r="AL348" t="s">
        <v>165</v>
      </c>
      <c r="AM348" s="23">
        <v>0.05</v>
      </c>
      <c r="AN348" s="24">
        <f t="shared" si="101"/>
        <v>87896.865098687704</v>
      </c>
      <c r="AO348" s="25">
        <f t="shared" si="96"/>
        <v>4394.8432549343852</v>
      </c>
      <c r="AP348" s="3">
        <f t="shared" si="97"/>
        <v>29700</v>
      </c>
      <c r="AQ348" s="24">
        <f t="shared" si="98"/>
        <v>1485</v>
      </c>
      <c r="AR348" s="24">
        <f t="shared" si="99"/>
        <v>123476.70835362209</v>
      </c>
      <c r="AS348" s="24">
        <f t="shared" si="91"/>
        <v>117596.8650986877</v>
      </c>
      <c r="AT348" t="s">
        <v>225</v>
      </c>
      <c r="AU348" t="s">
        <v>225</v>
      </c>
      <c r="AV348" t="s">
        <v>156</v>
      </c>
      <c r="AW348" t="s">
        <v>4825</v>
      </c>
      <c r="AX348" t="s">
        <v>157</v>
      </c>
      <c r="AY348">
        <v>125.569</v>
      </c>
      <c r="AZ348" s="3">
        <f t="shared" si="92"/>
        <v>983.33751446314045</v>
      </c>
      <c r="BA348" s="24">
        <f t="shared" si="93"/>
        <v>117596.8650986877</v>
      </c>
      <c r="BB348" s="24">
        <f t="shared" si="94"/>
        <v>5879.8432549343852</v>
      </c>
      <c r="BD348" t="s">
        <v>103</v>
      </c>
      <c r="BE348">
        <v>1</v>
      </c>
      <c r="BG348" t="s">
        <v>5309</v>
      </c>
      <c r="BI348" t="s">
        <v>144</v>
      </c>
      <c r="BN348" t="s">
        <v>5067</v>
      </c>
      <c r="BO348" t="s">
        <v>5074</v>
      </c>
      <c r="BP348" t="s">
        <v>5133</v>
      </c>
      <c r="BS348" t="e">
        <f>_xlfn.XLOOKUP(AV348,#REF!,#REF!)</f>
        <v>#REF!</v>
      </c>
    </row>
    <row r="349" spans="2:71" x14ac:dyDescent="0.2">
      <c r="C349" t="s">
        <v>94</v>
      </c>
      <c r="E349" t="s">
        <v>1202</v>
      </c>
      <c r="F349" t="s">
        <v>1203</v>
      </c>
      <c r="G349" t="s">
        <v>1204</v>
      </c>
      <c r="H349" s="1">
        <v>44697</v>
      </c>
      <c r="I349" s="1">
        <v>46101</v>
      </c>
      <c r="J349" t="s">
        <v>4697</v>
      </c>
      <c r="K349">
        <v>14</v>
      </c>
      <c r="L349" t="s">
        <v>4691</v>
      </c>
      <c r="M349" t="s">
        <v>4444</v>
      </c>
      <c r="N349" t="s">
        <v>4668</v>
      </c>
      <c r="O349" t="s">
        <v>98</v>
      </c>
      <c r="P349" t="s">
        <v>478</v>
      </c>
      <c r="Q349">
        <f t="shared" si="88"/>
        <v>20</v>
      </c>
      <c r="R349" s="3">
        <v>923668</v>
      </c>
      <c r="S349" s="3">
        <v>99319.086021505384</v>
      </c>
      <c r="T349" s="20">
        <v>0</v>
      </c>
      <c r="U349" s="3">
        <f t="shared" si="100"/>
        <v>0</v>
      </c>
      <c r="V349" s="21"/>
      <c r="W349" s="3">
        <v>3700.5929487179487</v>
      </c>
      <c r="X349" s="3">
        <v>2138.1203703703704</v>
      </c>
      <c r="Y349" s="22">
        <v>384.86166666666668</v>
      </c>
      <c r="Z349">
        <v>75</v>
      </c>
      <c r="AB349" s="3">
        <v>0</v>
      </c>
      <c r="AC349" s="3">
        <v>4167</v>
      </c>
      <c r="AD349" s="3">
        <f t="shared" si="95"/>
        <v>109784.66100726037</v>
      </c>
      <c r="AE349" s="3">
        <v>7046.666666666667</v>
      </c>
      <c r="AG349" s="3">
        <f t="shared" si="90"/>
        <v>116831.32767392704</v>
      </c>
      <c r="AJ349" s="3">
        <v>0</v>
      </c>
      <c r="AK349" t="s">
        <v>100</v>
      </c>
      <c r="AM349" s="23">
        <v>0.1</v>
      </c>
      <c r="AN349" s="24">
        <f t="shared" si="101"/>
        <v>116831.32767392704</v>
      </c>
      <c r="AO349" s="25">
        <f t="shared" si="96"/>
        <v>11683.132767392704</v>
      </c>
      <c r="AP349" s="3">
        <f t="shared" si="97"/>
        <v>19161.290322580648</v>
      </c>
      <c r="AQ349" s="24">
        <f t="shared" si="98"/>
        <v>1916.1290322580649</v>
      </c>
      <c r="AR349" s="24">
        <f t="shared" si="99"/>
        <v>149591.87979615844</v>
      </c>
      <c r="AS349" s="24">
        <f t="shared" si="91"/>
        <v>135992.61799650767</v>
      </c>
      <c r="AT349" t="s">
        <v>632</v>
      </c>
      <c r="AU349" t="s">
        <v>632</v>
      </c>
      <c r="AV349" t="s">
        <v>633</v>
      </c>
      <c r="AW349" t="s">
        <v>4862</v>
      </c>
      <c r="AX349" t="s">
        <v>157</v>
      </c>
      <c r="AY349">
        <v>125.569</v>
      </c>
      <c r="AZ349" s="3">
        <f t="shared" si="92"/>
        <v>1191.3121853017738</v>
      </c>
      <c r="BA349" s="24">
        <f t="shared" si="93"/>
        <v>135992.61799650767</v>
      </c>
      <c r="BB349" s="24">
        <f t="shared" si="94"/>
        <v>13599.261799650762</v>
      </c>
      <c r="BD349" t="s">
        <v>103</v>
      </c>
      <c r="BE349">
        <v>1</v>
      </c>
      <c r="BG349" t="s">
        <v>5310</v>
      </c>
      <c r="BI349" t="s">
        <v>451</v>
      </c>
      <c r="BN349" t="s">
        <v>5157</v>
      </c>
      <c r="BO349" t="s">
        <v>5074</v>
      </c>
      <c r="BP349" t="s">
        <v>5144</v>
      </c>
      <c r="BS349" t="e">
        <f>_xlfn.XLOOKUP(AV349,#REF!,#REF!)</f>
        <v>#REF!</v>
      </c>
    </row>
    <row r="350" spans="2:71" x14ac:dyDescent="0.2">
      <c r="C350" t="s">
        <v>94</v>
      </c>
      <c r="E350" t="s">
        <v>1205</v>
      </c>
      <c r="F350" t="s">
        <v>1206</v>
      </c>
      <c r="G350" t="s">
        <v>1207</v>
      </c>
      <c r="H350" s="1">
        <v>44718</v>
      </c>
      <c r="J350" t="s">
        <v>4702</v>
      </c>
      <c r="K350">
        <v>13</v>
      </c>
      <c r="L350" t="s">
        <v>4667</v>
      </c>
      <c r="M350" t="s">
        <v>3984</v>
      </c>
      <c r="N350" t="s">
        <v>4668</v>
      </c>
      <c r="O350" t="s">
        <v>98</v>
      </c>
      <c r="P350" t="s">
        <v>99</v>
      </c>
      <c r="Q350">
        <f t="shared" si="88"/>
        <v>31</v>
      </c>
      <c r="R350" s="3">
        <v>440882</v>
      </c>
      <c r="S350" s="3">
        <v>78480.333333333328</v>
      </c>
      <c r="T350" s="20">
        <v>0</v>
      </c>
      <c r="U350" s="3">
        <f t="shared" si="100"/>
        <v>0</v>
      </c>
      <c r="V350" s="21"/>
      <c r="W350" s="3">
        <v>1766.3541666666667</v>
      </c>
      <c r="X350" s="3">
        <v>1020.5601851851851</v>
      </c>
      <c r="Y350" s="22">
        <v>183.70083333333332</v>
      </c>
      <c r="Z350">
        <v>75</v>
      </c>
      <c r="AB350" s="3">
        <v>0</v>
      </c>
      <c r="AC350" s="3">
        <v>4167</v>
      </c>
      <c r="AD350" s="3">
        <f t="shared" si="95"/>
        <v>85692.948518518519</v>
      </c>
      <c r="AE350" s="3">
        <v>4154.166666666667</v>
      </c>
      <c r="AG350" s="3">
        <f t="shared" si="90"/>
        <v>89847.11518518519</v>
      </c>
      <c r="AJ350" s="3">
        <v>0</v>
      </c>
      <c r="AK350" t="s">
        <v>100</v>
      </c>
      <c r="AM350" s="23">
        <v>0.05</v>
      </c>
      <c r="AN350" s="24">
        <f t="shared" si="101"/>
        <v>89847.11518518519</v>
      </c>
      <c r="AO350" s="25">
        <f t="shared" si="96"/>
        <v>4492.3557592592597</v>
      </c>
      <c r="AP350" s="3">
        <f t="shared" si="97"/>
        <v>29700</v>
      </c>
      <c r="AQ350" s="24">
        <f t="shared" si="98"/>
        <v>1485</v>
      </c>
      <c r="AR350" s="24">
        <f t="shared" si="99"/>
        <v>125524.47094444445</v>
      </c>
      <c r="AS350" s="24">
        <f t="shared" si="91"/>
        <v>119547.11518518519</v>
      </c>
      <c r="AT350" t="s">
        <v>134</v>
      </c>
      <c r="AU350" t="s">
        <v>134</v>
      </c>
      <c r="AV350" t="s">
        <v>135</v>
      </c>
      <c r="AW350">
        <v>19449</v>
      </c>
      <c r="AX350" t="s">
        <v>136</v>
      </c>
      <c r="AY350">
        <v>94.088300000000004</v>
      </c>
      <c r="AZ350" s="3">
        <f t="shared" si="92"/>
        <v>1334.1134970495209</v>
      </c>
      <c r="BA350" s="24">
        <f t="shared" si="93"/>
        <v>119547.11518518519</v>
      </c>
      <c r="BB350" s="24">
        <f t="shared" si="94"/>
        <v>5977.3557592592551</v>
      </c>
      <c r="BD350" t="s">
        <v>103</v>
      </c>
      <c r="BE350">
        <v>1</v>
      </c>
      <c r="BG350" t="s">
        <v>5305</v>
      </c>
      <c r="BI350" t="s">
        <v>144</v>
      </c>
      <c r="BN350" t="s">
        <v>5067</v>
      </c>
      <c r="BO350" t="s">
        <v>5088</v>
      </c>
      <c r="BP350" t="s">
        <v>5103</v>
      </c>
      <c r="BS350" t="e">
        <f>_xlfn.XLOOKUP(AV350,#REF!,#REF!)</f>
        <v>#REF!</v>
      </c>
    </row>
    <row r="351" spans="2:71" x14ac:dyDescent="0.2">
      <c r="C351" t="s">
        <v>94</v>
      </c>
      <c r="E351" t="s">
        <v>1208</v>
      </c>
      <c r="F351" t="s">
        <v>1209</v>
      </c>
      <c r="G351" t="s">
        <v>1210</v>
      </c>
      <c r="H351" s="1">
        <v>44725</v>
      </c>
      <c r="J351" t="s">
        <v>4708</v>
      </c>
      <c r="K351">
        <v>12</v>
      </c>
      <c r="L351" t="s">
        <v>4703</v>
      </c>
      <c r="M351" t="s">
        <v>293</v>
      </c>
      <c r="N351" t="s">
        <v>4668</v>
      </c>
      <c r="O351" t="s">
        <v>98</v>
      </c>
      <c r="P351" t="s">
        <v>99</v>
      </c>
      <c r="Q351">
        <f t="shared" si="88"/>
        <v>31</v>
      </c>
      <c r="R351" s="3">
        <v>400715</v>
      </c>
      <c r="S351" s="3">
        <v>71785.833333333328</v>
      </c>
      <c r="T351" s="20">
        <v>0</v>
      </c>
      <c r="U351" s="3">
        <f t="shared" si="100"/>
        <v>0</v>
      </c>
      <c r="V351" s="21"/>
      <c r="W351" s="3">
        <v>1605.4286858974358</v>
      </c>
      <c r="X351" s="3">
        <v>927.58101851851848</v>
      </c>
      <c r="Y351" s="22">
        <v>166.96458333333334</v>
      </c>
      <c r="Z351">
        <v>75</v>
      </c>
      <c r="AB351" s="3">
        <v>0</v>
      </c>
      <c r="AC351" s="3">
        <v>4167</v>
      </c>
      <c r="AD351" s="3">
        <f t="shared" si="95"/>
        <v>78727.807621082626</v>
      </c>
      <c r="AE351" s="3">
        <v>5687.5</v>
      </c>
      <c r="AG351" s="3">
        <f t="shared" si="90"/>
        <v>84415.307621082626</v>
      </c>
      <c r="AJ351" s="3">
        <v>5785.5624142824954</v>
      </c>
      <c r="AK351" t="s">
        <v>266</v>
      </c>
      <c r="AL351" t="s">
        <v>267</v>
      </c>
      <c r="AM351" s="23">
        <v>8.5000000000000006E-2</v>
      </c>
      <c r="AN351" s="24">
        <f t="shared" si="101"/>
        <v>90200.870035365122</v>
      </c>
      <c r="AO351" s="25">
        <f t="shared" si="96"/>
        <v>7667.0739530060355</v>
      </c>
      <c r="AP351" s="3">
        <f t="shared" si="97"/>
        <v>29700</v>
      </c>
      <c r="AQ351" s="24">
        <f t="shared" si="98"/>
        <v>2524.5</v>
      </c>
      <c r="AR351" s="24">
        <f t="shared" si="99"/>
        <v>130092.44398837116</v>
      </c>
      <c r="AS351" s="24">
        <f t="shared" si="91"/>
        <v>119900.87003536512</v>
      </c>
      <c r="AT351" t="s">
        <v>134</v>
      </c>
      <c r="AU351" t="s">
        <v>134</v>
      </c>
      <c r="AV351" t="s">
        <v>135</v>
      </c>
      <c r="AW351">
        <v>90373</v>
      </c>
      <c r="AX351" t="s">
        <v>136</v>
      </c>
      <c r="AY351">
        <v>94.088300000000004</v>
      </c>
      <c r="AZ351" s="3">
        <f t="shared" si="92"/>
        <v>1382.6633490919824</v>
      </c>
      <c r="BA351" s="24">
        <f t="shared" si="93"/>
        <v>119900.87003536512</v>
      </c>
      <c r="BB351" s="24">
        <f t="shared" si="94"/>
        <v>10191.573953006038</v>
      </c>
      <c r="BD351" t="s">
        <v>103</v>
      </c>
      <c r="BE351">
        <v>1</v>
      </c>
      <c r="BG351" t="s">
        <v>5305</v>
      </c>
      <c r="BI351" t="s">
        <v>199</v>
      </c>
      <c r="BN351" t="s">
        <v>5115</v>
      </c>
      <c r="BO351" t="s">
        <v>5061</v>
      </c>
      <c r="BP351" t="s">
        <v>5062</v>
      </c>
      <c r="BS351" t="e">
        <f>_xlfn.XLOOKUP(AV351,#REF!,#REF!)</f>
        <v>#REF!</v>
      </c>
    </row>
    <row r="352" spans="2:71" x14ac:dyDescent="0.2">
      <c r="C352" t="s">
        <v>94</v>
      </c>
      <c r="E352" t="s">
        <v>1211</v>
      </c>
      <c r="F352" t="s">
        <v>1212</v>
      </c>
      <c r="G352" t="s">
        <v>1213</v>
      </c>
      <c r="H352" s="1">
        <v>44725</v>
      </c>
      <c r="J352" t="s">
        <v>4697</v>
      </c>
      <c r="K352">
        <v>14</v>
      </c>
      <c r="L352" t="s">
        <v>4616</v>
      </c>
      <c r="M352" t="s">
        <v>4464</v>
      </c>
      <c r="N352" t="s">
        <v>4668</v>
      </c>
      <c r="O352" t="s">
        <v>98</v>
      </c>
      <c r="P352" t="s">
        <v>99</v>
      </c>
      <c r="Q352">
        <f t="shared" si="88"/>
        <v>31</v>
      </c>
      <c r="R352" s="3">
        <v>702209</v>
      </c>
      <c r="S352" s="3">
        <v>122034.75</v>
      </c>
      <c r="T352" s="20">
        <v>0</v>
      </c>
      <c r="U352" s="3">
        <f t="shared" si="100"/>
        <v>0</v>
      </c>
      <c r="V352" s="21"/>
      <c r="W352" s="3">
        <v>2813.3373397435898</v>
      </c>
      <c r="X352" s="3">
        <v>1625.4837962962963</v>
      </c>
      <c r="Y352" s="22">
        <v>292.58708333333334</v>
      </c>
      <c r="Z352">
        <v>75</v>
      </c>
      <c r="AB352" s="3">
        <v>0</v>
      </c>
      <c r="AC352" s="3">
        <v>4167</v>
      </c>
      <c r="AD352" s="3">
        <f t="shared" si="95"/>
        <v>131008.15821937322</v>
      </c>
      <c r="AE352" s="3">
        <v>12402.5</v>
      </c>
      <c r="AG352" s="3">
        <f t="shared" si="90"/>
        <v>143410.6582193732</v>
      </c>
      <c r="AJ352" s="3">
        <v>0</v>
      </c>
      <c r="AK352" t="s">
        <v>100</v>
      </c>
      <c r="AM352" s="23">
        <v>0.05</v>
      </c>
      <c r="AN352" s="24">
        <f t="shared" si="101"/>
        <v>143410.6582193732</v>
      </c>
      <c r="AO352" s="25">
        <f t="shared" si="96"/>
        <v>7170.5329109686609</v>
      </c>
      <c r="AP352" s="3">
        <f t="shared" si="97"/>
        <v>29700</v>
      </c>
      <c r="AQ352" s="24">
        <f t="shared" si="98"/>
        <v>1485</v>
      </c>
      <c r="AR352" s="24">
        <f t="shared" si="99"/>
        <v>181766.19113034187</v>
      </c>
      <c r="AS352" s="24">
        <f t="shared" si="91"/>
        <v>173110.6582193732</v>
      </c>
      <c r="AT352" t="s">
        <v>134</v>
      </c>
      <c r="AU352" t="s">
        <v>134</v>
      </c>
      <c r="AV352" t="s">
        <v>135</v>
      </c>
      <c r="AW352">
        <v>90273</v>
      </c>
      <c r="AX352" t="s">
        <v>136</v>
      </c>
      <c r="AY352">
        <v>94.088300000000004</v>
      </c>
      <c r="AZ352" s="3">
        <f t="shared" si="92"/>
        <v>1931.8681614009593</v>
      </c>
      <c r="BA352" s="24">
        <f t="shared" si="93"/>
        <v>173110.6582193732</v>
      </c>
      <c r="BB352" s="24">
        <f t="shared" si="94"/>
        <v>8655.5329109686718</v>
      </c>
      <c r="BD352" t="s">
        <v>103</v>
      </c>
      <c r="BE352">
        <v>1</v>
      </c>
      <c r="BG352" t="s">
        <v>5305</v>
      </c>
      <c r="BI352" t="s">
        <v>516</v>
      </c>
      <c r="BN352" t="s">
        <v>5160</v>
      </c>
      <c r="BO352" t="s">
        <v>5066</v>
      </c>
      <c r="BP352" t="s">
        <v>5066</v>
      </c>
      <c r="BS352" t="e">
        <f>_xlfn.XLOOKUP(AV352,#REF!,#REF!)</f>
        <v>#REF!</v>
      </c>
    </row>
    <row r="353" spans="3:71" x14ac:dyDescent="0.2">
      <c r="C353" t="s">
        <v>94</v>
      </c>
      <c r="E353" t="s">
        <v>1214</v>
      </c>
      <c r="F353" t="s">
        <v>1215</v>
      </c>
      <c r="G353" t="s">
        <v>1216</v>
      </c>
      <c r="H353" s="1">
        <v>44711</v>
      </c>
      <c r="J353" t="s">
        <v>4678</v>
      </c>
      <c r="K353">
        <v>15</v>
      </c>
      <c r="L353" t="s">
        <v>4703</v>
      </c>
      <c r="M353" t="s">
        <v>293</v>
      </c>
      <c r="N353" t="s">
        <v>4668</v>
      </c>
      <c r="O353" t="s">
        <v>98</v>
      </c>
      <c r="P353" t="s">
        <v>99</v>
      </c>
      <c r="Q353">
        <f t="shared" si="88"/>
        <v>31</v>
      </c>
      <c r="R353" s="3">
        <v>791997</v>
      </c>
      <c r="S353" s="3">
        <v>136999.41666666666</v>
      </c>
      <c r="T353" s="20">
        <v>0</v>
      </c>
      <c r="U353" s="3">
        <f t="shared" si="100"/>
        <v>0</v>
      </c>
      <c r="V353" s="21"/>
      <c r="W353" s="3">
        <v>3173.0649038461538</v>
      </c>
      <c r="X353" s="3">
        <v>1833.3263888888891</v>
      </c>
      <c r="Y353" s="22">
        <v>329.99875000000003</v>
      </c>
      <c r="Z353">
        <v>75</v>
      </c>
      <c r="AB353" s="3">
        <v>5122.3404802504956</v>
      </c>
      <c r="AC353" s="3">
        <v>4167</v>
      </c>
      <c r="AD353" s="3">
        <f t="shared" si="95"/>
        <v>151700.1471896522</v>
      </c>
      <c r="AE353" s="3">
        <v>5687.5</v>
      </c>
      <c r="AG353" s="3">
        <f t="shared" si="90"/>
        <v>157387.6471896522</v>
      </c>
      <c r="AJ353" s="3">
        <v>5785.5624142824954</v>
      </c>
      <c r="AK353" t="s">
        <v>266</v>
      </c>
      <c r="AL353" t="s">
        <v>267</v>
      </c>
      <c r="AM353" s="23">
        <v>8.5000000000000006E-2</v>
      </c>
      <c r="AN353" s="24">
        <f t="shared" si="101"/>
        <v>163173.20960393469</v>
      </c>
      <c r="AO353" s="25">
        <f t="shared" si="96"/>
        <v>13869.72281633445</v>
      </c>
      <c r="AP353" s="3">
        <f t="shared" si="97"/>
        <v>29700</v>
      </c>
      <c r="AQ353" s="24">
        <f t="shared" si="98"/>
        <v>2524.5</v>
      </c>
      <c r="AR353" s="24">
        <f t="shared" si="99"/>
        <v>209267.43242026915</v>
      </c>
      <c r="AS353" s="24">
        <f t="shared" si="91"/>
        <v>192873.20960393469</v>
      </c>
      <c r="AT353" t="s">
        <v>134</v>
      </c>
      <c r="AU353" t="s">
        <v>134</v>
      </c>
      <c r="AV353" t="s">
        <v>135</v>
      </c>
      <c r="AW353">
        <v>94643</v>
      </c>
      <c r="AX353" t="s">
        <v>136</v>
      </c>
      <c r="AY353">
        <v>94.088300000000004</v>
      </c>
      <c r="AZ353" s="3">
        <f t="shared" si="92"/>
        <v>2224.1599903523515</v>
      </c>
      <c r="BA353" s="24">
        <f t="shared" si="93"/>
        <v>192873.20960393469</v>
      </c>
      <c r="BB353" s="24">
        <f t="shared" si="94"/>
        <v>16394.222816334455</v>
      </c>
      <c r="BD353" t="s">
        <v>103</v>
      </c>
      <c r="BE353">
        <v>1</v>
      </c>
      <c r="BG353" t="s">
        <v>5305</v>
      </c>
      <c r="BI353" t="s">
        <v>531</v>
      </c>
      <c r="BN353" t="s">
        <v>5121</v>
      </c>
      <c r="BO353" t="s">
        <v>134</v>
      </c>
      <c r="BP353" t="s">
        <v>5062</v>
      </c>
      <c r="BS353" t="e">
        <f>_xlfn.XLOOKUP(AV353,#REF!,#REF!)</f>
        <v>#REF!</v>
      </c>
    </row>
    <row r="354" spans="3:71" x14ac:dyDescent="0.2">
      <c r="C354" t="s">
        <v>94</v>
      </c>
      <c r="E354" t="s">
        <v>1217</v>
      </c>
      <c r="F354" t="s">
        <v>1218</v>
      </c>
      <c r="G354" t="s">
        <v>1219</v>
      </c>
      <c r="H354" s="1">
        <v>44753</v>
      </c>
      <c r="J354" t="s">
        <v>4708</v>
      </c>
      <c r="K354">
        <v>12</v>
      </c>
      <c r="L354" t="s">
        <v>4667</v>
      </c>
      <c r="M354" t="s">
        <v>3984</v>
      </c>
      <c r="N354" t="s">
        <v>4668</v>
      </c>
      <c r="O354" t="s">
        <v>98</v>
      </c>
      <c r="P354" t="s">
        <v>99</v>
      </c>
      <c r="Q354">
        <f t="shared" si="88"/>
        <v>31</v>
      </c>
      <c r="R354" s="3">
        <v>299085</v>
      </c>
      <c r="S354" s="3">
        <v>49847.5</v>
      </c>
      <c r="T354" s="20">
        <v>0</v>
      </c>
      <c r="U354" s="3">
        <f t="shared" si="100"/>
        <v>0</v>
      </c>
      <c r="V354" s="21"/>
      <c r="W354" s="3">
        <v>1198.2572115384617</v>
      </c>
      <c r="X354" s="3">
        <v>692.32638888888891</v>
      </c>
      <c r="Y354" s="22">
        <v>124.61875000000001</v>
      </c>
      <c r="Z354">
        <v>75</v>
      </c>
      <c r="AB354" s="3">
        <v>0</v>
      </c>
      <c r="AC354" s="3">
        <v>4167</v>
      </c>
      <c r="AD354" s="3">
        <f t="shared" si="95"/>
        <v>56104.702350427353</v>
      </c>
      <c r="AE354" s="3">
        <v>4154.166666666667</v>
      </c>
      <c r="AG354" s="3">
        <f t="shared" si="90"/>
        <v>60258.869017094017</v>
      </c>
      <c r="AJ354" s="3">
        <v>4428.6782206037651</v>
      </c>
      <c r="AK354" t="s">
        <v>166</v>
      </c>
      <c r="AL354" t="s">
        <v>165</v>
      </c>
      <c r="AM354" s="23">
        <v>0.05</v>
      </c>
      <c r="AN354" s="24">
        <f t="shared" si="101"/>
        <v>64687.547237697785</v>
      </c>
      <c r="AO354" s="25">
        <f t="shared" si="96"/>
        <v>3234.3773618848895</v>
      </c>
      <c r="AP354" s="3">
        <f t="shared" si="97"/>
        <v>29700</v>
      </c>
      <c r="AQ354" s="24">
        <f t="shared" si="98"/>
        <v>1485</v>
      </c>
      <c r="AR354" s="24">
        <f t="shared" si="99"/>
        <v>99106.924599582679</v>
      </c>
      <c r="AS354" s="24">
        <f t="shared" si="91"/>
        <v>94387.547237697785</v>
      </c>
      <c r="AT354" t="s">
        <v>225</v>
      </c>
      <c r="AU354" t="s">
        <v>225</v>
      </c>
      <c r="AV354" t="s">
        <v>156</v>
      </c>
      <c r="AW354" t="s">
        <v>4871</v>
      </c>
      <c r="AX354" t="s">
        <v>157</v>
      </c>
      <c r="AY354">
        <v>125.569</v>
      </c>
      <c r="AZ354" s="3">
        <f t="shared" si="92"/>
        <v>789.2626731086707</v>
      </c>
      <c r="BA354" s="24">
        <f t="shared" si="93"/>
        <v>94387.547237697785</v>
      </c>
      <c r="BB354" s="24">
        <f t="shared" si="94"/>
        <v>4719.3773618848936</v>
      </c>
      <c r="BD354" t="s">
        <v>103</v>
      </c>
      <c r="BE354">
        <v>1</v>
      </c>
      <c r="BG354" t="s">
        <v>5309</v>
      </c>
      <c r="BI354" t="s">
        <v>144</v>
      </c>
      <c r="BN354" t="s">
        <v>5067</v>
      </c>
      <c r="BO354" t="s">
        <v>5074</v>
      </c>
      <c r="BP354" t="s">
        <v>5112</v>
      </c>
      <c r="BS354" t="e">
        <f>_xlfn.XLOOKUP(AV354,#REF!,#REF!)</f>
        <v>#REF!</v>
      </c>
    </row>
    <row r="355" spans="3:71" x14ac:dyDescent="0.2">
      <c r="C355" t="s">
        <v>94</v>
      </c>
      <c r="E355" t="s">
        <v>1220</v>
      </c>
      <c r="F355" t="s">
        <v>1221</v>
      </c>
      <c r="G355" t="s">
        <v>1222</v>
      </c>
      <c r="H355" s="1">
        <v>44718</v>
      </c>
      <c r="J355" t="s">
        <v>4702</v>
      </c>
      <c r="K355">
        <v>13</v>
      </c>
      <c r="L355" t="s">
        <v>4703</v>
      </c>
      <c r="M355" t="s">
        <v>293</v>
      </c>
      <c r="N355" t="s">
        <v>4668</v>
      </c>
      <c r="O355" t="s">
        <v>98</v>
      </c>
      <c r="P355" t="s">
        <v>99</v>
      </c>
      <c r="Q355">
        <f t="shared" si="88"/>
        <v>31</v>
      </c>
      <c r="R355" s="3">
        <v>309314</v>
      </c>
      <c r="S355" s="3">
        <v>56552.25</v>
      </c>
      <c r="T355" s="20">
        <v>0</v>
      </c>
      <c r="U355" s="3">
        <f t="shared" si="100"/>
        <v>0</v>
      </c>
      <c r="V355" s="21"/>
      <c r="W355" s="3">
        <v>1239.238782051282</v>
      </c>
      <c r="X355" s="3">
        <v>716.00462962962968</v>
      </c>
      <c r="Y355" s="22">
        <v>128.88083333333333</v>
      </c>
      <c r="Z355">
        <v>75</v>
      </c>
      <c r="AB355" s="3">
        <v>0</v>
      </c>
      <c r="AC355" s="3">
        <v>4167</v>
      </c>
      <c r="AD355" s="3">
        <f t="shared" si="95"/>
        <v>62878.374245014245</v>
      </c>
      <c r="AE355" s="3">
        <v>5687.5</v>
      </c>
      <c r="AG355" s="3">
        <f t="shared" si="90"/>
        <v>68565.874245014245</v>
      </c>
      <c r="AJ355" s="3">
        <v>5813.1491241962494</v>
      </c>
      <c r="AK355" t="s">
        <v>229</v>
      </c>
      <c r="AL355" t="s">
        <v>230</v>
      </c>
      <c r="AM355" s="23">
        <v>8.5000000000000006E-2</v>
      </c>
      <c r="AN355" s="24">
        <f t="shared" si="101"/>
        <v>74379.023369210496</v>
      </c>
      <c r="AO355" s="25">
        <f t="shared" si="96"/>
        <v>6322.2169863828922</v>
      </c>
      <c r="AP355" s="3">
        <f t="shared" si="97"/>
        <v>29700</v>
      </c>
      <c r="AQ355" s="24">
        <f t="shared" si="98"/>
        <v>2524.5</v>
      </c>
      <c r="AR355" s="24">
        <f t="shared" si="99"/>
        <v>112925.74035559339</v>
      </c>
      <c r="AS355" s="24">
        <f t="shared" si="91"/>
        <v>104079.0233692105</v>
      </c>
      <c r="AT355" t="s">
        <v>632</v>
      </c>
      <c r="AU355" t="s">
        <v>632</v>
      </c>
      <c r="AV355" t="s">
        <v>633</v>
      </c>
      <c r="AW355" t="s">
        <v>4852</v>
      </c>
      <c r="AX355" t="s">
        <v>157</v>
      </c>
      <c r="AY355">
        <v>125.569</v>
      </c>
      <c r="AZ355" s="3">
        <f t="shared" si="92"/>
        <v>899.31225346696544</v>
      </c>
      <c r="BA355" s="24">
        <f t="shared" si="93"/>
        <v>104079.0233692105</v>
      </c>
      <c r="BB355" s="24">
        <f t="shared" si="94"/>
        <v>8846.7169863828894</v>
      </c>
      <c r="BD355" t="s">
        <v>103</v>
      </c>
      <c r="BE355">
        <v>1</v>
      </c>
      <c r="BG355" t="s">
        <v>5310</v>
      </c>
      <c r="BI355" t="s">
        <v>199</v>
      </c>
      <c r="BN355" t="s">
        <v>5086</v>
      </c>
      <c r="BO355" t="s">
        <v>5074</v>
      </c>
      <c r="BP355" t="s">
        <v>5144</v>
      </c>
      <c r="BS355" t="e">
        <f>_xlfn.XLOOKUP(AV355,#REF!,#REF!)</f>
        <v>#REF!</v>
      </c>
    </row>
    <row r="356" spans="3:71" x14ac:dyDescent="0.2">
      <c r="C356" t="s">
        <v>94</v>
      </c>
      <c r="E356" t="s">
        <v>1223</v>
      </c>
      <c r="F356" t="s">
        <v>1224</v>
      </c>
      <c r="G356" t="s">
        <v>1225</v>
      </c>
      <c r="H356" s="1">
        <v>44704</v>
      </c>
      <c r="J356" t="s">
        <v>4678</v>
      </c>
      <c r="K356">
        <v>15</v>
      </c>
      <c r="L356" t="s">
        <v>4667</v>
      </c>
      <c r="M356" t="s">
        <v>3984</v>
      </c>
      <c r="N356" t="s">
        <v>4668</v>
      </c>
      <c r="O356" t="s">
        <v>98</v>
      </c>
      <c r="P356" t="s">
        <v>99</v>
      </c>
      <c r="Q356">
        <f t="shared" si="88"/>
        <v>31</v>
      </c>
      <c r="R356" s="3">
        <v>425000</v>
      </c>
      <c r="S356" s="3">
        <v>70833.333333333328</v>
      </c>
      <c r="T356" s="20">
        <v>0</v>
      </c>
      <c r="U356" s="3">
        <f t="shared" si="100"/>
        <v>0</v>
      </c>
      <c r="V356" s="21"/>
      <c r="W356" s="3">
        <v>1702.7243589743591</v>
      </c>
      <c r="X356" s="3">
        <v>983.79629629629619</v>
      </c>
      <c r="Y356" s="22">
        <v>177.08333333333331</v>
      </c>
      <c r="Z356">
        <v>75</v>
      </c>
      <c r="AA356" s="3">
        <v>15509</v>
      </c>
      <c r="AB356" s="3">
        <v>0</v>
      </c>
      <c r="AC356" s="3">
        <v>4167</v>
      </c>
      <c r="AD356" s="3">
        <f t="shared" si="95"/>
        <v>93447.937321937308</v>
      </c>
      <c r="AE356" s="3">
        <v>4154.166666666667</v>
      </c>
      <c r="AG356" s="3">
        <f t="shared" si="90"/>
        <v>97602.10398860398</v>
      </c>
      <c r="AJ356" s="3">
        <v>4428.6782206037651</v>
      </c>
      <c r="AK356" t="s">
        <v>166</v>
      </c>
      <c r="AL356" t="s">
        <v>165</v>
      </c>
      <c r="AM356" s="23">
        <v>0.05</v>
      </c>
      <c r="AN356" s="24">
        <f t="shared" si="101"/>
        <v>102030.78220920774</v>
      </c>
      <c r="AO356" s="25">
        <f t="shared" si="96"/>
        <v>5101.5391104603877</v>
      </c>
      <c r="AP356" s="3">
        <f t="shared" si="97"/>
        <v>29700</v>
      </c>
      <c r="AQ356" s="24">
        <f t="shared" si="98"/>
        <v>1485</v>
      </c>
      <c r="AR356" s="24">
        <f t="shared" si="99"/>
        <v>138317.32131966815</v>
      </c>
      <c r="AS356" s="24">
        <f t="shared" si="91"/>
        <v>131730.78220920774</v>
      </c>
      <c r="AT356" t="s">
        <v>225</v>
      </c>
      <c r="AU356" t="s">
        <v>225</v>
      </c>
      <c r="AV356" t="s">
        <v>156</v>
      </c>
      <c r="AW356" t="s">
        <v>4825</v>
      </c>
      <c r="AX356" t="s">
        <v>157</v>
      </c>
      <c r="AY356">
        <v>125.569</v>
      </c>
      <c r="AZ356" s="3">
        <f t="shared" si="92"/>
        <v>1101.5244313458588</v>
      </c>
      <c r="BA356" s="24">
        <f t="shared" si="93"/>
        <v>131730.78220920774</v>
      </c>
      <c r="BB356" s="24">
        <f t="shared" si="94"/>
        <v>6586.5391104604059</v>
      </c>
      <c r="BD356" t="s">
        <v>103</v>
      </c>
      <c r="BE356">
        <v>1</v>
      </c>
      <c r="BG356" t="s">
        <v>5309</v>
      </c>
      <c r="BI356" t="s">
        <v>144</v>
      </c>
      <c r="BN356" t="s">
        <v>5067</v>
      </c>
      <c r="BO356" t="s">
        <v>5074</v>
      </c>
      <c r="BP356" t="s">
        <v>5161</v>
      </c>
      <c r="BS356" t="e">
        <f>_xlfn.XLOOKUP(AV356,#REF!,#REF!)</f>
        <v>#REF!</v>
      </c>
    </row>
    <row r="357" spans="3:71" x14ac:dyDescent="0.2">
      <c r="C357" t="s">
        <v>94</v>
      </c>
      <c r="E357" t="s">
        <v>1226</v>
      </c>
      <c r="F357" t="s">
        <v>1227</v>
      </c>
      <c r="G357" t="s">
        <v>1228</v>
      </c>
      <c r="H357" s="1">
        <v>44725</v>
      </c>
      <c r="J357" t="s">
        <v>4702</v>
      </c>
      <c r="K357">
        <v>13</v>
      </c>
      <c r="L357" t="s">
        <v>4703</v>
      </c>
      <c r="M357" t="s">
        <v>293</v>
      </c>
      <c r="N357" t="s">
        <v>4668</v>
      </c>
      <c r="O357" t="s">
        <v>98</v>
      </c>
      <c r="P357" t="s">
        <v>99</v>
      </c>
      <c r="Q357">
        <f t="shared" si="88"/>
        <v>31</v>
      </c>
      <c r="R357" s="3">
        <v>475642</v>
      </c>
      <c r="S357" s="3">
        <v>84273.583333333328</v>
      </c>
      <c r="T357" s="20">
        <v>0</v>
      </c>
      <c r="U357" s="3">
        <f t="shared" si="100"/>
        <v>0</v>
      </c>
      <c r="V357" s="21"/>
      <c r="W357" s="3">
        <v>1905.6169871794871</v>
      </c>
      <c r="X357" s="3">
        <v>1101.0231481481483</v>
      </c>
      <c r="Y357" s="22">
        <v>198.18416666666667</v>
      </c>
      <c r="Z357">
        <v>75</v>
      </c>
      <c r="AB357" s="3">
        <v>0</v>
      </c>
      <c r="AC357" s="3">
        <v>4167</v>
      </c>
      <c r="AD357" s="3">
        <f t="shared" si="95"/>
        <v>91720.407635327632</v>
      </c>
      <c r="AE357" s="3">
        <v>5687.5</v>
      </c>
      <c r="AG357" s="3">
        <f t="shared" si="90"/>
        <v>97407.907635327632</v>
      </c>
      <c r="AJ357" s="3">
        <v>5813.1491241962494</v>
      </c>
      <c r="AK357" t="s">
        <v>229</v>
      </c>
      <c r="AL357" t="s">
        <v>230</v>
      </c>
      <c r="AM357" s="23">
        <v>8.5000000000000006E-2</v>
      </c>
      <c r="AN357" s="24">
        <f t="shared" si="101"/>
        <v>103221.05675952388</v>
      </c>
      <c r="AO357" s="25">
        <f t="shared" si="96"/>
        <v>8773.7898245595316</v>
      </c>
      <c r="AP357" s="3">
        <f t="shared" si="97"/>
        <v>29700</v>
      </c>
      <c r="AQ357" s="24">
        <f t="shared" si="98"/>
        <v>2524.5</v>
      </c>
      <c r="AR357" s="24">
        <f t="shared" si="99"/>
        <v>144219.3465840834</v>
      </c>
      <c r="AS357" s="24">
        <f t="shared" si="91"/>
        <v>132921.05675952387</v>
      </c>
      <c r="AT357" t="s">
        <v>632</v>
      </c>
      <c r="AU357" t="s">
        <v>632</v>
      </c>
      <c r="AV357" t="s">
        <v>633</v>
      </c>
      <c r="AW357" t="s">
        <v>4852</v>
      </c>
      <c r="AX357" t="s">
        <v>157</v>
      </c>
      <c r="AY357">
        <v>125.569</v>
      </c>
      <c r="AZ357" s="3">
        <f t="shared" si="92"/>
        <v>1148.5266792288176</v>
      </c>
      <c r="BA357" s="24">
        <f t="shared" si="93"/>
        <v>132921.05675952387</v>
      </c>
      <c r="BB357" s="24">
        <f t="shared" si="94"/>
        <v>11298.289824559528</v>
      </c>
      <c r="BD357" t="s">
        <v>103</v>
      </c>
      <c r="BE357">
        <v>1</v>
      </c>
      <c r="BG357" t="s">
        <v>5310</v>
      </c>
      <c r="BI357" t="s">
        <v>199</v>
      </c>
      <c r="BN357" t="s">
        <v>5060</v>
      </c>
      <c r="BO357" t="s">
        <v>5074</v>
      </c>
      <c r="BP357" t="s">
        <v>5144</v>
      </c>
      <c r="BS357" t="e">
        <f>_xlfn.XLOOKUP(AV357,#REF!,#REF!)</f>
        <v>#REF!</v>
      </c>
    </row>
    <row r="358" spans="3:71" x14ac:dyDescent="0.2">
      <c r="C358" t="s">
        <v>94</v>
      </c>
      <c r="E358" t="s">
        <v>1229</v>
      </c>
      <c r="F358" t="s">
        <v>1230</v>
      </c>
      <c r="G358" t="s">
        <v>1231</v>
      </c>
      <c r="H358" s="1">
        <v>44774</v>
      </c>
      <c r="J358" t="s">
        <v>4678</v>
      </c>
      <c r="K358">
        <v>15</v>
      </c>
      <c r="L358" t="s">
        <v>4691</v>
      </c>
      <c r="M358" t="s">
        <v>4444</v>
      </c>
      <c r="N358" t="s">
        <v>4668</v>
      </c>
      <c r="O358" t="s">
        <v>98</v>
      </c>
      <c r="P358" t="s">
        <v>99</v>
      </c>
      <c r="Q358">
        <f t="shared" si="88"/>
        <v>31</v>
      </c>
      <c r="R358" s="3">
        <v>1156816</v>
      </c>
      <c r="S358" s="3">
        <v>192802.66666666666</v>
      </c>
      <c r="T358" s="20">
        <v>0</v>
      </c>
      <c r="U358" s="3">
        <f t="shared" si="100"/>
        <v>0</v>
      </c>
      <c r="V358" s="21"/>
      <c r="W358" s="3">
        <v>4634.6794871794873</v>
      </c>
      <c r="X358" s="3">
        <v>2677.8148148148148</v>
      </c>
      <c r="Y358" s="22">
        <v>482.00666666666666</v>
      </c>
      <c r="Z358">
        <v>75</v>
      </c>
      <c r="AB358" s="3">
        <v>8053.3437030498289</v>
      </c>
      <c r="AC358" s="3">
        <v>5167</v>
      </c>
      <c r="AD358" s="3">
        <f t="shared" si="95"/>
        <v>213892.51133837743</v>
      </c>
      <c r="AE358" s="3">
        <v>7046.666666666667</v>
      </c>
      <c r="AG358" s="3">
        <f t="shared" si="90"/>
        <v>220939.17800504409</v>
      </c>
      <c r="AJ358" s="3">
        <v>7372.3146980524034</v>
      </c>
      <c r="AK358" t="s">
        <v>433</v>
      </c>
      <c r="AL358" t="s">
        <v>434</v>
      </c>
      <c r="AM358" s="23">
        <v>0.1</v>
      </c>
      <c r="AN358" s="24">
        <f t="shared" si="101"/>
        <v>228311.49270309648</v>
      </c>
      <c r="AO358" s="25">
        <f t="shared" si="96"/>
        <v>22831.149270309648</v>
      </c>
      <c r="AP358" s="3">
        <f t="shared" si="97"/>
        <v>29700</v>
      </c>
      <c r="AQ358" s="24">
        <f t="shared" si="98"/>
        <v>2970</v>
      </c>
      <c r="AR358" s="24">
        <f t="shared" si="99"/>
        <v>283812.64197340613</v>
      </c>
      <c r="AS358" s="24">
        <f t="shared" si="91"/>
        <v>258011.49270309648</v>
      </c>
      <c r="AT358" t="s">
        <v>134</v>
      </c>
      <c r="AU358" t="s">
        <v>134</v>
      </c>
      <c r="AV358" t="s">
        <v>135</v>
      </c>
      <c r="AW358">
        <v>90324</v>
      </c>
      <c r="AX358" t="s">
        <v>136</v>
      </c>
      <c r="AY358">
        <v>94.088300000000004</v>
      </c>
      <c r="AZ358" s="3">
        <f t="shared" si="92"/>
        <v>3016.4498877480637</v>
      </c>
      <c r="BA358" s="24">
        <f t="shared" si="93"/>
        <v>258011.49270309648</v>
      </c>
      <c r="BB358" s="24">
        <f t="shared" si="94"/>
        <v>25801.149270309659</v>
      </c>
      <c r="BD358" t="s">
        <v>103</v>
      </c>
      <c r="BE358">
        <v>1</v>
      </c>
      <c r="BG358" t="s">
        <v>5305</v>
      </c>
      <c r="BI358" t="s">
        <v>435</v>
      </c>
      <c r="BN358" t="s">
        <v>5119</v>
      </c>
      <c r="BO358" t="s">
        <v>134</v>
      </c>
      <c r="BP358" t="s">
        <v>5091</v>
      </c>
      <c r="BS358" t="e">
        <f>_xlfn.XLOOKUP(AV358,#REF!,#REF!)</f>
        <v>#REF!</v>
      </c>
    </row>
    <row r="359" spans="3:71" x14ac:dyDescent="0.2">
      <c r="C359" t="s">
        <v>94</v>
      </c>
      <c r="E359" t="s">
        <v>1232</v>
      </c>
      <c r="F359" t="s">
        <v>1233</v>
      </c>
      <c r="G359" t="s">
        <v>1234</v>
      </c>
      <c r="H359" s="1">
        <v>44711</v>
      </c>
      <c r="J359" t="s">
        <v>4702</v>
      </c>
      <c r="K359">
        <v>13</v>
      </c>
      <c r="L359" t="s">
        <v>4691</v>
      </c>
      <c r="M359" t="s">
        <v>4444</v>
      </c>
      <c r="N359" t="s">
        <v>4668</v>
      </c>
      <c r="O359" t="s">
        <v>98</v>
      </c>
      <c r="P359" t="s">
        <v>99</v>
      </c>
      <c r="Q359">
        <f t="shared" si="88"/>
        <v>31</v>
      </c>
      <c r="R359" s="3">
        <v>427306</v>
      </c>
      <c r="S359" s="3">
        <v>76217.666666666672</v>
      </c>
      <c r="T359" s="20">
        <v>0</v>
      </c>
      <c r="U359" s="3">
        <f t="shared" si="100"/>
        <v>0</v>
      </c>
      <c r="V359" s="21"/>
      <c r="W359" s="3">
        <v>1711.9631410256409</v>
      </c>
      <c r="X359" s="3">
        <v>989.13425925925935</v>
      </c>
      <c r="Y359" s="22">
        <v>178.04416666666668</v>
      </c>
      <c r="Z359">
        <v>75</v>
      </c>
      <c r="AB359" s="3">
        <v>0</v>
      </c>
      <c r="AC359" s="3">
        <v>4167</v>
      </c>
      <c r="AD359" s="3">
        <f t="shared" si="95"/>
        <v>83338.808233618242</v>
      </c>
      <c r="AE359" s="3">
        <v>7046.666666666667</v>
      </c>
      <c r="AG359" s="3">
        <f t="shared" si="90"/>
        <v>90385.474900284913</v>
      </c>
      <c r="AJ359" s="3">
        <v>0</v>
      </c>
      <c r="AK359" t="s">
        <v>100</v>
      </c>
      <c r="AM359" s="23">
        <v>0.1</v>
      </c>
      <c r="AN359" s="24">
        <f t="shared" si="101"/>
        <v>90385.474900284913</v>
      </c>
      <c r="AO359" s="25">
        <f t="shared" si="96"/>
        <v>9038.5474900284917</v>
      </c>
      <c r="AP359" s="3">
        <f t="shared" si="97"/>
        <v>29700</v>
      </c>
      <c r="AQ359" s="24">
        <f t="shared" si="98"/>
        <v>2970</v>
      </c>
      <c r="AR359" s="24">
        <f t="shared" si="99"/>
        <v>132094.02239031339</v>
      </c>
      <c r="AS359" s="24">
        <f t="shared" si="91"/>
        <v>120085.47490028491</v>
      </c>
      <c r="AT359" t="s">
        <v>134</v>
      </c>
      <c r="AU359" t="s">
        <v>134</v>
      </c>
      <c r="AV359" t="s">
        <v>135</v>
      </c>
      <c r="AW359">
        <v>90326</v>
      </c>
      <c r="AX359" t="s">
        <v>136</v>
      </c>
      <c r="AY359">
        <v>94.088300000000004</v>
      </c>
      <c r="AZ359" s="3">
        <f t="shared" si="92"/>
        <v>1403.9367529258514</v>
      </c>
      <c r="BA359" s="24">
        <f t="shared" si="93"/>
        <v>120085.47490028491</v>
      </c>
      <c r="BB359" s="24">
        <f t="shared" si="94"/>
        <v>12008.547490028475</v>
      </c>
      <c r="BD359" t="s">
        <v>103</v>
      </c>
      <c r="BE359">
        <v>1</v>
      </c>
      <c r="BG359" t="s">
        <v>5305</v>
      </c>
      <c r="BI359" t="s">
        <v>598</v>
      </c>
      <c r="BN359" t="s">
        <v>5128</v>
      </c>
      <c r="BO359" t="s">
        <v>5132</v>
      </c>
      <c r="BP359" t="s">
        <v>5091</v>
      </c>
      <c r="BS359" t="e">
        <f>_xlfn.XLOOKUP(AV359,#REF!,#REF!)</f>
        <v>#REF!</v>
      </c>
    </row>
    <row r="360" spans="3:71" x14ac:dyDescent="0.2">
      <c r="C360" t="s">
        <v>94</v>
      </c>
      <c r="E360" t="s">
        <v>1235</v>
      </c>
      <c r="F360" t="s">
        <v>1236</v>
      </c>
      <c r="G360" t="s">
        <v>1237</v>
      </c>
      <c r="H360" s="1">
        <v>44711</v>
      </c>
      <c r="J360" t="s">
        <v>4702</v>
      </c>
      <c r="K360">
        <v>13</v>
      </c>
      <c r="L360" t="s">
        <v>4703</v>
      </c>
      <c r="M360" t="s">
        <v>293</v>
      </c>
      <c r="N360" t="s">
        <v>4668</v>
      </c>
      <c r="O360" t="s">
        <v>98</v>
      </c>
      <c r="P360" t="s">
        <v>99</v>
      </c>
      <c r="Q360">
        <f t="shared" si="88"/>
        <v>31</v>
      </c>
      <c r="R360" s="3">
        <v>430994</v>
      </c>
      <c r="S360" s="3">
        <v>76832.333333333328</v>
      </c>
      <c r="T360" s="20">
        <v>0</v>
      </c>
      <c r="U360" s="3">
        <f t="shared" si="100"/>
        <v>0</v>
      </c>
      <c r="V360" s="21"/>
      <c r="W360" s="3">
        <v>1726.7387820512822</v>
      </c>
      <c r="X360" s="3">
        <v>997.67129629629619</v>
      </c>
      <c r="Y360" s="22">
        <v>179.58083333333332</v>
      </c>
      <c r="Z360">
        <v>75</v>
      </c>
      <c r="AB360" s="3">
        <v>3458.6042922651345</v>
      </c>
      <c r="AC360" s="3">
        <v>4167</v>
      </c>
      <c r="AD360" s="3">
        <f t="shared" si="95"/>
        <v>87436.928537279367</v>
      </c>
      <c r="AE360" s="3">
        <v>5687.5</v>
      </c>
      <c r="AG360" s="3">
        <f t="shared" si="90"/>
        <v>93124.428537279367</v>
      </c>
      <c r="AJ360" s="3">
        <v>5813.1491241962494</v>
      </c>
      <c r="AK360" t="s">
        <v>229</v>
      </c>
      <c r="AL360" t="s">
        <v>230</v>
      </c>
      <c r="AM360" s="23">
        <v>8.5000000000000006E-2</v>
      </c>
      <c r="AN360" s="24">
        <f t="shared" si="101"/>
        <v>98937.577661475618</v>
      </c>
      <c r="AO360" s="25">
        <f t="shared" si="96"/>
        <v>8409.6941012254283</v>
      </c>
      <c r="AP360" s="3">
        <f t="shared" si="97"/>
        <v>29700</v>
      </c>
      <c r="AQ360" s="24">
        <f t="shared" si="98"/>
        <v>2524.5</v>
      </c>
      <c r="AR360" s="24">
        <f t="shared" si="99"/>
        <v>139571.77176270104</v>
      </c>
      <c r="AS360" s="24">
        <f t="shared" si="91"/>
        <v>128637.57766147562</v>
      </c>
      <c r="AT360" t="s">
        <v>134</v>
      </c>
      <c r="AU360" t="s">
        <v>134</v>
      </c>
      <c r="AV360" t="s">
        <v>135</v>
      </c>
      <c r="AW360">
        <v>90349</v>
      </c>
      <c r="AX360" t="s">
        <v>136</v>
      </c>
      <c r="AY360">
        <v>94.088300000000004</v>
      </c>
      <c r="AZ360" s="3">
        <f t="shared" si="92"/>
        <v>1483.412621576764</v>
      </c>
      <c r="BA360" s="24">
        <f t="shared" si="93"/>
        <v>128637.57766147562</v>
      </c>
      <c r="BB360" s="24">
        <f t="shared" si="94"/>
        <v>10934.194101225425</v>
      </c>
      <c r="BD360" t="s">
        <v>103</v>
      </c>
      <c r="BE360">
        <v>1</v>
      </c>
      <c r="BG360" t="s">
        <v>5305</v>
      </c>
      <c r="BI360" t="s">
        <v>104</v>
      </c>
      <c r="BN360" t="s">
        <v>5109</v>
      </c>
      <c r="BO360" t="s">
        <v>5061</v>
      </c>
      <c r="BP360" t="s">
        <v>5062</v>
      </c>
      <c r="BS360" t="e">
        <f>_xlfn.XLOOKUP(AV360,#REF!,#REF!)</f>
        <v>#REF!</v>
      </c>
    </row>
    <row r="361" spans="3:71" x14ac:dyDescent="0.2">
      <c r="C361" t="s">
        <v>94</v>
      </c>
      <c r="E361" t="s">
        <v>1238</v>
      </c>
      <c r="F361" t="s">
        <v>1239</v>
      </c>
      <c r="G361" t="s">
        <v>1240</v>
      </c>
      <c r="H361" s="1">
        <v>44718</v>
      </c>
      <c r="J361" t="s">
        <v>4778</v>
      </c>
      <c r="K361">
        <v>11</v>
      </c>
      <c r="L361" t="s">
        <v>4667</v>
      </c>
      <c r="M361" t="s">
        <v>3984</v>
      </c>
      <c r="N361" t="s">
        <v>4668</v>
      </c>
      <c r="O361" t="s">
        <v>98</v>
      </c>
      <c r="P361" t="s">
        <v>99</v>
      </c>
      <c r="Q361">
        <f t="shared" si="88"/>
        <v>31</v>
      </c>
      <c r="R361" s="3">
        <v>252120</v>
      </c>
      <c r="S361" s="3">
        <v>40131.583333333336</v>
      </c>
      <c r="T361" s="20">
        <v>0</v>
      </c>
      <c r="U361" s="3">
        <f t="shared" si="100"/>
        <v>0</v>
      </c>
      <c r="V361" s="21"/>
      <c r="W361" s="3">
        <v>1010.0961538461538</v>
      </c>
      <c r="X361" s="3">
        <v>583.6111111111112</v>
      </c>
      <c r="Y361" s="22">
        <v>105.05</v>
      </c>
      <c r="Z361">
        <v>75</v>
      </c>
      <c r="AB361" s="3">
        <v>0</v>
      </c>
      <c r="AC361" s="3">
        <v>4167</v>
      </c>
      <c r="AD361" s="3">
        <f t="shared" si="95"/>
        <v>46072.340598290604</v>
      </c>
      <c r="AE361" s="3">
        <v>4154.166666666667</v>
      </c>
      <c r="AG361" s="3">
        <f t="shared" si="90"/>
        <v>50226.507264957268</v>
      </c>
      <c r="AJ361" s="3">
        <v>0</v>
      </c>
      <c r="AK361" t="s">
        <v>100</v>
      </c>
      <c r="AM361" s="23">
        <v>0.05</v>
      </c>
      <c r="AN361" s="24">
        <f t="shared" si="101"/>
        <v>50226.507264957268</v>
      </c>
      <c r="AO361" s="25">
        <f t="shared" si="96"/>
        <v>2511.3253632478636</v>
      </c>
      <c r="AP361" s="3">
        <f t="shared" si="97"/>
        <v>29700</v>
      </c>
      <c r="AQ361" s="24">
        <f t="shared" si="98"/>
        <v>1485</v>
      </c>
      <c r="AR361" s="24">
        <f t="shared" si="99"/>
        <v>83922.832628205128</v>
      </c>
      <c r="AS361" s="24">
        <f t="shared" si="91"/>
        <v>79926.507264957268</v>
      </c>
      <c r="AT361" t="s">
        <v>134</v>
      </c>
      <c r="AU361" t="s">
        <v>134</v>
      </c>
      <c r="AV361" t="s">
        <v>135</v>
      </c>
      <c r="AW361">
        <v>35070</v>
      </c>
      <c r="AX361" t="s">
        <v>136</v>
      </c>
      <c r="AY361">
        <v>94.088300000000004</v>
      </c>
      <c r="AZ361" s="3">
        <f t="shared" si="92"/>
        <v>891.95822039727705</v>
      </c>
      <c r="BA361" s="24">
        <f t="shared" si="93"/>
        <v>79926.507264957268</v>
      </c>
      <c r="BB361" s="24">
        <f t="shared" si="94"/>
        <v>3996.3253632478591</v>
      </c>
      <c r="BD361" t="s">
        <v>103</v>
      </c>
      <c r="BE361">
        <v>1</v>
      </c>
      <c r="BG361" t="s">
        <v>5305</v>
      </c>
      <c r="BI361" t="s">
        <v>144</v>
      </c>
      <c r="BN361" t="s">
        <v>5080</v>
      </c>
      <c r="BO361" t="s">
        <v>5071</v>
      </c>
      <c r="BP361" t="s">
        <v>5162</v>
      </c>
      <c r="BS361" t="e">
        <f>_xlfn.XLOOKUP(AV361,#REF!,#REF!)</f>
        <v>#REF!</v>
      </c>
    </row>
    <row r="362" spans="3:71" x14ac:dyDescent="0.2">
      <c r="C362" t="s">
        <v>94</v>
      </c>
      <c r="E362" t="s">
        <v>1241</v>
      </c>
      <c r="F362" t="s">
        <v>1242</v>
      </c>
      <c r="G362" t="s">
        <v>1243</v>
      </c>
      <c r="H362" s="1">
        <v>44725</v>
      </c>
      <c r="J362" t="s">
        <v>4708</v>
      </c>
      <c r="K362">
        <v>12</v>
      </c>
      <c r="L362" t="s">
        <v>4703</v>
      </c>
      <c r="M362" t="s">
        <v>3984</v>
      </c>
      <c r="N362" t="s">
        <v>4668</v>
      </c>
      <c r="O362" t="s">
        <v>98</v>
      </c>
      <c r="P362" t="s">
        <v>99</v>
      </c>
      <c r="Q362">
        <f t="shared" si="88"/>
        <v>31</v>
      </c>
      <c r="R362" s="3">
        <v>354408</v>
      </c>
      <c r="S362" s="3">
        <v>64067.999999999993</v>
      </c>
      <c r="T362" s="20">
        <v>0</v>
      </c>
      <c r="U362" s="3">
        <f t="shared" si="100"/>
        <v>0</v>
      </c>
      <c r="V362" s="21"/>
      <c r="W362" s="3">
        <v>1419.903846153846</v>
      </c>
      <c r="X362" s="3">
        <v>820.38888888888891</v>
      </c>
      <c r="Y362" s="22">
        <v>147.67000000000002</v>
      </c>
      <c r="Z362">
        <v>75</v>
      </c>
      <c r="AB362" s="3">
        <v>0</v>
      </c>
      <c r="AC362" s="3">
        <v>4167</v>
      </c>
      <c r="AD362" s="3">
        <f t="shared" si="95"/>
        <v>70697.962735042718</v>
      </c>
      <c r="AE362" s="3">
        <v>5687.5</v>
      </c>
      <c r="AG362" s="3">
        <f t="shared" si="90"/>
        <v>76385.462735042718</v>
      </c>
      <c r="AJ362" s="3">
        <v>5813.1491241962494</v>
      </c>
      <c r="AK362" t="s">
        <v>229</v>
      </c>
      <c r="AL362" t="s">
        <v>230</v>
      </c>
      <c r="AM362" s="23">
        <v>8.5000000000000006E-2</v>
      </c>
      <c r="AN362" s="24">
        <f t="shared" si="101"/>
        <v>82198.611859238968</v>
      </c>
      <c r="AO362" s="25">
        <f t="shared" si="96"/>
        <v>6986.8820080353125</v>
      </c>
      <c r="AP362" s="3">
        <f t="shared" si="97"/>
        <v>29700</v>
      </c>
      <c r="AQ362" s="24">
        <f t="shared" si="98"/>
        <v>2524.5</v>
      </c>
      <c r="AR362" s="24">
        <f t="shared" si="99"/>
        <v>121409.99386727429</v>
      </c>
      <c r="AS362" s="24">
        <f t="shared" si="91"/>
        <v>111898.61185923897</v>
      </c>
      <c r="AT362" t="s">
        <v>225</v>
      </c>
      <c r="AU362" t="s">
        <v>225</v>
      </c>
      <c r="AV362" t="s">
        <v>156</v>
      </c>
      <c r="AW362" t="s">
        <v>4825</v>
      </c>
      <c r="AX362" t="s">
        <v>157</v>
      </c>
      <c r="AY362">
        <v>125.569</v>
      </c>
      <c r="AZ362" s="3">
        <f t="shared" si="92"/>
        <v>966.87871900926405</v>
      </c>
      <c r="BA362" s="24">
        <f t="shared" si="93"/>
        <v>111898.61185923897</v>
      </c>
      <c r="BB362" s="24">
        <f t="shared" si="94"/>
        <v>9511.382008035318</v>
      </c>
      <c r="BD362" t="s">
        <v>103</v>
      </c>
      <c r="BE362">
        <v>1</v>
      </c>
      <c r="BG362" t="s">
        <v>5309</v>
      </c>
      <c r="BI362" t="s">
        <v>199</v>
      </c>
      <c r="BN362" t="s">
        <v>5067</v>
      </c>
      <c r="BO362" t="s">
        <v>5074</v>
      </c>
      <c r="BP362" t="s">
        <v>5144</v>
      </c>
      <c r="BS362" t="e">
        <f>_xlfn.XLOOKUP(AV362,#REF!,#REF!)</f>
        <v>#REF!</v>
      </c>
    </row>
    <row r="363" spans="3:71" x14ac:dyDescent="0.2">
      <c r="C363" t="s">
        <v>94</v>
      </c>
      <c r="E363" t="s">
        <v>1244</v>
      </c>
      <c r="F363" t="s">
        <v>1245</v>
      </c>
      <c r="G363" t="s">
        <v>1246</v>
      </c>
      <c r="H363" s="1">
        <v>44767</v>
      </c>
      <c r="J363" t="s">
        <v>4708</v>
      </c>
      <c r="K363">
        <v>12</v>
      </c>
      <c r="L363" t="s">
        <v>4667</v>
      </c>
      <c r="M363" t="s">
        <v>3984</v>
      </c>
      <c r="N363" t="s">
        <v>4668</v>
      </c>
      <c r="O363" t="s">
        <v>98</v>
      </c>
      <c r="P363" t="s">
        <v>99</v>
      </c>
      <c r="Q363">
        <f t="shared" si="88"/>
        <v>31</v>
      </c>
      <c r="R363" s="3">
        <v>333481</v>
      </c>
      <c r="S363" s="3">
        <v>60580.083333333336</v>
      </c>
      <c r="T363" s="20">
        <v>0</v>
      </c>
      <c r="U363" s="3">
        <f t="shared" si="100"/>
        <v>0</v>
      </c>
      <c r="V363" s="21"/>
      <c r="W363" s="3">
        <v>1336.0616987179487</v>
      </c>
      <c r="X363" s="3">
        <v>771.94675925925924</v>
      </c>
      <c r="Y363" s="22">
        <v>138.95041666666665</v>
      </c>
      <c r="Z363">
        <v>75</v>
      </c>
      <c r="AB363" s="3">
        <v>2389.059599988831</v>
      </c>
      <c r="AC363" s="3">
        <v>4167</v>
      </c>
      <c r="AD363" s="3">
        <f t="shared" si="95"/>
        <v>69458.101807966043</v>
      </c>
      <c r="AE363" s="3">
        <v>4154.166666666667</v>
      </c>
      <c r="AG363" s="3">
        <f t="shared" si="90"/>
        <v>73612.268474632714</v>
      </c>
      <c r="AJ363" s="3">
        <v>0</v>
      </c>
      <c r="AK363" t="s">
        <v>100</v>
      </c>
      <c r="AM363" s="23">
        <v>0.05</v>
      </c>
      <c r="AN363" s="24">
        <f t="shared" si="101"/>
        <v>73612.268474632714</v>
      </c>
      <c r="AO363" s="25">
        <f t="shared" si="96"/>
        <v>3680.613423731636</v>
      </c>
      <c r="AP363" s="3">
        <f t="shared" si="97"/>
        <v>29700</v>
      </c>
      <c r="AQ363" s="24">
        <f t="shared" si="98"/>
        <v>1485</v>
      </c>
      <c r="AR363" s="24">
        <f t="shared" si="99"/>
        <v>108477.88189836434</v>
      </c>
      <c r="AS363" s="24">
        <f t="shared" si="91"/>
        <v>103312.26847463271</v>
      </c>
      <c r="AT363" t="s">
        <v>134</v>
      </c>
      <c r="AU363" t="s">
        <v>134</v>
      </c>
      <c r="AV363" t="s">
        <v>135</v>
      </c>
      <c r="AW363">
        <v>35875</v>
      </c>
      <c r="AX363" t="s">
        <v>136</v>
      </c>
      <c r="AY363">
        <v>94.088300000000004</v>
      </c>
      <c r="AZ363" s="3">
        <f t="shared" si="92"/>
        <v>1152.9369953369796</v>
      </c>
      <c r="BA363" s="24">
        <f t="shared" si="93"/>
        <v>103312.26847463271</v>
      </c>
      <c r="BB363" s="24">
        <f t="shared" si="94"/>
        <v>5165.6134237316292</v>
      </c>
      <c r="BD363" t="s">
        <v>103</v>
      </c>
      <c r="BE363">
        <v>1</v>
      </c>
      <c r="BG363" t="s">
        <v>5305</v>
      </c>
      <c r="BI363" t="s">
        <v>144</v>
      </c>
      <c r="BN363" t="s">
        <v>5067</v>
      </c>
      <c r="BO363" t="s">
        <v>5071</v>
      </c>
      <c r="BP363" t="s">
        <v>5076</v>
      </c>
      <c r="BS363" t="e">
        <f>_xlfn.XLOOKUP(AV363,#REF!,#REF!)</f>
        <v>#REF!</v>
      </c>
    </row>
    <row r="364" spans="3:71" x14ac:dyDescent="0.2">
      <c r="C364" t="s">
        <v>94</v>
      </c>
      <c r="E364" t="s">
        <v>1247</v>
      </c>
      <c r="F364" t="s">
        <v>1248</v>
      </c>
      <c r="G364" t="s">
        <v>1249</v>
      </c>
      <c r="H364" s="1">
        <v>44718</v>
      </c>
      <c r="J364" t="s">
        <v>4778</v>
      </c>
      <c r="K364">
        <v>11</v>
      </c>
      <c r="L364" t="s">
        <v>4667</v>
      </c>
      <c r="M364" t="s">
        <v>3984</v>
      </c>
      <c r="N364" t="s">
        <v>4668</v>
      </c>
      <c r="O364" t="s">
        <v>98</v>
      </c>
      <c r="P364" t="s">
        <v>99</v>
      </c>
      <c r="Q364">
        <f t="shared" si="88"/>
        <v>31</v>
      </c>
      <c r="R364" s="3">
        <v>252120</v>
      </c>
      <c r="S364" s="3">
        <v>44415.333333333336</v>
      </c>
      <c r="T364" s="20">
        <v>0</v>
      </c>
      <c r="U364" s="3">
        <f t="shared" si="100"/>
        <v>0</v>
      </c>
      <c r="V364" s="21"/>
      <c r="W364" s="3">
        <v>1010.0961538461538</v>
      </c>
      <c r="X364" s="3">
        <v>583.6111111111112</v>
      </c>
      <c r="Y364" s="22">
        <v>105.05</v>
      </c>
      <c r="Z364">
        <v>75</v>
      </c>
      <c r="AB364" s="3">
        <v>0</v>
      </c>
      <c r="AC364" s="3">
        <v>4167</v>
      </c>
      <c r="AD364" s="3">
        <f t="shared" si="95"/>
        <v>50356.090598290604</v>
      </c>
      <c r="AE364" s="3">
        <v>4154.166666666667</v>
      </c>
      <c r="AG364" s="3">
        <f t="shared" si="90"/>
        <v>54510.257264957268</v>
      </c>
      <c r="AJ364" s="3">
        <v>0</v>
      </c>
      <c r="AK364" t="s">
        <v>100</v>
      </c>
      <c r="AM364" s="23">
        <v>0.05</v>
      </c>
      <c r="AN364" s="24">
        <f t="shared" si="101"/>
        <v>54510.257264957268</v>
      </c>
      <c r="AO364" s="25">
        <f t="shared" si="96"/>
        <v>2725.5128632478636</v>
      </c>
      <c r="AP364" s="3">
        <f t="shared" si="97"/>
        <v>29700</v>
      </c>
      <c r="AQ364" s="24">
        <f t="shared" si="98"/>
        <v>1485</v>
      </c>
      <c r="AR364" s="24">
        <f t="shared" si="99"/>
        <v>88420.770128205128</v>
      </c>
      <c r="AS364" s="24">
        <f t="shared" si="91"/>
        <v>84210.257264957268</v>
      </c>
      <c r="AT364" t="s">
        <v>134</v>
      </c>
      <c r="AU364" t="s">
        <v>134</v>
      </c>
      <c r="AV364" t="s">
        <v>135</v>
      </c>
      <c r="AW364">
        <v>35880</v>
      </c>
      <c r="AX364" t="s">
        <v>136</v>
      </c>
      <c r="AY364">
        <v>94.088300000000004</v>
      </c>
      <c r="AZ364" s="3">
        <f t="shared" si="92"/>
        <v>939.76371268484104</v>
      </c>
      <c r="BA364" s="24">
        <f t="shared" si="93"/>
        <v>84210.257264957268</v>
      </c>
      <c r="BB364" s="24">
        <f t="shared" si="94"/>
        <v>4210.5128632478591</v>
      </c>
      <c r="BD364" t="s">
        <v>103</v>
      </c>
      <c r="BE364">
        <v>1</v>
      </c>
      <c r="BG364" t="s">
        <v>5305</v>
      </c>
      <c r="BI364" t="s">
        <v>144</v>
      </c>
      <c r="BN364" t="s">
        <v>5067</v>
      </c>
      <c r="BO364" t="s">
        <v>5071</v>
      </c>
      <c r="BP364" t="s">
        <v>5098</v>
      </c>
      <c r="BS364" t="e">
        <f>_xlfn.XLOOKUP(AV364,#REF!,#REF!)</f>
        <v>#REF!</v>
      </c>
    </row>
    <row r="365" spans="3:71" x14ac:dyDescent="0.2">
      <c r="C365" t="s">
        <v>94</v>
      </c>
      <c r="E365" t="s">
        <v>1250</v>
      </c>
      <c r="F365" t="s">
        <v>1251</v>
      </c>
      <c r="G365" t="s">
        <v>1252</v>
      </c>
      <c r="H365" s="1">
        <v>44732</v>
      </c>
      <c r="J365" t="s">
        <v>151</v>
      </c>
      <c r="K365">
        <v>16</v>
      </c>
      <c r="L365" t="s">
        <v>4667</v>
      </c>
      <c r="M365" t="s">
        <v>3984</v>
      </c>
      <c r="N365" t="s">
        <v>4668</v>
      </c>
      <c r="O365" t="s">
        <v>98</v>
      </c>
      <c r="P365" t="s">
        <v>99</v>
      </c>
      <c r="Q365">
        <f t="shared" si="88"/>
        <v>31</v>
      </c>
      <c r="R365" s="3">
        <v>1065351</v>
      </c>
      <c r="S365" s="3">
        <v>177558.5</v>
      </c>
      <c r="T365" s="20">
        <v>0</v>
      </c>
      <c r="U365" s="3">
        <f t="shared" si="100"/>
        <v>0</v>
      </c>
      <c r="V365" s="21"/>
      <c r="W365" s="3">
        <v>4268.2331730769229</v>
      </c>
      <c r="X365" s="3">
        <v>2466.0902777777783</v>
      </c>
      <c r="Y365" s="22">
        <v>443.89625000000001</v>
      </c>
      <c r="Z365">
        <v>75</v>
      </c>
      <c r="AA365" s="3">
        <v>34387</v>
      </c>
      <c r="AB365" s="3">
        <v>7916.0649781791162</v>
      </c>
      <c r="AC365" s="3">
        <v>4167</v>
      </c>
      <c r="AD365" s="3">
        <f t="shared" si="95"/>
        <v>231281.78467903382</v>
      </c>
      <c r="AE365" s="3">
        <v>4154.166666666667</v>
      </c>
      <c r="AG365" s="3">
        <f t="shared" si="90"/>
        <v>235435.95134570048</v>
      </c>
      <c r="AJ365" s="3">
        <v>4428.6782206037651</v>
      </c>
      <c r="AK365" t="s">
        <v>166</v>
      </c>
      <c r="AL365" t="s">
        <v>165</v>
      </c>
      <c r="AM365" s="23">
        <v>0.05</v>
      </c>
      <c r="AN365" s="24">
        <f t="shared" si="101"/>
        <v>239864.62956630424</v>
      </c>
      <c r="AO365" s="25">
        <f t="shared" si="96"/>
        <v>11993.231478315212</v>
      </c>
      <c r="AP365" s="3">
        <f t="shared" si="97"/>
        <v>29700</v>
      </c>
      <c r="AQ365" s="24">
        <f t="shared" si="98"/>
        <v>1485</v>
      </c>
      <c r="AR365" s="24">
        <f t="shared" si="99"/>
        <v>283042.86104461947</v>
      </c>
      <c r="AS365" s="24">
        <f t="shared" si="91"/>
        <v>269564.62956630427</v>
      </c>
      <c r="AT365" t="s">
        <v>225</v>
      </c>
      <c r="AU365" t="s">
        <v>225</v>
      </c>
      <c r="AV365" t="s">
        <v>156</v>
      </c>
      <c r="AW365" t="s">
        <v>4872</v>
      </c>
      <c r="AX365" t="s">
        <v>157</v>
      </c>
      <c r="AY365">
        <v>125.569</v>
      </c>
      <c r="AZ365" s="3">
        <f t="shared" si="92"/>
        <v>2254.0823057014027</v>
      </c>
      <c r="BA365" s="24">
        <f t="shared" si="93"/>
        <v>269564.62956630427</v>
      </c>
      <c r="BB365" s="24">
        <f t="shared" si="94"/>
        <v>13478.231478315196</v>
      </c>
      <c r="BD365" t="s">
        <v>103</v>
      </c>
      <c r="BE365">
        <v>1</v>
      </c>
      <c r="BG365" t="s">
        <v>5309</v>
      </c>
      <c r="BI365" t="s">
        <v>144</v>
      </c>
      <c r="BN365" t="s">
        <v>5070</v>
      </c>
      <c r="BO365" t="s">
        <v>5074</v>
      </c>
      <c r="BP365" t="s">
        <v>5163</v>
      </c>
      <c r="BS365" t="e">
        <f>_xlfn.XLOOKUP(AV365,#REF!,#REF!)</f>
        <v>#REF!</v>
      </c>
    </row>
    <row r="366" spans="3:71" x14ac:dyDescent="0.2">
      <c r="C366" t="s">
        <v>94</v>
      </c>
      <c r="E366" t="s">
        <v>1253</v>
      </c>
      <c r="F366" t="s">
        <v>1254</v>
      </c>
      <c r="G366" t="s">
        <v>1255</v>
      </c>
      <c r="H366" s="1">
        <v>44732</v>
      </c>
      <c r="J366" t="s">
        <v>4708</v>
      </c>
      <c r="K366">
        <v>12</v>
      </c>
      <c r="L366" t="s">
        <v>4703</v>
      </c>
      <c r="M366" t="s">
        <v>293</v>
      </c>
      <c r="N366" t="s">
        <v>4668</v>
      </c>
      <c r="O366" t="s">
        <v>98</v>
      </c>
      <c r="P366" t="s">
        <v>99</v>
      </c>
      <c r="Q366">
        <f t="shared" si="88"/>
        <v>31</v>
      </c>
      <c r="R366" s="3">
        <v>431227</v>
      </c>
      <c r="S366" s="3">
        <v>76871.083333333328</v>
      </c>
      <c r="T366" s="20">
        <v>0</v>
      </c>
      <c r="U366" s="3">
        <f t="shared" si="100"/>
        <v>0</v>
      </c>
      <c r="V366" s="21"/>
      <c r="W366" s="3">
        <v>1727.6722756410256</v>
      </c>
      <c r="X366" s="3">
        <v>998.21064814814827</v>
      </c>
      <c r="Y366" s="22">
        <v>179.67791666666668</v>
      </c>
      <c r="Z366">
        <v>75</v>
      </c>
      <c r="AB366" s="3">
        <v>0</v>
      </c>
      <c r="AC366" s="3">
        <v>4167</v>
      </c>
      <c r="AD366" s="3">
        <f t="shared" si="95"/>
        <v>84018.644173789173</v>
      </c>
      <c r="AE366" s="3">
        <v>5687.5</v>
      </c>
      <c r="AG366" s="3">
        <f t="shared" si="90"/>
        <v>89706.144173789173</v>
      </c>
      <c r="AJ366" s="3">
        <v>5813.1491241962494</v>
      </c>
      <c r="AK366" t="s">
        <v>229</v>
      </c>
      <c r="AL366" t="s">
        <v>230</v>
      </c>
      <c r="AM366" s="23">
        <v>8.5000000000000006E-2</v>
      </c>
      <c r="AN366" s="24">
        <f t="shared" si="101"/>
        <v>95519.293297985423</v>
      </c>
      <c r="AO366" s="25">
        <f t="shared" si="96"/>
        <v>8119.1399303287617</v>
      </c>
      <c r="AP366" s="3">
        <f t="shared" si="97"/>
        <v>29700</v>
      </c>
      <c r="AQ366" s="24">
        <f t="shared" si="98"/>
        <v>2524.5</v>
      </c>
      <c r="AR366" s="24">
        <f t="shared" si="99"/>
        <v>135862.93322831418</v>
      </c>
      <c r="AS366" s="24">
        <f t="shared" si="91"/>
        <v>125219.29329798542</v>
      </c>
      <c r="AT366" t="s">
        <v>134</v>
      </c>
      <c r="AU366" t="s">
        <v>134</v>
      </c>
      <c r="AV366" t="s">
        <v>135</v>
      </c>
      <c r="AW366">
        <v>90264</v>
      </c>
      <c r="AX366" t="s">
        <v>136</v>
      </c>
      <c r="AY366">
        <v>94.088300000000004</v>
      </c>
      <c r="AZ366" s="3">
        <f t="shared" si="92"/>
        <v>1443.9939209053005</v>
      </c>
      <c r="BA366" s="24">
        <f t="shared" si="93"/>
        <v>125219.29329798542</v>
      </c>
      <c r="BB366" s="24">
        <f t="shared" si="94"/>
        <v>10643.639930328762</v>
      </c>
      <c r="BD366" t="s">
        <v>103</v>
      </c>
      <c r="BE366">
        <v>1</v>
      </c>
      <c r="BG366" t="s">
        <v>5305</v>
      </c>
      <c r="BI366" t="s">
        <v>199</v>
      </c>
      <c r="BN366" t="s">
        <v>5109</v>
      </c>
      <c r="BO366" t="s">
        <v>5061</v>
      </c>
      <c r="BP366" t="s">
        <v>5062</v>
      </c>
      <c r="BS366" t="e">
        <f>_xlfn.XLOOKUP(AV366,#REF!,#REF!)</f>
        <v>#REF!</v>
      </c>
    </row>
    <row r="367" spans="3:71" x14ac:dyDescent="0.2">
      <c r="C367" t="s">
        <v>94</v>
      </c>
      <c r="E367" t="s">
        <v>1256</v>
      </c>
      <c r="F367" t="s">
        <v>1257</v>
      </c>
      <c r="G367" t="s">
        <v>1258</v>
      </c>
      <c r="H367" s="1">
        <v>44774</v>
      </c>
      <c r="J367" t="s">
        <v>4702</v>
      </c>
      <c r="K367">
        <v>13</v>
      </c>
      <c r="L367" t="s">
        <v>4703</v>
      </c>
      <c r="M367" t="s">
        <v>293</v>
      </c>
      <c r="N367" t="s">
        <v>4668</v>
      </c>
      <c r="O367" t="s">
        <v>98</v>
      </c>
      <c r="P367" t="s">
        <v>99</v>
      </c>
      <c r="Q367">
        <f t="shared" si="88"/>
        <v>31</v>
      </c>
      <c r="R367" s="3">
        <v>392343</v>
      </c>
      <c r="S367" s="3">
        <v>70390.416666666672</v>
      </c>
      <c r="T367" s="20">
        <v>0</v>
      </c>
      <c r="U367" s="3">
        <f t="shared" si="100"/>
        <v>0</v>
      </c>
      <c r="V367" s="21"/>
      <c r="W367" s="3">
        <v>1571.8870192307693</v>
      </c>
      <c r="X367" s="3">
        <v>908.20138888888891</v>
      </c>
      <c r="Y367" s="22">
        <v>163.47624999999999</v>
      </c>
      <c r="Z367">
        <v>75</v>
      </c>
      <c r="AB367" s="3">
        <v>0</v>
      </c>
      <c r="AC367" s="3">
        <v>4167</v>
      </c>
      <c r="AD367" s="3">
        <f t="shared" si="95"/>
        <v>77275.981324786335</v>
      </c>
      <c r="AE367" s="3">
        <v>5687.5</v>
      </c>
      <c r="AG367" s="3">
        <f t="shared" si="90"/>
        <v>82963.481324786335</v>
      </c>
      <c r="AJ367" s="3">
        <v>17246.247781680318</v>
      </c>
      <c r="AK367" t="s">
        <v>361</v>
      </c>
      <c r="AL367" t="s">
        <v>362</v>
      </c>
      <c r="AM367" s="23">
        <v>8.5000000000000006E-2</v>
      </c>
      <c r="AN367" s="24">
        <f t="shared" si="101"/>
        <v>100209.72910646665</v>
      </c>
      <c r="AO367" s="25">
        <f t="shared" si="96"/>
        <v>8517.8269740496653</v>
      </c>
      <c r="AP367" s="3">
        <f t="shared" si="97"/>
        <v>29700</v>
      </c>
      <c r="AQ367" s="24">
        <f t="shared" si="98"/>
        <v>2524.5</v>
      </c>
      <c r="AR367" s="24">
        <f t="shared" si="99"/>
        <v>140952.05608051631</v>
      </c>
      <c r="AS367" s="24">
        <f t="shared" si="91"/>
        <v>129909.72910646665</v>
      </c>
      <c r="AT367" t="s">
        <v>134</v>
      </c>
      <c r="AU367" t="s">
        <v>134</v>
      </c>
      <c r="AV367" t="s">
        <v>135</v>
      </c>
      <c r="AW367">
        <v>90135</v>
      </c>
      <c r="AX367" t="s">
        <v>136</v>
      </c>
      <c r="AY367">
        <v>94.088300000000004</v>
      </c>
      <c r="AZ367" s="3">
        <f t="shared" si="92"/>
        <v>1498.0827167726095</v>
      </c>
      <c r="BA367" s="24">
        <f t="shared" si="93"/>
        <v>129909.72910646665</v>
      </c>
      <c r="BB367" s="24">
        <f t="shared" si="94"/>
        <v>11042.326974049662</v>
      </c>
      <c r="BD367" t="s">
        <v>103</v>
      </c>
      <c r="BE367">
        <v>1</v>
      </c>
      <c r="BG367" t="s">
        <v>5305</v>
      </c>
      <c r="BI367" t="s">
        <v>312</v>
      </c>
      <c r="BN367" t="s">
        <v>5120</v>
      </c>
      <c r="BO367" t="s">
        <v>5061</v>
      </c>
      <c r="BP367" t="s">
        <v>5062</v>
      </c>
      <c r="BS367" t="e">
        <f>_xlfn.XLOOKUP(AV367,#REF!,#REF!)</f>
        <v>#REF!</v>
      </c>
    </row>
    <row r="368" spans="3:71" x14ac:dyDescent="0.2">
      <c r="C368" t="s">
        <v>94</v>
      </c>
      <c r="E368" t="s">
        <v>1259</v>
      </c>
      <c r="F368" t="s">
        <v>1260</v>
      </c>
      <c r="G368" t="s">
        <v>1261</v>
      </c>
      <c r="H368" s="1">
        <v>44746</v>
      </c>
      <c r="J368" t="s">
        <v>4690</v>
      </c>
      <c r="K368">
        <v>17</v>
      </c>
      <c r="L368" t="s">
        <v>4691</v>
      </c>
      <c r="M368" t="s">
        <v>4444</v>
      </c>
      <c r="N368" t="s">
        <v>4668</v>
      </c>
      <c r="O368" t="s">
        <v>98</v>
      </c>
      <c r="P368" t="s">
        <v>99</v>
      </c>
      <c r="Q368">
        <f t="shared" si="88"/>
        <v>31</v>
      </c>
      <c r="R368" s="3">
        <v>2019339</v>
      </c>
      <c r="S368" s="3">
        <v>336556.41666666669</v>
      </c>
      <c r="T368" s="20">
        <v>0.15</v>
      </c>
      <c r="U368" s="3">
        <f t="shared" si="100"/>
        <v>50483.462500000001</v>
      </c>
      <c r="V368" s="21"/>
      <c r="W368" s="3">
        <v>8090.3004807692305</v>
      </c>
      <c r="X368" s="3">
        <v>4674.395833333333</v>
      </c>
      <c r="Y368" s="22">
        <v>841.39125000000001</v>
      </c>
      <c r="Z368">
        <v>75</v>
      </c>
      <c r="AB368" s="3">
        <v>0</v>
      </c>
      <c r="AC368" s="3">
        <v>4167</v>
      </c>
      <c r="AD368" s="3">
        <f t="shared" si="95"/>
        <v>404887.96673076926</v>
      </c>
      <c r="AE368" s="3">
        <v>7046.666666666667</v>
      </c>
      <c r="AG368" s="3">
        <f t="shared" si="90"/>
        <v>411934.63339743594</v>
      </c>
      <c r="AJ368" s="3">
        <v>0</v>
      </c>
      <c r="AK368" t="s">
        <v>100</v>
      </c>
      <c r="AM368" s="23">
        <v>0.1</v>
      </c>
      <c r="AN368" s="24">
        <f t="shared" si="101"/>
        <v>411934.63339743594</v>
      </c>
      <c r="AO368" s="25">
        <f t="shared" si="96"/>
        <v>41193.463339743597</v>
      </c>
      <c r="AP368" s="3">
        <f t="shared" si="97"/>
        <v>29700</v>
      </c>
      <c r="AQ368" s="24">
        <f t="shared" si="98"/>
        <v>2970</v>
      </c>
      <c r="AR368" s="24">
        <f t="shared" si="99"/>
        <v>485798.09673717956</v>
      </c>
      <c r="AS368" s="24">
        <f t="shared" si="91"/>
        <v>441634.63339743594</v>
      </c>
      <c r="AT368" t="s">
        <v>134</v>
      </c>
      <c r="AU368" t="s">
        <v>134</v>
      </c>
      <c r="AV368" t="s">
        <v>135</v>
      </c>
      <c r="AW368">
        <v>90325</v>
      </c>
      <c r="AX368" t="s">
        <v>136</v>
      </c>
      <c r="AY368">
        <v>94.088300000000004</v>
      </c>
      <c r="AZ368" s="3">
        <f t="shared" si="92"/>
        <v>5163.214732726381</v>
      </c>
      <c r="BA368" s="24">
        <f t="shared" si="93"/>
        <v>441634.63339743594</v>
      </c>
      <c r="BB368" s="24">
        <f t="shared" si="94"/>
        <v>44163.463339743612</v>
      </c>
      <c r="BD368" t="s">
        <v>103</v>
      </c>
      <c r="BE368">
        <v>1</v>
      </c>
      <c r="BG368" t="s">
        <v>5305</v>
      </c>
      <c r="BI368" t="s">
        <v>451</v>
      </c>
      <c r="BN368" t="s">
        <v>4450</v>
      </c>
      <c r="BO368" t="s">
        <v>134</v>
      </c>
      <c r="BP368" t="s">
        <v>5091</v>
      </c>
      <c r="BS368" t="e">
        <f>_xlfn.XLOOKUP(AV368,#REF!,#REF!)</f>
        <v>#REF!</v>
      </c>
    </row>
    <row r="369" spans="3:71" x14ac:dyDescent="0.2">
      <c r="C369" t="s">
        <v>94</v>
      </c>
      <c r="E369" t="s">
        <v>1262</v>
      </c>
      <c r="F369" t="s">
        <v>1263</v>
      </c>
      <c r="G369" t="s">
        <v>1264</v>
      </c>
      <c r="H369" s="1">
        <v>44732</v>
      </c>
      <c r="J369" t="s">
        <v>4702</v>
      </c>
      <c r="K369">
        <v>13</v>
      </c>
      <c r="L369" t="s">
        <v>4703</v>
      </c>
      <c r="M369" t="s">
        <v>293</v>
      </c>
      <c r="N369" t="s">
        <v>4668</v>
      </c>
      <c r="O369" t="s">
        <v>98</v>
      </c>
      <c r="P369" t="s">
        <v>99</v>
      </c>
      <c r="Q369">
        <f t="shared" si="88"/>
        <v>31</v>
      </c>
      <c r="R369" s="3">
        <v>252120</v>
      </c>
      <c r="S369" s="3">
        <v>46538.5</v>
      </c>
      <c r="T369" s="20">
        <v>0</v>
      </c>
      <c r="U369" s="3">
        <f t="shared" si="100"/>
        <v>0</v>
      </c>
      <c r="V369" s="21"/>
      <c r="W369" s="3">
        <v>1010.0961538461538</v>
      </c>
      <c r="X369" s="3">
        <v>583.6111111111112</v>
      </c>
      <c r="Y369" s="22">
        <v>105.05</v>
      </c>
      <c r="Z369">
        <v>75</v>
      </c>
      <c r="AB369" s="3">
        <v>0</v>
      </c>
      <c r="AC369" s="3">
        <v>4167</v>
      </c>
      <c r="AD369" s="3">
        <f t="shared" si="95"/>
        <v>52479.257264957268</v>
      </c>
      <c r="AE369" s="3">
        <v>5687.5</v>
      </c>
      <c r="AG369" s="3">
        <f t="shared" si="90"/>
        <v>58166.757264957268</v>
      </c>
      <c r="AJ369" s="3">
        <v>7264.8</v>
      </c>
      <c r="AK369" t="s">
        <v>197</v>
      </c>
      <c r="AL369" t="s">
        <v>198</v>
      </c>
      <c r="AM369" s="23">
        <v>8.5000000000000006E-2</v>
      </c>
      <c r="AN369" s="24">
        <f t="shared" si="101"/>
        <v>65431.557264957271</v>
      </c>
      <c r="AO369" s="25">
        <f t="shared" si="96"/>
        <v>5561.6823675213682</v>
      </c>
      <c r="AP369" s="3">
        <f t="shared" si="97"/>
        <v>29700</v>
      </c>
      <c r="AQ369" s="24">
        <f t="shared" si="98"/>
        <v>2524.5</v>
      </c>
      <c r="AR369" s="24">
        <f t="shared" si="99"/>
        <v>103217.73963247864</v>
      </c>
      <c r="AS369" s="24">
        <f t="shared" si="91"/>
        <v>95131.557264957271</v>
      </c>
      <c r="AT369" t="s">
        <v>134</v>
      </c>
      <c r="AU369" t="s">
        <v>134</v>
      </c>
      <c r="AV369" t="s">
        <v>135</v>
      </c>
      <c r="AW369">
        <v>12056</v>
      </c>
      <c r="AX369" t="s">
        <v>136</v>
      </c>
      <c r="AY369">
        <v>94.088300000000004</v>
      </c>
      <c r="AZ369" s="3">
        <f t="shared" si="92"/>
        <v>1097.0305514339045</v>
      </c>
      <c r="BA369" s="24">
        <f t="shared" si="93"/>
        <v>95131.557264957271</v>
      </c>
      <c r="BB369" s="24">
        <f t="shared" si="94"/>
        <v>8086.1823675213673</v>
      </c>
      <c r="BD369" t="s">
        <v>103</v>
      </c>
      <c r="BE369">
        <v>1</v>
      </c>
      <c r="BG369" t="s">
        <v>5305</v>
      </c>
      <c r="BI369" t="s">
        <v>262</v>
      </c>
      <c r="BN369" t="s">
        <v>5086</v>
      </c>
      <c r="BO369" t="s">
        <v>5088</v>
      </c>
      <c r="BP369" t="s">
        <v>5159</v>
      </c>
      <c r="BS369" t="e">
        <f>_xlfn.XLOOKUP(AV369,#REF!,#REF!)</f>
        <v>#REF!</v>
      </c>
    </row>
    <row r="370" spans="3:71" x14ac:dyDescent="0.2">
      <c r="C370" t="s">
        <v>94</v>
      </c>
      <c r="E370" t="s">
        <v>1265</v>
      </c>
      <c r="F370" t="s">
        <v>1266</v>
      </c>
      <c r="G370" t="s">
        <v>1267</v>
      </c>
      <c r="H370" s="1">
        <v>44747</v>
      </c>
      <c r="J370" t="s">
        <v>4702</v>
      </c>
      <c r="K370">
        <v>13</v>
      </c>
      <c r="L370" t="s">
        <v>4703</v>
      </c>
      <c r="M370" t="s">
        <v>293</v>
      </c>
      <c r="N370" t="s">
        <v>4668</v>
      </c>
      <c r="O370" t="s">
        <v>98</v>
      </c>
      <c r="P370" t="s">
        <v>99</v>
      </c>
      <c r="Q370">
        <f t="shared" si="88"/>
        <v>31</v>
      </c>
      <c r="R370" s="3">
        <v>323359</v>
      </c>
      <c r="S370" s="3">
        <v>58893.083333333336</v>
      </c>
      <c r="T370" s="20">
        <v>0</v>
      </c>
      <c r="U370" s="3">
        <f t="shared" si="100"/>
        <v>0</v>
      </c>
      <c r="V370" s="21"/>
      <c r="W370" s="3">
        <v>1295.508814102564</v>
      </c>
      <c r="X370" s="3">
        <v>748.5162037037037</v>
      </c>
      <c r="Y370" s="22">
        <v>134.73291666666665</v>
      </c>
      <c r="Z370">
        <v>75</v>
      </c>
      <c r="AB370" s="3">
        <v>0</v>
      </c>
      <c r="AC370" s="3">
        <v>4167</v>
      </c>
      <c r="AD370" s="3">
        <f t="shared" si="95"/>
        <v>65313.841267806267</v>
      </c>
      <c r="AE370" s="3">
        <v>5687.5</v>
      </c>
      <c r="AG370" s="3">
        <f t="shared" si="90"/>
        <v>71001.341267806274</v>
      </c>
      <c r="AJ370" s="3">
        <v>7264.8</v>
      </c>
      <c r="AK370" t="s">
        <v>197</v>
      </c>
      <c r="AL370" t="s">
        <v>198</v>
      </c>
      <c r="AM370" s="23">
        <v>8.5000000000000006E-2</v>
      </c>
      <c r="AN370" s="24">
        <f t="shared" si="101"/>
        <v>78266.141267806277</v>
      </c>
      <c r="AO370" s="25">
        <f t="shared" si="96"/>
        <v>6652.6220077635344</v>
      </c>
      <c r="AP370" s="3">
        <f t="shared" si="97"/>
        <v>29700</v>
      </c>
      <c r="AQ370" s="24">
        <f t="shared" si="98"/>
        <v>2524.5</v>
      </c>
      <c r="AR370" s="24">
        <f t="shared" si="99"/>
        <v>117143.26327556981</v>
      </c>
      <c r="AS370" s="24">
        <f t="shared" si="91"/>
        <v>107966.14126780628</v>
      </c>
      <c r="AT370" t="s">
        <v>134</v>
      </c>
      <c r="AU370" t="s">
        <v>134</v>
      </c>
      <c r="AV370" t="s">
        <v>135</v>
      </c>
      <c r="AW370">
        <v>35803</v>
      </c>
      <c r="AX370" t="s">
        <v>136</v>
      </c>
      <c r="AY370">
        <v>94.088300000000004</v>
      </c>
      <c r="AZ370" s="3">
        <f t="shared" si="92"/>
        <v>1245.0353899004426</v>
      </c>
      <c r="BA370" s="24">
        <f t="shared" si="93"/>
        <v>107966.14126780628</v>
      </c>
      <c r="BB370" s="24">
        <f t="shared" si="94"/>
        <v>9177.1220077635371</v>
      </c>
      <c r="BD370" t="s">
        <v>103</v>
      </c>
      <c r="BE370">
        <v>1</v>
      </c>
      <c r="BG370" t="s">
        <v>5305</v>
      </c>
      <c r="BI370" t="s">
        <v>262</v>
      </c>
      <c r="BN370" t="s">
        <v>5086</v>
      </c>
      <c r="BO370" t="s">
        <v>5077</v>
      </c>
      <c r="BP370" t="s">
        <v>5135</v>
      </c>
      <c r="BS370" t="e">
        <f>_xlfn.XLOOKUP(AV370,#REF!,#REF!)</f>
        <v>#REF!</v>
      </c>
    </row>
    <row r="371" spans="3:71" x14ac:dyDescent="0.2">
      <c r="C371" t="s">
        <v>94</v>
      </c>
      <c r="E371" t="s">
        <v>1268</v>
      </c>
      <c r="F371" t="s">
        <v>1269</v>
      </c>
      <c r="G371" t="s">
        <v>1270</v>
      </c>
      <c r="H371" s="1">
        <v>44732</v>
      </c>
      <c r="J371" t="s">
        <v>4708</v>
      </c>
      <c r="K371">
        <v>12</v>
      </c>
      <c r="L371" t="s">
        <v>4667</v>
      </c>
      <c r="M371" t="s">
        <v>3984</v>
      </c>
      <c r="N371" t="s">
        <v>4668</v>
      </c>
      <c r="O371" t="s">
        <v>98</v>
      </c>
      <c r="P371" t="s">
        <v>99</v>
      </c>
      <c r="Q371">
        <f t="shared" si="88"/>
        <v>31</v>
      </c>
      <c r="R371" s="3">
        <v>417720</v>
      </c>
      <c r="S371" s="3">
        <v>74619.916666666672</v>
      </c>
      <c r="T371" s="20">
        <v>0</v>
      </c>
      <c r="U371" s="3">
        <f t="shared" si="100"/>
        <v>0</v>
      </c>
      <c r="V371" s="21"/>
      <c r="W371" s="3">
        <v>1673.5576923076924</v>
      </c>
      <c r="X371" s="3">
        <v>966.94444444444457</v>
      </c>
      <c r="Y371" s="22">
        <v>174.05</v>
      </c>
      <c r="Z371">
        <v>75</v>
      </c>
      <c r="AB371" s="3">
        <v>0</v>
      </c>
      <c r="AC371" s="3">
        <v>4167</v>
      </c>
      <c r="AD371" s="3">
        <f t="shared" si="95"/>
        <v>81676.4688034188</v>
      </c>
      <c r="AE371" s="3">
        <v>4154.166666666667</v>
      </c>
      <c r="AG371" s="3">
        <f t="shared" si="90"/>
        <v>85830.635470085472</v>
      </c>
      <c r="AJ371" s="3">
        <v>0</v>
      </c>
      <c r="AK371" t="s">
        <v>100</v>
      </c>
      <c r="AM371" s="23">
        <v>0.05</v>
      </c>
      <c r="AN371" s="24">
        <f t="shared" si="101"/>
        <v>85830.635470085472</v>
      </c>
      <c r="AO371" s="25">
        <f t="shared" si="96"/>
        <v>4291.5317735042736</v>
      </c>
      <c r="AP371" s="3">
        <f t="shared" si="97"/>
        <v>29700</v>
      </c>
      <c r="AQ371" s="24">
        <f t="shared" si="98"/>
        <v>1485</v>
      </c>
      <c r="AR371" s="24">
        <f t="shared" si="99"/>
        <v>121307.16724358975</v>
      </c>
      <c r="AS371" s="24">
        <f t="shared" si="91"/>
        <v>115530.63547008547</v>
      </c>
      <c r="AT371" t="s">
        <v>134</v>
      </c>
      <c r="AU371" t="s">
        <v>134</v>
      </c>
      <c r="AV371" t="s">
        <v>135</v>
      </c>
      <c r="AW371">
        <v>12021</v>
      </c>
      <c r="AX371" t="s">
        <v>136</v>
      </c>
      <c r="AY371">
        <v>94.088300000000004</v>
      </c>
      <c r="AZ371" s="3">
        <f t="shared" si="92"/>
        <v>1289.2906689098404</v>
      </c>
      <c r="BA371" s="24">
        <f t="shared" si="93"/>
        <v>115530.63547008547</v>
      </c>
      <c r="BB371" s="24">
        <f t="shared" si="94"/>
        <v>5776.5317735042772</v>
      </c>
      <c r="BD371" t="s">
        <v>103</v>
      </c>
      <c r="BE371">
        <v>1</v>
      </c>
      <c r="BG371" t="s">
        <v>5305</v>
      </c>
      <c r="BI371" t="s">
        <v>144</v>
      </c>
      <c r="BN371" t="s">
        <v>5067</v>
      </c>
      <c r="BO371" t="s">
        <v>5088</v>
      </c>
      <c r="BP371" t="s">
        <v>5089</v>
      </c>
      <c r="BS371" t="e">
        <f>_xlfn.XLOOKUP(AV371,#REF!,#REF!)</f>
        <v>#REF!</v>
      </c>
    </row>
    <row r="372" spans="3:71" x14ac:dyDescent="0.2">
      <c r="C372" t="s">
        <v>94</v>
      </c>
      <c r="E372" t="s">
        <v>1271</v>
      </c>
      <c r="F372" t="s">
        <v>1272</v>
      </c>
      <c r="G372" t="s">
        <v>1273</v>
      </c>
      <c r="H372" s="1">
        <v>44718</v>
      </c>
      <c r="J372" t="s">
        <v>4702</v>
      </c>
      <c r="K372">
        <v>13</v>
      </c>
      <c r="L372" t="s">
        <v>4691</v>
      </c>
      <c r="M372" t="s">
        <v>4444</v>
      </c>
      <c r="N372" t="s">
        <v>4668</v>
      </c>
      <c r="O372" t="s">
        <v>98</v>
      </c>
      <c r="P372" t="s">
        <v>99</v>
      </c>
      <c r="Q372">
        <f t="shared" si="88"/>
        <v>31</v>
      </c>
      <c r="R372" s="3">
        <v>442300</v>
      </c>
      <c r="S372" s="3">
        <v>78716.583333333328</v>
      </c>
      <c r="T372" s="20">
        <v>0</v>
      </c>
      <c r="U372" s="3">
        <f t="shared" si="100"/>
        <v>0</v>
      </c>
      <c r="V372" s="21"/>
      <c r="W372" s="3">
        <v>1772.0352564102566</v>
      </c>
      <c r="X372" s="3">
        <v>1023.8425925925927</v>
      </c>
      <c r="Y372" s="22">
        <v>184.29166666666669</v>
      </c>
      <c r="Z372">
        <v>75</v>
      </c>
      <c r="AB372" s="3">
        <v>0</v>
      </c>
      <c r="AC372" s="3">
        <v>4167</v>
      </c>
      <c r="AD372" s="3">
        <f t="shared" si="95"/>
        <v>85938.752849002849</v>
      </c>
      <c r="AE372" s="3">
        <v>7046.666666666667</v>
      </c>
      <c r="AG372" s="3">
        <f t="shared" si="90"/>
        <v>92985.41951566952</v>
      </c>
      <c r="AJ372" s="3">
        <v>0</v>
      </c>
      <c r="AK372" t="s">
        <v>100</v>
      </c>
      <c r="AM372" s="23">
        <v>0.1</v>
      </c>
      <c r="AN372" s="24">
        <f t="shared" si="101"/>
        <v>92985.41951566952</v>
      </c>
      <c r="AO372" s="25">
        <f t="shared" si="96"/>
        <v>9298.5419515669528</v>
      </c>
      <c r="AP372" s="3">
        <f t="shared" si="97"/>
        <v>29700</v>
      </c>
      <c r="AQ372" s="24">
        <f t="shared" si="98"/>
        <v>2970</v>
      </c>
      <c r="AR372" s="24">
        <f t="shared" si="99"/>
        <v>134953.96146723646</v>
      </c>
      <c r="AS372" s="24">
        <f t="shared" si="91"/>
        <v>122685.41951566952</v>
      </c>
      <c r="AT372" t="s">
        <v>134</v>
      </c>
      <c r="AU372" t="s">
        <v>134</v>
      </c>
      <c r="AV372" t="s">
        <v>135</v>
      </c>
      <c r="AW372">
        <v>90326</v>
      </c>
      <c r="AX372" t="s">
        <v>136</v>
      </c>
      <c r="AY372">
        <v>94.088300000000004</v>
      </c>
      <c r="AZ372" s="3">
        <f t="shared" si="92"/>
        <v>1434.3330835740092</v>
      </c>
      <c r="BA372" s="24">
        <f t="shared" si="93"/>
        <v>122685.41951566952</v>
      </c>
      <c r="BB372" s="24">
        <f t="shared" si="94"/>
        <v>12268.541951566935</v>
      </c>
      <c r="BD372" t="s">
        <v>103</v>
      </c>
      <c r="BE372">
        <v>1</v>
      </c>
      <c r="BG372" t="s">
        <v>5305</v>
      </c>
      <c r="BI372" t="s">
        <v>598</v>
      </c>
      <c r="BN372" t="s">
        <v>5128</v>
      </c>
      <c r="BO372" t="s">
        <v>134</v>
      </c>
      <c r="BP372" t="s">
        <v>5091</v>
      </c>
      <c r="BS372" t="e">
        <f>_xlfn.XLOOKUP(AV372,#REF!,#REF!)</f>
        <v>#REF!</v>
      </c>
    </row>
    <row r="373" spans="3:71" x14ac:dyDescent="0.2">
      <c r="C373" t="s">
        <v>94</v>
      </c>
      <c r="E373" t="s">
        <v>1274</v>
      </c>
      <c r="F373" t="s">
        <v>1275</v>
      </c>
      <c r="G373" t="s">
        <v>1276</v>
      </c>
      <c r="H373" s="1">
        <v>44725</v>
      </c>
      <c r="J373" t="s">
        <v>151</v>
      </c>
      <c r="K373">
        <v>16</v>
      </c>
      <c r="L373" t="s">
        <v>4691</v>
      </c>
      <c r="M373" t="s">
        <v>4444</v>
      </c>
      <c r="N373" t="s">
        <v>4668</v>
      </c>
      <c r="O373" t="s">
        <v>98</v>
      </c>
      <c r="P373" t="s">
        <v>99</v>
      </c>
      <c r="Q373">
        <f t="shared" si="88"/>
        <v>31</v>
      </c>
      <c r="R373" s="3">
        <v>1852553</v>
      </c>
      <c r="S373" s="3">
        <v>308758.75</v>
      </c>
      <c r="T373" s="20">
        <v>0.15</v>
      </c>
      <c r="U373" s="3">
        <f t="shared" si="100"/>
        <v>46313.8125</v>
      </c>
      <c r="V373" s="21"/>
      <c r="W373" s="3">
        <v>7422.0873397435898</v>
      </c>
      <c r="X373" s="3">
        <v>4288.3171296296296</v>
      </c>
      <c r="Y373" s="22">
        <v>771.89708333333328</v>
      </c>
      <c r="Z373">
        <v>75</v>
      </c>
      <c r="AB373" s="3">
        <v>14867.081009879039</v>
      </c>
      <c r="AC373" s="3">
        <v>4167</v>
      </c>
      <c r="AD373" s="3">
        <f t="shared" si="95"/>
        <v>386663.94506258552</v>
      </c>
      <c r="AE373" s="3">
        <v>7046.666666666667</v>
      </c>
      <c r="AG373" s="3">
        <f t="shared" si="90"/>
        <v>393710.61172925221</v>
      </c>
      <c r="AJ373" s="3">
        <v>16772.619396754653</v>
      </c>
      <c r="AK373" t="s">
        <v>538</v>
      </c>
      <c r="AL373" t="s">
        <v>539</v>
      </c>
      <c r="AM373" s="23">
        <v>0.1</v>
      </c>
      <c r="AN373" s="24">
        <f t="shared" si="101"/>
        <v>410483.23112600687</v>
      </c>
      <c r="AO373" s="25">
        <f t="shared" si="96"/>
        <v>41048.323112600687</v>
      </c>
      <c r="AP373" s="3">
        <f t="shared" si="97"/>
        <v>29700</v>
      </c>
      <c r="AQ373" s="24">
        <f t="shared" si="98"/>
        <v>2970</v>
      </c>
      <c r="AR373" s="24">
        <f t="shared" si="99"/>
        <v>484201.55423860752</v>
      </c>
      <c r="AS373" s="24">
        <f t="shared" si="91"/>
        <v>440183.23112600687</v>
      </c>
      <c r="AT373" t="s">
        <v>101</v>
      </c>
      <c r="AU373" t="s">
        <v>101</v>
      </c>
      <c r="AV373" t="s">
        <v>101</v>
      </c>
      <c r="AW373">
        <v>2041128</v>
      </c>
      <c r="AX373" t="s">
        <v>102</v>
      </c>
      <c r="AY373">
        <v>108.643</v>
      </c>
      <c r="AZ373" s="3">
        <f t="shared" si="92"/>
        <v>4456.8131792992417</v>
      </c>
      <c r="BA373" s="24">
        <f t="shared" si="93"/>
        <v>440183.23112600687</v>
      </c>
      <c r="BB373" s="24">
        <f t="shared" si="94"/>
        <v>44018.323112600658</v>
      </c>
      <c r="BD373" t="s">
        <v>103</v>
      </c>
      <c r="BE373">
        <v>1</v>
      </c>
      <c r="BG373" t="s">
        <v>5304</v>
      </c>
      <c r="BI373" t="s">
        <v>540</v>
      </c>
      <c r="BN373" t="s">
        <v>5119</v>
      </c>
      <c r="BO373" t="s">
        <v>134</v>
      </c>
      <c r="BP373" t="s">
        <v>5091</v>
      </c>
    </row>
    <row r="374" spans="3:71" x14ac:dyDescent="0.2">
      <c r="C374" t="s">
        <v>94</v>
      </c>
      <c r="E374" t="s">
        <v>1277</v>
      </c>
      <c r="F374" t="s">
        <v>1278</v>
      </c>
      <c r="G374" t="s">
        <v>1279</v>
      </c>
      <c r="H374" s="1">
        <v>44725</v>
      </c>
      <c r="J374" t="s">
        <v>4702</v>
      </c>
      <c r="K374">
        <v>13</v>
      </c>
      <c r="L374" t="s">
        <v>4691</v>
      </c>
      <c r="M374" t="s">
        <v>4444</v>
      </c>
      <c r="N374" t="s">
        <v>4668</v>
      </c>
      <c r="O374" t="s">
        <v>98</v>
      </c>
      <c r="P374" t="s">
        <v>99</v>
      </c>
      <c r="Q374">
        <f t="shared" si="88"/>
        <v>31</v>
      </c>
      <c r="R374" s="3">
        <v>316243</v>
      </c>
      <c r="S374" s="3">
        <v>52707.166666666664</v>
      </c>
      <c r="T374" s="20">
        <v>0</v>
      </c>
      <c r="U374" s="3">
        <f t="shared" si="100"/>
        <v>0</v>
      </c>
      <c r="V374" s="21"/>
      <c r="W374" s="3">
        <v>1266.9991987179487</v>
      </c>
      <c r="X374" s="3">
        <v>732.04398148148152</v>
      </c>
      <c r="Y374" s="22">
        <v>131.76791666666665</v>
      </c>
      <c r="Z374">
        <v>75</v>
      </c>
      <c r="AB374" s="3">
        <v>2048.9361921001982</v>
      </c>
      <c r="AC374" s="3">
        <v>4167</v>
      </c>
      <c r="AD374" s="3">
        <f t="shared" si="95"/>
        <v>61128.913955632954</v>
      </c>
      <c r="AE374" s="3">
        <v>7046.666666666667</v>
      </c>
      <c r="AG374" s="3">
        <f t="shared" si="90"/>
        <v>68175.580622299618</v>
      </c>
      <c r="AJ374" s="3">
        <v>7372.3146980524034</v>
      </c>
      <c r="AK374" t="s">
        <v>433</v>
      </c>
      <c r="AL374" t="s">
        <v>434</v>
      </c>
      <c r="AM374" s="23">
        <v>0.1</v>
      </c>
      <c r="AN374" s="24">
        <f t="shared" si="101"/>
        <v>75547.895320352021</v>
      </c>
      <c r="AO374" s="25">
        <f t="shared" si="96"/>
        <v>7554.7895320352027</v>
      </c>
      <c r="AP374" s="3">
        <f t="shared" si="97"/>
        <v>29700</v>
      </c>
      <c r="AQ374" s="24">
        <f t="shared" si="98"/>
        <v>2970</v>
      </c>
      <c r="AR374" s="24">
        <f t="shared" si="99"/>
        <v>115772.68485238722</v>
      </c>
      <c r="AS374" s="24">
        <f t="shared" si="91"/>
        <v>105247.89532035202</v>
      </c>
      <c r="AT374" t="s">
        <v>134</v>
      </c>
      <c r="AU374" t="s">
        <v>134</v>
      </c>
      <c r="AV374" t="s">
        <v>135</v>
      </c>
      <c r="AW374">
        <v>90324</v>
      </c>
      <c r="AX374" t="s">
        <v>136</v>
      </c>
      <c r="AY374">
        <v>94.088300000000004</v>
      </c>
      <c r="AZ374" s="3">
        <f t="shared" si="92"/>
        <v>1230.4684520008036</v>
      </c>
      <c r="BA374" s="24">
        <f t="shared" si="93"/>
        <v>105247.89532035202</v>
      </c>
      <c r="BB374" s="24">
        <f t="shared" si="94"/>
        <v>10524.789532035196</v>
      </c>
      <c r="BD374" t="s">
        <v>103</v>
      </c>
      <c r="BE374">
        <v>1</v>
      </c>
      <c r="BG374" t="s">
        <v>5305</v>
      </c>
      <c r="BI374" t="s">
        <v>435</v>
      </c>
      <c r="BN374" t="s">
        <v>5119</v>
      </c>
      <c r="BO374" t="s">
        <v>134</v>
      </c>
      <c r="BP374" t="s">
        <v>5091</v>
      </c>
      <c r="BS374" t="e">
        <f>_xlfn.XLOOKUP(AV374,#REF!,#REF!)</f>
        <v>#REF!</v>
      </c>
    </row>
    <row r="375" spans="3:71" x14ac:dyDescent="0.2">
      <c r="C375" t="s">
        <v>94</v>
      </c>
      <c r="E375" t="s">
        <v>1280</v>
      </c>
      <c r="F375" t="s">
        <v>1281</v>
      </c>
      <c r="G375" t="s">
        <v>1282</v>
      </c>
      <c r="H375" s="1">
        <v>44732</v>
      </c>
      <c r="J375" t="s">
        <v>4708</v>
      </c>
      <c r="K375">
        <v>12</v>
      </c>
      <c r="L375" t="s">
        <v>4667</v>
      </c>
      <c r="M375" t="s">
        <v>3984</v>
      </c>
      <c r="N375" t="s">
        <v>4668</v>
      </c>
      <c r="O375" t="s">
        <v>98</v>
      </c>
      <c r="P375" t="s">
        <v>99</v>
      </c>
      <c r="Q375">
        <f t="shared" si="88"/>
        <v>31</v>
      </c>
      <c r="R375" s="3">
        <v>272459</v>
      </c>
      <c r="S375" s="3">
        <v>50409.75</v>
      </c>
      <c r="T375" s="20">
        <v>0</v>
      </c>
      <c r="U375" s="3">
        <f t="shared" si="100"/>
        <v>0</v>
      </c>
      <c r="V375" s="21"/>
      <c r="W375" s="3">
        <v>1091.582532051282</v>
      </c>
      <c r="X375" s="3">
        <v>630.69212962962968</v>
      </c>
      <c r="Y375" s="22">
        <v>113.52458333333334</v>
      </c>
      <c r="Z375">
        <v>75</v>
      </c>
      <c r="AB375" s="3">
        <v>2326.567046129775</v>
      </c>
      <c r="AC375" s="3">
        <v>4167</v>
      </c>
      <c r="AD375" s="3">
        <f t="shared" si="95"/>
        <v>58814.116291144019</v>
      </c>
      <c r="AE375" s="3">
        <v>4154.166666666667</v>
      </c>
      <c r="AG375" s="3">
        <f t="shared" si="90"/>
        <v>62968.282957810683</v>
      </c>
      <c r="AJ375" s="3">
        <v>0</v>
      </c>
      <c r="AK375" t="s">
        <v>100</v>
      </c>
      <c r="AM375" s="23">
        <v>0.05</v>
      </c>
      <c r="AN375" s="24">
        <f t="shared" si="101"/>
        <v>62968.282957810683</v>
      </c>
      <c r="AO375" s="25">
        <f t="shared" si="96"/>
        <v>3148.4141478905344</v>
      </c>
      <c r="AP375" s="3">
        <f t="shared" si="97"/>
        <v>29700</v>
      </c>
      <c r="AQ375" s="24">
        <f t="shared" si="98"/>
        <v>1485</v>
      </c>
      <c r="AR375" s="24">
        <f t="shared" si="99"/>
        <v>97301.697105701212</v>
      </c>
      <c r="AS375" s="24">
        <f t="shared" si="91"/>
        <v>92668.282957810676</v>
      </c>
      <c r="AT375" t="s">
        <v>1283</v>
      </c>
      <c r="AU375" t="s">
        <v>1283</v>
      </c>
      <c r="AV375" t="s">
        <v>1284</v>
      </c>
      <c r="AW375">
        <v>375</v>
      </c>
      <c r="AX375" t="s">
        <v>102</v>
      </c>
      <c r="AY375">
        <v>108.643</v>
      </c>
      <c r="AZ375" s="3">
        <f t="shared" si="92"/>
        <v>895.60944658837855</v>
      </c>
      <c r="BA375" s="24">
        <f t="shared" si="93"/>
        <v>92668.282957810676</v>
      </c>
      <c r="BB375" s="24">
        <f t="shared" si="94"/>
        <v>4633.4141478905367</v>
      </c>
      <c r="BD375" t="s">
        <v>103</v>
      </c>
      <c r="BE375">
        <v>1</v>
      </c>
      <c r="BG375" t="s">
        <v>5313</v>
      </c>
      <c r="BI375" t="s">
        <v>144</v>
      </c>
      <c r="BN375" t="s">
        <v>5067</v>
      </c>
      <c r="BO375" t="s">
        <v>5164</v>
      </c>
      <c r="BP375" t="s">
        <v>5165</v>
      </c>
      <c r="BS375" t="e">
        <f>_xlfn.XLOOKUP(AV375,#REF!,#REF!)</f>
        <v>#REF!</v>
      </c>
    </row>
    <row r="376" spans="3:71" x14ac:dyDescent="0.2">
      <c r="C376" t="s">
        <v>94</v>
      </c>
      <c r="E376" t="s">
        <v>1285</v>
      </c>
      <c r="F376" t="s">
        <v>1286</v>
      </c>
      <c r="G376" t="s">
        <v>1287</v>
      </c>
      <c r="H376" s="1">
        <v>44753</v>
      </c>
      <c r="J376" t="s">
        <v>4678</v>
      </c>
      <c r="K376">
        <v>15</v>
      </c>
      <c r="L376" t="s">
        <v>4667</v>
      </c>
      <c r="M376" t="s">
        <v>3984</v>
      </c>
      <c r="N376" t="s">
        <v>4668</v>
      </c>
      <c r="O376" t="s">
        <v>98</v>
      </c>
      <c r="P376" t="s">
        <v>99</v>
      </c>
      <c r="Q376">
        <f t="shared" si="88"/>
        <v>31</v>
      </c>
      <c r="R376" s="3">
        <v>450000</v>
      </c>
      <c r="S376" s="3">
        <v>75000</v>
      </c>
      <c r="T376" s="20">
        <v>0</v>
      </c>
      <c r="U376" s="3">
        <f t="shared" si="100"/>
        <v>0</v>
      </c>
      <c r="V376" s="21"/>
      <c r="W376" s="3">
        <v>1802.8846153846155</v>
      </c>
      <c r="X376" s="3">
        <v>1041.6666666666667</v>
      </c>
      <c r="Y376" s="22">
        <v>187.5</v>
      </c>
      <c r="Z376">
        <v>75</v>
      </c>
      <c r="AA376" s="3">
        <v>16431</v>
      </c>
      <c r="AB376" s="3">
        <v>0</v>
      </c>
      <c r="AC376" s="3">
        <v>4167</v>
      </c>
      <c r="AD376" s="3">
        <f t="shared" si="95"/>
        <v>98705.051282051281</v>
      </c>
      <c r="AE376" s="3">
        <v>4154.166666666667</v>
      </c>
      <c r="AG376" s="3">
        <f t="shared" si="90"/>
        <v>102859.21794871795</v>
      </c>
      <c r="AJ376" s="3">
        <v>4428.6782206037651</v>
      </c>
      <c r="AK376" t="s">
        <v>166</v>
      </c>
      <c r="AL376" t="s">
        <v>165</v>
      </c>
      <c r="AM376" s="23">
        <v>0.05</v>
      </c>
      <c r="AN376" s="24">
        <f t="shared" si="101"/>
        <v>107287.89616932171</v>
      </c>
      <c r="AO376" s="25">
        <f t="shared" si="96"/>
        <v>5364.394808466086</v>
      </c>
      <c r="AP376" s="3">
        <f t="shared" si="97"/>
        <v>29700</v>
      </c>
      <c r="AQ376" s="24">
        <f t="shared" si="98"/>
        <v>1485</v>
      </c>
      <c r="AR376" s="24">
        <f t="shared" si="99"/>
        <v>143837.29097778781</v>
      </c>
      <c r="AS376" s="24">
        <f t="shared" si="91"/>
        <v>136987.89616932173</v>
      </c>
      <c r="AT376" t="s">
        <v>1010</v>
      </c>
      <c r="AU376" t="s">
        <v>1010</v>
      </c>
      <c r="AV376" t="s">
        <v>1011</v>
      </c>
      <c r="AW376" t="s">
        <v>4863</v>
      </c>
      <c r="AX376" t="s">
        <v>157</v>
      </c>
      <c r="AY376">
        <v>125.569</v>
      </c>
      <c r="AZ376" s="3">
        <f t="shared" si="92"/>
        <v>1145.4840842707022</v>
      </c>
      <c r="BA376" s="24">
        <f t="shared" si="93"/>
        <v>136987.89616932173</v>
      </c>
      <c r="BB376" s="24">
        <f t="shared" si="94"/>
        <v>6849.3948084660806</v>
      </c>
      <c r="BD376" t="s">
        <v>103</v>
      </c>
      <c r="BE376">
        <v>1</v>
      </c>
      <c r="BG376" t="s">
        <v>5312</v>
      </c>
      <c r="BI376" t="s">
        <v>144</v>
      </c>
      <c r="BN376" t="s">
        <v>5067</v>
      </c>
      <c r="BO376" t="s">
        <v>5074</v>
      </c>
      <c r="BP376" t="s">
        <v>5166</v>
      </c>
      <c r="BS376" t="e">
        <f>_xlfn.XLOOKUP(AV376,#REF!,#REF!)</f>
        <v>#REF!</v>
      </c>
    </row>
    <row r="377" spans="3:71" x14ac:dyDescent="0.2">
      <c r="C377" t="s">
        <v>94</v>
      </c>
      <c r="E377" t="s">
        <v>1288</v>
      </c>
      <c r="F377" t="s">
        <v>1289</v>
      </c>
      <c r="G377" t="s">
        <v>1290</v>
      </c>
      <c r="H377" s="1">
        <v>44767</v>
      </c>
      <c r="J377" t="s">
        <v>4708</v>
      </c>
      <c r="K377">
        <v>12</v>
      </c>
      <c r="L377" t="s">
        <v>4703</v>
      </c>
      <c r="M377" t="s">
        <v>293</v>
      </c>
      <c r="N377" t="s">
        <v>4668</v>
      </c>
      <c r="O377" t="s">
        <v>98</v>
      </c>
      <c r="P377" t="s">
        <v>99</v>
      </c>
      <c r="Q377">
        <f t="shared" si="88"/>
        <v>31</v>
      </c>
      <c r="R377" s="3">
        <v>401340</v>
      </c>
      <c r="S377" s="3">
        <v>71889.916666666672</v>
      </c>
      <c r="T377" s="20">
        <v>0</v>
      </c>
      <c r="U377" s="3">
        <f t="shared" si="100"/>
        <v>0</v>
      </c>
      <c r="V377" s="21"/>
      <c r="W377" s="3">
        <v>1607.9326923076924</v>
      </c>
      <c r="X377" s="3">
        <v>929.02777777777783</v>
      </c>
      <c r="Y377" s="22">
        <v>167.22499999999999</v>
      </c>
      <c r="Z377">
        <v>75</v>
      </c>
      <c r="AB377" s="3">
        <v>0</v>
      </c>
      <c r="AC377" s="3">
        <v>4167</v>
      </c>
      <c r="AD377" s="3">
        <f t="shared" si="95"/>
        <v>78836.102136752146</v>
      </c>
      <c r="AE377" s="3">
        <v>5687.5</v>
      </c>
      <c r="AG377" s="3">
        <f t="shared" si="90"/>
        <v>84523.602136752146</v>
      </c>
      <c r="AI377" s="3">
        <v>5100</v>
      </c>
      <c r="AJ377" s="3">
        <v>5813.1491241962494</v>
      </c>
      <c r="AK377" t="s">
        <v>229</v>
      </c>
      <c r="AL377" t="s">
        <v>230</v>
      </c>
      <c r="AM377" s="23">
        <v>8.5000000000000006E-2</v>
      </c>
      <c r="AN377" s="24">
        <f t="shared" si="101"/>
        <v>95436.751260948397</v>
      </c>
      <c r="AO377" s="25">
        <f t="shared" si="96"/>
        <v>8112.1238571806143</v>
      </c>
      <c r="AP377" s="3">
        <f t="shared" si="97"/>
        <v>29700</v>
      </c>
      <c r="AQ377" s="24">
        <f t="shared" si="98"/>
        <v>2524.5</v>
      </c>
      <c r="AR377" s="24">
        <f t="shared" si="99"/>
        <v>135773.37511812901</v>
      </c>
      <c r="AS377" s="24">
        <f t="shared" si="91"/>
        <v>125136.7512609484</v>
      </c>
      <c r="AT377" t="s">
        <v>632</v>
      </c>
      <c r="AU377" t="s">
        <v>632</v>
      </c>
      <c r="AV377" t="s">
        <v>633</v>
      </c>
      <c r="AW377" t="s">
        <v>4850</v>
      </c>
      <c r="AX377" t="s">
        <v>157</v>
      </c>
      <c r="AY377">
        <v>125.569</v>
      </c>
      <c r="AZ377" s="3">
        <f t="shared" si="92"/>
        <v>1081.2650822904459</v>
      </c>
      <c r="BA377" s="24">
        <f t="shared" si="93"/>
        <v>125136.7512609484</v>
      </c>
      <c r="BB377" s="24">
        <f t="shared" si="94"/>
        <v>10636.623857180617</v>
      </c>
      <c r="BD377" t="s">
        <v>103</v>
      </c>
      <c r="BE377">
        <v>1</v>
      </c>
      <c r="BG377" t="s">
        <v>5310</v>
      </c>
      <c r="BI377" t="s">
        <v>199</v>
      </c>
      <c r="BN377" t="s">
        <v>5060</v>
      </c>
      <c r="BO377" t="s">
        <v>5074</v>
      </c>
      <c r="BP377" t="s">
        <v>5144</v>
      </c>
      <c r="BS377" t="e">
        <f>_xlfn.XLOOKUP(AV377,#REF!,#REF!)</f>
        <v>#REF!</v>
      </c>
    </row>
    <row r="378" spans="3:71" x14ac:dyDescent="0.2">
      <c r="C378" t="s">
        <v>94</v>
      </c>
      <c r="E378" t="s">
        <v>1291</v>
      </c>
      <c r="F378" t="s">
        <v>1292</v>
      </c>
      <c r="G378" t="s">
        <v>1293</v>
      </c>
      <c r="H378" s="1">
        <v>44753</v>
      </c>
      <c r="J378" t="s">
        <v>4778</v>
      </c>
      <c r="K378">
        <v>11</v>
      </c>
      <c r="L378" t="s">
        <v>4667</v>
      </c>
      <c r="M378" t="s">
        <v>3984</v>
      </c>
      <c r="N378" t="s">
        <v>4668</v>
      </c>
      <c r="O378" t="s">
        <v>98</v>
      </c>
      <c r="P378" t="s">
        <v>99</v>
      </c>
      <c r="Q378">
        <f t="shared" si="88"/>
        <v>31</v>
      </c>
      <c r="R378" s="3">
        <v>308602</v>
      </c>
      <c r="S378" s="3">
        <v>56433.666666666664</v>
      </c>
      <c r="T378" s="20">
        <v>0</v>
      </c>
      <c r="U378" s="3">
        <f t="shared" si="100"/>
        <v>0</v>
      </c>
      <c r="V378" s="21"/>
      <c r="W378" s="3">
        <v>1236.386217948718</v>
      </c>
      <c r="X378" s="3">
        <v>714.35648148148152</v>
      </c>
      <c r="Y378" s="22">
        <v>128.58416666666668</v>
      </c>
      <c r="Z378">
        <v>75</v>
      </c>
      <c r="AB378" s="3">
        <v>2048.9361921001982</v>
      </c>
      <c r="AC378" s="3">
        <v>4167</v>
      </c>
      <c r="AD378" s="3">
        <f t="shared" si="95"/>
        <v>64803.92972486373</v>
      </c>
      <c r="AE378" s="3">
        <v>4154.166666666667</v>
      </c>
      <c r="AG378" s="3">
        <f t="shared" si="90"/>
        <v>68958.096391530402</v>
      </c>
      <c r="AJ378" s="3">
        <v>0</v>
      </c>
      <c r="AK378" t="s">
        <v>100</v>
      </c>
      <c r="AM378" s="23">
        <v>0.05</v>
      </c>
      <c r="AN378" s="24">
        <f t="shared" si="101"/>
        <v>68958.096391530402</v>
      </c>
      <c r="AO378" s="25">
        <f t="shared" si="96"/>
        <v>3447.9048195765204</v>
      </c>
      <c r="AP378" s="3">
        <f t="shared" si="97"/>
        <v>29700</v>
      </c>
      <c r="AQ378" s="24">
        <f t="shared" si="98"/>
        <v>1485</v>
      </c>
      <c r="AR378" s="24">
        <f t="shared" si="99"/>
        <v>103591.00121110692</v>
      </c>
      <c r="AS378" s="24">
        <f t="shared" si="91"/>
        <v>98658.096391530402</v>
      </c>
      <c r="AT378" t="s">
        <v>134</v>
      </c>
      <c r="AU378" t="s">
        <v>134</v>
      </c>
      <c r="AV378" t="s">
        <v>135</v>
      </c>
      <c r="AW378">
        <v>38542</v>
      </c>
      <c r="AX378" t="s">
        <v>136</v>
      </c>
      <c r="AY378">
        <v>94.088300000000004</v>
      </c>
      <c r="AZ378" s="3">
        <f t="shared" si="92"/>
        <v>1100.9976927110695</v>
      </c>
      <c r="BA378" s="24">
        <f t="shared" si="93"/>
        <v>98658.096391530402</v>
      </c>
      <c r="BB378" s="24">
        <f t="shared" si="94"/>
        <v>4932.9048195765208</v>
      </c>
      <c r="BD378" t="s">
        <v>103</v>
      </c>
      <c r="BE378">
        <v>1</v>
      </c>
      <c r="BG378" t="s">
        <v>5305</v>
      </c>
      <c r="BI378" t="s">
        <v>144</v>
      </c>
      <c r="BN378" t="s">
        <v>5067</v>
      </c>
      <c r="BO378" t="s">
        <v>5100</v>
      </c>
      <c r="BP378" t="s">
        <v>5101</v>
      </c>
      <c r="BS378" t="e">
        <f>_xlfn.XLOOKUP(AV378,#REF!,#REF!)</f>
        <v>#REF!</v>
      </c>
    </row>
    <row r="379" spans="3:71" x14ac:dyDescent="0.2">
      <c r="C379" t="s">
        <v>94</v>
      </c>
      <c r="E379" t="s">
        <v>1294</v>
      </c>
      <c r="F379" t="s">
        <v>1295</v>
      </c>
      <c r="G379" t="s">
        <v>1296</v>
      </c>
      <c r="H379" s="1">
        <v>44739</v>
      </c>
      <c r="J379" t="s">
        <v>4708</v>
      </c>
      <c r="K379">
        <v>12</v>
      </c>
      <c r="L379" t="s">
        <v>4703</v>
      </c>
      <c r="M379" t="s">
        <v>293</v>
      </c>
      <c r="N379" t="s">
        <v>4668</v>
      </c>
      <c r="O379" t="s">
        <v>98</v>
      </c>
      <c r="P379" t="s">
        <v>99</v>
      </c>
      <c r="Q379">
        <f t="shared" si="88"/>
        <v>31</v>
      </c>
      <c r="R379" s="3">
        <v>252120</v>
      </c>
      <c r="S379" s="3">
        <v>43838.75</v>
      </c>
      <c r="T379" s="20">
        <v>0</v>
      </c>
      <c r="U379" s="3">
        <f t="shared" si="100"/>
        <v>0</v>
      </c>
      <c r="V379" s="21"/>
      <c r="W379" s="3">
        <v>1010.0961538461538</v>
      </c>
      <c r="X379" s="3">
        <v>583.6111111111112</v>
      </c>
      <c r="Y379" s="22">
        <v>105.05</v>
      </c>
      <c r="Z379">
        <v>75</v>
      </c>
      <c r="AB379" s="3">
        <v>0</v>
      </c>
      <c r="AC379" s="3">
        <v>4167</v>
      </c>
      <c r="AD379" s="3">
        <f t="shared" si="95"/>
        <v>49779.507264957268</v>
      </c>
      <c r="AE379" s="3">
        <v>5687.5</v>
      </c>
      <c r="AG379" s="3">
        <f t="shared" si="90"/>
        <v>55467.007264957268</v>
      </c>
      <c r="AJ379" s="3">
        <v>7264.8</v>
      </c>
      <c r="AK379" t="s">
        <v>197</v>
      </c>
      <c r="AL379" t="s">
        <v>198</v>
      </c>
      <c r="AM379" s="23">
        <v>8.5000000000000006E-2</v>
      </c>
      <c r="AN379" s="24">
        <f t="shared" si="101"/>
        <v>62731.807264957271</v>
      </c>
      <c r="AO379" s="25">
        <f t="shared" si="96"/>
        <v>5332.2036175213689</v>
      </c>
      <c r="AP379" s="3">
        <f t="shared" si="97"/>
        <v>29700</v>
      </c>
      <c r="AQ379" s="24">
        <f t="shared" si="98"/>
        <v>2524.5</v>
      </c>
      <c r="AR379" s="24">
        <f t="shared" si="99"/>
        <v>100288.51088247864</v>
      </c>
      <c r="AS379" s="24">
        <f t="shared" si="91"/>
        <v>92431.807264957271</v>
      </c>
      <c r="AT379" t="s">
        <v>134</v>
      </c>
      <c r="AU379" t="s">
        <v>134</v>
      </c>
      <c r="AV379" t="s">
        <v>135</v>
      </c>
      <c r="AW379">
        <v>12021</v>
      </c>
      <c r="AX379" t="s">
        <v>136</v>
      </c>
      <c r="AY379">
        <v>94.088300000000004</v>
      </c>
      <c r="AZ379" s="3">
        <f t="shared" si="92"/>
        <v>1065.8977883804748</v>
      </c>
      <c r="BA379" s="24">
        <f t="shared" si="93"/>
        <v>92431.807264957271</v>
      </c>
      <c r="BB379" s="24">
        <f t="shared" si="94"/>
        <v>7856.7036175213725</v>
      </c>
      <c r="BD379" t="s">
        <v>103</v>
      </c>
      <c r="BE379">
        <v>1</v>
      </c>
      <c r="BG379" t="s">
        <v>5305</v>
      </c>
      <c r="BI379" t="s">
        <v>262</v>
      </c>
      <c r="BN379" t="s">
        <v>5086</v>
      </c>
      <c r="BO379" t="s">
        <v>5088</v>
      </c>
      <c r="BP379" t="s">
        <v>5159</v>
      </c>
      <c r="BS379" t="e">
        <f>_xlfn.XLOOKUP(AV379,#REF!,#REF!)</f>
        <v>#REF!</v>
      </c>
    </row>
    <row r="380" spans="3:71" x14ac:dyDescent="0.2">
      <c r="C380" t="s">
        <v>94</v>
      </c>
      <c r="E380" t="s">
        <v>1297</v>
      </c>
      <c r="F380" t="s">
        <v>1298</v>
      </c>
      <c r="G380" t="s">
        <v>1299</v>
      </c>
      <c r="H380" s="1">
        <v>44753</v>
      </c>
      <c r="J380" t="s">
        <v>4778</v>
      </c>
      <c r="K380">
        <v>11</v>
      </c>
      <c r="L380" t="s">
        <v>4667</v>
      </c>
      <c r="M380" t="s">
        <v>3984</v>
      </c>
      <c r="N380" t="s">
        <v>4668</v>
      </c>
      <c r="O380" t="s">
        <v>98</v>
      </c>
      <c r="P380" t="s">
        <v>99</v>
      </c>
      <c r="Q380">
        <f t="shared" si="88"/>
        <v>31</v>
      </c>
      <c r="R380" s="3">
        <v>260699</v>
      </c>
      <c r="S380" s="3">
        <v>48449.833333333336</v>
      </c>
      <c r="T380" s="20">
        <v>0</v>
      </c>
      <c r="U380" s="3">
        <f t="shared" si="100"/>
        <v>0</v>
      </c>
      <c r="V380" s="21"/>
      <c r="W380" s="3">
        <v>1044.4671474358972</v>
      </c>
      <c r="X380" s="3">
        <v>603.46990740740739</v>
      </c>
      <c r="Y380" s="22">
        <v>108.62458333333335</v>
      </c>
      <c r="Z380">
        <v>75</v>
      </c>
      <c r="AB380" s="3">
        <v>0</v>
      </c>
      <c r="AC380" s="3">
        <v>5167</v>
      </c>
      <c r="AD380" s="3">
        <f t="shared" si="95"/>
        <v>55448.394971509973</v>
      </c>
      <c r="AE380" s="3">
        <v>4154.166666666667</v>
      </c>
      <c r="AG380" s="3">
        <f t="shared" si="90"/>
        <v>59602.561638176638</v>
      </c>
      <c r="AJ380" s="3">
        <v>0</v>
      </c>
      <c r="AK380" t="s">
        <v>100</v>
      </c>
      <c r="AM380" s="23">
        <v>0.05</v>
      </c>
      <c r="AN380" s="24">
        <f t="shared" si="101"/>
        <v>59602.561638176638</v>
      </c>
      <c r="AO380" s="25">
        <f t="shared" si="96"/>
        <v>2980.128081908832</v>
      </c>
      <c r="AP380" s="3">
        <f t="shared" si="97"/>
        <v>29700</v>
      </c>
      <c r="AQ380" s="24">
        <f t="shared" si="98"/>
        <v>1485</v>
      </c>
      <c r="AR380" s="24">
        <f t="shared" si="99"/>
        <v>93767.689720085473</v>
      </c>
      <c r="AS380" s="24">
        <f t="shared" si="91"/>
        <v>89302.561638176645</v>
      </c>
      <c r="AT380" t="s">
        <v>134</v>
      </c>
      <c r="AU380" t="s">
        <v>134</v>
      </c>
      <c r="AV380" t="s">
        <v>135</v>
      </c>
      <c r="AW380">
        <v>86023</v>
      </c>
      <c r="AX380" t="s">
        <v>136</v>
      </c>
      <c r="AY380">
        <v>94.088300000000004</v>
      </c>
      <c r="AZ380" s="3">
        <f t="shared" si="92"/>
        <v>996.59245326024029</v>
      </c>
      <c r="BA380" s="24">
        <f t="shared" si="93"/>
        <v>89302.561638176645</v>
      </c>
      <c r="BB380" s="24">
        <f t="shared" si="94"/>
        <v>4465.1280819088279</v>
      </c>
      <c r="BD380" t="s">
        <v>103</v>
      </c>
      <c r="BE380">
        <v>1</v>
      </c>
      <c r="BG380" t="s">
        <v>5305</v>
      </c>
      <c r="BI380" t="s">
        <v>144</v>
      </c>
      <c r="BN380" t="s">
        <v>5067</v>
      </c>
      <c r="BO380" t="s">
        <v>5088</v>
      </c>
      <c r="BP380" t="s">
        <v>5136</v>
      </c>
      <c r="BS380" t="e">
        <f>_xlfn.XLOOKUP(AV380,#REF!,#REF!)</f>
        <v>#REF!</v>
      </c>
    </row>
    <row r="381" spans="3:71" x14ac:dyDescent="0.2">
      <c r="C381" t="s">
        <v>94</v>
      </c>
      <c r="E381" t="s">
        <v>1300</v>
      </c>
      <c r="F381" t="s">
        <v>1301</v>
      </c>
      <c r="G381" t="s">
        <v>1302</v>
      </c>
      <c r="H381" s="1">
        <v>44753</v>
      </c>
      <c r="J381" t="s">
        <v>4708</v>
      </c>
      <c r="K381">
        <v>12</v>
      </c>
      <c r="L381" t="s">
        <v>4703</v>
      </c>
      <c r="M381" t="s">
        <v>293</v>
      </c>
      <c r="N381" t="s">
        <v>4668</v>
      </c>
      <c r="O381" t="s">
        <v>98</v>
      </c>
      <c r="P381" t="s">
        <v>99</v>
      </c>
      <c r="Q381">
        <f t="shared" si="88"/>
        <v>31</v>
      </c>
      <c r="R381" s="3">
        <v>489856</v>
      </c>
      <c r="S381" s="3">
        <v>86642.583333333328</v>
      </c>
      <c r="T381" s="20">
        <v>0</v>
      </c>
      <c r="U381" s="3">
        <f t="shared" si="100"/>
        <v>0</v>
      </c>
      <c r="V381" s="21"/>
      <c r="W381" s="3">
        <v>1962.5641025641025</v>
      </c>
      <c r="X381" s="3">
        <v>1133.9259259259261</v>
      </c>
      <c r="Y381" s="22">
        <v>204.10666666666668</v>
      </c>
      <c r="Z381">
        <v>75</v>
      </c>
      <c r="AB381" s="3">
        <v>0</v>
      </c>
      <c r="AC381" s="3">
        <v>4167</v>
      </c>
      <c r="AD381" s="3">
        <f t="shared" si="95"/>
        <v>94185.180028490038</v>
      </c>
      <c r="AE381" s="3">
        <v>5687.5</v>
      </c>
      <c r="AG381" s="3">
        <f t="shared" si="90"/>
        <v>99872.680028490038</v>
      </c>
      <c r="AJ381" s="3">
        <v>3900.7409927950625</v>
      </c>
      <c r="AK381" t="s">
        <v>289</v>
      </c>
      <c r="AL381" t="s">
        <v>290</v>
      </c>
      <c r="AM381" s="23">
        <v>8.5000000000000006E-2</v>
      </c>
      <c r="AN381" s="24">
        <f t="shared" si="101"/>
        <v>103773.4210212851</v>
      </c>
      <c r="AO381" s="25">
        <f t="shared" si="96"/>
        <v>8820.7407868092341</v>
      </c>
      <c r="AP381" s="3">
        <f t="shared" si="97"/>
        <v>29700</v>
      </c>
      <c r="AQ381" s="24">
        <f t="shared" si="98"/>
        <v>2524.5</v>
      </c>
      <c r="AR381" s="24">
        <f t="shared" si="99"/>
        <v>144818.66180809433</v>
      </c>
      <c r="AS381" s="24">
        <f t="shared" si="91"/>
        <v>133473.42102128512</v>
      </c>
      <c r="AT381" t="s">
        <v>134</v>
      </c>
      <c r="AU381" t="s">
        <v>134</v>
      </c>
      <c r="AV381" t="s">
        <v>135</v>
      </c>
      <c r="AW381">
        <v>90382</v>
      </c>
      <c r="AX381" t="s">
        <v>136</v>
      </c>
      <c r="AY381">
        <v>94.088300000000004</v>
      </c>
      <c r="AZ381" s="3">
        <f t="shared" si="92"/>
        <v>1539.1782167187027</v>
      </c>
      <c r="BA381" s="24">
        <f t="shared" si="93"/>
        <v>133473.42102128512</v>
      </c>
      <c r="BB381" s="24">
        <f t="shared" si="94"/>
        <v>11345.240786809212</v>
      </c>
      <c r="BD381" t="s">
        <v>103</v>
      </c>
      <c r="BE381">
        <v>1</v>
      </c>
      <c r="BG381" t="s">
        <v>5305</v>
      </c>
      <c r="BI381" t="s">
        <v>312</v>
      </c>
      <c r="BN381" t="s">
        <v>5108</v>
      </c>
      <c r="BO381" t="s">
        <v>5061</v>
      </c>
      <c r="BP381" t="s">
        <v>5062</v>
      </c>
      <c r="BS381" t="e">
        <f>_xlfn.XLOOKUP(AV381,#REF!,#REF!)</f>
        <v>#REF!</v>
      </c>
    </row>
    <row r="382" spans="3:71" x14ac:dyDescent="0.2">
      <c r="C382" t="s">
        <v>94</v>
      </c>
      <c r="E382" t="s">
        <v>1303</v>
      </c>
      <c r="F382" t="s">
        <v>1304</v>
      </c>
      <c r="G382" t="s">
        <v>1305</v>
      </c>
      <c r="H382" s="1">
        <v>44753</v>
      </c>
      <c r="J382" t="s">
        <v>4708</v>
      </c>
      <c r="K382">
        <v>12</v>
      </c>
      <c r="L382" t="s">
        <v>4691</v>
      </c>
      <c r="M382" t="s">
        <v>4444</v>
      </c>
      <c r="N382" t="s">
        <v>4668</v>
      </c>
      <c r="O382" t="s">
        <v>98</v>
      </c>
      <c r="P382" t="s">
        <v>99</v>
      </c>
      <c r="Q382">
        <f t="shared" si="88"/>
        <v>31</v>
      </c>
      <c r="R382" s="3">
        <v>370554</v>
      </c>
      <c r="S382" s="3">
        <v>61758.916666666664</v>
      </c>
      <c r="T382" s="20">
        <v>0</v>
      </c>
      <c r="U382" s="3">
        <f t="shared" si="100"/>
        <v>0</v>
      </c>
      <c r="V382" s="21"/>
      <c r="W382" s="3">
        <v>1484.591346153846</v>
      </c>
      <c r="X382" s="3">
        <v>857.76388888888891</v>
      </c>
      <c r="Y382" s="22">
        <v>154.39750000000001</v>
      </c>
      <c r="Z382">
        <v>75</v>
      </c>
      <c r="AB382" s="3">
        <v>2561.1702401252478</v>
      </c>
      <c r="AC382" s="3">
        <v>4167</v>
      </c>
      <c r="AD382" s="3">
        <f t="shared" si="95"/>
        <v>71058.839641834638</v>
      </c>
      <c r="AE382" s="3">
        <v>7046.666666666667</v>
      </c>
      <c r="AG382" s="3">
        <f t="shared" si="90"/>
        <v>78105.50630850131</v>
      </c>
      <c r="AJ382" s="3">
        <v>35252.628306604311</v>
      </c>
      <c r="AK382" t="s">
        <v>1002</v>
      </c>
      <c r="AL382" t="s">
        <v>1003</v>
      </c>
      <c r="AM382" s="23">
        <v>0.1</v>
      </c>
      <c r="AN382" s="24">
        <f t="shared" si="101"/>
        <v>113358.13461510562</v>
      </c>
      <c r="AO382" s="25">
        <f t="shared" si="96"/>
        <v>11335.813461510563</v>
      </c>
      <c r="AP382" s="3">
        <f t="shared" si="97"/>
        <v>29700</v>
      </c>
      <c r="AQ382" s="24">
        <f t="shared" si="98"/>
        <v>2970</v>
      </c>
      <c r="AR382" s="24">
        <f t="shared" si="99"/>
        <v>157363.94807661619</v>
      </c>
      <c r="AS382" s="24">
        <f t="shared" si="91"/>
        <v>143058.13461510564</v>
      </c>
      <c r="AT382" t="s">
        <v>134</v>
      </c>
      <c r="AU382" t="s">
        <v>134</v>
      </c>
      <c r="AV382" t="s">
        <v>135</v>
      </c>
      <c r="AW382">
        <v>90292</v>
      </c>
      <c r="AX382" t="s">
        <v>136</v>
      </c>
      <c r="AY382">
        <v>94.088300000000004</v>
      </c>
      <c r="AZ382" s="3">
        <f t="shared" si="92"/>
        <v>1672.5134589169554</v>
      </c>
      <c r="BA382" s="24">
        <f t="shared" si="93"/>
        <v>143058.13461510564</v>
      </c>
      <c r="BB382" s="24">
        <f t="shared" si="94"/>
        <v>14305.813461510552</v>
      </c>
      <c r="BD382" t="s">
        <v>103</v>
      </c>
      <c r="BE382">
        <v>1</v>
      </c>
      <c r="BG382" t="s">
        <v>5305</v>
      </c>
      <c r="BI382" t="s">
        <v>451</v>
      </c>
      <c r="BN382" t="s">
        <v>5139</v>
      </c>
      <c r="BO382" t="s">
        <v>134</v>
      </c>
      <c r="BP382" t="s">
        <v>5091</v>
      </c>
      <c r="BS382" t="e">
        <f>_xlfn.XLOOKUP(AV382,#REF!,#REF!)</f>
        <v>#REF!</v>
      </c>
    </row>
    <row r="383" spans="3:71" x14ac:dyDescent="0.2">
      <c r="C383" t="s">
        <v>94</v>
      </c>
      <c r="E383" t="s">
        <v>1306</v>
      </c>
      <c r="F383" t="s">
        <v>1307</v>
      </c>
      <c r="G383" t="s">
        <v>1308</v>
      </c>
      <c r="H383" s="1">
        <v>44753</v>
      </c>
      <c r="J383" t="s">
        <v>4708</v>
      </c>
      <c r="K383">
        <v>12</v>
      </c>
      <c r="L383" t="s">
        <v>4703</v>
      </c>
      <c r="M383" t="s">
        <v>293</v>
      </c>
      <c r="N383" t="s">
        <v>4668</v>
      </c>
      <c r="O383" t="s">
        <v>98</v>
      </c>
      <c r="P383" t="s">
        <v>99</v>
      </c>
      <c r="Q383">
        <f t="shared" si="88"/>
        <v>31</v>
      </c>
      <c r="R383" s="3">
        <v>276443</v>
      </c>
      <c r="S383" s="3">
        <v>51073.75</v>
      </c>
      <c r="T383" s="20">
        <v>0</v>
      </c>
      <c r="U383" s="3">
        <f t="shared" si="100"/>
        <v>0</v>
      </c>
      <c r="V383" s="21"/>
      <c r="W383" s="3">
        <v>1107.5440705128206</v>
      </c>
      <c r="X383" s="3">
        <v>639.91435185185196</v>
      </c>
      <c r="Y383" s="22">
        <v>115.18458333333334</v>
      </c>
      <c r="Z383">
        <v>75</v>
      </c>
      <c r="AB383" s="3">
        <v>0</v>
      </c>
      <c r="AC383" s="3">
        <v>4167</v>
      </c>
      <c r="AD383" s="3">
        <f t="shared" si="95"/>
        <v>57178.39300569801</v>
      </c>
      <c r="AE383" s="3">
        <v>5687.5</v>
      </c>
      <c r="AG383" s="3">
        <f t="shared" si="90"/>
        <v>62865.89300569801</v>
      </c>
      <c r="AJ383" s="3">
        <v>7264.8</v>
      </c>
      <c r="AK383" t="s">
        <v>197</v>
      </c>
      <c r="AL383" t="s">
        <v>198</v>
      </c>
      <c r="AM383" s="23">
        <v>8.5000000000000006E-2</v>
      </c>
      <c r="AN383" s="24">
        <f t="shared" si="101"/>
        <v>70130.693005698005</v>
      </c>
      <c r="AO383" s="25">
        <f t="shared" si="96"/>
        <v>5961.1089054843305</v>
      </c>
      <c r="AP383" s="3">
        <f t="shared" si="97"/>
        <v>29700</v>
      </c>
      <c r="AQ383" s="24">
        <f t="shared" si="98"/>
        <v>2524.5</v>
      </c>
      <c r="AR383" s="24">
        <f t="shared" si="99"/>
        <v>108316.30191118234</v>
      </c>
      <c r="AS383" s="24">
        <f t="shared" si="91"/>
        <v>99830.693005698005</v>
      </c>
      <c r="AT383" t="s">
        <v>134</v>
      </c>
      <c r="AU383" t="s">
        <v>134</v>
      </c>
      <c r="AV383" t="s">
        <v>135</v>
      </c>
      <c r="AW383">
        <v>35803</v>
      </c>
      <c r="AX383" t="s">
        <v>136</v>
      </c>
      <c r="AY383">
        <v>94.088300000000004</v>
      </c>
      <c r="AZ383" s="3">
        <f t="shared" si="92"/>
        <v>1151.2196724904406</v>
      </c>
      <c r="BA383" s="24">
        <f t="shared" si="93"/>
        <v>99830.693005698005</v>
      </c>
      <c r="BB383" s="24">
        <f t="shared" si="94"/>
        <v>8485.6089054843324</v>
      </c>
      <c r="BD383" t="s">
        <v>103</v>
      </c>
      <c r="BE383">
        <v>1</v>
      </c>
      <c r="BG383" t="s">
        <v>5305</v>
      </c>
      <c r="BI383" t="s">
        <v>262</v>
      </c>
      <c r="BN383" t="s">
        <v>5086</v>
      </c>
      <c r="BO383" t="s">
        <v>5077</v>
      </c>
      <c r="BP383" t="s">
        <v>5078</v>
      </c>
      <c r="BS383" t="e">
        <f>_xlfn.XLOOKUP(AV383,#REF!,#REF!)</f>
        <v>#REF!</v>
      </c>
    </row>
    <row r="384" spans="3:71" x14ac:dyDescent="0.2">
      <c r="C384" t="s">
        <v>94</v>
      </c>
      <c r="E384" t="s">
        <v>1309</v>
      </c>
      <c r="F384" t="s">
        <v>1310</v>
      </c>
      <c r="G384" t="s">
        <v>1311</v>
      </c>
      <c r="H384" s="1">
        <v>44753</v>
      </c>
      <c r="J384" t="s">
        <v>4708</v>
      </c>
      <c r="K384">
        <v>12</v>
      </c>
      <c r="L384" t="s">
        <v>4683</v>
      </c>
      <c r="M384" t="s">
        <v>3984</v>
      </c>
      <c r="N384" t="s">
        <v>4668</v>
      </c>
      <c r="O384" t="s">
        <v>98</v>
      </c>
      <c r="P384" t="s">
        <v>99</v>
      </c>
      <c r="Q384">
        <f t="shared" si="88"/>
        <v>31</v>
      </c>
      <c r="R384" s="3">
        <v>376772</v>
      </c>
      <c r="S384" s="3">
        <v>67795.25</v>
      </c>
      <c r="T384" s="20">
        <v>0</v>
      </c>
      <c r="U384" s="3">
        <f t="shared" si="100"/>
        <v>0</v>
      </c>
      <c r="V384" s="21"/>
      <c r="W384" s="3">
        <v>1509.5032051282051</v>
      </c>
      <c r="X384" s="3">
        <v>872.15740740740739</v>
      </c>
      <c r="Y384" s="22">
        <v>156.98833333333334</v>
      </c>
      <c r="Z384">
        <v>75</v>
      </c>
      <c r="AB384" s="3">
        <v>0</v>
      </c>
      <c r="AC384" s="3">
        <v>4167</v>
      </c>
      <c r="AD384" s="3">
        <f t="shared" si="95"/>
        <v>74575.898945868932</v>
      </c>
      <c r="AE384" s="3">
        <v>0</v>
      </c>
      <c r="AG384" s="3">
        <f t="shared" si="90"/>
        <v>74575.898945868932</v>
      </c>
      <c r="AJ384" s="3">
        <v>0</v>
      </c>
      <c r="AK384" t="s">
        <v>100</v>
      </c>
      <c r="AM384" s="23">
        <v>0</v>
      </c>
      <c r="AN384" s="24">
        <f t="shared" si="101"/>
        <v>74575.898945868932</v>
      </c>
      <c r="AO384" s="25">
        <f t="shared" si="96"/>
        <v>0</v>
      </c>
      <c r="AP384" s="3">
        <f t="shared" si="97"/>
        <v>29700</v>
      </c>
      <c r="AQ384" s="24">
        <f t="shared" si="98"/>
        <v>0</v>
      </c>
      <c r="AR384" s="24">
        <f t="shared" si="99"/>
        <v>104275.89894586893</v>
      </c>
      <c r="AS384" s="24">
        <f t="shared" si="91"/>
        <v>104275.89894586893</v>
      </c>
      <c r="AT384" t="s">
        <v>134</v>
      </c>
      <c r="AU384" t="s">
        <v>134</v>
      </c>
      <c r="AV384" t="s">
        <v>135</v>
      </c>
      <c r="AW384" t="s">
        <v>5051</v>
      </c>
      <c r="AX384" t="s">
        <v>136</v>
      </c>
      <c r="AY384">
        <v>94.088300000000004</v>
      </c>
      <c r="AZ384" s="3">
        <f t="shared" si="92"/>
        <v>1108.2770009222074</v>
      </c>
      <c r="BA384" s="24">
        <f t="shared" si="93"/>
        <v>104275.89894586893</v>
      </c>
      <c r="BB384" s="24">
        <f t="shared" si="94"/>
        <v>0</v>
      </c>
      <c r="BD384" t="s">
        <v>103</v>
      </c>
      <c r="BE384">
        <v>1</v>
      </c>
      <c r="BG384" t="s">
        <v>5305</v>
      </c>
      <c r="BI384" t="s">
        <v>107</v>
      </c>
      <c r="BN384" t="s">
        <v>5067</v>
      </c>
      <c r="BO384" t="s">
        <v>5088</v>
      </c>
      <c r="BP384" t="s">
        <v>5107</v>
      </c>
      <c r="BS384" t="e">
        <f>_xlfn.XLOOKUP(AV384,#REF!,#REF!)</f>
        <v>#REF!</v>
      </c>
    </row>
    <row r="385" spans="3:71" x14ac:dyDescent="0.2">
      <c r="C385" t="s">
        <v>94</v>
      </c>
      <c r="E385" t="s">
        <v>1312</v>
      </c>
      <c r="F385" t="s">
        <v>1313</v>
      </c>
      <c r="G385" t="s">
        <v>1314</v>
      </c>
      <c r="H385" s="1">
        <v>44760</v>
      </c>
      <c r="J385" t="s">
        <v>4690</v>
      </c>
      <c r="K385">
        <v>17</v>
      </c>
      <c r="L385" t="s">
        <v>4703</v>
      </c>
      <c r="M385" t="s">
        <v>293</v>
      </c>
      <c r="N385" t="s">
        <v>4668</v>
      </c>
      <c r="O385" t="s">
        <v>98</v>
      </c>
      <c r="P385" t="s">
        <v>99</v>
      </c>
      <c r="Q385">
        <f t="shared" si="88"/>
        <v>31</v>
      </c>
      <c r="R385" s="3">
        <v>1575000</v>
      </c>
      <c r="S385" s="3">
        <v>267500</v>
      </c>
      <c r="T385" s="20">
        <v>0.15</v>
      </c>
      <c r="U385" s="3">
        <f t="shared" si="100"/>
        <v>40125</v>
      </c>
      <c r="V385" s="21"/>
      <c r="W385" s="3">
        <v>6310.0961538461534</v>
      </c>
      <c r="X385" s="3">
        <v>3645.8333333333335</v>
      </c>
      <c r="Y385" s="22">
        <v>656.25</v>
      </c>
      <c r="Z385">
        <v>75</v>
      </c>
      <c r="AB385" s="3">
        <v>8799.1564769743018</v>
      </c>
      <c r="AC385" s="3">
        <v>4167</v>
      </c>
      <c r="AD385" s="3">
        <f t="shared" si="95"/>
        <v>331278.33596415375</v>
      </c>
      <c r="AE385" s="3">
        <v>5687.5</v>
      </c>
      <c r="AG385" s="3">
        <f t="shared" si="90"/>
        <v>336965.83596415375</v>
      </c>
      <c r="AJ385" s="3">
        <v>5785.5624142824954</v>
      </c>
      <c r="AK385" t="s">
        <v>266</v>
      </c>
      <c r="AL385" t="s">
        <v>267</v>
      </c>
      <c r="AM385" s="23">
        <v>8.5000000000000006E-2</v>
      </c>
      <c r="AN385" s="24">
        <f t="shared" si="101"/>
        <v>342751.39837843622</v>
      </c>
      <c r="AO385" s="25">
        <f t="shared" si="96"/>
        <v>29133.868862167081</v>
      </c>
      <c r="AP385" s="3">
        <f t="shared" si="97"/>
        <v>29700</v>
      </c>
      <c r="AQ385" s="24">
        <f t="shared" si="98"/>
        <v>2524.5</v>
      </c>
      <c r="AR385" s="24">
        <f t="shared" si="99"/>
        <v>404109.76724060328</v>
      </c>
      <c r="AS385" s="24">
        <f t="shared" si="91"/>
        <v>372451.39837843622</v>
      </c>
      <c r="AT385" t="s">
        <v>134</v>
      </c>
      <c r="AU385" t="s">
        <v>134</v>
      </c>
      <c r="AV385" t="s">
        <v>135</v>
      </c>
      <c r="AW385">
        <v>90218</v>
      </c>
      <c r="AX385" t="s">
        <v>136</v>
      </c>
      <c r="AY385">
        <v>94.088300000000004</v>
      </c>
      <c r="AZ385" s="3">
        <f t="shared" si="92"/>
        <v>4295.0055133380374</v>
      </c>
      <c r="BA385" s="24">
        <f t="shared" si="93"/>
        <v>372451.39837843622</v>
      </c>
      <c r="BB385" s="24">
        <f t="shared" si="94"/>
        <v>31658.368862167059</v>
      </c>
      <c r="BD385" t="s">
        <v>103</v>
      </c>
      <c r="BE385">
        <v>1</v>
      </c>
      <c r="BG385" t="s">
        <v>5305</v>
      </c>
      <c r="BI385" t="s">
        <v>471</v>
      </c>
      <c r="BN385" t="s">
        <v>5121</v>
      </c>
      <c r="BO385" t="s">
        <v>134</v>
      </c>
      <c r="BP385" t="s">
        <v>5062</v>
      </c>
      <c r="BS385" t="e">
        <f>_xlfn.XLOOKUP(AV385,#REF!,#REF!)</f>
        <v>#REF!</v>
      </c>
    </row>
    <row r="386" spans="3:71" x14ac:dyDescent="0.2">
      <c r="C386" t="s">
        <v>94</v>
      </c>
      <c r="E386" t="s">
        <v>1315</v>
      </c>
      <c r="F386" t="s">
        <v>1316</v>
      </c>
      <c r="G386" t="s">
        <v>1317</v>
      </c>
      <c r="H386" s="1">
        <v>44767</v>
      </c>
      <c r="J386" t="s">
        <v>4708</v>
      </c>
      <c r="K386">
        <v>12</v>
      </c>
      <c r="L386" t="s">
        <v>4703</v>
      </c>
      <c r="M386" t="s">
        <v>293</v>
      </c>
      <c r="N386" t="s">
        <v>4668</v>
      </c>
      <c r="O386" t="s">
        <v>98</v>
      </c>
      <c r="P386" t="s">
        <v>99</v>
      </c>
      <c r="Q386">
        <f t="shared" si="88"/>
        <v>31</v>
      </c>
      <c r="R386" s="3">
        <v>384877</v>
      </c>
      <c r="S386" s="3">
        <v>69146.166666666672</v>
      </c>
      <c r="T386" s="20">
        <v>0</v>
      </c>
      <c r="U386" s="3">
        <f t="shared" si="100"/>
        <v>0</v>
      </c>
      <c r="V386" s="21"/>
      <c r="W386" s="3">
        <v>1541.9751602564102</v>
      </c>
      <c r="X386" s="3">
        <v>890.91898148148152</v>
      </c>
      <c r="Y386" s="22">
        <v>160.36541666666668</v>
      </c>
      <c r="Z386">
        <v>75</v>
      </c>
      <c r="AB386" s="3">
        <v>0</v>
      </c>
      <c r="AC386" s="3">
        <v>4167</v>
      </c>
      <c r="AD386" s="3">
        <f t="shared" si="95"/>
        <v>75981.42622507122</v>
      </c>
      <c r="AE386" s="3">
        <v>5687.5</v>
      </c>
      <c r="AG386" s="3">
        <f t="shared" si="90"/>
        <v>81668.92622507122</v>
      </c>
      <c r="AJ386" s="3">
        <v>5785.5624142824954</v>
      </c>
      <c r="AK386" t="s">
        <v>266</v>
      </c>
      <c r="AL386" t="s">
        <v>267</v>
      </c>
      <c r="AM386" s="23">
        <v>8.5000000000000006E-2</v>
      </c>
      <c r="AN386" s="24">
        <f t="shared" si="101"/>
        <v>87454.488639353716</v>
      </c>
      <c r="AO386" s="25">
        <f t="shared" si="96"/>
        <v>7433.631534345066</v>
      </c>
      <c r="AP386" s="3">
        <f t="shared" si="97"/>
        <v>29700</v>
      </c>
      <c r="AQ386" s="24">
        <f t="shared" si="98"/>
        <v>2524.5</v>
      </c>
      <c r="AR386" s="24">
        <f t="shared" si="99"/>
        <v>127112.62017369879</v>
      </c>
      <c r="AS386" s="24">
        <f t="shared" si="91"/>
        <v>117154.48863935372</v>
      </c>
      <c r="AT386" t="s">
        <v>134</v>
      </c>
      <c r="AU386" t="s">
        <v>134</v>
      </c>
      <c r="AV386" t="s">
        <v>135</v>
      </c>
      <c r="AW386">
        <v>90373</v>
      </c>
      <c r="AX386" t="s">
        <v>136</v>
      </c>
      <c r="AY386">
        <v>94.088300000000004</v>
      </c>
      <c r="AZ386" s="3">
        <f t="shared" si="92"/>
        <v>1350.9928458022812</v>
      </c>
      <c r="BA386" s="24">
        <f t="shared" si="93"/>
        <v>117154.48863935372</v>
      </c>
      <c r="BB386" s="24">
        <f t="shared" si="94"/>
        <v>9958.1315343450697</v>
      </c>
      <c r="BD386" t="s">
        <v>103</v>
      </c>
      <c r="BE386">
        <v>1</v>
      </c>
      <c r="BG386" t="s">
        <v>5305</v>
      </c>
      <c r="BI386" t="s">
        <v>199</v>
      </c>
      <c r="BN386" t="s">
        <v>5124</v>
      </c>
      <c r="BO386" t="s">
        <v>5061</v>
      </c>
      <c r="BP386" t="s">
        <v>5062</v>
      </c>
      <c r="BS386" t="e">
        <f>_xlfn.XLOOKUP(AV386,#REF!,#REF!)</f>
        <v>#REF!</v>
      </c>
    </row>
    <row r="387" spans="3:71" x14ac:dyDescent="0.2">
      <c r="C387" t="s">
        <v>94</v>
      </c>
      <c r="E387" t="s">
        <v>1318</v>
      </c>
      <c r="F387" t="s">
        <v>1319</v>
      </c>
      <c r="G387" t="s">
        <v>1320</v>
      </c>
      <c r="H387" s="1">
        <v>44767</v>
      </c>
      <c r="J387" t="s">
        <v>4708</v>
      </c>
      <c r="K387">
        <v>12</v>
      </c>
      <c r="L387" t="s">
        <v>4667</v>
      </c>
      <c r="M387" t="s">
        <v>3984</v>
      </c>
      <c r="N387" t="s">
        <v>4668</v>
      </c>
      <c r="O387" t="s">
        <v>98</v>
      </c>
      <c r="P387" t="s">
        <v>99</v>
      </c>
      <c r="Q387">
        <f t="shared" si="88"/>
        <v>31</v>
      </c>
      <c r="R387" s="3">
        <v>302730</v>
      </c>
      <c r="S387" s="3">
        <v>50454.916666666664</v>
      </c>
      <c r="T387" s="20">
        <v>0</v>
      </c>
      <c r="U387" s="3">
        <f t="shared" si="100"/>
        <v>0</v>
      </c>
      <c r="V387" s="21"/>
      <c r="W387" s="3">
        <v>1212.8605769230769</v>
      </c>
      <c r="X387" s="3">
        <v>700.76388888888891</v>
      </c>
      <c r="Y387" s="22">
        <v>126.1375</v>
      </c>
      <c r="Z387">
        <v>75</v>
      </c>
      <c r="AB387" s="3">
        <v>0</v>
      </c>
      <c r="AC387" s="3">
        <v>4167</v>
      </c>
      <c r="AD387" s="3">
        <f t="shared" si="95"/>
        <v>56736.67863247863</v>
      </c>
      <c r="AE387" s="3">
        <v>4154.166666666667</v>
      </c>
      <c r="AG387" s="3">
        <f t="shared" si="90"/>
        <v>60890.845299145294</v>
      </c>
      <c r="AJ387" s="3">
        <v>4428.6782206037651</v>
      </c>
      <c r="AK387" t="s">
        <v>166</v>
      </c>
      <c r="AL387" t="s">
        <v>165</v>
      </c>
      <c r="AM387" s="23">
        <v>0.05</v>
      </c>
      <c r="AN387" s="24">
        <f t="shared" si="101"/>
        <v>65319.523519749062</v>
      </c>
      <c r="AO387" s="25">
        <f t="shared" si="96"/>
        <v>3265.9761759874532</v>
      </c>
      <c r="AP387" s="3">
        <f t="shared" si="97"/>
        <v>29700</v>
      </c>
      <c r="AQ387" s="24">
        <f t="shared" si="98"/>
        <v>1485</v>
      </c>
      <c r="AR387" s="24">
        <f t="shared" si="99"/>
        <v>99770.499695736522</v>
      </c>
      <c r="AS387" s="24">
        <f t="shared" si="91"/>
        <v>95019.523519749055</v>
      </c>
      <c r="AT387" t="s">
        <v>225</v>
      </c>
      <c r="AU387" t="s">
        <v>225</v>
      </c>
      <c r="AV387" t="s">
        <v>156</v>
      </c>
      <c r="AW387" t="s">
        <v>4880</v>
      </c>
      <c r="AX387" t="s">
        <v>157</v>
      </c>
      <c r="AY387">
        <v>125.569</v>
      </c>
      <c r="AZ387" s="3">
        <f t="shared" si="92"/>
        <v>794.5472186267034</v>
      </c>
      <c r="BA387" s="24">
        <f t="shared" si="93"/>
        <v>95019.523519749055</v>
      </c>
      <c r="BB387" s="24">
        <f t="shared" si="94"/>
        <v>4750.9761759874673</v>
      </c>
      <c r="BD387" t="s">
        <v>103</v>
      </c>
      <c r="BE387">
        <v>1</v>
      </c>
      <c r="BG387" t="s">
        <v>5309</v>
      </c>
      <c r="BI387" t="s">
        <v>144</v>
      </c>
      <c r="BN387" t="s">
        <v>5067</v>
      </c>
      <c r="BO387" t="s">
        <v>5074</v>
      </c>
      <c r="BP387" t="s">
        <v>5093</v>
      </c>
      <c r="BS387" t="e">
        <f>_xlfn.XLOOKUP(AV387,#REF!,#REF!)</f>
        <v>#REF!</v>
      </c>
    </row>
    <row r="388" spans="3:71" x14ac:dyDescent="0.2">
      <c r="C388" t="s">
        <v>94</v>
      </c>
      <c r="E388" t="s">
        <v>1321</v>
      </c>
      <c r="F388" t="s">
        <v>1322</v>
      </c>
      <c r="G388" t="s">
        <v>1323</v>
      </c>
      <c r="H388" s="1">
        <v>44767</v>
      </c>
      <c r="J388" t="s">
        <v>4708</v>
      </c>
      <c r="K388">
        <v>12</v>
      </c>
      <c r="L388" t="s">
        <v>4667</v>
      </c>
      <c r="M388" t="s">
        <v>3984</v>
      </c>
      <c r="N388" t="s">
        <v>4668</v>
      </c>
      <c r="O388" t="s">
        <v>98</v>
      </c>
      <c r="P388" t="s">
        <v>99</v>
      </c>
      <c r="Q388">
        <f t="shared" ref="Q388:Q451" si="102">IF(IF(ISBLANK(I388),"",MONTH(I388))&lt;&gt;MONTH($Q$1),IF(($Q$1-H388)&gt;30,DAY(EOMONTH($Q$1,0)),EOMONTH($Q$1,0)-H388+1),DAY(I388))</f>
        <v>31</v>
      </c>
      <c r="R388" s="3">
        <v>279732</v>
      </c>
      <c r="S388" s="3">
        <v>51622</v>
      </c>
      <c r="T388" s="20">
        <v>0</v>
      </c>
      <c r="U388" s="3">
        <f t="shared" si="100"/>
        <v>0</v>
      </c>
      <c r="V388" s="21"/>
      <c r="W388" s="3">
        <v>1120.7211538461538</v>
      </c>
      <c r="X388" s="3">
        <v>647.52777777777783</v>
      </c>
      <c r="Y388" s="22">
        <v>116.55500000000001</v>
      </c>
      <c r="Z388">
        <v>75</v>
      </c>
      <c r="AB388" s="3">
        <v>0</v>
      </c>
      <c r="AC388" s="3">
        <v>4167</v>
      </c>
      <c r="AD388" s="3">
        <f t="shared" si="95"/>
        <v>57748.803931623937</v>
      </c>
      <c r="AE388" s="3">
        <v>4154.166666666667</v>
      </c>
      <c r="AG388" s="3">
        <f t="shared" ref="AG388:AG451" si="103">AD388+AE388</f>
        <v>61902.970598290602</v>
      </c>
      <c r="AJ388" s="3">
        <v>4428.6782206037651</v>
      </c>
      <c r="AK388" t="s">
        <v>166</v>
      </c>
      <c r="AL388" t="s">
        <v>165</v>
      </c>
      <c r="AM388" s="23">
        <v>0.05</v>
      </c>
      <c r="AN388" s="24">
        <f t="shared" si="101"/>
        <v>66331.648818894362</v>
      </c>
      <c r="AO388" s="25">
        <f t="shared" si="96"/>
        <v>3316.5824409447182</v>
      </c>
      <c r="AP388" s="3">
        <f t="shared" si="97"/>
        <v>29700</v>
      </c>
      <c r="AQ388" s="24">
        <f t="shared" si="98"/>
        <v>1485</v>
      </c>
      <c r="AR388" s="24">
        <f t="shared" si="99"/>
        <v>100833.23125983909</v>
      </c>
      <c r="AS388" s="24">
        <f t="shared" ref="AS388:AS451" si="104">+AN388+AP388</f>
        <v>96031.648818894362</v>
      </c>
      <c r="AT388" t="s">
        <v>225</v>
      </c>
      <c r="AU388" t="s">
        <v>225</v>
      </c>
      <c r="AV388" t="s">
        <v>156</v>
      </c>
      <c r="AW388" t="s">
        <v>4848</v>
      </c>
      <c r="AX388" t="s">
        <v>157</v>
      </c>
      <c r="AY388">
        <v>125.569</v>
      </c>
      <c r="AZ388" s="3">
        <f t="shared" ref="AZ388:AZ451" si="105">AR388/AY388</f>
        <v>803.0105460729884</v>
      </c>
      <c r="BA388" s="24">
        <f t="shared" ref="BA388:BA451" si="106">AS388</f>
        <v>96031.648818894362</v>
      </c>
      <c r="BB388" s="24">
        <f t="shared" ref="BB388:BB451" si="107">AR388-AS388</f>
        <v>4801.5824409447232</v>
      </c>
      <c r="BD388" t="s">
        <v>103</v>
      </c>
      <c r="BE388">
        <v>1</v>
      </c>
      <c r="BG388" t="s">
        <v>5309</v>
      </c>
      <c r="BI388" t="s">
        <v>144</v>
      </c>
      <c r="BN388" t="s">
        <v>5067</v>
      </c>
      <c r="BO388" t="s">
        <v>5074</v>
      </c>
      <c r="BP388" t="s">
        <v>5141</v>
      </c>
      <c r="BS388" t="e">
        <f>_xlfn.XLOOKUP(AV388,#REF!,#REF!)</f>
        <v>#REF!</v>
      </c>
    </row>
    <row r="389" spans="3:71" x14ac:dyDescent="0.2">
      <c r="C389" t="s">
        <v>94</v>
      </c>
      <c r="E389" t="s">
        <v>1324</v>
      </c>
      <c r="F389" t="s">
        <v>1325</v>
      </c>
      <c r="G389" t="s">
        <v>1326</v>
      </c>
      <c r="H389" s="1">
        <v>44767</v>
      </c>
      <c r="J389" t="s">
        <v>4778</v>
      </c>
      <c r="K389">
        <v>11</v>
      </c>
      <c r="L389" t="s">
        <v>4667</v>
      </c>
      <c r="M389" t="s">
        <v>3984</v>
      </c>
      <c r="N389" t="s">
        <v>4668</v>
      </c>
      <c r="O389" t="s">
        <v>98</v>
      </c>
      <c r="P389" t="s">
        <v>99</v>
      </c>
      <c r="Q389">
        <f t="shared" si="102"/>
        <v>31</v>
      </c>
      <c r="R389" s="3">
        <v>252577</v>
      </c>
      <c r="S389" s="3">
        <v>47096.166666666664</v>
      </c>
      <c r="T389" s="20">
        <v>0</v>
      </c>
      <c r="U389" s="3">
        <f t="shared" si="100"/>
        <v>0</v>
      </c>
      <c r="V389" s="21"/>
      <c r="W389" s="3">
        <v>1011.9270833333334</v>
      </c>
      <c r="X389" s="3">
        <v>584.66898148148152</v>
      </c>
      <c r="Y389" s="22">
        <v>105.24041666666666</v>
      </c>
      <c r="Z389">
        <v>75</v>
      </c>
      <c r="AB389" s="3">
        <v>0</v>
      </c>
      <c r="AC389" s="3">
        <v>4167</v>
      </c>
      <c r="AD389" s="3">
        <f t="shared" si="95"/>
        <v>53040.003148148149</v>
      </c>
      <c r="AE389" s="3">
        <v>4154.166666666667</v>
      </c>
      <c r="AG389" s="3">
        <f t="shared" si="103"/>
        <v>57194.169814814813</v>
      </c>
      <c r="AJ389" s="3">
        <v>0</v>
      </c>
      <c r="AK389" t="s">
        <v>100</v>
      </c>
      <c r="AM389" s="23">
        <v>0.05</v>
      </c>
      <c r="AN389" s="24">
        <f t="shared" si="101"/>
        <v>57194.169814814813</v>
      </c>
      <c r="AO389" s="25">
        <f t="shared" si="96"/>
        <v>2859.7084907407407</v>
      </c>
      <c r="AP389" s="3">
        <f t="shared" si="97"/>
        <v>29700</v>
      </c>
      <c r="AQ389" s="24">
        <f t="shared" si="98"/>
        <v>1485</v>
      </c>
      <c r="AR389" s="24">
        <f t="shared" si="99"/>
        <v>91238.878305555554</v>
      </c>
      <c r="AS389" s="24">
        <f t="shared" si="104"/>
        <v>86894.169814814813</v>
      </c>
      <c r="AT389" t="s">
        <v>4881</v>
      </c>
      <c r="AU389" t="s">
        <v>1327</v>
      </c>
      <c r="AV389" t="s">
        <v>1328</v>
      </c>
      <c r="AW389">
        <v>1507756</v>
      </c>
      <c r="AX389" t="s">
        <v>102</v>
      </c>
      <c r="AY389">
        <v>108.643</v>
      </c>
      <c r="AZ389" s="3">
        <f t="shared" si="105"/>
        <v>839.80448170204761</v>
      </c>
      <c r="BA389" s="24">
        <f t="shared" si="106"/>
        <v>86894.169814814813</v>
      </c>
      <c r="BB389" s="24">
        <f t="shared" si="107"/>
        <v>4344.7084907407407</v>
      </c>
      <c r="BD389" t="s">
        <v>103</v>
      </c>
      <c r="BE389">
        <v>1</v>
      </c>
      <c r="BG389" t="s">
        <v>5314</v>
      </c>
      <c r="BI389" t="s">
        <v>144</v>
      </c>
      <c r="BN389" t="s">
        <v>5067</v>
      </c>
      <c r="BO389" t="s">
        <v>5167</v>
      </c>
      <c r="BP389" t="s">
        <v>5168</v>
      </c>
      <c r="BS389" t="e">
        <f>_xlfn.XLOOKUP(AV389,#REF!,#REF!)</f>
        <v>#REF!</v>
      </c>
    </row>
    <row r="390" spans="3:71" x14ac:dyDescent="0.2">
      <c r="C390" t="s">
        <v>94</v>
      </c>
      <c r="E390" t="s">
        <v>1329</v>
      </c>
      <c r="F390" t="s">
        <v>1330</v>
      </c>
      <c r="G390" t="s">
        <v>1331</v>
      </c>
      <c r="H390" s="1">
        <v>44767</v>
      </c>
      <c r="J390" t="s">
        <v>4702</v>
      </c>
      <c r="K390">
        <v>13</v>
      </c>
      <c r="L390" t="s">
        <v>4667</v>
      </c>
      <c r="M390" t="s">
        <v>3984</v>
      </c>
      <c r="N390" t="s">
        <v>4668</v>
      </c>
      <c r="O390" t="s">
        <v>98</v>
      </c>
      <c r="P390" t="s">
        <v>99</v>
      </c>
      <c r="Q390">
        <f t="shared" si="102"/>
        <v>31</v>
      </c>
      <c r="R390" s="3">
        <v>361659</v>
      </c>
      <c r="S390" s="3">
        <v>65276.416666666672</v>
      </c>
      <c r="T390" s="20">
        <v>0</v>
      </c>
      <c r="U390" s="3">
        <f t="shared" si="100"/>
        <v>0</v>
      </c>
      <c r="V390" s="21"/>
      <c r="W390" s="3">
        <v>1448.9543269230769</v>
      </c>
      <c r="X390" s="3">
        <v>837.1736111111112</v>
      </c>
      <c r="Y390" s="22">
        <v>150.69125</v>
      </c>
      <c r="Z390">
        <v>75</v>
      </c>
      <c r="AB390" s="3">
        <v>0</v>
      </c>
      <c r="AC390" s="3">
        <v>4167</v>
      </c>
      <c r="AD390" s="3">
        <f t="shared" si="95"/>
        <v>71955.235854700863</v>
      </c>
      <c r="AE390" s="3">
        <v>4154.166666666667</v>
      </c>
      <c r="AG390" s="3">
        <f t="shared" si="103"/>
        <v>76109.402521367534</v>
      </c>
      <c r="AJ390" s="3">
        <v>0</v>
      </c>
      <c r="AK390" t="s">
        <v>100</v>
      </c>
      <c r="AM390" s="23">
        <v>0.05</v>
      </c>
      <c r="AN390" s="24">
        <f t="shared" si="101"/>
        <v>76109.402521367534</v>
      </c>
      <c r="AO390" s="25">
        <f t="shared" si="96"/>
        <v>3805.4701260683769</v>
      </c>
      <c r="AP390" s="3">
        <f t="shared" si="97"/>
        <v>29700</v>
      </c>
      <c r="AQ390" s="24">
        <f t="shared" si="98"/>
        <v>1485</v>
      </c>
      <c r="AR390" s="24">
        <f t="shared" si="99"/>
        <v>111099.87264743591</v>
      </c>
      <c r="AS390" s="24">
        <f t="shared" si="104"/>
        <v>105809.40252136753</v>
      </c>
      <c r="AT390" t="s">
        <v>134</v>
      </c>
      <c r="AU390" t="s">
        <v>134</v>
      </c>
      <c r="AV390" t="s">
        <v>135</v>
      </c>
      <c r="AW390">
        <v>35875</v>
      </c>
      <c r="AX390" t="s">
        <v>136</v>
      </c>
      <c r="AY390">
        <v>94.088300000000004</v>
      </c>
      <c r="AZ390" s="3">
        <f t="shared" si="105"/>
        <v>1180.80433643116</v>
      </c>
      <c r="BA390" s="24">
        <f t="shared" si="106"/>
        <v>105809.40252136753</v>
      </c>
      <c r="BB390" s="24">
        <f t="shared" si="107"/>
        <v>5290.4701260683796</v>
      </c>
      <c r="BD390" t="s">
        <v>103</v>
      </c>
      <c r="BE390">
        <v>1</v>
      </c>
      <c r="BG390" t="s">
        <v>5305</v>
      </c>
      <c r="BI390" t="s">
        <v>144</v>
      </c>
      <c r="BN390" t="s">
        <v>5067</v>
      </c>
      <c r="BO390" t="s">
        <v>5071</v>
      </c>
      <c r="BP390" t="s">
        <v>5076</v>
      </c>
      <c r="BS390" t="e">
        <f>_xlfn.XLOOKUP(AV390,#REF!,#REF!)</f>
        <v>#REF!</v>
      </c>
    </row>
    <row r="391" spans="3:71" x14ac:dyDescent="0.2">
      <c r="C391" t="s">
        <v>94</v>
      </c>
      <c r="E391" t="s">
        <v>1332</v>
      </c>
      <c r="F391" t="s">
        <v>1333</v>
      </c>
      <c r="G391" t="s">
        <v>1334</v>
      </c>
      <c r="H391" s="1">
        <v>44767</v>
      </c>
      <c r="J391" t="s">
        <v>4778</v>
      </c>
      <c r="K391">
        <v>11</v>
      </c>
      <c r="L391" t="s">
        <v>4667</v>
      </c>
      <c r="M391" t="s">
        <v>3984</v>
      </c>
      <c r="N391" t="s">
        <v>4668</v>
      </c>
      <c r="O391" t="s">
        <v>98</v>
      </c>
      <c r="P391" t="s">
        <v>99</v>
      </c>
      <c r="Q391">
        <f t="shared" si="102"/>
        <v>31</v>
      </c>
      <c r="R391" s="3">
        <v>252120</v>
      </c>
      <c r="S391" s="3">
        <v>44462.583333333336</v>
      </c>
      <c r="T391" s="20">
        <v>0</v>
      </c>
      <c r="U391" s="3">
        <f t="shared" si="100"/>
        <v>0</v>
      </c>
      <c r="V391" s="21"/>
      <c r="W391" s="3">
        <v>1010.0961538461538</v>
      </c>
      <c r="X391" s="3">
        <v>583.6111111111112</v>
      </c>
      <c r="Y391" s="22">
        <v>105.05</v>
      </c>
      <c r="Z391">
        <v>75</v>
      </c>
      <c r="AB391" s="3">
        <v>0</v>
      </c>
      <c r="AC391" s="3">
        <v>4167</v>
      </c>
      <c r="AD391" s="3">
        <f t="shared" si="95"/>
        <v>50403.340598290604</v>
      </c>
      <c r="AE391" s="3">
        <v>4154.166666666667</v>
      </c>
      <c r="AG391" s="3">
        <f t="shared" si="103"/>
        <v>54557.507264957268</v>
      </c>
      <c r="AJ391" s="3">
        <v>4428.6782206037651</v>
      </c>
      <c r="AK391" t="s">
        <v>166</v>
      </c>
      <c r="AL391" t="s">
        <v>165</v>
      </c>
      <c r="AM391" s="23">
        <v>0.05</v>
      </c>
      <c r="AN391" s="24">
        <f t="shared" si="101"/>
        <v>58986.185485561036</v>
      </c>
      <c r="AO391" s="25">
        <f t="shared" si="96"/>
        <v>2949.3092742780518</v>
      </c>
      <c r="AP391" s="3">
        <f t="shared" si="97"/>
        <v>29700</v>
      </c>
      <c r="AQ391" s="24">
        <f t="shared" si="98"/>
        <v>1485</v>
      </c>
      <c r="AR391" s="24">
        <f t="shared" si="99"/>
        <v>93120.494759839086</v>
      </c>
      <c r="AS391" s="24">
        <f t="shared" si="104"/>
        <v>88686.185485561029</v>
      </c>
      <c r="AT391" t="s">
        <v>225</v>
      </c>
      <c r="AU391" t="s">
        <v>225</v>
      </c>
      <c r="AV391" t="s">
        <v>156</v>
      </c>
      <c r="AW391" t="s">
        <v>4825</v>
      </c>
      <c r="AX391" t="s">
        <v>157</v>
      </c>
      <c r="AY391">
        <v>125.569</v>
      </c>
      <c r="AZ391" s="3">
        <f t="shared" si="105"/>
        <v>741.58824837212273</v>
      </c>
      <c r="BA391" s="24">
        <f t="shared" si="106"/>
        <v>88686.185485561029</v>
      </c>
      <c r="BB391" s="24">
        <f t="shared" si="107"/>
        <v>4434.3092742780573</v>
      </c>
      <c r="BD391" t="s">
        <v>103</v>
      </c>
      <c r="BE391">
        <v>1</v>
      </c>
      <c r="BG391" t="s">
        <v>5309</v>
      </c>
      <c r="BI391" t="s">
        <v>144</v>
      </c>
      <c r="BN391" t="s">
        <v>5067</v>
      </c>
      <c r="BO391" t="s">
        <v>5071</v>
      </c>
      <c r="BP391" t="s">
        <v>5073</v>
      </c>
      <c r="BS391" t="e">
        <f>_xlfn.XLOOKUP(AV391,#REF!,#REF!)</f>
        <v>#REF!</v>
      </c>
    </row>
    <row r="392" spans="3:71" x14ac:dyDescent="0.2">
      <c r="C392" t="s">
        <v>94</v>
      </c>
      <c r="E392" t="s">
        <v>1335</v>
      </c>
      <c r="F392" t="s">
        <v>1336</v>
      </c>
      <c r="G392" t="s">
        <v>1337</v>
      </c>
      <c r="H392" s="1">
        <v>44767</v>
      </c>
      <c r="J392" t="s">
        <v>4778</v>
      </c>
      <c r="K392">
        <v>11</v>
      </c>
      <c r="L392" t="s">
        <v>4616</v>
      </c>
      <c r="M392" t="s">
        <v>4464</v>
      </c>
      <c r="N392" t="s">
        <v>4668</v>
      </c>
      <c r="O392" t="s">
        <v>98</v>
      </c>
      <c r="P392" t="s">
        <v>99</v>
      </c>
      <c r="Q392">
        <f t="shared" si="102"/>
        <v>31</v>
      </c>
      <c r="R392" s="3">
        <v>252120</v>
      </c>
      <c r="S392" s="3">
        <v>43341.25</v>
      </c>
      <c r="T392" s="20">
        <v>0</v>
      </c>
      <c r="U392" s="3">
        <f t="shared" si="100"/>
        <v>0</v>
      </c>
      <c r="V392" s="21"/>
      <c r="W392" s="3">
        <v>1010.0961538461538</v>
      </c>
      <c r="X392" s="3">
        <v>583.6111111111112</v>
      </c>
      <c r="Y392" s="22">
        <v>105.05</v>
      </c>
      <c r="Z392">
        <v>75</v>
      </c>
      <c r="AB392" s="3">
        <v>1834.8223600257277</v>
      </c>
      <c r="AC392" s="3">
        <v>4167</v>
      </c>
      <c r="AD392" s="3">
        <f t="shared" si="95"/>
        <v>51116.829624982995</v>
      </c>
      <c r="AE392" s="3">
        <v>12402.5</v>
      </c>
      <c r="AG392" s="3">
        <f t="shared" si="103"/>
        <v>63519.329624982995</v>
      </c>
      <c r="AJ392" s="3">
        <v>33281</v>
      </c>
      <c r="AK392" t="s">
        <v>132</v>
      </c>
      <c r="AL392" t="s">
        <v>133</v>
      </c>
      <c r="AM392" s="23">
        <v>0.05</v>
      </c>
      <c r="AN392" s="24">
        <f t="shared" si="101"/>
        <v>96800.329624982987</v>
      </c>
      <c r="AO392" s="25">
        <f t="shared" si="96"/>
        <v>4840.0164812491494</v>
      </c>
      <c r="AP392" s="3">
        <f t="shared" si="97"/>
        <v>29700</v>
      </c>
      <c r="AQ392" s="24">
        <f t="shared" si="98"/>
        <v>1485</v>
      </c>
      <c r="AR392" s="24">
        <f t="shared" si="99"/>
        <v>132825.34610623214</v>
      </c>
      <c r="AS392" s="24">
        <f t="shared" si="104"/>
        <v>126500.32962498299</v>
      </c>
      <c r="AT392" t="s">
        <v>836</v>
      </c>
      <c r="AU392" t="s">
        <v>836</v>
      </c>
      <c r="AV392" t="s">
        <v>837</v>
      </c>
      <c r="AW392" t="s">
        <v>4882</v>
      </c>
      <c r="AX392" t="s">
        <v>102</v>
      </c>
      <c r="AY392">
        <v>108.643</v>
      </c>
      <c r="AZ392" s="3">
        <f t="shared" si="105"/>
        <v>1222.5854045472984</v>
      </c>
      <c r="BA392" s="24">
        <f t="shared" si="106"/>
        <v>126500.32962498299</v>
      </c>
      <c r="BB392" s="24">
        <f t="shared" si="107"/>
        <v>6325.0164812491566</v>
      </c>
      <c r="BD392" t="s">
        <v>103</v>
      </c>
      <c r="BE392">
        <v>1</v>
      </c>
      <c r="BG392" t="s">
        <v>170</v>
      </c>
      <c r="BI392" t="s">
        <v>137</v>
      </c>
      <c r="BN392" t="s">
        <v>5067</v>
      </c>
      <c r="BO392" t="s">
        <v>5066</v>
      </c>
      <c r="BP392" t="s">
        <v>5066</v>
      </c>
      <c r="BS392" t="e">
        <f>_xlfn.XLOOKUP(AV392,#REF!,#REF!)</f>
        <v>#REF!</v>
      </c>
    </row>
    <row r="393" spans="3:71" x14ac:dyDescent="0.2">
      <c r="C393" t="s">
        <v>94</v>
      </c>
      <c r="E393" t="s">
        <v>1338</v>
      </c>
      <c r="F393" t="s">
        <v>1339</v>
      </c>
      <c r="G393" t="s">
        <v>1340</v>
      </c>
      <c r="H393" s="1">
        <v>44767</v>
      </c>
      <c r="J393" t="s">
        <v>4708</v>
      </c>
      <c r="K393">
        <v>12</v>
      </c>
      <c r="L393" t="s">
        <v>4667</v>
      </c>
      <c r="M393" t="s">
        <v>3984</v>
      </c>
      <c r="N393" t="s">
        <v>4668</v>
      </c>
      <c r="O393" t="s">
        <v>98</v>
      </c>
      <c r="P393" t="s">
        <v>99</v>
      </c>
      <c r="Q393">
        <f t="shared" si="102"/>
        <v>31</v>
      </c>
      <c r="R393" s="3">
        <v>252120</v>
      </c>
      <c r="S393" s="3">
        <v>41203.166666666664</v>
      </c>
      <c r="T393" s="20">
        <v>0</v>
      </c>
      <c r="U393" s="3">
        <f t="shared" si="100"/>
        <v>0</v>
      </c>
      <c r="V393" s="21"/>
      <c r="W393" s="3">
        <v>1010.0961538461538</v>
      </c>
      <c r="X393" s="3">
        <v>583.6111111111112</v>
      </c>
      <c r="Y393" s="22">
        <v>105.05</v>
      </c>
      <c r="Z393">
        <v>75</v>
      </c>
      <c r="AB393" s="3">
        <v>0</v>
      </c>
      <c r="AC393" s="3">
        <v>4167</v>
      </c>
      <c r="AD393" s="3">
        <f t="shared" ref="AD393:AD456" si="108">S393+U393+V393+W393+X393+Y393+Z393+AA393+AB393+AC393</f>
        <v>47143.923931623933</v>
      </c>
      <c r="AE393" s="3">
        <v>4154.166666666667</v>
      </c>
      <c r="AG393" s="3">
        <f t="shared" si="103"/>
        <v>51298.090598290597</v>
      </c>
      <c r="AJ393" s="3">
        <v>4428.6782206037651</v>
      </c>
      <c r="AK393" t="s">
        <v>166</v>
      </c>
      <c r="AL393" t="s">
        <v>165</v>
      </c>
      <c r="AM393" s="23">
        <v>0.05</v>
      </c>
      <c r="AN393" s="24">
        <f t="shared" si="101"/>
        <v>55726.768818894365</v>
      </c>
      <c r="AO393" s="25">
        <f t="shared" ref="AO393:AO456" si="109">AM393*AN393</f>
        <v>2786.3384409447185</v>
      </c>
      <c r="AP393" s="3">
        <f t="shared" ref="AP393:AP456" si="110">+(29700/31)*Q393</f>
        <v>29700</v>
      </c>
      <c r="AQ393" s="24">
        <f t="shared" ref="AQ393:AQ456" si="111">AP393*AM393</f>
        <v>1485</v>
      </c>
      <c r="AR393" s="24">
        <f t="shared" ref="AR393:AR456" si="112">AN393+AO393+AP393+AQ393</f>
        <v>89698.107259839075</v>
      </c>
      <c r="AS393" s="24">
        <f t="shared" si="104"/>
        <v>85426.768818894372</v>
      </c>
      <c r="AT393" t="s">
        <v>225</v>
      </c>
      <c r="AU393" t="s">
        <v>225</v>
      </c>
      <c r="AV393" t="s">
        <v>156</v>
      </c>
      <c r="AW393" t="s">
        <v>4883</v>
      </c>
      <c r="AX393" t="s">
        <v>157</v>
      </c>
      <c r="AY393">
        <v>125.569</v>
      </c>
      <c r="AZ393" s="3">
        <f t="shared" si="105"/>
        <v>714.33321329180831</v>
      </c>
      <c r="BA393" s="24">
        <f t="shared" si="106"/>
        <v>85426.768818894372</v>
      </c>
      <c r="BB393" s="24">
        <f t="shared" si="107"/>
        <v>4271.3384409447026</v>
      </c>
      <c r="BD393" t="s">
        <v>103</v>
      </c>
      <c r="BE393">
        <v>1</v>
      </c>
      <c r="BG393" t="s">
        <v>5309</v>
      </c>
      <c r="BI393" t="s">
        <v>144</v>
      </c>
      <c r="BN393" t="s">
        <v>5067</v>
      </c>
      <c r="BO393" t="s">
        <v>5074</v>
      </c>
      <c r="BP393" t="s">
        <v>5169</v>
      </c>
      <c r="BS393" t="e">
        <f>_xlfn.XLOOKUP(AV393,#REF!,#REF!)</f>
        <v>#REF!</v>
      </c>
    </row>
    <row r="394" spans="3:71" x14ac:dyDescent="0.2">
      <c r="C394" t="s">
        <v>94</v>
      </c>
      <c r="E394" t="s">
        <v>1341</v>
      </c>
      <c r="F394" t="s">
        <v>1342</v>
      </c>
      <c r="G394" t="s">
        <v>1343</v>
      </c>
      <c r="H394" s="1">
        <v>44795</v>
      </c>
      <c r="J394" t="s">
        <v>4702</v>
      </c>
      <c r="K394">
        <v>13</v>
      </c>
      <c r="L394" t="s">
        <v>4703</v>
      </c>
      <c r="M394" t="s">
        <v>293</v>
      </c>
      <c r="N394" t="s">
        <v>4668</v>
      </c>
      <c r="O394" t="s">
        <v>98</v>
      </c>
      <c r="P394" t="s">
        <v>99</v>
      </c>
      <c r="Q394">
        <f t="shared" si="102"/>
        <v>31</v>
      </c>
      <c r="R394" s="3">
        <v>453295</v>
      </c>
      <c r="S394" s="3">
        <v>80549.083333333328</v>
      </c>
      <c r="T394" s="20">
        <v>0</v>
      </c>
      <c r="U394" s="3">
        <f t="shared" si="100"/>
        <v>0</v>
      </c>
      <c r="V394" s="21"/>
      <c r="W394" s="3">
        <v>1816.0857371794873</v>
      </c>
      <c r="X394" s="3">
        <v>1049.2939814814815</v>
      </c>
      <c r="Y394" s="22">
        <v>188.87291666666667</v>
      </c>
      <c r="Z394">
        <v>75</v>
      </c>
      <c r="AB394" s="3">
        <v>0</v>
      </c>
      <c r="AC394" s="3">
        <v>4167</v>
      </c>
      <c r="AD394" s="3">
        <f t="shared" si="108"/>
        <v>87845.335968660947</v>
      </c>
      <c r="AE394" s="3">
        <v>5687.5</v>
      </c>
      <c r="AG394" s="3">
        <f t="shared" si="103"/>
        <v>93532.835968660947</v>
      </c>
      <c r="AJ394" s="3">
        <v>5813.1491241962494</v>
      </c>
      <c r="AK394" t="s">
        <v>229</v>
      </c>
      <c r="AL394" t="s">
        <v>230</v>
      </c>
      <c r="AM394" s="23">
        <v>8.5000000000000006E-2</v>
      </c>
      <c r="AN394" s="24">
        <f t="shared" si="101"/>
        <v>99345.985092857198</v>
      </c>
      <c r="AO394" s="25">
        <f t="shared" si="109"/>
        <v>8444.4087328928617</v>
      </c>
      <c r="AP394" s="3">
        <f t="shared" si="110"/>
        <v>29700</v>
      </c>
      <c r="AQ394" s="24">
        <f t="shared" si="111"/>
        <v>2524.5</v>
      </c>
      <c r="AR394" s="24">
        <f t="shared" si="112"/>
        <v>140014.89382575004</v>
      </c>
      <c r="AS394" s="24">
        <f t="shared" si="104"/>
        <v>129045.9850928572</v>
      </c>
      <c r="AT394" t="s">
        <v>225</v>
      </c>
      <c r="AU394" t="s">
        <v>225</v>
      </c>
      <c r="AV394" t="s">
        <v>156</v>
      </c>
      <c r="AW394" t="s">
        <v>4871</v>
      </c>
      <c r="AX394" t="s">
        <v>157</v>
      </c>
      <c r="AY394">
        <v>125.569</v>
      </c>
      <c r="AZ394" s="3">
        <f t="shared" si="105"/>
        <v>1115.0434727181871</v>
      </c>
      <c r="BA394" s="24">
        <f t="shared" si="106"/>
        <v>129045.9850928572</v>
      </c>
      <c r="BB394" s="24">
        <f t="shared" si="107"/>
        <v>10968.908732892844</v>
      </c>
      <c r="BD394" t="s">
        <v>103</v>
      </c>
      <c r="BE394">
        <v>1</v>
      </c>
      <c r="BG394" t="s">
        <v>5309</v>
      </c>
      <c r="BI394" t="s">
        <v>199</v>
      </c>
      <c r="BN394" t="s">
        <v>5060</v>
      </c>
      <c r="BO394" t="s">
        <v>5074</v>
      </c>
      <c r="BP394" t="s">
        <v>5144</v>
      </c>
      <c r="BS394" t="e">
        <f>_xlfn.XLOOKUP(AV394,#REF!,#REF!)</f>
        <v>#REF!</v>
      </c>
    </row>
    <row r="395" spans="3:71" x14ac:dyDescent="0.2">
      <c r="C395" t="s">
        <v>94</v>
      </c>
      <c r="E395" t="s">
        <v>1344</v>
      </c>
      <c r="F395" t="s">
        <v>1345</v>
      </c>
      <c r="G395" t="s">
        <v>1346</v>
      </c>
      <c r="H395" s="1">
        <v>44777</v>
      </c>
      <c r="J395" t="s">
        <v>4697</v>
      </c>
      <c r="K395">
        <v>14</v>
      </c>
      <c r="L395" t="s">
        <v>4616</v>
      </c>
      <c r="M395" t="s">
        <v>4464</v>
      </c>
      <c r="N395" t="s">
        <v>4668</v>
      </c>
      <c r="O395" t="s">
        <v>98</v>
      </c>
      <c r="P395" t="s">
        <v>99</v>
      </c>
      <c r="Q395">
        <f t="shared" si="102"/>
        <v>31</v>
      </c>
      <c r="R395" s="3">
        <v>710752</v>
      </c>
      <c r="S395" s="3">
        <v>118458.58333333333</v>
      </c>
      <c r="T395" s="20">
        <v>0.1</v>
      </c>
      <c r="U395" s="3">
        <f t="shared" si="100"/>
        <v>11845.858333333334</v>
      </c>
      <c r="V395" s="21"/>
      <c r="W395" s="3">
        <v>2847.5641025641021</v>
      </c>
      <c r="X395" s="3">
        <v>1645.2592592592594</v>
      </c>
      <c r="Y395" s="22">
        <v>296.1466666666667</v>
      </c>
      <c r="Z395">
        <v>75</v>
      </c>
      <c r="AB395" s="3">
        <v>2561.1702401252478</v>
      </c>
      <c r="AC395" s="3">
        <v>4167</v>
      </c>
      <c r="AD395" s="3">
        <f t="shared" si="108"/>
        <v>141896.58193528195</v>
      </c>
      <c r="AE395" s="3">
        <v>12402.5</v>
      </c>
      <c r="AG395" s="3">
        <f t="shared" si="103"/>
        <v>154299.08193528195</v>
      </c>
      <c r="AJ395" s="3">
        <v>0</v>
      </c>
      <c r="AK395" t="s">
        <v>100</v>
      </c>
      <c r="AM395" s="23">
        <v>0.05</v>
      </c>
      <c r="AN395" s="24">
        <f t="shared" si="101"/>
        <v>154299.08193528195</v>
      </c>
      <c r="AO395" s="25">
        <f t="shared" si="109"/>
        <v>7714.9540967640978</v>
      </c>
      <c r="AP395" s="3">
        <f t="shared" si="110"/>
        <v>29700</v>
      </c>
      <c r="AQ395" s="24">
        <f t="shared" si="111"/>
        <v>1485</v>
      </c>
      <c r="AR395" s="24">
        <f t="shared" si="112"/>
        <v>193199.03603204605</v>
      </c>
      <c r="AS395" s="24">
        <f t="shared" si="104"/>
        <v>183999.08193528195</v>
      </c>
      <c r="AT395" t="s">
        <v>4725</v>
      </c>
      <c r="AU395" t="s">
        <v>174</v>
      </c>
      <c r="AV395" t="s">
        <v>174</v>
      </c>
      <c r="AW395" t="s">
        <v>4693</v>
      </c>
      <c r="AX395" t="s">
        <v>169</v>
      </c>
      <c r="AY395">
        <v>1</v>
      </c>
      <c r="AZ395" s="3">
        <f t="shared" si="105"/>
        <v>193199.03603204605</v>
      </c>
      <c r="BA395" s="24">
        <f t="shared" si="106"/>
        <v>183999.08193528195</v>
      </c>
      <c r="BB395" s="24">
        <f t="shared" si="107"/>
        <v>9199.9540967640933</v>
      </c>
      <c r="BD395" t="s">
        <v>170</v>
      </c>
      <c r="BE395">
        <v>1</v>
      </c>
      <c r="BG395" t="s">
        <v>170</v>
      </c>
      <c r="BI395" t="s">
        <v>243</v>
      </c>
      <c r="BN395" t="s">
        <v>5131</v>
      </c>
      <c r="BO395" t="s">
        <v>4725</v>
      </c>
      <c r="BP395" t="s">
        <v>4725</v>
      </c>
    </row>
    <row r="396" spans="3:71" x14ac:dyDescent="0.2">
      <c r="C396" t="s">
        <v>94</v>
      </c>
      <c r="E396" t="s">
        <v>1347</v>
      </c>
      <c r="F396" t="s">
        <v>1348</v>
      </c>
      <c r="G396" t="s">
        <v>1349</v>
      </c>
      <c r="H396" s="1">
        <v>44809</v>
      </c>
      <c r="J396" t="s">
        <v>4702</v>
      </c>
      <c r="K396">
        <v>13</v>
      </c>
      <c r="L396" t="s">
        <v>4703</v>
      </c>
      <c r="M396" t="s">
        <v>293</v>
      </c>
      <c r="N396" t="s">
        <v>4668</v>
      </c>
      <c r="O396" t="s">
        <v>98</v>
      </c>
      <c r="P396" t="s">
        <v>99</v>
      </c>
      <c r="Q396">
        <f t="shared" si="102"/>
        <v>31</v>
      </c>
      <c r="R396" s="3">
        <v>501526</v>
      </c>
      <c r="S396" s="3">
        <v>88587.666666666672</v>
      </c>
      <c r="T396" s="20">
        <v>0</v>
      </c>
      <c r="U396" s="3">
        <f t="shared" si="100"/>
        <v>0</v>
      </c>
      <c r="V396" s="21"/>
      <c r="W396" s="3">
        <v>2009.3189102564102</v>
      </c>
      <c r="X396" s="3">
        <v>1160.9398148148148</v>
      </c>
      <c r="Y396" s="22">
        <v>208.96916666666669</v>
      </c>
      <c r="Z396">
        <v>75</v>
      </c>
      <c r="AB396" s="3">
        <v>4281.2521733933645</v>
      </c>
      <c r="AC396" s="3">
        <v>4167</v>
      </c>
      <c r="AD396" s="3">
        <f t="shared" si="108"/>
        <v>100490.14673179793</v>
      </c>
      <c r="AE396" s="3">
        <v>5687.5</v>
      </c>
      <c r="AG396" s="3">
        <f t="shared" si="103"/>
        <v>106177.64673179793</v>
      </c>
      <c r="AJ396" s="3">
        <v>5785.5624142824954</v>
      </c>
      <c r="AK396" t="s">
        <v>266</v>
      </c>
      <c r="AL396" t="s">
        <v>267</v>
      </c>
      <c r="AM396" s="23">
        <v>8.5000000000000006E-2</v>
      </c>
      <c r="AN396" s="24">
        <f t="shared" si="101"/>
        <v>111963.20914608042</v>
      </c>
      <c r="AO396" s="25">
        <f t="shared" si="109"/>
        <v>9516.8727774168365</v>
      </c>
      <c r="AP396" s="3">
        <f t="shared" si="110"/>
        <v>29700</v>
      </c>
      <c r="AQ396" s="24">
        <f t="shared" si="111"/>
        <v>2524.5</v>
      </c>
      <c r="AR396" s="24">
        <f t="shared" si="112"/>
        <v>153704.58192349726</v>
      </c>
      <c r="AS396" s="24">
        <f t="shared" si="104"/>
        <v>141663.20914608042</v>
      </c>
      <c r="AT396" t="s">
        <v>134</v>
      </c>
      <c r="AU396" t="s">
        <v>134</v>
      </c>
      <c r="AV396" t="s">
        <v>135</v>
      </c>
      <c r="AW396">
        <v>90243</v>
      </c>
      <c r="AX396" t="s">
        <v>136</v>
      </c>
      <c r="AY396">
        <v>94.088300000000004</v>
      </c>
      <c r="AZ396" s="3">
        <f t="shared" si="105"/>
        <v>1633.6205662499722</v>
      </c>
      <c r="BA396" s="24">
        <f t="shared" si="106"/>
        <v>141663.20914608042</v>
      </c>
      <c r="BB396" s="24">
        <f t="shared" si="107"/>
        <v>12041.372777416836</v>
      </c>
      <c r="BD396" t="s">
        <v>103</v>
      </c>
      <c r="BE396">
        <v>1</v>
      </c>
      <c r="BG396" t="s">
        <v>5305</v>
      </c>
      <c r="BI396" t="s">
        <v>199</v>
      </c>
      <c r="BN396" t="s">
        <v>5138</v>
      </c>
      <c r="BO396" t="s">
        <v>5061</v>
      </c>
      <c r="BP396" t="s">
        <v>5062</v>
      </c>
      <c r="BS396" t="e">
        <f>_xlfn.XLOOKUP(AV396,#REF!,#REF!)</f>
        <v>#REF!</v>
      </c>
    </row>
    <row r="397" spans="3:71" x14ac:dyDescent="0.2">
      <c r="C397" t="s">
        <v>94</v>
      </c>
      <c r="E397" t="s">
        <v>1350</v>
      </c>
      <c r="F397" t="s">
        <v>1351</v>
      </c>
      <c r="G397" t="s">
        <v>1352</v>
      </c>
      <c r="H397" s="1">
        <v>44774</v>
      </c>
      <c r="J397" t="s">
        <v>4702</v>
      </c>
      <c r="K397">
        <v>13</v>
      </c>
      <c r="L397" t="s">
        <v>4667</v>
      </c>
      <c r="M397" t="s">
        <v>3984</v>
      </c>
      <c r="N397" t="s">
        <v>4668</v>
      </c>
      <c r="O397" t="s">
        <v>98</v>
      </c>
      <c r="P397" t="s">
        <v>99</v>
      </c>
      <c r="Q397">
        <f t="shared" si="102"/>
        <v>31</v>
      </c>
      <c r="R397" s="3">
        <v>395860</v>
      </c>
      <c r="S397" s="3">
        <v>65976.583333333328</v>
      </c>
      <c r="T397" s="20">
        <v>0</v>
      </c>
      <c r="U397" s="3">
        <f t="shared" ref="U397:U460" si="113">+S397*T397</f>
        <v>0</v>
      </c>
      <c r="V397" s="21"/>
      <c r="W397" s="3">
        <v>1585.9775641025642</v>
      </c>
      <c r="X397" s="3">
        <v>916.34259259259272</v>
      </c>
      <c r="Y397" s="22">
        <v>164.94166666666669</v>
      </c>
      <c r="Z397">
        <v>75</v>
      </c>
      <c r="AB397" s="3">
        <v>2836.7521579627246</v>
      </c>
      <c r="AC397" s="3">
        <v>5167</v>
      </c>
      <c r="AD397" s="3">
        <f t="shared" si="108"/>
        <v>76722.597314657876</v>
      </c>
      <c r="AE397" s="3">
        <v>4154.166666666667</v>
      </c>
      <c r="AG397" s="3">
        <f t="shared" si="103"/>
        <v>80876.763981324548</v>
      </c>
      <c r="AJ397" s="3">
        <v>4428.6782206037651</v>
      </c>
      <c r="AK397" t="s">
        <v>166</v>
      </c>
      <c r="AL397" t="s">
        <v>165</v>
      </c>
      <c r="AM397" s="23">
        <v>0.05</v>
      </c>
      <c r="AN397" s="24">
        <f t="shared" si="101"/>
        <v>85305.442201928308</v>
      </c>
      <c r="AO397" s="25">
        <f t="shared" si="109"/>
        <v>4265.2721100964154</v>
      </c>
      <c r="AP397" s="3">
        <f t="shared" si="110"/>
        <v>29700</v>
      </c>
      <c r="AQ397" s="24">
        <f t="shared" si="111"/>
        <v>1485</v>
      </c>
      <c r="AR397" s="24">
        <f t="shared" si="112"/>
        <v>120755.71431202472</v>
      </c>
      <c r="AS397" s="24">
        <f t="shared" si="104"/>
        <v>115005.44220192831</v>
      </c>
      <c r="AT397" t="s">
        <v>225</v>
      </c>
      <c r="AU397" t="s">
        <v>225</v>
      </c>
      <c r="AV397" t="s">
        <v>156</v>
      </c>
      <c r="AW397" t="s">
        <v>4885</v>
      </c>
      <c r="AX397" t="s">
        <v>157</v>
      </c>
      <c r="AY397">
        <v>125.569</v>
      </c>
      <c r="AZ397" s="3">
        <f t="shared" si="105"/>
        <v>961.66820084594701</v>
      </c>
      <c r="BA397" s="24">
        <f t="shared" si="106"/>
        <v>115005.44220192831</v>
      </c>
      <c r="BB397" s="24">
        <f t="shared" si="107"/>
        <v>5750.2721100964118</v>
      </c>
      <c r="BD397" t="s">
        <v>103</v>
      </c>
      <c r="BE397">
        <v>1</v>
      </c>
      <c r="BG397" t="s">
        <v>5309</v>
      </c>
      <c r="BI397" t="s">
        <v>144</v>
      </c>
      <c r="BN397" t="s">
        <v>5067</v>
      </c>
      <c r="BO397" t="s">
        <v>5074</v>
      </c>
      <c r="BP397" t="s">
        <v>5170</v>
      </c>
      <c r="BS397" t="e">
        <f>_xlfn.XLOOKUP(AV397,#REF!,#REF!)</f>
        <v>#REF!</v>
      </c>
    </row>
    <row r="398" spans="3:71" x14ac:dyDescent="0.2">
      <c r="C398" t="s">
        <v>94</v>
      </c>
      <c r="E398" t="s">
        <v>1353</v>
      </c>
      <c r="F398" t="s">
        <v>1354</v>
      </c>
      <c r="G398" t="s">
        <v>1355</v>
      </c>
      <c r="H398" s="1">
        <v>44795</v>
      </c>
      <c r="J398" t="s">
        <v>4778</v>
      </c>
      <c r="K398">
        <v>11</v>
      </c>
      <c r="L398" t="s">
        <v>4667</v>
      </c>
      <c r="M398" t="s">
        <v>3984</v>
      </c>
      <c r="N398" t="s">
        <v>4668</v>
      </c>
      <c r="O398" t="s">
        <v>98</v>
      </c>
      <c r="P398" t="s">
        <v>99</v>
      </c>
      <c r="Q398">
        <f t="shared" si="102"/>
        <v>31</v>
      </c>
      <c r="R398" s="3">
        <v>270012</v>
      </c>
      <c r="S398" s="3">
        <v>48958</v>
      </c>
      <c r="T398" s="20">
        <v>0</v>
      </c>
      <c r="U398" s="3">
        <f t="shared" si="113"/>
        <v>0</v>
      </c>
      <c r="V398" s="21"/>
      <c r="W398" s="3">
        <v>1081.7788461538462</v>
      </c>
      <c r="X398" s="3">
        <v>625.02777777777783</v>
      </c>
      <c r="Y398" s="22">
        <v>112.505</v>
      </c>
      <c r="Z398">
        <v>75</v>
      </c>
      <c r="AB398" s="3">
        <v>0</v>
      </c>
      <c r="AC398" s="3">
        <v>4167</v>
      </c>
      <c r="AD398" s="3">
        <f t="shared" si="108"/>
        <v>55019.311623931622</v>
      </c>
      <c r="AE398" s="3">
        <v>4154.166666666667</v>
      </c>
      <c r="AG398" s="3">
        <f t="shared" si="103"/>
        <v>59173.478290598287</v>
      </c>
      <c r="AJ398" s="3">
        <v>0</v>
      </c>
      <c r="AK398" t="s">
        <v>100</v>
      </c>
      <c r="AM398" s="23">
        <v>0.05</v>
      </c>
      <c r="AN398" s="24">
        <f t="shared" si="101"/>
        <v>59173.478290598287</v>
      </c>
      <c r="AO398" s="25">
        <f t="shared" si="109"/>
        <v>2958.6739145299143</v>
      </c>
      <c r="AP398" s="3">
        <f t="shared" si="110"/>
        <v>29700</v>
      </c>
      <c r="AQ398" s="24">
        <f t="shared" si="111"/>
        <v>1485</v>
      </c>
      <c r="AR398" s="24">
        <f t="shared" si="112"/>
        <v>93317.152205128194</v>
      </c>
      <c r="AS398" s="24">
        <f t="shared" si="104"/>
        <v>88873.478290598287</v>
      </c>
      <c r="AT398" t="s">
        <v>134</v>
      </c>
      <c r="AU398" t="s">
        <v>134</v>
      </c>
      <c r="AV398" t="s">
        <v>135</v>
      </c>
      <c r="AW398">
        <v>34732</v>
      </c>
      <c r="AX398" t="s">
        <v>136</v>
      </c>
      <c r="AY398">
        <v>94.088300000000004</v>
      </c>
      <c r="AZ398" s="3">
        <f t="shared" si="105"/>
        <v>991.80399906394518</v>
      </c>
      <c r="BA398" s="24">
        <f t="shared" si="106"/>
        <v>88873.478290598287</v>
      </c>
      <c r="BB398" s="24">
        <f t="shared" si="107"/>
        <v>4443.6739145299071</v>
      </c>
      <c r="BD398" t="s">
        <v>103</v>
      </c>
      <c r="BE398">
        <v>1</v>
      </c>
      <c r="BG398" t="s">
        <v>5305</v>
      </c>
      <c r="BI398" t="s">
        <v>144</v>
      </c>
      <c r="BN398" t="s">
        <v>5067</v>
      </c>
      <c r="BO398" t="s">
        <v>5082</v>
      </c>
      <c r="BP398" t="s">
        <v>5083</v>
      </c>
      <c r="BS398" t="e">
        <f>_xlfn.XLOOKUP(AV398,#REF!,#REF!)</f>
        <v>#REF!</v>
      </c>
    </row>
    <row r="399" spans="3:71" x14ac:dyDescent="0.2">
      <c r="C399" t="s">
        <v>94</v>
      </c>
      <c r="E399" t="s">
        <v>1356</v>
      </c>
      <c r="F399" t="s">
        <v>1357</v>
      </c>
      <c r="G399" t="s">
        <v>1358</v>
      </c>
      <c r="H399" s="1">
        <v>44781</v>
      </c>
      <c r="J399" t="s">
        <v>4708</v>
      </c>
      <c r="K399">
        <v>12</v>
      </c>
      <c r="L399" t="s">
        <v>4703</v>
      </c>
      <c r="M399" t="s">
        <v>293</v>
      </c>
      <c r="N399" t="s">
        <v>4668</v>
      </c>
      <c r="O399" t="s">
        <v>98</v>
      </c>
      <c r="P399" t="s">
        <v>99</v>
      </c>
      <c r="Q399">
        <f t="shared" si="102"/>
        <v>31</v>
      </c>
      <c r="R399" s="3">
        <v>518652</v>
      </c>
      <c r="S399" s="3">
        <v>91441.916666666672</v>
      </c>
      <c r="T399" s="20">
        <v>0</v>
      </c>
      <c r="U399" s="3">
        <f t="shared" si="113"/>
        <v>0</v>
      </c>
      <c r="V399" s="21"/>
      <c r="W399" s="3">
        <v>2077.9326923076924</v>
      </c>
      <c r="X399" s="3">
        <v>1200.5833333333333</v>
      </c>
      <c r="Y399" s="22">
        <v>216.10500000000002</v>
      </c>
      <c r="Z399">
        <v>75</v>
      </c>
      <c r="AB399" s="3">
        <v>0</v>
      </c>
      <c r="AC399" s="3">
        <v>4167</v>
      </c>
      <c r="AD399" s="3">
        <f t="shared" si="108"/>
        <v>99178.537692307684</v>
      </c>
      <c r="AE399" s="3">
        <v>5687.5</v>
      </c>
      <c r="AG399" s="3">
        <f t="shared" si="103"/>
        <v>104866.03769230768</v>
      </c>
      <c r="AJ399" s="3">
        <v>5785.5624142824954</v>
      </c>
      <c r="AK399" t="s">
        <v>266</v>
      </c>
      <c r="AL399" t="s">
        <v>267</v>
      </c>
      <c r="AM399" s="23">
        <v>8.5000000000000006E-2</v>
      </c>
      <c r="AN399" s="24">
        <f t="shared" si="101"/>
        <v>110651.60010659018</v>
      </c>
      <c r="AO399" s="25">
        <f t="shared" si="109"/>
        <v>9405.3860090601665</v>
      </c>
      <c r="AP399" s="3">
        <f t="shared" si="110"/>
        <v>29700</v>
      </c>
      <c r="AQ399" s="24">
        <f t="shared" si="111"/>
        <v>2524.5</v>
      </c>
      <c r="AR399" s="24">
        <f t="shared" si="112"/>
        <v>152281.48611565033</v>
      </c>
      <c r="AS399" s="24">
        <f t="shared" si="104"/>
        <v>140351.60010659019</v>
      </c>
      <c r="AT399" t="s">
        <v>134</v>
      </c>
      <c r="AU399" t="s">
        <v>134</v>
      </c>
      <c r="AV399" t="s">
        <v>135</v>
      </c>
      <c r="AW399">
        <v>35803</v>
      </c>
      <c r="AX399" t="s">
        <v>136</v>
      </c>
      <c r="AY399">
        <v>94.088300000000004</v>
      </c>
      <c r="AZ399" s="3">
        <f t="shared" si="105"/>
        <v>1618.4954570934997</v>
      </c>
      <c r="BA399" s="24">
        <f t="shared" si="106"/>
        <v>140351.60010659019</v>
      </c>
      <c r="BB399" s="24">
        <f t="shared" si="107"/>
        <v>11929.886009060137</v>
      </c>
      <c r="BD399" t="s">
        <v>103</v>
      </c>
      <c r="BE399">
        <v>1</v>
      </c>
      <c r="BG399" t="s">
        <v>5305</v>
      </c>
      <c r="BI399" t="s">
        <v>426</v>
      </c>
      <c r="BN399" t="s">
        <v>5115</v>
      </c>
      <c r="BO399" t="s">
        <v>5061</v>
      </c>
      <c r="BP399" t="s">
        <v>5135</v>
      </c>
      <c r="BS399" t="e">
        <f>_xlfn.XLOOKUP(AV399,#REF!,#REF!)</f>
        <v>#REF!</v>
      </c>
    </row>
    <row r="400" spans="3:71" x14ac:dyDescent="0.2">
      <c r="C400" t="s">
        <v>94</v>
      </c>
      <c r="E400" t="s">
        <v>1359</v>
      </c>
      <c r="F400" t="s">
        <v>1360</v>
      </c>
      <c r="G400" t="s">
        <v>1361</v>
      </c>
      <c r="H400" s="1">
        <v>44774</v>
      </c>
      <c r="J400" t="s">
        <v>4778</v>
      </c>
      <c r="K400">
        <v>11</v>
      </c>
      <c r="L400" t="s">
        <v>4667</v>
      </c>
      <c r="M400" t="s">
        <v>3984</v>
      </c>
      <c r="N400" t="s">
        <v>4668</v>
      </c>
      <c r="O400" t="s">
        <v>98</v>
      </c>
      <c r="P400" t="s">
        <v>99</v>
      </c>
      <c r="Q400">
        <f t="shared" si="102"/>
        <v>31</v>
      </c>
      <c r="R400" s="3">
        <v>292668</v>
      </c>
      <c r="S400" s="3">
        <v>53777.916666666664</v>
      </c>
      <c r="T400" s="20">
        <v>0</v>
      </c>
      <c r="U400" s="3">
        <f t="shared" si="113"/>
        <v>0</v>
      </c>
      <c r="V400" s="21"/>
      <c r="W400" s="3">
        <v>1172.5480769230769</v>
      </c>
      <c r="X400" s="3">
        <v>677.47222222222229</v>
      </c>
      <c r="Y400" s="22">
        <v>121.94500000000001</v>
      </c>
      <c r="Z400">
        <v>75</v>
      </c>
      <c r="AB400" s="3">
        <v>2498.6776862661918</v>
      </c>
      <c r="AC400" s="3">
        <v>4167</v>
      </c>
      <c r="AD400" s="3">
        <f t="shared" si="108"/>
        <v>62490.559652078155</v>
      </c>
      <c r="AE400" s="3">
        <v>4154.166666666667</v>
      </c>
      <c r="AG400" s="3">
        <f t="shared" si="103"/>
        <v>66644.726318744826</v>
      </c>
      <c r="AJ400" s="3">
        <v>0</v>
      </c>
      <c r="AK400" t="s">
        <v>100</v>
      </c>
      <c r="AM400" s="23">
        <v>0.05</v>
      </c>
      <c r="AN400" s="24">
        <f t="shared" si="101"/>
        <v>66644.726318744826</v>
      </c>
      <c r="AO400" s="25">
        <f t="shared" si="109"/>
        <v>3332.2363159372417</v>
      </c>
      <c r="AP400" s="3">
        <f t="shared" si="110"/>
        <v>29700</v>
      </c>
      <c r="AQ400" s="24">
        <f t="shared" si="111"/>
        <v>1485</v>
      </c>
      <c r="AR400" s="24">
        <f t="shared" si="112"/>
        <v>101161.96263468207</v>
      </c>
      <c r="AS400" s="24">
        <f t="shared" si="104"/>
        <v>96344.726318744826</v>
      </c>
      <c r="AT400" t="s">
        <v>134</v>
      </c>
      <c r="AU400" t="s">
        <v>134</v>
      </c>
      <c r="AV400" t="s">
        <v>135</v>
      </c>
      <c r="AW400">
        <v>17036</v>
      </c>
      <c r="AX400" t="s">
        <v>136</v>
      </c>
      <c r="AY400">
        <v>94.088300000000004</v>
      </c>
      <c r="AZ400" s="3">
        <f t="shared" si="105"/>
        <v>1075.181107902705</v>
      </c>
      <c r="BA400" s="24">
        <f t="shared" si="106"/>
        <v>96344.726318744826</v>
      </c>
      <c r="BB400" s="24">
        <f t="shared" si="107"/>
        <v>4817.2363159372471</v>
      </c>
      <c r="BD400" t="s">
        <v>103</v>
      </c>
      <c r="BE400">
        <v>1</v>
      </c>
      <c r="BG400" t="s">
        <v>5305</v>
      </c>
      <c r="BI400" t="s">
        <v>144</v>
      </c>
      <c r="BN400" t="s">
        <v>5067</v>
      </c>
      <c r="BO400" t="s">
        <v>5088</v>
      </c>
      <c r="BP400" t="s">
        <v>5140</v>
      </c>
      <c r="BS400" t="e">
        <f>_xlfn.XLOOKUP(AV400,#REF!,#REF!)</f>
        <v>#REF!</v>
      </c>
    </row>
    <row r="401" spans="3:71" x14ac:dyDescent="0.2">
      <c r="C401" t="s">
        <v>94</v>
      </c>
      <c r="E401" t="s">
        <v>1362</v>
      </c>
      <c r="F401" t="s">
        <v>1363</v>
      </c>
      <c r="G401" t="s">
        <v>1364</v>
      </c>
      <c r="H401" s="1">
        <v>44795</v>
      </c>
      <c r="J401" t="s">
        <v>4708</v>
      </c>
      <c r="K401">
        <v>12</v>
      </c>
      <c r="L401" t="s">
        <v>4703</v>
      </c>
      <c r="M401" t="s">
        <v>3984</v>
      </c>
      <c r="N401" t="s">
        <v>4668</v>
      </c>
      <c r="O401" t="s">
        <v>98</v>
      </c>
      <c r="P401" t="s">
        <v>99</v>
      </c>
      <c r="Q401">
        <f t="shared" si="102"/>
        <v>31</v>
      </c>
      <c r="R401" s="3">
        <v>453003</v>
      </c>
      <c r="S401" s="3">
        <v>80500.5</v>
      </c>
      <c r="T401" s="20">
        <v>0</v>
      </c>
      <c r="U401" s="3">
        <f t="shared" si="113"/>
        <v>0</v>
      </c>
      <c r="V401" s="21"/>
      <c r="W401" s="3">
        <v>1814.9158653846155</v>
      </c>
      <c r="X401" s="3">
        <v>1048.6180555555557</v>
      </c>
      <c r="Y401" s="22">
        <v>188.75125</v>
      </c>
      <c r="Z401">
        <v>75</v>
      </c>
      <c r="AB401" s="3">
        <v>0</v>
      </c>
      <c r="AC401" s="3">
        <v>4167</v>
      </c>
      <c r="AD401" s="3">
        <f t="shared" si="108"/>
        <v>87794.785170940173</v>
      </c>
      <c r="AE401" s="3">
        <v>5687.5</v>
      </c>
      <c r="AG401" s="3">
        <f t="shared" si="103"/>
        <v>93482.285170940173</v>
      </c>
      <c r="AJ401" s="3">
        <v>5813.1491241962494</v>
      </c>
      <c r="AK401" t="s">
        <v>229</v>
      </c>
      <c r="AL401" t="s">
        <v>230</v>
      </c>
      <c r="AM401" s="23">
        <v>8.5000000000000006E-2</v>
      </c>
      <c r="AN401" s="24">
        <f t="shared" ref="AN401:AN464" si="114">AG401+AJ401+AH401+AI401</f>
        <v>99295.434295136423</v>
      </c>
      <c r="AO401" s="25">
        <f t="shared" si="109"/>
        <v>8440.1119150865961</v>
      </c>
      <c r="AP401" s="3">
        <f t="shared" si="110"/>
        <v>29700</v>
      </c>
      <c r="AQ401" s="24">
        <f t="shared" si="111"/>
        <v>2524.5</v>
      </c>
      <c r="AR401" s="24">
        <f t="shared" si="112"/>
        <v>139960.04621022302</v>
      </c>
      <c r="AS401" s="24">
        <f t="shared" si="104"/>
        <v>128995.43429513642</v>
      </c>
      <c r="AT401" t="s">
        <v>225</v>
      </c>
      <c r="AU401" t="s">
        <v>225</v>
      </c>
      <c r="AV401" t="s">
        <v>156</v>
      </c>
      <c r="AW401" t="s">
        <v>4825</v>
      </c>
      <c r="AX401" t="s">
        <v>157</v>
      </c>
      <c r="AY401">
        <v>125.569</v>
      </c>
      <c r="AZ401" s="3">
        <f t="shared" si="105"/>
        <v>1114.6066800740869</v>
      </c>
      <c r="BA401" s="24">
        <f t="shared" si="106"/>
        <v>128995.43429513642</v>
      </c>
      <c r="BB401" s="24">
        <f t="shared" si="107"/>
        <v>10964.6119150866</v>
      </c>
      <c r="BD401" t="s">
        <v>103</v>
      </c>
      <c r="BE401">
        <v>1</v>
      </c>
      <c r="BG401" t="s">
        <v>5309</v>
      </c>
      <c r="BI401" t="s">
        <v>199</v>
      </c>
      <c r="BN401" t="s">
        <v>5067</v>
      </c>
      <c r="BO401" t="s">
        <v>5074</v>
      </c>
      <c r="BP401" t="s">
        <v>5144</v>
      </c>
      <c r="BS401" t="e">
        <f>_xlfn.XLOOKUP(AV401,#REF!,#REF!)</f>
        <v>#REF!</v>
      </c>
    </row>
    <row r="402" spans="3:71" x14ac:dyDescent="0.2">
      <c r="C402" t="s">
        <v>94</v>
      </c>
      <c r="E402" t="s">
        <v>1365</v>
      </c>
      <c r="F402" t="s">
        <v>1366</v>
      </c>
      <c r="G402" t="s">
        <v>1367</v>
      </c>
      <c r="H402" s="1">
        <v>44816</v>
      </c>
      <c r="J402" t="s">
        <v>4708</v>
      </c>
      <c r="K402">
        <v>12</v>
      </c>
      <c r="L402" t="s">
        <v>4703</v>
      </c>
      <c r="M402" t="s">
        <v>293</v>
      </c>
      <c r="N402" t="s">
        <v>4668</v>
      </c>
      <c r="O402" t="s">
        <v>98</v>
      </c>
      <c r="P402" t="s">
        <v>99</v>
      </c>
      <c r="Q402">
        <f t="shared" si="102"/>
        <v>31</v>
      </c>
      <c r="R402" s="3">
        <v>287853</v>
      </c>
      <c r="S402" s="3">
        <v>52975.5</v>
      </c>
      <c r="T402" s="20">
        <v>0</v>
      </c>
      <c r="U402" s="3">
        <f t="shared" si="113"/>
        <v>0</v>
      </c>
      <c r="V402" s="21"/>
      <c r="W402" s="3">
        <v>1153.2572115384617</v>
      </c>
      <c r="X402" s="3">
        <v>666.32638888888891</v>
      </c>
      <c r="Y402" s="22">
        <v>119.93875</v>
      </c>
      <c r="Z402">
        <v>75</v>
      </c>
      <c r="AB402" s="3">
        <v>0</v>
      </c>
      <c r="AC402" s="3">
        <v>4167</v>
      </c>
      <c r="AD402" s="3">
        <f t="shared" si="108"/>
        <v>59157.022350427353</v>
      </c>
      <c r="AE402" s="3">
        <v>5687.5</v>
      </c>
      <c r="AG402" s="3">
        <f t="shared" si="103"/>
        <v>64844.522350427353</v>
      </c>
      <c r="AJ402" s="3">
        <v>4428.6782206037651</v>
      </c>
      <c r="AK402" t="s">
        <v>166</v>
      </c>
      <c r="AL402" t="s">
        <v>165</v>
      </c>
      <c r="AM402" s="23">
        <v>8.5000000000000006E-2</v>
      </c>
      <c r="AN402" s="24">
        <f t="shared" si="114"/>
        <v>69273.20057103112</v>
      </c>
      <c r="AO402" s="25">
        <f t="shared" si="109"/>
        <v>5888.2220485376456</v>
      </c>
      <c r="AP402" s="3">
        <f t="shared" si="110"/>
        <v>29700</v>
      </c>
      <c r="AQ402" s="24">
        <f t="shared" si="111"/>
        <v>2524.5</v>
      </c>
      <c r="AR402" s="24">
        <f t="shared" si="112"/>
        <v>107385.92261956877</v>
      </c>
      <c r="AS402" s="24">
        <f t="shared" si="104"/>
        <v>98973.20057103112</v>
      </c>
      <c r="AT402" t="s">
        <v>225</v>
      </c>
      <c r="AU402" t="s">
        <v>225</v>
      </c>
      <c r="AV402" t="s">
        <v>156</v>
      </c>
      <c r="AW402" t="s">
        <v>4825</v>
      </c>
      <c r="AX402" t="s">
        <v>157</v>
      </c>
      <c r="AY402">
        <v>125.569</v>
      </c>
      <c r="AZ402" s="3">
        <f t="shared" si="105"/>
        <v>855.19453543126701</v>
      </c>
      <c r="BA402" s="24">
        <f t="shared" si="106"/>
        <v>98973.20057103112</v>
      </c>
      <c r="BB402" s="24">
        <f t="shared" si="107"/>
        <v>8412.7220485376456</v>
      </c>
      <c r="BD402" t="s">
        <v>103</v>
      </c>
      <c r="BE402">
        <v>1</v>
      </c>
      <c r="BG402" t="s">
        <v>5309</v>
      </c>
      <c r="BI402" t="s">
        <v>199</v>
      </c>
      <c r="BN402" t="s">
        <v>5086</v>
      </c>
      <c r="BO402" t="s">
        <v>5074</v>
      </c>
      <c r="BP402" t="s">
        <v>5144</v>
      </c>
      <c r="BS402" t="e">
        <f>_xlfn.XLOOKUP(AV402,#REF!,#REF!)</f>
        <v>#REF!</v>
      </c>
    </row>
    <row r="403" spans="3:71" x14ac:dyDescent="0.2">
      <c r="C403" t="s">
        <v>94</v>
      </c>
      <c r="E403" t="s">
        <v>1368</v>
      </c>
      <c r="F403" t="s">
        <v>1369</v>
      </c>
      <c r="G403" t="s">
        <v>1370</v>
      </c>
      <c r="H403" s="1">
        <v>44839</v>
      </c>
      <c r="J403" t="s">
        <v>151</v>
      </c>
      <c r="K403">
        <v>16</v>
      </c>
      <c r="L403" t="s">
        <v>4691</v>
      </c>
      <c r="M403" t="s">
        <v>4444</v>
      </c>
      <c r="N403" t="s">
        <v>4668</v>
      </c>
      <c r="O403" t="s">
        <v>98</v>
      </c>
      <c r="P403" t="s">
        <v>99</v>
      </c>
      <c r="Q403">
        <f t="shared" si="102"/>
        <v>31</v>
      </c>
      <c r="R403" s="3">
        <v>1219521</v>
      </c>
      <c r="S403" s="3">
        <v>203253.5</v>
      </c>
      <c r="T403" s="20">
        <v>0</v>
      </c>
      <c r="U403" s="3">
        <f t="shared" si="113"/>
        <v>0</v>
      </c>
      <c r="V403" s="21"/>
      <c r="W403" s="3">
        <v>4885.9014423076924</v>
      </c>
      <c r="X403" s="3">
        <v>2822.9652777777783</v>
      </c>
      <c r="Y403" s="22">
        <v>508.13375000000002</v>
      </c>
      <c r="Z403">
        <v>75</v>
      </c>
      <c r="AB403" s="3">
        <v>7595.4064641154355</v>
      </c>
      <c r="AC403" s="3">
        <v>4167</v>
      </c>
      <c r="AD403" s="3">
        <f t="shared" si="108"/>
        <v>223307.9069342009</v>
      </c>
      <c r="AE403" s="3">
        <v>7046.666666666667</v>
      </c>
      <c r="AG403" s="3">
        <f t="shared" si="103"/>
        <v>230354.57360086756</v>
      </c>
      <c r="AJ403" s="3">
        <v>7372.3146980524034</v>
      </c>
      <c r="AK403" t="s">
        <v>433</v>
      </c>
      <c r="AL403" t="s">
        <v>434</v>
      </c>
      <c r="AM403" s="23">
        <v>0.1</v>
      </c>
      <c r="AN403" s="24">
        <f t="shared" si="114"/>
        <v>237726.88829891995</v>
      </c>
      <c r="AO403" s="25">
        <f t="shared" si="109"/>
        <v>23772.688829891995</v>
      </c>
      <c r="AP403" s="3">
        <f t="shared" si="110"/>
        <v>29700</v>
      </c>
      <c r="AQ403" s="24">
        <f t="shared" si="111"/>
        <v>2970</v>
      </c>
      <c r="AR403" s="24">
        <f t="shared" si="112"/>
        <v>294169.57712881197</v>
      </c>
      <c r="AS403" s="24">
        <f t="shared" si="104"/>
        <v>267426.88829891995</v>
      </c>
      <c r="AT403" t="s">
        <v>134</v>
      </c>
      <c r="AU403" t="s">
        <v>134</v>
      </c>
      <c r="AV403" t="s">
        <v>135</v>
      </c>
      <c r="AW403">
        <v>90292</v>
      </c>
      <c r="AX403" t="s">
        <v>136</v>
      </c>
      <c r="AY403">
        <v>94.088300000000004</v>
      </c>
      <c r="AZ403" s="3">
        <f t="shared" si="105"/>
        <v>3126.526647083771</v>
      </c>
      <c r="BA403" s="24">
        <f t="shared" si="106"/>
        <v>267426.88829891995</v>
      </c>
      <c r="BB403" s="24">
        <f t="shared" si="107"/>
        <v>26742.688829892024</v>
      </c>
      <c r="BD403" t="s">
        <v>103</v>
      </c>
      <c r="BE403">
        <v>1</v>
      </c>
      <c r="BG403" t="s">
        <v>5305</v>
      </c>
      <c r="BI403" t="s">
        <v>435</v>
      </c>
      <c r="BN403" t="s">
        <v>5119</v>
      </c>
      <c r="BO403" t="s">
        <v>134</v>
      </c>
      <c r="BP403" t="s">
        <v>5091</v>
      </c>
      <c r="BS403" t="e">
        <f>_xlfn.XLOOKUP(AV403,#REF!,#REF!)</f>
        <v>#REF!</v>
      </c>
    </row>
    <row r="404" spans="3:71" x14ac:dyDescent="0.2">
      <c r="C404" t="s">
        <v>94</v>
      </c>
      <c r="E404" t="s">
        <v>1371</v>
      </c>
      <c r="F404" t="s">
        <v>1372</v>
      </c>
      <c r="G404" t="s">
        <v>1373</v>
      </c>
      <c r="H404" s="1">
        <v>44816</v>
      </c>
      <c r="J404" t="s">
        <v>4708</v>
      </c>
      <c r="K404">
        <v>12</v>
      </c>
      <c r="L404" t="s">
        <v>4667</v>
      </c>
      <c r="M404" t="s">
        <v>3984</v>
      </c>
      <c r="N404" t="s">
        <v>4668</v>
      </c>
      <c r="O404" t="s">
        <v>98</v>
      </c>
      <c r="P404" t="s">
        <v>99</v>
      </c>
      <c r="Q404">
        <f t="shared" si="102"/>
        <v>31</v>
      </c>
      <c r="R404" s="3">
        <v>457127</v>
      </c>
      <c r="S404" s="3">
        <v>76187.75</v>
      </c>
      <c r="T404" s="20">
        <v>0</v>
      </c>
      <c r="U404" s="3">
        <f t="shared" si="113"/>
        <v>0</v>
      </c>
      <c r="V404" s="21"/>
      <c r="W404" s="3">
        <v>1831.438301282051</v>
      </c>
      <c r="X404" s="3">
        <v>1058.1643518518517</v>
      </c>
      <c r="Y404" s="22">
        <v>190.46958333333333</v>
      </c>
      <c r="Z404">
        <v>75</v>
      </c>
      <c r="AB404" s="3">
        <v>0</v>
      </c>
      <c r="AC404" s="3">
        <v>4167</v>
      </c>
      <c r="AD404" s="3">
        <f t="shared" si="108"/>
        <v>83509.82223646724</v>
      </c>
      <c r="AE404" s="3">
        <v>4154.166666666667</v>
      </c>
      <c r="AG404" s="3">
        <f t="shared" si="103"/>
        <v>87663.988903133912</v>
      </c>
      <c r="AJ404" s="3">
        <v>4428.6782206037651</v>
      </c>
      <c r="AK404" t="s">
        <v>166</v>
      </c>
      <c r="AL404" t="s">
        <v>165</v>
      </c>
      <c r="AM404" s="23">
        <v>0.05</v>
      </c>
      <c r="AN404" s="24">
        <f t="shared" si="114"/>
        <v>92092.667123737672</v>
      </c>
      <c r="AO404" s="25">
        <f t="shared" si="109"/>
        <v>4604.6333561868842</v>
      </c>
      <c r="AP404" s="3">
        <f t="shared" si="110"/>
        <v>29700</v>
      </c>
      <c r="AQ404" s="24">
        <f t="shared" si="111"/>
        <v>1485</v>
      </c>
      <c r="AR404" s="24">
        <f t="shared" si="112"/>
        <v>127882.30047992455</v>
      </c>
      <c r="AS404" s="24">
        <f t="shared" si="104"/>
        <v>121792.66712373767</v>
      </c>
      <c r="AT404" t="s">
        <v>1010</v>
      </c>
      <c r="AU404" t="s">
        <v>1010</v>
      </c>
      <c r="AV404" t="s">
        <v>1011</v>
      </c>
      <c r="AW404" t="s">
        <v>4863</v>
      </c>
      <c r="AX404" t="s">
        <v>157</v>
      </c>
      <c r="AY404">
        <v>125.569</v>
      </c>
      <c r="AZ404" s="3">
        <f t="shared" si="105"/>
        <v>1018.4225444172092</v>
      </c>
      <c r="BA404" s="24">
        <f t="shared" si="106"/>
        <v>121792.66712373767</v>
      </c>
      <c r="BB404" s="24">
        <f t="shared" si="107"/>
        <v>6089.6333561868814</v>
      </c>
      <c r="BD404" t="s">
        <v>103</v>
      </c>
      <c r="BE404">
        <v>1</v>
      </c>
      <c r="BG404" t="s">
        <v>5312</v>
      </c>
      <c r="BI404" t="s">
        <v>144</v>
      </c>
      <c r="BN404" t="s">
        <v>5067</v>
      </c>
      <c r="BO404" t="s">
        <v>5074</v>
      </c>
      <c r="BP404" t="s">
        <v>5171</v>
      </c>
      <c r="BS404" t="e">
        <f>_xlfn.XLOOKUP(AV404,#REF!,#REF!)</f>
        <v>#REF!</v>
      </c>
    </row>
    <row r="405" spans="3:71" x14ac:dyDescent="0.2">
      <c r="C405" t="s">
        <v>94</v>
      </c>
      <c r="E405" t="s">
        <v>1374</v>
      </c>
      <c r="F405" t="s">
        <v>1375</v>
      </c>
      <c r="G405" t="s">
        <v>1376</v>
      </c>
      <c r="H405" s="1">
        <v>44774</v>
      </c>
      <c r="J405" t="s">
        <v>4708</v>
      </c>
      <c r="K405">
        <v>12</v>
      </c>
      <c r="L405" t="s">
        <v>4703</v>
      </c>
      <c r="M405" t="s">
        <v>293</v>
      </c>
      <c r="N405" t="s">
        <v>4668</v>
      </c>
      <c r="O405" t="s">
        <v>98</v>
      </c>
      <c r="P405" t="s">
        <v>99</v>
      </c>
      <c r="Q405">
        <f t="shared" si="102"/>
        <v>31</v>
      </c>
      <c r="R405" s="3">
        <v>468130</v>
      </c>
      <c r="S405" s="3">
        <v>83021.666666666672</v>
      </c>
      <c r="T405" s="20">
        <v>0</v>
      </c>
      <c r="U405" s="3">
        <f t="shared" si="113"/>
        <v>0</v>
      </c>
      <c r="V405" s="21"/>
      <c r="W405" s="3">
        <v>1875.5208333333333</v>
      </c>
      <c r="X405" s="3">
        <v>1083.6342592592594</v>
      </c>
      <c r="Y405" s="22">
        <v>195.05416666666667</v>
      </c>
      <c r="Z405">
        <v>75</v>
      </c>
      <c r="AB405" s="3">
        <v>754.00851869287294</v>
      </c>
      <c r="AC405" s="3">
        <v>4167</v>
      </c>
      <c r="AD405" s="3">
        <f t="shared" si="108"/>
        <v>91171.884444618801</v>
      </c>
      <c r="AE405" s="3">
        <v>5687.5</v>
      </c>
      <c r="AG405" s="3">
        <f t="shared" si="103"/>
        <v>96859.384444618801</v>
      </c>
      <c r="AJ405" s="3">
        <v>3900.7409927950625</v>
      </c>
      <c r="AK405" t="s">
        <v>289</v>
      </c>
      <c r="AL405" t="s">
        <v>290</v>
      </c>
      <c r="AM405" s="23">
        <v>8.5000000000000006E-2</v>
      </c>
      <c r="AN405" s="24">
        <f t="shared" si="114"/>
        <v>100760.12543741387</v>
      </c>
      <c r="AO405" s="25">
        <f t="shared" si="109"/>
        <v>8564.6106621801791</v>
      </c>
      <c r="AP405" s="3">
        <f t="shared" si="110"/>
        <v>29700</v>
      </c>
      <c r="AQ405" s="24">
        <f t="shared" si="111"/>
        <v>2524.5</v>
      </c>
      <c r="AR405" s="24">
        <f t="shared" si="112"/>
        <v>141549.23609959404</v>
      </c>
      <c r="AS405" s="24">
        <f t="shared" si="104"/>
        <v>130460.12543741387</v>
      </c>
      <c r="AT405" t="s">
        <v>134</v>
      </c>
      <c r="AU405" t="s">
        <v>134</v>
      </c>
      <c r="AV405" t="s">
        <v>135</v>
      </c>
      <c r="AW405">
        <v>90294</v>
      </c>
      <c r="AX405" t="s">
        <v>136</v>
      </c>
      <c r="AY405">
        <v>94.088300000000004</v>
      </c>
      <c r="AZ405" s="3">
        <f t="shared" si="105"/>
        <v>1504.4297335544807</v>
      </c>
      <c r="BA405" s="24">
        <f t="shared" si="106"/>
        <v>130460.12543741387</v>
      </c>
      <c r="BB405" s="24">
        <f t="shared" si="107"/>
        <v>11089.110662180174</v>
      </c>
      <c r="BD405" t="s">
        <v>103</v>
      </c>
      <c r="BE405">
        <v>1</v>
      </c>
      <c r="BG405" t="s">
        <v>5305</v>
      </c>
      <c r="BI405" t="s">
        <v>262</v>
      </c>
      <c r="BN405" t="s">
        <v>5110</v>
      </c>
      <c r="BO405" t="s">
        <v>5061</v>
      </c>
      <c r="BP405" t="s">
        <v>5062</v>
      </c>
      <c r="BS405" t="e">
        <f>_xlfn.XLOOKUP(AV405,#REF!,#REF!)</f>
        <v>#REF!</v>
      </c>
    </row>
    <row r="406" spans="3:71" x14ac:dyDescent="0.2">
      <c r="C406" t="s">
        <v>94</v>
      </c>
      <c r="E406" t="s">
        <v>1377</v>
      </c>
      <c r="F406" t="s">
        <v>1378</v>
      </c>
      <c r="G406" t="s">
        <v>1379</v>
      </c>
      <c r="H406" s="1">
        <v>44816</v>
      </c>
      <c r="J406" t="s">
        <v>4702</v>
      </c>
      <c r="K406">
        <v>13</v>
      </c>
      <c r="L406" t="s">
        <v>4703</v>
      </c>
      <c r="M406" t="s">
        <v>293</v>
      </c>
      <c r="N406" t="s">
        <v>4668</v>
      </c>
      <c r="O406" t="s">
        <v>98</v>
      </c>
      <c r="P406" t="s">
        <v>99</v>
      </c>
      <c r="Q406">
        <f t="shared" si="102"/>
        <v>31</v>
      </c>
      <c r="R406" s="3">
        <v>508999</v>
      </c>
      <c r="S406" s="3">
        <v>89833.083333333328</v>
      </c>
      <c r="T406" s="20">
        <v>0</v>
      </c>
      <c r="U406" s="3">
        <f t="shared" si="113"/>
        <v>0</v>
      </c>
      <c r="V406" s="21"/>
      <c r="W406" s="3">
        <v>2039.2588141025642</v>
      </c>
      <c r="X406" s="3">
        <v>1178.2384259259261</v>
      </c>
      <c r="Y406" s="22">
        <v>212.08291666666668</v>
      </c>
      <c r="Z406">
        <v>75</v>
      </c>
      <c r="AB406" s="3">
        <v>0</v>
      </c>
      <c r="AC406" s="3">
        <v>4167</v>
      </c>
      <c r="AD406" s="3">
        <f t="shared" si="108"/>
        <v>97504.663490028484</v>
      </c>
      <c r="AE406" s="3">
        <v>5687.5</v>
      </c>
      <c r="AG406" s="3">
        <f t="shared" si="103"/>
        <v>103192.16349002848</v>
      </c>
      <c r="AJ406" s="3">
        <v>3900.7409927950625</v>
      </c>
      <c r="AK406" t="s">
        <v>289</v>
      </c>
      <c r="AL406" t="s">
        <v>290</v>
      </c>
      <c r="AM406" s="23">
        <v>8.5000000000000006E-2</v>
      </c>
      <c r="AN406" s="24">
        <f t="shared" si="114"/>
        <v>107092.90448282355</v>
      </c>
      <c r="AO406" s="25">
        <f t="shared" si="109"/>
        <v>9102.896881040002</v>
      </c>
      <c r="AP406" s="3">
        <f t="shared" si="110"/>
        <v>29700</v>
      </c>
      <c r="AQ406" s="24">
        <f t="shared" si="111"/>
        <v>2524.5</v>
      </c>
      <c r="AR406" s="24">
        <f t="shared" si="112"/>
        <v>148420.30136386355</v>
      </c>
      <c r="AS406" s="24">
        <f t="shared" si="104"/>
        <v>136792.90448282356</v>
      </c>
      <c r="AT406" t="s">
        <v>134</v>
      </c>
      <c r="AU406" t="s">
        <v>134</v>
      </c>
      <c r="AV406" t="s">
        <v>135</v>
      </c>
      <c r="AW406">
        <v>90382</v>
      </c>
      <c r="AX406" t="s">
        <v>136</v>
      </c>
      <c r="AY406">
        <v>94.088300000000004</v>
      </c>
      <c r="AZ406" s="3">
        <f t="shared" si="105"/>
        <v>1577.4575729805251</v>
      </c>
      <c r="BA406" s="24">
        <f t="shared" si="106"/>
        <v>136792.90448282356</v>
      </c>
      <c r="BB406" s="24">
        <f t="shared" si="107"/>
        <v>11627.396881039982</v>
      </c>
      <c r="BD406" t="s">
        <v>103</v>
      </c>
      <c r="BE406">
        <v>1</v>
      </c>
      <c r="BG406" t="s">
        <v>5305</v>
      </c>
      <c r="BI406" t="s">
        <v>312</v>
      </c>
      <c r="BN406" t="s">
        <v>5108</v>
      </c>
      <c r="BO406" t="s">
        <v>5061</v>
      </c>
      <c r="BP406" t="s">
        <v>5062</v>
      </c>
      <c r="BS406" t="e">
        <f>_xlfn.XLOOKUP(AV406,#REF!,#REF!)</f>
        <v>#REF!</v>
      </c>
    </row>
    <row r="407" spans="3:71" x14ac:dyDescent="0.2">
      <c r="C407" t="s">
        <v>94</v>
      </c>
      <c r="E407" t="s">
        <v>1380</v>
      </c>
      <c r="F407" t="s">
        <v>1381</v>
      </c>
      <c r="G407" t="s">
        <v>1382</v>
      </c>
      <c r="H407" s="1">
        <v>44781</v>
      </c>
      <c r="J407" t="s">
        <v>4702</v>
      </c>
      <c r="K407">
        <v>13</v>
      </c>
      <c r="L407" t="s">
        <v>4703</v>
      </c>
      <c r="M407" t="s">
        <v>293</v>
      </c>
      <c r="N407" t="s">
        <v>4668</v>
      </c>
      <c r="O407" t="s">
        <v>98</v>
      </c>
      <c r="P407" t="s">
        <v>99</v>
      </c>
      <c r="Q407">
        <f t="shared" si="102"/>
        <v>31</v>
      </c>
      <c r="R407" s="3">
        <v>441449</v>
      </c>
      <c r="S407" s="3">
        <v>78574.75</v>
      </c>
      <c r="T407" s="20">
        <v>0</v>
      </c>
      <c r="U407" s="3">
        <f t="shared" si="113"/>
        <v>0</v>
      </c>
      <c r="V407" s="21"/>
      <c r="W407" s="3">
        <v>1768.625801282051</v>
      </c>
      <c r="X407" s="3">
        <v>1021.8726851851851</v>
      </c>
      <c r="Y407" s="22">
        <v>183.93708333333333</v>
      </c>
      <c r="Z407">
        <v>75</v>
      </c>
      <c r="AB407" s="3">
        <v>0</v>
      </c>
      <c r="AC407" s="3">
        <v>4167</v>
      </c>
      <c r="AD407" s="3">
        <f t="shared" si="108"/>
        <v>85791.185569800567</v>
      </c>
      <c r="AE407" s="3">
        <v>5687.5</v>
      </c>
      <c r="AG407" s="3">
        <f t="shared" si="103"/>
        <v>91478.685569800567</v>
      </c>
      <c r="AJ407" s="3">
        <v>5813.1491241962494</v>
      </c>
      <c r="AK407" t="s">
        <v>229</v>
      </c>
      <c r="AL407" t="s">
        <v>230</v>
      </c>
      <c r="AM407" s="23">
        <v>8.5000000000000006E-2</v>
      </c>
      <c r="AN407" s="24">
        <f t="shared" si="114"/>
        <v>97291.834693996818</v>
      </c>
      <c r="AO407" s="25">
        <f t="shared" si="109"/>
        <v>8269.8059489897296</v>
      </c>
      <c r="AP407" s="3">
        <f t="shared" si="110"/>
        <v>29700</v>
      </c>
      <c r="AQ407" s="24">
        <f t="shared" si="111"/>
        <v>2524.5</v>
      </c>
      <c r="AR407" s="24">
        <f t="shared" si="112"/>
        <v>137786.14064298655</v>
      </c>
      <c r="AS407" s="24">
        <f t="shared" si="104"/>
        <v>126991.83469399682</v>
      </c>
      <c r="AT407" t="s">
        <v>632</v>
      </c>
      <c r="AU407" t="s">
        <v>632</v>
      </c>
      <c r="AV407" t="s">
        <v>633</v>
      </c>
      <c r="AW407" t="s">
        <v>4852</v>
      </c>
      <c r="AX407" t="s">
        <v>157</v>
      </c>
      <c r="AY407">
        <v>125.569</v>
      </c>
      <c r="AZ407" s="3">
        <f t="shared" si="105"/>
        <v>1097.2942417554216</v>
      </c>
      <c r="BA407" s="24">
        <f t="shared" si="106"/>
        <v>126991.83469399682</v>
      </c>
      <c r="BB407" s="24">
        <f t="shared" si="107"/>
        <v>10794.305948989728</v>
      </c>
      <c r="BD407" t="s">
        <v>103</v>
      </c>
      <c r="BE407">
        <v>1</v>
      </c>
      <c r="BG407" t="s">
        <v>5310</v>
      </c>
      <c r="BI407" t="s">
        <v>199</v>
      </c>
      <c r="BN407" t="s">
        <v>5060</v>
      </c>
      <c r="BO407" t="s">
        <v>5074</v>
      </c>
      <c r="BP407" t="s">
        <v>5144</v>
      </c>
      <c r="BS407" t="e">
        <f>_xlfn.XLOOKUP(AV407,#REF!,#REF!)</f>
        <v>#REF!</v>
      </c>
    </row>
    <row r="408" spans="3:71" x14ac:dyDescent="0.2">
      <c r="C408" t="s">
        <v>94</v>
      </c>
      <c r="E408" t="s">
        <v>1383</v>
      </c>
      <c r="F408" t="s">
        <v>1384</v>
      </c>
      <c r="G408" t="s">
        <v>1385</v>
      </c>
      <c r="H408" s="1">
        <v>44781</v>
      </c>
      <c r="J408" t="s">
        <v>4697</v>
      </c>
      <c r="K408">
        <v>14</v>
      </c>
      <c r="L408" t="s">
        <v>4691</v>
      </c>
      <c r="M408" t="s">
        <v>4444</v>
      </c>
      <c r="N408" t="s">
        <v>4668</v>
      </c>
      <c r="O408" t="s">
        <v>98</v>
      </c>
      <c r="P408" t="s">
        <v>99</v>
      </c>
      <c r="Q408">
        <f t="shared" si="102"/>
        <v>31</v>
      </c>
      <c r="R408" s="3">
        <v>586441</v>
      </c>
      <c r="S408" s="3">
        <v>97740.083333333328</v>
      </c>
      <c r="T408" s="20">
        <v>0</v>
      </c>
      <c r="U408" s="3">
        <f t="shared" si="113"/>
        <v>0</v>
      </c>
      <c r="V408" s="21"/>
      <c r="W408" s="3">
        <v>2349.5232371794868</v>
      </c>
      <c r="X408" s="3">
        <v>1357.5023148148148</v>
      </c>
      <c r="Y408" s="22">
        <v>244.35041666666669</v>
      </c>
      <c r="Z408">
        <v>75</v>
      </c>
      <c r="AB408" s="3">
        <v>0</v>
      </c>
      <c r="AC408" s="3">
        <v>4167</v>
      </c>
      <c r="AD408" s="3">
        <f t="shared" si="108"/>
        <v>105933.4593019943</v>
      </c>
      <c r="AE408" s="3">
        <v>7046.666666666667</v>
      </c>
      <c r="AG408" s="3">
        <f t="shared" si="103"/>
        <v>112980.12596866097</v>
      </c>
      <c r="AJ408" s="3">
        <v>7372.3146980524034</v>
      </c>
      <c r="AK408" t="s">
        <v>433</v>
      </c>
      <c r="AL408" t="s">
        <v>434</v>
      </c>
      <c r="AM408" s="23">
        <v>0.1</v>
      </c>
      <c r="AN408" s="24">
        <f t="shared" si="114"/>
        <v>120352.44066671337</v>
      </c>
      <c r="AO408" s="25">
        <f t="shared" si="109"/>
        <v>12035.244066671337</v>
      </c>
      <c r="AP408" s="3">
        <f t="shared" si="110"/>
        <v>29700</v>
      </c>
      <c r="AQ408" s="24">
        <f t="shared" si="111"/>
        <v>2970</v>
      </c>
      <c r="AR408" s="24">
        <f t="shared" si="112"/>
        <v>165057.6847333847</v>
      </c>
      <c r="AS408" s="24">
        <f t="shared" si="104"/>
        <v>150052.44066671337</v>
      </c>
      <c r="AT408" t="s">
        <v>134</v>
      </c>
      <c r="AU408" t="s">
        <v>134</v>
      </c>
      <c r="AV408" t="s">
        <v>135</v>
      </c>
      <c r="AW408">
        <v>90324</v>
      </c>
      <c r="AX408" t="s">
        <v>136</v>
      </c>
      <c r="AY408">
        <v>94.088300000000004</v>
      </c>
      <c r="AZ408" s="3">
        <f t="shared" si="105"/>
        <v>1754.2849082551677</v>
      </c>
      <c r="BA408" s="24">
        <f t="shared" si="106"/>
        <v>150052.44066671337</v>
      </c>
      <c r="BB408" s="24">
        <f t="shared" si="107"/>
        <v>15005.244066671323</v>
      </c>
      <c r="BD408" t="s">
        <v>103</v>
      </c>
      <c r="BE408">
        <v>1</v>
      </c>
      <c r="BG408" t="s">
        <v>5305</v>
      </c>
      <c r="BI408" t="s">
        <v>435</v>
      </c>
      <c r="BN408" t="s">
        <v>5119</v>
      </c>
      <c r="BO408" t="s">
        <v>134</v>
      </c>
      <c r="BP408" t="s">
        <v>5091</v>
      </c>
      <c r="BS408" t="e">
        <f>_xlfn.XLOOKUP(AV408,#REF!,#REF!)</f>
        <v>#REF!</v>
      </c>
    </row>
    <row r="409" spans="3:71" x14ac:dyDescent="0.2">
      <c r="C409" t="s">
        <v>94</v>
      </c>
      <c r="E409" t="s">
        <v>1386</v>
      </c>
      <c r="F409" t="s">
        <v>1387</v>
      </c>
      <c r="G409" t="s">
        <v>1388</v>
      </c>
      <c r="H409" s="1">
        <v>44830</v>
      </c>
      <c r="J409" t="s">
        <v>4778</v>
      </c>
      <c r="K409">
        <v>11</v>
      </c>
      <c r="L409" t="s">
        <v>4667</v>
      </c>
      <c r="M409" t="s">
        <v>3984</v>
      </c>
      <c r="N409" t="s">
        <v>4668</v>
      </c>
      <c r="O409" t="s">
        <v>98</v>
      </c>
      <c r="P409" t="s">
        <v>99</v>
      </c>
      <c r="Q409">
        <f t="shared" si="102"/>
        <v>31</v>
      </c>
      <c r="R409" s="3">
        <v>293067</v>
      </c>
      <c r="S409" s="3">
        <v>48844.5</v>
      </c>
      <c r="T409" s="20">
        <v>0</v>
      </c>
      <c r="U409" s="3">
        <f t="shared" si="113"/>
        <v>0</v>
      </c>
      <c r="V409" s="21"/>
      <c r="W409" s="3">
        <v>1174.1466346153845</v>
      </c>
      <c r="X409" s="3">
        <v>678.39583333333337</v>
      </c>
      <c r="Y409" s="22">
        <v>122.11125</v>
      </c>
      <c r="Z409">
        <v>75</v>
      </c>
      <c r="AB409" s="3">
        <v>0</v>
      </c>
      <c r="AC409" s="3">
        <v>4167</v>
      </c>
      <c r="AD409" s="3">
        <f t="shared" si="108"/>
        <v>55061.15371794872</v>
      </c>
      <c r="AE409" s="3">
        <v>4154.166666666667</v>
      </c>
      <c r="AG409" s="3">
        <f t="shared" si="103"/>
        <v>59215.320384615385</v>
      </c>
      <c r="AJ409" s="3">
        <v>4428.6782206037651</v>
      </c>
      <c r="AK409" t="s">
        <v>166</v>
      </c>
      <c r="AL409" t="s">
        <v>165</v>
      </c>
      <c r="AM409" s="23">
        <v>0.05</v>
      </c>
      <c r="AN409" s="24">
        <f t="shared" si="114"/>
        <v>63643.998605219153</v>
      </c>
      <c r="AO409" s="25">
        <f t="shared" si="109"/>
        <v>3182.1999302609579</v>
      </c>
      <c r="AP409" s="3">
        <f t="shared" si="110"/>
        <v>29700</v>
      </c>
      <c r="AQ409" s="24">
        <f t="shared" si="111"/>
        <v>1485</v>
      </c>
      <c r="AR409" s="24">
        <f t="shared" si="112"/>
        <v>98011.198535480115</v>
      </c>
      <c r="AS409" s="24">
        <f t="shared" si="104"/>
        <v>93343.998605219153</v>
      </c>
      <c r="AT409" t="s">
        <v>225</v>
      </c>
      <c r="AU409" t="s">
        <v>225</v>
      </c>
      <c r="AV409" t="s">
        <v>156</v>
      </c>
      <c r="AW409" t="s">
        <v>4886</v>
      </c>
      <c r="AX409" t="s">
        <v>157</v>
      </c>
      <c r="AY409">
        <v>125.569</v>
      </c>
      <c r="AZ409" s="3">
        <f t="shared" si="105"/>
        <v>780.5365857455273</v>
      </c>
      <c r="BA409" s="24">
        <f t="shared" si="106"/>
        <v>93343.998605219153</v>
      </c>
      <c r="BB409" s="24">
        <f t="shared" si="107"/>
        <v>4667.199930260962</v>
      </c>
      <c r="BD409" t="s">
        <v>103</v>
      </c>
      <c r="BE409">
        <v>1</v>
      </c>
      <c r="BG409" t="s">
        <v>5309</v>
      </c>
      <c r="BI409" t="s">
        <v>144</v>
      </c>
      <c r="BN409" t="s">
        <v>5067</v>
      </c>
      <c r="BO409" t="s">
        <v>5074</v>
      </c>
      <c r="BP409" t="s">
        <v>5172</v>
      </c>
      <c r="BS409" t="e">
        <f>_xlfn.XLOOKUP(AV409,#REF!,#REF!)</f>
        <v>#REF!</v>
      </c>
    </row>
    <row r="410" spans="3:71" x14ac:dyDescent="0.2">
      <c r="C410" t="s">
        <v>94</v>
      </c>
      <c r="E410" t="s">
        <v>1389</v>
      </c>
      <c r="F410" t="s">
        <v>1390</v>
      </c>
      <c r="G410" t="s">
        <v>1391</v>
      </c>
      <c r="H410" s="1">
        <v>44830</v>
      </c>
      <c r="J410" t="s">
        <v>4678</v>
      </c>
      <c r="K410">
        <v>15</v>
      </c>
      <c r="L410" t="s">
        <v>4703</v>
      </c>
      <c r="M410" t="s">
        <v>293</v>
      </c>
      <c r="N410" t="s">
        <v>4668</v>
      </c>
      <c r="O410" t="s">
        <v>98</v>
      </c>
      <c r="P410" t="s">
        <v>99</v>
      </c>
      <c r="Q410">
        <f t="shared" si="102"/>
        <v>31</v>
      </c>
      <c r="R410" s="3">
        <v>596138</v>
      </c>
      <c r="S410" s="3">
        <v>104356.33333333333</v>
      </c>
      <c r="T410" s="20">
        <v>0</v>
      </c>
      <c r="U410" s="3">
        <f t="shared" si="113"/>
        <v>0</v>
      </c>
      <c r="V410" s="21"/>
      <c r="W410" s="3">
        <v>2388.3733974358975</v>
      </c>
      <c r="X410" s="3">
        <v>1379.9490740740739</v>
      </c>
      <c r="Y410" s="22">
        <v>248.39083333333332</v>
      </c>
      <c r="Z410">
        <v>75</v>
      </c>
      <c r="AB410" s="3">
        <v>4784.2660085539628</v>
      </c>
      <c r="AC410" s="3">
        <v>4167</v>
      </c>
      <c r="AD410" s="3">
        <f t="shared" si="108"/>
        <v>117399.3126467306</v>
      </c>
      <c r="AE410" s="3">
        <v>5687.5</v>
      </c>
      <c r="AG410" s="3">
        <f t="shared" si="103"/>
        <v>123086.8126467306</v>
      </c>
      <c r="AJ410" s="3">
        <v>5785.5624142824954</v>
      </c>
      <c r="AK410" t="s">
        <v>266</v>
      </c>
      <c r="AL410" t="s">
        <v>267</v>
      </c>
      <c r="AM410" s="23">
        <v>8.5000000000000006E-2</v>
      </c>
      <c r="AN410" s="24">
        <f t="shared" si="114"/>
        <v>128872.3750610131</v>
      </c>
      <c r="AO410" s="25">
        <f t="shared" si="109"/>
        <v>10954.151880186115</v>
      </c>
      <c r="AP410" s="3">
        <f t="shared" si="110"/>
        <v>29700</v>
      </c>
      <c r="AQ410" s="24">
        <f t="shared" si="111"/>
        <v>2524.5</v>
      </c>
      <c r="AR410" s="24">
        <f t="shared" si="112"/>
        <v>172051.0269411992</v>
      </c>
      <c r="AS410" s="24">
        <f t="shared" si="104"/>
        <v>158572.3750610131</v>
      </c>
      <c r="AT410" t="s">
        <v>101</v>
      </c>
      <c r="AU410" t="s">
        <v>101</v>
      </c>
      <c r="AV410" t="s">
        <v>101</v>
      </c>
      <c r="AW410">
        <v>2045200</v>
      </c>
      <c r="AX410" t="s">
        <v>102</v>
      </c>
      <c r="AY410">
        <v>108.643</v>
      </c>
      <c r="AZ410" s="3">
        <f t="shared" si="105"/>
        <v>1583.6365614093793</v>
      </c>
      <c r="BA410" s="24">
        <f t="shared" si="106"/>
        <v>158572.3750610131</v>
      </c>
      <c r="BB410" s="24">
        <f t="shared" si="107"/>
        <v>13478.651880186109</v>
      </c>
      <c r="BD410" t="s">
        <v>103</v>
      </c>
      <c r="BE410">
        <v>1</v>
      </c>
      <c r="BG410" t="s">
        <v>5304</v>
      </c>
      <c r="BI410" t="s">
        <v>531</v>
      </c>
      <c r="BN410" t="s">
        <v>5121</v>
      </c>
      <c r="BO410" t="s">
        <v>5061</v>
      </c>
      <c r="BP410" t="s">
        <v>5062</v>
      </c>
    </row>
    <row r="411" spans="3:71" x14ac:dyDescent="0.2">
      <c r="C411" t="s">
        <v>94</v>
      </c>
      <c r="E411" t="s">
        <v>1392</v>
      </c>
      <c r="F411" t="s">
        <v>1393</v>
      </c>
      <c r="G411" t="s">
        <v>1394</v>
      </c>
      <c r="H411" s="1">
        <v>44816</v>
      </c>
      <c r="J411" t="s">
        <v>4708</v>
      </c>
      <c r="K411">
        <v>12</v>
      </c>
      <c r="L411" t="s">
        <v>4667</v>
      </c>
      <c r="M411" t="s">
        <v>3984</v>
      </c>
      <c r="N411" t="s">
        <v>4668</v>
      </c>
      <c r="O411" t="s">
        <v>98</v>
      </c>
      <c r="P411" t="s">
        <v>99</v>
      </c>
      <c r="Q411">
        <f t="shared" si="102"/>
        <v>31</v>
      </c>
      <c r="R411" s="3">
        <v>345720</v>
      </c>
      <c r="S411" s="3">
        <v>57620</v>
      </c>
      <c r="T411" s="20">
        <v>0</v>
      </c>
      <c r="U411" s="3">
        <f t="shared" si="113"/>
        <v>0</v>
      </c>
      <c r="V411" s="21"/>
      <c r="W411" s="3">
        <v>1385.096153846154</v>
      </c>
      <c r="X411" s="3">
        <v>800.27777777777783</v>
      </c>
      <c r="Y411" s="22">
        <v>144.05000000000001</v>
      </c>
      <c r="Z411">
        <v>75</v>
      </c>
      <c r="AB411" s="3">
        <v>0</v>
      </c>
      <c r="AC411" s="3">
        <v>4167</v>
      </c>
      <c r="AD411" s="3">
        <f t="shared" si="108"/>
        <v>64191.42393162394</v>
      </c>
      <c r="AE411" s="3">
        <v>4154.166666666667</v>
      </c>
      <c r="AG411" s="3">
        <f t="shared" si="103"/>
        <v>68345.590598290612</v>
      </c>
      <c r="AJ411" s="3">
        <v>4428.6782206037651</v>
      </c>
      <c r="AK411" t="s">
        <v>166</v>
      </c>
      <c r="AL411" t="s">
        <v>165</v>
      </c>
      <c r="AM411" s="23">
        <v>0.05</v>
      </c>
      <c r="AN411" s="24">
        <f t="shared" si="114"/>
        <v>72774.268818894372</v>
      </c>
      <c r="AO411" s="25">
        <f t="shared" si="109"/>
        <v>3638.713440944719</v>
      </c>
      <c r="AP411" s="3">
        <f t="shared" si="110"/>
        <v>29700</v>
      </c>
      <c r="AQ411" s="24">
        <f t="shared" si="111"/>
        <v>1485</v>
      </c>
      <c r="AR411" s="24">
        <f t="shared" si="112"/>
        <v>107597.98225983909</v>
      </c>
      <c r="AS411" s="24">
        <f t="shared" si="104"/>
        <v>102474.26881889437</v>
      </c>
      <c r="AT411" t="s">
        <v>225</v>
      </c>
      <c r="AU411" t="s">
        <v>225</v>
      </c>
      <c r="AV411" t="s">
        <v>156</v>
      </c>
      <c r="AW411" t="s">
        <v>4887</v>
      </c>
      <c r="AX411" t="s">
        <v>157</v>
      </c>
      <c r="AY411">
        <v>125.569</v>
      </c>
      <c r="AZ411" s="3">
        <f t="shared" si="105"/>
        <v>856.88332518248205</v>
      </c>
      <c r="BA411" s="24">
        <f t="shared" si="106"/>
        <v>102474.26881889437</v>
      </c>
      <c r="BB411" s="24">
        <f t="shared" si="107"/>
        <v>5123.7134409447171</v>
      </c>
      <c r="BD411" t="s">
        <v>103</v>
      </c>
      <c r="BE411">
        <v>1</v>
      </c>
      <c r="BG411" t="s">
        <v>5309</v>
      </c>
      <c r="BI411" t="s">
        <v>144</v>
      </c>
      <c r="BN411" t="s">
        <v>5067</v>
      </c>
      <c r="BO411" t="s">
        <v>5074</v>
      </c>
      <c r="BP411" t="s">
        <v>5172</v>
      </c>
      <c r="BS411" t="e">
        <f>_xlfn.XLOOKUP(AV411,#REF!,#REF!)</f>
        <v>#REF!</v>
      </c>
    </row>
    <row r="412" spans="3:71" x14ac:dyDescent="0.2">
      <c r="C412" t="s">
        <v>94</v>
      </c>
      <c r="E412" t="s">
        <v>1395</v>
      </c>
      <c r="F412" t="s">
        <v>1396</v>
      </c>
      <c r="G412" t="s">
        <v>1397</v>
      </c>
      <c r="H412" s="1">
        <v>44803</v>
      </c>
      <c r="J412" t="s">
        <v>4708</v>
      </c>
      <c r="K412">
        <v>12</v>
      </c>
      <c r="L412" t="s">
        <v>4703</v>
      </c>
      <c r="M412" t="s">
        <v>293</v>
      </c>
      <c r="N412" t="s">
        <v>4668</v>
      </c>
      <c r="O412" t="s">
        <v>98</v>
      </c>
      <c r="P412" t="s">
        <v>99</v>
      </c>
      <c r="Q412">
        <f t="shared" si="102"/>
        <v>31</v>
      </c>
      <c r="R412" s="3">
        <v>465141</v>
      </c>
      <c r="S412" s="3">
        <v>82523.416666666672</v>
      </c>
      <c r="T412" s="20">
        <v>0</v>
      </c>
      <c r="U412" s="3">
        <f t="shared" si="113"/>
        <v>0</v>
      </c>
      <c r="V412" s="21"/>
      <c r="W412" s="3">
        <v>1863.5456730769231</v>
      </c>
      <c r="X412" s="3">
        <v>1076.7152777777778</v>
      </c>
      <c r="Y412" s="22">
        <v>193.80875</v>
      </c>
      <c r="Z412">
        <v>75</v>
      </c>
      <c r="AB412" s="3">
        <v>0</v>
      </c>
      <c r="AC412" s="3">
        <v>4167</v>
      </c>
      <c r="AD412" s="3">
        <f t="shared" si="108"/>
        <v>89899.486367521371</v>
      </c>
      <c r="AE412" s="3">
        <v>5687.5</v>
      </c>
      <c r="AG412" s="3">
        <f t="shared" si="103"/>
        <v>95586.986367521371</v>
      </c>
      <c r="AJ412" s="3">
        <v>5813.1491241962494</v>
      </c>
      <c r="AK412" t="s">
        <v>229</v>
      </c>
      <c r="AL412" t="s">
        <v>230</v>
      </c>
      <c r="AM412" s="23">
        <v>8.5000000000000006E-2</v>
      </c>
      <c r="AN412" s="24">
        <f t="shared" si="114"/>
        <v>101400.13549171762</v>
      </c>
      <c r="AO412" s="25">
        <f t="shared" si="109"/>
        <v>8619.0115167959993</v>
      </c>
      <c r="AP412" s="3">
        <f t="shared" si="110"/>
        <v>29700</v>
      </c>
      <c r="AQ412" s="24">
        <f t="shared" si="111"/>
        <v>2524.5</v>
      </c>
      <c r="AR412" s="24">
        <f t="shared" si="112"/>
        <v>142243.64700851362</v>
      </c>
      <c r="AS412" s="24">
        <f t="shared" si="104"/>
        <v>131100.13549171761</v>
      </c>
      <c r="AT412" t="s">
        <v>632</v>
      </c>
      <c r="AU412" t="s">
        <v>632</v>
      </c>
      <c r="AV412" t="s">
        <v>633</v>
      </c>
      <c r="AW412" t="s">
        <v>4852</v>
      </c>
      <c r="AX412" t="s">
        <v>157</v>
      </c>
      <c r="AY412">
        <v>125.569</v>
      </c>
      <c r="AZ412" s="3">
        <f t="shared" si="105"/>
        <v>1132.7927036809533</v>
      </c>
      <c r="BA412" s="24">
        <f t="shared" si="106"/>
        <v>131100.13549171761</v>
      </c>
      <c r="BB412" s="24">
        <f t="shared" si="107"/>
        <v>11143.511516796018</v>
      </c>
      <c r="BD412" t="s">
        <v>103</v>
      </c>
      <c r="BE412">
        <v>1</v>
      </c>
      <c r="BG412" t="s">
        <v>5310</v>
      </c>
      <c r="BI412" t="s">
        <v>199</v>
      </c>
      <c r="BN412" t="s">
        <v>5060</v>
      </c>
      <c r="BO412" t="s">
        <v>5074</v>
      </c>
      <c r="BP412" t="s">
        <v>5144</v>
      </c>
      <c r="BS412" t="e">
        <f>_xlfn.XLOOKUP(AV412,#REF!,#REF!)</f>
        <v>#REF!</v>
      </c>
    </row>
    <row r="413" spans="3:71" x14ac:dyDescent="0.2">
      <c r="C413" t="s">
        <v>94</v>
      </c>
      <c r="E413" t="s">
        <v>1398</v>
      </c>
      <c r="F413" t="s">
        <v>1399</v>
      </c>
      <c r="G413" t="s">
        <v>1400</v>
      </c>
      <c r="H413" s="1">
        <v>44795</v>
      </c>
      <c r="J413" t="s">
        <v>4708</v>
      </c>
      <c r="K413">
        <v>12</v>
      </c>
      <c r="L413" t="s">
        <v>4703</v>
      </c>
      <c r="M413" t="s">
        <v>3984</v>
      </c>
      <c r="N413" t="s">
        <v>4668</v>
      </c>
      <c r="O413" t="s">
        <v>98</v>
      </c>
      <c r="P413" t="s">
        <v>99</v>
      </c>
      <c r="Q413">
        <f t="shared" si="102"/>
        <v>31</v>
      </c>
      <c r="R413" s="3">
        <v>533759</v>
      </c>
      <c r="S413" s="3">
        <v>93959.75</v>
      </c>
      <c r="T413" s="20">
        <v>0</v>
      </c>
      <c r="U413" s="3">
        <f t="shared" si="113"/>
        <v>0</v>
      </c>
      <c r="V413" s="21"/>
      <c r="W413" s="3">
        <v>2138.4575320512822</v>
      </c>
      <c r="X413" s="3">
        <v>1235.5532407407406</v>
      </c>
      <c r="Y413" s="22">
        <v>222.39958333333334</v>
      </c>
      <c r="Z413">
        <v>75</v>
      </c>
      <c r="AB413" s="3">
        <v>0</v>
      </c>
      <c r="AC413" s="3">
        <v>4167</v>
      </c>
      <c r="AD413" s="3">
        <f t="shared" si="108"/>
        <v>101798.16035612536</v>
      </c>
      <c r="AE413" s="3">
        <v>5687.5</v>
      </c>
      <c r="AG413" s="3">
        <f t="shared" si="103"/>
        <v>107485.66035612536</v>
      </c>
      <c r="AJ413" s="3">
        <v>5813.1491241962494</v>
      </c>
      <c r="AK413" t="s">
        <v>229</v>
      </c>
      <c r="AL413" t="s">
        <v>230</v>
      </c>
      <c r="AM413" s="23">
        <v>8.5000000000000006E-2</v>
      </c>
      <c r="AN413" s="24">
        <f t="shared" si="114"/>
        <v>113298.80948032161</v>
      </c>
      <c r="AO413" s="25">
        <f t="shared" si="109"/>
        <v>9630.3988058273371</v>
      </c>
      <c r="AP413" s="3">
        <f t="shared" si="110"/>
        <v>29700</v>
      </c>
      <c r="AQ413" s="24">
        <f t="shared" si="111"/>
        <v>2524.5</v>
      </c>
      <c r="AR413" s="24">
        <f t="shared" si="112"/>
        <v>155153.70828614896</v>
      </c>
      <c r="AS413" s="24">
        <f t="shared" si="104"/>
        <v>142998.80948032159</v>
      </c>
      <c r="AT413" t="s">
        <v>225</v>
      </c>
      <c r="AU413" t="s">
        <v>225</v>
      </c>
      <c r="AV413" t="s">
        <v>156</v>
      </c>
      <c r="AW413" t="s">
        <v>4825</v>
      </c>
      <c r="AX413" t="s">
        <v>157</v>
      </c>
      <c r="AY413">
        <v>125.569</v>
      </c>
      <c r="AZ413" s="3">
        <f t="shared" si="105"/>
        <v>1235.6051914576763</v>
      </c>
      <c r="BA413" s="24">
        <f t="shared" si="106"/>
        <v>142998.80948032159</v>
      </c>
      <c r="BB413" s="24">
        <f t="shared" si="107"/>
        <v>12154.898805827368</v>
      </c>
      <c r="BD413" t="s">
        <v>103</v>
      </c>
      <c r="BE413">
        <v>1</v>
      </c>
      <c r="BG413" t="s">
        <v>5309</v>
      </c>
      <c r="BI413" t="s">
        <v>199</v>
      </c>
      <c r="BN413" t="s">
        <v>5067</v>
      </c>
      <c r="BO413" t="s">
        <v>5074</v>
      </c>
      <c r="BP413" t="s">
        <v>5144</v>
      </c>
      <c r="BS413" t="e">
        <f>_xlfn.XLOOKUP(AV413,#REF!,#REF!)</f>
        <v>#REF!</v>
      </c>
    </row>
    <row r="414" spans="3:71" x14ac:dyDescent="0.2">
      <c r="C414" t="s">
        <v>94</v>
      </c>
      <c r="E414" t="s">
        <v>1401</v>
      </c>
      <c r="F414" t="s">
        <v>1402</v>
      </c>
      <c r="G414" t="s">
        <v>1403</v>
      </c>
      <c r="H414" s="1">
        <v>44837</v>
      </c>
      <c r="J414" t="s">
        <v>4702</v>
      </c>
      <c r="K414">
        <v>13</v>
      </c>
      <c r="L414" t="s">
        <v>4703</v>
      </c>
      <c r="M414" t="s">
        <v>293</v>
      </c>
      <c r="N414" t="s">
        <v>4668</v>
      </c>
      <c r="O414" t="s">
        <v>98</v>
      </c>
      <c r="P414" t="s">
        <v>99</v>
      </c>
      <c r="Q414">
        <f t="shared" si="102"/>
        <v>31</v>
      </c>
      <c r="R414" s="3">
        <v>418619</v>
      </c>
      <c r="S414" s="3">
        <v>74769.833333333328</v>
      </c>
      <c r="T414" s="20">
        <v>0</v>
      </c>
      <c r="U414" s="3">
        <f t="shared" si="113"/>
        <v>0</v>
      </c>
      <c r="V414" s="21"/>
      <c r="W414" s="3">
        <v>1677.1594551282051</v>
      </c>
      <c r="X414" s="3">
        <v>969.02546296296293</v>
      </c>
      <c r="Y414" s="22">
        <v>174.42458333333332</v>
      </c>
      <c r="Z414">
        <v>75</v>
      </c>
      <c r="AB414" s="3">
        <v>0</v>
      </c>
      <c r="AC414" s="3">
        <v>4167</v>
      </c>
      <c r="AD414" s="3">
        <f t="shared" si="108"/>
        <v>81832.442834757821</v>
      </c>
      <c r="AE414" s="3">
        <v>5687.5</v>
      </c>
      <c r="AG414" s="3">
        <f t="shared" si="103"/>
        <v>87519.942834757821</v>
      </c>
      <c r="AJ414" s="3">
        <v>5813.1491241962494</v>
      </c>
      <c r="AK414" t="s">
        <v>229</v>
      </c>
      <c r="AL414" t="s">
        <v>230</v>
      </c>
      <c r="AM414" s="23">
        <v>8.5000000000000006E-2</v>
      </c>
      <c r="AN414" s="24">
        <f t="shared" si="114"/>
        <v>93333.091958954072</v>
      </c>
      <c r="AO414" s="25">
        <f t="shared" si="109"/>
        <v>7933.3128165110966</v>
      </c>
      <c r="AP414" s="3">
        <f t="shared" si="110"/>
        <v>29700</v>
      </c>
      <c r="AQ414" s="24">
        <f t="shared" si="111"/>
        <v>2524.5</v>
      </c>
      <c r="AR414" s="24">
        <f t="shared" si="112"/>
        <v>133490.90477546517</v>
      </c>
      <c r="AS414" s="24">
        <f t="shared" si="104"/>
        <v>123033.09195895407</v>
      </c>
      <c r="AT414" t="s">
        <v>632</v>
      </c>
      <c r="AU414" t="s">
        <v>632</v>
      </c>
      <c r="AV414" t="s">
        <v>633</v>
      </c>
      <c r="AW414" t="s">
        <v>4852</v>
      </c>
      <c r="AX414" t="s">
        <v>157</v>
      </c>
      <c r="AY414">
        <v>125.569</v>
      </c>
      <c r="AZ414" s="3">
        <f t="shared" si="105"/>
        <v>1063.088061348463</v>
      </c>
      <c r="BA414" s="24">
        <f t="shared" si="106"/>
        <v>123033.09195895407</v>
      </c>
      <c r="BB414" s="24">
        <f t="shared" si="107"/>
        <v>10457.812816511097</v>
      </c>
      <c r="BD414" t="s">
        <v>103</v>
      </c>
      <c r="BE414">
        <v>1</v>
      </c>
      <c r="BG414" t="s">
        <v>5310</v>
      </c>
      <c r="BI414" t="s">
        <v>199</v>
      </c>
      <c r="BN414" t="s">
        <v>5060</v>
      </c>
      <c r="BO414" t="s">
        <v>5074</v>
      </c>
      <c r="BP414" t="s">
        <v>5144</v>
      </c>
      <c r="BS414" t="e">
        <f>_xlfn.XLOOKUP(AV414,#REF!,#REF!)</f>
        <v>#REF!</v>
      </c>
    </row>
    <row r="415" spans="3:71" x14ac:dyDescent="0.2">
      <c r="C415" t="s">
        <v>94</v>
      </c>
      <c r="E415" t="s">
        <v>1404</v>
      </c>
      <c r="F415" t="s">
        <v>1405</v>
      </c>
      <c r="G415" t="s">
        <v>1406</v>
      </c>
      <c r="H415" s="1">
        <v>44816</v>
      </c>
      <c r="I415" s="1">
        <v>46091</v>
      </c>
      <c r="J415" t="s">
        <v>4708</v>
      </c>
      <c r="K415">
        <v>12</v>
      </c>
      <c r="L415" t="s">
        <v>4667</v>
      </c>
      <c r="M415" t="s">
        <v>3984</v>
      </c>
      <c r="N415" t="s">
        <v>4668</v>
      </c>
      <c r="O415" t="s">
        <v>98</v>
      </c>
      <c r="P415" t="s">
        <v>478</v>
      </c>
      <c r="Q415">
        <f t="shared" si="102"/>
        <v>10</v>
      </c>
      <c r="R415" s="3">
        <v>277200</v>
      </c>
      <c r="S415" s="3">
        <v>16302.87634408602</v>
      </c>
      <c r="T415" s="20">
        <v>0</v>
      </c>
      <c r="U415" s="3">
        <f t="shared" si="113"/>
        <v>0</v>
      </c>
      <c r="V415" s="21"/>
      <c r="W415" s="3">
        <v>1110.5769230769231</v>
      </c>
      <c r="X415" s="3">
        <v>641.66666666666663</v>
      </c>
      <c r="Y415" s="22">
        <v>115.5</v>
      </c>
      <c r="Z415">
        <v>75</v>
      </c>
      <c r="AB415" s="3">
        <v>0</v>
      </c>
      <c r="AC415" s="3">
        <v>4167</v>
      </c>
      <c r="AD415" s="3">
        <f t="shared" si="108"/>
        <v>22412.61993382961</v>
      </c>
      <c r="AE415" s="3">
        <v>4154.166666666667</v>
      </c>
      <c r="AG415" s="3">
        <f t="shared" si="103"/>
        <v>26566.786600496278</v>
      </c>
      <c r="AJ415" s="3">
        <v>0</v>
      </c>
      <c r="AK415" t="s">
        <v>100</v>
      </c>
      <c r="AM415" s="23">
        <v>0.05</v>
      </c>
      <c r="AN415" s="24">
        <f t="shared" si="114"/>
        <v>26566.786600496278</v>
      </c>
      <c r="AO415" s="25">
        <f t="shared" si="109"/>
        <v>1328.339330024814</v>
      </c>
      <c r="AP415" s="3">
        <f t="shared" si="110"/>
        <v>9580.6451612903238</v>
      </c>
      <c r="AQ415" s="24">
        <f t="shared" si="111"/>
        <v>479.03225806451621</v>
      </c>
      <c r="AR415" s="24">
        <f t="shared" si="112"/>
        <v>37954.803349875932</v>
      </c>
      <c r="AS415" s="24">
        <f t="shared" si="104"/>
        <v>36147.431761786604</v>
      </c>
      <c r="AT415" t="s">
        <v>4881</v>
      </c>
      <c r="AU415" t="s">
        <v>1407</v>
      </c>
      <c r="AV415" t="s">
        <v>1328</v>
      </c>
      <c r="AW415">
        <v>1501495</v>
      </c>
      <c r="AX415" t="s">
        <v>102</v>
      </c>
      <c r="AY415">
        <v>108.643</v>
      </c>
      <c r="AZ415" s="3">
        <f t="shared" si="105"/>
        <v>349.35341761435097</v>
      </c>
      <c r="BA415" s="24">
        <f t="shared" si="106"/>
        <v>36147.431761786604</v>
      </c>
      <c r="BB415" s="24">
        <f t="shared" si="107"/>
        <v>1807.3715880893287</v>
      </c>
      <c r="BD415" t="s">
        <v>103</v>
      </c>
      <c r="BE415">
        <v>1</v>
      </c>
      <c r="BG415" t="s">
        <v>5315</v>
      </c>
      <c r="BI415" t="s">
        <v>144</v>
      </c>
      <c r="BN415" t="s">
        <v>5067</v>
      </c>
      <c r="BO415" t="s">
        <v>5167</v>
      </c>
      <c r="BP415" t="s">
        <v>5168</v>
      </c>
      <c r="BS415" t="e">
        <f>_xlfn.XLOOKUP(AV415,#REF!,#REF!)</f>
        <v>#REF!</v>
      </c>
    </row>
    <row r="416" spans="3:71" x14ac:dyDescent="0.2">
      <c r="C416" t="s">
        <v>94</v>
      </c>
      <c r="E416" t="s">
        <v>1408</v>
      </c>
      <c r="F416" t="s">
        <v>1409</v>
      </c>
      <c r="G416" t="s">
        <v>1410</v>
      </c>
      <c r="H416" s="1">
        <v>44816</v>
      </c>
      <c r="J416" t="s">
        <v>4702</v>
      </c>
      <c r="K416">
        <v>13</v>
      </c>
      <c r="L416" t="s">
        <v>4667</v>
      </c>
      <c r="M416" t="s">
        <v>3984</v>
      </c>
      <c r="N416" t="s">
        <v>4668</v>
      </c>
      <c r="O416" t="s">
        <v>98</v>
      </c>
      <c r="P416" t="s">
        <v>99</v>
      </c>
      <c r="Q416">
        <f t="shared" si="102"/>
        <v>31</v>
      </c>
      <c r="R416" s="3">
        <v>413160</v>
      </c>
      <c r="S416" s="3">
        <v>68860</v>
      </c>
      <c r="T416" s="20">
        <v>0</v>
      </c>
      <c r="U416" s="3">
        <f t="shared" si="113"/>
        <v>0</v>
      </c>
      <c r="V416" s="21"/>
      <c r="W416" s="3">
        <v>1655.2884615384617</v>
      </c>
      <c r="X416" s="3">
        <v>956.38888888888891</v>
      </c>
      <c r="Y416" s="22">
        <v>172.15</v>
      </c>
      <c r="Z416">
        <v>75</v>
      </c>
      <c r="AB416" s="3">
        <v>0</v>
      </c>
      <c r="AC416" s="3">
        <v>4167</v>
      </c>
      <c r="AD416" s="3">
        <f t="shared" si="108"/>
        <v>75885.827350427353</v>
      </c>
      <c r="AE416" s="3">
        <v>4154.166666666667</v>
      </c>
      <c r="AG416" s="3">
        <f t="shared" si="103"/>
        <v>80039.994017094024</v>
      </c>
      <c r="AJ416" s="3">
        <v>4428.6782206037651</v>
      </c>
      <c r="AK416" t="s">
        <v>166</v>
      </c>
      <c r="AL416" t="s">
        <v>165</v>
      </c>
      <c r="AM416" s="23">
        <v>0.05</v>
      </c>
      <c r="AN416" s="24">
        <f t="shared" si="114"/>
        <v>84468.672237697785</v>
      </c>
      <c r="AO416" s="25">
        <f t="shared" si="109"/>
        <v>4223.4336118848896</v>
      </c>
      <c r="AP416" s="3">
        <f t="shared" si="110"/>
        <v>29700</v>
      </c>
      <c r="AQ416" s="24">
        <f t="shared" si="111"/>
        <v>1485</v>
      </c>
      <c r="AR416" s="24">
        <f t="shared" si="112"/>
        <v>119877.10584958267</v>
      </c>
      <c r="AS416" s="24">
        <f t="shared" si="104"/>
        <v>114168.67223769779</v>
      </c>
      <c r="AT416" t="s">
        <v>225</v>
      </c>
      <c r="AU416" t="s">
        <v>225</v>
      </c>
      <c r="AV416" t="s">
        <v>156</v>
      </c>
      <c r="AW416" t="s">
        <v>4888</v>
      </c>
      <c r="AX416" t="s">
        <v>157</v>
      </c>
      <c r="AY416">
        <v>125.569</v>
      </c>
      <c r="AZ416" s="3">
        <f t="shared" si="105"/>
        <v>954.67118356905507</v>
      </c>
      <c r="BA416" s="24">
        <f t="shared" si="106"/>
        <v>114168.67223769779</v>
      </c>
      <c r="BB416" s="24">
        <f t="shared" si="107"/>
        <v>5708.4336118848878</v>
      </c>
      <c r="BD416" t="s">
        <v>103</v>
      </c>
      <c r="BE416">
        <v>1</v>
      </c>
      <c r="BG416" t="s">
        <v>5309</v>
      </c>
      <c r="BI416" t="s">
        <v>144</v>
      </c>
      <c r="BN416" t="s">
        <v>5067</v>
      </c>
      <c r="BO416" t="s">
        <v>5074</v>
      </c>
      <c r="BP416" t="s">
        <v>5172</v>
      </c>
      <c r="BS416" t="e">
        <f>_xlfn.XLOOKUP(AV416,#REF!,#REF!)</f>
        <v>#REF!</v>
      </c>
    </row>
    <row r="417" spans="2:71" x14ac:dyDescent="0.2">
      <c r="C417" t="s">
        <v>94</v>
      </c>
      <c r="E417" t="s">
        <v>1411</v>
      </c>
      <c r="F417" t="s">
        <v>1412</v>
      </c>
      <c r="G417" t="s">
        <v>1413</v>
      </c>
      <c r="H417" s="1">
        <v>44844</v>
      </c>
      <c r="J417" t="s">
        <v>4678</v>
      </c>
      <c r="K417">
        <v>15</v>
      </c>
      <c r="L417" t="s">
        <v>4791</v>
      </c>
      <c r="M417" t="s">
        <v>4579</v>
      </c>
      <c r="N417" t="s">
        <v>4668</v>
      </c>
      <c r="O417" t="s">
        <v>98</v>
      </c>
      <c r="P417" t="s">
        <v>99</v>
      </c>
      <c r="Q417">
        <f t="shared" si="102"/>
        <v>31</v>
      </c>
      <c r="R417" s="3">
        <v>630565</v>
      </c>
      <c r="S417" s="3">
        <v>110094.08333333333</v>
      </c>
      <c r="T417" s="20">
        <v>0</v>
      </c>
      <c r="U417" s="3">
        <f t="shared" si="113"/>
        <v>0</v>
      </c>
      <c r="V417" s="21"/>
      <c r="W417" s="3">
        <v>2526.3020833333335</v>
      </c>
      <c r="X417" s="3">
        <v>1459.6412037037039</v>
      </c>
      <c r="Y417" s="22">
        <v>262.73541666666671</v>
      </c>
      <c r="Z417">
        <v>75</v>
      </c>
      <c r="AB417" s="3">
        <v>4097.8723842003965</v>
      </c>
      <c r="AC417" s="3">
        <v>4167</v>
      </c>
      <c r="AD417" s="3">
        <f t="shared" si="108"/>
        <v>122682.63442123742</v>
      </c>
      <c r="AE417" s="3">
        <v>23570.833333333332</v>
      </c>
      <c r="AG417" s="3">
        <f t="shared" si="103"/>
        <v>146253.46775457077</v>
      </c>
      <c r="AJ417" s="3">
        <v>0</v>
      </c>
      <c r="AK417" t="s">
        <v>100</v>
      </c>
      <c r="AM417" s="23">
        <v>8.5000000000000006E-2</v>
      </c>
      <c r="AN417" s="24">
        <f t="shared" si="114"/>
        <v>146253.46775457077</v>
      </c>
      <c r="AO417" s="25">
        <f t="shared" si="109"/>
        <v>12431.544759138516</v>
      </c>
      <c r="AP417" s="3">
        <f t="shared" si="110"/>
        <v>29700</v>
      </c>
      <c r="AQ417" s="24">
        <f t="shared" si="111"/>
        <v>2524.5</v>
      </c>
      <c r="AR417" s="24">
        <f t="shared" si="112"/>
        <v>190909.51251370928</v>
      </c>
      <c r="AS417" s="24">
        <f t="shared" si="104"/>
        <v>175953.46775457077</v>
      </c>
      <c r="AT417" t="s">
        <v>134</v>
      </c>
      <c r="AU417" t="s">
        <v>134</v>
      </c>
      <c r="AV417" t="s">
        <v>135</v>
      </c>
      <c r="AW417">
        <v>35801</v>
      </c>
      <c r="AX417" t="s">
        <v>136</v>
      </c>
      <c r="AY417">
        <v>94.088300000000004</v>
      </c>
      <c r="AZ417" s="3">
        <f t="shared" si="105"/>
        <v>2029.0462524427508</v>
      </c>
      <c r="BA417" s="24">
        <f t="shared" si="106"/>
        <v>175953.46775457077</v>
      </c>
      <c r="BB417" s="24">
        <f t="shared" si="107"/>
        <v>14956.044759138516</v>
      </c>
      <c r="BD417" t="s">
        <v>103</v>
      </c>
      <c r="BE417">
        <v>1</v>
      </c>
      <c r="BG417" t="s">
        <v>5305</v>
      </c>
      <c r="BI417" t="s">
        <v>144</v>
      </c>
      <c r="BN417" t="s">
        <v>5121</v>
      </c>
      <c r="BO417" t="s">
        <v>5061</v>
      </c>
      <c r="BP417" t="s">
        <v>5062</v>
      </c>
      <c r="BS417" t="e">
        <f>_xlfn.XLOOKUP(AV417,#REF!,#REF!)</f>
        <v>#REF!</v>
      </c>
    </row>
    <row r="418" spans="2:71" x14ac:dyDescent="0.2">
      <c r="C418" t="s">
        <v>94</v>
      </c>
      <c r="E418" t="s">
        <v>1414</v>
      </c>
      <c r="F418" t="s">
        <v>1415</v>
      </c>
      <c r="G418" t="s">
        <v>1416</v>
      </c>
      <c r="H418" s="1">
        <v>44802</v>
      </c>
      <c r="J418" t="s">
        <v>151</v>
      </c>
      <c r="K418">
        <v>16</v>
      </c>
      <c r="L418" t="s">
        <v>4703</v>
      </c>
      <c r="M418" t="s">
        <v>293</v>
      </c>
      <c r="N418" t="s">
        <v>4668</v>
      </c>
      <c r="O418" t="s">
        <v>98</v>
      </c>
      <c r="P418" t="s">
        <v>99</v>
      </c>
      <c r="Q418">
        <f t="shared" si="102"/>
        <v>31</v>
      </c>
      <c r="R418" s="3">
        <v>1231360</v>
      </c>
      <c r="S418" s="3">
        <v>210226.58333333334</v>
      </c>
      <c r="T418" s="20">
        <v>0</v>
      </c>
      <c r="U418" s="3">
        <f t="shared" si="113"/>
        <v>0</v>
      </c>
      <c r="V418" s="21"/>
      <c r="W418" s="3">
        <v>4933.333333333333</v>
      </c>
      <c r="X418" s="3">
        <v>2850.3703703703704</v>
      </c>
      <c r="Y418" s="22">
        <v>513.06666666666661</v>
      </c>
      <c r="Z418">
        <v>75</v>
      </c>
      <c r="AB418" s="3">
        <v>0</v>
      </c>
      <c r="AC418" s="3">
        <v>4167</v>
      </c>
      <c r="AD418" s="3">
        <f t="shared" si="108"/>
        <v>222765.35370370373</v>
      </c>
      <c r="AE418" s="3">
        <v>5687.5</v>
      </c>
      <c r="AG418" s="3">
        <f t="shared" si="103"/>
        <v>228452.85370370373</v>
      </c>
      <c r="AJ418" s="3">
        <v>5785.5624142824954</v>
      </c>
      <c r="AK418" t="s">
        <v>266</v>
      </c>
      <c r="AL418" t="s">
        <v>267</v>
      </c>
      <c r="AM418" s="23">
        <v>8.5000000000000006E-2</v>
      </c>
      <c r="AN418" s="24">
        <f t="shared" si="114"/>
        <v>234238.41611798623</v>
      </c>
      <c r="AO418" s="25">
        <f t="shared" si="109"/>
        <v>19910.265370028832</v>
      </c>
      <c r="AP418" s="3">
        <f t="shared" si="110"/>
        <v>29700</v>
      </c>
      <c r="AQ418" s="24">
        <f t="shared" si="111"/>
        <v>2524.5</v>
      </c>
      <c r="AR418" s="24">
        <f t="shared" si="112"/>
        <v>286373.18148801505</v>
      </c>
      <c r="AS418" s="24">
        <f t="shared" si="104"/>
        <v>263938.4161179862</v>
      </c>
      <c r="AT418" t="s">
        <v>134</v>
      </c>
      <c r="AU418" t="s">
        <v>134</v>
      </c>
      <c r="AV418" t="s">
        <v>135</v>
      </c>
      <c r="AW418">
        <v>90272</v>
      </c>
      <c r="AX418" t="s">
        <v>136</v>
      </c>
      <c r="AY418">
        <v>94.088300000000004</v>
      </c>
      <c r="AZ418" s="3">
        <f t="shared" si="105"/>
        <v>3043.6641058241571</v>
      </c>
      <c r="BA418" s="24">
        <f t="shared" si="106"/>
        <v>263938.4161179862</v>
      </c>
      <c r="BB418" s="24">
        <f t="shared" si="107"/>
        <v>22434.76537002885</v>
      </c>
      <c r="BD418" t="s">
        <v>103</v>
      </c>
      <c r="BE418">
        <v>1</v>
      </c>
      <c r="BG418" t="s">
        <v>5305</v>
      </c>
      <c r="BI418" t="s">
        <v>394</v>
      </c>
      <c r="BN418" t="s">
        <v>394</v>
      </c>
      <c r="BO418" t="s">
        <v>5061</v>
      </c>
      <c r="BP418" t="s">
        <v>5062</v>
      </c>
      <c r="BS418" t="e">
        <f>_xlfn.XLOOKUP(AV418,#REF!,#REF!)</f>
        <v>#REF!</v>
      </c>
    </row>
    <row r="419" spans="2:71" x14ac:dyDescent="0.2">
      <c r="B419">
        <f>+COUNTIF(F419:F3586,F419)</f>
        <v>2</v>
      </c>
      <c r="C419" t="s">
        <v>94</v>
      </c>
      <c r="E419" t="s">
        <v>1417</v>
      </c>
      <c r="F419" t="s">
        <v>1418</v>
      </c>
      <c r="G419" t="s">
        <v>1419</v>
      </c>
      <c r="H419" s="1">
        <v>44830</v>
      </c>
      <c r="J419" t="s">
        <v>4708</v>
      </c>
      <c r="K419">
        <v>12</v>
      </c>
      <c r="L419" t="s">
        <v>4667</v>
      </c>
      <c r="M419" t="s">
        <v>3984</v>
      </c>
      <c r="N419" t="s">
        <v>4668</v>
      </c>
      <c r="O419" t="s">
        <v>98</v>
      </c>
      <c r="P419" t="s">
        <v>99</v>
      </c>
      <c r="Q419">
        <f t="shared" si="102"/>
        <v>31</v>
      </c>
      <c r="R419" s="3">
        <v>351941</v>
      </c>
      <c r="S419" s="3">
        <v>63656.833333333336</v>
      </c>
      <c r="T419" s="20">
        <v>0</v>
      </c>
      <c r="U419" s="3">
        <f t="shared" si="113"/>
        <v>0</v>
      </c>
      <c r="V419" s="21"/>
      <c r="W419" s="3">
        <v>1410.0200320512822</v>
      </c>
      <c r="X419" s="3">
        <v>814.67824074074076</v>
      </c>
      <c r="Y419" s="22">
        <v>146.64208333333335</v>
      </c>
      <c r="Z419">
        <v>75</v>
      </c>
      <c r="AB419" s="3">
        <v>0</v>
      </c>
      <c r="AC419" s="3">
        <v>4167</v>
      </c>
      <c r="AD419" s="3">
        <f t="shared" si="108"/>
        <v>70270.173689458694</v>
      </c>
      <c r="AE419" s="3">
        <v>4154.166666666667</v>
      </c>
      <c r="AG419" s="3">
        <f t="shared" si="103"/>
        <v>74424.340356125365</v>
      </c>
      <c r="AJ419" s="3">
        <v>0</v>
      </c>
      <c r="AK419" t="s">
        <v>100</v>
      </c>
      <c r="AM419" s="23">
        <v>0.05</v>
      </c>
      <c r="AN419" s="24">
        <f t="shared" si="114"/>
        <v>74424.340356125365</v>
      </c>
      <c r="AO419" s="25">
        <f t="shared" si="109"/>
        <v>3721.2170178062684</v>
      </c>
      <c r="AP419" s="3">
        <f t="shared" si="110"/>
        <v>29700</v>
      </c>
      <c r="AQ419" s="24">
        <f t="shared" si="111"/>
        <v>1485</v>
      </c>
      <c r="AR419" s="24">
        <f t="shared" si="112"/>
        <v>109330.55737393163</v>
      </c>
      <c r="AS419" s="24">
        <f t="shared" si="104"/>
        <v>104124.34035612537</v>
      </c>
      <c r="AT419" t="s">
        <v>141</v>
      </c>
      <c r="AU419" t="s">
        <v>141</v>
      </c>
      <c r="AV419" t="s">
        <v>142</v>
      </c>
      <c r="AW419">
        <v>5151</v>
      </c>
      <c r="AX419" t="s">
        <v>143</v>
      </c>
      <c r="AY419">
        <v>67.992199999999997</v>
      </c>
      <c r="AZ419" s="3">
        <f t="shared" si="105"/>
        <v>1607.9867598626261</v>
      </c>
      <c r="BA419" s="24">
        <f t="shared" si="106"/>
        <v>104124.34035612537</v>
      </c>
      <c r="BB419" s="24">
        <f t="shared" si="107"/>
        <v>5206.2170178062661</v>
      </c>
      <c r="BD419" t="s">
        <v>103</v>
      </c>
      <c r="BE419">
        <v>1</v>
      </c>
      <c r="BG419" t="s">
        <v>5306</v>
      </c>
      <c r="BI419" t="s">
        <v>144</v>
      </c>
      <c r="BN419" t="s">
        <v>5067</v>
      </c>
      <c r="BO419" t="s">
        <v>5068</v>
      </c>
      <c r="BP419" t="s">
        <v>5069</v>
      </c>
      <c r="BS419" t="e">
        <f>_xlfn.XLOOKUP(AV419,#REF!,#REF!)</f>
        <v>#REF!</v>
      </c>
    </row>
    <row r="420" spans="2:71" x14ac:dyDescent="0.2">
      <c r="C420" t="s">
        <v>94</v>
      </c>
      <c r="E420" t="s">
        <v>1420</v>
      </c>
      <c r="F420" t="s">
        <v>1421</v>
      </c>
      <c r="G420" t="s">
        <v>1422</v>
      </c>
      <c r="H420" s="1">
        <v>44803</v>
      </c>
      <c r="J420" t="s">
        <v>4702</v>
      </c>
      <c r="K420">
        <v>13</v>
      </c>
      <c r="L420" t="s">
        <v>4667</v>
      </c>
      <c r="M420" t="s">
        <v>3984</v>
      </c>
      <c r="N420" t="s">
        <v>4668</v>
      </c>
      <c r="O420" t="s">
        <v>98</v>
      </c>
      <c r="P420" t="s">
        <v>99</v>
      </c>
      <c r="Q420">
        <f t="shared" si="102"/>
        <v>31</v>
      </c>
      <c r="R420" s="3">
        <v>363589</v>
      </c>
      <c r="S420" s="3">
        <v>60598.083333333336</v>
      </c>
      <c r="T420" s="20">
        <v>0</v>
      </c>
      <c r="U420" s="3">
        <f t="shared" si="113"/>
        <v>0</v>
      </c>
      <c r="V420" s="21"/>
      <c r="W420" s="3">
        <v>1456.686698717949</v>
      </c>
      <c r="X420" s="3">
        <v>841.6412037037037</v>
      </c>
      <c r="Y420" s="22">
        <v>151.49541666666667</v>
      </c>
      <c r="Z420">
        <v>75</v>
      </c>
      <c r="AB420" s="3">
        <v>0</v>
      </c>
      <c r="AC420" s="3">
        <v>4167</v>
      </c>
      <c r="AD420" s="3">
        <f t="shared" si="108"/>
        <v>67289.906652421647</v>
      </c>
      <c r="AE420" s="3">
        <v>4154.166666666667</v>
      </c>
      <c r="AG420" s="3">
        <f t="shared" si="103"/>
        <v>71444.073319088318</v>
      </c>
      <c r="AJ420" s="3">
        <v>4428.6782206037651</v>
      </c>
      <c r="AK420" t="s">
        <v>166</v>
      </c>
      <c r="AL420" t="s">
        <v>165</v>
      </c>
      <c r="AM420" s="23">
        <v>0.05</v>
      </c>
      <c r="AN420" s="24">
        <f t="shared" si="114"/>
        <v>75872.751539692079</v>
      </c>
      <c r="AO420" s="25">
        <f t="shared" si="109"/>
        <v>3793.637576984604</v>
      </c>
      <c r="AP420" s="3">
        <f t="shared" si="110"/>
        <v>29700</v>
      </c>
      <c r="AQ420" s="24">
        <f t="shared" si="111"/>
        <v>1485</v>
      </c>
      <c r="AR420" s="24">
        <f t="shared" si="112"/>
        <v>110851.38911667668</v>
      </c>
      <c r="AS420" s="24">
        <f t="shared" si="104"/>
        <v>105572.75153969208</v>
      </c>
      <c r="AT420" t="s">
        <v>225</v>
      </c>
      <c r="AU420" t="s">
        <v>225</v>
      </c>
      <c r="AV420" t="s">
        <v>156</v>
      </c>
      <c r="AW420" t="s">
        <v>4848</v>
      </c>
      <c r="AX420" t="s">
        <v>157</v>
      </c>
      <c r="AY420">
        <v>125.569</v>
      </c>
      <c r="AZ420" s="3">
        <f t="shared" si="105"/>
        <v>882.79264083234466</v>
      </c>
      <c r="BA420" s="24">
        <f t="shared" si="106"/>
        <v>105572.75153969208</v>
      </c>
      <c r="BB420" s="24">
        <f t="shared" si="107"/>
        <v>5278.6375769846054</v>
      </c>
      <c r="BD420" t="s">
        <v>103</v>
      </c>
      <c r="BE420">
        <v>1</v>
      </c>
      <c r="BG420" t="s">
        <v>5309</v>
      </c>
      <c r="BI420" t="s">
        <v>144</v>
      </c>
      <c r="BN420" t="s">
        <v>5067</v>
      </c>
      <c r="BO420" t="s">
        <v>5074</v>
      </c>
      <c r="BP420" t="s">
        <v>5141</v>
      </c>
      <c r="BS420" t="e">
        <f>_xlfn.XLOOKUP(AV420,#REF!,#REF!)</f>
        <v>#REF!</v>
      </c>
    </row>
    <row r="421" spans="2:71" x14ac:dyDescent="0.2">
      <c r="C421" t="s">
        <v>94</v>
      </c>
      <c r="E421" t="s">
        <v>1423</v>
      </c>
      <c r="F421" t="s">
        <v>1424</v>
      </c>
      <c r="G421" t="s">
        <v>1425</v>
      </c>
      <c r="H421" s="1">
        <v>44816</v>
      </c>
      <c r="J421" t="s">
        <v>4702</v>
      </c>
      <c r="K421">
        <v>13</v>
      </c>
      <c r="L421" t="s">
        <v>4703</v>
      </c>
      <c r="M421" t="s">
        <v>293</v>
      </c>
      <c r="N421" t="s">
        <v>4668</v>
      </c>
      <c r="O421" t="s">
        <v>98</v>
      </c>
      <c r="P421" t="s">
        <v>99</v>
      </c>
      <c r="Q421">
        <f t="shared" si="102"/>
        <v>31</v>
      </c>
      <c r="R421" s="3">
        <v>392289</v>
      </c>
      <c r="S421" s="3">
        <v>70381.5</v>
      </c>
      <c r="T421" s="20">
        <v>0</v>
      </c>
      <c r="U421" s="3">
        <f t="shared" si="113"/>
        <v>0</v>
      </c>
      <c r="V421" s="21"/>
      <c r="W421" s="3">
        <v>1571.6706730769231</v>
      </c>
      <c r="X421" s="3">
        <v>908.07638888888891</v>
      </c>
      <c r="Y421" s="22">
        <v>163.45375000000001</v>
      </c>
      <c r="Z421">
        <v>75</v>
      </c>
      <c r="AB421" s="3">
        <v>0</v>
      </c>
      <c r="AC421" s="3">
        <v>4167</v>
      </c>
      <c r="AD421" s="3">
        <f t="shared" si="108"/>
        <v>77266.700811965813</v>
      </c>
      <c r="AE421" s="3">
        <v>5687.5</v>
      </c>
      <c r="AG421" s="3">
        <f t="shared" si="103"/>
        <v>82954.200811965813</v>
      </c>
      <c r="AJ421" s="3">
        <v>5813.1491241962494</v>
      </c>
      <c r="AK421" t="s">
        <v>229</v>
      </c>
      <c r="AL421" t="s">
        <v>230</v>
      </c>
      <c r="AM421" s="23">
        <v>8.5000000000000006E-2</v>
      </c>
      <c r="AN421" s="24">
        <f t="shared" si="114"/>
        <v>88767.349936162063</v>
      </c>
      <c r="AO421" s="25">
        <f t="shared" si="109"/>
        <v>7545.2247445737758</v>
      </c>
      <c r="AP421" s="3">
        <f t="shared" si="110"/>
        <v>29700</v>
      </c>
      <c r="AQ421" s="24">
        <f t="shared" si="111"/>
        <v>2524.5</v>
      </c>
      <c r="AR421" s="24">
        <f t="shared" si="112"/>
        <v>128537.07468073584</v>
      </c>
      <c r="AS421" s="24">
        <f t="shared" si="104"/>
        <v>118467.34993616206</v>
      </c>
      <c r="AT421" t="s">
        <v>632</v>
      </c>
      <c r="AU421" t="s">
        <v>632</v>
      </c>
      <c r="AV421" t="s">
        <v>633</v>
      </c>
      <c r="AW421" t="s">
        <v>4852</v>
      </c>
      <c r="AX421" t="s">
        <v>157</v>
      </c>
      <c r="AY421">
        <v>125.569</v>
      </c>
      <c r="AZ421" s="3">
        <f t="shared" si="105"/>
        <v>1023.6370018136311</v>
      </c>
      <c r="BA421" s="24">
        <f t="shared" si="106"/>
        <v>118467.34993616206</v>
      </c>
      <c r="BB421" s="24">
        <f t="shared" si="107"/>
        <v>10069.724744573774</v>
      </c>
      <c r="BD421" t="s">
        <v>103</v>
      </c>
      <c r="BE421">
        <v>1</v>
      </c>
      <c r="BG421" t="s">
        <v>5310</v>
      </c>
      <c r="BI421" t="s">
        <v>199</v>
      </c>
      <c r="BN421" t="s">
        <v>5104</v>
      </c>
      <c r="BO421" t="s">
        <v>5061</v>
      </c>
      <c r="BP421" t="s">
        <v>5062</v>
      </c>
      <c r="BS421" t="e">
        <f>_xlfn.XLOOKUP(AV421,#REF!,#REF!)</f>
        <v>#REF!</v>
      </c>
    </row>
    <row r="422" spans="2:71" x14ac:dyDescent="0.2">
      <c r="C422" t="s">
        <v>94</v>
      </c>
      <c r="E422" t="s">
        <v>1426</v>
      </c>
      <c r="F422" t="s">
        <v>1427</v>
      </c>
      <c r="G422" t="s">
        <v>1428</v>
      </c>
      <c r="H422" s="1">
        <v>44816</v>
      </c>
      <c r="J422" t="s">
        <v>4708</v>
      </c>
      <c r="K422">
        <v>12</v>
      </c>
      <c r="L422" t="s">
        <v>4667</v>
      </c>
      <c r="M422" t="s">
        <v>3984</v>
      </c>
      <c r="N422" t="s">
        <v>4668</v>
      </c>
      <c r="O422" t="s">
        <v>98</v>
      </c>
      <c r="P422" t="s">
        <v>99</v>
      </c>
      <c r="Q422">
        <f t="shared" si="102"/>
        <v>31</v>
      </c>
      <c r="R422" s="3">
        <v>294569</v>
      </c>
      <c r="S422" s="3">
        <v>54094.75</v>
      </c>
      <c r="T422" s="20">
        <v>0</v>
      </c>
      <c r="U422" s="3">
        <f t="shared" si="113"/>
        <v>0</v>
      </c>
      <c r="V422" s="21"/>
      <c r="W422" s="3">
        <v>1180.1642628205129</v>
      </c>
      <c r="X422" s="3">
        <v>681.87268518518533</v>
      </c>
      <c r="Y422" s="22">
        <v>122.73708333333335</v>
      </c>
      <c r="Z422">
        <v>75</v>
      </c>
      <c r="AB422" s="3">
        <v>0</v>
      </c>
      <c r="AC422" s="3">
        <v>4167</v>
      </c>
      <c r="AD422" s="3">
        <f t="shared" si="108"/>
        <v>60321.524031339031</v>
      </c>
      <c r="AE422" s="3">
        <v>4154.166666666667</v>
      </c>
      <c r="AG422" s="3">
        <f t="shared" si="103"/>
        <v>64475.690698005696</v>
      </c>
      <c r="AJ422" s="3">
        <v>0</v>
      </c>
      <c r="AK422" t="s">
        <v>100</v>
      </c>
      <c r="AM422" s="23">
        <v>0.05</v>
      </c>
      <c r="AN422" s="24">
        <f t="shared" si="114"/>
        <v>64475.690698005696</v>
      </c>
      <c r="AO422" s="25">
        <f t="shared" si="109"/>
        <v>3223.7845349002851</v>
      </c>
      <c r="AP422" s="3">
        <f t="shared" si="110"/>
        <v>29700</v>
      </c>
      <c r="AQ422" s="24">
        <f t="shared" si="111"/>
        <v>1485</v>
      </c>
      <c r="AR422" s="24">
        <f t="shared" si="112"/>
        <v>98884.475232905985</v>
      </c>
      <c r="AS422" s="24">
        <f t="shared" si="104"/>
        <v>94175.690698005696</v>
      </c>
      <c r="AT422" t="s">
        <v>134</v>
      </c>
      <c r="AU422" t="s">
        <v>134</v>
      </c>
      <c r="AV422" t="s">
        <v>135</v>
      </c>
      <c r="AW422">
        <v>35875</v>
      </c>
      <c r="AX422" t="s">
        <v>136</v>
      </c>
      <c r="AY422">
        <v>94.088300000000004</v>
      </c>
      <c r="AZ422" s="3">
        <f t="shared" si="105"/>
        <v>1050.9752565718159</v>
      </c>
      <c r="BA422" s="24">
        <f t="shared" si="106"/>
        <v>94175.690698005696</v>
      </c>
      <c r="BB422" s="24">
        <f t="shared" si="107"/>
        <v>4708.7845349002891</v>
      </c>
      <c r="BD422" t="s">
        <v>103</v>
      </c>
      <c r="BE422">
        <v>1</v>
      </c>
      <c r="BG422" t="s">
        <v>5305</v>
      </c>
      <c r="BI422" t="s">
        <v>144</v>
      </c>
      <c r="BN422" t="s">
        <v>5067</v>
      </c>
      <c r="BO422" t="s">
        <v>5071</v>
      </c>
      <c r="BP422" t="s">
        <v>5076</v>
      </c>
      <c r="BS422" t="e">
        <f>_xlfn.XLOOKUP(AV422,#REF!,#REF!)</f>
        <v>#REF!</v>
      </c>
    </row>
    <row r="423" spans="2:71" x14ac:dyDescent="0.2">
      <c r="C423" t="s">
        <v>94</v>
      </c>
      <c r="E423" t="s">
        <v>1429</v>
      </c>
      <c r="F423" t="s">
        <v>1430</v>
      </c>
      <c r="G423" t="s">
        <v>1431</v>
      </c>
      <c r="H423" s="1">
        <v>44816</v>
      </c>
      <c r="J423" t="s">
        <v>4702</v>
      </c>
      <c r="K423">
        <v>13</v>
      </c>
      <c r="L423" t="s">
        <v>4703</v>
      </c>
      <c r="M423" t="s">
        <v>293</v>
      </c>
      <c r="N423" t="s">
        <v>4668</v>
      </c>
      <c r="O423" t="s">
        <v>98</v>
      </c>
      <c r="P423" t="s">
        <v>99</v>
      </c>
      <c r="Q423">
        <f t="shared" si="102"/>
        <v>31</v>
      </c>
      <c r="R423" s="3">
        <v>721818</v>
      </c>
      <c r="S423" s="3">
        <v>125303</v>
      </c>
      <c r="T423" s="20">
        <v>0</v>
      </c>
      <c r="U423" s="3">
        <f t="shared" si="113"/>
        <v>0</v>
      </c>
      <c r="V423" s="21"/>
      <c r="W423" s="3">
        <v>2891.8990384615386</v>
      </c>
      <c r="X423" s="3">
        <v>1670.875</v>
      </c>
      <c r="Y423" s="22">
        <v>300.75749999999999</v>
      </c>
      <c r="Z423">
        <v>75</v>
      </c>
      <c r="AB423" s="3">
        <v>6146.8085763005947</v>
      </c>
      <c r="AC423" s="3">
        <v>4167</v>
      </c>
      <c r="AD423" s="3">
        <f t="shared" si="108"/>
        <v>140555.34011476213</v>
      </c>
      <c r="AE423" s="3">
        <v>5687.5</v>
      </c>
      <c r="AG423" s="3">
        <f t="shared" si="103"/>
        <v>146242.84011476213</v>
      </c>
      <c r="AJ423" s="3">
        <v>5785.5624142824954</v>
      </c>
      <c r="AK423" t="s">
        <v>266</v>
      </c>
      <c r="AL423" t="s">
        <v>267</v>
      </c>
      <c r="AM423" s="23">
        <v>8.5000000000000006E-2</v>
      </c>
      <c r="AN423" s="24">
        <f t="shared" si="114"/>
        <v>152028.40252904463</v>
      </c>
      <c r="AO423" s="25">
        <f t="shared" si="109"/>
        <v>12922.414214968794</v>
      </c>
      <c r="AP423" s="3">
        <f t="shared" si="110"/>
        <v>29700</v>
      </c>
      <c r="AQ423" s="24">
        <f t="shared" si="111"/>
        <v>2524.5</v>
      </c>
      <c r="AR423" s="24">
        <f t="shared" si="112"/>
        <v>197175.31674401343</v>
      </c>
      <c r="AS423" s="24">
        <f t="shared" si="104"/>
        <v>181728.40252904463</v>
      </c>
      <c r="AT423" t="s">
        <v>134</v>
      </c>
      <c r="AU423" t="s">
        <v>134</v>
      </c>
      <c r="AV423" t="s">
        <v>135</v>
      </c>
      <c r="AW423">
        <v>90390</v>
      </c>
      <c r="AX423" t="s">
        <v>136</v>
      </c>
      <c r="AY423">
        <v>94.088300000000004</v>
      </c>
      <c r="AZ423" s="3">
        <f t="shared" si="105"/>
        <v>2095.6411875229269</v>
      </c>
      <c r="BA423" s="24">
        <f t="shared" si="106"/>
        <v>181728.40252904463</v>
      </c>
      <c r="BB423" s="24">
        <f t="shared" si="107"/>
        <v>15446.914214968798</v>
      </c>
      <c r="BD423" t="s">
        <v>103</v>
      </c>
      <c r="BE423">
        <v>1</v>
      </c>
      <c r="BG423" t="s">
        <v>5305</v>
      </c>
      <c r="BI423" t="s">
        <v>199</v>
      </c>
      <c r="BN423" t="s">
        <v>5115</v>
      </c>
      <c r="BO423" t="s">
        <v>5061</v>
      </c>
      <c r="BP423" t="s">
        <v>5062</v>
      </c>
      <c r="BS423" t="e">
        <f>_xlfn.XLOOKUP(AV423,#REF!,#REF!)</f>
        <v>#REF!</v>
      </c>
    </row>
    <row r="424" spans="2:71" x14ac:dyDescent="0.2">
      <c r="C424" t="s">
        <v>94</v>
      </c>
      <c r="E424" t="s">
        <v>1432</v>
      </c>
      <c r="F424" t="s">
        <v>1433</v>
      </c>
      <c r="G424" t="s">
        <v>1434</v>
      </c>
      <c r="H424" s="1">
        <v>44816</v>
      </c>
      <c r="J424" t="s">
        <v>4708</v>
      </c>
      <c r="K424">
        <v>12</v>
      </c>
      <c r="L424" t="s">
        <v>4667</v>
      </c>
      <c r="M424" t="s">
        <v>3984</v>
      </c>
      <c r="N424" t="s">
        <v>4668</v>
      </c>
      <c r="O424" t="s">
        <v>98</v>
      </c>
      <c r="P424" t="s">
        <v>99</v>
      </c>
      <c r="Q424">
        <f t="shared" si="102"/>
        <v>31</v>
      </c>
      <c r="R424" s="3">
        <v>387292</v>
      </c>
      <c r="S424" s="3">
        <v>64548.583333333336</v>
      </c>
      <c r="T424" s="20">
        <v>0</v>
      </c>
      <c r="U424" s="3">
        <f t="shared" si="113"/>
        <v>0</v>
      </c>
      <c r="V424" s="21"/>
      <c r="W424" s="3">
        <v>1551.6506410256409</v>
      </c>
      <c r="X424" s="3">
        <v>896.50925925925924</v>
      </c>
      <c r="Y424" s="22">
        <v>161.37166666666667</v>
      </c>
      <c r="Z424">
        <v>75</v>
      </c>
      <c r="AB424" s="3">
        <v>0</v>
      </c>
      <c r="AC424" s="3">
        <v>4167</v>
      </c>
      <c r="AD424" s="3">
        <f t="shared" si="108"/>
        <v>71400.114900284912</v>
      </c>
      <c r="AE424" s="3">
        <v>4154.166666666667</v>
      </c>
      <c r="AG424" s="3">
        <f t="shared" si="103"/>
        <v>75554.281566951584</v>
      </c>
      <c r="AJ424" s="3">
        <v>4428.6782206037651</v>
      </c>
      <c r="AK424" t="s">
        <v>166</v>
      </c>
      <c r="AL424" t="s">
        <v>165</v>
      </c>
      <c r="AM424" s="23">
        <v>0.05</v>
      </c>
      <c r="AN424" s="24">
        <f t="shared" si="114"/>
        <v>79982.959787555345</v>
      </c>
      <c r="AO424" s="25">
        <f t="shared" si="109"/>
        <v>3999.1479893777673</v>
      </c>
      <c r="AP424" s="3">
        <f t="shared" si="110"/>
        <v>29700</v>
      </c>
      <c r="AQ424" s="24">
        <f t="shared" si="111"/>
        <v>1485</v>
      </c>
      <c r="AR424" s="24">
        <f t="shared" si="112"/>
        <v>115167.10777693312</v>
      </c>
      <c r="AS424" s="24">
        <f t="shared" si="104"/>
        <v>109682.95978755534</v>
      </c>
      <c r="AT424" t="s">
        <v>225</v>
      </c>
      <c r="AU424" t="s">
        <v>225</v>
      </c>
      <c r="AV424" t="s">
        <v>156</v>
      </c>
      <c r="AW424" t="s">
        <v>4821</v>
      </c>
      <c r="AX424" t="s">
        <v>157</v>
      </c>
      <c r="AY424">
        <v>125.569</v>
      </c>
      <c r="AZ424" s="3">
        <f t="shared" si="105"/>
        <v>917.16194105976092</v>
      </c>
      <c r="BA424" s="24">
        <f t="shared" si="106"/>
        <v>109682.95978755534</v>
      </c>
      <c r="BB424" s="24">
        <f t="shared" si="107"/>
        <v>5484.1479893777723</v>
      </c>
      <c r="BD424" t="s">
        <v>103</v>
      </c>
      <c r="BE424">
        <v>1</v>
      </c>
      <c r="BG424" t="s">
        <v>5309</v>
      </c>
      <c r="BI424" t="s">
        <v>144</v>
      </c>
      <c r="BN424" t="s">
        <v>5067</v>
      </c>
      <c r="BO424" t="s">
        <v>5074</v>
      </c>
      <c r="BP424" t="s">
        <v>5093</v>
      </c>
      <c r="BS424" t="e">
        <f>_xlfn.XLOOKUP(AV424,#REF!,#REF!)</f>
        <v>#REF!</v>
      </c>
    </row>
    <row r="425" spans="2:71" x14ac:dyDescent="0.2">
      <c r="C425" t="s">
        <v>94</v>
      </c>
      <c r="E425" t="s">
        <v>1435</v>
      </c>
      <c r="F425" t="s">
        <v>1436</v>
      </c>
      <c r="G425" t="s">
        <v>1437</v>
      </c>
      <c r="H425" s="1">
        <v>44816</v>
      </c>
      <c r="J425" t="s">
        <v>4702</v>
      </c>
      <c r="K425">
        <v>13</v>
      </c>
      <c r="L425" t="s">
        <v>4667</v>
      </c>
      <c r="M425" t="s">
        <v>3984</v>
      </c>
      <c r="N425" t="s">
        <v>4668</v>
      </c>
      <c r="O425" t="s">
        <v>98</v>
      </c>
      <c r="P425" t="s">
        <v>99</v>
      </c>
      <c r="Q425">
        <f t="shared" si="102"/>
        <v>31</v>
      </c>
      <c r="R425" s="3">
        <v>519591</v>
      </c>
      <c r="S425" s="3">
        <v>86598.5</v>
      </c>
      <c r="T425" s="20">
        <v>0</v>
      </c>
      <c r="U425" s="3">
        <f t="shared" si="113"/>
        <v>0</v>
      </c>
      <c r="V425" s="21"/>
      <c r="W425" s="3">
        <v>2081.6947115384614</v>
      </c>
      <c r="X425" s="3">
        <v>1202.7569444444446</v>
      </c>
      <c r="Y425" s="22">
        <v>216.49625</v>
      </c>
      <c r="Z425">
        <v>75</v>
      </c>
      <c r="AB425" s="3">
        <v>0</v>
      </c>
      <c r="AC425" s="3">
        <v>4167</v>
      </c>
      <c r="AD425" s="3">
        <f t="shared" si="108"/>
        <v>94341.447905982903</v>
      </c>
      <c r="AE425" s="3">
        <v>4154.166666666667</v>
      </c>
      <c r="AG425" s="3">
        <f t="shared" si="103"/>
        <v>98495.614572649574</v>
      </c>
      <c r="AJ425" s="3">
        <v>4428.6782206037651</v>
      </c>
      <c r="AK425" t="s">
        <v>166</v>
      </c>
      <c r="AL425" t="s">
        <v>165</v>
      </c>
      <c r="AM425" s="23">
        <v>0.05</v>
      </c>
      <c r="AN425" s="24">
        <f t="shared" si="114"/>
        <v>102924.29279325333</v>
      </c>
      <c r="AO425" s="25">
        <f t="shared" si="109"/>
        <v>5146.2146396626667</v>
      </c>
      <c r="AP425" s="3">
        <f t="shared" si="110"/>
        <v>29700</v>
      </c>
      <c r="AQ425" s="24">
        <f t="shared" si="111"/>
        <v>1485</v>
      </c>
      <c r="AR425" s="24">
        <f t="shared" si="112"/>
        <v>139255.507432916</v>
      </c>
      <c r="AS425" s="24">
        <f t="shared" si="104"/>
        <v>132624.29279325332</v>
      </c>
      <c r="AT425" t="s">
        <v>225</v>
      </c>
      <c r="AU425" t="s">
        <v>225</v>
      </c>
      <c r="AV425" t="s">
        <v>156</v>
      </c>
      <c r="AW425" t="s">
        <v>4821</v>
      </c>
      <c r="AX425" t="s">
        <v>157</v>
      </c>
      <c r="AY425">
        <v>125.569</v>
      </c>
      <c r="AZ425" s="3">
        <f t="shared" si="105"/>
        <v>1108.9959100806409</v>
      </c>
      <c r="BA425" s="24">
        <f t="shared" si="106"/>
        <v>132624.29279325332</v>
      </c>
      <c r="BB425" s="24">
        <f t="shared" si="107"/>
        <v>6631.2146396626777</v>
      </c>
      <c r="BD425" t="s">
        <v>103</v>
      </c>
      <c r="BE425">
        <v>1</v>
      </c>
      <c r="BG425" t="s">
        <v>5309</v>
      </c>
      <c r="BI425" t="s">
        <v>144</v>
      </c>
      <c r="BN425" t="s">
        <v>5067</v>
      </c>
      <c r="BO425" t="s">
        <v>5074</v>
      </c>
      <c r="BP425" t="s">
        <v>5093</v>
      </c>
      <c r="BS425" t="e">
        <f>_xlfn.XLOOKUP(AV425,#REF!,#REF!)</f>
        <v>#REF!</v>
      </c>
    </row>
    <row r="426" spans="2:71" x14ac:dyDescent="0.2">
      <c r="C426" t="s">
        <v>94</v>
      </c>
      <c r="E426" t="s">
        <v>1438</v>
      </c>
      <c r="F426" t="s">
        <v>1439</v>
      </c>
      <c r="G426" t="s">
        <v>1440</v>
      </c>
      <c r="H426" s="1">
        <v>44830</v>
      </c>
      <c r="J426" t="s">
        <v>4708</v>
      </c>
      <c r="K426">
        <v>12</v>
      </c>
      <c r="L426" t="s">
        <v>4667</v>
      </c>
      <c r="M426" t="s">
        <v>3984</v>
      </c>
      <c r="N426" t="s">
        <v>4668</v>
      </c>
      <c r="O426" t="s">
        <v>98</v>
      </c>
      <c r="P426" t="s">
        <v>99</v>
      </c>
      <c r="Q426">
        <f t="shared" si="102"/>
        <v>31</v>
      </c>
      <c r="R426" s="3">
        <v>319947</v>
      </c>
      <c r="S426" s="3">
        <v>53324.5</v>
      </c>
      <c r="T426" s="20">
        <v>0</v>
      </c>
      <c r="U426" s="3">
        <f t="shared" si="113"/>
        <v>0</v>
      </c>
      <c r="V426" s="21"/>
      <c r="W426" s="3">
        <v>1281.8389423076922</v>
      </c>
      <c r="X426" s="3">
        <v>740.61805555555554</v>
      </c>
      <c r="Y426" s="22">
        <v>133.31125</v>
      </c>
      <c r="Z426">
        <v>75</v>
      </c>
      <c r="AB426" s="3">
        <v>0</v>
      </c>
      <c r="AC426" s="3">
        <v>4167</v>
      </c>
      <c r="AD426" s="3">
        <f t="shared" si="108"/>
        <v>59722.268247863249</v>
      </c>
      <c r="AE426" s="3">
        <v>4154.166666666667</v>
      </c>
      <c r="AG426" s="3">
        <f t="shared" si="103"/>
        <v>63876.434914529913</v>
      </c>
      <c r="AJ426" s="3">
        <v>4428.6782206037651</v>
      </c>
      <c r="AK426" t="s">
        <v>166</v>
      </c>
      <c r="AL426" t="s">
        <v>165</v>
      </c>
      <c r="AM426" s="23">
        <v>0.05</v>
      </c>
      <c r="AN426" s="24">
        <f t="shared" si="114"/>
        <v>68305.113135133681</v>
      </c>
      <c r="AO426" s="25">
        <f t="shared" si="109"/>
        <v>3415.2556567566844</v>
      </c>
      <c r="AP426" s="3">
        <f t="shared" si="110"/>
        <v>29700</v>
      </c>
      <c r="AQ426" s="24">
        <f t="shared" si="111"/>
        <v>1485</v>
      </c>
      <c r="AR426" s="24">
        <f t="shared" si="112"/>
        <v>102905.36879189036</v>
      </c>
      <c r="AS426" s="24">
        <f t="shared" si="104"/>
        <v>98005.113135133681</v>
      </c>
      <c r="AT426" t="s">
        <v>225</v>
      </c>
      <c r="AU426" t="s">
        <v>225</v>
      </c>
      <c r="AV426" t="s">
        <v>156</v>
      </c>
      <c r="AW426" t="s">
        <v>4856</v>
      </c>
      <c r="AX426" t="s">
        <v>157</v>
      </c>
      <c r="AY426">
        <v>125.569</v>
      </c>
      <c r="AZ426" s="3">
        <f t="shared" si="105"/>
        <v>819.51252930174132</v>
      </c>
      <c r="BA426" s="24">
        <f t="shared" si="106"/>
        <v>98005.113135133681</v>
      </c>
      <c r="BB426" s="24">
        <f t="shared" si="107"/>
        <v>4900.2556567566789</v>
      </c>
      <c r="BD426" t="s">
        <v>103</v>
      </c>
      <c r="BE426">
        <v>1</v>
      </c>
      <c r="BG426" t="s">
        <v>5309</v>
      </c>
      <c r="BI426" t="s">
        <v>144</v>
      </c>
      <c r="BN426" t="s">
        <v>5067</v>
      </c>
      <c r="BO426" t="s">
        <v>5074</v>
      </c>
      <c r="BP426" t="s">
        <v>5149</v>
      </c>
      <c r="BS426" t="e">
        <f>_xlfn.XLOOKUP(AV426,#REF!,#REF!)</f>
        <v>#REF!</v>
      </c>
    </row>
    <row r="427" spans="2:71" x14ac:dyDescent="0.2">
      <c r="C427" t="s">
        <v>94</v>
      </c>
      <c r="E427" t="s">
        <v>1441</v>
      </c>
      <c r="F427" t="s">
        <v>1442</v>
      </c>
      <c r="G427" t="s">
        <v>1443</v>
      </c>
      <c r="H427" s="1">
        <v>44830</v>
      </c>
      <c r="J427" t="s">
        <v>4708</v>
      </c>
      <c r="K427">
        <v>12</v>
      </c>
      <c r="L427" t="s">
        <v>4703</v>
      </c>
      <c r="M427" t="s">
        <v>293</v>
      </c>
      <c r="N427" t="s">
        <v>4668</v>
      </c>
      <c r="O427" t="s">
        <v>98</v>
      </c>
      <c r="P427" t="s">
        <v>99</v>
      </c>
      <c r="Q427">
        <f t="shared" si="102"/>
        <v>31</v>
      </c>
      <c r="R427" s="3">
        <v>456227</v>
      </c>
      <c r="S427" s="3">
        <v>81037.75</v>
      </c>
      <c r="T427" s="20">
        <v>0</v>
      </c>
      <c r="U427" s="3">
        <f t="shared" si="113"/>
        <v>0</v>
      </c>
      <c r="V427" s="21"/>
      <c r="W427" s="3">
        <v>1827.8325320512822</v>
      </c>
      <c r="X427" s="3">
        <v>1056.0810185185185</v>
      </c>
      <c r="Y427" s="22">
        <v>190.09458333333333</v>
      </c>
      <c r="Z427">
        <v>75</v>
      </c>
      <c r="AB427" s="3">
        <v>3585.6383361753469</v>
      </c>
      <c r="AC427" s="3">
        <v>4167</v>
      </c>
      <c r="AD427" s="3">
        <f t="shared" si="108"/>
        <v>91939.3964700785</v>
      </c>
      <c r="AE427" s="3">
        <v>5687.5</v>
      </c>
      <c r="AG427" s="3">
        <f t="shared" si="103"/>
        <v>97626.8964700785</v>
      </c>
      <c r="AJ427" s="3">
        <v>5813.1491241962494</v>
      </c>
      <c r="AK427" t="s">
        <v>229</v>
      </c>
      <c r="AL427" t="s">
        <v>230</v>
      </c>
      <c r="AM427" s="23">
        <v>8.5000000000000006E-2</v>
      </c>
      <c r="AN427" s="24">
        <f t="shared" si="114"/>
        <v>103440.04559427475</v>
      </c>
      <c r="AO427" s="25">
        <f t="shared" si="109"/>
        <v>8792.4038755133552</v>
      </c>
      <c r="AP427" s="3">
        <f t="shared" si="110"/>
        <v>29700</v>
      </c>
      <c r="AQ427" s="24">
        <f t="shared" si="111"/>
        <v>2524.5</v>
      </c>
      <c r="AR427" s="24">
        <f t="shared" si="112"/>
        <v>144456.94946978812</v>
      </c>
      <c r="AS427" s="24">
        <f t="shared" si="104"/>
        <v>133140.04559427476</v>
      </c>
      <c r="AT427" t="s">
        <v>134</v>
      </c>
      <c r="AU427" t="s">
        <v>134</v>
      </c>
      <c r="AV427" t="s">
        <v>135</v>
      </c>
      <c r="AW427">
        <v>90264</v>
      </c>
      <c r="AX427" t="s">
        <v>136</v>
      </c>
      <c r="AY427">
        <v>94.088300000000004</v>
      </c>
      <c r="AZ427" s="3">
        <f t="shared" si="105"/>
        <v>1535.3338243946177</v>
      </c>
      <c r="BA427" s="24">
        <f t="shared" si="106"/>
        <v>133140.04559427476</v>
      </c>
      <c r="BB427" s="24">
        <f t="shared" si="107"/>
        <v>11316.903875513352</v>
      </c>
      <c r="BD427" t="s">
        <v>103</v>
      </c>
      <c r="BE427">
        <v>1</v>
      </c>
      <c r="BG427" t="s">
        <v>5305</v>
      </c>
      <c r="BI427" t="s">
        <v>199</v>
      </c>
      <c r="BN427" t="s">
        <v>5109</v>
      </c>
      <c r="BO427" t="s">
        <v>5061</v>
      </c>
      <c r="BP427" t="s">
        <v>5062</v>
      </c>
      <c r="BS427" t="e">
        <f>_xlfn.XLOOKUP(AV427,#REF!,#REF!)</f>
        <v>#REF!</v>
      </c>
    </row>
    <row r="428" spans="2:71" x14ac:dyDescent="0.2">
      <c r="C428" t="s">
        <v>94</v>
      </c>
      <c r="E428" t="s">
        <v>1444</v>
      </c>
      <c r="F428" t="s">
        <v>1445</v>
      </c>
      <c r="G428" t="s">
        <v>1446</v>
      </c>
      <c r="H428" s="1">
        <v>44830</v>
      </c>
      <c r="J428" t="s">
        <v>4708</v>
      </c>
      <c r="K428">
        <v>12</v>
      </c>
      <c r="L428" t="s">
        <v>4703</v>
      </c>
      <c r="M428" t="s">
        <v>293</v>
      </c>
      <c r="N428" t="s">
        <v>4668</v>
      </c>
      <c r="O428" t="s">
        <v>98</v>
      </c>
      <c r="P428" t="s">
        <v>99</v>
      </c>
      <c r="Q428">
        <f t="shared" si="102"/>
        <v>31</v>
      </c>
      <c r="R428" s="3">
        <v>287390</v>
      </c>
      <c r="S428" s="3">
        <v>52898.333333333336</v>
      </c>
      <c r="T428" s="20">
        <v>0</v>
      </c>
      <c r="U428" s="3">
        <f t="shared" si="113"/>
        <v>0</v>
      </c>
      <c r="V428" s="21"/>
      <c r="W428" s="3">
        <v>1151.4022435897434</v>
      </c>
      <c r="X428" s="3">
        <v>665.25462962962968</v>
      </c>
      <c r="Y428" s="22">
        <v>119.74583333333334</v>
      </c>
      <c r="Z428">
        <v>75</v>
      </c>
      <c r="AB428" s="3">
        <v>0</v>
      </c>
      <c r="AC428" s="3">
        <v>4167</v>
      </c>
      <c r="AD428" s="3">
        <f t="shared" si="108"/>
        <v>59076.73603988604</v>
      </c>
      <c r="AE428" s="3">
        <v>5687.5</v>
      </c>
      <c r="AG428" s="3">
        <f t="shared" si="103"/>
        <v>64764.23603988604</v>
      </c>
      <c r="AJ428" s="3">
        <v>5813.1491241962494</v>
      </c>
      <c r="AK428" t="s">
        <v>229</v>
      </c>
      <c r="AL428" t="s">
        <v>230</v>
      </c>
      <c r="AM428" s="23">
        <v>8.5000000000000006E-2</v>
      </c>
      <c r="AN428" s="24">
        <f t="shared" si="114"/>
        <v>70577.385164082283</v>
      </c>
      <c r="AO428" s="25">
        <f t="shared" si="109"/>
        <v>5999.0777389469949</v>
      </c>
      <c r="AP428" s="3">
        <f t="shared" si="110"/>
        <v>29700</v>
      </c>
      <c r="AQ428" s="24">
        <f t="shared" si="111"/>
        <v>2524.5</v>
      </c>
      <c r="AR428" s="24">
        <f t="shared" si="112"/>
        <v>108800.96290302929</v>
      </c>
      <c r="AS428" s="24">
        <f t="shared" si="104"/>
        <v>100277.38516408228</v>
      </c>
      <c r="AT428" t="s">
        <v>632</v>
      </c>
      <c r="AU428" t="s">
        <v>632</v>
      </c>
      <c r="AV428" t="s">
        <v>633</v>
      </c>
      <c r="AW428" t="s">
        <v>4852</v>
      </c>
      <c r="AX428" t="s">
        <v>157</v>
      </c>
      <c r="AY428">
        <v>125.569</v>
      </c>
      <c r="AZ428" s="3">
        <f t="shared" si="105"/>
        <v>866.46356109413375</v>
      </c>
      <c r="BA428" s="24">
        <f t="shared" si="106"/>
        <v>100277.38516408228</v>
      </c>
      <c r="BB428" s="24">
        <f t="shared" si="107"/>
        <v>8523.5777389470022</v>
      </c>
      <c r="BD428" t="s">
        <v>103</v>
      </c>
      <c r="BE428">
        <v>1</v>
      </c>
      <c r="BG428" t="s">
        <v>5310</v>
      </c>
      <c r="BI428" t="s">
        <v>262</v>
      </c>
      <c r="BN428" t="s">
        <v>5086</v>
      </c>
      <c r="BO428" t="s">
        <v>5074</v>
      </c>
      <c r="BP428" t="s">
        <v>5144</v>
      </c>
      <c r="BS428" t="e">
        <f>_xlfn.XLOOKUP(AV428,#REF!,#REF!)</f>
        <v>#REF!</v>
      </c>
    </row>
    <row r="429" spans="2:71" x14ac:dyDescent="0.2">
      <c r="C429" t="s">
        <v>94</v>
      </c>
      <c r="E429" t="s">
        <v>1447</v>
      </c>
      <c r="F429" t="s">
        <v>1448</v>
      </c>
      <c r="G429" t="s">
        <v>1449</v>
      </c>
      <c r="H429" s="1">
        <v>44830</v>
      </c>
      <c r="J429" t="s">
        <v>4702</v>
      </c>
      <c r="K429">
        <v>13</v>
      </c>
      <c r="L429" t="s">
        <v>4667</v>
      </c>
      <c r="M429" t="s">
        <v>3984</v>
      </c>
      <c r="N429" t="s">
        <v>4668</v>
      </c>
      <c r="O429" t="s">
        <v>98</v>
      </c>
      <c r="P429" t="s">
        <v>99</v>
      </c>
      <c r="Q429">
        <f t="shared" si="102"/>
        <v>31</v>
      </c>
      <c r="R429" s="3">
        <v>396184</v>
      </c>
      <c r="S429" s="3">
        <v>66030.666666666672</v>
      </c>
      <c r="T429" s="20">
        <v>0</v>
      </c>
      <c r="U429" s="3">
        <f t="shared" si="113"/>
        <v>0</v>
      </c>
      <c r="V429" s="21"/>
      <c r="W429" s="3">
        <v>1587.2756410256409</v>
      </c>
      <c r="X429" s="3">
        <v>917.09259259259272</v>
      </c>
      <c r="Y429" s="22">
        <v>165.07666666666668</v>
      </c>
      <c r="Z429">
        <v>75</v>
      </c>
      <c r="AB429" s="3">
        <v>0</v>
      </c>
      <c r="AC429" s="3">
        <v>4167</v>
      </c>
      <c r="AD429" s="3">
        <f t="shared" si="108"/>
        <v>72942.111566951571</v>
      </c>
      <c r="AE429" s="3">
        <v>4154.166666666667</v>
      </c>
      <c r="AG429" s="3">
        <f t="shared" si="103"/>
        <v>77096.278233618243</v>
      </c>
      <c r="AJ429" s="3">
        <v>4428.6782206037651</v>
      </c>
      <c r="AK429" t="s">
        <v>166</v>
      </c>
      <c r="AL429" t="s">
        <v>165</v>
      </c>
      <c r="AM429" s="23">
        <v>0.05</v>
      </c>
      <c r="AN429" s="24">
        <f t="shared" si="114"/>
        <v>81524.956454222003</v>
      </c>
      <c r="AO429" s="25">
        <f t="shared" si="109"/>
        <v>4076.2478227111005</v>
      </c>
      <c r="AP429" s="3">
        <f t="shared" si="110"/>
        <v>29700</v>
      </c>
      <c r="AQ429" s="24">
        <f t="shared" si="111"/>
        <v>1485</v>
      </c>
      <c r="AR429" s="24">
        <f t="shared" si="112"/>
        <v>116786.2042769331</v>
      </c>
      <c r="AS429" s="24">
        <f t="shared" si="104"/>
        <v>111224.956454222</v>
      </c>
      <c r="AT429" t="s">
        <v>225</v>
      </c>
      <c r="AU429" t="s">
        <v>225</v>
      </c>
      <c r="AV429" t="s">
        <v>156</v>
      </c>
      <c r="AW429" t="s">
        <v>4892</v>
      </c>
      <c r="AX429" t="s">
        <v>157</v>
      </c>
      <c r="AY429">
        <v>125.569</v>
      </c>
      <c r="AZ429" s="3">
        <f t="shared" si="105"/>
        <v>930.05601921599362</v>
      </c>
      <c r="BA429" s="24">
        <f t="shared" si="106"/>
        <v>111224.956454222</v>
      </c>
      <c r="BB429" s="24">
        <f t="shared" si="107"/>
        <v>5561.2478227110987</v>
      </c>
      <c r="BD429" t="s">
        <v>103</v>
      </c>
      <c r="BE429">
        <v>1</v>
      </c>
      <c r="BG429" t="s">
        <v>5309</v>
      </c>
      <c r="BI429" t="s">
        <v>144</v>
      </c>
      <c r="BN429" t="s">
        <v>5067</v>
      </c>
      <c r="BO429" t="s">
        <v>5074</v>
      </c>
      <c r="BP429" t="s">
        <v>5172</v>
      </c>
      <c r="BS429" t="e">
        <f>_xlfn.XLOOKUP(AV429,#REF!,#REF!)</f>
        <v>#REF!</v>
      </c>
    </row>
    <row r="430" spans="2:71" x14ac:dyDescent="0.2">
      <c r="C430" t="s">
        <v>94</v>
      </c>
      <c r="E430" t="s">
        <v>1450</v>
      </c>
      <c r="F430" t="s">
        <v>1451</v>
      </c>
      <c r="G430" t="s">
        <v>1452</v>
      </c>
      <c r="H430" s="1">
        <v>44837</v>
      </c>
      <c r="J430" t="s">
        <v>4708</v>
      </c>
      <c r="K430">
        <v>12</v>
      </c>
      <c r="L430" t="s">
        <v>4703</v>
      </c>
      <c r="M430" t="s">
        <v>293</v>
      </c>
      <c r="N430" t="s">
        <v>4668</v>
      </c>
      <c r="O430" t="s">
        <v>98</v>
      </c>
      <c r="P430" t="s">
        <v>99</v>
      </c>
      <c r="Q430">
        <f t="shared" si="102"/>
        <v>31</v>
      </c>
      <c r="R430" s="3">
        <v>336898</v>
      </c>
      <c r="S430" s="3">
        <v>61149.666666666664</v>
      </c>
      <c r="T430" s="20">
        <v>0</v>
      </c>
      <c r="U430" s="3">
        <f t="shared" si="113"/>
        <v>0</v>
      </c>
      <c r="V430" s="21"/>
      <c r="W430" s="3">
        <v>1349.7516025641028</v>
      </c>
      <c r="X430" s="3">
        <v>779.85648148148152</v>
      </c>
      <c r="Y430" s="22">
        <v>140.37416666666667</v>
      </c>
      <c r="Z430">
        <v>75</v>
      </c>
      <c r="AB430" s="3">
        <v>0</v>
      </c>
      <c r="AC430" s="3">
        <v>4167</v>
      </c>
      <c r="AD430" s="3">
        <f t="shared" si="108"/>
        <v>67661.648917378916</v>
      </c>
      <c r="AE430" s="3">
        <v>5687.5</v>
      </c>
      <c r="AG430" s="3">
        <f t="shared" si="103"/>
        <v>73349.148917378916</v>
      </c>
      <c r="AJ430" s="3">
        <v>5785.5624142824954</v>
      </c>
      <c r="AK430" t="s">
        <v>266</v>
      </c>
      <c r="AL430" t="s">
        <v>267</v>
      </c>
      <c r="AM430" s="23">
        <v>8.5000000000000006E-2</v>
      </c>
      <c r="AN430" s="24">
        <f t="shared" si="114"/>
        <v>79134.711331661412</v>
      </c>
      <c r="AO430" s="25">
        <f t="shared" si="109"/>
        <v>6726.4504631912205</v>
      </c>
      <c r="AP430" s="3">
        <f t="shared" si="110"/>
        <v>29700</v>
      </c>
      <c r="AQ430" s="24">
        <f t="shared" si="111"/>
        <v>2524.5</v>
      </c>
      <c r="AR430" s="24">
        <f t="shared" si="112"/>
        <v>118085.66179485264</v>
      </c>
      <c r="AS430" s="24">
        <f t="shared" si="104"/>
        <v>108834.71133166141</v>
      </c>
      <c r="AT430" t="s">
        <v>134</v>
      </c>
      <c r="AU430" t="s">
        <v>134</v>
      </c>
      <c r="AV430" t="s">
        <v>135</v>
      </c>
      <c r="AW430">
        <v>90129</v>
      </c>
      <c r="AX430" t="s">
        <v>136</v>
      </c>
      <c r="AY430">
        <v>94.088300000000004</v>
      </c>
      <c r="AZ430" s="3">
        <f t="shared" si="105"/>
        <v>1255.0514973153158</v>
      </c>
      <c r="BA430" s="24">
        <f t="shared" si="106"/>
        <v>108834.71133166141</v>
      </c>
      <c r="BB430" s="24">
        <f t="shared" si="107"/>
        <v>9250.9504631912278</v>
      </c>
      <c r="BD430" t="s">
        <v>103</v>
      </c>
      <c r="BE430">
        <v>1</v>
      </c>
      <c r="BG430" t="s">
        <v>5305</v>
      </c>
      <c r="BI430" t="s">
        <v>199</v>
      </c>
      <c r="BN430" t="s">
        <v>5097</v>
      </c>
      <c r="BO430" t="s">
        <v>5061</v>
      </c>
      <c r="BP430" t="s">
        <v>5062</v>
      </c>
      <c r="BS430" t="e">
        <f>_xlfn.XLOOKUP(AV430,#REF!,#REF!)</f>
        <v>#REF!</v>
      </c>
    </row>
    <row r="431" spans="2:71" x14ac:dyDescent="0.2">
      <c r="C431" t="s">
        <v>94</v>
      </c>
      <c r="E431" t="s">
        <v>1453</v>
      </c>
      <c r="F431" t="s">
        <v>1454</v>
      </c>
      <c r="G431" t="s">
        <v>1455</v>
      </c>
      <c r="H431" s="1">
        <v>44846</v>
      </c>
      <c r="J431" t="s">
        <v>4708</v>
      </c>
      <c r="K431">
        <v>12</v>
      </c>
      <c r="L431" t="s">
        <v>4703</v>
      </c>
      <c r="M431" t="s">
        <v>293</v>
      </c>
      <c r="N431" t="s">
        <v>4668</v>
      </c>
      <c r="O431" t="s">
        <v>98</v>
      </c>
      <c r="P431" t="s">
        <v>99</v>
      </c>
      <c r="Q431">
        <f t="shared" si="102"/>
        <v>31</v>
      </c>
      <c r="R431" s="3">
        <v>400339</v>
      </c>
      <c r="S431" s="3">
        <v>71723.083333333328</v>
      </c>
      <c r="T431" s="20">
        <v>0</v>
      </c>
      <c r="U431" s="3">
        <f t="shared" si="113"/>
        <v>0</v>
      </c>
      <c r="V431" s="21"/>
      <c r="W431" s="3">
        <v>1603.9222756410256</v>
      </c>
      <c r="X431" s="3">
        <v>926.71064814814827</v>
      </c>
      <c r="Y431" s="22">
        <v>166.80791666666667</v>
      </c>
      <c r="Z431">
        <v>75</v>
      </c>
      <c r="AB431" s="3">
        <v>0</v>
      </c>
      <c r="AC431" s="3">
        <v>4167</v>
      </c>
      <c r="AD431" s="3">
        <f t="shared" si="108"/>
        <v>78662.524173789177</v>
      </c>
      <c r="AE431" s="3">
        <v>5687.5</v>
      </c>
      <c r="AG431" s="3">
        <f t="shared" si="103"/>
        <v>84350.024173789177</v>
      </c>
      <c r="AJ431" s="3">
        <v>3900.7409927950625</v>
      </c>
      <c r="AK431" t="s">
        <v>289</v>
      </c>
      <c r="AL431" t="s">
        <v>290</v>
      </c>
      <c r="AM431" s="23">
        <v>8.5000000000000006E-2</v>
      </c>
      <c r="AN431" s="24">
        <f t="shared" si="114"/>
        <v>88250.765166584242</v>
      </c>
      <c r="AO431" s="25">
        <f t="shared" si="109"/>
        <v>7501.315039159661</v>
      </c>
      <c r="AP431" s="3">
        <f t="shared" si="110"/>
        <v>29700</v>
      </c>
      <c r="AQ431" s="24">
        <f t="shared" si="111"/>
        <v>2524.5</v>
      </c>
      <c r="AR431" s="24">
        <f t="shared" si="112"/>
        <v>127976.5802057439</v>
      </c>
      <c r="AS431" s="24">
        <f t="shared" si="104"/>
        <v>117950.76516658424</v>
      </c>
      <c r="AT431" t="s">
        <v>134</v>
      </c>
      <c r="AU431" t="s">
        <v>134</v>
      </c>
      <c r="AV431" t="s">
        <v>135</v>
      </c>
      <c r="AW431">
        <v>90242</v>
      </c>
      <c r="AX431" t="s">
        <v>136</v>
      </c>
      <c r="AY431">
        <v>94.088300000000004</v>
      </c>
      <c r="AZ431" s="3">
        <f t="shared" si="105"/>
        <v>1360.1752843418778</v>
      </c>
      <c r="BA431" s="24">
        <f t="shared" si="106"/>
        <v>117950.76516658424</v>
      </c>
      <c r="BB431" s="24">
        <f t="shared" si="107"/>
        <v>10025.815039159657</v>
      </c>
      <c r="BD431" t="s">
        <v>103</v>
      </c>
      <c r="BE431">
        <v>1</v>
      </c>
      <c r="BG431" t="s">
        <v>5305</v>
      </c>
      <c r="BI431" t="s">
        <v>312</v>
      </c>
      <c r="BN431" t="s">
        <v>5111</v>
      </c>
      <c r="BO431" t="s">
        <v>5061</v>
      </c>
      <c r="BP431" t="s">
        <v>5062</v>
      </c>
      <c r="BS431" t="e">
        <f>_xlfn.XLOOKUP(AV431,#REF!,#REF!)</f>
        <v>#REF!</v>
      </c>
    </row>
    <row r="432" spans="2:71" x14ac:dyDescent="0.2">
      <c r="C432" t="s">
        <v>94</v>
      </c>
      <c r="E432" t="s">
        <v>1456</v>
      </c>
      <c r="F432" t="s">
        <v>1457</v>
      </c>
      <c r="G432" t="s">
        <v>1458</v>
      </c>
      <c r="H432" s="1">
        <v>44837</v>
      </c>
      <c r="J432" t="s">
        <v>4697</v>
      </c>
      <c r="K432">
        <v>14</v>
      </c>
      <c r="L432" t="s">
        <v>4616</v>
      </c>
      <c r="M432" t="s">
        <v>4464</v>
      </c>
      <c r="N432" t="s">
        <v>4668</v>
      </c>
      <c r="O432" t="s">
        <v>98</v>
      </c>
      <c r="P432" t="s">
        <v>99</v>
      </c>
      <c r="Q432">
        <f t="shared" si="102"/>
        <v>31</v>
      </c>
      <c r="R432" s="3">
        <v>600213</v>
      </c>
      <c r="S432" s="3">
        <v>105035.5</v>
      </c>
      <c r="T432" s="20">
        <v>0</v>
      </c>
      <c r="U432" s="3">
        <f t="shared" si="113"/>
        <v>0</v>
      </c>
      <c r="V432" s="21"/>
      <c r="W432" s="3">
        <v>2404.6995192307691</v>
      </c>
      <c r="X432" s="3">
        <v>1389.3819444444446</v>
      </c>
      <c r="Y432" s="22">
        <v>250.08875</v>
      </c>
      <c r="Z432">
        <v>75</v>
      </c>
      <c r="AB432" s="3">
        <v>0</v>
      </c>
      <c r="AC432" s="3">
        <v>4167</v>
      </c>
      <c r="AD432" s="3">
        <f t="shared" si="108"/>
        <v>113321.6702136752</v>
      </c>
      <c r="AE432" s="3">
        <v>12402.5</v>
      </c>
      <c r="AG432" s="3">
        <f t="shared" si="103"/>
        <v>125724.1702136752</v>
      </c>
      <c r="AJ432" s="3">
        <v>0</v>
      </c>
      <c r="AK432" t="s">
        <v>100</v>
      </c>
      <c r="AM432" s="23">
        <v>0.05</v>
      </c>
      <c r="AN432" s="24">
        <f t="shared" si="114"/>
        <v>125724.1702136752</v>
      </c>
      <c r="AO432" s="25">
        <f t="shared" si="109"/>
        <v>6286.2085106837603</v>
      </c>
      <c r="AP432" s="3">
        <f t="shared" si="110"/>
        <v>29700</v>
      </c>
      <c r="AQ432" s="24">
        <f t="shared" si="111"/>
        <v>1485</v>
      </c>
      <c r="AR432" s="24">
        <f t="shared" si="112"/>
        <v>163195.37872435895</v>
      </c>
      <c r="AS432" s="24">
        <f t="shared" si="104"/>
        <v>155424.17021367518</v>
      </c>
      <c r="AT432" t="s">
        <v>134</v>
      </c>
      <c r="AU432" t="s">
        <v>134</v>
      </c>
      <c r="AV432" t="s">
        <v>135</v>
      </c>
      <c r="AW432">
        <v>90357</v>
      </c>
      <c r="AX432" t="s">
        <v>136</v>
      </c>
      <c r="AY432">
        <v>94.088300000000004</v>
      </c>
      <c r="AZ432" s="3">
        <f t="shared" si="105"/>
        <v>1734.4917351504803</v>
      </c>
      <c r="BA432" s="24">
        <f t="shared" si="106"/>
        <v>155424.17021367518</v>
      </c>
      <c r="BB432" s="24">
        <f t="shared" si="107"/>
        <v>7771.2085106837621</v>
      </c>
      <c r="BD432" t="s">
        <v>103</v>
      </c>
      <c r="BE432">
        <v>1</v>
      </c>
      <c r="BG432" t="s">
        <v>5305</v>
      </c>
      <c r="BI432" t="s">
        <v>243</v>
      </c>
      <c r="BN432" t="s">
        <v>5116</v>
      </c>
      <c r="BO432" t="s">
        <v>5066</v>
      </c>
      <c r="BP432" t="s">
        <v>5066</v>
      </c>
      <c r="BS432" t="e">
        <f>_xlfn.XLOOKUP(AV432,#REF!,#REF!)</f>
        <v>#REF!</v>
      </c>
    </row>
    <row r="433" spans="2:71" x14ac:dyDescent="0.2">
      <c r="C433" t="s">
        <v>94</v>
      </c>
      <c r="E433" t="s">
        <v>1459</v>
      </c>
      <c r="F433" t="s">
        <v>1460</v>
      </c>
      <c r="G433" t="s">
        <v>1461</v>
      </c>
      <c r="H433" s="1">
        <v>44886</v>
      </c>
      <c r="J433" t="s">
        <v>4708</v>
      </c>
      <c r="K433">
        <v>12</v>
      </c>
      <c r="L433" t="s">
        <v>4703</v>
      </c>
      <c r="M433" t="s">
        <v>293</v>
      </c>
      <c r="N433" t="s">
        <v>4668</v>
      </c>
      <c r="O433" t="s">
        <v>98</v>
      </c>
      <c r="P433" t="s">
        <v>99</v>
      </c>
      <c r="Q433">
        <f t="shared" si="102"/>
        <v>31</v>
      </c>
      <c r="R433" s="3">
        <v>446978</v>
      </c>
      <c r="S433" s="3">
        <v>79496.333333333328</v>
      </c>
      <c r="T433" s="20">
        <v>0</v>
      </c>
      <c r="U433" s="3">
        <f t="shared" si="113"/>
        <v>0</v>
      </c>
      <c r="V433" s="21"/>
      <c r="W433" s="3">
        <v>1790.7772435897434</v>
      </c>
      <c r="X433" s="3">
        <v>1034.6712962962963</v>
      </c>
      <c r="Y433" s="22">
        <v>186.24083333333331</v>
      </c>
      <c r="Z433">
        <v>75</v>
      </c>
      <c r="AB433" s="3">
        <v>0</v>
      </c>
      <c r="AC433" s="3">
        <v>4167</v>
      </c>
      <c r="AD433" s="3">
        <f t="shared" si="108"/>
        <v>86750.0227065527</v>
      </c>
      <c r="AE433" s="3">
        <v>5687.5</v>
      </c>
      <c r="AG433" s="3">
        <f t="shared" si="103"/>
        <v>92437.5227065527</v>
      </c>
      <c r="AJ433" s="3">
        <v>5813.1491241962494</v>
      </c>
      <c r="AK433" t="s">
        <v>229</v>
      </c>
      <c r="AL433" t="s">
        <v>230</v>
      </c>
      <c r="AM433" s="23">
        <v>8.5000000000000006E-2</v>
      </c>
      <c r="AN433" s="24">
        <f t="shared" si="114"/>
        <v>98250.67183074895</v>
      </c>
      <c r="AO433" s="25">
        <f t="shared" si="109"/>
        <v>8351.3071056136614</v>
      </c>
      <c r="AP433" s="3">
        <f t="shared" si="110"/>
        <v>29700</v>
      </c>
      <c r="AQ433" s="24">
        <f t="shared" si="111"/>
        <v>2524.5</v>
      </c>
      <c r="AR433" s="24">
        <f t="shared" si="112"/>
        <v>138826.4789363626</v>
      </c>
      <c r="AS433" s="24">
        <f t="shared" si="104"/>
        <v>127950.67183074895</v>
      </c>
      <c r="AT433" t="s">
        <v>134</v>
      </c>
      <c r="AU433" t="s">
        <v>134</v>
      </c>
      <c r="AV433" t="s">
        <v>135</v>
      </c>
      <c r="AW433">
        <v>14684</v>
      </c>
      <c r="AX433" t="s">
        <v>136</v>
      </c>
      <c r="AY433">
        <v>94.088300000000004</v>
      </c>
      <c r="AZ433" s="3">
        <f t="shared" si="105"/>
        <v>1475.4914153658065</v>
      </c>
      <c r="BA433" s="24">
        <f t="shared" si="106"/>
        <v>127950.67183074895</v>
      </c>
      <c r="BB433" s="24">
        <f t="shared" si="107"/>
        <v>10875.807105613654</v>
      </c>
      <c r="BD433" t="s">
        <v>103</v>
      </c>
      <c r="BE433">
        <v>1</v>
      </c>
      <c r="BG433" t="s">
        <v>5305</v>
      </c>
      <c r="BI433" t="s">
        <v>199</v>
      </c>
      <c r="BN433" t="s">
        <v>5106</v>
      </c>
      <c r="BO433" t="s">
        <v>5061</v>
      </c>
      <c r="BP433" t="s">
        <v>5107</v>
      </c>
      <c r="BS433" t="e">
        <f>_xlfn.XLOOKUP(AV433,#REF!,#REF!)</f>
        <v>#REF!</v>
      </c>
    </row>
    <row r="434" spans="2:71" x14ac:dyDescent="0.2">
      <c r="C434" t="s">
        <v>94</v>
      </c>
      <c r="E434" t="s">
        <v>1462</v>
      </c>
      <c r="F434" t="s">
        <v>1463</v>
      </c>
      <c r="G434" t="s">
        <v>1464</v>
      </c>
      <c r="H434" s="1">
        <v>44844</v>
      </c>
      <c r="J434" t="s">
        <v>4708</v>
      </c>
      <c r="K434">
        <v>12</v>
      </c>
      <c r="L434" t="s">
        <v>4703</v>
      </c>
      <c r="M434" t="s">
        <v>293</v>
      </c>
      <c r="N434" t="s">
        <v>4668</v>
      </c>
      <c r="O434" t="s">
        <v>98</v>
      </c>
      <c r="P434" t="s">
        <v>99</v>
      </c>
      <c r="Q434">
        <f t="shared" si="102"/>
        <v>31</v>
      </c>
      <c r="R434" s="3">
        <v>439330</v>
      </c>
      <c r="S434" s="3">
        <v>78221.583333333328</v>
      </c>
      <c r="T434" s="20">
        <v>0</v>
      </c>
      <c r="U434" s="3">
        <f t="shared" si="113"/>
        <v>0</v>
      </c>
      <c r="V434" s="21"/>
      <c r="W434" s="3">
        <v>1760.1362179487178</v>
      </c>
      <c r="X434" s="3">
        <v>1016.9675925925927</v>
      </c>
      <c r="Y434" s="22">
        <v>183.05416666666667</v>
      </c>
      <c r="Z434">
        <v>75</v>
      </c>
      <c r="AB434" s="3">
        <v>1536.7021440751487</v>
      </c>
      <c r="AC434" s="3">
        <v>4167</v>
      </c>
      <c r="AD434" s="3">
        <f t="shared" si="108"/>
        <v>86960.44345461647</v>
      </c>
      <c r="AE434" s="3">
        <v>5687.5</v>
      </c>
      <c r="AG434" s="3">
        <f t="shared" si="103"/>
        <v>92647.94345461647</v>
      </c>
      <c r="AJ434" s="3">
        <v>5785.5624142824954</v>
      </c>
      <c r="AK434" t="s">
        <v>266</v>
      </c>
      <c r="AL434" t="s">
        <v>267</v>
      </c>
      <c r="AM434" s="23">
        <v>8.5000000000000006E-2</v>
      </c>
      <c r="AN434" s="24">
        <f t="shared" si="114"/>
        <v>98433.505868898967</v>
      </c>
      <c r="AO434" s="25">
        <f t="shared" si="109"/>
        <v>8366.8479988564122</v>
      </c>
      <c r="AP434" s="3">
        <f t="shared" si="110"/>
        <v>29700</v>
      </c>
      <c r="AQ434" s="24">
        <f t="shared" si="111"/>
        <v>2524.5</v>
      </c>
      <c r="AR434" s="24">
        <f t="shared" si="112"/>
        <v>139024.85386775539</v>
      </c>
      <c r="AS434" s="24">
        <f t="shared" si="104"/>
        <v>128133.50586889897</v>
      </c>
      <c r="AT434" t="s">
        <v>134</v>
      </c>
      <c r="AU434" t="s">
        <v>134</v>
      </c>
      <c r="AV434" t="s">
        <v>135</v>
      </c>
      <c r="AW434">
        <v>90373</v>
      </c>
      <c r="AX434" t="s">
        <v>136</v>
      </c>
      <c r="AY434">
        <v>94.088300000000004</v>
      </c>
      <c r="AZ434" s="3">
        <f t="shared" si="105"/>
        <v>1477.5998064345449</v>
      </c>
      <c r="BA434" s="24">
        <f t="shared" si="106"/>
        <v>128133.50586889897</v>
      </c>
      <c r="BB434" s="24">
        <f t="shared" si="107"/>
        <v>10891.347998856421</v>
      </c>
      <c r="BD434" t="s">
        <v>103</v>
      </c>
      <c r="BE434">
        <v>1</v>
      </c>
      <c r="BG434" t="s">
        <v>5305</v>
      </c>
      <c r="BI434" t="s">
        <v>199</v>
      </c>
      <c r="BN434" t="s">
        <v>5115</v>
      </c>
      <c r="BO434" t="s">
        <v>5061</v>
      </c>
      <c r="BP434" t="s">
        <v>5062</v>
      </c>
      <c r="BS434" t="e">
        <f>_xlfn.XLOOKUP(AV434,#REF!,#REF!)</f>
        <v>#REF!</v>
      </c>
    </row>
    <row r="435" spans="2:71" x14ac:dyDescent="0.2">
      <c r="B435">
        <f>+COUNTIF(F435:F3602,F435)</f>
        <v>2</v>
      </c>
      <c r="C435" t="s">
        <v>94</v>
      </c>
      <c r="E435" t="s">
        <v>1465</v>
      </c>
      <c r="F435" t="s">
        <v>1466</v>
      </c>
      <c r="G435" t="s">
        <v>1467</v>
      </c>
      <c r="H435" s="1">
        <v>44865</v>
      </c>
      <c r="J435" t="s">
        <v>4778</v>
      </c>
      <c r="K435">
        <v>11</v>
      </c>
      <c r="L435" t="s">
        <v>4667</v>
      </c>
      <c r="M435" t="s">
        <v>3984</v>
      </c>
      <c r="N435" t="s">
        <v>4668</v>
      </c>
      <c r="O435" t="s">
        <v>98</v>
      </c>
      <c r="P435" t="s">
        <v>99</v>
      </c>
      <c r="Q435">
        <f t="shared" si="102"/>
        <v>31</v>
      </c>
      <c r="R435" s="3">
        <v>287100</v>
      </c>
      <c r="S435" s="3">
        <v>52495.5</v>
      </c>
      <c r="T435" s="20">
        <v>0</v>
      </c>
      <c r="U435" s="3">
        <f t="shared" si="113"/>
        <v>0</v>
      </c>
      <c r="V435" s="21"/>
      <c r="W435" s="3">
        <v>1150.2403846153845</v>
      </c>
      <c r="X435" s="3">
        <v>664.58333333333337</v>
      </c>
      <c r="Y435" s="22">
        <v>119.625</v>
      </c>
      <c r="Z435">
        <v>75</v>
      </c>
      <c r="AB435" s="3">
        <v>0</v>
      </c>
      <c r="AC435" s="3">
        <v>4167</v>
      </c>
      <c r="AD435" s="3">
        <f t="shared" si="108"/>
        <v>58671.948717948719</v>
      </c>
      <c r="AE435" s="3">
        <v>4154.166666666667</v>
      </c>
      <c r="AG435" s="3">
        <f t="shared" si="103"/>
        <v>62826.115384615383</v>
      </c>
      <c r="AJ435" s="3">
        <v>0</v>
      </c>
      <c r="AK435" t="s">
        <v>100</v>
      </c>
      <c r="AM435" s="23">
        <v>0.05</v>
      </c>
      <c r="AN435" s="24">
        <f t="shared" si="114"/>
        <v>62826.115384615383</v>
      </c>
      <c r="AO435" s="25">
        <f t="shared" si="109"/>
        <v>3141.3057692307693</v>
      </c>
      <c r="AP435" s="3">
        <f t="shared" si="110"/>
        <v>29700</v>
      </c>
      <c r="AQ435" s="24">
        <f t="shared" si="111"/>
        <v>1485</v>
      </c>
      <c r="AR435" s="24">
        <f t="shared" si="112"/>
        <v>97152.421153846153</v>
      </c>
      <c r="AS435" s="24">
        <f t="shared" si="104"/>
        <v>92526.115384615376</v>
      </c>
      <c r="AT435" t="s">
        <v>141</v>
      </c>
      <c r="AU435" t="s">
        <v>141</v>
      </c>
      <c r="AV435" t="s">
        <v>142</v>
      </c>
      <c r="AW435">
        <v>5151</v>
      </c>
      <c r="AX435" t="s">
        <v>143</v>
      </c>
      <c r="AY435">
        <v>67.992199999999997</v>
      </c>
      <c r="AZ435" s="3">
        <f t="shared" si="105"/>
        <v>1428.8759762714865</v>
      </c>
      <c r="BA435" s="24">
        <f t="shared" si="106"/>
        <v>92526.115384615376</v>
      </c>
      <c r="BB435" s="24">
        <f t="shared" si="107"/>
        <v>4626.3057692307775</v>
      </c>
      <c r="BD435" t="s">
        <v>103</v>
      </c>
      <c r="BE435">
        <v>1</v>
      </c>
      <c r="BG435" t="s">
        <v>5306</v>
      </c>
      <c r="BI435" t="s">
        <v>144</v>
      </c>
      <c r="BN435" t="s">
        <v>5067</v>
      </c>
      <c r="BO435" t="s">
        <v>5068</v>
      </c>
      <c r="BP435" t="s">
        <v>5069</v>
      </c>
      <c r="BS435" t="e">
        <f>_xlfn.XLOOKUP(AV435,#REF!,#REF!)</f>
        <v>#REF!</v>
      </c>
    </row>
    <row r="436" spans="2:71" x14ac:dyDescent="0.2">
      <c r="B436">
        <f>+COUNTIF(F436:F3603,F436)</f>
        <v>2</v>
      </c>
      <c r="C436" t="s">
        <v>94</v>
      </c>
      <c r="E436" t="s">
        <v>1468</v>
      </c>
      <c r="F436" t="s">
        <v>1469</v>
      </c>
      <c r="G436" t="s">
        <v>1470</v>
      </c>
      <c r="H436" s="1">
        <v>44865</v>
      </c>
      <c r="J436" t="s">
        <v>4708</v>
      </c>
      <c r="K436">
        <v>12</v>
      </c>
      <c r="L436" t="s">
        <v>4667</v>
      </c>
      <c r="M436" t="s">
        <v>3984</v>
      </c>
      <c r="N436" t="s">
        <v>4668</v>
      </c>
      <c r="O436" t="s">
        <v>98</v>
      </c>
      <c r="P436" t="s">
        <v>99</v>
      </c>
      <c r="Q436">
        <f t="shared" si="102"/>
        <v>31</v>
      </c>
      <c r="R436" s="3">
        <v>288746</v>
      </c>
      <c r="S436" s="3">
        <v>53124.333333333336</v>
      </c>
      <c r="T436" s="20">
        <v>0</v>
      </c>
      <c r="U436" s="3">
        <f t="shared" si="113"/>
        <v>0</v>
      </c>
      <c r="V436" s="21"/>
      <c r="W436" s="3">
        <v>1156.834935897436</v>
      </c>
      <c r="X436" s="3">
        <v>668.39351851851859</v>
      </c>
      <c r="Y436" s="22">
        <v>120.31083333333333</v>
      </c>
      <c r="Z436">
        <v>75</v>
      </c>
      <c r="AB436" s="3">
        <v>0</v>
      </c>
      <c r="AC436" s="3">
        <v>4167</v>
      </c>
      <c r="AD436" s="3">
        <f t="shared" si="108"/>
        <v>59311.872621082628</v>
      </c>
      <c r="AE436" s="3">
        <v>4154.166666666667</v>
      </c>
      <c r="AG436" s="3">
        <f t="shared" si="103"/>
        <v>63466.039287749292</v>
      </c>
      <c r="AJ436" s="3">
        <v>0</v>
      </c>
      <c r="AK436" t="s">
        <v>100</v>
      </c>
      <c r="AM436" s="23">
        <v>0.05</v>
      </c>
      <c r="AN436" s="24">
        <f t="shared" si="114"/>
        <v>63466.039287749292</v>
      </c>
      <c r="AO436" s="25">
        <f t="shared" si="109"/>
        <v>3173.301964387465</v>
      </c>
      <c r="AP436" s="3">
        <f t="shared" si="110"/>
        <v>29700</v>
      </c>
      <c r="AQ436" s="24">
        <f t="shared" si="111"/>
        <v>1485</v>
      </c>
      <c r="AR436" s="24">
        <f t="shared" si="112"/>
        <v>97824.341252136757</v>
      </c>
      <c r="AS436" s="24">
        <f t="shared" si="104"/>
        <v>93166.0392877493</v>
      </c>
      <c r="AT436" t="s">
        <v>141</v>
      </c>
      <c r="AU436" t="s">
        <v>141</v>
      </c>
      <c r="AV436" t="s">
        <v>142</v>
      </c>
      <c r="AW436">
        <v>2933</v>
      </c>
      <c r="AX436" t="s">
        <v>143</v>
      </c>
      <c r="AY436">
        <v>67.992199999999997</v>
      </c>
      <c r="AZ436" s="3">
        <f t="shared" si="105"/>
        <v>1438.7582877467821</v>
      </c>
      <c r="BA436" s="24">
        <f t="shared" si="106"/>
        <v>93166.0392877493</v>
      </c>
      <c r="BB436" s="24">
        <f t="shared" si="107"/>
        <v>4658.3019643874577</v>
      </c>
      <c r="BD436" t="s">
        <v>103</v>
      </c>
      <c r="BE436">
        <v>1</v>
      </c>
      <c r="BG436" t="s">
        <v>5306</v>
      </c>
      <c r="BI436" t="s">
        <v>144</v>
      </c>
      <c r="BN436" t="s">
        <v>5067</v>
      </c>
      <c r="BO436" t="s">
        <v>5068</v>
      </c>
      <c r="BP436" t="s">
        <v>5092</v>
      </c>
      <c r="BS436" t="e">
        <f>_xlfn.XLOOKUP(AV436,#REF!,#REF!)</f>
        <v>#REF!</v>
      </c>
    </row>
    <row r="437" spans="2:71" x14ac:dyDescent="0.2">
      <c r="C437" t="s">
        <v>94</v>
      </c>
      <c r="E437" t="s">
        <v>1471</v>
      </c>
      <c r="F437" t="s">
        <v>1472</v>
      </c>
      <c r="G437" t="s">
        <v>1473</v>
      </c>
      <c r="H437" s="1">
        <v>44851</v>
      </c>
      <c r="J437" t="s">
        <v>4708</v>
      </c>
      <c r="K437">
        <v>12</v>
      </c>
      <c r="L437" t="s">
        <v>4667</v>
      </c>
      <c r="M437" t="s">
        <v>3984</v>
      </c>
      <c r="N437" t="s">
        <v>4668</v>
      </c>
      <c r="O437" t="s">
        <v>98</v>
      </c>
      <c r="P437" t="s">
        <v>99</v>
      </c>
      <c r="Q437">
        <f t="shared" si="102"/>
        <v>31</v>
      </c>
      <c r="R437" s="3">
        <v>275480</v>
      </c>
      <c r="S437" s="3">
        <v>50913.333333333336</v>
      </c>
      <c r="T437" s="20">
        <v>0</v>
      </c>
      <c r="U437" s="3">
        <f t="shared" si="113"/>
        <v>0</v>
      </c>
      <c r="V437" s="21"/>
      <c r="W437" s="3">
        <v>1103.6858974358972</v>
      </c>
      <c r="X437" s="3">
        <v>637.68518518518533</v>
      </c>
      <c r="Y437" s="22">
        <v>114.78333333333335</v>
      </c>
      <c r="Z437">
        <v>75</v>
      </c>
      <c r="AB437" s="3">
        <v>0</v>
      </c>
      <c r="AC437" s="3">
        <v>4167</v>
      </c>
      <c r="AD437" s="3">
        <f t="shared" si="108"/>
        <v>57011.487749287749</v>
      </c>
      <c r="AE437" s="3">
        <v>4154.166666666667</v>
      </c>
      <c r="AG437" s="3">
        <f t="shared" si="103"/>
        <v>61165.654415954414</v>
      </c>
      <c r="AJ437" s="3">
        <v>0</v>
      </c>
      <c r="AK437" t="s">
        <v>100</v>
      </c>
      <c r="AM437" s="23">
        <v>0.05</v>
      </c>
      <c r="AN437" s="24">
        <f t="shared" si="114"/>
        <v>61165.654415954414</v>
      </c>
      <c r="AO437" s="25">
        <f t="shared" si="109"/>
        <v>3058.2827207977207</v>
      </c>
      <c r="AP437" s="3">
        <f t="shared" si="110"/>
        <v>29700</v>
      </c>
      <c r="AQ437" s="24">
        <f t="shared" si="111"/>
        <v>1485</v>
      </c>
      <c r="AR437" s="24">
        <f t="shared" si="112"/>
        <v>95408.937136752138</v>
      </c>
      <c r="AS437" s="24">
        <f t="shared" si="104"/>
        <v>90865.654415954414</v>
      </c>
      <c r="AT437" t="s">
        <v>134</v>
      </c>
      <c r="AU437" t="s">
        <v>134</v>
      </c>
      <c r="AV437" t="s">
        <v>135</v>
      </c>
      <c r="AW437">
        <v>86023</v>
      </c>
      <c r="AX437" t="s">
        <v>136</v>
      </c>
      <c r="AY437">
        <v>94.088300000000004</v>
      </c>
      <c r="AZ437" s="3">
        <f t="shared" si="105"/>
        <v>1014.0361462238359</v>
      </c>
      <c r="BA437" s="24">
        <f t="shared" si="106"/>
        <v>90865.654415954414</v>
      </c>
      <c r="BB437" s="24">
        <f t="shared" si="107"/>
        <v>4543.2827207977243</v>
      </c>
      <c r="BD437" t="s">
        <v>103</v>
      </c>
      <c r="BE437">
        <v>1</v>
      </c>
      <c r="BG437" t="s">
        <v>5305</v>
      </c>
      <c r="BI437" t="s">
        <v>144</v>
      </c>
      <c r="BN437" t="s">
        <v>5067</v>
      </c>
      <c r="BO437" t="s">
        <v>5088</v>
      </c>
      <c r="BP437" t="s">
        <v>5103</v>
      </c>
      <c r="BS437" t="e">
        <f>_xlfn.XLOOKUP(AV437,#REF!,#REF!)</f>
        <v>#REF!</v>
      </c>
    </row>
    <row r="438" spans="2:71" x14ac:dyDescent="0.2">
      <c r="C438" t="s">
        <v>94</v>
      </c>
      <c r="E438" t="s">
        <v>1474</v>
      </c>
      <c r="F438" t="s">
        <v>1475</v>
      </c>
      <c r="G438" t="s">
        <v>1476</v>
      </c>
      <c r="H438" s="1">
        <v>44865</v>
      </c>
      <c r="J438" t="s">
        <v>4708</v>
      </c>
      <c r="K438">
        <v>12</v>
      </c>
      <c r="L438" t="s">
        <v>4703</v>
      </c>
      <c r="M438" t="s">
        <v>293</v>
      </c>
      <c r="N438" t="s">
        <v>4668</v>
      </c>
      <c r="O438" t="s">
        <v>98</v>
      </c>
      <c r="P438" t="s">
        <v>99</v>
      </c>
      <c r="Q438">
        <f t="shared" si="102"/>
        <v>31</v>
      </c>
      <c r="R438" s="3">
        <v>296381</v>
      </c>
      <c r="S438" s="3">
        <v>54396.833333333336</v>
      </c>
      <c r="T438" s="20">
        <v>0</v>
      </c>
      <c r="U438" s="3">
        <f t="shared" si="113"/>
        <v>0</v>
      </c>
      <c r="V438" s="21"/>
      <c r="W438" s="3">
        <v>1187.4238782051282</v>
      </c>
      <c r="X438" s="3">
        <v>686.06712962962968</v>
      </c>
      <c r="Y438" s="22">
        <v>123.49208333333334</v>
      </c>
      <c r="Z438">
        <v>75</v>
      </c>
      <c r="AB438" s="3">
        <v>0</v>
      </c>
      <c r="AC438" s="3">
        <v>4167</v>
      </c>
      <c r="AD438" s="3">
        <f t="shared" si="108"/>
        <v>60635.81642450142</v>
      </c>
      <c r="AE438" s="3">
        <v>5687.5</v>
      </c>
      <c r="AG438" s="3">
        <f t="shared" si="103"/>
        <v>66323.31642450142</v>
      </c>
      <c r="AJ438" s="3">
        <v>7264.8</v>
      </c>
      <c r="AK438" t="s">
        <v>197</v>
      </c>
      <c r="AL438" t="s">
        <v>198</v>
      </c>
      <c r="AM438" s="23">
        <v>8.5000000000000006E-2</v>
      </c>
      <c r="AN438" s="24">
        <f t="shared" si="114"/>
        <v>73588.116424501422</v>
      </c>
      <c r="AO438" s="25">
        <f t="shared" si="109"/>
        <v>6254.9898960826213</v>
      </c>
      <c r="AP438" s="3">
        <f t="shared" si="110"/>
        <v>29700</v>
      </c>
      <c r="AQ438" s="24">
        <f t="shared" si="111"/>
        <v>2524.5</v>
      </c>
      <c r="AR438" s="24">
        <f t="shared" si="112"/>
        <v>112067.60632058405</v>
      </c>
      <c r="AS438" s="24">
        <f t="shared" si="104"/>
        <v>103288.11642450142</v>
      </c>
      <c r="AT438" t="s">
        <v>134</v>
      </c>
      <c r="AU438" t="s">
        <v>134</v>
      </c>
      <c r="AV438" t="s">
        <v>135</v>
      </c>
      <c r="AW438">
        <v>35925</v>
      </c>
      <c r="AX438" t="s">
        <v>136</v>
      </c>
      <c r="AY438">
        <v>94.088300000000004</v>
      </c>
      <c r="AZ438" s="3">
        <f t="shared" si="105"/>
        <v>1191.0897138175951</v>
      </c>
      <c r="BA438" s="24">
        <f t="shared" si="106"/>
        <v>103288.11642450142</v>
      </c>
      <c r="BB438" s="24">
        <f t="shared" si="107"/>
        <v>8779.4898960826249</v>
      </c>
      <c r="BD438" t="s">
        <v>103</v>
      </c>
      <c r="BE438">
        <v>1</v>
      </c>
      <c r="BG438" t="s">
        <v>5305</v>
      </c>
      <c r="BI438" t="s">
        <v>262</v>
      </c>
      <c r="BN438" t="s">
        <v>5173</v>
      </c>
      <c r="BO438" t="s">
        <v>4956</v>
      </c>
      <c r="BP438" t="s">
        <v>5158</v>
      </c>
      <c r="BS438" t="e">
        <f>_xlfn.XLOOKUP(AV438,#REF!,#REF!)</f>
        <v>#REF!</v>
      </c>
    </row>
    <row r="439" spans="2:71" x14ac:dyDescent="0.2">
      <c r="C439" t="s">
        <v>94</v>
      </c>
      <c r="E439" t="s">
        <v>1477</v>
      </c>
      <c r="F439" t="s">
        <v>1478</v>
      </c>
      <c r="G439" t="s">
        <v>1479</v>
      </c>
      <c r="H439" s="1">
        <v>44851</v>
      </c>
      <c r="J439" t="s">
        <v>4708</v>
      </c>
      <c r="K439">
        <v>12</v>
      </c>
      <c r="L439" t="s">
        <v>4703</v>
      </c>
      <c r="M439" t="s">
        <v>293</v>
      </c>
      <c r="N439" t="s">
        <v>4668</v>
      </c>
      <c r="O439" t="s">
        <v>98</v>
      </c>
      <c r="P439" t="s">
        <v>99</v>
      </c>
      <c r="Q439">
        <f t="shared" si="102"/>
        <v>31</v>
      </c>
      <c r="R439" s="3">
        <v>274872</v>
      </c>
      <c r="S439" s="3">
        <v>50812</v>
      </c>
      <c r="T439" s="20">
        <v>0</v>
      </c>
      <c r="U439" s="3">
        <f t="shared" si="113"/>
        <v>0</v>
      </c>
      <c r="V439" s="21"/>
      <c r="W439" s="3">
        <v>1101.25</v>
      </c>
      <c r="X439" s="3">
        <v>636.27777777777783</v>
      </c>
      <c r="Y439" s="22">
        <v>114.53</v>
      </c>
      <c r="Z439">
        <v>75</v>
      </c>
      <c r="AB439" s="3">
        <v>0</v>
      </c>
      <c r="AC439" s="3">
        <v>4167</v>
      </c>
      <c r="AD439" s="3">
        <f t="shared" si="108"/>
        <v>56906.05777777778</v>
      </c>
      <c r="AE439" s="3">
        <v>5687.5</v>
      </c>
      <c r="AG439" s="3">
        <f t="shared" si="103"/>
        <v>62593.55777777778</v>
      </c>
      <c r="AJ439" s="3">
        <v>7264.8</v>
      </c>
      <c r="AK439" t="s">
        <v>197</v>
      </c>
      <c r="AL439" t="s">
        <v>198</v>
      </c>
      <c r="AM439" s="23">
        <v>8.5000000000000006E-2</v>
      </c>
      <c r="AN439" s="24">
        <f t="shared" si="114"/>
        <v>69858.357777777783</v>
      </c>
      <c r="AO439" s="25">
        <f t="shared" si="109"/>
        <v>5937.9604111111121</v>
      </c>
      <c r="AP439" s="3">
        <f t="shared" si="110"/>
        <v>29700</v>
      </c>
      <c r="AQ439" s="24">
        <f t="shared" si="111"/>
        <v>2524.5</v>
      </c>
      <c r="AR439" s="24">
        <f t="shared" si="112"/>
        <v>108020.81818888889</v>
      </c>
      <c r="AS439" s="24">
        <f t="shared" si="104"/>
        <v>99558.357777777783</v>
      </c>
      <c r="AT439" t="s">
        <v>134</v>
      </c>
      <c r="AU439" t="s">
        <v>134</v>
      </c>
      <c r="AV439" t="s">
        <v>135</v>
      </c>
      <c r="AW439">
        <v>35803</v>
      </c>
      <c r="AX439" t="s">
        <v>136</v>
      </c>
      <c r="AY439">
        <v>94.088300000000004</v>
      </c>
      <c r="AZ439" s="3">
        <f t="shared" si="105"/>
        <v>1148.0791786958516</v>
      </c>
      <c r="BA439" s="24">
        <f t="shared" si="106"/>
        <v>99558.357777777783</v>
      </c>
      <c r="BB439" s="24">
        <f t="shared" si="107"/>
        <v>8462.4604111111112</v>
      </c>
      <c r="BD439" t="s">
        <v>103</v>
      </c>
      <c r="BE439">
        <v>1</v>
      </c>
      <c r="BG439" t="s">
        <v>5305</v>
      </c>
      <c r="BI439" t="s">
        <v>262</v>
      </c>
      <c r="BN439" t="s">
        <v>5086</v>
      </c>
      <c r="BO439" t="s">
        <v>5077</v>
      </c>
      <c r="BP439" t="s">
        <v>5135</v>
      </c>
      <c r="BS439" t="e">
        <f>_xlfn.XLOOKUP(AV439,#REF!,#REF!)</f>
        <v>#REF!</v>
      </c>
    </row>
    <row r="440" spans="2:71" x14ac:dyDescent="0.2">
      <c r="C440" t="s">
        <v>94</v>
      </c>
      <c r="E440" t="s">
        <v>1480</v>
      </c>
      <c r="F440" t="s">
        <v>1481</v>
      </c>
      <c r="G440" t="s">
        <v>1482</v>
      </c>
      <c r="H440" s="1">
        <v>44865</v>
      </c>
      <c r="J440" t="s">
        <v>4708</v>
      </c>
      <c r="K440">
        <v>12</v>
      </c>
      <c r="L440" t="s">
        <v>4703</v>
      </c>
      <c r="M440" t="s">
        <v>293</v>
      </c>
      <c r="N440" t="s">
        <v>4668</v>
      </c>
      <c r="O440" t="s">
        <v>98</v>
      </c>
      <c r="P440" t="s">
        <v>99</v>
      </c>
      <c r="Q440">
        <f t="shared" si="102"/>
        <v>31</v>
      </c>
      <c r="R440" s="3">
        <v>264800</v>
      </c>
      <c r="S440" s="3">
        <v>49133.25</v>
      </c>
      <c r="T440" s="20">
        <v>0</v>
      </c>
      <c r="U440" s="3">
        <f t="shared" si="113"/>
        <v>0</v>
      </c>
      <c r="V440" s="21"/>
      <c r="W440" s="3">
        <v>1060.897435897436</v>
      </c>
      <c r="X440" s="3">
        <v>612.96296296296305</v>
      </c>
      <c r="Y440" s="22">
        <v>110.33333333333334</v>
      </c>
      <c r="Z440">
        <v>75</v>
      </c>
      <c r="AB440" s="3">
        <v>0</v>
      </c>
      <c r="AC440" s="3">
        <v>4167</v>
      </c>
      <c r="AD440" s="3">
        <f t="shared" si="108"/>
        <v>55159.443732193737</v>
      </c>
      <c r="AE440" s="3">
        <v>5687.5</v>
      </c>
      <c r="AG440" s="3">
        <f t="shared" si="103"/>
        <v>60846.943732193737</v>
      </c>
      <c r="AJ440" s="3">
        <v>7264.8</v>
      </c>
      <c r="AK440" t="s">
        <v>197</v>
      </c>
      <c r="AL440" t="s">
        <v>198</v>
      </c>
      <c r="AM440" s="23">
        <v>8.5000000000000006E-2</v>
      </c>
      <c r="AN440" s="24">
        <f t="shared" si="114"/>
        <v>68111.743732193732</v>
      </c>
      <c r="AO440" s="25">
        <f t="shared" si="109"/>
        <v>5789.498217236468</v>
      </c>
      <c r="AP440" s="3">
        <f t="shared" si="110"/>
        <v>29700</v>
      </c>
      <c r="AQ440" s="24">
        <f t="shared" si="111"/>
        <v>2524.5</v>
      </c>
      <c r="AR440" s="24">
        <f t="shared" si="112"/>
        <v>106125.7419494302</v>
      </c>
      <c r="AS440" s="24">
        <f t="shared" si="104"/>
        <v>97811.743732193732</v>
      </c>
      <c r="AT440" t="s">
        <v>1483</v>
      </c>
      <c r="AU440" t="s">
        <v>1483</v>
      </c>
      <c r="AV440" t="s">
        <v>1484</v>
      </c>
      <c r="AW440" t="s">
        <v>4894</v>
      </c>
      <c r="AX440" t="s">
        <v>102</v>
      </c>
      <c r="AY440">
        <v>108.643</v>
      </c>
      <c r="AZ440" s="3">
        <f t="shared" si="105"/>
        <v>976.83000238791453</v>
      </c>
      <c r="BA440" s="24">
        <f t="shared" si="106"/>
        <v>97811.743732193732</v>
      </c>
      <c r="BB440" s="24">
        <f t="shared" si="107"/>
        <v>8313.9982172364689</v>
      </c>
      <c r="BD440" t="s">
        <v>103</v>
      </c>
      <c r="BE440">
        <v>1</v>
      </c>
      <c r="BG440" t="s">
        <v>5316</v>
      </c>
      <c r="BI440" t="s">
        <v>262</v>
      </c>
      <c r="BN440" t="s">
        <v>5086</v>
      </c>
      <c r="BO440" t="s">
        <v>5174</v>
      </c>
      <c r="BP440" t="s">
        <v>5175</v>
      </c>
      <c r="BS440" t="e">
        <f>_xlfn.XLOOKUP(AV440,#REF!,#REF!)</f>
        <v>#REF!</v>
      </c>
    </row>
    <row r="441" spans="2:71" x14ac:dyDescent="0.2">
      <c r="C441" t="s">
        <v>94</v>
      </c>
      <c r="E441" t="s">
        <v>1485</v>
      </c>
      <c r="F441" t="s">
        <v>1486</v>
      </c>
      <c r="G441" t="s">
        <v>1487</v>
      </c>
      <c r="H441" s="1">
        <v>44896</v>
      </c>
      <c r="J441" t="s">
        <v>4697</v>
      </c>
      <c r="K441">
        <v>14</v>
      </c>
      <c r="L441" t="s">
        <v>4691</v>
      </c>
      <c r="M441" t="s">
        <v>4444</v>
      </c>
      <c r="N441" t="s">
        <v>4668</v>
      </c>
      <c r="O441" t="s">
        <v>98</v>
      </c>
      <c r="P441" t="s">
        <v>99</v>
      </c>
      <c r="Q441">
        <f t="shared" si="102"/>
        <v>31</v>
      </c>
      <c r="R441" s="3">
        <v>768949</v>
      </c>
      <c r="S441" s="3">
        <v>128158.08333333334</v>
      </c>
      <c r="T441" s="20">
        <v>0</v>
      </c>
      <c r="U441" s="3">
        <f t="shared" si="113"/>
        <v>0</v>
      </c>
      <c r="V441" s="21"/>
      <c r="W441" s="3">
        <v>3080.7251602564102</v>
      </c>
      <c r="X441" s="3">
        <v>1779.9745370370372</v>
      </c>
      <c r="Y441" s="22">
        <v>320.39541666666668</v>
      </c>
      <c r="Z441">
        <v>75</v>
      </c>
      <c r="AB441" s="3">
        <v>0</v>
      </c>
      <c r="AC441" s="3">
        <v>4167</v>
      </c>
      <c r="AD441" s="3">
        <f t="shared" si="108"/>
        <v>137581.17844729347</v>
      </c>
      <c r="AE441" s="3">
        <v>7046.666666666667</v>
      </c>
      <c r="AG441" s="3">
        <f t="shared" si="103"/>
        <v>144627.84511396012</v>
      </c>
      <c r="AJ441" s="3">
        <v>0</v>
      </c>
      <c r="AK441" t="s">
        <v>100</v>
      </c>
      <c r="AM441" s="23">
        <v>0.1</v>
      </c>
      <c r="AN441" s="24">
        <f t="shared" si="114"/>
        <v>144627.84511396012</v>
      </c>
      <c r="AO441" s="25">
        <f t="shared" si="109"/>
        <v>14462.784511396014</v>
      </c>
      <c r="AP441" s="3">
        <f t="shared" si="110"/>
        <v>29700</v>
      </c>
      <c r="AQ441" s="24">
        <f t="shared" si="111"/>
        <v>2970</v>
      </c>
      <c r="AR441" s="24">
        <f t="shared" si="112"/>
        <v>191760.62962535614</v>
      </c>
      <c r="AS441" s="24">
        <f t="shared" si="104"/>
        <v>174327.84511396012</v>
      </c>
      <c r="AT441" t="s">
        <v>134</v>
      </c>
      <c r="AU441" t="s">
        <v>134</v>
      </c>
      <c r="AV441" t="s">
        <v>135</v>
      </c>
      <c r="AW441">
        <v>90292</v>
      </c>
      <c r="AX441" t="s">
        <v>136</v>
      </c>
      <c r="AY441">
        <v>94.088300000000004</v>
      </c>
      <c r="AZ441" s="3">
        <f t="shared" si="105"/>
        <v>2038.092192391149</v>
      </c>
      <c r="BA441" s="24">
        <f t="shared" si="106"/>
        <v>174327.84511396012</v>
      </c>
      <c r="BB441" s="24">
        <f t="shared" si="107"/>
        <v>17432.784511396021</v>
      </c>
      <c r="BD441" t="s">
        <v>103</v>
      </c>
      <c r="BE441">
        <v>1</v>
      </c>
      <c r="BG441" t="s">
        <v>5305</v>
      </c>
      <c r="BI441" t="s">
        <v>451</v>
      </c>
      <c r="BN441" t="s">
        <v>5139</v>
      </c>
      <c r="BO441" t="s">
        <v>134</v>
      </c>
      <c r="BP441" t="s">
        <v>5091</v>
      </c>
      <c r="BS441" t="e">
        <f>_xlfn.XLOOKUP(AV441,#REF!,#REF!)</f>
        <v>#REF!</v>
      </c>
    </row>
    <row r="442" spans="2:71" x14ac:dyDescent="0.2">
      <c r="C442" t="s">
        <v>94</v>
      </c>
      <c r="E442" t="s">
        <v>1488</v>
      </c>
      <c r="F442" t="s">
        <v>1489</v>
      </c>
      <c r="G442" t="s">
        <v>1490</v>
      </c>
      <c r="H442" s="1">
        <v>44851</v>
      </c>
      <c r="J442" t="s">
        <v>4708</v>
      </c>
      <c r="K442">
        <v>12</v>
      </c>
      <c r="L442" t="s">
        <v>4703</v>
      </c>
      <c r="M442" t="s">
        <v>293</v>
      </c>
      <c r="N442" t="s">
        <v>4668</v>
      </c>
      <c r="O442" t="s">
        <v>98</v>
      </c>
      <c r="P442" t="s">
        <v>99</v>
      </c>
      <c r="Q442">
        <f t="shared" si="102"/>
        <v>31</v>
      </c>
      <c r="R442" s="3">
        <v>475008</v>
      </c>
      <c r="S442" s="3">
        <v>83767.416666666672</v>
      </c>
      <c r="T442" s="20">
        <v>0</v>
      </c>
      <c r="U442" s="3">
        <f t="shared" si="113"/>
        <v>0</v>
      </c>
      <c r="V442" s="21"/>
      <c r="W442" s="3">
        <v>1903.0769230769231</v>
      </c>
      <c r="X442" s="3">
        <v>1099.5555555555557</v>
      </c>
      <c r="Y442" s="22">
        <v>197.92000000000002</v>
      </c>
      <c r="Z442">
        <v>75</v>
      </c>
      <c r="AB442" s="3">
        <v>0</v>
      </c>
      <c r="AC442" s="3">
        <v>4167</v>
      </c>
      <c r="AD442" s="3">
        <f t="shared" si="108"/>
        <v>91209.969145299154</v>
      </c>
      <c r="AE442" s="3">
        <v>5687.5</v>
      </c>
      <c r="AG442" s="3">
        <f t="shared" si="103"/>
        <v>96897.469145299154</v>
      </c>
      <c r="AJ442" s="3">
        <v>5785.5624142824954</v>
      </c>
      <c r="AK442" t="s">
        <v>266</v>
      </c>
      <c r="AL442" t="s">
        <v>267</v>
      </c>
      <c r="AM442" s="23">
        <v>8.5000000000000006E-2</v>
      </c>
      <c r="AN442" s="24">
        <f t="shared" si="114"/>
        <v>102683.03155958165</v>
      </c>
      <c r="AO442" s="25">
        <f t="shared" si="109"/>
        <v>8728.0576825644403</v>
      </c>
      <c r="AP442" s="3">
        <f t="shared" si="110"/>
        <v>29700</v>
      </c>
      <c r="AQ442" s="24">
        <f t="shared" si="111"/>
        <v>2524.5</v>
      </c>
      <c r="AR442" s="24">
        <f t="shared" si="112"/>
        <v>143635.58924214609</v>
      </c>
      <c r="AS442" s="24">
        <f t="shared" si="104"/>
        <v>132383.03155958164</v>
      </c>
      <c r="AT442" t="s">
        <v>134</v>
      </c>
      <c r="AU442" t="s">
        <v>134</v>
      </c>
      <c r="AV442" t="s">
        <v>135</v>
      </c>
      <c r="AW442">
        <v>90389</v>
      </c>
      <c r="AX442" t="s">
        <v>136</v>
      </c>
      <c r="AY442">
        <v>94.088300000000004</v>
      </c>
      <c r="AZ442" s="3">
        <f t="shared" si="105"/>
        <v>1526.6041499543098</v>
      </c>
      <c r="BA442" s="24">
        <f t="shared" si="106"/>
        <v>132383.03155958164</v>
      </c>
      <c r="BB442" s="24">
        <f t="shared" si="107"/>
        <v>11252.557682564453</v>
      </c>
      <c r="BD442" t="s">
        <v>103</v>
      </c>
      <c r="BE442">
        <v>1</v>
      </c>
      <c r="BG442" t="s">
        <v>5305</v>
      </c>
      <c r="BI442" t="s">
        <v>199</v>
      </c>
      <c r="BN442" t="s">
        <v>5138</v>
      </c>
      <c r="BO442" t="s">
        <v>5061</v>
      </c>
      <c r="BP442" t="s">
        <v>5062</v>
      </c>
      <c r="BS442" t="e">
        <f>_xlfn.XLOOKUP(AV442,#REF!,#REF!)</f>
        <v>#REF!</v>
      </c>
    </row>
    <row r="443" spans="2:71" x14ac:dyDescent="0.2">
      <c r="C443" t="s">
        <v>94</v>
      </c>
      <c r="E443" t="s">
        <v>1491</v>
      </c>
      <c r="F443" t="s">
        <v>1492</v>
      </c>
      <c r="G443" t="s">
        <v>1493</v>
      </c>
      <c r="H443" s="1">
        <v>44851</v>
      </c>
      <c r="J443" t="s">
        <v>4708</v>
      </c>
      <c r="K443">
        <v>12</v>
      </c>
      <c r="L443" t="s">
        <v>4703</v>
      </c>
      <c r="M443" t="s">
        <v>293</v>
      </c>
      <c r="N443" t="s">
        <v>4668</v>
      </c>
      <c r="O443" t="s">
        <v>98</v>
      </c>
      <c r="P443" t="s">
        <v>99</v>
      </c>
      <c r="Q443">
        <f t="shared" si="102"/>
        <v>31</v>
      </c>
      <c r="R443" s="3">
        <v>419820</v>
      </c>
      <c r="S443" s="3">
        <v>74969.916666666672</v>
      </c>
      <c r="T443" s="20">
        <v>0</v>
      </c>
      <c r="U443" s="3">
        <f t="shared" si="113"/>
        <v>0</v>
      </c>
      <c r="V443" s="21"/>
      <c r="W443" s="3">
        <v>1681.971153846154</v>
      </c>
      <c r="X443" s="3">
        <v>971.80555555555554</v>
      </c>
      <c r="Y443" s="22">
        <v>174.92500000000001</v>
      </c>
      <c r="Z443">
        <v>75</v>
      </c>
      <c r="AB443" s="3">
        <v>2048.9361921001982</v>
      </c>
      <c r="AC443" s="3">
        <v>4167</v>
      </c>
      <c r="AD443" s="3">
        <f t="shared" si="108"/>
        <v>84089.554568168591</v>
      </c>
      <c r="AE443" s="3">
        <v>5687.5</v>
      </c>
      <c r="AG443" s="3">
        <f t="shared" si="103"/>
        <v>89777.054568168591</v>
      </c>
      <c r="AJ443" s="3">
        <v>5785.5624142824954</v>
      </c>
      <c r="AK443" t="s">
        <v>266</v>
      </c>
      <c r="AL443" t="s">
        <v>267</v>
      </c>
      <c r="AM443" s="23">
        <v>8.5000000000000006E-2</v>
      </c>
      <c r="AN443" s="24">
        <f t="shared" si="114"/>
        <v>95562.616982451087</v>
      </c>
      <c r="AO443" s="25">
        <f t="shared" si="109"/>
        <v>8122.822443508343</v>
      </c>
      <c r="AP443" s="3">
        <f t="shared" si="110"/>
        <v>29700</v>
      </c>
      <c r="AQ443" s="24">
        <f t="shared" si="111"/>
        <v>2524.5</v>
      </c>
      <c r="AR443" s="24">
        <f t="shared" si="112"/>
        <v>135909.93942595943</v>
      </c>
      <c r="AS443" s="24">
        <f t="shared" si="104"/>
        <v>125262.61698245109</v>
      </c>
      <c r="AT443" t="s">
        <v>134</v>
      </c>
      <c r="AU443" t="s">
        <v>134</v>
      </c>
      <c r="AV443" t="s">
        <v>135</v>
      </c>
      <c r="AW443">
        <v>90373</v>
      </c>
      <c r="AX443" t="s">
        <v>136</v>
      </c>
      <c r="AY443">
        <v>94.088300000000004</v>
      </c>
      <c r="AZ443" s="3">
        <f t="shared" si="105"/>
        <v>1444.4935175357555</v>
      </c>
      <c r="BA443" s="24">
        <f t="shared" si="106"/>
        <v>125262.61698245109</v>
      </c>
      <c r="BB443" s="24">
        <f t="shared" si="107"/>
        <v>10647.322443508339</v>
      </c>
      <c r="BD443" t="s">
        <v>103</v>
      </c>
      <c r="BE443">
        <v>1</v>
      </c>
      <c r="BG443" t="s">
        <v>5305</v>
      </c>
      <c r="BI443" t="s">
        <v>199</v>
      </c>
      <c r="BN443" t="s">
        <v>5115</v>
      </c>
      <c r="BO443" t="s">
        <v>5061</v>
      </c>
      <c r="BP443" t="s">
        <v>5062</v>
      </c>
      <c r="BS443" t="e">
        <f>_xlfn.XLOOKUP(AV443,#REF!,#REF!)</f>
        <v>#REF!</v>
      </c>
    </row>
    <row r="444" spans="2:71" x14ac:dyDescent="0.2">
      <c r="C444" t="s">
        <v>94</v>
      </c>
      <c r="E444" t="s">
        <v>1494</v>
      </c>
      <c r="F444" t="s">
        <v>1495</v>
      </c>
      <c r="G444" t="s">
        <v>1496</v>
      </c>
      <c r="H444" s="1">
        <v>44851</v>
      </c>
      <c r="I444" s="1">
        <v>46094</v>
      </c>
      <c r="J444" t="s">
        <v>4708</v>
      </c>
      <c r="K444">
        <v>12</v>
      </c>
      <c r="L444" t="s">
        <v>4667</v>
      </c>
      <c r="M444" t="s">
        <v>3984</v>
      </c>
      <c r="N444" t="s">
        <v>4668</v>
      </c>
      <c r="O444" t="s">
        <v>98</v>
      </c>
      <c r="P444" t="s">
        <v>478</v>
      </c>
      <c r="Q444">
        <f t="shared" si="102"/>
        <v>13</v>
      </c>
      <c r="R444" s="3">
        <v>270071</v>
      </c>
      <c r="S444" s="3">
        <v>18875.895161290322</v>
      </c>
      <c r="T444" s="20">
        <v>0</v>
      </c>
      <c r="U444" s="3">
        <f t="shared" si="113"/>
        <v>0</v>
      </c>
      <c r="V444" s="21"/>
      <c r="W444" s="3">
        <v>1082.0152243589744</v>
      </c>
      <c r="X444" s="3">
        <v>625.16435185185196</v>
      </c>
      <c r="Y444" s="22">
        <v>112.52958333333333</v>
      </c>
      <c r="Z444">
        <v>75</v>
      </c>
      <c r="AB444" s="3">
        <v>0</v>
      </c>
      <c r="AC444" s="3">
        <v>4167</v>
      </c>
      <c r="AD444" s="3">
        <f t="shared" si="108"/>
        <v>24937.604320834478</v>
      </c>
      <c r="AE444" s="3">
        <v>4154.166666666667</v>
      </c>
      <c r="AG444" s="3">
        <f t="shared" si="103"/>
        <v>29091.770987501146</v>
      </c>
      <c r="AJ444" s="3">
        <v>4428.6782206037651</v>
      </c>
      <c r="AK444" t="s">
        <v>166</v>
      </c>
      <c r="AL444" t="s">
        <v>165</v>
      </c>
      <c r="AM444" s="23">
        <v>0.05</v>
      </c>
      <c r="AN444" s="24">
        <f t="shared" si="114"/>
        <v>33520.44920810491</v>
      </c>
      <c r="AO444" s="25">
        <f t="shared" si="109"/>
        <v>1676.0224604052455</v>
      </c>
      <c r="AP444" s="3">
        <f t="shared" si="110"/>
        <v>12454.83870967742</v>
      </c>
      <c r="AQ444" s="24">
        <f t="shared" si="111"/>
        <v>622.74193548387109</v>
      </c>
      <c r="AR444" s="24">
        <f t="shared" si="112"/>
        <v>48274.052313671455</v>
      </c>
      <c r="AS444" s="24">
        <f t="shared" si="104"/>
        <v>45975.287917782334</v>
      </c>
      <c r="AT444" t="s">
        <v>225</v>
      </c>
      <c r="AU444" t="s">
        <v>225</v>
      </c>
      <c r="AV444" t="s">
        <v>156</v>
      </c>
      <c r="AW444" t="s">
        <v>4872</v>
      </c>
      <c r="AX444" t="s">
        <v>157</v>
      </c>
      <c r="AY444">
        <v>125.569</v>
      </c>
      <c r="AZ444" s="3">
        <f t="shared" si="105"/>
        <v>384.44243653824952</v>
      </c>
      <c r="BA444" s="24">
        <f t="shared" si="106"/>
        <v>45975.287917782334</v>
      </c>
      <c r="BB444" s="24">
        <f t="shared" si="107"/>
        <v>2298.7643958891204</v>
      </c>
      <c r="BD444" t="s">
        <v>103</v>
      </c>
      <c r="BE444">
        <v>1</v>
      </c>
      <c r="BG444" t="s">
        <v>5309</v>
      </c>
      <c r="BI444" t="s">
        <v>144</v>
      </c>
      <c r="BN444" t="s">
        <v>5067</v>
      </c>
      <c r="BO444" t="s">
        <v>5074</v>
      </c>
      <c r="BP444" t="s">
        <v>5112</v>
      </c>
      <c r="BS444" t="e">
        <f>_xlfn.XLOOKUP(AV444,#REF!,#REF!)</f>
        <v>#REF!</v>
      </c>
    </row>
    <row r="445" spans="2:71" x14ac:dyDescent="0.2">
      <c r="C445" t="s">
        <v>94</v>
      </c>
      <c r="E445" t="s">
        <v>1497</v>
      </c>
      <c r="F445" t="s">
        <v>1498</v>
      </c>
      <c r="G445" t="s">
        <v>1499</v>
      </c>
      <c r="H445" s="1">
        <v>44851</v>
      </c>
      <c r="J445" t="s">
        <v>4778</v>
      </c>
      <c r="K445">
        <v>11</v>
      </c>
      <c r="L445" t="s">
        <v>4667</v>
      </c>
      <c r="M445" t="s">
        <v>3984</v>
      </c>
      <c r="N445" t="s">
        <v>4668</v>
      </c>
      <c r="O445" t="s">
        <v>98</v>
      </c>
      <c r="P445" t="s">
        <v>99</v>
      </c>
      <c r="Q445">
        <f t="shared" si="102"/>
        <v>31</v>
      </c>
      <c r="R445" s="3">
        <v>306021</v>
      </c>
      <c r="S445" s="3">
        <v>51003.5</v>
      </c>
      <c r="T445" s="20">
        <v>0</v>
      </c>
      <c r="U445" s="3">
        <f t="shared" si="113"/>
        <v>0</v>
      </c>
      <c r="V445" s="21"/>
      <c r="W445" s="3">
        <v>1226.0456730769231</v>
      </c>
      <c r="X445" s="3">
        <v>708.38194444444457</v>
      </c>
      <c r="Y445" s="22">
        <v>127.50875000000001</v>
      </c>
      <c r="Z445">
        <v>75</v>
      </c>
      <c r="AB445" s="3">
        <v>0</v>
      </c>
      <c r="AC445" s="3">
        <v>4167</v>
      </c>
      <c r="AD445" s="3">
        <f t="shared" si="108"/>
        <v>57307.436367521368</v>
      </c>
      <c r="AE445" s="3">
        <v>4154.166666666667</v>
      </c>
      <c r="AG445" s="3">
        <f t="shared" si="103"/>
        <v>61461.603034188032</v>
      </c>
      <c r="AJ445" s="3">
        <v>4428.6782206037651</v>
      </c>
      <c r="AK445" t="s">
        <v>166</v>
      </c>
      <c r="AL445" t="s">
        <v>165</v>
      </c>
      <c r="AM445" s="23">
        <v>0.05</v>
      </c>
      <c r="AN445" s="24">
        <f t="shared" si="114"/>
        <v>65890.2812547918</v>
      </c>
      <c r="AO445" s="25">
        <f t="shared" si="109"/>
        <v>3294.5140627395904</v>
      </c>
      <c r="AP445" s="3">
        <f t="shared" si="110"/>
        <v>29700</v>
      </c>
      <c r="AQ445" s="24">
        <f t="shared" si="111"/>
        <v>1485</v>
      </c>
      <c r="AR445" s="24">
        <f t="shared" si="112"/>
        <v>100369.79531753139</v>
      </c>
      <c r="AS445" s="24">
        <f t="shared" si="104"/>
        <v>95590.2812547918</v>
      </c>
      <c r="AT445" t="s">
        <v>225</v>
      </c>
      <c r="AU445" t="s">
        <v>225</v>
      </c>
      <c r="AV445" t="s">
        <v>156</v>
      </c>
      <c r="AW445" t="s">
        <v>4825</v>
      </c>
      <c r="AX445" t="s">
        <v>157</v>
      </c>
      <c r="AY445">
        <v>125.569</v>
      </c>
      <c r="AZ445" s="3">
        <f t="shared" si="105"/>
        <v>799.31985854415814</v>
      </c>
      <c r="BA445" s="24">
        <f t="shared" si="106"/>
        <v>95590.2812547918</v>
      </c>
      <c r="BB445" s="24">
        <f t="shared" si="107"/>
        <v>4779.5140627395886</v>
      </c>
      <c r="BD445" t="s">
        <v>103</v>
      </c>
      <c r="BE445">
        <v>1</v>
      </c>
      <c r="BG445" t="s">
        <v>5309</v>
      </c>
      <c r="BI445" t="s">
        <v>144</v>
      </c>
      <c r="BN445" t="s">
        <v>5067</v>
      </c>
      <c r="BO445" t="s">
        <v>5074</v>
      </c>
      <c r="BP445" t="s">
        <v>5176</v>
      </c>
      <c r="BS445" t="e">
        <f>_xlfn.XLOOKUP(AV445,#REF!,#REF!)</f>
        <v>#REF!</v>
      </c>
    </row>
    <row r="446" spans="2:71" x14ac:dyDescent="0.2">
      <c r="C446" t="s">
        <v>94</v>
      </c>
      <c r="E446" t="s">
        <v>1500</v>
      </c>
      <c r="F446" t="s">
        <v>1501</v>
      </c>
      <c r="G446" t="s">
        <v>1502</v>
      </c>
      <c r="H446" s="1">
        <v>44854</v>
      </c>
      <c r="J446" t="s">
        <v>4702</v>
      </c>
      <c r="K446">
        <v>13</v>
      </c>
      <c r="L446" t="s">
        <v>4703</v>
      </c>
      <c r="M446" t="s">
        <v>293</v>
      </c>
      <c r="N446" t="s">
        <v>4668</v>
      </c>
      <c r="O446" t="s">
        <v>98</v>
      </c>
      <c r="P446" t="s">
        <v>99</v>
      </c>
      <c r="Q446">
        <f t="shared" si="102"/>
        <v>31</v>
      </c>
      <c r="R446" s="3">
        <v>440240</v>
      </c>
      <c r="S446" s="3">
        <v>78373.333333333328</v>
      </c>
      <c r="T446" s="20">
        <v>0</v>
      </c>
      <c r="U446" s="3">
        <f t="shared" si="113"/>
        <v>0</v>
      </c>
      <c r="V446" s="21"/>
      <c r="W446" s="3">
        <v>1763.782051282051</v>
      </c>
      <c r="X446" s="3">
        <v>1019.0740740740741</v>
      </c>
      <c r="Y446" s="22">
        <v>183.43333333333334</v>
      </c>
      <c r="Z446">
        <v>75</v>
      </c>
      <c r="AB446" s="3">
        <v>0</v>
      </c>
      <c r="AC446" s="3">
        <v>4167</v>
      </c>
      <c r="AD446" s="3">
        <f t="shared" si="108"/>
        <v>85581.622792022783</v>
      </c>
      <c r="AE446" s="3">
        <v>5687.5</v>
      </c>
      <c r="AG446" s="3">
        <f t="shared" si="103"/>
        <v>91269.122792022783</v>
      </c>
      <c r="AJ446" s="3">
        <v>17246.247781680318</v>
      </c>
      <c r="AK446" t="s">
        <v>361</v>
      </c>
      <c r="AL446" t="s">
        <v>362</v>
      </c>
      <c r="AM446" s="23">
        <v>8.5000000000000006E-2</v>
      </c>
      <c r="AN446" s="24">
        <f t="shared" si="114"/>
        <v>108515.3705737031</v>
      </c>
      <c r="AO446" s="25">
        <f t="shared" si="109"/>
        <v>9223.8064987647631</v>
      </c>
      <c r="AP446" s="3">
        <f t="shared" si="110"/>
        <v>29700</v>
      </c>
      <c r="AQ446" s="24">
        <f t="shared" si="111"/>
        <v>2524.5</v>
      </c>
      <c r="AR446" s="24">
        <f t="shared" si="112"/>
        <v>149963.67707246786</v>
      </c>
      <c r="AS446" s="24">
        <f t="shared" si="104"/>
        <v>138215.37057370308</v>
      </c>
      <c r="AT446" t="s">
        <v>134</v>
      </c>
      <c r="AU446" t="s">
        <v>134</v>
      </c>
      <c r="AV446" t="s">
        <v>135</v>
      </c>
      <c r="AW446">
        <v>90135</v>
      </c>
      <c r="AX446" t="s">
        <v>136</v>
      </c>
      <c r="AY446">
        <v>94.088300000000004</v>
      </c>
      <c r="AZ446" s="3">
        <f t="shared" si="105"/>
        <v>1593.8610546950881</v>
      </c>
      <c r="BA446" s="24">
        <f t="shared" si="106"/>
        <v>138215.37057370308</v>
      </c>
      <c r="BB446" s="24">
        <f t="shared" si="107"/>
        <v>11748.306498764781</v>
      </c>
      <c r="BD446" t="s">
        <v>103</v>
      </c>
      <c r="BE446">
        <v>1</v>
      </c>
      <c r="BG446" t="s">
        <v>5305</v>
      </c>
      <c r="BI446" t="s">
        <v>312</v>
      </c>
      <c r="BN446" t="s">
        <v>5120</v>
      </c>
      <c r="BO446" t="s">
        <v>5061</v>
      </c>
      <c r="BP446" t="s">
        <v>5062</v>
      </c>
      <c r="BS446" t="e">
        <f>_xlfn.XLOOKUP(AV446,#REF!,#REF!)</f>
        <v>#REF!</v>
      </c>
    </row>
    <row r="447" spans="2:71" x14ac:dyDescent="0.2">
      <c r="C447" t="s">
        <v>94</v>
      </c>
      <c r="E447" t="s">
        <v>1503</v>
      </c>
      <c r="F447" t="s">
        <v>1504</v>
      </c>
      <c r="G447" t="s">
        <v>1505</v>
      </c>
      <c r="H447" s="1">
        <v>44935</v>
      </c>
      <c r="J447" t="s">
        <v>4778</v>
      </c>
      <c r="K447">
        <v>11</v>
      </c>
      <c r="L447" t="s">
        <v>4667</v>
      </c>
      <c r="M447" t="s">
        <v>3984</v>
      </c>
      <c r="N447" t="s">
        <v>4668</v>
      </c>
      <c r="O447" t="s">
        <v>98</v>
      </c>
      <c r="P447" t="s">
        <v>99</v>
      </c>
      <c r="Q447">
        <f t="shared" si="102"/>
        <v>31</v>
      </c>
      <c r="R447" s="3">
        <v>252120</v>
      </c>
      <c r="S447" s="3">
        <v>44290.333333333336</v>
      </c>
      <c r="T447" s="20">
        <v>0</v>
      </c>
      <c r="U447" s="3">
        <f t="shared" si="113"/>
        <v>0</v>
      </c>
      <c r="V447" s="21"/>
      <c r="W447" s="3">
        <v>1010.0961538461538</v>
      </c>
      <c r="X447" s="3">
        <v>583.6111111111112</v>
      </c>
      <c r="Y447" s="22">
        <v>105.05</v>
      </c>
      <c r="Z447">
        <v>75</v>
      </c>
      <c r="AB447" s="3">
        <v>0</v>
      </c>
      <c r="AC447" s="3">
        <v>4167</v>
      </c>
      <c r="AD447" s="3">
        <f t="shared" si="108"/>
        <v>50231.090598290604</v>
      </c>
      <c r="AE447" s="3">
        <v>4154.166666666667</v>
      </c>
      <c r="AG447" s="3">
        <f t="shared" si="103"/>
        <v>54385.257264957268</v>
      </c>
      <c r="AJ447" s="3">
        <v>0</v>
      </c>
      <c r="AK447" t="s">
        <v>100</v>
      </c>
      <c r="AM447" s="23">
        <v>0.05</v>
      </c>
      <c r="AN447" s="24">
        <f t="shared" si="114"/>
        <v>54385.257264957268</v>
      </c>
      <c r="AO447" s="25">
        <f t="shared" si="109"/>
        <v>2719.2628632478636</v>
      </c>
      <c r="AP447" s="3">
        <f t="shared" si="110"/>
        <v>29700</v>
      </c>
      <c r="AQ447" s="24">
        <f t="shared" si="111"/>
        <v>1485</v>
      </c>
      <c r="AR447" s="24">
        <f t="shared" si="112"/>
        <v>88289.520128205128</v>
      </c>
      <c r="AS447" s="24">
        <f t="shared" si="104"/>
        <v>84085.257264957268</v>
      </c>
      <c r="AT447" t="s">
        <v>134</v>
      </c>
      <c r="AU447" t="s">
        <v>134</v>
      </c>
      <c r="AV447" t="s">
        <v>135</v>
      </c>
      <c r="AW447">
        <v>35875</v>
      </c>
      <c r="AX447" t="s">
        <v>136</v>
      </c>
      <c r="AY447">
        <v>94.088300000000004</v>
      </c>
      <c r="AZ447" s="3">
        <f t="shared" si="105"/>
        <v>938.36874646693718</v>
      </c>
      <c r="BA447" s="24">
        <f t="shared" si="106"/>
        <v>84085.257264957268</v>
      </c>
      <c r="BB447" s="24">
        <f t="shared" si="107"/>
        <v>4204.2628632478591</v>
      </c>
      <c r="BD447" t="s">
        <v>103</v>
      </c>
      <c r="BE447">
        <v>1</v>
      </c>
      <c r="BG447" t="s">
        <v>5305</v>
      </c>
      <c r="BI447" t="s">
        <v>144</v>
      </c>
      <c r="BN447" t="s">
        <v>5067</v>
      </c>
      <c r="BO447" t="s">
        <v>5071</v>
      </c>
      <c r="BP447" t="s">
        <v>5076</v>
      </c>
      <c r="BS447" t="e">
        <f>_xlfn.XLOOKUP(AV447,#REF!,#REF!)</f>
        <v>#REF!</v>
      </c>
    </row>
    <row r="448" spans="2:71" x14ac:dyDescent="0.2">
      <c r="C448" t="s">
        <v>94</v>
      </c>
      <c r="E448" t="s">
        <v>1506</v>
      </c>
      <c r="F448" t="s">
        <v>1507</v>
      </c>
      <c r="G448" t="s">
        <v>1508</v>
      </c>
      <c r="H448" s="1">
        <v>44879</v>
      </c>
      <c r="J448" t="s">
        <v>4697</v>
      </c>
      <c r="K448">
        <v>14</v>
      </c>
      <c r="L448" t="s">
        <v>4703</v>
      </c>
      <c r="M448" t="s">
        <v>293</v>
      </c>
      <c r="N448" t="s">
        <v>4668</v>
      </c>
      <c r="O448" t="s">
        <v>98</v>
      </c>
      <c r="P448" t="s">
        <v>99</v>
      </c>
      <c r="Q448">
        <f t="shared" si="102"/>
        <v>31</v>
      </c>
      <c r="R448" s="3">
        <v>695590</v>
      </c>
      <c r="S448" s="3">
        <v>120931.58333333333</v>
      </c>
      <c r="T448" s="20">
        <v>0</v>
      </c>
      <c r="U448" s="3">
        <f t="shared" si="113"/>
        <v>0</v>
      </c>
      <c r="V448" s="21"/>
      <c r="W448" s="3">
        <v>2786.8189102564102</v>
      </c>
      <c r="X448" s="3">
        <v>1610.1620370370372</v>
      </c>
      <c r="Y448" s="22">
        <v>289.82916666666671</v>
      </c>
      <c r="Z448">
        <v>75</v>
      </c>
      <c r="AB448" s="3">
        <v>0</v>
      </c>
      <c r="AC448" s="3">
        <v>4167</v>
      </c>
      <c r="AD448" s="3">
        <f t="shared" si="108"/>
        <v>129860.39344729343</v>
      </c>
      <c r="AE448" s="3">
        <v>5687.5</v>
      </c>
      <c r="AG448" s="3">
        <f t="shared" si="103"/>
        <v>135547.89344729343</v>
      </c>
      <c r="AJ448" s="3">
        <v>5813.1491241962494</v>
      </c>
      <c r="AK448" t="s">
        <v>229</v>
      </c>
      <c r="AL448" t="s">
        <v>230</v>
      </c>
      <c r="AM448" s="23">
        <v>8.5000000000000006E-2</v>
      </c>
      <c r="AN448" s="24">
        <f t="shared" si="114"/>
        <v>141361.04257148967</v>
      </c>
      <c r="AO448" s="25">
        <f t="shared" si="109"/>
        <v>12015.688618576623</v>
      </c>
      <c r="AP448" s="3">
        <f t="shared" si="110"/>
        <v>29700</v>
      </c>
      <c r="AQ448" s="24">
        <f t="shared" si="111"/>
        <v>2524.5</v>
      </c>
      <c r="AR448" s="24">
        <f t="shared" si="112"/>
        <v>185601.23119006629</v>
      </c>
      <c r="AS448" s="24">
        <f t="shared" si="104"/>
        <v>171061.04257148967</v>
      </c>
      <c r="AT448" t="s">
        <v>134</v>
      </c>
      <c r="AU448" t="s">
        <v>134</v>
      </c>
      <c r="AV448" t="s">
        <v>135</v>
      </c>
      <c r="AW448">
        <v>90349</v>
      </c>
      <c r="AX448" t="s">
        <v>136</v>
      </c>
      <c r="AY448">
        <v>94.088300000000004</v>
      </c>
      <c r="AZ448" s="3">
        <f t="shared" si="105"/>
        <v>1972.6281715161851</v>
      </c>
      <c r="BA448" s="24">
        <f t="shared" si="106"/>
        <v>171061.04257148967</v>
      </c>
      <c r="BB448" s="24">
        <f t="shared" si="107"/>
        <v>14540.18861857662</v>
      </c>
      <c r="BD448" t="s">
        <v>103</v>
      </c>
      <c r="BE448">
        <v>1</v>
      </c>
      <c r="BG448" t="s">
        <v>5305</v>
      </c>
      <c r="BI448" t="s">
        <v>104</v>
      </c>
      <c r="BN448" t="s">
        <v>5094</v>
      </c>
      <c r="BO448" t="s">
        <v>134</v>
      </c>
      <c r="BP448" t="s">
        <v>5091</v>
      </c>
      <c r="BS448" t="e">
        <f>_xlfn.XLOOKUP(AV448,#REF!,#REF!)</f>
        <v>#REF!</v>
      </c>
    </row>
    <row r="449" spans="2:71" x14ac:dyDescent="0.2">
      <c r="C449" t="s">
        <v>94</v>
      </c>
      <c r="E449" t="s">
        <v>1509</v>
      </c>
      <c r="F449" t="s">
        <v>1510</v>
      </c>
      <c r="G449" t="s">
        <v>1511</v>
      </c>
      <c r="H449" s="1">
        <v>44865</v>
      </c>
      <c r="J449" t="s">
        <v>4708</v>
      </c>
      <c r="K449">
        <v>12</v>
      </c>
      <c r="L449" t="s">
        <v>4703</v>
      </c>
      <c r="M449" t="s">
        <v>293</v>
      </c>
      <c r="N449" t="s">
        <v>4668</v>
      </c>
      <c r="O449" t="s">
        <v>98</v>
      </c>
      <c r="P449" t="s">
        <v>99</v>
      </c>
      <c r="Q449">
        <f t="shared" si="102"/>
        <v>31</v>
      </c>
      <c r="R449" s="3">
        <v>372740</v>
      </c>
      <c r="S449" s="3">
        <v>67123.333333333328</v>
      </c>
      <c r="T449" s="20">
        <v>0</v>
      </c>
      <c r="U449" s="3">
        <f t="shared" si="113"/>
        <v>0</v>
      </c>
      <c r="V449" s="21"/>
      <c r="W449" s="3">
        <v>1493.3493589743591</v>
      </c>
      <c r="X449" s="3">
        <v>862.82407407407413</v>
      </c>
      <c r="Y449" s="22">
        <v>155.30833333333334</v>
      </c>
      <c r="Z449">
        <v>75</v>
      </c>
      <c r="AB449" s="3">
        <v>0</v>
      </c>
      <c r="AC449" s="3">
        <v>4167</v>
      </c>
      <c r="AD449" s="3">
        <f t="shared" si="108"/>
        <v>73876.815099715095</v>
      </c>
      <c r="AE449" s="3">
        <v>5687.5</v>
      </c>
      <c r="AG449" s="3">
        <f t="shared" si="103"/>
        <v>79564.315099715095</v>
      </c>
      <c r="AJ449" s="3">
        <v>5785.5624142824954</v>
      </c>
      <c r="AK449" t="s">
        <v>266</v>
      </c>
      <c r="AL449" t="s">
        <v>267</v>
      </c>
      <c r="AM449" s="23">
        <v>8.5000000000000006E-2</v>
      </c>
      <c r="AN449" s="24">
        <f t="shared" si="114"/>
        <v>85349.877513997591</v>
      </c>
      <c r="AO449" s="25">
        <f t="shared" si="109"/>
        <v>7254.7395886897957</v>
      </c>
      <c r="AP449" s="3">
        <f t="shared" si="110"/>
        <v>29700</v>
      </c>
      <c r="AQ449" s="24">
        <f t="shared" si="111"/>
        <v>2524.5</v>
      </c>
      <c r="AR449" s="24">
        <f t="shared" si="112"/>
        <v>124829.11710268739</v>
      </c>
      <c r="AS449" s="24">
        <f t="shared" si="104"/>
        <v>115049.87751399759</v>
      </c>
      <c r="AT449" t="s">
        <v>134</v>
      </c>
      <c r="AU449" t="s">
        <v>134</v>
      </c>
      <c r="AV449" t="s">
        <v>135</v>
      </c>
      <c r="AW449">
        <v>90366</v>
      </c>
      <c r="AX449" t="s">
        <v>136</v>
      </c>
      <c r="AY449">
        <v>94.088300000000004</v>
      </c>
      <c r="AZ449" s="3">
        <f t="shared" si="105"/>
        <v>1326.7230580495916</v>
      </c>
      <c r="BA449" s="24">
        <f t="shared" si="106"/>
        <v>115049.87751399759</v>
      </c>
      <c r="BB449" s="24">
        <f t="shared" si="107"/>
        <v>9779.2395886898012</v>
      </c>
      <c r="BD449" t="s">
        <v>103</v>
      </c>
      <c r="BE449">
        <v>1</v>
      </c>
      <c r="BG449" t="s">
        <v>5305</v>
      </c>
      <c r="BI449" t="s">
        <v>199</v>
      </c>
      <c r="BN449" t="s">
        <v>5115</v>
      </c>
      <c r="BO449" t="s">
        <v>5061</v>
      </c>
      <c r="BP449" t="s">
        <v>5062</v>
      </c>
      <c r="BS449" t="e">
        <f>_xlfn.XLOOKUP(AV449,#REF!,#REF!)</f>
        <v>#REF!</v>
      </c>
    </row>
    <row r="450" spans="2:71" x14ac:dyDescent="0.2">
      <c r="C450" t="s">
        <v>94</v>
      </c>
      <c r="E450" t="s">
        <v>1512</v>
      </c>
      <c r="F450" t="s">
        <v>1513</v>
      </c>
      <c r="G450" t="s">
        <v>1514</v>
      </c>
      <c r="H450" s="1">
        <v>44865</v>
      </c>
      <c r="J450" t="s">
        <v>4708</v>
      </c>
      <c r="K450">
        <v>12</v>
      </c>
      <c r="L450" t="s">
        <v>4703</v>
      </c>
      <c r="M450" t="s">
        <v>293</v>
      </c>
      <c r="N450" t="s">
        <v>4668</v>
      </c>
      <c r="O450" t="s">
        <v>98</v>
      </c>
      <c r="P450" t="s">
        <v>99</v>
      </c>
      <c r="Q450">
        <f t="shared" si="102"/>
        <v>31</v>
      </c>
      <c r="R450" s="3">
        <v>406195</v>
      </c>
      <c r="S450" s="3">
        <v>72699.166666666672</v>
      </c>
      <c r="T450" s="20">
        <v>0</v>
      </c>
      <c r="U450" s="3">
        <f t="shared" si="113"/>
        <v>0</v>
      </c>
      <c r="V450" s="21"/>
      <c r="W450" s="3">
        <v>1627.3838141025642</v>
      </c>
      <c r="X450" s="3">
        <v>940.26620370370381</v>
      </c>
      <c r="Y450" s="22">
        <v>169.24791666666667</v>
      </c>
      <c r="Z450">
        <v>75</v>
      </c>
      <c r="AB450" s="3">
        <v>0</v>
      </c>
      <c r="AC450" s="3">
        <v>4167</v>
      </c>
      <c r="AD450" s="3">
        <f t="shared" si="108"/>
        <v>79678.064601139602</v>
      </c>
      <c r="AE450" s="3">
        <v>5687.5</v>
      </c>
      <c r="AG450" s="3">
        <f t="shared" si="103"/>
        <v>85365.564601139602</v>
      </c>
      <c r="AJ450" s="3">
        <v>3900.7409927950625</v>
      </c>
      <c r="AK450" t="s">
        <v>289</v>
      </c>
      <c r="AL450" t="s">
        <v>290</v>
      </c>
      <c r="AM450" s="23">
        <v>8.5000000000000006E-2</v>
      </c>
      <c r="AN450" s="24">
        <f t="shared" si="114"/>
        <v>89266.305593934667</v>
      </c>
      <c r="AO450" s="25">
        <f t="shared" si="109"/>
        <v>7587.635975484447</v>
      </c>
      <c r="AP450" s="3">
        <f t="shared" si="110"/>
        <v>29700</v>
      </c>
      <c r="AQ450" s="24">
        <f t="shared" si="111"/>
        <v>2524.5</v>
      </c>
      <c r="AR450" s="24">
        <f t="shared" si="112"/>
        <v>129078.44156941911</v>
      </c>
      <c r="AS450" s="24">
        <f t="shared" si="104"/>
        <v>118966.30559393467</v>
      </c>
      <c r="AT450" t="s">
        <v>134</v>
      </c>
      <c r="AU450" t="s">
        <v>134</v>
      </c>
      <c r="AV450" t="s">
        <v>135</v>
      </c>
      <c r="AW450">
        <v>90294</v>
      </c>
      <c r="AX450" t="s">
        <v>136</v>
      </c>
      <c r="AY450">
        <v>94.088300000000004</v>
      </c>
      <c r="AZ450" s="3">
        <f t="shared" si="105"/>
        <v>1371.8862129448519</v>
      </c>
      <c r="BA450" s="24">
        <f t="shared" si="106"/>
        <v>118966.30559393467</v>
      </c>
      <c r="BB450" s="24">
        <f t="shared" si="107"/>
        <v>10112.135975484445</v>
      </c>
      <c r="BD450" t="s">
        <v>103</v>
      </c>
      <c r="BE450">
        <v>1</v>
      </c>
      <c r="BG450" t="s">
        <v>5305</v>
      </c>
      <c r="BI450" t="s">
        <v>262</v>
      </c>
      <c r="BN450" t="s">
        <v>5110</v>
      </c>
      <c r="BO450" t="s">
        <v>5061</v>
      </c>
      <c r="BP450" t="s">
        <v>5062</v>
      </c>
      <c r="BS450" t="e">
        <f>_xlfn.XLOOKUP(AV450,#REF!,#REF!)</f>
        <v>#REF!</v>
      </c>
    </row>
    <row r="451" spans="2:71" x14ac:dyDescent="0.2">
      <c r="C451" t="s">
        <v>94</v>
      </c>
      <c r="E451" t="s">
        <v>1515</v>
      </c>
      <c r="F451" t="s">
        <v>1516</v>
      </c>
      <c r="G451" t="s">
        <v>1517</v>
      </c>
      <c r="H451" s="1">
        <v>44865</v>
      </c>
      <c r="J451" t="s">
        <v>4708</v>
      </c>
      <c r="K451">
        <v>12</v>
      </c>
      <c r="L451" t="s">
        <v>4667</v>
      </c>
      <c r="M451" t="s">
        <v>3984</v>
      </c>
      <c r="N451" t="s">
        <v>4668</v>
      </c>
      <c r="O451" t="s">
        <v>98</v>
      </c>
      <c r="P451" t="s">
        <v>99</v>
      </c>
      <c r="Q451">
        <f t="shared" si="102"/>
        <v>31</v>
      </c>
      <c r="R451" s="3">
        <v>403663</v>
      </c>
      <c r="S451" s="3">
        <v>67277.083333333328</v>
      </c>
      <c r="T451" s="20">
        <v>0</v>
      </c>
      <c r="U451" s="3">
        <f t="shared" si="113"/>
        <v>0</v>
      </c>
      <c r="V451" s="21"/>
      <c r="W451" s="3">
        <v>1617.2395833333333</v>
      </c>
      <c r="X451" s="3">
        <v>934.40509259259272</v>
      </c>
      <c r="Y451" s="22">
        <v>168.19291666666669</v>
      </c>
      <c r="Z451">
        <v>75</v>
      </c>
      <c r="AB451" s="3">
        <v>0</v>
      </c>
      <c r="AC451" s="3">
        <v>4167</v>
      </c>
      <c r="AD451" s="3">
        <f t="shared" si="108"/>
        <v>74238.920925925922</v>
      </c>
      <c r="AE451" s="3">
        <v>4154.166666666667</v>
      </c>
      <c r="AG451" s="3">
        <f t="shared" si="103"/>
        <v>78393.087592592594</v>
      </c>
      <c r="AJ451" s="3">
        <v>4428.6782206037651</v>
      </c>
      <c r="AK451" t="s">
        <v>166</v>
      </c>
      <c r="AL451" t="s">
        <v>165</v>
      </c>
      <c r="AM451" s="23">
        <v>0.05</v>
      </c>
      <c r="AN451" s="24">
        <f t="shared" si="114"/>
        <v>82821.765813196354</v>
      </c>
      <c r="AO451" s="25">
        <f t="shared" si="109"/>
        <v>4141.0882906598181</v>
      </c>
      <c r="AP451" s="3">
        <f t="shared" si="110"/>
        <v>29700</v>
      </c>
      <c r="AQ451" s="24">
        <f t="shared" si="111"/>
        <v>1485</v>
      </c>
      <c r="AR451" s="24">
        <f t="shared" si="112"/>
        <v>118147.85410385617</v>
      </c>
      <c r="AS451" s="24">
        <f t="shared" si="104"/>
        <v>112521.76581319635</v>
      </c>
      <c r="AT451" t="s">
        <v>1010</v>
      </c>
      <c r="AU451" t="s">
        <v>1010</v>
      </c>
      <c r="AV451" t="s">
        <v>1011</v>
      </c>
      <c r="AW451" t="s">
        <v>4863</v>
      </c>
      <c r="AX451" t="s">
        <v>157</v>
      </c>
      <c r="AY451">
        <v>125.569</v>
      </c>
      <c r="AZ451" s="3">
        <f t="shared" si="105"/>
        <v>940.89985668322731</v>
      </c>
      <c r="BA451" s="24">
        <f t="shared" si="106"/>
        <v>112521.76581319635</v>
      </c>
      <c r="BB451" s="24">
        <f t="shared" si="107"/>
        <v>5626.0882906598126</v>
      </c>
      <c r="BD451" t="s">
        <v>103</v>
      </c>
      <c r="BE451">
        <v>1</v>
      </c>
      <c r="BG451" t="s">
        <v>5312</v>
      </c>
      <c r="BI451" t="s">
        <v>144</v>
      </c>
      <c r="BN451" t="s">
        <v>5067</v>
      </c>
      <c r="BO451" t="s">
        <v>5074</v>
      </c>
      <c r="BP451" t="s">
        <v>5171</v>
      </c>
      <c r="BS451" t="e">
        <f>_xlfn.XLOOKUP(AV451,#REF!,#REF!)</f>
        <v>#REF!</v>
      </c>
    </row>
    <row r="452" spans="2:71" x14ac:dyDescent="0.2">
      <c r="C452" t="s">
        <v>94</v>
      </c>
      <c r="E452" t="s">
        <v>1518</v>
      </c>
      <c r="F452" t="s">
        <v>1519</v>
      </c>
      <c r="G452" t="s">
        <v>1520</v>
      </c>
      <c r="H452" s="1">
        <v>44893</v>
      </c>
      <c r="J452" t="s">
        <v>4708</v>
      </c>
      <c r="K452">
        <v>12</v>
      </c>
      <c r="L452" t="s">
        <v>4667</v>
      </c>
      <c r="M452" t="s">
        <v>3984</v>
      </c>
      <c r="N452" t="s">
        <v>4668</v>
      </c>
      <c r="O452" t="s">
        <v>98</v>
      </c>
      <c r="P452" t="s">
        <v>99</v>
      </c>
      <c r="Q452">
        <f t="shared" ref="Q452:Q515" si="115">IF(IF(ISBLANK(I452),"",MONTH(I452))&lt;&gt;MONTH($Q$1),IF(($Q$1-H452)&gt;30,DAY(EOMONTH($Q$1,0)),EOMONTH($Q$1,0)-H452+1),DAY(I452))</f>
        <v>31</v>
      </c>
      <c r="R452" s="3">
        <v>270739</v>
      </c>
      <c r="S452" s="3">
        <v>45123.083333333336</v>
      </c>
      <c r="T452" s="20">
        <v>0</v>
      </c>
      <c r="U452" s="3">
        <f t="shared" si="113"/>
        <v>0</v>
      </c>
      <c r="V452" s="21"/>
      <c r="W452" s="3">
        <v>1084.6915064102566</v>
      </c>
      <c r="X452" s="3">
        <v>626.71064814814815</v>
      </c>
      <c r="Y452" s="22">
        <v>112.80791666666666</v>
      </c>
      <c r="Z452">
        <v>75</v>
      </c>
      <c r="AB452" s="3">
        <v>0</v>
      </c>
      <c r="AC452" s="3">
        <v>4167</v>
      </c>
      <c r="AD452" s="3">
        <f t="shared" si="108"/>
        <v>51189.293404558404</v>
      </c>
      <c r="AE452" s="3">
        <v>4154.166666666667</v>
      </c>
      <c r="AG452" s="3">
        <f t="shared" ref="AG452:AG515" si="116">AD452+AE452</f>
        <v>55343.460071225069</v>
      </c>
      <c r="AJ452" s="3">
        <v>4428.6782206037651</v>
      </c>
      <c r="AK452" t="s">
        <v>166</v>
      </c>
      <c r="AL452" t="s">
        <v>165</v>
      </c>
      <c r="AM452" s="23">
        <v>0.05</v>
      </c>
      <c r="AN452" s="24">
        <f t="shared" si="114"/>
        <v>59772.138291828836</v>
      </c>
      <c r="AO452" s="25">
        <f t="shared" si="109"/>
        <v>2988.6069145914421</v>
      </c>
      <c r="AP452" s="3">
        <f t="shared" si="110"/>
        <v>29700</v>
      </c>
      <c r="AQ452" s="24">
        <f t="shared" si="111"/>
        <v>1485</v>
      </c>
      <c r="AR452" s="24">
        <f t="shared" si="112"/>
        <v>93945.745206420281</v>
      </c>
      <c r="AS452" s="24">
        <f t="shared" ref="AS452:AS515" si="117">+AN452+AP452</f>
        <v>89472.138291828829</v>
      </c>
      <c r="AT452" t="s">
        <v>225</v>
      </c>
      <c r="AU452" t="s">
        <v>225</v>
      </c>
      <c r="AV452" t="s">
        <v>156</v>
      </c>
      <c r="AW452" t="s">
        <v>4865</v>
      </c>
      <c r="AX452" t="s">
        <v>157</v>
      </c>
      <c r="AY452">
        <v>125.569</v>
      </c>
      <c r="AZ452" s="3">
        <f t="shared" ref="AZ452:AZ515" si="118">AR452/AY452</f>
        <v>748.16033580278793</v>
      </c>
      <c r="BA452" s="24">
        <f t="shared" ref="BA452:BA515" si="119">AS452</f>
        <v>89472.138291828829</v>
      </c>
      <c r="BB452" s="24">
        <f t="shared" ref="BB452:BB515" si="120">AR452-AS452</f>
        <v>4473.6069145914516</v>
      </c>
      <c r="BD452" t="s">
        <v>103</v>
      </c>
      <c r="BE452">
        <v>1</v>
      </c>
      <c r="BG452" t="s">
        <v>5309</v>
      </c>
      <c r="BI452" t="s">
        <v>144</v>
      </c>
      <c r="BN452" t="s">
        <v>5067</v>
      </c>
      <c r="BO452" t="s">
        <v>5074</v>
      </c>
      <c r="BP452" t="s">
        <v>5169</v>
      </c>
      <c r="BS452" t="e">
        <f>_xlfn.XLOOKUP(AV452,#REF!,#REF!)</f>
        <v>#REF!</v>
      </c>
    </row>
    <row r="453" spans="2:71" x14ac:dyDescent="0.2">
      <c r="C453" t="s">
        <v>94</v>
      </c>
      <c r="E453" t="s">
        <v>1521</v>
      </c>
      <c r="F453" t="s">
        <v>1522</v>
      </c>
      <c r="G453" t="s">
        <v>1523</v>
      </c>
      <c r="H453" s="1">
        <v>44886</v>
      </c>
      <c r="J453" t="s">
        <v>4697</v>
      </c>
      <c r="K453">
        <v>14</v>
      </c>
      <c r="L453" t="s">
        <v>4691</v>
      </c>
      <c r="M453" t="s">
        <v>4444</v>
      </c>
      <c r="N453" t="s">
        <v>4668</v>
      </c>
      <c r="O453" t="s">
        <v>98</v>
      </c>
      <c r="P453" t="s">
        <v>99</v>
      </c>
      <c r="Q453">
        <f t="shared" si="115"/>
        <v>31</v>
      </c>
      <c r="R453" s="3">
        <v>939730</v>
      </c>
      <c r="S453" s="3">
        <v>156621.58333333334</v>
      </c>
      <c r="T453" s="20">
        <v>0</v>
      </c>
      <c r="U453" s="3">
        <f t="shared" si="113"/>
        <v>0</v>
      </c>
      <c r="V453" s="21"/>
      <c r="W453" s="3">
        <v>3764.9439102564106</v>
      </c>
      <c r="X453" s="3">
        <v>2175.3009259259256</v>
      </c>
      <c r="Y453" s="22">
        <v>391.55416666666667</v>
      </c>
      <c r="Z453">
        <v>75</v>
      </c>
      <c r="AB453" s="3">
        <v>0</v>
      </c>
      <c r="AC453" s="3">
        <v>4167</v>
      </c>
      <c r="AD453" s="3">
        <f t="shared" si="108"/>
        <v>167195.38233618235</v>
      </c>
      <c r="AE453" s="3">
        <v>7046.666666666667</v>
      </c>
      <c r="AG453" s="3">
        <f t="shared" si="116"/>
        <v>174242.049002849</v>
      </c>
      <c r="AJ453" s="3">
        <v>35252.628306604311</v>
      </c>
      <c r="AK453" t="s">
        <v>1002</v>
      </c>
      <c r="AL453" t="s">
        <v>1003</v>
      </c>
      <c r="AM453" s="23">
        <v>0.1</v>
      </c>
      <c r="AN453" s="24">
        <f t="shared" si="114"/>
        <v>209494.67730945331</v>
      </c>
      <c r="AO453" s="25">
        <f t="shared" si="109"/>
        <v>20949.467730945333</v>
      </c>
      <c r="AP453" s="3">
        <f t="shared" si="110"/>
        <v>29700</v>
      </c>
      <c r="AQ453" s="24">
        <f t="shared" si="111"/>
        <v>2970</v>
      </c>
      <c r="AR453" s="24">
        <f t="shared" si="112"/>
        <v>263114.14504039864</v>
      </c>
      <c r="AS453" s="24">
        <f t="shared" si="117"/>
        <v>239194.67730945331</v>
      </c>
      <c r="AT453" t="s">
        <v>632</v>
      </c>
      <c r="AU453" t="s">
        <v>632</v>
      </c>
      <c r="AV453" t="s">
        <v>633</v>
      </c>
      <c r="AW453" t="s">
        <v>4862</v>
      </c>
      <c r="AX453" t="s">
        <v>157</v>
      </c>
      <c r="AY453">
        <v>125.569</v>
      </c>
      <c r="AZ453" s="3">
        <f t="shared" si="118"/>
        <v>2095.3750132628165</v>
      </c>
      <c r="BA453" s="24">
        <f t="shared" si="119"/>
        <v>239194.67730945331</v>
      </c>
      <c r="BB453" s="24">
        <f t="shared" si="120"/>
        <v>23919.467730945325</v>
      </c>
      <c r="BD453" t="s">
        <v>103</v>
      </c>
      <c r="BE453">
        <v>1</v>
      </c>
      <c r="BG453" t="s">
        <v>5310</v>
      </c>
      <c r="BI453" t="s">
        <v>451</v>
      </c>
      <c r="BN453" t="s">
        <v>5139</v>
      </c>
      <c r="BO453" t="s">
        <v>5074</v>
      </c>
      <c r="BP453" t="s">
        <v>5144</v>
      </c>
      <c r="BS453" t="e">
        <f>_xlfn.XLOOKUP(AV453,#REF!,#REF!)</f>
        <v>#REF!</v>
      </c>
    </row>
    <row r="454" spans="2:71" x14ac:dyDescent="0.2">
      <c r="C454" t="s">
        <v>94</v>
      </c>
      <c r="E454" t="s">
        <v>1524</v>
      </c>
      <c r="F454" t="s">
        <v>1525</v>
      </c>
      <c r="G454" t="s">
        <v>1526</v>
      </c>
      <c r="H454" s="1">
        <v>44893</v>
      </c>
      <c r="J454" t="s">
        <v>4678</v>
      </c>
      <c r="K454">
        <v>15</v>
      </c>
      <c r="L454" t="s">
        <v>4691</v>
      </c>
      <c r="M454" t="s">
        <v>4444</v>
      </c>
      <c r="N454" t="s">
        <v>4668</v>
      </c>
      <c r="O454" t="s">
        <v>98</v>
      </c>
      <c r="P454" t="s">
        <v>99</v>
      </c>
      <c r="Q454">
        <f t="shared" si="115"/>
        <v>31</v>
      </c>
      <c r="R454" s="3">
        <v>915063</v>
      </c>
      <c r="S454" s="3">
        <v>152510.41666666666</v>
      </c>
      <c r="T454" s="20">
        <v>0</v>
      </c>
      <c r="U454" s="3">
        <f t="shared" si="113"/>
        <v>0</v>
      </c>
      <c r="V454" s="21"/>
      <c r="W454" s="3">
        <v>3666.1177884615386</v>
      </c>
      <c r="X454" s="3">
        <v>2118.2013888888891</v>
      </c>
      <c r="Y454" s="22">
        <v>381.27625</v>
      </c>
      <c r="Z454">
        <v>75</v>
      </c>
      <c r="AB454" s="3">
        <v>0</v>
      </c>
      <c r="AC454" s="3">
        <v>4167</v>
      </c>
      <c r="AD454" s="3">
        <f t="shared" si="108"/>
        <v>162918.01209401706</v>
      </c>
      <c r="AE454" s="3">
        <v>7046.666666666667</v>
      </c>
      <c r="AG454" s="3">
        <f t="shared" si="116"/>
        <v>169964.67876068372</v>
      </c>
      <c r="AJ454" s="3">
        <v>7372.3146980524034</v>
      </c>
      <c r="AK454" t="s">
        <v>433</v>
      </c>
      <c r="AL454" t="s">
        <v>434</v>
      </c>
      <c r="AM454" s="23">
        <v>0.1</v>
      </c>
      <c r="AN454" s="24">
        <f t="shared" si="114"/>
        <v>177336.99345873611</v>
      </c>
      <c r="AO454" s="25">
        <f t="shared" si="109"/>
        <v>17733.699345873611</v>
      </c>
      <c r="AP454" s="3">
        <f t="shared" si="110"/>
        <v>29700</v>
      </c>
      <c r="AQ454" s="24">
        <f t="shared" si="111"/>
        <v>2970</v>
      </c>
      <c r="AR454" s="24">
        <f t="shared" si="112"/>
        <v>227740.69280460972</v>
      </c>
      <c r="AS454" s="24">
        <f t="shared" si="117"/>
        <v>207036.99345873611</v>
      </c>
      <c r="AT454" t="s">
        <v>632</v>
      </c>
      <c r="AU454" t="s">
        <v>632</v>
      </c>
      <c r="AV454" t="s">
        <v>633</v>
      </c>
      <c r="AW454" t="s">
        <v>4862</v>
      </c>
      <c r="AX454" t="s">
        <v>157</v>
      </c>
      <c r="AY454">
        <v>125.569</v>
      </c>
      <c r="AZ454" s="3">
        <f t="shared" si="118"/>
        <v>1813.669717881083</v>
      </c>
      <c r="BA454" s="24">
        <f t="shared" si="119"/>
        <v>207036.99345873611</v>
      </c>
      <c r="BB454" s="24">
        <f t="shared" si="120"/>
        <v>20703.699345873611</v>
      </c>
      <c r="BD454" t="s">
        <v>103</v>
      </c>
      <c r="BE454">
        <v>1</v>
      </c>
      <c r="BG454" t="s">
        <v>5310</v>
      </c>
      <c r="BI454" t="s">
        <v>435</v>
      </c>
      <c r="BN454" t="s">
        <v>5119</v>
      </c>
      <c r="BO454" t="s">
        <v>5074</v>
      </c>
      <c r="BP454" t="s">
        <v>5144</v>
      </c>
      <c r="BS454" t="e">
        <f>_xlfn.XLOOKUP(AV454,#REF!,#REF!)</f>
        <v>#REF!</v>
      </c>
    </row>
    <row r="455" spans="2:71" x14ac:dyDescent="0.2">
      <c r="C455" t="s">
        <v>94</v>
      </c>
      <c r="E455" t="s">
        <v>1527</v>
      </c>
      <c r="F455" t="s">
        <v>1528</v>
      </c>
      <c r="G455" t="s">
        <v>1529</v>
      </c>
      <c r="H455" s="1">
        <v>44879</v>
      </c>
      <c r="J455" t="s">
        <v>4708</v>
      </c>
      <c r="K455">
        <v>12</v>
      </c>
      <c r="L455" t="s">
        <v>4703</v>
      </c>
      <c r="M455" t="s">
        <v>293</v>
      </c>
      <c r="N455" t="s">
        <v>4668</v>
      </c>
      <c r="O455" t="s">
        <v>98</v>
      </c>
      <c r="P455" t="s">
        <v>99</v>
      </c>
      <c r="Q455">
        <f t="shared" si="115"/>
        <v>31</v>
      </c>
      <c r="R455" s="3">
        <v>412189</v>
      </c>
      <c r="S455" s="3">
        <v>73698.083333333328</v>
      </c>
      <c r="T455" s="20">
        <v>0</v>
      </c>
      <c r="U455" s="3">
        <f t="shared" si="113"/>
        <v>0</v>
      </c>
      <c r="V455" s="21"/>
      <c r="W455" s="3">
        <v>1651.3982371794873</v>
      </c>
      <c r="X455" s="3">
        <v>954.14120370370381</v>
      </c>
      <c r="Y455" s="22">
        <v>171.74541666666667</v>
      </c>
      <c r="Z455">
        <v>75</v>
      </c>
      <c r="AB455" s="3">
        <v>0</v>
      </c>
      <c r="AC455" s="3">
        <v>4167</v>
      </c>
      <c r="AD455" s="3">
        <f t="shared" si="108"/>
        <v>80717.368190883193</v>
      </c>
      <c r="AE455" s="3">
        <v>5687.5</v>
      </c>
      <c r="AG455" s="3">
        <f t="shared" si="116"/>
        <v>86404.868190883193</v>
      </c>
      <c r="AJ455" s="3">
        <v>17246.247781680318</v>
      </c>
      <c r="AK455" t="s">
        <v>361</v>
      </c>
      <c r="AL455" t="s">
        <v>362</v>
      </c>
      <c r="AM455" s="23">
        <v>8.5000000000000006E-2</v>
      </c>
      <c r="AN455" s="24">
        <f t="shared" si="114"/>
        <v>103651.11597256351</v>
      </c>
      <c r="AO455" s="25">
        <f t="shared" si="109"/>
        <v>8810.3448576678984</v>
      </c>
      <c r="AP455" s="3">
        <f t="shared" si="110"/>
        <v>29700</v>
      </c>
      <c r="AQ455" s="24">
        <f t="shared" si="111"/>
        <v>2524.5</v>
      </c>
      <c r="AR455" s="24">
        <f t="shared" si="112"/>
        <v>144685.9608302314</v>
      </c>
      <c r="AS455" s="24">
        <f t="shared" si="117"/>
        <v>133351.11597256351</v>
      </c>
      <c r="AT455" t="s">
        <v>134</v>
      </c>
      <c r="AU455" t="s">
        <v>134</v>
      </c>
      <c r="AV455" t="s">
        <v>135</v>
      </c>
      <c r="AW455">
        <v>90135</v>
      </c>
      <c r="AX455" t="s">
        <v>136</v>
      </c>
      <c r="AY455">
        <v>94.088300000000004</v>
      </c>
      <c r="AZ455" s="3">
        <f t="shared" si="118"/>
        <v>1537.767829052405</v>
      </c>
      <c r="BA455" s="24">
        <f t="shared" si="119"/>
        <v>133351.11597256351</v>
      </c>
      <c r="BB455" s="24">
        <f t="shared" si="120"/>
        <v>11334.844857667893</v>
      </c>
      <c r="BD455" t="s">
        <v>103</v>
      </c>
      <c r="BE455">
        <v>1</v>
      </c>
      <c r="BG455" t="s">
        <v>5305</v>
      </c>
      <c r="BI455" t="s">
        <v>312</v>
      </c>
      <c r="BN455" t="s">
        <v>5120</v>
      </c>
      <c r="BO455" t="s">
        <v>5061</v>
      </c>
      <c r="BP455" t="s">
        <v>5062</v>
      </c>
      <c r="BS455" t="e">
        <f>_xlfn.XLOOKUP(AV455,#REF!,#REF!)</f>
        <v>#REF!</v>
      </c>
    </row>
    <row r="456" spans="2:71" x14ac:dyDescent="0.2">
      <c r="C456" t="s">
        <v>94</v>
      </c>
      <c r="E456" t="s">
        <v>1530</v>
      </c>
      <c r="F456" t="s">
        <v>1531</v>
      </c>
      <c r="G456" t="s">
        <v>1532</v>
      </c>
      <c r="H456" s="1">
        <v>44886</v>
      </c>
      <c r="J456" t="s">
        <v>4708</v>
      </c>
      <c r="K456">
        <v>12</v>
      </c>
      <c r="L456" t="s">
        <v>4703</v>
      </c>
      <c r="M456" t="s">
        <v>293</v>
      </c>
      <c r="N456" t="s">
        <v>4668</v>
      </c>
      <c r="O456" t="s">
        <v>98</v>
      </c>
      <c r="P456" t="s">
        <v>99</v>
      </c>
      <c r="Q456">
        <f t="shared" si="115"/>
        <v>31</v>
      </c>
      <c r="R456" s="3">
        <v>389683</v>
      </c>
      <c r="S456" s="3">
        <v>69947.083333333328</v>
      </c>
      <c r="T456" s="20">
        <v>0</v>
      </c>
      <c r="U456" s="3">
        <f t="shared" si="113"/>
        <v>0</v>
      </c>
      <c r="V456" s="21"/>
      <c r="W456" s="3">
        <v>1561.2299679487178</v>
      </c>
      <c r="X456" s="3">
        <v>902.04398148148152</v>
      </c>
      <c r="Y456" s="22">
        <v>162.36791666666667</v>
      </c>
      <c r="Z456">
        <v>75</v>
      </c>
      <c r="AB456" s="3">
        <v>0</v>
      </c>
      <c r="AC456" s="3">
        <v>4167</v>
      </c>
      <c r="AD456" s="3">
        <f t="shared" si="108"/>
        <v>76814.725199430191</v>
      </c>
      <c r="AE456" s="3">
        <v>5687.5</v>
      </c>
      <c r="AG456" s="3">
        <f t="shared" si="116"/>
        <v>82502.225199430191</v>
      </c>
      <c r="AJ456" s="3">
        <v>5785.5624142824954</v>
      </c>
      <c r="AK456" t="s">
        <v>266</v>
      </c>
      <c r="AL456" t="s">
        <v>267</v>
      </c>
      <c r="AM456" s="23">
        <v>8.5000000000000006E-2</v>
      </c>
      <c r="AN456" s="24">
        <f t="shared" si="114"/>
        <v>88287.787613712688</v>
      </c>
      <c r="AO456" s="25">
        <f t="shared" si="109"/>
        <v>7504.4619471655787</v>
      </c>
      <c r="AP456" s="3">
        <f t="shared" si="110"/>
        <v>29700</v>
      </c>
      <c r="AQ456" s="24">
        <f t="shared" si="111"/>
        <v>2524.5</v>
      </c>
      <c r="AR456" s="24">
        <f t="shared" si="112"/>
        <v>128016.74956087826</v>
      </c>
      <c r="AS456" s="24">
        <f t="shared" si="117"/>
        <v>117987.78761371269</v>
      </c>
      <c r="AT456" t="s">
        <v>134</v>
      </c>
      <c r="AU456" t="s">
        <v>134</v>
      </c>
      <c r="AV456" t="s">
        <v>135</v>
      </c>
      <c r="AW456">
        <v>90373</v>
      </c>
      <c r="AX456" t="s">
        <v>136</v>
      </c>
      <c r="AY456">
        <v>94.088300000000004</v>
      </c>
      <c r="AZ456" s="3">
        <f t="shared" si="118"/>
        <v>1360.602216863077</v>
      </c>
      <c r="BA456" s="24">
        <f t="shared" si="119"/>
        <v>117987.78761371269</v>
      </c>
      <c r="BB456" s="24">
        <f t="shared" si="120"/>
        <v>10028.961947165575</v>
      </c>
      <c r="BD456" t="s">
        <v>103</v>
      </c>
      <c r="BE456">
        <v>1</v>
      </c>
      <c r="BG456" t="s">
        <v>5305</v>
      </c>
      <c r="BI456" t="s">
        <v>199</v>
      </c>
      <c r="BN456" t="s">
        <v>5115</v>
      </c>
      <c r="BO456" t="s">
        <v>5061</v>
      </c>
      <c r="BP456" t="s">
        <v>5062</v>
      </c>
      <c r="BS456" t="e">
        <f>_xlfn.XLOOKUP(AV456,#REF!,#REF!)</f>
        <v>#REF!</v>
      </c>
    </row>
    <row r="457" spans="2:71" x14ac:dyDescent="0.2">
      <c r="C457" t="s">
        <v>94</v>
      </c>
      <c r="E457" t="s">
        <v>1533</v>
      </c>
      <c r="F457" t="s">
        <v>1534</v>
      </c>
      <c r="G457" t="s">
        <v>1535</v>
      </c>
      <c r="H457" s="1">
        <v>44887</v>
      </c>
      <c r="J457" t="s">
        <v>4708</v>
      </c>
      <c r="K457">
        <v>12</v>
      </c>
      <c r="L457" t="s">
        <v>4703</v>
      </c>
      <c r="M457" t="s">
        <v>4849</v>
      </c>
      <c r="N457" t="s">
        <v>4668</v>
      </c>
      <c r="O457" t="s">
        <v>98</v>
      </c>
      <c r="P457" t="s">
        <v>99</v>
      </c>
      <c r="Q457">
        <f t="shared" si="115"/>
        <v>31</v>
      </c>
      <c r="R457" s="3">
        <v>469516</v>
      </c>
      <c r="S457" s="3">
        <v>83252.666666666672</v>
      </c>
      <c r="T457" s="20">
        <v>0</v>
      </c>
      <c r="U457" s="3">
        <f t="shared" si="113"/>
        <v>0</v>
      </c>
      <c r="V457" s="21"/>
      <c r="W457" s="3">
        <v>1881.0737179487178</v>
      </c>
      <c r="X457" s="3">
        <v>1086.8425925925926</v>
      </c>
      <c r="Y457" s="22">
        <v>195.63166666666669</v>
      </c>
      <c r="Z457">
        <v>75</v>
      </c>
      <c r="AB457" s="3">
        <v>0</v>
      </c>
      <c r="AC457" s="3">
        <v>4167</v>
      </c>
      <c r="AD457" s="3">
        <f t="shared" ref="AD457:AD520" si="121">S457+U457+V457+W457+X457+Y457+Z457+AA457+AB457+AC457</f>
        <v>90658.214643874657</v>
      </c>
      <c r="AE457" s="3">
        <v>5687.5</v>
      </c>
      <c r="AG457" s="3">
        <f t="shared" si="116"/>
        <v>96345.714643874657</v>
      </c>
      <c r="AI457" s="3">
        <v>5100</v>
      </c>
      <c r="AJ457" s="3">
        <v>5785.5624142824954</v>
      </c>
      <c r="AK457" t="s">
        <v>266</v>
      </c>
      <c r="AL457" t="s">
        <v>267</v>
      </c>
      <c r="AM457" s="23">
        <v>8.5000000000000006E-2</v>
      </c>
      <c r="AN457" s="24">
        <f t="shared" si="114"/>
        <v>107231.27705815715</v>
      </c>
      <c r="AO457" s="25">
        <f t="shared" ref="AO457:AO520" si="122">AM457*AN457</f>
        <v>9114.6585499433586</v>
      </c>
      <c r="AP457" s="3">
        <f t="shared" ref="AP457:AP520" si="123">+(29700/31)*Q457</f>
        <v>29700</v>
      </c>
      <c r="AQ457" s="24">
        <f t="shared" ref="AQ457:AQ520" si="124">AP457*AM457</f>
        <v>2524.5</v>
      </c>
      <c r="AR457" s="24">
        <f t="shared" ref="AR457:AR520" si="125">AN457+AO457+AP457+AQ457</f>
        <v>148570.4356081005</v>
      </c>
      <c r="AS457" s="24">
        <f t="shared" si="117"/>
        <v>136931.27705815714</v>
      </c>
      <c r="AT457" t="s">
        <v>632</v>
      </c>
      <c r="AU457" t="s">
        <v>632</v>
      </c>
      <c r="AV457" t="s">
        <v>633</v>
      </c>
      <c r="AW457" t="s">
        <v>4850</v>
      </c>
      <c r="AX457" t="s">
        <v>157</v>
      </c>
      <c r="AY457">
        <v>125.569</v>
      </c>
      <c r="AZ457" s="3">
        <f t="shared" si="118"/>
        <v>1183.1776601557749</v>
      </c>
      <c r="BA457" s="24">
        <f t="shared" si="119"/>
        <v>136931.27705815714</v>
      </c>
      <c r="BB457" s="24">
        <f t="shared" si="120"/>
        <v>11639.158549943357</v>
      </c>
      <c r="BD457" t="s">
        <v>103</v>
      </c>
      <c r="BE457">
        <v>1</v>
      </c>
      <c r="BG457" t="s">
        <v>5310</v>
      </c>
      <c r="BI457" t="s">
        <v>312</v>
      </c>
      <c r="BN457" t="s">
        <v>5109</v>
      </c>
      <c r="BO457" t="s">
        <v>5061</v>
      </c>
      <c r="BP457" t="s">
        <v>5144</v>
      </c>
      <c r="BS457" t="e">
        <f>_xlfn.XLOOKUP(AV457,#REF!,#REF!)</f>
        <v>#REF!</v>
      </c>
    </row>
    <row r="458" spans="2:71" x14ac:dyDescent="0.2">
      <c r="C458" t="s">
        <v>94</v>
      </c>
      <c r="E458" t="s">
        <v>1536</v>
      </c>
      <c r="F458" t="s">
        <v>1537</v>
      </c>
      <c r="G458" t="s">
        <v>1538</v>
      </c>
      <c r="H458" s="1">
        <v>44879</v>
      </c>
      <c r="J458" t="s">
        <v>4708</v>
      </c>
      <c r="K458">
        <v>12</v>
      </c>
      <c r="L458" t="s">
        <v>4703</v>
      </c>
      <c r="M458" t="s">
        <v>293</v>
      </c>
      <c r="N458" t="s">
        <v>4668</v>
      </c>
      <c r="O458" t="s">
        <v>98</v>
      </c>
      <c r="P458" t="s">
        <v>99</v>
      </c>
      <c r="Q458">
        <f t="shared" si="115"/>
        <v>31</v>
      </c>
      <c r="R458" s="3">
        <v>355085</v>
      </c>
      <c r="S458" s="3">
        <v>64180.833333333336</v>
      </c>
      <c r="T458" s="20">
        <v>0</v>
      </c>
      <c r="U458" s="3">
        <f t="shared" si="113"/>
        <v>0</v>
      </c>
      <c r="V458" s="21"/>
      <c r="W458" s="3">
        <v>1422.6161858974358</v>
      </c>
      <c r="X458" s="3">
        <v>821.95601851851859</v>
      </c>
      <c r="Y458" s="22">
        <v>147.95208333333335</v>
      </c>
      <c r="Z458">
        <v>75</v>
      </c>
      <c r="AB458" s="3">
        <v>3031.4010962122434</v>
      </c>
      <c r="AC458" s="3">
        <v>4167</v>
      </c>
      <c r="AD458" s="3">
        <f t="shared" si="121"/>
        <v>73846.75871729487</v>
      </c>
      <c r="AE458" s="3">
        <v>5687.5</v>
      </c>
      <c r="AG458" s="3">
        <f t="shared" si="116"/>
        <v>79534.25871729487</v>
      </c>
      <c r="AJ458" s="3">
        <v>5785.5624142824954</v>
      </c>
      <c r="AK458" t="s">
        <v>266</v>
      </c>
      <c r="AL458" t="s">
        <v>267</v>
      </c>
      <c r="AM458" s="23">
        <v>8.5000000000000006E-2</v>
      </c>
      <c r="AN458" s="24">
        <f t="shared" si="114"/>
        <v>85319.821131577366</v>
      </c>
      <c r="AO458" s="25">
        <f t="shared" si="122"/>
        <v>7252.1847961840767</v>
      </c>
      <c r="AP458" s="3">
        <f t="shared" si="123"/>
        <v>29700</v>
      </c>
      <c r="AQ458" s="24">
        <f t="shared" si="124"/>
        <v>2524.5</v>
      </c>
      <c r="AR458" s="24">
        <f t="shared" si="125"/>
        <v>124796.50592776145</v>
      </c>
      <c r="AS458" s="24">
        <f t="shared" si="117"/>
        <v>115019.82113157737</v>
      </c>
      <c r="AT458" t="s">
        <v>134</v>
      </c>
      <c r="AU458" t="s">
        <v>134</v>
      </c>
      <c r="AV458" t="s">
        <v>135</v>
      </c>
      <c r="AW458">
        <v>90373</v>
      </c>
      <c r="AX458" t="s">
        <v>136</v>
      </c>
      <c r="AY458">
        <v>94.088300000000004</v>
      </c>
      <c r="AZ458" s="3">
        <f t="shared" si="118"/>
        <v>1326.3764562412271</v>
      </c>
      <c r="BA458" s="24">
        <f t="shared" si="119"/>
        <v>115019.82113157737</v>
      </c>
      <c r="BB458" s="24">
        <f t="shared" si="120"/>
        <v>9776.6847961840831</v>
      </c>
      <c r="BD458" t="s">
        <v>103</v>
      </c>
      <c r="BE458">
        <v>1</v>
      </c>
      <c r="BG458" t="s">
        <v>5305</v>
      </c>
      <c r="BI458" t="s">
        <v>199</v>
      </c>
      <c r="BN458" t="s">
        <v>5115</v>
      </c>
      <c r="BO458" t="s">
        <v>5061</v>
      </c>
      <c r="BP458" t="s">
        <v>5062</v>
      </c>
      <c r="BS458" t="e">
        <f>_xlfn.XLOOKUP(AV458,#REF!,#REF!)</f>
        <v>#REF!</v>
      </c>
    </row>
    <row r="459" spans="2:71" x14ac:dyDescent="0.2">
      <c r="B459">
        <f>+COUNTIF(F459:F3626,F459)</f>
        <v>2</v>
      </c>
      <c r="C459" t="s">
        <v>94</v>
      </c>
      <c r="E459" t="s">
        <v>1539</v>
      </c>
      <c r="F459" t="s">
        <v>1540</v>
      </c>
      <c r="G459" t="s">
        <v>1541</v>
      </c>
      <c r="H459" s="1">
        <v>44879</v>
      </c>
      <c r="J459" t="s">
        <v>4697</v>
      </c>
      <c r="K459">
        <v>14</v>
      </c>
      <c r="L459" t="s">
        <v>4691</v>
      </c>
      <c r="M459" t="s">
        <v>4444</v>
      </c>
      <c r="N459" t="s">
        <v>4668</v>
      </c>
      <c r="O459" t="s">
        <v>98</v>
      </c>
      <c r="P459" t="s">
        <v>99</v>
      </c>
      <c r="Q459">
        <f t="shared" si="115"/>
        <v>31</v>
      </c>
      <c r="R459" s="3">
        <v>718717</v>
      </c>
      <c r="S459" s="3">
        <v>124786.16666666667</v>
      </c>
      <c r="T459" s="20">
        <v>0</v>
      </c>
      <c r="U459" s="3">
        <f t="shared" si="113"/>
        <v>0</v>
      </c>
      <c r="V459" s="21"/>
      <c r="W459" s="3">
        <v>2879.4751602564102</v>
      </c>
      <c r="X459" s="3">
        <v>1663.6967592592594</v>
      </c>
      <c r="Y459" s="22">
        <v>299.46541666666667</v>
      </c>
      <c r="Z459">
        <v>75</v>
      </c>
      <c r="AB459" s="3">
        <v>6135.5394272440435</v>
      </c>
      <c r="AC459" s="3">
        <v>4167</v>
      </c>
      <c r="AD459" s="3">
        <f t="shared" si="121"/>
        <v>140006.34343009305</v>
      </c>
      <c r="AE459" s="3">
        <v>7046.666666666667</v>
      </c>
      <c r="AG459" s="3">
        <f t="shared" si="116"/>
        <v>147053.01009675971</v>
      </c>
      <c r="AJ459" s="3">
        <v>16772.619396754653</v>
      </c>
      <c r="AK459" t="s">
        <v>538</v>
      </c>
      <c r="AL459" t="s">
        <v>539</v>
      </c>
      <c r="AM459" s="23">
        <v>0.1</v>
      </c>
      <c r="AN459" s="24">
        <f t="shared" si="114"/>
        <v>163825.62949351437</v>
      </c>
      <c r="AO459" s="25">
        <f t="shared" si="122"/>
        <v>16382.562949351437</v>
      </c>
      <c r="AP459" s="3">
        <f t="shared" si="123"/>
        <v>29700</v>
      </c>
      <c r="AQ459" s="24">
        <f t="shared" si="124"/>
        <v>2970</v>
      </c>
      <c r="AR459" s="24">
        <f t="shared" si="125"/>
        <v>212878.19244286581</v>
      </c>
      <c r="AS459" s="24">
        <f t="shared" si="117"/>
        <v>193525.62949351437</v>
      </c>
      <c r="AT459" t="s">
        <v>141</v>
      </c>
      <c r="AU459" t="s">
        <v>141</v>
      </c>
      <c r="AV459" t="s">
        <v>142</v>
      </c>
      <c r="AW459">
        <v>1210</v>
      </c>
      <c r="AX459" t="s">
        <v>143</v>
      </c>
      <c r="AY459">
        <v>67.992199999999997</v>
      </c>
      <c r="AZ459" s="3">
        <f t="shared" si="118"/>
        <v>3130.92078860319</v>
      </c>
      <c r="BA459" s="24">
        <f t="shared" si="119"/>
        <v>193525.62949351437</v>
      </c>
      <c r="BB459" s="24">
        <f t="shared" si="120"/>
        <v>19352.562949351443</v>
      </c>
      <c r="BD459" t="s">
        <v>103</v>
      </c>
      <c r="BE459">
        <v>1</v>
      </c>
      <c r="BG459" t="s">
        <v>5306</v>
      </c>
      <c r="BI459" t="s">
        <v>540</v>
      </c>
      <c r="BN459" t="s">
        <v>5119</v>
      </c>
      <c r="BO459" t="s">
        <v>5068</v>
      </c>
      <c r="BP459" t="s">
        <v>5091</v>
      </c>
      <c r="BS459" t="e">
        <f>_xlfn.XLOOKUP(AV459,#REF!,#REF!)</f>
        <v>#REF!</v>
      </c>
    </row>
    <row r="460" spans="2:71" x14ac:dyDescent="0.2">
      <c r="C460" t="s">
        <v>94</v>
      </c>
      <c r="E460" t="s">
        <v>1542</v>
      </c>
      <c r="F460" t="s">
        <v>1543</v>
      </c>
      <c r="G460" t="s">
        <v>1544</v>
      </c>
      <c r="H460" s="1">
        <v>44879</v>
      </c>
      <c r="J460" t="s">
        <v>4708</v>
      </c>
      <c r="K460">
        <v>12</v>
      </c>
      <c r="L460" t="s">
        <v>4703</v>
      </c>
      <c r="M460" t="s">
        <v>293</v>
      </c>
      <c r="N460" t="s">
        <v>4668</v>
      </c>
      <c r="O460" t="s">
        <v>98</v>
      </c>
      <c r="P460" t="s">
        <v>99</v>
      </c>
      <c r="Q460">
        <f t="shared" si="115"/>
        <v>31</v>
      </c>
      <c r="R460" s="3">
        <v>445266</v>
      </c>
      <c r="S460" s="3">
        <v>79211</v>
      </c>
      <c r="T460" s="20">
        <v>0</v>
      </c>
      <c r="U460" s="3">
        <f t="shared" si="113"/>
        <v>0</v>
      </c>
      <c r="V460" s="21"/>
      <c r="W460" s="3">
        <v>1783.9182692307693</v>
      </c>
      <c r="X460" s="3">
        <v>1030.7083333333333</v>
      </c>
      <c r="Y460" s="22">
        <v>185.5275</v>
      </c>
      <c r="Z460">
        <v>75</v>
      </c>
      <c r="AB460" s="3">
        <v>3793.6053596735173</v>
      </c>
      <c r="AC460" s="3">
        <v>4167</v>
      </c>
      <c r="AD460" s="3">
        <f t="shared" si="121"/>
        <v>90246.759462237605</v>
      </c>
      <c r="AE460" s="3">
        <v>5687.5</v>
      </c>
      <c r="AG460" s="3">
        <f t="shared" si="116"/>
        <v>95934.259462237605</v>
      </c>
      <c r="AJ460" s="3">
        <v>3900.7409927950625</v>
      </c>
      <c r="AK460" t="s">
        <v>289</v>
      </c>
      <c r="AL460" t="s">
        <v>290</v>
      </c>
      <c r="AM460" s="23">
        <v>8.5000000000000006E-2</v>
      </c>
      <c r="AN460" s="24">
        <f t="shared" si="114"/>
        <v>99835.00045503267</v>
      </c>
      <c r="AO460" s="25">
        <f t="shared" si="122"/>
        <v>8485.9750386777778</v>
      </c>
      <c r="AP460" s="3">
        <f t="shared" si="123"/>
        <v>29700</v>
      </c>
      <c r="AQ460" s="24">
        <f t="shared" si="124"/>
        <v>2524.5</v>
      </c>
      <c r="AR460" s="24">
        <f t="shared" si="125"/>
        <v>140545.47549371043</v>
      </c>
      <c r="AS460" s="24">
        <f t="shared" si="117"/>
        <v>129535.00045503267</v>
      </c>
      <c r="AT460" t="s">
        <v>134</v>
      </c>
      <c r="AU460" t="s">
        <v>134</v>
      </c>
      <c r="AV460" t="s">
        <v>135</v>
      </c>
      <c r="AW460">
        <v>90316</v>
      </c>
      <c r="AX460" t="s">
        <v>136</v>
      </c>
      <c r="AY460">
        <v>94.088300000000004</v>
      </c>
      <c r="AZ460" s="3">
        <f t="shared" si="118"/>
        <v>1493.7614506129926</v>
      </c>
      <c r="BA460" s="24">
        <f t="shared" si="119"/>
        <v>129535.00045503267</v>
      </c>
      <c r="BB460" s="24">
        <f t="shared" si="120"/>
        <v>11010.47503867776</v>
      </c>
      <c r="BD460" t="s">
        <v>103</v>
      </c>
      <c r="BE460">
        <v>1</v>
      </c>
      <c r="BG460" t="s">
        <v>5305</v>
      </c>
      <c r="BI460" t="s">
        <v>312</v>
      </c>
      <c r="BN460" t="s">
        <v>5115</v>
      </c>
      <c r="BO460" t="s">
        <v>5061</v>
      </c>
      <c r="BP460" t="s">
        <v>5062</v>
      </c>
      <c r="BS460" t="e">
        <f>_xlfn.XLOOKUP(AV460,#REF!,#REF!)</f>
        <v>#REF!</v>
      </c>
    </row>
    <row r="461" spans="2:71" x14ac:dyDescent="0.2">
      <c r="C461" t="s">
        <v>94</v>
      </c>
      <c r="E461" t="s">
        <v>1545</v>
      </c>
      <c r="F461" t="s">
        <v>1546</v>
      </c>
      <c r="G461" t="s">
        <v>1547</v>
      </c>
      <c r="H461" s="1">
        <v>44879</v>
      </c>
      <c r="J461" t="s">
        <v>4702</v>
      </c>
      <c r="K461">
        <v>13</v>
      </c>
      <c r="L461" t="s">
        <v>4691</v>
      </c>
      <c r="M461" t="s">
        <v>4444</v>
      </c>
      <c r="N461" t="s">
        <v>4668</v>
      </c>
      <c r="O461" t="s">
        <v>98</v>
      </c>
      <c r="P461" t="s">
        <v>99</v>
      </c>
      <c r="Q461">
        <f t="shared" si="115"/>
        <v>31</v>
      </c>
      <c r="R461" s="3">
        <v>394162</v>
      </c>
      <c r="S461" s="3">
        <v>65693.666666666672</v>
      </c>
      <c r="T461" s="20">
        <v>0</v>
      </c>
      <c r="U461" s="3">
        <f t="shared" ref="U461:U524" si="126">+S461*T461</f>
        <v>0</v>
      </c>
      <c r="V461" s="21"/>
      <c r="W461" s="3">
        <v>1579.1746794871794</v>
      </c>
      <c r="X461" s="3">
        <v>912.41203703703707</v>
      </c>
      <c r="Y461" s="22">
        <v>164.23416666666668</v>
      </c>
      <c r="Z461">
        <v>75</v>
      </c>
      <c r="AB461" s="3">
        <v>0</v>
      </c>
      <c r="AC461" s="3">
        <v>4167</v>
      </c>
      <c r="AD461" s="3">
        <f t="shared" si="121"/>
        <v>72591.487549857542</v>
      </c>
      <c r="AE461" s="3">
        <v>7046.666666666667</v>
      </c>
      <c r="AG461" s="3">
        <f t="shared" si="116"/>
        <v>79638.154216524214</v>
      </c>
      <c r="AJ461" s="3">
        <v>16772.619396754653</v>
      </c>
      <c r="AK461" t="s">
        <v>538</v>
      </c>
      <c r="AL461" t="s">
        <v>539</v>
      </c>
      <c r="AM461" s="23">
        <v>0.1</v>
      </c>
      <c r="AN461" s="24">
        <f t="shared" si="114"/>
        <v>96410.77361327887</v>
      </c>
      <c r="AO461" s="25">
        <f t="shared" si="122"/>
        <v>9641.077361327887</v>
      </c>
      <c r="AP461" s="3">
        <f t="shared" si="123"/>
        <v>29700</v>
      </c>
      <c r="AQ461" s="24">
        <f t="shared" si="124"/>
        <v>2970</v>
      </c>
      <c r="AR461" s="24">
        <f t="shared" si="125"/>
        <v>138721.85097460676</v>
      </c>
      <c r="AS461" s="24">
        <f t="shared" si="117"/>
        <v>126110.77361327887</v>
      </c>
      <c r="AT461" t="s">
        <v>134</v>
      </c>
      <c r="AU461" t="s">
        <v>134</v>
      </c>
      <c r="AV461" t="s">
        <v>135</v>
      </c>
      <c r="AW461">
        <v>90292</v>
      </c>
      <c r="AX461" t="s">
        <v>136</v>
      </c>
      <c r="AY461">
        <v>94.088300000000004</v>
      </c>
      <c r="AZ461" s="3">
        <f t="shared" si="118"/>
        <v>1474.3793965307775</v>
      </c>
      <c r="BA461" s="24">
        <f t="shared" si="119"/>
        <v>126110.77361327887</v>
      </c>
      <c r="BB461" s="24">
        <f t="shared" si="120"/>
        <v>12611.077361327887</v>
      </c>
      <c r="BD461" t="s">
        <v>103</v>
      </c>
      <c r="BE461">
        <v>1</v>
      </c>
      <c r="BG461" t="s">
        <v>5305</v>
      </c>
      <c r="BI461" t="s">
        <v>540</v>
      </c>
      <c r="BN461" t="s">
        <v>5119</v>
      </c>
      <c r="BO461" t="s">
        <v>5132</v>
      </c>
      <c r="BP461" t="s">
        <v>5091</v>
      </c>
      <c r="BS461" t="e">
        <f>_xlfn.XLOOKUP(AV461,#REF!,#REF!)</f>
        <v>#REF!</v>
      </c>
    </row>
    <row r="462" spans="2:71" x14ac:dyDescent="0.2">
      <c r="C462" t="s">
        <v>94</v>
      </c>
      <c r="E462" t="s">
        <v>1548</v>
      </c>
      <c r="F462" t="s">
        <v>1549</v>
      </c>
      <c r="G462" t="s">
        <v>1550</v>
      </c>
      <c r="H462" s="1">
        <v>44879</v>
      </c>
      <c r="J462" t="s">
        <v>4708</v>
      </c>
      <c r="K462">
        <v>12</v>
      </c>
      <c r="L462" t="s">
        <v>4703</v>
      </c>
      <c r="M462" t="s">
        <v>293</v>
      </c>
      <c r="N462" t="s">
        <v>4668</v>
      </c>
      <c r="O462" t="s">
        <v>98</v>
      </c>
      <c r="P462" t="s">
        <v>99</v>
      </c>
      <c r="Q462">
        <f t="shared" si="115"/>
        <v>31</v>
      </c>
      <c r="R462" s="3">
        <v>452633</v>
      </c>
      <c r="S462" s="3">
        <v>80438.833333333328</v>
      </c>
      <c r="T462" s="20">
        <v>0</v>
      </c>
      <c r="U462" s="3">
        <f t="shared" si="126"/>
        <v>0</v>
      </c>
      <c r="V462" s="21"/>
      <c r="W462" s="3">
        <v>1813.4334935897434</v>
      </c>
      <c r="X462" s="3">
        <v>1047.7615740740741</v>
      </c>
      <c r="Y462" s="22">
        <v>188.59708333333333</v>
      </c>
      <c r="Z462">
        <v>75</v>
      </c>
      <c r="AB462" s="3">
        <v>0</v>
      </c>
      <c r="AC462" s="3">
        <v>4167</v>
      </c>
      <c r="AD462" s="3">
        <f t="shared" si="121"/>
        <v>87730.625484330478</v>
      </c>
      <c r="AE462" s="3">
        <v>5687.5</v>
      </c>
      <c r="AG462" s="3">
        <f t="shared" si="116"/>
        <v>93418.125484330478</v>
      </c>
      <c r="AJ462" s="3">
        <v>5785.5624142824954</v>
      </c>
      <c r="AK462" t="s">
        <v>266</v>
      </c>
      <c r="AL462" t="s">
        <v>267</v>
      </c>
      <c r="AM462" s="23">
        <v>8.5000000000000006E-2</v>
      </c>
      <c r="AN462" s="24">
        <f t="shared" si="114"/>
        <v>99203.687898612974</v>
      </c>
      <c r="AO462" s="25">
        <f t="shared" si="122"/>
        <v>8432.3134713821037</v>
      </c>
      <c r="AP462" s="3">
        <f t="shared" si="123"/>
        <v>29700</v>
      </c>
      <c r="AQ462" s="24">
        <f t="shared" si="124"/>
        <v>2524.5</v>
      </c>
      <c r="AR462" s="24">
        <f t="shared" si="125"/>
        <v>139860.50136999507</v>
      </c>
      <c r="AS462" s="24">
        <f t="shared" si="117"/>
        <v>128903.68789861297</v>
      </c>
      <c r="AT462" t="s">
        <v>134</v>
      </c>
      <c r="AU462" t="s">
        <v>134</v>
      </c>
      <c r="AV462" t="s">
        <v>135</v>
      </c>
      <c r="AW462">
        <v>90373</v>
      </c>
      <c r="AX462" t="s">
        <v>136</v>
      </c>
      <c r="AY462">
        <v>94.088300000000004</v>
      </c>
      <c r="AZ462" s="3">
        <f t="shared" si="118"/>
        <v>1486.481330516069</v>
      </c>
      <c r="BA462" s="24">
        <f t="shared" si="119"/>
        <v>128903.68789861297</v>
      </c>
      <c r="BB462" s="24">
        <f t="shared" si="120"/>
        <v>10956.813471382091</v>
      </c>
      <c r="BD462" t="s">
        <v>103</v>
      </c>
      <c r="BE462">
        <v>1</v>
      </c>
      <c r="BG462" t="s">
        <v>5305</v>
      </c>
      <c r="BI462" t="s">
        <v>199</v>
      </c>
      <c r="BN462" t="s">
        <v>5124</v>
      </c>
      <c r="BO462" t="s">
        <v>5061</v>
      </c>
      <c r="BP462" t="s">
        <v>5062</v>
      </c>
      <c r="BS462" t="e">
        <f>_xlfn.XLOOKUP(AV462,#REF!,#REF!)</f>
        <v>#REF!</v>
      </c>
    </row>
    <row r="463" spans="2:71" x14ac:dyDescent="0.2">
      <c r="C463" t="s">
        <v>94</v>
      </c>
      <c r="E463" t="s">
        <v>1551</v>
      </c>
      <c r="F463" t="s">
        <v>1552</v>
      </c>
      <c r="G463" t="s">
        <v>1553</v>
      </c>
      <c r="H463" s="1">
        <v>44879</v>
      </c>
      <c r="J463" t="s">
        <v>4702</v>
      </c>
      <c r="K463">
        <v>13</v>
      </c>
      <c r="L463" t="s">
        <v>4667</v>
      </c>
      <c r="M463" t="s">
        <v>3984</v>
      </c>
      <c r="N463" t="s">
        <v>4668</v>
      </c>
      <c r="O463" t="s">
        <v>98</v>
      </c>
      <c r="P463" t="s">
        <v>99</v>
      </c>
      <c r="Q463">
        <f t="shared" si="115"/>
        <v>31</v>
      </c>
      <c r="R463" s="3">
        <v>383160</v>
      </c>
      <c r="S463" s="3">
        <v>63860</v>
      </c>
      <c r="T463" s="20">
        <v>0</v>
      </c>
      <c r="U463" s="3">
        <f t="shared" si="126"/>
        <v>0</v>
      </c>
      <c r="V463" s="21"/>
      <c r="W463" s="3">
        <v>1535.096153846154</v>
      </c>
      <c r="X463" s="3">
        <v>886.94444444444457</v>
      </c>
      <c r="Y463" s="22">
        <v>159.65</v>
      </c>
      <c r="Z463">
        <v>75</v>
      </c>
      <c r="AB463" s="3">
        <v>0</v>
      </c>
      <c r="AC463" s="3">
        <v>4167</v>
      </c>
      <c r="AD463" s="3">
        <f t="shared" si="121"/>
        <v>70683.690598290588</v>
      </c>
      <c r="AE463" s="3">
        <v>4154.166666666667</v>
      </c>
      <c r="AG463" s="3">
        <f t="shared" si="116"/>
        <v>74837.85726495726</v>
      </c>
      <c r="AJ463" s="3">
        <v>4428.6782206037651</v>
      </c>
      <c r="AK463" t="s">
        <v>166</v>
      </c>
      <c r="AL463" t="s">
        <v>165</v>
      </c>
      <c r="AM463" s="23">
        <v>0.05</v>
      </c>
      <c r="AN463" s="24">
        <f t="shared" si="114"/>
        <v>79266.53548556102</v>
      </c>
      <c r="AO463" s="25">
        <f t="shared" si="122"/>
        <v>3963.3267742780513</v>
      </c>
      <c r="AP463" s="3">
        <f t="shared" si="123"/>
        <v>29700</v>
      </c>
      <c r="AQ463" s="24">
        <f t="shared" si="124"/>
        <v>1485</v>
      </c>
      <c r="AR463" s="24">
        <f t="shared" si="125"/>
        <v>114414.86225983906</v>
      </c>
      <c r="AS463" s="24">
        <f t="shared" si="117"/>
        <v>108966.53548556102</v>
      </c>
      <c r="AT463" t="s">
        <v>225</v>
      </c>
      <c r="AU463" t="s">
        <v>225</v>
      </c>
      <c r="AV463" t="s">
        <v>156</v>
      </c>
      <c r="AW463" t="s">
        <v>4895</v>
      </c>
      <c r="AX463" t="s">
        <v>157</v>
      </c>
      <c r="AY463">
        <v>125.569</v>
      </c>
      <c r="AZ463" s="3">
        <f t="shared" si="118"/>
        <v>911.17124656435158</v>
      </c>
      <c r="BA463" s="24">
        <f t="shared" si="119"/>
        <v>108966.53548556102</v>
      </c>
      <c r="BB463" s="24">
        <f t="shared" si="120"/>
        <v>5448.3267742780445</v>
      </c>
      <c r="BD463" t="s">
        <v>103</v>
      </c>
      <c r="BE463">
        <v>1</v>
      </c>
      <c r="BG463" t="s">
        <v>5309</v>
      </c>
      <c r="BI463" t="s">
        <v>144</v>
      </c>
      <c r="BN463" t="s">
        <v>5067</v>
      </c>
      <c r="BO463" t="s">
        <v>5074</v>
      </c>
      <c r="BP463" t="s">
        <v>5169</v>
      </c>
      <c r="BS463" t="e">
        <f>_xlfn.XLOOKUP(AV463,#REF!,#REF!)</f>
        <v>#REF!</v>
      </c>
    </row>
    <row r="464" spans="2:71" x14ac:dyDescent="0.2">
      <c r="C464" t="s">
        <v>94</v>
      </c>
      <c r="E464" t="s">
        <v>1554</v>
      </c>
      <c r="F464" t="s">
        <v>1555</v>
      </c>
      <c r="G464" t="s">
        <v>1556</v>
      </c>
      <c r="H464" s="1">
        <v>44879</v>
      </c>
      <c r="J464" t="s">
        <v>4708</v>
      </c>
      <c r="K464">
        <v>12</v>
      </c>
      <c r="L464" t="s">
        <v>4703</v>
      </c>
      <c r="M464" t="s">
        <v>293</v>
      </c>
      <c r="N464" t="s">
        <v>4668</v>
      </c>
      <c r="O464" t="s">
        <v>98</v>
      </c>
      <c r="P464" t="s">
        <v>99</v>
      </c>
      <c r="Q464">
        <f t="shared" si="115"/>
        <v>31</v>
      </c>
      <c r="R464" s="3">
        <v>466539</v>
      </c>
      <c r="S464" s="3">
        <v>82756.416666666672</v>
      </c>
      <c r="T464" s="20">
        <v>0</v>
      </c>
      <c r="U464" s="3">
        <f t="shared" si="126"/>
        <v>0</v>
      </c>
      <c r="V464" s="21"/>
      <c r="W464" s="3">
        <v>1869.1466346153845</v>
      </c>
      <c r="X464" s="3">
        <v>1079.9513888888889</v>
      </c>
      <c r="Y464" s="22">
        <v>194.39125000000001</v>
      </c>
      <c r="Z464">
        <v>75</v>
      </c>
      <c r="AB464" s="3">
        <v>797.03617872697714</v>
      </c>
      <c r="AC464" s="3">
        <v>4167</v>
      </c>
      <c r="AD464" s="3">
        <f t="shared" si="121"/>
        <v>90938.942118897932</v>
      </c>
      <c r="AE464" s="3">
        <v>5687.5</v>
      </c>
      <c r="AG464" s="3">
        <f t="shared" si="116"/>
        <v>96626.442118897932</v>
      </c>
      <c r="AJ464" s="3">
        <v>5785.5624142824954</v>
      </c>
      <c r="AK464" t="s">
        <v>266</v>
      </c>
      <c r="AL464" t="s">
        <v>267</v>
      </c>
      <c r="AM464" s="23">
        <v>8.5000000000000006E-2</v>
      </c>
      <c r="AN464" s="24">
        <f t="shared" si="114"/>
        <v>102412.00453318043</v>
      </c>
      <c r="AO464" s="25">
        <f t="shared" si="122"/>
        <v>8705.0203853203366</v>
      </c>
      <c r="AP464" s="3">
        <f t="shared" si="123"/>
        <v>29700</v>
      </c>
      <c r="AQ464" s="24">
        <f t="shared" si="124"/>
        <v>2524.5</v>
      </c>
      <c r="AR464" s="24">
        <f t="shared" si="125"/>
        <v>143341.52491850077</v>
      </c>
      <c r="AS464" s="24">
        <f t="shared" si="117"/>
        <v>132112.00453318044</v>
      </c>
      <c r="AT464" t="s">
        <v>134</v>
      </c>
      <c r="AU464" t="s">
        <v>134</v>
      </c>
      <c r="AV464" t="s">
        <v>135</v>
      </c>
      <c r="AW464">
        <v>90023</v>
      </c>
      <c r="AX464" t="s">
        <v>136</v>
      </c>
      <c r="AY464">
        <v>94.088300000000004</v>
      </c>
      <c r="AZ464" s="3">
        <f t="shared" si="118"/>
        <v>1523.4787419743025</v>
      </c>
      <c r="BA464" s="24">
        <f t="shared" si="119"/>
        <v>132112.00453318044</v>
      </c>
      <c r="BB464" s="24">
        <f t="shared" si="120"/>
        <v>11229.520385320327</v>
      </c>
      <c r="BD464" t="s">
        <v>103</v>
      </c>
      <c r="BE464">
        <v>1</v>
      </c>
      <c r="BG464" t="s">
        <v>5305</v>
      </c>
      <c r="BI464" t="s">
        <v>426</v>
      </c>
      <c r="BN464" t="s">
        <v>5118</v>
      </c>
      <c r="BO464" t="s">
        <v>5061</v>
      </c>
      <c r="BP464" t="s">
        <v>5062</v>
      </c>
      <c r="BS464" t="e">
        <f>_xlfn.XLOOKUP(AV464,#REF!,#REF!)</f>
        <v>#REF!</v>
      </c>
    </row>
    <row r="465" spans="2:71" x14ac:dyDescent="0.2">
      <c r="C465" t="s">
        <v>94</v>
      </c>
      <c r="E465" t="s">
        <v>1557</v>
      </c>
      <c r="F465" t="s">
        <v>1558</v>
      </c>
      <c r="G465" t="s">
        <v>1559</v>
      </c>
      <c r="H465" s="1">
        <v>44879</v>
      </c>
      <c r="J465" t="s">
        <v>4778</v>
      </c>
      <c r="K465">
        <v>11</v>
      </c>
      <c r="L465" t="s">
        <v>4667</v>
      </c>
      <c r="M465" t="s">
        <v>3984</v>
      </c>
      <c r="N465" t="s">
        <v>4668</v>
      </c>
      <c r="O465" t="s">
        <v>98</v>
      </c>
      <c r="P465" t="s">
        <v>99</v>
      </c>
      <c r="Q465">
        <f t="shared" si="115"/>
        <v>31</v>
      </c>
      <c r="R465" s="3">
        <v>270012</v>
      </c>
      <c r="S465" s="3">
        <v>48912.333333333336</v>
      </c>
      <c r="T465" s="20">
        <v>0</v>
      </c>
      <c r="U465" s="3">
        <f t="shared" si="126"/>
        <v>0</v>
      </c>
      <c r="V465" s="21"/>
      <c r="W465" s="3">
        <v>1081.7788461538462</v>
      </c>
      <c r="X465" s="3">
        <v>625.02777777777783</v>
      </c>
      <c r="Y465" s="22">
        <v>112.505</v>
      </c>
      <c r="Z465">
        <v>75</v>
      </c>
      <c r="AB465" s="3">
        <v>0</v>
      </c>
      <c r="AC465" s="3">
        <v>4167</v>
      </c>
      <c r="AD465" s="3">
        <f t="shared" si="121"/>
        <v>54973.644957264958</v>
      </c>
      <c r="AE465" s="3">
        <v>4154.166666666667</v>
      </c>
      <c r="AG465" s="3">
        <f t="shared" si="116"/>
        <v>59127.811623931622</v>
      </c>
      <c r="AJ465" s="3">
        <v>0</v>
      </c>
      <c r="AK465" t="s">
        <v>100</v>
      </c>
      <c r="AM465" s="23">
        <v>0.05</v>
      </c>
      <c r="AN465" s="24">
        <f t="shared" ref="AN465:AN528" si="127">AG465+AJ465+AH465+AI465</f>
        <v>59127.811623931622</v>
      </c>
      <c r="AO465" s="25">
        <f t="shared" si="122"/>
        <v>2956.3905811965815</v>
      </c>
      <c r="AP465" s="3">
        <f t="shared" si="123"/>
        <v>29700</v>
      </c>
      <c r="AQ465" s="24">
        <f t="shared" si="124"/>
        <v>1485</v>
      </c>
      <c r="AR465" s="24">
        <f t="shared" si="125"/>
        <v>93269.202205128211</v>
      </c>
      <c r="AS465" s="24">
        <f t="shared" si="117"/>
        <v>88827.81162393163</v>
      </c>
      <c r="AT465" t="s">
        <v>134</v>
      </c>
      <c r="AU465" t="s">
        <v>134</v>
      </c>
      <c r="AV465" t="s">
        <v>135</v>
      </c>
      <c r="AW465">
        <v>38542</v>
      </c>
      <c r="AX465" t="s">
        <v>136</v>
      </c>
      <c r="AY465">
        <v>94.088300000000004</v>
      </c>
      <c r="AZ465" s="3">
        <f t="shared" si="118"/>
        <v>991.29437140567109</v>
      </c>
      <c r="BA465" s="24">
        <f t="shared" si="119"/>
        <v>88827.81162393163</v>
      </c>
      <c r="BB465" s="24">
        <f t="shared" si="120"/>
        <v>4441.3905811965815</v>
      </c>
      <c r="BD465" t="s">
        <v>103</v>
      </c>
      <c r="BE465">
        <v>1</v>
      </c>
      <c r="BG465" t="s">
        <v>5305</v>
      </c>
      <c r="BI465" t="s">
        <v>144</v>
      </c>
      <c r="BN465" t="s">
        <v>5067</v>
      </c>
      <c r="BO465" t="s">
        <v>5100</v>
      </c>
      <c r="BP465" t="s">
        <v>5101</v>
      </c>
      <c r="BS465" t="e">
        <f>_xlfn.XLOOKUP(AV465,#REF!,#REF!)</f>
        <v>#REF!</v>
      </c>
    </row>
    <row r="466" spans="2:71" x14ac:dyDescent="0.2">
      <c r="C466" t="s">
        <v>94</v>
      </c>
      <c r="E466" t="s">
        <v>1560</v>
      </c>
      <c r="F466" t="s">
        <v>1561</v>
      </c>
      <c r="G466" t="s">
        <v>1562</v>
      </c>
      <c r="H466" s="1">
        <v>44886</v>
      </c>
      <c r="J466" t="s">
        <v>4702</v>
      </c>
      <c r="K466">
        <v>13</v>
      </c>
      <c r="L466" t="s">
        <v>4691</v>
      </c>
      <c r="M466" t="s">
        <v>4444</v>
      </c>
      <c r="N466" t="s">
        <v>4668</v>
      </c>
      <c r="O466" t="s">
        <v>98</v>
      </c>
      <c r="P466" t="s">
        <v>99</v>
      </c>
      <c r="Q466">
        <f t="shared" si="115"/>
        <v>31</v>
      </c>
      <c r="R466" s="3">
        <v>600000</v>
      </c>
      <c r="S466" s="3">
        <v>100000</v>
      </c>
      <c r="T466" s="20">
        <v>0</v>
      </c>
      <c r="U466" s="3">
        <f t="shared" si="126"/>
        <v>0</v>
      </c>
      <c r="V466" s="21"/>
      <c r="W466" s="3">
        <v>2403.8461538461538</v>
      </c>
      <c r="X466" s="3">
        <v>1388.8888888888891</v>
      </c>
      <c r="Y466" s="22">
        <v>250</v>
      </c>
      <c r="Z466">
        <v>75</v>
      </c>
      <c r="AB466" s="3">
        <v>0</v>
      </c>
      <c r="AC466" s="3">
        <v>4167</v>
      </c>
      <c r="AD466" s="3">
        <f t="shared" si="121"/>
        <v>108284.73504273505</v>
      </c>
      <c r="AE466" s="3">
        <v>7046.666666666667</v>
      </c>
      <c r="AG466" s="3">
        <f t="shared" si="116"/>
        <v>115331.40170940172</v>
      </c>
      <c r="AJ466" s="3">
        <v>16772.619396754653</v>
      </c>
      <c r="AK466" t="s">
        <v>538</v>
      </c>
      <c r="AL466" t="s">
        <v>539</v>
      </c>
      <c r="AM466" s="23">
        <v>0.1</v>
      </c>
      <c r="AN466" s="24">
        <f t="shared" si="127"/>
        <v>132104.02110615638</v>
      </c>
      <c r="AO466" s="25">
        <f t="shared" si="122"/>
        <v>13210.402110615638</v>
      </c>
      <c r="AP466" s="3">
        <f t="shared" si="123"/>
        <v>29700</v>
      </c>
      <c r="AQ466" s="24">
        <f t="shared" si="124"/>
        <v>2970</v>
      </c>
      <c r="AR466" s="24">
        <f t="shared" si="125"/>
        <v>177984.423216772</v>
      </c>
      <c r="AS466" s="24">
        <f t="shared" si="117"/>
        <v>161804.02110615638</v>
      </c>
      <c r="AT466" t="s">
        <v>1283</v>
      </c>
      <c r="AU466" t="s">
        <v>1283</v>
      </c>
      <c r="AV466" t="s">
        <v>1284</v>
      </c>
      <c r="AW466">
        <v>904</v>
      </c>
      <c r="AX466" t="s">
        <v>102</v>
      </c>
      <c r="AY466">
        <v>108.643</v>
      </c>
      <c r="AZ466" s="3">
        <f t="shared" si="118"/>
        <v>1638.2502620212256</v>
      </c>
      <c r="BA466" s="24">
        <f t="shared" si="119"/>
        <v>161804.02110615638</v>
      </c>
      <c r="BB466" s="24">
        <f t="shared" si="120"/>
        <v>16180.402110615629</v>
      </c>
      <c r="BD466" t="s">
        <v>103</v>
      </c>
      <c r="BE466">
        <v>1</v>
      </c>
      <c r="BG466" t="s">
        <v>5313</v>
      </c>
      <c r="BI466" t="s">
        <v>540</v>
      </c>
      <c r="BN466" t="s">
        <v>5119</v>
      </c>
      <c r="BO466" t="s">
        <v>5132</v>
      </c>
      <c r="BP466" t="s">
        <v>5091</v>
      </c>
      <c r="BS466" t="e">
        <f>_xlfn.XLOOKUP(AV466,#REF!,#REF!)</f>
        <v>#REF!</v>
      </c>
    </row>
    <row r="467" spans="2:71" x14ac:dyDescent="0.2">
      <c r="C467" t="s">
        <v>94</v>
      </c>
      <c r="E467" t="s">
        <v>1563</v>
      </c>
      <c r="F467" t="s">
        <v>1564</v>
      </c>
      <c r="G467" t="s">
        <v>1565</v>
      </c>
      <c r="H467" s="1">
        <v>44886</v>
      </c>
      <c r="J467" t="s">
        <v>4708</v>
      </c>
      <c r="K467">
        <v>12</v>
      </c>
      <c r="L467" t="s">
        <v>4703</v>
      </c>
      <c r="M467" t="s">
        <v>293</v>
      </c>
      <c r="N467" t="s">
        <v>4668</v>
      </c>
      <c r="O467" t="s">
        <v>98</v>
      </c>
      <c r="P467" t="s">
        <v>99</v>
      </c>
      <c r="Q467">
        <f t="shared" si="115"/>
        <v>31</v>
      </c>
      <c r="R467" s="3">
        <v>478277</v>
      </c>
      <c r="S467" s="3">
        <v>84712.833333333328</v>
      </c>
      <c r="T467" s="20">
        <v>0</v>
      </c>
      <c r="U467" s="3">
        <f t="shared" si="126"/>
        <v>0</v>
      </c>
      <c r="V467" s="21"/>
      <c r="W467" s="3">
        <v>1916.1738782051279</v>
      </c>
      <c r="X467" s="3">
        <v>1107.1226851851852</v>
      </c>
      <c r="Y467" s="22">
        <v>199.28208333333333</v>
      </c>
      <c r="Z467">
        <v>75</v>
      </c>
      <c r="AB467" s="3">
        <v>0</v>
      </c>
      <c r="AC467" s="3">
        <v>4167</v>
      </c>
      <c r="AD467" s="3">
        <f t="shared" si="121"/>
        <v>92177.411980056975</v>
      </c>
      <c r="AE467" s="3">
        <v>5687.5</v>
      </c>
      <c r="AG467" s="3">
        <f t="shared" si="116"/>
        <v>97864.911980056975</v>
      </c>
      <c r="AJ467" s="3">
        <v>7530.1189525032505</v>
      </c>
      <c r="AK467" t="s">
        <v>523</v>
      </c>
      <c r="AL467" t="s">
        <v>524</v>
      </c>
      <c r="AM467" s="23">
        <v>8.5000000000000006E-2</v>
      </c>
      <c r="AN467" s="24">
        <f t="shared" si="127"/>
        <v>105395.03093256023</v>
      </c>
      <c r="AO467" s="25">
        <f t="shared" si="122"/>
        <v>8958.5776292676201</v>
      </c>
      <c r="AP467" s="3">
        <f t="shared" si="123"/>
        <v>29700</v>
      </c>
      <c r="AQ467" s="24">
        <f t="shared" si="124"/>
        <v>2524.5</v>
      </c>
      <c r="AR467" s="24">
        <f t="shared" si="125"/>
        <v>146578.10856182786</v>
      </c>
      <c r="AS467" s="24">
        <f t="shared" si="117"/>
        <v>135095.03093256021</v>
      </c>
      <c r="AT467" t="s">
        <v>134</v>
      </c>
      <c r="AU467" t="s">
        <v>134</v>
      </c>
      <c r="AV467" t="s">
        <v>135</v>
      </c>
      <c r="AW467">
        <v>35866</v>
      </c>
      <c r="AX467" t="s">
        <v>136</v>
      </c>
      <c r="AY467">
        <v>94.088300000000004</v>
      </c>
      <c r="AZ467" s="3">
        <f t="shared" si="118"/>
        <v>1557.8781693561034</v>
      </c>
      <c r="BA467" s="24">
        <f t="shared" si="119"/>
        <v>135095.03093256021</v>
      </c>
      <c r="BB467" s="24">
        <f t="shared" si="120"/>
        <v>11483.077629267646</v>
      </c>
      <c r="BD467" t="s">
        <v>103</v>
      </c>
      <c r="BE467">
        <v>1</v>
      </c>
      <c r="BG467" t="s">
        <v>5305</v>
      </c>
      <c r="BI467" t="s">
        <v>199</v>
      </c>
      <c r="BN467" t="s">
        <v>5060</v>
      </c>
      <c r="BO467" t="s">
        <v>5061</v>
      </c>
      <c r="BP467" t="s">
        <v>5062</v>
      </c>
      <c r="BS467" t="e">
        <f>_xlfn.XLOOKUP(AV467,#REF!,#REF!)</f>
        <v>#REF!</v>
      </c>
    </row>
    <row r="468" spans="2:71" x14ac:dyDescent="0.2">
      <c r="C468" t="s">
        <v>94</v>
      </c>
      <c r="E468" t="s">
        <v>1566</v>
      </c>
      <c r="F468" t="s">
        <v>1567</v>
      </c>
      <c r="G468" t="s">
        <v>1568</v>
      </c>
      <c r="H468" s="1">
        <v>44886</v>
      </c>
      <c r="J468" t="s">
        <v>4702</v>
      </c>
      <c r="K468">
        <v>13</v>
      </c>
      <c r="L468" t="s">
        <v>4703</v>
      </c>
      <c r="M468" t="s">
        <v>293</v>
      </c>
      <c r="N468" t="s">
        <v>4668</v>
      </c>
      <c r="O468" t="s">
        <v>98</v>
      </c>
      <c r="P468" t="s">
        <v>99</v>
      </c>
      <c r="Q468">
        <f t="shared" si="115"/>
        <v>31</v>
      </c>
      <c r="R468" s="3">
        <v>429716</v>
      </c>
      <c r="S468" s="3">
        <v>71619.25</v>
      </c>
      <c r="T468" s="20">
        <v>0.1</v>
      </c>
      <c r="U468" s="3">
        <f t="shared" si="126"/>
        <v>7161.9250000000002</v>
      </c>
      <c r="V468" s="21"/>
      <c r="W468" s="3">
        <v>1721.6185897435898</v>
      </c>
      <c r="X468" s="3">
        <v>994.71296296296293</v>
      </c>
      <c r="Y468" s="22">
        <v>179.04833333333332</v>
      </c>
      <c r="Z468">
        <v>75</v>
      </c>
      <c r="AB468" s="3">
        <v>2868.5106689402778</v>
      </c>
      <c r="AC468" s="3">
        <v>4167</v>
      </c>
      <c r="AD468" s="3">
        <f t="shared" si="121"/>
        <v>88787.065554980174</v>
      </c>
      <c r="AE468" s="3">
        <v>5687.5</v>
      </c>
      <c r="AG468" s="3">
        <f t="shared" si="116"/>
        <v>94474.565554980174</v>
      </c>
      <c r="AJ468" s="3">
        <v>17246.247781680318</v>
      </c>
      <c r="AK468" t="s">
        <v>361</v>
      </c>
      <c r="AL468" t="s">
        <v>362</v>
      </c>
      <c r="AM468" s="23">
        <v>8.5000000000000006E-2</v>
      </c>
      <c r="AN468" s="24">
        <f t="shared" si="127"/>
        <v>111720.81333666049</v>
      </c>
      <c r="AO468" s="25">
        <f t="shared" si="122"/>
        <v>9496.2691336161424</v>
      </c>
      <c r="AP468" s="3">
        <f t="shared" si="123"/>
        <v>29700</v>
      </c>
      <c r="AQ468" s="24">
        <f t="shared" si="124"/>
        <v>2524.5</v>
      </c>
      <c r="AR468" s="24">
        <f t="shared" si="125"/>
        <v>153441.58247027663</v>
      </c>
      <c r="AS468" s="24">
        <f t="shared" si="117"/>
        <v>141420.8133366605</v>
      </c>
      <c r="AT468" t="s">
        <v>4725</v>
      </c>
      <c r="AU468" t="s">
        <v>174</v>
      </c>
      <c r="AV468" t="s">
        <v>174</v>
      </c>
      <c r="AW468" t="s">
        <v>4693</v>
      </c>
      <c r="AX468" t="s">
        <v>169</v>
      </c>
      <c r="AY468">
        <v>1</v>
      </c>
      <c r="AZ468" s="3">
        <f t="shared" si="118"/>
        <v>153441.58247027663</v>
      </c>
      <c r="BA468" s="24">
        <f t="shared" si="119"/>
        <v>141420.8133366605</v>
      </c>
      <c r="BB468" s="24">
        <f t="shared" si="120"/>
        <v>12020.769133616122</v>
      </c>
      <c r="BD468" t="s">
        <v>170</v>
      </c>
      <c r="BE468">
        <v>1</v>
      </c>
      <c r="BG468" t="s">
        <v>170</v>
      </c>
      <c r="BI468" t="s">
        <v>312</v>
      </c>
      <c r="BN468" t="s">
        <v>5080</v>
      </c>
      <c r="BO468" t="s">
        <v>4725</v>
      </c>
      <c r="BP468" t="s">
        <v>4725</v>
      </c>
    </row>
    <row r="469" spans="2:71" x14ac:dyDescent="0.2">
      <c r="C469" t="s">
        <v>94</v>
      </c>
      <c r="E469" t="s">
        <v>1569</v>
      </c>
      <c r="F469" t="s">
        <v>1570</v>
      </c>
      <c r="G469" t="s">
        <v>1571</v>
      </c>
      <c r="H469" s="1">
        <v>44886</v>
      </c>
      <c r="J469" t="s">
        <v>4678</v>
      </c>
      <c r="K469">
        <v>15</v>
      </c>
      <c r="L469" t="s">
        <v>4703</v>
      </c>
      <c r="M469" t="s">
        <v>293</v>
      </c>
      <c r="N469" t="s">
        <v>4668</v>
      </c>
      <c r="O469" t="s">
        <v>98</v>
      </c>
      <c r="P469" t="s">
        <v>99</v>
      </c>
      <c r="Q469">
        <f t="shared" si="115"/>
        <v>31</v>
      </c>
      <c r="R469" s="3">
        <v>1212402</v>
      </c>
      <c r="S469" s="3">
        <v>207066.91666666666</v>
      </c>
      <c r="T469" s="20">
        <v>0</v>
      </c>
      <c r="U469" s="3">
        <f t="shared" si="126"/>
        <v>0</v>
      </c>
      <c r="V469" s="21"/>
      <c r="W469" s="3">
        <v>4857.3798076923076</v>
      </c>
      <c r="X469" s="3">
        <v>2806.4861111111113</v>
      </c>
      <c r="Y469" s="22">
        <v>505.16750000000002</v>
      </c>
      <c r="Z469">
        <v>75</v>
      </c>
      <c r="AB469" s="3">
        <v>0</v>
      </c>
      <c r="AC469" s="3">
        <v>4167</v>
      </c>
      <c r="AD469" s="3">
        <f t="shared" si="121"/>
        <v>219477.9500854701</v>
      </c>
      <c r="AE469" s="3">
        <v>5687.5</v>
      </c>
      <c r="AG469" s="3">
        <f t="shared" si="116"/>
        <v>225165.4500854701</v>
      </c>
      <c r="AJ469" s="3">
        <v>25969.360295241226</v>
      </c>
      <c r="AK469" t="s">
        <v>529</v>
      </c>
      <c r="AL469" t="s">
        <v>530</v>
      </c>
      <c r="AM469" s="23">
        <v>8.5000000000000006E-2</v>
      </c>
      <c r="AN469" s="24">
        <f t="shared" si="127"/>
        <v>251134.81038071134</v>
      </c>
      <c r="AO469" s="25">
        <f t="shared" si="122"/>
        <v>21346.458882360464</v>
      </c>
      <c r="AP469" s="3">
        <f t="shared" si="123"/>
        <v>29700</v>
      </c>
      <c r="AQ469" s="24">
        <f t="shared" si="124"/>
        <v>2524.5</v>
      </c>
      <c r="AR469" s="24">
        <f t="shared" si="125"/>
        <v>304705.76926307182</v>
      </c>
      <c r="AS469" s="24">
        <f t="shared" si="117"/>
        <v>280834.81038071134</v>
      </c>
      <c r="AT469" t="s">
        <v>134</v>
      </c>
      <c r="AU469" t="s">
        <v>134</v>
      </c>
      <c r="AV469" t="s">
        <v>135</v>
      </c>
      <c r="AW469">
        <v>90030</v>
      </c>
      <c r="AX469" t="s">
        <v>136</v>
      </c>
      <c r="AY469">
        <v>94.088300000000004</v>
      </c>
      <c r="AZ469" s="3">
        <f t="shared" si="118"/>
        <v>3238.5086058848105</v>
      </c>
      <c r="BA469" s="24">
        <f t="shared" si="119"/>
        <v>280834.81038071134</v>
      </c>
      <c r="BB469" s="24">
        <f t="shared" si="120"/>
        <v>23870.958882360486</v>
      </c>
      <c r="BD469" t="s">
        <v>103</v>
      </c>
      <c r="BE469">
        <v>1</v>
      </c>
      <c r="BG469" t="s">
        <v>5305</v>
      </c>
      <c r="BI469" t="s">
        <v>531</v>
      </c>
      <c r="BN469" t="s">
        <v>5125</v>
      </c>
      <c r="BO469" t="s">
        <v>5061</v>
      </c>
      <c r="BP469" t="s">
        <v>5062</v>
      </c>
      <c r="BS469" t="e">
        <f>_xlfn.XLOOKUP(AV469,#REF!,#REF!)</f>
        <v>#REF!</v>
      </c>
    </row>
    <row r="470" spans="2:71" x14ac:dyDescent="0.2">
      <c r="C470" t="s">
        <v>94</v>
      </c>
      <c r="E470" t="s">
        <v>1572</v>
      </c>
      <c r="F470" t="s">
        <v>1573</v>
      </c>
      <c r="G470" t="s">
        <v>1574</v>
      </c>
      <c r="H470" s="1">
        <v>44893</v>
      </c>
      <c r="J470" t="s">
        <v>4778</v>
      </c>
      <c r="K470">
        <v>11</v>
      </c>
      <c r="L470" t="s">
        <v>4667</v>
      </c>
      <c r="M470" t="s">
        <v>3984</v>
      </c>
      <c r="N470" t="s">
        <v>4668</v>
      </c>
      <c r="O470" t="s">
        <v>98</v>
      </c>
      <c r="P470" t="s">
        <v>99</v>
      </c>
      <c r="Q470">
        <f t="shared" si="115"/>
        <v>31</v>
      </c>
      <c r="R470" s="3">
        <v>283203</v>
      </c>
      <c r="S470" s="3">
        <v>47200.5</v>
      </c>
      <c r="T470" s="20">
        <v>0</v>
      </c>
      <c r="U470" s="3">
        <f t="shared" si="126"/>
        <v>0</v>
      </c>
      <c r="V470" s="21"/>
      <c r="W470" s="3">
        <v>1134.6274038461538</v>
      </c>
      <c r="X470" s="3">
        <v>655.5625</v>
      </c>
      <c r="Y470" s="22">
        <v>118.00125</v>
      </c>
      <c r="Z470">
        <v>75</v>
      </c>
      <c r="AB470" s="3">
        <v>1024.4680960500991</v>
      </c>
      <c r="AC470" s="3">
        <v>4167</v>
      </c>
      <c r="AD470" s="3">
        <f t="shared" si="121"/>
        <v>54375.159249896256</v>
      </c>
      <c r="AE470" s="3">
        <v>4154.166666666667</v>
      </c>
      <c r="AG470" s="3">
        <f t="shared" si="116"/>
        <v>58529.325916562921</v>
      </c>
      <c r="AJ470" s="3">
        <v>4428.6782206037651</v>
      </c>
      <c r="AK470" t="s">
        <v>166</v>
      </c>
      <c r="AL470" t="s">
        <v>165</v>
      </c>
      <c r="AM470" s="23">
        <v>0.05</v>
      </c>
      <c r="AN470" s="24">
        <f t="shared" si="127"/>
        <v>62958.004137166688</v>
      </c>
      <c r="AO470" s="25">
        <f t="shared" si="122"/>
        <v>3147.9002068583345</v>
      </c>
      <c r="AP470" s="3">
        <f t="shared" si="123"/>
        <v>29700</v>
      </c>
      <c r="AQ470" s="24">
        <f t="shared" si="124"/>
        <v>1485</v>
      </c>
      <c r="AR470" s="24">
        <f t="shared" si="125"/>
        <v>97290.904344025024</v>
      </c>
      <c r="AS470" s="24">
        <f t="shared" si="117"/>
        <v>92658.004137166688</v>
      </c>
      <c r="AT470" t="s">
        <v>225</v>
      </c>
      <c r="AU470" t="s">
        <v>225</v>
      </c>
      <c r="AV470" t="s">
        <v>156</v>
      </c>
      <c r="AW470" t="s">
        <v>4825</v>
      </c>
      <c r="AX470" t="s">
        <v>157</v>
      </c>
      <c r="AY470">
        <v>125.569</v>
      </c>
      <c r="AZ470" s="3">
        <f t="shared" si="118"/>
        <v>774.80034358818671</v>
      </c>
      <c r="BA470" s="24">
        <f t="shared" si="119"/>
        <v>92658.004137166688</v>
      </c>
      <c r="BB470" s="24">
        <f t="shared" si="120"/>
        <v>4632.9002068583359</v>
      </c>
      <c r="BD470" t="s">
        <v>103</v>
      </c>
      <c r="BE470">
        <v>1</v>
      </c>
      <c r="BG470" t="s">
        <v>5309</v>
      </c>
      <c r="BI470" t="s">
        <v>144</v>
      </c>
      <c r="BN470" t="s">
        <v>5067</v>
      </c>
      <c r="BO470" t="s">
        <v>5074</v>
      </c>
      <c r="BP470" t="s">
        <v>5177</v>
      </c>
      <c r="BS470" t="e">
        <f>_xlfn.XLOOKUP(AV470,#REF!,#REF!)</f>
        <v>#REF!</v>
      </c>
    </row>
    <row r="471" spans="2:71" x14ac:dyDescent="0.2">
      <c r="C471" t="s">
        <v>94</v>
      </c>
      <c r="E471" t="s">
        <v>1575</v>
      </c>
      <c r="F471" t="s">
        <v>1576</v>
      </c>
      <c r="G471" t="s">
        <v>1577</v>
      </c>
      <c r="H471" s="1">
        <v>44893</v>
      </c>
      <c r="J471" t="s">
        <v>4708</v>
      </c>
      <c r="K471">
        <v>12</v>
      </c>
      <c r="L471" t="s">
        <v>4667</v>
      </c>
      <c r="M471" t="s">
        <v>3984</v>
      </c>
      <c r="N471" t="s">
        <v>4668</v>
      </c>
      <c r="O471" t="s">
        <v>98</v>
      </c>
      <c r="P471" t="s">
        <v>99</v>
      </c>
      <c r="Q471">
        <f t="shared" si="115"/>
        <v>31</v>
      </c>
      <c r="R471" s="3">
        <v>373451</v>
      </c>
      <c r="S471" s="3">
        <v>62241.833333333336</v>
      </c>
      <c r="T471" s="20">
        <v>0</v>
      </c>
      <c r="U471" s="3">
        <f t="shared" si="126"/>
        <v>0</v>
      </c>
      <c r="V471" s="21"/>
      <c r="W471" s="3">
        <v>1496.1979166666667</v>
      </c>
      <c r="X471" s="3">
        <v>864.46990740740739</v>
      </c>
      <c r="Y471" s="22">
        <v>155.60458333333335</v>
      </c>
      <c r="Z471">
        <v>75</v>
      </c>
      <c r="AB471" s="3">
        <v>0</v>
      </c>
      <c r="AC471" s="3">
        <v>4167</v>
      </c>
      <c r="AD471" s="3">
        <f t="shared" si="121"/>
        <v>69000.10574074075</v>
      </c>
      <c r="AE471" s="3">
        <v>4154.166666666667</v>
      </c>
      <c r="AG471" s="3">
        <f t="shared" si="116"/>
        <v>73154.272407407421</v>
      </c>
      <c r="AJ471" s="3">
        <v>4428.6782206037651</v>
      </c>
      <c r="AK471" t="s">
        <v>166</v>
      </c>
      <c r="AL471" t="s">
        <v>165</v>
      </c>
      <c r="AM471" s="23">
        <v>0.05</v>
      </c>
      <c r="AN471" s="24">
        <f t="shared" si="127"/>
        <v>77582.950628011182</v>
      </c>
      <c r="AO471" s="25">
        <f t="shared" si="122"/>
        <v>3879.1475314005593</v>
      </c>
      <c r="AP471" s="3">
        <f t="shared" si="123"/>
        <v>29700</v>
      </c>
      <c r="AQ471" s="24">
        <f t="shared" si="124"/>
        <v>1485</v>
      </c>
      <c r="AR471" s="24">
        <f t="shared" si="125"/>
        <v>112647.09815941175</v>
      </c>
      <c r="AS471" s="24">
        <f t="shared" si="117"/>
        <v>107282.95062801118</v>
      </c>
      <c r="AT471" t="s">
        <v>225</v>
      </c>
      <c r="AU471" t="s">
        <v>225</v>
      </c>
      <c r="AV471" t="s">
        <v>156</v>
      </c>
      <c r="AW471" t="s">
        <v>4848</v>
      </c>
      <c r="AX471" t="s">
        <v>157</v>
      </c>
      <c r="AY471">
        <v>125.569</v>
      </c>
      <c r="AZ471" s="3">
        <f t="shared" si="118"/>
        <v>897.09321695172969</v>
      </c>
      <c r="BA471" s="24">
        <f t="shared" si="119"/>
        <v>107282.95062801118</v>
      </c>
      <c r="BB471" s="24">
        <f t="shared" si="120"/>
        <v>5364.1475314005656</v>
      </c>
      <c r="BD471" t="s">
        <v>103</v>
      </c>
      <c r="BE471">
        <v>1</v>
      </c>
      <c r="BG471" t="s">
        <v>5309</v>
      </c>
      <c r="BI471" t="s">
        <v>144</v>
      </c>
      <c r="BN471" t="s">
        <v>5067</v>
      </c>
      <c r="BO471" t="s">
        <v>5074</v>
      </c>
      <c r="BP471" t="s">
        <v>5141</v>
      </c>
      <c r="BS471" t="e">
        <f>_xlfn.XLOOKUP(AV471,#REF!,#REF!)</f>
        <v>#REF!</v>
      </c>
    </row>
    <row r="472" spans="2:71" x14ac:dyDescent="0.2">
      <c r="C472" t="s">
        <v>94</v>
      </c>
      <c r="E472" t="s">
        <v>1578</v>
      </c>
      <c r="F472" t="s">
        <v>1579</v>
      </c>
      <c r="G472" t="s">
        <v>1580</v>
      </c>
      <c r="H472" s="1">
        <v>44893</v>
      </c>
      <c r="J472" t="s">
        <v>4702</v>
      </c>
      <c r="K472">
        <v>13</v>
      </c>
      <c r="L472" t="s">
        <v>4703</v>
      </c>
      <c r="M472" t="s">
        <v>293</v>
      </c>
      <c r="N472" t="s">
        <v>4668</v>
      </c>
      <c r="O472" t="s">
        <v>98</v>
      </c>
      <c r="P472" t="s">
        <v>99</v>
      </c>
      <c r="Q472">
        <f t="shared" si="115"/>
        <v>31</v>
      </c>
      <c r="R472" s="3">
        <v>371134</v>
      </c>
      <c r="S472" s="3">
        <v>66855.583333333328</v>
      </c>
      <c r="T472" s="20">
        <v>0</v>
      </c>
      <c r="U472" s="3">
        <f t="shared" si="126"/>
        <v>0</v>
      </c>
      <c r="V472" s="21"/>
      <c r="W472" s="3">
        <v>1486.9150641025642</v>
      </c>
      <c r="X472" s="3">
        <v>859.10648148148152</v>
      </c>
      <c r="Y472" s="22">
        <v>154.63916666666665</v>
      </c>
      <c r="Z472">
        <v>75</v>
      </c>
      <c r="AB472" s="3">
        <v>0</v>
      </c>
      <c r="AC472" s="3">
        <v>4167</v>
      </c>
      <c r="AD472" s="3">
        <f t="shared" si="121"/>
        <v>73598.244045584026</v>
      </c>
      <c r="AE472" s="3">
        <v>5687.5</v>
      </c>
      <c r="AG472" s="3">
        <f t="shared" si="116"/>
        <v>79285.744045584026</v>
      </c>
      <c r="AJ472" s="3">
        <v>5785.5624142824954</v>
      </c>
      <c r="AK472" t="s">
        <v>266</v>
      </c>
      <c r="AL472" t="s">
        <v>267</v>
      </c>
      <c r="AM472" s="23">
        <v>8.5000000000000006E-2</v>
      </c>
      <c r="AN472" s="24">
        <f t="shared" si="127"/>
        <v>85071.306459866522</v>
      </c>
      <c r="AO472" s="25">
        <f t="shared" si="122"/>
        <v>7231.0610490886547</v>
      </c>
      <c r="AP472" s="3">
        <f t="shared" si="123"/>
        <v>29700</v>
      </c>
      <c r="AQ472" s="24">
        <f t="shared" si="124"/>
        <v>2524.5</v>
      </c>
      <c r="AR472" s="24">
        <f t="shared" si="125"/>
        <v>124526.86750895518</v>
      </c>
      <c r="AS472" s="24">
        <f t="shared" si="117"/>
        <v>114771.30645986652</v>
      </c>
      <c r="AT472" t="s">
        <v>134</v>
      </c>
      <c r="AU472" t="s">
        <v>134</v>
      </c>
      <c r="AV472" t="s">
        <v>135</v>
      </c>
      <c r="AW472">
        <v>90129</v>
      </c>
      <c r="AX472" t="s">
        <v>136</v>
      </c>
      <c r="AY472">
        <v>94.088300000000004</v>
      </c>
      <c r="AZ472" s="3">
        <f t="shared" si="118"/>
        <v>1323.5106544485891</v>
      </c>
      <c r="BA472" s="24">
        <f t="shared" si="119"/>
        <v>114771.30645986652</v>
      </c>
      <c r="BB472" s="24">
        <f t="shared" si="120"/>
        <v>9755.5610490886611</v>
      </c>
      <c r="BD472" t="s">
        <v>103</v>
      </c>
      <c r="BE472">
        <v>1</v>
      </c>
      <c r="BG472" t="s">
        <v>5305</v>
      </c>
      <c r="BI472" t="s">
        <v>199</v>
      </c>
      <c r="BN472" t="s">
        <v>5097</v>
      </c>
      <c r="BO472" t="s">
        <v>5061</v>
      </c>
      <c r="BP472" t="s">
        <v>5062</v>
      </c>
      <c r="BS472" t="e">
        <f>_xlfn.XLOOKUP(AV472,#REF!,#REF!)</f>
        <v>#REF!</v>
      </c>
    </row>
    <row r="473" spans="2:71" x14ac:dyDescent="0.2">
      <c r="C473" t="s">
        <v>94</v>
      </c>
      <c r="E473" t="s">
        <v>1581</v>
      </c>
      <c r="F473" t="s">
        <v>1582</v>
      </c>
      <c r="G473" t="s">
        <v>1583</v>
      </c>
      <c r="H473" s="1">
        <v>44893</v>
      </c>
      <c r="J473" t="s">
        <v>4702</v>
      </c>
      <c r="K473">
        <v>13</v>
      </c>
      <c r="L473" t="s">
        <v>4703</v>
      </c>
      <c r="M473" t="s">
        <v>293</v>
      </c>
      <c r="N473" t="s">
        <v>4668</v>
      </c>
      <c r="O473" t="s">
        <v>98</v>
      </c>
      <c r="P473" t="s">
        <v>99</v>
      </c>
      <c r="Q473">
        <f t="shared" si="115"/>
        <v>31</v>
      </c>
      <c r="R473" s="3">
        <v>424743</v>
      </c>
      <c r="S473" s="3">
        <v>75790.5</v>
      </c>
      <c r="T473" s="20">
        <v>0</v>
      </c>
      <c r="U473" s="3">
        <f t="shared" si="126"/>
        <v>0</v>
      </c>
      <c r="V473" s="21"/>
      <c r="W473" s="3">
        <v>1701.6947115384617</v>
      </c>
      <c r="X473" s="3">
        <v>983.20138888888891</v>
      </c>
      <c r="Y473" s="22">
        <v>176.97624999999999</v>
      </c>
      <c r="Z473">
        <v>75</v>
      </c>
      <c r="AB473" s="3">
        <v>0</v>
      </c>
      <c r="AC473" s="3">
        <v>4167</v>
      </c>
      <c r="AD473" s="3">
        <f t="shared" si="121"/>
        <v>82894.372350427366</v>
      </c>
      <c r="AE473" s="3">
        <v>5687.5</v>
      </c>
      <c r="AG473" s="3">
        <f t="shared" si="116"/>
        <v>88581.872350427366</v>
      </c>
      <c r="AJ473" s="3">
        <v>7530.1189525032505</v>
      </c>
      <c r="AK473" t="s">
        <v>523</v>
      </c>
      <c r="AL473" t="s">
        <v>524</v>
      </c>
      <c r="AM473" s="23">
        <v>8.5000000000000006E-2</v>
      </c>
      <c r="AN473" s="24">
        <f t="shared" si="127"/>
        <v>96111.991302930619</v>
      </c>
      <c r="AO473" s="25">
        <f t="shared" si="122"/>
        <v>8169.5192607491035</v>
      </c>
      <c r="AP473" s="3">
        <f t="shared" si="123"/>
        <v>29700</v>
      </c>
      <c r="AQ473" s="24">
        <f t="shared" si="124"/>
        <v>2524.5</v>
      </c>
      <c r="AR473" s="24">
        <f t="shared" si="125"/>
        <v>136506.01056367974</v>
      </c>
      <c r="AS473" s="24">
        <f t="shared" si="117"/>
        <v>125811.99130293062</v>
      </c>
      <c r="AT473" t="s">
        <v>134</v>
      </c>
      <c r="AU473" t="s">
        <v>134</v>
      </c>
      <c r="AV473" t="s">
        <v>135</v>
      </c>
      <c r="AW473">
        <v>35802</v>
      </c>
      <c r="AX473" t="s">
        <v>136</v>
      </c>
      <c r="AY473">
        <v>94.088300000000004</v>
      </c>
      <c r="AZ473" s="3">
        <f t="shared" si="118"/>
        <v>1450.8287487783257</v>
      </c>
      <c r="BA473" s="24">
        <f t="shared" si="119"/>
        <v>125811.99130293062</v>
      </c>
      <c r="BB473" s="24">
        <f t="shared" si="120"/>
        <v>10694.019260749119</v>
      </c>
      <c r="BD473" t="s">
        <v>103</v>
      </c>
      <c r="BE473">
        <v>1</v>
      </c>
      <c r="BG473" t="s">
        <v>5305</v>
      </c>
      <c r="BI473" t="s">
        <v>199</v>
      </c>
      <c r="BN473" t="s">
        <v>5060</v>
      </c>
      <c r="BO473" t="s">
        <v>5061</v>
      </c>
      <c r="BP473" t="s">
        <v>5062</v>
      </c>
      <c r="BS473" t="e">
        <f>_xlfn.XLOOKUP(AV473,#REF!,#REF!)</f>
        <v>#REF!</v>
      </c>
    </row>
    <row r="474" spans="2:71" x14ac:dyDescent="0.2">
      <c r="C474" t="s">
        <v>94</v>
      </c>
      <c r="E474" t="s">
        <v>1584</v>
      </c>
      <c r="F474" t="s">
        <v>1585</v>
      </c>
      <c r="G474" t="s">
        <v>1586</v>
      </c>
      <c r="H474" s="1">
        <v>44893</v>
      </c>
      <c r="J474" t="s">
        <v>4708</v>
      </c>
      <c r="K474">
        <v>12</v>
      </c>
      <c r="L474" t="s">
        <v>4703</v>
      </c>
      <c r="M474" t="s">
        <v>293</v>
      </c>
      <c r="N474" t="s">
        <v>4668</v>
      </c>
      <c r="O474" t="s">
        <v>98</v>
      </c>
      <c r="P474" t="s">
        <v>99</v>
      </c>
      <c r="Q474">
        <f t="shared" si="115"/>
        <v>31</v>
      </c>
      <c r="R474" s="3">
        <v>433498</v>
      </c>
      <c r="S474" s="3">
        <v>77249.666666666672</v>
      </c>
      <c r="T474" s="20">
        <v>0</v>
      </c>
      <c r="U474" s="3">
        <f t="shared" si="126"/>
        <v>0</v>
      </c>
      <c r="V474" s="21"/>
      <c r="W474" s="3">
        <v>1736.7708333333333</v>
      </c>
      <c r="X474" s="3">
        <v>1003.4675925925927</v>
      </c>
      <c r="Y474" s="22">
        <v>180.6241666666667</v>
      </c>
      <c r="Z474">
        <v>75</v>
      </c>
      <c r="AB474" s="3">
        <v>0</v>
      </c>
      <c r="AC474" s="3">
        <v>4167</v>
      </c>
      <c r="AD474" s="3">
        <f t="shared" si="121"/>
        <v>84412.52925925926</v>
      </c>
      <c r="AE474" s="3">
        <v>5687.5</v>
      </c>
      <c r="AG474" s="3">
        <f t="shared" si="116"/>
        <v>90100.02925925926</v>
      </c>
      <c r="AJ474" s="3">
        <v>17246.247781680318</v>
      </c>
      <c r="AK474" t="s">
        <v>361</v>
      </c>
      <c r="AL474" t="s">
        <v>362</v>
      </c>
      <c r="AM474" s="23">
        <v>8.5000000000000006E-2</v>
      </c>
      <c r="AN474" s="24">
        <f t="shared" si="127"/>
        <v>107346.27704093957</v>
      </c>
      <c r="AO474" s="25">
        <f t="shared" si="122"/>
        <v>9124.4335484798648</v>
      </c>
      <c r="AP474" s="3">
        <f t="shared" si="123"/>
        <v>29700</v>
      </c>
      <c r="AQ474" s="24">
        <f t="shared" si="124"/>
        <v>2524.5</v>
      </c>
      <c r="AR474" s="24">
        <f t="shared" si="125"/>
        <v>148695.21058941944</v>
      </c>
      <c r="AS474" s="24">
        <f t="shared" si="117"/>
        <v>137046.27704093957</v>
      </c>
      <c r="AT474" t="s">
        <v>134</v>
      </c>
      <c r="AU474" t="s">
        <v>134</v>
      </c>
      <c r="AV474" t="s">
        <v>135</v>
      </c>
      <c r="AW474">
        <v>90135</v>
      </c>
      <c r="AX474" t="s">
        <v>136</v>
      </c>
      <c r="AY474">
        <v>94.088300000000004</v>
      </c>
      <c r="AZ474" s="3">
        <f t="shared" si="118"/>
        <v>1580.3793945625484</v>
      </c>
      <c r="BA474" s="24">
        <f t="shared" si="119"/>
        <v>137046.27704093957</v>
      </c>
      <c r="BB474" s="24">
        <f t="shared" si="120"/>
        <v>11648.933548479865</v>
      </c>
      <c r="BD474" t="s">
        <v>103</v>
      </c>
      <c r="BE474">
        <v>1</v>
      </c>
      <c r="BG474" t="s">
        <v>5305</v>
      </c>
      <c r="BI474" t="s">
        <v>312</v>
      </c>
      <c r="BN474" t="s">
        <v>5120</v>
      </c>
      <c r="BO474" t="s">
        <v>5061</v>
      </c>
      <c r="BP474" t="s">
        <v>5062</v>
      </c>
      <c r="BS474" t="e">
        <f>_xlfn.XLOOKUP(AV474,#REF!,#REF!)</f>
        <v>#REF!</v>
      </c>
    </row>
    <row r="475" spans="2:71" x14ac:dyDescent="0.2">
      <c r="C475" t="s">
        <v>94</v>
      </c>
      <c r="E475" t="s">
        <v>1587</v>
      </c>
      <c r="F475" t="s">
        <v>1588</v>
      </c>
      <c r="G475" t="s">
        <v>1589</v>
      </c>
      <c r="H475" s="1">
        <v>44893</v>
      </c>
      <c r="J475" t="s">
        <v>4678</v>
      </c>
      <c r="K475">
        <v>15</v>
      </c>
      <c r="L475" t="s">
        <v>4703</v>
      </c>
      <c r="M475" t="s">
        <v>293</v>
      </c>
      <c r="N475" t="s">
        <v>4668</v>
      </c>
      <c r="O475" t="s">
        <v>98</v>
      </c>
      <c r="P475" t="s">
        <v>99</v>
      </c>
      <c r="Q475">
        <f t="shared" si="115"/>
        <v>31</v>
      </c>
      <c r="R475" s="3">
        <v>1249237</v>
      </c>
      <c r="S475" s="3">
        <v>213206.16666666666</v>
      </c>
      <c r="T475" s="20">
        <v>0</v>
      </c>
      <c r="U475" s="3">
        <f t="shared" si="126"/>
        <v>0</v>
      </c>
      <c r="V475" s="21"/>
      <c r="W475" s="3">
        <v>5004.9559294871797</v>
      </c>
      <c r="X475" s="3">
        <v>2891.7523148148148</v>
      </c>
      <c r="Y475" s="22">
        <v>520.51541666666662</v>
      </c>
      <c r="Z475">
        <v>75</v>
      </c>
      <c r="AB475" s="3">
        <v>10025.44478794627</v>
      </c>
      <c r="AC475" s="3">
        <v>4167</v>
      </c>
      <c r="AD475" s="3">
        <f t="shared" si="121"/>
        <v>235890.83511558158</v>
      </c>
      <c r="AE475" s="3">
        <v>5687.5</v>
      </c>
      <c r="AG475" s="3">
        <f t="shared" si="116"/>
        <v>241578.33511558158</v>
      </c>
      <c r="AJ475" s="3">
        <v>25969.360295241226</v>
      </c>
      <c r="AK475" t="s">
        <v>529</v>
      </c>
      <c r="AL475" t="s">
        <v>530</v>
      </c>
      <c r="AM475" s="23">
        <v>8.5000000000000006E-2</v>
      </c>
      <c r="AN475" s="24">
        <f t="shared" si="127"/>
        <v>267547.69541082281</v>
      </c>
      <c r="AO475" s="25">
        <f t="shared" si="122"/>
        <v>22741.55410991994</v>
      </c>
      <c r="AP475" s="3">
        <f t="shared" si="123"/>
        <v>29700</v>
      </c>
      <c r="AQ475" s="24">
        <f t="shared" si="124"/>
        <v>2524.5</v>
      </c>
      <c r="AR475" s="24">
        <f t="shared" si="125"/>
        <v>322513.74952074274</v>
      </c>
      <c r="AS475" s="24">
        <f t="shared" si="117"/>
        <v>297247.69541082281</v>
      </c>
      <c r="AT475" t="s">
        <v>134</v>
      </c>
      <c r="AU475" t="s">
        <v>134</v>
      </c>
      <c r="AV475" t="s">
        <v>135</v>
      </c>
      <c r="AW475">
        <v>90030</v>
      </c>
      <c r="AX475" t="s">
        <v>136</v>
      </c>
      <c r="AY475">
        <v>94.088300000000004</v>
      </c>
      <c r="AZ475" s="3">
        <f t="shared" si="118"/>
        <v>3427.7774125023275</v>
      </c>
      <c r="BA475" s="24">
        <f t="shared" si="119"/>
        <v>297247.69541082281</v>
      </c>
      <c r="BB475" s="24">
        <f t="shared" si="120"/>
        <v>25266.054109919933</v>
      </c>
      <c r="BD475" t="s">
        <v>103</v>
      </c>
      <c r="BE475">
        <v>1</v>
      </c>
      <c r="BG475" t="s">
        <v>5305</v>
      </c>
      <c r="BI475" t="s">
        <v>531</v>
      </c>
      <c r="BN475" t="s">
        <v>5125</v>
      </c>
      <c r="BO475" t="s">
        <v>5061</v>
      </c>
      <c r="BP475" t="s">
        <v>5062</v>
      </c>
      <c r="BS475" t="e">
        <f>_xlfn.XLOOKUP(AV475,#REF!,#REF!)</f>
        <v>#REF!</v>
      </c>
    </row>
    <row r="476" spans="2:71" x14ac:dyDescent="0.2">
      <c r="C476" t="s">
        <v>94</v>
      </c>
      <c r="E476" t="s">
        <v>1590</v>
      </c>
      <c r="F476" t="s">
        <v>1591</v>
      </c>
      <c r="G476" t="s">
        <v>1592</v>
      </c>
      <c r="H476" s="1">
        <v>44893</v>
      </c>
      <c r="J476" t="s">
        <v>4708</v>
      </c>
      <c r="K476">
        <v>12</v>
      </c>
      <c r="L476" t="s">
        <v>4703</v>
      </c>
      <c r="M476" t="s">
        <v>293</v>
      </c>
      <c r="N476" t="s">
        <v>4668</v>
      </c>
      <c r="O476" t="s">
        <v>98</v>
      </c>
      <c r="P476" t="s">
        <v>99</v>
      </c>
      <c r="Q476">
        <f t="shared" si="115"/>
        <v>31</v>
      </c>
      <c r="R476" s="3">
        <v>398883</v>
      </c>
      <c r="S476" s="3">
        <v>71480.5</v>
      </c>
      <c r="T476" s="20">
        <v>0</v>
      </c>
      <c r="U476" s="3">
        <f t="shared" si="126"/>
        <v>0</v>
      </c>
      <c r="V476" s="21"/>
      <c r="W476" s="3">
        <v>1598.0889423076924</v>
      </c>
      <c r="X476" s="3">
        <v>923.34027777777783</v>
      </c>
      <c r="Y476" s="22">
        <v>166.20125000000002</v>
      </c>
      <c r="Z476">
        <v>75</v>
      </c>
      <c r="AB476" s="3">
        <v>0</v>
      </c>
      <c r="AC476" s="3">
        <v>4167</v>
      </c>
      <c r="AD476" s="3">
        <f t="shared" si="121"/>
        <v>78410.130470085467</v>
      </c>
      <c r="AE476" s="3">
        <v>5687.5</v>
      </c>
      <c r="AG476" s="3">
        <f t="shared" si="116"/>
        <v>84097.630470085467</v>
      </c>
      <c r="AJ476" s="3">
        <v>7530.1189525032505</v>
      </c>
      <c r="AK476" t="s">
        <v>523</v>
      </c>
      <c r="AL476" t="s">
        <v>524</v>
      </c>
      <c r="AM476" s="23">
        <v>8.5000000000000006E-2</v>
      </c>
      <c r="AN476" s="24">
        <f t="shared" si="127"/>
        <v>91627.74942258872</v>
      </c>
      <c r="AO476" s="25">
        <f t="shared" si="122"/>
        <v>7788.3587009200419</v>
      </c>
      <c r="AP476" s="3">
        <f t="shared" si="123"/>
        <v>29700</v>
      </c>
      <c r="AQ476" s="24">
        <f t="shared" si="124"/>
        <v>2524.5</v>
      </c>
      <c r="AR476" s="24">
        <f t="shared" si="125"/>
        <v>131640.60812350875</v>
      </c>
      <c r="AS476" s="24">
        <f t="shared" si="117"/>
        <v>121327.74942258872</v>
      </c>
      <c r="AT476" t="s">
        <v>134</v>
      </c>
      <c r="AU476" t="s">
        <v>134</v>
      </c>
      <c r="AV476" t="s">
        <v>135</v>
      </c>
      <c r="AW476">
        <v>35866</v>
      </c>
      <c r="AX476" t="s">
        <v>136</v>
      </c>
      <c r="AY476">
        <v>94.088300000000004</v>
      </c>
      <c r="AZ476" s="3">
        <f t="shared" si="118"/>
        <v>1399.117723707504</v>
      </c>
      <c r="BA476" s="24">
        <f t="shared" si="119"/>
        <v>121327.74942258872</v>
      </c>
      <c r="BB476" s="24">
        <f t="shared" si="120"/>
        <v>10312.858700920027</v>
      </c>
      <c r="BD476" t="s">
        <v>103</v>
      </c>
      <c r="BE476">
        <v>1</v>
      </c>
      <c r="BG476" t="s">
        <v>5305</v>
      </c>
      <c r="BI476" t="s">
        <v>199</v>
      </c>
      <c r="BN476" t="s">
        <v>5060</v>
      </c>
      <c r="BO476" t="s">
        <v>5061</v>
      </c>
      <c r="BP476" t="s">
        <v>5062</v>
      </c>
      <c r="BS476" t="e">
        <f>_xlfn.XLOOKUP(AV476,#REF!,#REF!)</f>
        <v>#REF!</v>
      </c>
    </row>
    <row r="477" spans="2:71" x14ac:dyDescent="0.2">
      <c r="C477" t="s">
        <v>94</v>
      </c>
      <c r="E477" t="s">
        <v>1593</v>
      </c>
      <c r="F477" t="s">
        <v>1594</v>
      </c>
      <c r="G477" t="s">
        <v>1595</v>
      </c>
      <c r="H477" s="1">
        <v>44893</v>
      </c>
      <c r="J477" t="s">
        <v>4690</v>
      </c>
      <c r="K477">
        <v>17</v>
      </c>
      <c r="L477" t="s">
        <v>4703</v>
      </c>
      <c r="M477" t="s">
        <v>293</v>
      </c>
      <c r="N477" t="s">
        <v>4668</v>
      </c>
      <c r="O477" t="s">
        <v>98</v>
      </c>
      <c r="P477" t="s">
        <v>99</v>
      </c>
      <c r="Q477">
        <f t="shared" si="115"/>
        <v>31</v>
      </c>
      <c r="R477" s="3">
        <v>1619190</v>
      </c>
      <c r="S477" s="3">
        <v>274865</v>
      </c>
      <c r="T477" s="20">
        <v>0.15</v>
      </c>
      <c r="U477" s="3">
        <f t="shared" si="126"/>
        <v>41229.75</v>
      </c>
      <c r="V477" s="21"/>
      <c r="W477" s="3">
        <v>6487.1394230769229</v>
      </c>
      <c r="X477" s="3">
        <v>3748.125</v>
      </c>
      <c r="Y477" s="22">
        <v>674.66250000000002</v>
      </c>
      <c r="Z477">
        <v>75</v>
      </c>
      <c r="AB477" s="3">
        <v>13823.148020003988</v>
      </c>
      <c r="AC477" s="3">
        <v>4167</v>
      </c>
      <c r="AD477" s="3">
        <f t="shared" si="121"/>
        <v>345069.82494308089</v>
      </c>
      <c r="AE477" s="3">
        <v>5687.5</v>
      </c>
      <c r="AG477" s="3">
        <f t="shared" si="116"/>
        <v>350757.32494308089</v>
      </c>
      <c r="AJ477" s="3">
        <v>5785.5624142824954</v>
      </c>
      <c r="AK477" t="s">
        <v>266</v>
      </c>
      <c r="AL477" t="s">
        <v>267</v>
      </c>
      <c r="AM477" s="23">
        <v>8.5000000000000006E-2</v>
      </c>
      <c r="AN477" s="24">
        <f t="shared" si="127"/>
        <v>356542.88735736336</v>
      </c>
      <c r="AO477" s="25">
        <f t="shared" si="122"/>
        <v>30306.145425375889</v>
      </c>
      <c r="AP477" s="3">
        <f t="shared" si="123"/>
        <v>29700</v>
      </c>
      <c r="AQ477" s="24">
        <f t="shared" si="124"/>
        <v>2524.5</v>
      </c>
      <c r="AR477" s="24">
        <f t="shared" si="125"/>
        <v>419073.53278273926</v>
      </c>
      <c r="AS477" s="24">
        <f t="shared" si="117"/>
        <v>386242.88735736336</v>
      </c>
      <c r="AT477" t="s">
        <v>134</v>
      </c>
      <c r="AU477" t="s">
        <v>134</v>
      </c>
      <c r="AV477" t="s">
        <v>135</v>
      </c>
      <c r="AW477">
        <v>94643</v>
      </c>
      <c r="AX477" t="s">
        <v>136</v>
      </c>
      <c r="AY477">
        <v>94.088300000000004</v>
      </c>
      <c r="AZ477" s="3">
        <f t="shared" si="118"/>
        <v>4454.0451127583265</v>
      </c>
      <c r="BA477" s="24">
        <f t="shared" si="119"/>
        <v>386242.88735736336</v>
      </c>
      <c r="BB477" s="24">
        <f t="shared" si="120"/>
        <v>32830.6454253759</v>
      </c>
      <c r="BD477" t="s">
        <v>103</v>
      </c>
      <c r="BE477">
        <v>1</v>
      </c>
      <c r="BG477" t="s">
        <v>5305</v>
      </c>
      <c r="BI477" t="s">
        <v>471</v>
      </c>
      <c r="BN477" t="s">
        <v>5121</v>
      </c>
      <c r="BO477" t="s">
        <v>134</v>
      </c>
      <c r="BP477" t="s">
        <v>5062</v>
      </c>
      <c r="BS477" t="e">
        <f>_xlfn.XLOOKUP(AV477,#REF!,#REF!)</f>
        <v>#REF!</v>
      </c>
    </row>
    <row r="478" spans="2:71" x14ac:dyDescent="0.2">
      <c r="B478">
        <f>+COUNTIF(F478:F3645,F478)</f>
        <v>2</v>
      </c>
      <c r="C478" t="s">
        <v>94</v>
      </c>
      <c r="E478" t="s">
        <v>1596</v>
      </c>
      <c r="F478" t="s">
        <v>1597</v>
      </c>
      <c r="G478" t="s">
        <v>1598</v>
      </c>
      <c r="H478" s="1">
        <v>44895</v>
      </c>
      <c r="J478" t="s">
        <v>4678</v>
      </c>
      <c r="K478">
        <v>15</v>
      </c>
      <c r="L478" t="s">
        <v>4703</v>
      </c>
      <c r="M478" t="s">
        <v>293</v>
      </c>
      <c r="N478" t="s">
        <v>4668</v>
      </c>
      <c r="O478" t="s">
        <v>98</v>
      </c>
      <c r="P478" t="s">
        <v>99</v>
      </c>
      <c r="Q478">
        <f t="shared" si="115"/>
        <v>31</v>
      </c>
      <c r="R478" s="3">
        <v>597106</v>
      </c>
      <c r="S478" s="3">
        <v>104517.66666666667</v>
      </c>
      <c r="T478" s="20">
        <v>0</v>
      </c>
      <c r="U478" s="3">
        <f t="shared" si="126"/>
        <v>0</v>
      </c>
      <c r="V478" s="21"/>
      <c r="W478" s="3">
        <v>2392.2516025641025</v>
      </c>
      <c r="X478" s="3">
        <v>1382.1898148148148</v>
      </c>
      <c r="Y478" s="22">
        <v>248.79416666666668</v>
      </c>
      <c r="Z478">
        <v>75</v>
      </c>
      <c r="AB478" s="3">
        <v>5097.7532459452932</v>
      </c>
      <c r="AC478" s="3">
        <v>4167</v>
      </c>
      <c r="AD478" s="3">
        <f t="shared" si="121"/>
        <v>117880.65549665756</v>
      </c>
      <c r="AE478" s="3">
        <v>5687.5</v>
      </c>
      <c r="AG478" s="3">
        <f t="shared" si="116"/>
        <v>123568.15549665756</v>
      </c>
      <c r="AJ478" s="3">
        <v>5785.5624142824954</v>
      </c>
      <c r="AK478" t="s">
        <v>266</v>
      </c>
      <c r="AL478" t="s">
        <v>267</v>
      </c>
      <c r="AM478" s="23">
        <v>8.5000000000000006E-2</v>
      </c>
      <c r="AN478" s="24">
        <f t="shared" si="127"/>
        <v>129353.71791094006</v>
      </c>
      <c r="AO478" s="25">
        <f t="shared" si="122"/>
        <v>10995.066022429906</v>
      </c>
      <c r="AP478" s="3">
        <f t="shared" si="123"/>
        <v>29700</v>
      </c>
      <c r="AQ478" s="24">
        <f t="shared" si="124"/>
        <v>2524.5</v>
      </c>
      <c r="AR478" s="24">
        <f t="shared" si="125"/>
        <v>172573.28393336997</v>
      </c>
      <c r="AS478" s="24">
        <f t="shared" si="117"/>
        <v>159053.71791094006</v>
      </c>
      <c r="AT478" t="s">
        <v>141</v>
      </c>
      <c r="AU478" t="s">
        <v>141</v>
      </c>
      <c r="AV478" t="s">
        <v>142</v>
      </c>
      <c r="AW478">
        <v>1233</v>
      </c>
      <c r="AX478" t="s">
        <v>143</v>
      </c>
      <c r="AY478">
        <v>67.992199999999997</v>
      </c>
      <c r="AZ478" s="3">
        <f t="shared" si="118"/>
        <v>2538.1335496331931</v>
      </c>
      <c r="BA478" s="24">
        <f t="shared" si="119"/>
        <v>159053.71791094006</v>
      </c>
      <c r="BB478" s="24">
        <f t="shared" si="120"/>
        <v>13519.566022429906</v>
      </c>
      <c r="BD478" t="s">
        <v>103</v>
      </c>
      <c r="BE478">
        <v>1</v>
      </c>
      <c r="BG478" t="s">
        <v>5306</v>
      </c>
      <c r="BI478" t="s">
        <v>531</v>
      </c>
      <c r="BN478" t="s">
        <v>5121</v>
      </c>
      <c r="BO478" t="s">
        <v>5068</v>
      </c>
      <c r="BP478" t="s">
        <v>5062</v>
      </c>
      <c r="BS478" t="e">
        <f>_xlfn.XLOOKUP(AV478,#REF!,#REF!)</f>
        <v>#REF!</v>
      </c>
    </row>
    <row r="479" spans="2:71" x14ac:dyDescent="0.2">
      <c r="C479" t="s">
        <v>94</v>
      </c>
      <c r="E479" t="s">
        <v>1599</v>
      </c>
      <c r="F479" t="s">
        <v>1600</v>
      </c>
      <c r="G479" t="s">
        <v>1601</v>
      </c>
      <c r="H479" s="1">
        <v>44929</v>
      </c>
      <c r="J479" t="s">
        <v>4702</v>
      </c>
      <c r="K479">
        <v>13</v>
      </c>
      <c r="L479" t="s">
        <v>4703</v>
      </c>
      <c r="M479" t="s">
        <v>293</v>
      </c>
      <c r="N479" t="s">
        <v>4668</v>
      </c>
      <c r="O479" t="s">
        <v>98</v>
      </c>
      <c r="P479" t="s">
        <v>99</v>
      </c>
      <c r="Q479">
        <f t="shared" si="115"/>
        <v>31</v>
      </c>
      <c r="R479" s="3">
        <v>463519</v>
      </c>
      <c r="S479" s="3">
        <v>82253.166666666672</v>
      </c>
      <c r="T479" s="20">
        <v>0</v>
      </c>
      <c r="U479" s="3">
        <f t="shared" si="126"/>
        <v>0</v>
      </c>
      <c r="V479" s="21"/>
      <c r="W479" s="3">
        <v>1857.0472756410256</v>
      </c>
      <c r="X479" s="3">
        <v>1072.9606481481483</v>
      </c>
      <c r="Y479" s="22">
        <v>193.13291666666669</v>
      </c>
      <c r="Z479">
        <v>75</v>
      </c>
      <c r="AB479" s="3">
        <v>0</v>
      </c>
      <c r="AC479" s="3">
        <v>4167</v>
      </c>
      <c r="AD479" s="3">
        <f t="shared" si="121"/>
        <v>89618.307507122518</v>
      </c>
      <c r="AE479" s="3">
        <v>5687.5</v>
      </c>
      <c r="AG479" s="3">
        <f t="shared" si="116"/>
        <v>95305.807507122518</v>
      </c>
      <c r="AJ479" s="3">
        <v>3900.7409927950625</v>
      </c>
      <c r="AK479" t="s">
        <v>289</v>
      </c>
      <c r="AL479" t="s">
        <v>290</v>
      </c>
      <c r="AM479" s="23">
        <v>8.5000000000000006E-2</v>
      </c>
      <c r="AN479" s="24">
        <f t="shared" si="127"/>
        <v>99206.548499917582</v>
      </c>
      <c r="AO479" s="25">
        <f t="shared" si="122"/>
        <v>8432.5566224929953</v>
      </c>
      <c r="AP479" s="3">
        <f t="shared" si="123"/>
        <v>29700</v>
      </c>
      <c r="AQ479" s="24">
        <f t="shared" si="124"/>
        <v>2524.5</v>
      </c>
      <c r="AR479" s="24">
        <f t="shared" si="125"/>
        <v>139863.60512241058</v>
      </c>
      <c r="AS479" s="24">
        <f t="shared" si="117"/>
        <v>128906.54849991758</v>
      </c>
      <c r="AT479" t="s">
        <v>134</v>
      </c>
      <c r="AU479" t="s">
        <v>134</v>
      </c>
      <c r="AV479" t="s">
        <v>135</v>
      </c>
      <c r="AW479">
        <v>90220</v>
      </c>
      <c r="AX479" t="s">
        <v>136</v>
      </c>
      <c r="AY479">
        <v>94.088300000000004</v>
      </c>
      <c r="AZ479" s="3">
        <f t="shared" si="118"/>
        <v>1486.514318171447</v>
      </c>
      <c r="BA479" s="24">
        <f t="shared" si="119"/>
        <v>128906.54849991758</v>
      </c>
      <c r="BB479" s="24">
        <f t="shared" si="120"/>
        <v>10957.056622492993</v>
      </c>
      <c r="BD479" t="s">
        <v>103</v>
      </c>
      <c r="BE479">
        <v>1</v>
      </c>
      <c r="BG479" t="s">
        <v>5305</v>
      </c>
      <c r="BI479" t="s">
        <v>312</v>
      </c>
      <c r="BN479" t="s">
        <v>5117</v>
      </c>
      <c r="BO479" t="s">
        <v>5061</v>
      </c>
      <c r="BP479" t="s">
        <v>5062</v>
      </c>
      <c r="BS479" t="e">
        <f>_xlfn.XLOOKUP(AV479,#REF!,#REF!)</f>
        <v>#REF!</v>
      </c>
    </row>
    <row r="480" spans="2:71" x14ac:dyDescent="0.2">
      <c r="C480" t="s">
        <v>94</v>
      </c>
      <c r="E480" t="s">
        <v>1602</v>
      </c>
      <c r="F480" t="s">
        <v>1603</v>
      </c>
      <c r="G480" t="s">
        <v>1604</v>
      </c>
      <c r="H480" s="1">
        <v>44956</v>
      </c>
      <c r="J480" t="s">
        <v>4708</v>
      </c>
      <c r="K480">
        <v>12</v>
      </c>
      <c r="L480" t="s">
        <v>4703</v>
      </c>
      <c r="M480" t="s">
        <v>293</v>
      </c>
      <c r="N480" t="s">
        <v>4668</v>
      </c>
      <c r="O480" t="s">
        <v>98</v>
      </c>
      <c r="P480" t="s">
        <v>99</v>
      </c>
      <c r="Q480">
        <f t="shared" si="115"/>
        <v>31</v>
      </c>
      <c r="R480" s="3">
        <v>444235</v>
      </c>
      <c r="S480" s="3">
        <v>79039.166666666672</v>
      </c>
      <c r="T480" s="20">
        <v>0</v>
      </c>
      <c r="U480" s="3">
        <f t="shared" si="126"/>
        <v>0</v>
      </c>
      <c r="V480" s="21"/>
      <c r="W480" s="3">
        <v>1779.7876602564102</v>
      </c>
      <c r="X480" s="3">
        <v>1028.3217592592594</v>
      </c>
      <c r="Y480" s="22">
        <v>185.09791666666669</v>
      </c>
      <c r="Z480">
        <v>75</v>
      </c>
      <c r="AB480" s="3">
        <v>0</v>
      </c>
      <c r="AC480" s="3">
        <v>4167</v>
      </c>
      <c r="AD480" s="3">
        <f t="shared" si="121"/>
        <v>86274.374002848999</v>
      </c>
      <c r="AE480" s="3">
        <v>5687.5</v>
      </c>
      <c r="AG480" s="3">
        <f t="shared" si="116"/>
        <v>91961.874002848999</v>
      </c>
      <c r="AJ480" s="3">
        <v>3900.7409927950625</v>
      </c>
      <c r="AK480" t="s">
        <v>289</v>
      </c>
      <c r="AL480" t="s">
        <v>290</v>
      </c>
      <c r="AM480" s="23">
        <v>8.5000000000000006E-2</v>
      </c>
      <c r="AN480" s="24">
        <f t="shared" si="127"/>
        <v>95862.614995644064</v>
      </c>
      <c r="AO480" s="25">
        <f t="shared" si="122"/>
        <v>8148.3222746297461</v>
      </c>
      <c r="AP480" s="3">
        <f t="shared" si="123"/>
        <v>29700</v>
      </c>
      <c r="AQ480" s="24">
        <f t="shared" si="124"/>
        <v>2524.5</v>
      </c>
      <c r="AR480" s="24">
        <f t="shared" si="125"/>
        <v>136235.4372702738</v>
      </c>
      <c r="AS480" s="24">
        <f t="shared" si="117"/>
        <v>125562.61499564406</v>
      </c>
      <c r="AT480" t="s">
        <v>134</v>
      </c>
      <c r="AU480" t="s">
        <v>134</v>
      </c>
      <c r="AV480" t="s">
        <v>135</v>
      </c>
      <c r="AW480">
        <v>90382</v>
      </c>
      <c r="AX480" t="s">
        <v>136</v>
      </c>
      <c r="AY480">
        <v>94.088300000000004</v>
      </c>
      <c r="AZ480" s="3">
        <f t="shared" si="118"/>
        <v>1447.9530108448532</v>
      </c>
      <c r="BA480" s="24">
        <f t="shared" si="119"/>
        <v>125562.61499564406</v>
      </c>
      <c r="BB480" s="24">
        <f t="shared" si="120"/>
        <v>10672.82227462974</v>
      </c>
      <c r="BD480" t="s">
        <v>103</v>
      </c>
      <c r="BE480">
        <v>1</v>
      </c>
      <c r="BG480" t="s">
        <v>5305</v>
      </c>
      <c r="BI480" t="s">
        <v>312</v>
      </c>
      <c r="BN480" t="s">
        <v>5115</v>
      </c>
      <c r="BO480" t="s">
        <v>5061</v>
      </c>
      <c r="BP480" t="s">
        <v>5062</v>
      </c>
      <c r="BS480" t="e">
        <f>_xlfn.XLOOKUP(AV480,#REF!,#REF!)</f>
        <v>#REF!</v>
      </c>
    </row>
    <row r="481" spans="3:71" x14ac:dyDescent="0.2">
      <c r="C481" t="s">
        <v>94</v>
      </c>
      <c r="E481" t="s">
        <v>1605</v>
      </c>
      <c r="F481" t="s">
        <v>1606</v>
      </c>
      <c r="G481" t="s">
        <v>1607</v>
      </c>
      <c r="H481" s="1">
        <v>44915</v>
      </c>
      <c r="J481" t="s">
        <v>4708</v>
      </c>
      <c r="K481">
        <v>12</v>
      </c>
      <c r="L481" t="s">
        <v>4703</v>
      </c>
      <c r="M481" t="s">
        <v>293</v>
      </c>
      <c r="N481" t="s">
        <v>4668</v>
      </c>
      <c r="O481" t="s">
        <v>98</v>
      </c>
      <c r="P481" t="s">
        <v>99</v>
      </c>
      <c r="Q481">
        <f t="shared" si="115"/>
        <v>31</v>
      </c>
      <c r="R481" s="3">
        <v>489619</v>
      </c>
      <c r="S481" s="3">
        <v>86603.166666666672</v>
      </c>
      <c r="T481" s="20">
        <v>0</v>
      </c>
      <c r="U481" s="3">
        <f t="shared" si="126"/>
        <v>0</v>
      </c>
      <c r="V481" s="21"/>
      <c r="W481" s="3">
        <v>1961.6145833333333</v>
      </c>
      <c r="X481" s="3">
        <v>1133.3773148148148</v>
      </c>
      <c r="Y481" s="22">
        <v>204.00791666666669</v>
      </c>
      <c r="Z481">
        <v>75</v>
      </c>
      <c r="AB481" s="3">
        <v>0</v>
      </c>
      <c r="AC481" s="3">
        <v>4167</v>
      </c>
      <c r="AD481" s="3">
        <f t="shared" si="121"/>
        <v>94144.166481481487</v>
      </c>
      <c r="AE481" s="3">
        <v>5687.5</v>
      </c>
      <c r="AG481" s="3">
        <f t="shared" si="116"/>
        <v>99831.666481481487</v>
      </c>
      <c r="AJ481" s="3">
        <v>3900.7409927950625</v>
      </c>
      <c r="AK481" t="s">
        <v>289</v>
      </c>
      <c r="AL481" t="s">
        <v>290</v>
      </c>
      <c r="AM481" s="23">
        <v>8.5000000000000006E-2</v>
      </c>
      <c r="AN481" s="24">
        <f t="shared" si="127"/>
        <v>103732.40747427655</v>
      </c>
      <c r="AO481" s="25">
        <f t="shared" si="122"/>
        <v>8817.2546353135076</v>
      </c>
      <c r="AP481" s="3">
        <f t="shared" si="123"/>
        <v>29700</v>
      </c>
      <c r="AQ481" s="24">
        <f t="shared" si="124"/>
        <v>2524.5</v>
      </c>
      <c r="AR481" s="24">
        <f t="shared" si="125"/>
        <v>144774.16210959008</v>
      </c>
      <c r="AS481" s="24">
        <f t="shared" si="117"/>
        <v>133432.40747427655</v>
      </c>
      <c r="AT481" t="s">
        <v>134</v>
      </c>
      <c r="AU481" t="s">
        <v>134</v>
      </c>
      <c r="AV481" t="s">
        <v>135</v>
      </c>
      <c r="AW481">
        <v>90242</v>
      </c>
      <c r="AX481" t="s">
        <v>136</v>
      </c>
      <c r="AY481">
        <v>94.088300000000004</v>
      </c>
      <c r="AZ481" s="3">
        <f t="shared" si="118"/>
        <v>1538.7052599482622</v>
      </c>
      <c r="BA481" s="24">
        <f t="shared" si="119"/>
        <v>133432.40747427655</v>
      </c>
      <c r="BB481" s="24">
        <f t="shared" si="120"/>
        <v>11341.754635313526</v>
      </c>
      <c r="BD481" t="s">
        <v>103</v>
      </c>
      <c r="BE481">
        <v>1</v>
      </c>
      <c r="BG481" t="s">
        <v>5305</v>
      </c>
      <c r="BI481" t="s">
        <v>312</v>
      </c>
      <c r="BN481" t="s">
        <v>5111</v>
      </c>
      <c r="BO481" t="s">
        <v>5061</v>
      </c>
      <c r="BP481" t="s">
        <v>5062</v>
      </c>
      <c r="BS481" t="e">
        <f>_xlfn.XLOOKUP(AV481,#REF!,#REF!)</f>
        <v>#REF!</v>
      </c>
    </row>
    <row r="482" spans="3:71" x14ac:dyDescent="0.2">
      <c r="C482" t="s">
        <v>94</v>
      </c>
      <c r="E482" t="s">
        <v>1608</v>
      </c>
      <c r="F482" t="s">
        <v>1609</v>
      </c>
      <c r="G482" t="s">
        <v>1610</v>
      </c>
      <c r="H482" s="1">
        <v>44929</v>
      </c>
      <c r="J482" t="s">
        <v>4708</v>
      </c>
      <c r="K482">
        <v>12</v>
      </c>
      <c r="L482" t="s">
        <v>4703</v>
      </c>
      <c r="M482" t="s">
        <v>293</v>
      </c>
      <c r="N482" t="s">
        <v>4668</v>
      </c>
      <c r="O482" t="s">
        <v>98</v>
      </c>
      <c r="P482" t="s">
        <v>99</v>
      </c>
      <c r="Q482">
        <f t="shared" si="115"/>
        <v>31</v>
      </c>
      <c r="R482" s="3">
        <v>449928</v>
      </c>
      <c r="S482" s="3">
        <v>79987.916666666672</v>
      </c>
      <c r="T482" s="20">
        <v>0</v>
      </c>
      <c r="U482" s="3">
        <f t="shared" si="126"/>
        <v>0</v>
      </c>
      <c r="V482" s="21"/>
      <c r="W482" s="3">
        <v>1802.596153846154</v>
      </c>
      <c r="X482" s="3">
        <v>1041.5</v>
      </c>
      <c r="Y482" s="22">
        <v>187.47</v>
      </c>
      <c r="Z482">
        <v>75</v>
      </c>
      <c r="AB482" s="3">
        <v>0</v>
      </c>
      <c r="AC482" s="3">
        <v>4167</v>
      </c>
      <c r="AD482" s="3">
        <f t="shared" si="121"/>
        <v>87261.482820512829</v>
      </c>
      <c r="AE482" s="3">
        <v>5687.5</v>
      </c>
      <c r="AG482" s="3">
        <f t="shared" si="116"/>
        <v>92948.982820512829</v>
      </c>
      <c r="AJ482" s="3">
        <v>3900.7409927950625</v>
      </c>
      <c r="AK482" t="s">
        <v>289</v>
      </c>
      <c r="AL482" t="s">
        <v>290</v>
      </c>
      <c r="AM482" s="23">
        <v>8.5000000000000006E-2</v>
      </c>
      <c r="AN482" s="24">
        <f t="shared" si="127"/>
        <v>96849.723813307894</v>
      </c>
      <c r="AO482" s="25">
        <f t="shared" si="122"/>
        <v>8232.2265241311707</v>
      </c>
      <c r="AP482" s="3">
        <f t="shared" si="123"/>
        <v>29700</v>
      </c>
      <c r="AQ482" s="24">
        <f t="shared" si="124"/>
        <v>2524.5</v>
      </c>
      <c r="AR482" s="24">
        <f t="shared" si="125"/>
        <v>137306.45033743908</v>
      </c>
      <c r="AS482" s="24">
        <f t="shared" si="117"/>
        <v>126549.72381330789</v>
      </c>
      <c r="AT482" t="s">
        <v>134</v>
      </c>
      <c r="AU482" t="s">
        <v>134</v>
      </c>
      <c r="AV482" t="s">
        <v>135</v>
      </c>
      <c r="AW482">
        <v>90382</v>
      </c>
      <c r="AX482" t="s">
        <v>136</v>
      </c>
      <c r="AY482">
        <v>94.088300000000004</v>
      </c>
      <c r="AZ482" s="3">
        <f t="shared" si="118"/>
        <v>1459.3360740648845</v>
      </c>
      <c r="BA482" s="24">
        <f t="shared" si="119"/>
        <v>126549.72381330789</v>
      </c>
      <c r="BB482" s="24">
        <f t="shared" si="120"/>
        <v>10756.726524131183</v>
      </c>
      <c r="BD482" t="s">
        <v>103</v>
      </c>
      <c r="BE482">
        <v>1</v>
      </c>
      <c r="BG482" t="s">
        <v>5305</v>
      </c>
      <c r="BI482" t="s">
        <v>312</v>
      </c>
      <c r="BN482" t="s">
        <v>5115</v>
      </c>
      <c r="BO482" t="s">
        <v>5061</v>
      </c>
      <c r="BP482" t="s">
        <v>5062</v>
      </c>
      <c r="BS482" t="e">
        <f>_xlfn.XLOOKUP(AV482,#REF!,#REF!)</f>
        <v>#REF!</v>
      </c>
    </row>
    <row r="483" spans="3:71" x14ac:dyDescent="0.2">
      <c r="C483" t="s">
        <v>94</v>
      </c>
      <c r="E483" t="s">
        <v>1611</v>
      </c>
      <c r="F483" t="s">
        <v>1612</v>
      </c>
      <c r="G483" t="s">
        <v>1613</v>
      </c>
      <c r="H483" s="1">
        <v>44907</v>
      </c>
      <c r="J483" t="s">
        <v>4708</v>
      </c>
      <c r="K483">
        <v>12</v>
      </c>
      <c r="L483" t="s">
        <v>4703</v>
      </c>
      <c r="M483" t="s">
        <v>293</v>
      </c>
      <c r="N483" t="s">
        <v>4668</v>
      </c>
      <c r="O483" t="s">
        <v>98</v>
      </c>
      <c r="P483" t="s">
        <v>99</v>
      </c>
      <c r="Q483">
        <f t="shared" si="115"/>
        <v>31</v>
      </c>
      <c r="R483" s="3">
        <v>437476</v>
      </c>
      <c r="S483" s="3">
        <v>77912.583333333328</v>
      </c>
      <c r="T483" s="20">
        <v>0</v>
      </c>
      <c r="U483" s="3">
        <f t="shared" si="126"/>
        <v>0</v>
      </c>
      <c r="V483" s="21"/>
      <c r="W483" s="3">
        <v>1752.7083333333333</v>
      </c>
      <c r="X483" s="3">
        <v>1012.675925925926</v>
      </c>
      <c r="Y483" s="22">
        <v>182.28166666666669</v>
      </c>
      <c r="Z483">
        <v>75</v>
      </c>
      <c r="AB483" s="3">
        <v>0</v>
      </c>
      <c r="AC483" s="3">
        <v>4167</v>
      </c>
      <c r="AD483" s="3">
        <f t="shared" si="121"/>
        <v>85102.249259259246</v>
      </c>
      <c r="AE483" s="3">
        <v>5687.5</v>
      </c>
      <c r="AG483" s="3">
        <f t="shared" si="116"/>
        <v>90789.749259259246</v>
      </c>
      <c r="AJ483" s="3">
        <v>5785.5624142824954</v>
      </c>
      <c r="AK483" t="s">
        <v>266</v>
      </c>
      <c r="AL483" t="s">
        <v>267</v>
      </c>
      <c r="AM483" s="23">
        <v>8.5000000000000006E-2</v>
      </c>
      <c r="AN483" s="24">
        <f t="shared" si="127"/>
        <v>96575.311673541742</v>
      </c>
      <c r="AO483" s="25">
        <f t="shared" si="122"/>
        <v>8208.9014922510487</v>
      </c>
      <c r="AP483" s="3">
        <f t="shared" si="123"/>
        <v>29700</v>
      </c>
      <c r="AQ483" s="24">
        <f t="shared" si="124"/>
        <v>2524.5</v>
      </c>
      <c r="AR483" s="24">
        <f t="shared" si="125"/>
        <v>137008.71316579281</v>
      </c>
      <c r="AS483" s="24">
        <f t="shared" si="117"/>
        <v>126275.31167354174</v>
      </c>
      <c r="AT483" t="s">
        <v>134</v>
      </c>
      <c r="AU483" t="s">
        <v>134</v>
      </c>
      <c r="AV483" t="s">
        <v>135</v>
      </c>
      <c r="AW483">
        <v>90389</v>
      </c>
      <c r="AX483" t="s">
        <v>136</v>
      </c>
      <c r="AY483">
        <v>94.088300000000004</v>
      </c>
      <c r="AZ483" s="3">
        <f t="shared" si="118"/>
        <v>1456.1716299028976</v>
      </c>
      <c r="BA483" s="24">
        <f t="shared" si="119"/>
        <v>126275.31167354174</v>
      </c>
      <c r="BB483" s="24">
        <f t="shared" si="120"/>
        <v>10733.401492251069</v>
      </c>
      <c r="BD483" t="s">
        <v>103</v>
      </c>
      <c r="BE483">
        <v>1</v>
      </c>
      <c r="BG483" t="s">
        <v>5305</v>
      </c>
      <c r="BI483" t="s">
        <v>199</v>
      </c>
      <c r="BN483" t="s">
        <v>5115</v>
      </c>
      <c r="BO483" t="s">
        <v>5061</v>
      </c>
      <c r="BP483" t="s">
        <v>5062</v>
      </c>
      <c r="BS483" t="e">
        <f>_xlfn.XLOOKUP(AV483,#REF!,#REF!)</f>
        <v>#REF!</v>
      </c>
    </row>
    <row r="484" spans="3:71" x14ac:dyDescent="0.2">
      <c r="C484" t="s">
        <v>94</v>
      </c>
      <c r="E484" t="s">
        <v>1614</v>
      </c>
      <c r="F484" t="s">
        <v>1615</v>
      </c>
      <c r="G484" t="s">
        <v>1616</v>
      </c>
      <c r="H484" s="1">
        <v>44907</v>
      </c>
      <c r="J484" t="s">
        <v>4708</v>
      </c>
      <c r="K484">
        <v>12</v>
      </c>
      <c r="L484" t="s">
        <v>4703</v>
      </c>
      <c r="M484" t="s">
        <v>293</v>
      </c>
      <c r="N484" t="s">
        <v>4668</v>
      </c>
      <c r="O484" t="s">
        <v>98</v>
      </c>
      <c r="P484" t="s">
        <v>99</v>
      </c>
      <c r="Q484">
        <f t="shared" si="115"/>
        <v>31</v>
      </c>
      <c r="R484" s="3">
        <v>400337</v>
      </c>
      <c r="S484" s="3">
        <v>71722.833333333328</v>
      </c>
      <c r="T484" s="20">
        <v>0</v>
      </c>
      <c r="U484" s="3">
        <f t="shared" si="126"/>
        <v>0</v>
      </c>
      <c r="V484" s="21"/>
      <c r="W484" s="3">
        <v>1603.9142628205127</v>
      </c>
      <c r="X484" s="3">
        <v>926.70601851851848</v>
      </c>
      <c r="Y484" s="22">
        <v>166.80708333333334</v>
      </c>
      <c r="Z484">
        <v>75</v>
      </c>
      <c r="AB484" s="3">
        <v>0</v>
      </c>
      <c r="AC484" s="3">
        <v>4167</v>
      </c>
      <c r="AD484" s="3">
        <f t="shared" si="121"/>
        <v>78662.260698005703</v>
      </c>
      <c r="AE484" s="3">
        <v>5687.5</v>
      </c>
      <c r="AG484" s="3">
        <f t="shared" si="116"/>
        <v>84349.760698005703</v>
      </c>
      <c r="AJ484" s="3">
        <v>3900.7409927950625</v>
      </c>
      <c r="AK484" t="s">
        <v>289</v>
      </c>
      <c r="AL484" t="s">
        <v>290</v>
      </c>
      <c r="AM484" s="23">
        <v>8.5000000000000006E-2</v>
      </c>
      <c r="AN484" s="24">
        <f t="shared" si="127"/>
        <v>88250.501690800767</v>
      </c>
      <c r="AO484" s="25">
        <f t="shared" si="122"/>
        <v>7501.2926437180658</v>
      </c>
      <c r="AP484" s="3">
        <f t="shared" si="123"/>
        <v>29700</v>
      </c>
      <c r="AQ484" s="24">
        <f t="shared" si="124"/>
        <v>2524.5</v>
      </c>
      <c r="AR484" s="24">
        <f t="shared" si="125"/>
        <v>127976.29433451884</v>
      </c>
      <c r="AS484" s="24">
        <f t="shared" si="117"/>
        <v>117950.50169080077</v>
      </c>
      <c r="AT484" t="s">
        <v>134</v>
      </c>
      <c r="AU484" t="s">
        <v>134</v>
      </c>
      <c r="AV484" t="s">
        <v>135</v>
      </c>
      <c r="AW484">
        <v>90382</v>
      </c>
      <c r="AX484" t="s">
        <v>136</v>
      </c>
      <c r="AY484">
        <v>94.088300000000004</v>
      </c>
      <c r="AZ484" s="3">
        <f t="shared" si="118"/>
        <v>1360.1722460127226</v>
      </c>
      <c r="BA484" s="24">
        <f t="shared" si="119"/>
        <v>117950.50169080077</v>
      </c>
      <c r="BB484" s="24">
        <f t="shared" si="120"/>
        <v>10025.792643718072</v>
      </c>
      <c r="BD484" t="s">
        <v>103</v>
      </c>
      <c r="BE484">
        <v>1</v>
      </c>
      <c r="BG484" t="s">
        <v>5305</v>
      </c>
      <c r="BI484" t="s">
        <v>312</v>
      </c>
      <c r="BN484" t="s">
        <v>5115</v>
      </c>
      <c r="BO484" t="s">
        <v>5061</v>
      </c>
      <c r="BP484" t="s">
        <v>5062</v>
      </c>
      <c r="BS484" t="e">
        <f>_xlfn.XLOOKUP(AV484,#REF!,#REF!)</f>
        <v>#REF!</v>
      </c>
    </row>
    <row r="485" spans="3:71" x14ac:dyDescent="0.2">
      <c r="C485" t="s">
        <v>94</v>
      </c>
      <c r="E485" t="s">
        <v>1617</v>
      </c>
      <c r="F485" t="s">
        <v>1618</v>
      </c>
      <c r="G485" t="s">
        <v>1619</v>
      </c>
      <c r="H485" s="1">
        <v>44897</v>
      </c>
      <c r="J485" t="s">
        <v>4678</v>
      </c>
      <c r="K485">
        <v>15</v>
      </c>
      <c r="L485" t="s">
        <v>4691</v>
      </c>
      <c r="M485" t="s">
        <v>4444</v>
      </c>
      <c r="N485" t="s">
        <v>4668</v>
      </c>
      <c r="O485" t="s">
        <v>98</v>
      </c>
      <c r="P485" t="s">
        <v>99</v>
      </c>
      <c r="Q485">
        <f t="shared" si="115"/>
        <v>31</v>
      </c>
      <c r="R485" s="3">
        <v>1513310</v>
      </c>
      <c r="S485" s="3">
        <v>252218.33333333334</v>
      </c>
      <c r="T485" s="20">
        <v>0</v>
      </c>
      <c r="U485" s="3">
        <f t="shared" si="126"/>
        <v>0</v>
      </c>
      <c r="V485" s="21"/>
      <c r="W485" s="3">
        <v>6062.9407051282042</v>
      </c>
      <c r="X485" s="3">
        <v>3503.0324074074078</v>
      </c>
      <c r="Y485" s="22">
        <v>630.54583333333335</v>
      </c>
      <c r="Z485">
        <v>75</v>
      </c>
      <c r="AB485" s="3">
        <v>36432.134431733626</v>
      </c>
      <c r="AC485" s="3">
        <v>4167</v>
      </c>
      <c r="AD485" s="3">
        <f t="shared" si="121"/>
        <v>303088.98671093595</v>
      </c>
      <c r="AE485" s="3">
        <v>7046.666666666667</v>
      </c>
      <c r="AG485" s="3">
        <f t="shared" si="116"/>
        <v>310135.65337760263</v>
      </c>
      <c r="AJ485" s="3">
        <v>7372.3146980524034</v>
      </c>
      <c r="AK485" t="s">
        <v>433</v>
      </c>
      <c r="AL485" t="s">
        <v>434</v>
      </c>
      <c r="AM485" s="23">
        <v>0.1</v>
      </c>
      <c r="AN485" s="24">
        <f t="shared" si="127"/>
        <v>317507.96807565505</v>
      </c>
      <c r="AO485" s="25">
        <f t="shared" si="122"/>
        <v>31750.796807565508</v>
      </c>
      <c r="AP485" s="3">
        <f t="shared" si="123"/>
        <v>29700</v>
      </c>
      <c r="AQ485" s="24">
        <f t="shared" si="124"/>
        <v>2970</v>
      </c>
      <c r="AR485" s="24">
        <f t="shared" si="125"/>
        <v>381928.76488322055</v>
      </c>
      <c r="AS485" s="24">
        <f t="shared" si="117"/>
        <v>347207.96807565505</v>
      </c>
      <c r="AT485" t="s">
        <v>1620</v>
      </c>
      <c r="AU485" t="s">
        <v>1620</v>
      </c>
      <c r="AV485" t="s">
        <v>1620</v>
      </c>
      <c r="AW485">
        <v>2061139</v>
      </c>
      <c r="AX485" t="s">
        <v>102</v>
      </c>
      <c r="AY485">
        <v>108.643</v>
      </c>
      <c r="AZ485" s="3">
        <f t="shared" si="118"/>
        <v>3515.4475197041738</v>
      </c>
      <c r="BA485" s="24">
        <f t="shared" si="119"/>
        <v>347207.96807565505</v>
      </c>
      <c r="BB485" s="24">
        <f t="shared" si="120"/>
        <v>34720.796807565494</v>
      </c>
      <c r="BD485" t="s">
        <v>103</v>
      </c>
      <c r="BE485">
        <v>1</v>
      </c>
      <c r="BG485" t="s">
        <v>5304</v>
      </c>
      <c r="BI485" t="s">
        <v>435</v>
      </c>
      <c r="BN485" t="s">
        <v>5119</v>
      </c>
      <c r="BO485" t="s">
        <v>134</v>
      </c>
      <c r="BP485" t="s">
        <v>5091</v>
      </c>
      <c r="BS485" t="e">
        <f>_xlfn.XLOOKUP(AV485,#REF!,#REF!)</f>
        <v>#REF!</v>
      </c>
    </row>
    <row r="486" spans="3:71" x14ac:dyDescent="0.2">
      <c r="C486" t="s">
        <v>94</v>
      </c>
      <c r="E486" t="s">
        <v>1621</v>
      </c>
      <c r="F486" t="s">
        <v>1622</v>
      </c>
      <c r="G486" t="s">
        <v>1623</v>
      </c>
      <c r="H486" s="1">
        <v>44949</v>
      </c>
      <c r="J486" t="s">
        <v>151</v>
      </c>
      <c r="K486">
        <v>16</v>
      </c>
      <c r="L486" t="s">
        <v>4703</v>
      </c>
      <c r="M486" t="s">
        <v>293</v>
      </c>
      <c r="N486" t="s">
        <v>4668</v>
      </c>
      <c r="O486" t="s">
        <v>98</v>
      </c>
      <c r="P486" t="s">
        <v>99</v>
      </c>
      <c r="Q486">
        <f t="shared" si="115"/>
        <v>31</v>
      </c>
      <c r="R486" s="3">
        <v>880546</v>
      </c>
      <c r="S486" s="3">
        <v>151757.58333333334</v>
      </c>
      <c r="T486" s="20">
        <v>0.15</v>
      </c>
      <c r="U486" s="3">
        <f t="shared" si="126"/>
        <v>22763.637500000001</v>
      </c>
      <c r="V486" s="21"/>
      <c r="W486" s="3">
        <v>3527.8285256410254</v>
      </c>
      <c r="X486" s="3">
        <v>2038.3009259259259</v>
      </c>
      <c r="Y486" s="22">
        <v>366.89416666666665</v>
      </c>
      <c r="Z486">
        <v>75</v>
      </c>
      <c r="AB486" s="3">
        <v>7066.7809265535843</v>
      </c>
      <c r="AC486" s="3">
        <v>4167</v>
      </c>
      <c r="AD486" s="3">
        <f t="shared" si="121"/>
        <v>191763.02537812057</v>
      </c>
      <c r="AE486" s="3">
        <v>5687.5</v>
      </c>
      <c r="AG486" s="3">
        <f t="shared" si="116"/>
        <v>197450.52537812057</v>
      </c>
      <c r="AJ486" s="3">
        <v>3900.7409927950625</v>
      </c>
      <c r="AK486" t="s">
        <v>289</v>
      </c>
      <c r="AL486" t="s">
        <v>290</v>
      </c>
      <c r="AM486" s="23">
        <v>8.5000000000000006E-2</v>
      </c>
      <c r="AN486" s="24">
        <f t="shared" si="127"/>
        <v>201351.26637091563</v>
      </c>
      <c r="AO486" s="25">
        <f t="shared" si="122"/>
        <v>17114.857641527829</v>
      </c>
      <c r="AP486" s="3">
        <f t="shared" si="123"/>
        <v>29700</v>
      </c>
      <c r="AQ486" s="24">
        <f t="shared" si="124"/>
        <v>2524.5</v>
      </c>
      <c r="AR486" s="24">
        <f t="shared" si="125"/>
        <v>250690.62401244347</v>
      </c>
      <c r="AS486" s="24">
        <f t="shared" si="117"/>
        <v>231051.26637091563</v>
      </c>
      <c r="AT486" t="s">
        <v>134</v>
      </c>
      <c r="AU486" t="s">
        <v>134</v>
      </c>
      <c r="AV486" t="s">
        <v>135</v>
      </c>
      <c r="AW486" t="s">
        <v>4900</v>
      </c>
      <c r="AX486" t="s">
        <v>136</v>
      </c>
      <c r="AY486">
        <v>94.088300000000004</v>
      </c>
      <c r="AZ486" s="3">
        <f t="shared" si="118"/>
        <v>2664.4186791816142</v>
      </c>
      <c r="BA486" s="24">
        <f t="shared" si="119"/>
        <v>231051.26637091563</v>
      </c>
      <c r="BB486" s="24">
        <f t="shared" si="120"/>
        <v>19639.357641527837</v>
      </c>
      <c r="BD486" t="s">
        <v>103</v>
      </c>
      <c r="BE486">
        <v>1</v>
      </c>
      <c r="BG486" t="s">
        <v>5305</v>
      </c>
      <c r="BI486" t="s">
        <v>262</v>
      </c>
      <c r="BN486" t="s">
        <v>5097</v>
      </c>
      <c r="BO486" t="s">
        <v>5061</v>
      </c>
      <c r="BP486" t="s">
        <v>5062</v>
      </c>
      <c r="BS486" t="e">
        <f>_xlfn.XLOOKUP(AV486,#REF!,#REF!)</f>
        <v>#REF!</v>
      </c>
    </row>
    <row r="487" spans="3:71" x14ac:dyDescent="0.2">
      <c r="C487" t="s">
        <v>94</v>
      </c>
      <c r="E487" t="s">
        <v>1624</v>
      </c>
      <c r="F487" t="s">
        <v>1625</v>
      </c>
      <c r="G487" t="s">
        <v>1626</v>
      </c>
      <c r="H487" s="1">
        <v>44907</v>
      </c>
      <c r="J487" t="s">
        <v>4778</v>
      </c>
      <c r="K487">
        <v>11</v>
      </c>
      <c r="L487" t="s">
        <v>4667</v>
      </c>
      <c r="M487" t="s">
        <v>3984</v>
      </c>
      <c r="N487" t="s">
        <v>4668</v>
      </c>
      <c r="O487" t="s">
        <v>98</v>
      </c>
      <c r="P487" t="s">
        <v>99</v>
      </c>
      <c r="Q487">
        <f t="shared" si="115"/>
        <v>31</v>
      </c>
      <c r="R487" s="3">
        <v>266698</v>
      </c>
      <c r="S487" s="3">
        <v>44449.583333333336</v>
      </c>
      <c r="T487" s="20">
        <v>0</v>
      </c>
      <c r="U487" s="3">
        <f t="shared" si="126"/>
        <v>0</v>
      </c>
      <c r="V487" s="21"/>
      <c r="W487" s="3">
        <v>1068.5016025641028</v>
      </c>
      <c r="X487" s="3">
        <v>617.35648148148152</v>
      </c>
      <c r="Y487" s="22">
        <v>111.12416666666667</v>
      </c>
      <c r="Z487">
        <v>75</v>
      </c>
      <c r="AB487" s="3">
        <v>0</v>
      </c>
      <c r="AC487" s="3">
        <v>4167</v>
      </c>
      <c r="AD487" s="3">
        <f t="shared" si="121"/>
        <v>50488.565584045587</v>
      </c>
      <c r="AE487" s="3">
        <v>4154.166666666667</v>
      </c>
      <c r="AG487" s="3">
        <f t="shared" si="116"/>
        <v>54642.732250712252</v>
      </c>
      <c r="AJ487" s="3">
        <v>4428.6782206037651</v>
      </c>
      <c r="AK487" t="s">
        <v>166</v>
      </c>
      <c r="AL487" t="s">
        <v>165</v>
      </c>
      <c r="AM487" s="23">
        <v>0.05</v>
      </c>
      <c r="AN487" s="24">
        <f t="shared" si="127"/>
        <v>59071.41047131602</v>
      </c>
      <c r="AO487" s="25">
        <f t="shared" si="122"/>
        <v>2953.5705235658011</v>
      </c>
      <c r="AP487" s="3">
        <f t="shared" si="123"/>
        <v>29700</v>
      </c>
      <c r="AQ487" s="24">
        <f t="shared" si="124"/>
        <v>1485</v>
      </c>
      <c r="AR487" s="24">
        <f t="shared" si="125"/>
        <v>93209.980994881829</v>
      </c>
      <c r="AS487" s="24">
        <f t="shared" si="117"/>
        <v>88771.41047131602</v>
      </c>
      <c r="AT487" t="s">
        <v>225</v>
      </c>
      <c r="AU487" t="s">
        <v>225</v>
      </c>
      <c r="AV487" t="s">
        <v>156</v>
      </c>
      <c r="AW487" t="s">
        <v>4825</v>
      </c>
      <c r="AX487" t="s">
        <v>157</v>
      </c>
      <c r="AY487">
        <v>125.569</v>
      </c>
      <c r="AZ487" s="3">
        <f t="shared" si="118"/>
        <v>742.30089428825454</v>
      </c>
      <c r="BA487" s="24">
        <f t="shared" si="119"/>
        <v>88771.41047131602</v>
      </c>
      <c r="BB487" s="24">
        <f t="shared" si="120"/>
        <v>4438.5705235658097</v>
      </c>
      <c r="BD487" t="s">
        <v>103</v>
      </c>
      <c r="BE487">
        <v>1</v>
      </c>
      <c r="BG487" t="s">
        <v>5309</v>
      </c>
      <c r="BI487" t="s">
        <v>144</v>
      </c>
      <c r="BN487" t="s">
        <v>5067</v>
      </c>
      <c r="BO487" t="s">
        <v>5074</v>
      </c>
      <c r="BP487" t="s">
        <v>5176</v>
      </c>
      <c r="BS487" t="e">
        <f>_xlfn.XLOOKUP(AV487,#REF!,#REF!)</f>
        <v>#REF!</v>
      </c>
    </row>
    <row r="488" spans="3:71" x14ac:dyDescent="0.2">
      <c r="C488" t="s">
        <v>94</v>
      </c>
      <c r="E488" t="s">
        <v>1627</v>
      </c>
      <c r="F488" t="s">
        <v>1628</v>
      </c>
      <c r="G488" t="s">
        <v>1629</v>
      </c>
      <c r="H488" s="1">
        <v>44922</v>
      </c>
      <c r="J488" t="s">
        <v>4702</v>
      </c>
      <c r="K488">
        <v>13</v>
      </c>
      <c r="L488" t="s">
        <v>4691</v>
      </c>
      <c r="M488" t="s">
        <v>4444</v>
      </c>
      <c r="N488" t="s">
        <v>4668</v>
      </c>
      <c r="O488" t="s">
        <v>98</v>
      </c>
      <c r="P488" t="s">
        <v>99</v>
      </c>
      <c r="Q488">
        <f t="shared" si="115"/>
        <v>31</v>
      </c>
      <c r="R488" s="3">
        <v>357600</v>
      </c>
      <c r="S488" s="3">
        <v>64600</v>
      </c>
      <c r="T488" s="20">
        <v>0</v>
      </c>
      <c r="U488" s="3">
        <f t="shared" si="126"/>
        <v>0</v>
      </c>
      <c r="V488" s="21"/>
      <c r="W488" s="3">
        <v>1432.6923076923076</v>
      </c>
      <c r="X488" s="3">
        <v>827.77777777777783</v>
      </c>
      <c r="Y488" s="22">
        <v>149</v>
      </c>
      <c r="Z488">
        <v>75</v>
      </c>
      <c r="AB488" s="3">
        <v>0</v>
      </c>
      <c r="AC488" s="3">
        <v>4167</v>
      </c>
      <c r="AD488" s="3">
        <f t="shared" si="121"/>
        <v>71251.470085470093</v>
      </c>
      <c r="AE488" s="3">
        <v>7046.666666666667</v>
      </c>
      <c r="AG488" s="3">
        <f t="shared" si="116"/>
        <v>78298.136752136765</v>
      </c>
      <c r="AJ488" s="3">
        <v>0</v>
      </c>
      <c r="AK488" t="s">
        <v>100</v>
      </c>
      <c r="AM488" s="23">
        <v>0.1</v>
      </c>
      <c r="AN488" s="24">
        <f t="shared" si="127"/>
        <v>78298.136752136765</v>
      </c>
      <c r="AO488" s="25">
        <f t="shared" si="122"/>
        <v>7829.813675213677</v>
      </c>
      <c r="AP488" s="3">
        <f t="shared" si="123"/>
        <v>29700</v>
      </c>
      <c r="AQ488" s="24">
        <f t="shared" si="124"/>
        <v>2970</v>
      </c>
      <c r="AR488" s="24">
        <f t="shared" si="125"/>
        <v>118797.95042735044</v>
      </c>
      <c r="AS488" s="24">
        <f t="shared" si="117"/>
        <v>107998.13675213676</v>
      </c>
      <c r="AT488" t="s">
        <v>134</v>
      </c>
      <c r="AU488" t="s">
        <v>134</v>
      </c>
      <c r="AV488" t="s">
        <v>135</v>
      </c>
      <c r="AW488">
        <v>90326</v>
      </c>
      <c r="AX488" t="s">
        <v>136</v>
      </c>
      <c r="AY488">
        <v>94.088300000000004</v>
      </c>
      <c r="AZ488" s="3">
        <f t="shared" si="118"/>
        <v>1262.6219245894595</v>
      </c>
      <c r="BA488" s="24">
        <f t="shared" si="119"/>
        <v>107998.13675213676</v>
      </c>
      <c r="BB488" s="24">
        <f t="shared" si="120"/>
        <v>10799.813675213678</v>
      </c>
      <c r="BD488" t="s">
        <v>103</v>
      </c>
      <c r="BE488">
        <v>1</v>
      </c>
      <c r="BG488" t="s">
        <v>5305</v>
      </c>
      <c r="BI488" t="s">
        <v>598</v>
      </c>
      <c r="BN488" t="s">
        <v>5128</v>
      </c>
      <c r="BO488" t="s">
        <v>134</v>
      </c>
      <c r="BP488" t="s">
        <v>5091</v>
      </c>
      <c r="BS488" t="e">
        <f>_xlfn.XLOOKUP(AV488,#REF!,#REF!)</f>
        <v>#REF!</v>
      </c>
    </row>
    <row r="489" spans="3:71" x14ac:dyDescent="0.2">
      <c r="C489" t="s">
        <v>94</v>
      </c>
      <c r="E489" t="s">
        <v>1630</v>
      </c>
      <c r="F489" t="s">
        <v>1631</v>
      </c>
      <c r="G489" t="s">
        <v>1632</v>
      </c>
      <c r="H489" s="1">
        <v>44929</v>
      </c>
      <c r="J489" t="s">
        <v>4708</v>
      </c>
      <c r="K489">
        <v>12</v>
      </c>
      <c r="L489" t="s">
        <v>4703</v>
      </c>
      <c r="M489" t="s">
        <v>293</v>
      </c>
      <c r="N489" t="s">
        <v>4668</v>
      </c>
      <c r="O489" t="s">
        <v>98</v>
      </c>
      <c r="P489" t="s">
        <v>99</v>
      </c>
      <c r="Q489">
        <f t="shared" si="115"/>
        <v>31</v>
      </c>
      <c r="R489" s="3">
        <v>509065</v>
      </c>
      <c r="S489" s="3">
        <v>89844.166666666672</v>
      </c>
      <c r="T489" s="20">
        <v>0</v>
      </c>
      <c r="U489" s="3">
        <f t="shared" si="126"/>
        <v>0</v>
      </c>
      <c r="V489" s="21"/>
      <c r="W489" s="3">
        <v>2039.5232371794871</v>
      </c>
      <c r="X489" s="3">
        <v>1178.3912037037039</v>
      </c>
      <c r="Y489" s="22">
        <v>212.11041666666668</v>
      </c>
      <c r="Z489">
        <v>75</v>
      </c>
      <c r="AB489" s="3">
        <v>4085.5787670477953</v>
      </c>
      <c r="AC489" s="3">
        <v>5167</v>
      </c>
      <c r="AD489" s="3">
        <f t="shared" si="121"/>
        <v>102601.77029126433</v>
      </c>
      <c r="AE489" s="3">
        <v>5687.5</v>
      </c>
      <c r="AG489" s="3">
        <f t="shared" si="116"/>
        <v>108289.27029126433</v>
      </c>
      <c r="AJ489" s="3">
        <v>5785.5624142824954</v>
      </c>
      <c r="AK489" t="s">
        <v>266</v>
      </c>
      <c r="AL489" t="s">
        <v>267</v>
      </c>
      <c r="AM489" s="23">
        <v>8.5000000000000006E-2</v>
      </c>
      <c r="AN489" s="24">
        <f t="shared" si="127"/>
        <v>114074.83270554683</v>
      </c>
      <c r="AO489" s="25">
        <f t="shared" si="122"/>
        <v>9696.360779971481</v>
      </c>
      <c r="AP489" s="3">
        <f t="shared" si="123"/>
        <v>29700</v>
      </c>
      <c r="AQ489" s="24">
        <f t="shared" si="124"/>
        <v>2524.5</v>
      </c>
      <c r="AR489" s="24">
        <f t="shared" si="125"/>
        <v>155995.69348551831</v>
      </c>
      <c r="AS489" s="24">
        <f t="shared" si="117"/>
        <v>143774.83270554681</v>
      </c>
      <c r="AT489" t="s">
        <v>134</v>
      </c>
      <c r="AU489" t="s">
        <v>134</v>
      </c>
      <c r="AV489" t="s">
        <v>135</v>
      </c>
      <c r="AW489">
        <v>90243</v>
      </c>
      <c r="AX489" t="s">
        <v>136</v>
      </c>
      <c r="AY489">
        <v>94.088300000000004</v>
      </c>
      <c r="AZ489" s="3">
        <f t="shared" si="118"/>
        <v>1657.9712194344918</v>
      </c>
      <c r="BA489" s="24">
        <f t="shared" si="119"/>
        <v>143774.83270554681</v>
      </c>
      <c r="BB489" s="24">
        <f t="shared" si="120"/>
        <v>12220.860779971496</v>
      </c>
      <c r="BD489" t="s">
        <v>103</v>
      </c>
      <c r="BE489">
        <v>1</v>
      </c>
      <c r="BG489" t="s">
        <v>5305</v>
      </c>
      <c r="BI489" t="s">
        <v>199</v>
      </c>
      <c r="BN489" t="s">
        <v>5138</v>
      </c>
      <c r="BO489" t="s">
        <v>5061</v>
      </c>
      <c r="BP489" t="s">
        <v>5062</v>
      </c>
      <c r="BS489" t="e">
        <f>_xlfn.XLOOKUP(AV489,#REF!,#REF!)</f>
        <v>#REF!</v>
      </c>
    </row>
    <row r="490" spans="3:71" x14ac:dyDescent="0.2">
      <c r="C490" t="s">
        <v>94</v>
      </c>
      <c r="E490" t="s">
        <v>1633</v>
      </c>
      <c r="F490" t="s">
        <v>1634</v>
      </c>
      <c r="G490" t="s">
        <v>1635</v>
      </c>
      <c r="H490" s="1">
        <v>44956</v>
      </c>
      <c r="J490" t="s">
        <v>4702</v>
      </c>
      <c r="K490">
        <v>13</v>
      </c>
      <c r="L490" t="s">
        <v>4703</v>
      </c>
      <c r="M490" t="s">
        <v>293</v>
      </c>
      <c r="N490" t="s">
        <v>4668</v>
      </c>
      <c r="O490" t="s">
        <v>98</v>
      </c>
      <c r="P490" t="s">
        <v>99</v>
      </c>
      <c r="Q490">
        <f t="shared" si="115"/>
        <v>31</v>
      </c>
      <c r="R490" s="3">
        <v>435811</v>
      </c>
      <c r="S490" s="3">
        <v>77635.166666666672</v>
      </c>
      <c r="T490" s="20">
        <v>0</v>
      </c>
      <c r="U490" s="3">
        <f t="shared" si="126"/>
        <v>0</v>
      </c>
      <c r="V490" s="21"/>
      <c r="W490" s="3">
        <v>1746.0376602564102</v>
      </c>
      <c r="X490" s="3">
        <v>1008.8217592592594</v>
      </c>
      <c r="Y490" s="22">
        <v>181.58791666666667</v>
      </c>
      <c r="Z490">
        <v>75</v>
      </c>
      <c r="AB490" s="3">
        <v>0</v>
      </c>
      <c r="AC490" s="3">
        <v>4167</v>
      </c>
      <c r="AD490" s="3">
        <f t="shared" si="121"/>
        <v>84813.614002849004</v>
      </c>
      <c r="AE490" s="3">
        <v>5687.5</v>
      </c>
      <c r="AG490" s="3">
        <f t="shared" si="116"/>
        <v>90501.114002849004</v>
      </c>
      <c r="AJ490" s="3">
        <v>7264.8</v>
      </c>
      <c r="AK490" t="s">
        <v>197</v>
      </c>
      <c r="AL490" t="s">
        <v>198</v>
      </c>
      <c r="AM490" s="23">
        <v>8.5000000000000006E-2</v>
      </c>
      <c r="AN490" s="24">
        <f t="shared" si="127"/>
        <v>97765.914002849007</v>
      </c>
      <c r="AO490" s="25">
        <f t="shared" si="122"/>
        <v>8310.1026902421654</v>
      </c>
      <c r="AP490" s="3">
        <f t="shared" si="123"/>
        <v>29700</v>
      </c>
      <c r="AQ490" s="24">
        <f t="shared" si="124"/>
        <v>2524.5</v>
      </c>
      <c r="AR490" s="24">
        <f t="shared" si="125"/>
        <v>138300.51669309117</v>
      </c>
      <c r="AS490" s="24">
        <f t="shared" si="117"/>
        <v>127465.91400284901</v>
      </c>
      <c r="AT490" t="s">
        <v>134</v>
      </c>
      <c r="AU490" t="s">
        <v>134</v>
      </c>
      <c r="AV490" t="s">
        <v>135</v>
      </c>
      <c r="AW490">
        <v>12056</v>
      </c>
      <c r="AX490" t="s">
        <v>136</v>
      </c>
      <c r="AY490">
        <v>94.088300000000004</v>
      </c>
      <c r="AZ490" s="3">
        <f t="shared" si="118"/>
        <v>1469.9013234705183</v>
      </c>
      <c r="BA490" s="24">
        <f t="shared" si="119"/>
        <v>127465.91400284901</v>
      </c>
      <c r="BB490" s="24">
        <f t="shared" si="120"/>
        <v>10834.602690242158</v>
      </c>
      <c r="BD490" t="s">
        <v>103</v>
      </c>
      <c r="BE490">
        <v>1</v>
      </c>
      <c r="BG490" t="s">
        <v>5305</v>
      </c>
      <c r="BI490" t="s">
        <v>262</v>
      </c>
      <c r="BN490" t="s">
        <v>5086</v>
      </c>
      <c r="BO490" t="s">
        <v>5088</v>
      </c>
      <c r="BP490" t="s">
        <v>5178</v>
      </c>
      <c r="BS490" t="e">
        <f>_xlfn.XLOOKUP(AV490,#REF!,#REF!)</f>
        <v>#REF!</v>
      </c>
    </row>
    <row r="491" spans="3:71" x14ac:dyDescent="0.2">
      <c r="C491" t="s">
        <v>94</v>
      </c>
      <c r="E491" t="s">
        <v>1636</v>
      </c>
      <c r="F491" t="s">
        <v>1637</v>
      </c>
      <c r="G491" t="s">
        <v>1638</v>
      </c>
      <c r="H491" s="1">
        <v>44935</v>
      </c>
      <c r="J491" t="s">
        <v>4708</v>
      </c>
      <c r="K491">
        <v>12</v>
      </c>
      <c r="L491" t="s">
        <v>4703</v>
      </c>
      <c r="M491" t="s">
        <v>293</v>
      </c>
      <c r="N491" t="s">
        <v>4668</v>
      </c>
      <c r="O491" t="s">
        <v>98</v>
      </c>
      <c r="P491" t="s">
        <v>99</v>
      </c>
      <c r="Q491">
        <f t="shared" si="115"/>
        <v>31</v>
      </c>
      <c r="R491" s="3">
        <v>496249</v>
      </c>
      <c r="S491" s="3">
        <v>87708.166666666672</v>
      </c>
      <c r="T491" s="20">
        <v>0</v>
      </c>
      <c r="U491" s="3">
        <f t="shared" si="126"/>
        <v>0</v>
      </c>
      <c r="V491" s="21"/>
      <c r="W491" s="3">
        <v>1988.1770833333333</v>
      </c>
      <c r="X491" s="3">
        <v>1148.7245370370372</v>
      </c>
      <c r="Y491" s="22">
        <v>206.77041666666668</v>
      </c>
      <c r="Z491">
        <v>75</v>
      </c>
      <c r="AB491" s="3">
        <v>0</v>
      </c>
      <c r="AC491" s="3">
        <v>4167</v>
      </c>
      <c r="AD491" s="3">
        <f t="shared" si="121"/>
        <v>95293.838703703703</v>
      </c>
      <c r="AE491" s="3">
        <v>5687.5</v>
      </c>
      <c r="AG491" s="3">
        <f t="shared" si="116"/>
        <v>100981.3387037037</v>
      </c>
      <c r="AJ491" s="3">
        <v>5785.5624142824954</v>
      </c>
      <c r="AK491" t="s">
        <v>266</v>
      </c>
      <c r="AL491" t="s">
        <v>267</v>
      </c>
      <c r="AM491" s="23">
        <v>8.5000000000000006E-2</v>
      </c>
      <c r="AN491" s="24">
        <f t="shared" si="127"/>
        <v>106766.9011179862</v>
      </c>
      <c r="AO491" s="25">
        <f t="shared" si="122"/>
        <v>9075.1865950288284</v>
      </c>
      <c r="AP491" s="3">
        <f t="shared" si="123"/>
        <v>29700</v>
      </c>
      <c r="AQ491" s="24">
        <f t="shared" si="124"/>
        <v>2524.5</v>
      </c>
      <c r="AR491" s="24">
        <f t="shared" si="125"/>
        <v>148066.58771301503</v>
      </c>
      <c r="AS491" s="24">
        <f t="shared" si="117"/>
        <v>136466.90111798618</v>
      </c>
      <c r="AT491" t="s">
        <v>134</v>
      </c>
      <c r="AU491" t="s">
        <v>134</v>
      </c>
      <c r="AV491" t="s">
        <v>135</v>
      </c>
      <c r="AW491">
        <v>90373</v>
      </c>
      <c r="AX491" t="s">
        <v>136</v>
      </c>
      <c r="AY491">
        <v>94.088300000000004</v>
      </c>
      <c r="AZ491" s="3">
        <f t="shared" si="118"/>
        <v>1573.6981932186577</v>
      </c>
      <c r="BA491" s="24">
        <f t="shared" si="119"/>
        <v>136466.90111798618</v>
      </c>
      <c r="BB491" s="24">
        <f t="shared" si="120"/>
        <v>11599.686595028848</v>
      </c>
      <c r="BD491" t="s">
        <v>103</v>
      </c>
      <c r="BE491">
        <v>1</v>
      </c>
      <c r="BG491" t="s">
        <v>5305</v>
      </c>
      <c r="BI491" t="s">
        <v>199</v>
      </c>
      <c r="BN491" t="s">
        <v>5138</v>
      </c>
      <c r="BO491" t="s">
        <v>5061</v>
      </c>
      <c r="BP491" t="s">
        <v>5062</v>
      </c>
      <c r="BS491" t="e">
        <f>_xlfn.XLOOKUP(AV491,#REF!,#REF!)</f>
        <v>#REF!</v>
      </c>
    </row>
    <row r="492" spans="3:71" x14ac:dyDescent="0.2">
      <c r="C492" t="s">
        <v>94</v>
      </c>
      <c r="E492" t="s">
        <v>1639</v>
      </c>
      <c r="F492" t="s">
        <v>1640</v>
      </c>
      <c r="G492" t="s">
        <v>1641</v>
      </c>
      <c r="H492" s="1">
        <v>44935</v>
      </c>
      <c r="J492" t="s">
        <v>4708</v>
      </c>
      <c r="K492">
        <v>12</v>
      </c>
      <c r="L492" t="s">
        <v>4703</v>
      </c>
      <c r="M492" t="s">
        <v>293</v>
      </c>
      <c r="N492" t="s">
        <v>4668</v>
      </c>
      <c r="O492" t="s">
        <v>98</v>
      </c>
      <c r="P492" t="s">
        <v>99</v>
      </c>
      <c r="Q492">
        <f t="shared" si="115"/>
        <v>31</v>
      </c>
      <c r="R492" s="3">
        <v>441965</v>
      </c>
      <c r="S492" s="3">
        <v>78660.833333333328</v>
      </c>
      <c r="T492" s="20">
        <v>0</v>
      </c>
      <c r="U492" s="3">
        <f t="shared" si="126"/>
        <v>0</v>
      </c>
      <c r="V492" s="21"/>
      <c r="W492" s="3">
        <v>1770.6931089743591</v>
      </c>
      <c r="X492" s="3">
        <v>1023.0671296296296</v>
      </c>
      <c r="Y492" s="22">
        <v>184.15208333333334</v>
      </c>
      <c r="Z492">
        <v>75</v>
      </c>
      <c r="AB492" s="3">
        <v>0</v>
      </c>
      <c r="AC492" s="3">
        <v>4167</v>
      </c>
      <c r="AD492" s="3">
        <f t="shared" si="121"/>
        <v>85880.745655270657</v>
      </c>
      <c r="AE492" s="3">
        <v>5687.5</v>
      </c>
      <c r="AG492" s="3">
        <f t="shared" si="116"/>
        <v>91568.245655270657</v>
      </c>
      <c r="AJ492" s="3">
        <v>5785.5624142824954</v>
      </c>
      <c r="AK492" t="s">
        <v>266</v>
      </c>
      <c r="AL492" t="s">
        <v>267</v>
      </c>
      <c r="AM492" s="23">
        <v>8.5000000000000006E-2</v>
      </c>
      <c r="AN492" s="24">
        <f t="shared" si="127"/>
        <v>97353.808069553153</v>
      </c>
      <c r="AO492" s="25">
        <f t="shared" si="122"/>
        <v>8275.0736859120188</v>
      </c>
      <c r="AP492" s="3">
        <f t="shared" si="123"/>
        <v>29700</v>
      </c>
      <c r="AQ492" s="24">
        <f t="shared" si="124"/>
        <v>2524.5</v>
      </c>
      <c r="AR492" s="24">
        <f t="shared" si="125"/>
        <v>137853.38175546518</v>
      </c>
      <c r="AS492" s="24">
        <f t="shared" si="117"/>
        <v>127053.80806955315</v>
      </c>
      <c r="AT492" t="s">
        <v>134</v>
      </c>
      <c r="AU492" t="s">
        <v>134</v>
      </c>
      <c r="AV492" t="s">
        <v>135</v>
      </c>
      <c r="AW492">
        <v>94617</v>
      </c>
      <c r="AX492" t="s">
        <v>136</v>
      </c>
      <c r="AY492">
        <v>94.088300000000004</v>
      </c>
      <c r="AZ492" s="3">
        <f t="shared" si="118"/>
        <v>1465.1490329346493</v>
      </c>
      <c r="BA492" s="24">
        <f t="shared" si="119"/>
        <v>127053.80806955315</v>
      </c>
      <c r="BB492" s="24">
        <f t="shared" si="120"/>
        <v>10799.573685912022</v>
      </c>
      <c r="BD492" t="s">
        <v>103</v>
      </c>
      <c r="BE492">
        <v>1</v>
      </c>
      <c r="BG492" t="s">
        <v>5305</v>
      </c>
      <c r="BI492" t="s">
        <v>426</v>
      </c>
      <c r="BN492" t="s">
        <v>5118</v>
      </c>
      <c r="BO492" t="s">
        <v>5061</v>
      </c>
      <c r="BP492" t="s">
        <v>5062</v>
      </c>
      <c r="BS492" t="e">
        <f>_xlfn.XLOOKUP(AV492,#REF!,#REF!)</f>
        <v>#REF!</v>
      </c>
    </row>
    <row r="493" spans="3:71" x14ac:dyDescent="0.2">
      <c r="C493" t="s">
        <v>94</v>
      </c>
      <c r="E493" t="s">
        <v>1642</v>
      </c>
      <c r="F493" t="s">
        <v>1643</v>
      </c>
      <c r="G493" t="s">
        <v>1644</v>
      </c>
      <c r="H493" s="1">
        <v>44963</v>
      </c>
      <c r="J493" t="s">
        <v>4678</v>
      </c>
      <c r="K493">
        <v>15</v>
      </c>
      <c r="L493" t="s">
        <v>4703</v>
      </c>
      <c r="M493" t="s">
        <v>293</v>
      </c>
      <c r="N493" t="s">
        <v>4668</v>
      </c>
      <c r="O493" t="s">
        <v>98</v>
      </c>
      <c r="P493" t="s">
        <v>99</v>
      </c>
      <c r="Q493">
        <f t="shared" si="115"/>
        <v>31</v>
      </c>
      <c r="R493" s="3">
        <v>1052488</v>
      </c>
      <c r="S493" s="3">
        <v>180414.58333333334</v>
      </c>
      <c r="T493" s="20">
        <v>0</v>
      </c>
      <c r="U493" s="3">
        <f t="shared" si="126"/>
        <v>0</v>
      </c>
      <c r="V493" s="21"/>
      <c r="W493" s="3">
        <v>4216.6987179487178</v>
      </c>
      <c r="X493" s="3">
        <v>2436.3148148148148</v>
      </c>
      <c r="Y493" s="22">
        <v>438.53666666666663</v>
      </c>
      <c r="Z493">
        <v>75</v>
      </c>
      <c r="AB493" s="3">
        <v>0</v>
      </c>
      <c r="AC493" s="3">
        <v>4167</v>
      </c>
      <c r="AD493" s="3">
        <f t="shared" si="121"/>
        <v>191748.13353276352</v>
      </c>
      <c r="AE493" s="3">
        <v>5687.5</v>
      </c>
      <c r="AG493" s="3">
        <f t="shared" si="116"/>
        <v>197435.63353276352</v>
      </c>
      <c r="AJ493" s="3">
        <v>25969.360295241226</v>
      </c>
      <c r="AK493" t="s">
        <v>529</v>
      </c>
      <c r="AL493" t="s">
        <v>530</v>
      </c>
      <c r="AM493" s="23">
        <v>8.5000000000000006E-2</v>
      </c>
      <c r="AN493" s="24">
        <f t="shared" si="127"/>
        <v>223404.99382800475</v>
      </c>
      <c r="AO493" s="25">
        <f t="shared" si="122"/>
        <v>18989.424475380405</v>
      </c>
      <c r="AP493" s="3">
        <f t="shared" si="123"/>
        <v>29700</v>
      </c>
      <c r="AQ493" s="24">
        <f t="shared" si="124"/>
        <v>2524.5</v>
      </c>
      <c r="AR493" s="24">
        <f t="shared" si="125"/>
        <v>274618.91830338514</v>
      </c>
      <c r="AS493" s="24">
        <f t="shared" si="117"/>
        <v>253104.99382800475</v>
      </c>
      <c r="AT493" t="s">
        <v>134</v>
      </c>
      <c r="AU493" t="s">
        <v>134</v>
      </c>
      <c r="AV493" t="s">
        <v>135</v>
      </c>
      <c r="AW493">
        <v>90030</v>
      </c>
      <c r="AX493" t="s">
        <v>136</v>
      </c>
      <c r="AY493">
        <v>94.088300000000004</v>
      </c>
      <c r="AZ493" s="3">
        <f t="shared" si="118"/>
        <v>2918.7361053753243</v>
      </c>
      <c r="BA493" s="24">
        <f t="shared" si="119"/>
        <v>253104.99382800475</v>
      </c>
      <c r="BB493" s="24">
        <f t="shared" si="120"/>
        <v>21513.924475380394</v>
      </c>
      <c r="BD493" t="s">
        <v>103</v>
      </c>
      <c r="BE493">
        <v>1</v>
      </c>
      <c r="BG493" t="s">
        <v>5305</v>
      </c>
      <c r="BI493" t="s">
        <v>531</v>
      </c>
      <c r="BN493" t="s">
        <v>5125</v>
      </c>
      <c r="BO493" t="s">
        <v>5061</v>
      </c>
      <c r="BP493" t="s">
        <v>5062</v>
      </c>
      <c r="BS493" t="e">
        <f>_xlfn.XLOOKUP(AV493,#REF!,#REF!)</f>
        <v>#REF!</v>
      </c>
    </row>
    <row r="494" spans="3:71" x14ac:dyDescent="0.2">
      <c r="C494" t="s">
        <v>94</v>
      </c>
      <c r="E494" t="s">
        <v>1645</v>
      </c>
      <c r="F494" t="s">
        <v>1646</v>
      </c>
      <c r="G494" t="s">
        <v>1647</v>
      </c>
      <c r="H494" s="1">
        <v>44929</v>
      </c>
      <c r="J494" t="s">
        <v>4708</v>
      </c>
      <c r="K494">
        <v>12</v>
      </c>
      <c r="L494" t="s">
        <v>4703</v>
      </c>
      <c r="M494" t="s">
        <v>293</v>
      </c>
      <c r="N494" t="s">
        <v>4668</v>
      </c>
      <c r="O494" t="s">
        <v>98</v>
      </c>
      <c r="P494" t="s">
        <v>99</v>
      </c>
      <c r="Q494">
        <f t="shared" si="115"/>
        <v>31</v>
      </c>
      <c r="R494" s="3">
        <v>372745</v>
      </c>
      <c r="S494" s="3">
        <v>67124.166666666672</v>
      </c>
      <c r="T494" s="20">
        <v>0</v>
      </c>
      <c r="U494" s="3">
        <f t="shared" si="126"/>
        <v>0</v>
      </c>
      <c r="V494" s="21"/>
      <c r="W494" s="3">
        <v>1493.3693910256409</v>
      </c>
      <c r="X494" s="3">
        <v>862.83564814814815</v>
      </c>
      <c r="Y494" s="22">
        <v>155.31041666666667</v>
      </c>
      <c r="Z494">
        <v>75</v>
      </c>
      <c r="AB494" s="3">
        <v>0</v>
      </c>
      <c r="AC494" s="3">
        <v>4167</v>
      </c>
      <c r="AD494" s="3">
        <f t="shared" si="121"/>
        <v>73877.682122507118</v>
      </c>
      <c r="AE494" s="3">
        <v>5687.5</v>
      </c>
      <c r="AG494" s="3">
        <f t="shared" si="116"/>
        <v>79565.182122507118</v>
      </c>
      <c r="AJ494" s="3">
        <v>5813.1491241962494</v>
      </c>
      <c r="AK494" t="s">
        <v>229</v>
      </c>
      <c r="AL494" t="s">
        <v>230</v>
      </c>
      <c r="AM494" s="23">
        <v>8.5000000000000006E-2</v>
      </c>
      <c r="AN494" s="24">
        <f t="shared" si="127"/>
        <v>85378.331246703368</v>
      </c>
      <c r="AO494" s="25">
        <f t="shared" si="122"/>
        <v>7257.158155969787</v>
      </c>
      <c r="AP494" s="3">
        <f t="shared" si="123"/>
        <v>29700</v>
      </c>
      <c r="AQ494" s="24">
        <f t="shared" si="124"/>
        <v>2524.5</v>
      </c>
      <c r="AR494" s="24">
        <f t="shared" si="125"/>
        <v>124859.98940267315</v>
      </c>
      <c r="AS494" s="24">
        <f t="shared" si="117"/>
        <v>115078.33124670337</v>
      </c>
      <c r="AT494" t="s">
        <v>632</v>
      </c>
      <c r="AU494" t="s">
        <v>632</v>
      </c>
      <c r="AV494" t="s">
        <v>633</v>
      </c>
      <c r="AW494" t="s">
        <v>4850</v>
      </c>
      <c r="AX494" t="s">
        <v>157</v>
      </c>
      <c r="AY494">
        <v>125.569</v>
      </c>
      <c r="AZ494" s="3">
        <f t="shared" si="118"/>
        <v>994.35361755427812</v>
      </c>
      <c r="BA494" s="24">
        <f t="shared" si="119"/>
        <v>115078.33124670337</v>
      </c>
      <c r="BB494" s="24">
        <f t="shared" si="120"/>
        <v>9781.6581559697806</v>
      </c>
      <c r="BD494" t="s">
        <v>103</v>
      </c>
      <c r="BE494">
        <v>1</v>
      </c>
      <c r="BG494" t="s">
        <v>5310</v>
      </c>
      <c r="BI494" t="s">
        <v>262</v>
      </c>
      <c r="BN494" t="s">
        <v>5104</v>
      </c>
      <c r="BO494" t="s">
        <v>5074</v>
      </c>
      <c r="BP494" t="s">
        <v>5144</v>
      </c>
      <c r="BS494" t="e">
        <f>_xlfn.XLOOKUP(AV494,#REF!,#REF!)</f>
        <v>#REF!</v>
      </c>
    </row>
    <row r="495" spans="3:71" x14ac:dyDescent="0.2">
      <c r="C495" t="s">
        <v>94</v>
      </c>
      <c r="E495" t="s">
        <v>1648</v>
      </c>
      <c r="F495" t="s">
        <v>1649</v>
      </c>
      <c r="G495" t="s">
        <v>1650</v>
      </c>
      <c r="H495" s="1">
        <v>44970</v>
      </c>
      <c r="J495" t="s">
        <v>4708</v>
      </c>
      <c r="K495">
        <v>12</v>
      </c>
      <c r="L495" t="s">
        <v>4703</v>
      </c>
      <c r="M495" t="s">
        <v>293</v>
      </c>
      <c r="N495" t="s">
        <v>4668</v>
      </c>
      <c r="O495" t="s">
        <v>98</v>
      </c>
      <c r="P495" t="s">
        <v>99</v>
      </c>
      <c r="Q495">
        <f t="shared" si="115"/>
        <v>31</v>
      </c>
      <c r="R495" s="3">
        <v>369868</v>
      </c>
      <c r="S495" s="3">
        <v>66644.583333333328</v>
      </c>
      <c r="T495" s="20">
        <v>0</v>
      </c>
      <c r="U495" s="3">
        <f t="shared" si="126"/>
        <v>0</v>
      </c>
      <c r="V495" s="21"/>
      <c r="W495" s="3">
        <v>1481.842948717949</v>
      </c>
      <c r="X495" s="3">
        <v>856.17592592592587</v>
      </c>
      <c r="Y495" s="22">
        <v>154.11166666666665</v>
      </c>
      <c r="Z495">
        <v>75</v>
      </c>
      <c r="AB495" s="3">
        <v>0</v>
      </c>
      <c r="AC495" s="3">
        <v>4167</v>
      </c>
      <c r="AD495" s="3">
        <f t="shared" si="121"/>
        <v>73378.713874643872</v>
      </c>
      <c r="AE495" s="3">
        <v>5687.5</v>
      </c>
      <c r="AG495" s="3">
        <f t="shared" si="116"/>
        <v>79066.213874643872</v>
      </c>
      <c r="AJ495" s="3">
        <v>5813.1491241962494</v>
      </c>
      <c r="AK495" t="s">
        <v>229</v>
      </c>
      <c r="AL495" t="s">
        <v>230</v>
      </c>
      <c r="AM495" s="23">
        <v>8.5000000000000006E-2</v>
      </c>
      <c r="AN495" s="24">
        <f t="shared" si="127"/>
        <v>84879.362998840123</v>
      </c>
      <c r="AO495" s="25">
        <f t="shared" si="122"/>
        <v>7214.7458549014109</v>
      </c>
      <c r="AP495" s="3">
        <f t="shared" si="123"/>
        <v>29700</v>
      </c>
      <c r="AQ495" s="24">
        <f t="shared" si="124"/>
        <v>2524.5</v>
      </c>
      <c r="AR495" s="24">
        <f t="shared" si="125"/>
        <v>124318.60885374153</v>
      </c>
      <c r="AS495" s="24">
        <f t="shared" si="117"/>
        <v>114579.36299884012</v>
      </c>
      <c r="AT495" t="s">
        <v>632</v>
      </c>
      <c r="AU495" t="s">
        <v>632</v>
      </c>
      <c r="AV495" t="s">
        <v>633</v>
      </c>
      <c r="AW495" t="s">
        <v>4850</v>
      </c>
      <c r="AX495" t="s">
        <v>157</v>
      </c>
      <c r="AY495">
        <v>125.569</v>
      </c>
      <c r="AZ495" s="3">
        <f t="shared" si="118"/>
        <v>990.04219874126204</v>
      </c>
      <c r="BA495" s="24">
        <f t="shared" si="119"/>
        <v>114579.36299884012</v>
      </c>
      <c r="BB495" s="24">
        <f t="shared" si="120"/>
        <v>9739.2458549014118</v>
      </c>
      <c r="BD495" t="s">
        <v>103</v>
      </c>
      <c r="BE495">
        <v>1</v>
      </c>
      <c r="BG495" t="s">
        <v>5310</v>
      </c>
      <c r="BI495" t="s">
        <v>262</v>
      </c>
      <c r="BN495" t="s">
        <v>5110</v>
      </c>
      <c r="BO495" t="s">
        <v>5074</v>
      </c>
      <c r="BP495" t="s">
        <v>5144</v>
      </c>
      <c r="BS495" t="e">
        <f>_xlfn.XLOOKUP(AV495,#REF!,#REF!)</f>
        <v>#REF!</v>
      </c>
    </row>
    <row r="496" spans="3:71" x14ac:dyDescent="0.2">
      <c r="C496" t="s">
        <v>94</v>
      </c>
      <c r="E496" t="s">
        <v>1651</v>
      </c>
      <c r="F496" t="s">
        <v>1652</v>
      </c>
      <c r="G496" t="s">
        <v>1653</v>
      </c>
      <c r="H496" s="1">
        <v>44935</v>
      </c>
      <c r="J496" t="s">
        <v>4708</v>
      </c>
      <c r="K496">
        <v>12</v>
      </c>
      <c r="L496" t="s">
        <v>4703</v>
      </c>
      <c r="M496" t="s">
        <v>293</v>
      </c>
      <c r="N496" t="s">
        <v>4668</v>
      </c>
      <c r="O496" t="s">
        <v>98</v>
      </c>
      <c r="P496" t="s">
        <v>99</v>
      </c>
      <c r="Q496">
        <f t="shared" si="115"/>
        <v>31</v>
      </c>
      <c r="R496" s="3">
        <v>472620</v>
      </c>
      <c r="S496" s="3">
        <v>83769.916666666672</v>
      </c>
      <c r="T496" s="20">
        <v>0</v>
      </c>
      <c r="U496" s="3">
        <f t="shared" si="126"/>
        <v>0</v>
      </c>
      <c r="V496" s="21"/>
      <c r="W496" s="3">
        <v>1893.5096153846155</v>
      </c>
      <c r="X496" s="3">
        <v>1094.0277777777778</v>
      </c>
      <c r="Y496" s="22">
        <v>196.92500000000001</v>
      </c>
      <c r="Z496">
        <v>75</v>
      </c>
      <c r="AB496" s="3">
        <v>0</v>
      </c>
      <c r="AC496" s="3">
        <v>4167</v>
      </c>
      <c r="AD496" s="3">
        <f t="shared" si="121"/>
        <v>91196.379059829065</v>
      </c>
      <c r="AE496" s="3">
        <v>5687.5</v>
      </c>
      <c r="AG496" s="3">
        <f t="shared" si="116"/>
        <v>96883.879059829065</v>
      </c>
      <c r="AJ496" s="3">
        <v>3900.7409927950625</v>
      </c>
      <c r="AK496" t="s">
        <v>289</v>
      </c>
      <c r="AL496" t="s">
        <v>290</v>
      </c>
      <c r="AM496" s="23">
        <v>8.5000000000000006E-2</v>
      </c>
      <c r="AN496" s="24">
        <f t="shared" si="127"/>
        <v>100784.62005262413</v>
      </c>
      <c r="AO496" s="25">
        <f t="shared" si="122"/>
        <v>8566.692704473051</v>
      </c>
      <c r="AP496" s="3">
        <f t="shared" si="123"/>
        <v>29700</v>
      </c>
      <c r="AQ496" s="24">
        <f t="shared" si="124"/>
        <v>2524.5</v>
      </c>
      <c r="AR496" s="24">
        <f t="shared" si="125"/>
        <v>141575.81275709718</v>
      </c>
      <c r="AS496" s="24">
        <f t="shared" si="117"/>
        <v>130484.62005262413</v>
      </c>
      <c r="AT496" t="s">
        <v>134</v>
      </c>
      <c r="AU496" t="s">
        <v>134</v>
      </c>
      <c r="AV496" t="s">
        <v>135</v>
      </c>
      <c r="AW496">
        <v>90382</v>
      </c>
      <c r="AX496" t="s">
        <v>136</v>
      </c>
      <c r="AY496">
        <v>94.088300000000004</v>
      </c>
      <c r="AZ496" s="3">
        <f t="shared" si="118"/>
        <v>1504.7121986165887</v>
      </c>
      <c r="BA496" s="24">
        <f t="shared" si="119"/>
        <v>130484.62005262413</v>
      </c>
      <c r="BB496" s="24">
        <f t="shared" si="120"/>
        <v>11091.192704473055</v>
      </c>
      <c r="BD496" t="s">
        <v>103</v>
      </c>
      <c r="BE496">
        <v>1</v>
      </c>
      <c r="BG496" t="s">
        <v>5305</v>
      </c>
      <c r="BI496" t="s">
        <v>312</v>
      </c>
      <c r="BN496" t="s">
        <v>5115</v>
      </c>
      <c r="BO496" t="s">
        <v>5061</v>
      </c>
      <c r="BP496" t="s">
        <v>5062</v>
      </c>
      <c r="BS496" t="e">
        <f>_xlfn.XLOOKUP(AV496,#REF!,#REF!)</f>
        <v>#REF!</v>
      </c>
    </row>
    <row r="497" spans="2:71" x14ac:dyDescent="0.2">
      <c r="C497" t="s">
        <v>94</v>
      </c>
      <c r="E497" t="s">
        <v>1654</v>
      </c>
      <c r="F497" t="s">
        <v>1655</v>
      </c>
      <c r="G497" t="s">
        <v>1656</v>
      </c>
      <c r="H497" s="1">
        <v>44977</v>
      </c>
      <c r="J497" t="s">
        <v>4708</v>
      </c>
      <c r="K497">
        <v>12</v>
      </c>
      <c r="L497" t="s">
        <v>4703</v>
      </c>
      <c r="M497" t="s">
        <v>293</v>
      </c>
      <c r="N497" t="s">
        <v>4668</v>
      </c>
      <c r="O497" t="s">
        <v>98</v>
      </c>
      <c r="P497" t="s">
        <v>99</v>
      </c>
      <c r="Q497">
        <f t="shared" si="115"/>
        <v>31</v>
      </c>
      <c r="R497" s="3">
        <v>483944</v>
      </c>
      <c r="S497" s="3">
        <v>85657.25</v>
      </c>
      <c r="T497" s="20">
        <v>0</v>
      </c>
      <c r="U497" s="3">
        <f t="shared" si="126"/>
        <v>0</v>
      </c>
      <c r="V497" s="21"/>
      <c r="W497" s="3">
        <v>1938.8782051282053</v>
      </c>
      <c r="X497" s="3">
        <v>1120.2407407407406</v>
      </c>
      <c r="Y497" s="22">
        <v>201.64333333333332</v>
      </c>
      <c r="Z497">
        <v>75</v>
      </c>
      <c r="AB497" s="3">
        <v>0</v>
      </c>
      <c r="AC497" s="3">
        <v>4167</v>
      </c>
      <c r="AD497" s="3">
        <f t="shared" si="121"/>
        <v>93160.012279202274</v>
      </c>
      <c r="AE497" s="3">
        <v>5687.5</v>
      </c>
      <c r="AG497" s="3">
        <f t="shared" si="116"/>
        <v>98847.512279202274</v>
      </c>
      <c r="AJ497" s="3">
        <v>3900.7409927950625</v>
      </c>
      <c r="AK497" t="s">
        <v>289</v>
      </c>
      <c r="AL497" t="s">
        <v>290</v>
      </c>
      <c r="AM497" s="23">
        <v>8.5000000000000006E-2</v>
      </c>
      <c r="AN497" s="24">
        <f t="shared" si="127"/>
        <v>102748.25327199734</v>
      </c>
      <c r="AO497" s="25">
        <f t="shared" si="122"/>
        <v>8733.6015281197742</v>
      </c>
      <c r="AP497" s="3">
        <f t="shared" si="123"/>
        <v>29700</v>
      </c>
      <c r="AQ497" s="24">
        <f t="shared" si="124"/>
        <v>2524.5</v>
      </c>
      <c r="AR497" s="24">
        <f t="shared" si="125"/>
        <v>143706.35480011711</v>
      </c>
      <c r="AS497" s="24">
        <f t="shared" si="117"/>
        <v>132448.25327199732</v>
      </c>
      <c r="AT497" t="s">
        <v>134</v>
      </c>
      <c r="AU497" t="s">
        <v>134</v>
      </c>
      <c r="AV497" t="s">
        <v>135</v>
      </c>
      <c r="AW497">
        <v>35802</v>
      </c>
      <c r="AX497" t="s">
        <v>136</v>
      </c>
      <c r="AY497">
        <v>94.088300000000004</v>
      </c>
      <c r="AZ497" s="3">
        <f t="shared" si="118"/>
        <v>1527.3562685277245</v>
      </c>
      <c r="BA497" s="24">
        <f t="shared" si="119"/>
        <v>132448.25327199732</v>
      </c>
      <c r="BB497" s="24">
        <f t="shared" si="120"/>
        <v>11258.101528119791</v>
      </c>
      <c r="BD497" t="s">
        <v>103</v>
      </c>
      <c r="BE497">
        <v>1</v>
      </c>
      <c r="BG497" t="s">
        <v>5305</v>
      </c>
      <c r="BI497" t="s">
        <v>262</v>
      </c>
      <c r="BN497" t="s">
        <v>5109</v>
      </c>
      <c r="BO497" t="s">
        <v>5061</v>
      </c>
      <c r="BP497" t="s">
        <v>5062</v>
      </c>
      <c r="BS497" t="e">
        <f>_xlfn.XLOOKUP(AV497,#REF!,#REF!)</f>
        <v>#REF!</v>
      </c>
    </row>
    <row r="498" spans="2:71" x14ac:dyDescent="0.2">
      <c r="C498" t="s">
        <v>94</v>
      </c>
      <c r="E498" t="s">
        <v>1657</v>
      </c>
      <c r="F498" t="s">
        <v>1658</v>
      </c>
      <c r="G498" t="s">
        <v>1659</v>
      </c>
      <c r="H498" s="1">
        <v>44942</v>
      </c>
      <c r="J498" t="s">
        <v>4702</v>
      </c>
      <c r="K498">
        <v>13</v>
      </c>
      <c r="L498" t="s">
        <v>4703</v>
      </c>
      <c r="M498" t="s">
        <v>293</v>
      </c>
      <c r="N498" t="s">
        <v>4668</v>
      </c>
      <c r="O498" t="s">
        <v>98</v>
      </c>
      <c r="P498" t="s">
        <v>99</v>
      </c>
      <c r="Q498">
        <f t="shared" si="115"/>
        <v>31</v>
      </c>
      <c r="R498" s="3">
        <v>352442</v>
      </c>
      <c r="S498" s="3">
        <v>63740.333333333328</v>
      </c>
      <c r="T498" s="20">
        <v>0</v>
      </c>
      <c r="U498" s="3">
        <f t="shared" si="126"/>
        <v>0</v>
      </c>
      <c r="V498" s="21"/>
      <c r="W498" s="3">
        <v>1412.0272435897434</v>
      </c>
      <c r="X498" s="3">
        <v>815.83796296296305</v>
      </c>
      <c r="Y498" s="22">
        <v>146.85083333333336</v>
      </c>
      <c r="Z498">
        <v>75</v>
      </c>
      <c r="AB498" s="3">
        <v>0</v>
      </c>
      <c r="AC498" s="3">
        <v>4167</v>
      </c>
      <c r="AD498" s="3">
        <f t="shared" si="121"/>
        <v>70357.049373219357</v>
      </c>
      <c r="AE498" s="3">
        <v>5687.5</v>
      </c>
      <c r="AG498" s="3">
        <f t="shared" si="116"/>
        <v>76044.549373219357</v>
      </c>
      <c r="AJ498" s="3">
        <v>5813.1491241962494</v>
      </c>
      <c r="AK498" t="s">
        <v>229</v>
      </c>
      <c r="AL498" t="s">
        <v>230</v>
      </c>
      <c r="AM498" s="23">
        <v>8.5000000000000006E-2</v>
      </c>
      <c r="AN498" s="24">
        <f t="shared" si="127"/>
        <v>81857.698497415608</v>
      </c>
      <c r="AO498" s="25">
        <f t="shared" si="122"/>
        <v>6957.9043722803272</v>
      </c>
      <c r="AP498" s="3">
        <f t="shared" si="123"/>
        <v>29700</v>
      </c>
      <c r="AQ498" s="24">
        <f t="shared" si="124"/>
        <v>2524.5</v>
      </c>
      <c r="AR498" s="24">
        <f t="shared" si="125"/>
        <v>121040.10286969594</v>
      </c>
      <c r="AS498" s="24">
        <f t="shared" si="117"/>
        <v>111557.69849741561</v>
      </c>
      <c r="AT498" t="s">
        <v>632</v>
      </c>
      <c r="AU498" t="s">
        <v>632</v>
      </c>
      <c r="AV498" t="s">
        <v>633</v>
      </c>
      <c r="AW498" t="s">
        <v>4850</v>
      </c>
      <c r="AX498" t="s">
        <v>157</v>
      </c>
      <c r="AY498">
        <v>125.569</v>
      </c>
      <c r="AZ498" s="3">
        <f t="shared" si="118"/>
        <v>963.93299994183224</v>
      </c>
      <c r="BA498" s="24">
        <f t="shared" si="119"/>
        <v>111557.69849741561</v>
      </c>
      <c r="BB498" s="24">
        <f t="shared" si="120"/>
        <v>9482.4043722803326</v>
      </c>
      <c r="BD498" t="s">
        <v>103</v>
      </c>
      <c r="BE498">
        <v>1</v>
      </c>
      <c r="BG498" t="s">
        <v>5310</v>
      </c>
      <c r="BI498" t="s">
        <v>262</v>
      </c>
      <c r="BN498" t="s">
        <v>5110</v>
      </c>
      <c r="BO498" t="s">
        <v>5074</v>
      </c>
      <c r="BP498" t="s">
        <v>5144</v>
      </c>
      <c r="BS498" t="e">
        <f>_xlfn.XLOOKUP(AV498,#REF!,#REF!)</f>
        <v>#REF!</v>
      </c>
    </row>
    <row r="499" spans="2:71" x14ac:dyDescent="0.2">
      <c r="C499" t="s">
        <v>94</v>
      </c>
      <c r="E499" t="s">
        <v>1660</v>
      </c>
      <c r="F499" t="s">
        <v>1661</v>
      </c>
      <c r="G499" t="s">
        <v>1662</v>
      </c>
      <c r="H499" s="1">
        <v>44963</v>
      </c>
      <c r="J499" t="s">
        <v>4678</v>
      </c>
      <c r="K499">
        <v>15</v>
      </c>
      <c r="L499" t="s">
        <v>4691</v>
      </c>
      <c r="M499" t="s">
        <v>4444</v>
      </c>
      <c r="N499" t="s">
        <v>4668</v>
      </c>
      <c r="O499" t="s">
        <v>98</v>
      </c>
      <c r="P499" t="s">
        <v>99</v>
      </c>
      <c r="Q499">
        <f t="shared" si="115"/>
        <v>31</v>
      </c>
      <c r="R499" s="3">
        <v>1729066</v>
      </c>
      <c r="S499" s="3">
        <v>288177.58333333331</v>
      </c>
      <c r="T499" s="20">
        <v>0</v>
      </c>
      <c r="U499" s="3">
        <f t="shared" si="126"/>
        <v>0</v>
      </c>
      <c r="V499" s="21"/>
      <c r="W499" s="3">
        <v>6927.3477564102568</v>
      </c>
      <c r="X499" s="3">
        <v>4002.4675925925931</v>
      </c>
      <c r="Y499" s="22">
        <v>720.44416666666677</v>
      </c>
      <c r="Z499">
        <v>75</v>
      </c>
      <c r="AB499" s="3">
        <v>0</v>
      </c>
      <c r="AC499" s="3">
        <v>4167</v>
      </c>
      <c r="AD499" s="3">
        <f t="shared" si="121"/>
        <v>304069.8428490028</v>
      </c>
      <c r="AE499" s="3">
        <v>7046.666666666667</v>
      </c>
      <c r="AG499" s="3">
        <f t="shared" si="116"/>
        <v>311116.50951566949</v>
      </c>
      <c r="AJ499" s="3">
        <v>16772.619396754653</v>
      </c>
      <c r="AK499" t="s">
        <v>538</v>
      </c>
      <c r="AL499" t="s">
        <v>539</v>
      </c>
      <c r="AM499" s="23">
        <v>0.1</v>
      </c>
      <c r="AN499" s="24">
        <f t="shared" si="127"/>
        <v>327889.12891242414</v>
      </c>
      <c r="AO499" s="25">
        <f t="shared" si="122"/>
        <v>32788.912891242413</v>
      </c>
      <c r="AP499" s="3">
        <f t="shared" si="123"/>
        <v>29700</v>
      </c>
      <c r="AQ499" s="24">
        <f t="shared" si="124"/>
        <v>2970</v>
      </c>
      <c r="AR499" s="24">
        <f t="shared" si="125"/>
        <v>393348.04180366657</v>
      </c>
      <c r="AS499" s="24">
        <f t="shared" si="117"/>
        <v>357589.12891242414</v>
      </c>
      <c r="AT499" t="s">
        <v>101</v>
      </c>
      <c r="AU499" t="s">
        <v>101</v>
      </c>
      <c r="AV499" t="s">
        <v>101</v>
      </c>
      <c r="AW499">
        <v>2041128</v>
      </c>
      <c r="AX499" t="s">
        <v>102</v>
      </c>
      <c r="AY499">
        <v>108.643</v>
      </c>
      <c r="AZ499" s="3">
        <f t="shared" si="118"/>
        <v>3620.5557818144434</v>
      </c>
      <c r="BA499" s="24">
        <f t="shared" si="119"/>
        <v>357589.12891242414</v>
      </c>
      <c r="BB499" s="24">
        <f t="shared" si="120"/>
        <v>35758.91289124242</v>
      </c>
      <c r="BD499" t="s">
        <v>103</v>
      </c>
      <c r="BE499">
        <v>1</v>
      </c>
      <c r="BG499" t="s">
        <v>5304</v>
      </c>
      <c r="BI499" t="s">
        <v>540</v>
      </c>
      <c r="BN499" t="s">
        <v>5119</v>
      </c>
      <c r="BO499" t="s">
        <v>134</v>
      </c>
      <c r="BP499" t="s">
        <v>5091</v>
      </c>
    </row>
    <row r="500" spans="2:71" x14ac:dyDescent="0.2">
      <c r="C500" t="s">
        <v>94</v>
      </c>
      <c r="E500" t="s">
        <v>1663</v>
      </c>
      <c r="F500" t="s">
        <v>1664</v>
      </c>
      <c r="G500" t="s">
        <v>1665</v>
      </c>
      <c r="H500" s="1">
        <v>44949</v>
      </c>
      <c r="J500" t="s">
        <v>4702</v>
      </c>
      <c r="K500">
        <v>13</v>
      </c>
      <c r="L500" t="s">
        <v>4691</v>
      </c>
      <c r="M500" t="s">
        <v>4444</v>
      </c>
      <c r="N500" t="s">
        <v>4668</v>
      </c>
      <c r="O500" t="s">
        <v>98</v>
      </c>
      <c r="P500" t="s">
        <v>99</v>
      </c>
      <c r="Q500">
        <f t="shared" si="115"/>
        <v>31</v>
      </c>
      <c r="R500" s="3">
        <v>355415</v>
      </c>
      <c r="S500" s="3">
        <v>64235.833333333328</v>
      </c>
      <c r="T500" s="20">
        <v>0</v>
      </c>
      <c r="U500" s="3">
        <f t="shared" si="126"/>
        <v>0</v>
      </c>
      <c r="V500" s="21"/>
      <c r="W500" s="3">
        <v>1423.938301282051</v>
      </c>
      <c r="X500" s="3">
        <v>822.71990740740739</v>
      </c>
      <c r="Y500" s="22">
        <v>148.08958333333334</v>
      </c>
      <c r="Z500">
        <v>75</v>
      </c>
      <c r="AB500" s="3">
        <v>0</v>
      </c>
      <c r="AC500" s="3">
        <v>4167</v>
      </c>
      <c r="AD500" s="3">
        <f t="shared" si="121"/>
        <v>70872.581125356111</v>
      </c>
      <c r="AE500" s="3">
        <v>7046.666666666667</v>
      </c>
      <c r="AG500" s="3">
        <f t="shared" si="116"/>
        <v>77919.247792022783</v>
      </c>
      <c r="AJ500" s="3">
        <v>0</v>
      </c>
      <c r="AK500" t="s">
        <v>100</v>
      </c>
      <c r="AM500" s="23">
        <v>0.1</v>
      </c>
      <c r="AN500" s="24">
        <f t="shared" si="127"/>
        <v>77919.247792022783</v>
      </c>
      <c r="AO500" s="25">
        <f t="shared" si="122"/>
        <v>7791.9247792022788</v>
      </c>
      <c r="AP500" s="3">
        <f t="shared" si="123"/>
        <v>29700</v>
      </c>
      <c r="AQ500" s="24">
        <f t="shared" si="124"/>
        <v>2970</v>
      </c>
      <c r="AR500" s="24">
        <f t="shared" si="125"/>
        <v>118381.17257122506</v>
      </c>
      <c r="AS500" s="24">
        <f t="shared" si="117"/>
        <v>107619.24779202278</v>
      </c>
      <c r="AT500" t="s">
        <v>134</v>
      </c>
      <c r="AU500" t="s">
        <v>134</v>
      </c>
      <c r="AV500" t="s">
        <v>135</v>
      </c>
      <c r="AW500">
        <v>90326</v>
      </c>
      <c r="AX500" t="s">
        <v>136</v>
      </c>
      <c r="AY500">
        <v>94.088300000000004</v>
      </c>
      <c r="AZ500" s="3">
        <f t="shared" si="118"/>
        <v>1258.1922786491525</v>
      </c>
      <c r="BA500" s="24">
        <f t="shared" si="119"/>
        <v>107619.24779202278</v>
      </c>
      <c r="BB500" s="24">
        <f t="shared" si="120"/>
        <v>10761.92477920228</v>
      </c>
      <c r="BD500" t="s">
        <v>103</v>
      </c>
      <c r="BE500">
        <v>1</v>
      </c>
      <c r="BG500" t="s">
        <v>5305</v>
      </c>
      <c r="BI500" t="s">
        <v>598</v>
      </c>
      <c r="BN500" t="s">
        <v>5128</v>
      </c>
      <c r="BO500" t="s">
        <v>134</v>
      </c>
      <c r="BP500" t="s">
        <v>5091</v>
      </c>
      <c r="BS500" t="e">
        <f>_xlfn.XLOOKUP(AV500,#REF!,#REF!)</f>
        <v>#REF!</v>
      </c>
    </row>
    <row r="501" spans="2:71" x14ac:dyDescent="0.2">
      <c r="C501" t="s">
        <v>94</v>
      </c>
      <c r="E501" t="s">
        <v>1666</v>
      </c>
      <c r="F501" t="s">
        <v>1667</v>
      </c>
      <c r="G501" t="s">
        <v>1668</v>
      </c>
      <c r="H501" s="1">
        <v>44963</v>
      </c>
      <c r="J501" t="s">
        <v>4708</v>
      </c>
      <c r="K501">
        <v>12</v>
      </c>
      <c r="L501" t="s">
        <v>4703</v>
      </c>
      <c r="M501" t="s">
        <v>293</v>
      </c>
      <c r="N501" t="s">
        <v>4668</v>
      </c>
      <c r="O501" t="s">
        <v>98</v>
      </c>
      <c r="P501" t="s">
        <v>99</v>
      </c>
      <c r="Q501">
        <f t="shared" si="115"/>
        <v>31</v>
      </c>
      <c r="R501" s="3">
        <v>324175</v>
      </c>
      <c r="S501" s="3">
        <v>59029.166666666664</v>
      </c>
      <c r="T501" s="20">
        <v>0</v>
      </c>
      <c r="U501" s="3">
        <f t="shared" si="126"/>
        <v>0</v>
      </c>
      <c r="V501" s="21"/>
      <c r="W501" s="3">
        <v>1298.7780448717949</v>
      </c>
      <c r="X501" s="3">
        <v>750.40509259259261</v>
      </c>
      <c r="Y501" s="22">
        <v>135.07291666666666</v>
      </c>
      <c r="Z501">
        <v>75</v>
      </c>
      <c r="AB501" s="3">
        <v>0</v>
      </c>
      <c r="AC501" s="3">
        <v>4167</v>
      </c>
      <c r="AD501" s="3">
        <f t="shared" si="121"/>
        <v>65455.422720797716</v>
      </c>
      <c r="AE501" s="3">
        <v>5687.5</v>
      </c>
      <c r="AG501" s="3">
        <f t="shared" si="116"/>
        <v>71142.922720797709</v>
      </c>
      <c r="AJ501" s="3">
        <v>5813.1491241962494</v>
      </c>
      <c r="AK501" t="s">
        <v>229</v>
      </c>
      <c r="AL501" t="s">
        <v>230</v>
      </c>
      <c r="AM501" s="23">
        <v>8.5000000000000006E-2</v>
      </c>
      <c r="AN501" s="24">
        <f t="shared" si="127"/>
        <v>76956.07184499396</v>
      </c>
      <c r="AO501" s="25">
        <f t="shared" si="122"/>
        <v>6541.266106824487</v>
      </c>
      <c r="AP501" s="3">
        <f t="shared" si="123"/>
        <v>29700</v>
      </c>
      <c r="AQ501" s="24">
        <f t="shared" si="124"/>
        <v>2524.5</v>
      </c>
      <c r="AR501" s="24">
        <f t="shared" si="125"/>
        <v>115721.83795181845</v>
      </c>
      <c r="AS501" s="24">
        <f t="shared" si="117"/>
        <v>106656.07184499396</v>
      </c>
      <c r="AT501" t="s">
        <v>632</v>
      </c>
      <c r="AU501" t="s">
        <v>632</v>
      </c>
      <c r="AV501" t="s">
        <v>633</v>
      </c>
      <c r="AW501" t="s">
        <v>4850</v>
      </c>
      <c r="AX501" t="s">
        <v>157</v>
      </c>
      <c r="AY501">
        <v>125.569</v>
      </c>
      <c r="AZ501" s="3">
        <f t="shared" si="118"/>
        <v>921.57967294330967</v>
      </c>
      <c r="BA501" s="24">
        <f t="shared" si="119"/>
        <v>106656.07184499396</v>
      </c>
      <c r="BB501" s="24">
        <f t="shared" si="120"/>
        <v>9065.7661068244925</v>
      </c>
      <c r="BD501" t="s">
        <v>103</v>
      </c>
      <c r="BE501">
        <v>1</v>
      </c>
      <c r="BG501" t="s">
        <v>5310</v>
      </c>
      <c r="BI501" t="s">
        <v>262</v>
      </c>
      <c r="BN501" t="s">
        <v>5110</v>
      </c>
      <c r="BO501" t="s">
        <v>5074</v>
      </c>
      <c r="BP501" t="s">
        <v>5144</v>
      </c>
      <c r="BS501" t="e">
        <f>_xlfn.XLOOKUP(AV501,#REF!,#REF!)</f>
        <v>#REF!</v>
      </c>
    </row>
    <row r="502" spans="2:71" x14ac:dyDescent="0.2">
      <c r="C502" t="s">
        <v>94</v>
      </c>
      <c r="E502" t="s">
        <v>1669</v>
      </c>
      <c r="F502" t="s">
        <v>1670</v>
      </c>
      <c r="G502" t="s">
        <v>1671</v>
      </c>
      <c r="H502" s="1">
        <v>45040</v>
      </c>
      <c r="J502" t="s">
        <v>4678</v>
      </c>
      <c r="K502">
        <v>15</v>
      </c>
      <c r="L502" t="s">
        <v>4691</v>
      </c>
      <c r="M502" t="s">
        <v>4444</v>
      </c>
      <c r="N502" t="s">
        <v>4668</v>
      </c>
      <c r="O502" t="s">
        <v>98</v>
      </c>
      <c r="P502" t="s">
        <v>99</v>
      </c>
      <c r="Q502">
        <f t="shared" si="115"/>
        <v>31</v>
      </c>
      <c r="R502" s="3">
        <v>890535</v>
      </c>
      <c r="S502" s="3">
        <v>148422.41666666666</v>
      </c>
      <c r="T502" s="20">
        <v>0</v>
      </c>
      <c r="U502" s="3">
        <f t="shared" si="126"/>
        <v>0</v>
      </c>
      <c r="V502" s="21"/>
      <c r="W502" s="3">
        <v>3567.8485576923081</v>
      </c>
      <c r="X502" s="3">
        <v>2061.4236111111113</v>
      </c>
      <c r="Y502" s="22">
        <v>371.05625000000003</v>
      </c>
      <c r="Z502">
        <v>75</v>
      </c>
      <c r="AB502" s="3">
        <v>0</v>
      </c>
      <c r="AC502" s="3">
        <v>4167</v>
      </c>
      <c r="AD502" s="3">
        <f t="shared" si="121"/>
        <v>158664.74508547009</v>
      </c>
      <c r="AE502" s="3">
        <v>7046.666666666667</v>
      </c>
      <c r="AG502" s="3">
        <f t="shared" si="116"/>
        <v>165711.41175213674</v>
      </c>
      <c r="AJ502" s="3">
        <v>7372.3146980524034</v>
      </c>
      <c r="AK502" t="s">
        <v>433</v>
      </c>
      <c r="AL502" t="s">
        <v>434</v>
      </c>
      <c r="AM502" s="23">
        <v>0.1</v>
      </c>
      <c r="AN502" s="24">
        <f t="shared" si="127"/>
        <v>173083.72645018913</v>
      </c>
      <c r="AO502" s="25">
        <f t="shared" si="122"/>
        <v>17308.372645018913</v>
      </c>
      <c r="AP502" s="3">
        <f t="shared" si="123"/>
        <v>29700</v>
      </c>
      <c r="AQ502" s="24">
        <f t="shared" si="124"/>
        <v>2970</v>
      </c>
      <c r="AR502" s="24">
        <f t="shared" si="125"/>
        <v>223062.09909520805</v>
      </c>
      <c r="AS502" s="24">
        <f t="shared" si="117"/>
        <v>202783.72645018913</v>
      </c>
      <c r="AT502" t="s">
        <v>134</v>
      </c>
      <c r="AU502" t="s">
        <v>134</v>
      </c>
      <c r="AV502" t="s">
        <v>135</v>
      </c>
      <c r="AW502">
        <v>90324</v>
      </c>
      <c r="AX502" t="s">
        <v>136</v>
      </c>
      <c r="AY502">
        <v>94.088300000000004</v>
      </c>
      <c r="AZ502" s="3">
        <f t="shared" si="118"/>
        <v>2370.7740398668916</v>
      </c>
      <c r="BA502" s="24">
        <f t="shared" si="119"/>
        <v>202783.72645018913</v>
      </c>
      <c r="BB502" s="24">
        <f t="shared" si="120"/>
        <v>20278.372645018913</v>
      </c>
      <c r="BD502" t="s">
        <v>103</v>
      </c>
      <c r="BE502">
        <v>1</v>
      </c>
      <c r="BG502" t="s">
        <v>5305</v>
      </c>
      <c r="BI502" t="s">
        <v>435</v>
      </c>
      <c r="BN502" t="s">
        <v>5119</v>
      </c>
      <c r="BO502" t="s">
        <v>134</v>
      </c>
      <c r="BP502" t="s">
        <v>5091</v>
      </c>
      <c r="BS502" t="e">
        <f>_xlfn.XLOOKUP(AV502,#REF!,#REF!)</f>
        <v>#REF!</v>
      </c>
    </row>
    <row r="503" spans="2:71" x14ac:dyDescent="0.2">
      <c r="C503" t="s">
        <v>94</v>
      </c>
      <c r="E503" t="s">
        <v>1672</v>
      </c>
      <c r="F503" t="s">
        <v>1673</v>
      </c>
      <c r="G503" t="s">
        <v>1674</v>
      </c>
      <c r="H503" s="1">
        <v>44984</v>
      </c>
      <c r="J503" t="s">
        <v>4678</v>
      </c>
      <c r="K503">
        <v>15</v>
      </c>
      <c r="L503" t="s">
        <v>4691</v>
      </c>
      <c r="M503" t="s">
        <v>4444</v>
      </c>
      <c r="N503" t="s">
        <v>4668</v>
      </c>
      <c r="O503" t="s">
        <v>98</v>
      </c>
      <c r="P503" t="s">
        <v>99</v>
      </c>
      <c r="Q503">
        <f t="shared" si="115"/>
        <v>31</v>
      </c>
      <c r="R503" s="3">
        <v>1216181</v>
      </c>
      <c r="S503" s="3">
        <v>202696.75</v>
      </c>
      <c r="T503" s="20">
        <v>0</v>
      </c>
      <c r="U503" s="3">
        <f t="shared" si="126"/>
        <v>0</v>
      </c>
      <c r="V503" s="21"/>
      <c r="W503" s="3">
        <v>4872.5200320512822</v>
      </c>
      <c r="X503" s="3">
        <v>2815.2337962962965</v>
      </c>
      <c r="Y503" s="22">
        <v>506.74208333333337</v>
      </c>
      <c r="Z503">
        <v>75</v>
      </c>
      <c r="AB503" s="3">
        <v>10382.984153467754</v>
      </c>
      <c r="AC503" s="3">
        <v>4167</v>
      </c>
      <c r="AD503" s="3">
        <f t="shared" si="121"/>
        <v>225516.23006514867</v>
      </c>
      <c r="AE503" s="3">
        <v>7046.666666666667</v>
      </c>
      <c r="AG503" s="3">
        <f t="shared" si="116"/>
        <v>232562.89673181533</v>
      </c>
      <c r="AJ503" s="3">
        <v>7372.3146980524034</v>
      </c>
      <c r="AK503" t="s">
        <v>433</v>
      </c>
      <c r="AL503" t="s">
        <v>434</v>
      </c>
      <c r="AM503" s="23">
        <v>0.1</v>
      </c>
      <c r="AN503" s="24">
        <f t="shared" si="127"/>
        <v>239935.21142986772</v>
      </c>
      <c r="AO503" s="25">
        <f t="shared" si="122"/>
        <v>23993.521142986774</v>
      </c>
      <c r="AP503" s="3">
        <f t="shared" si="123"/>
        <v>29700</v>
      </c>
      <c r="AQ503" s="24">
        <f t="shared" si="124"/>
        <v>2970</v>
      </c>
      <c r="AR503" s="24">
        <f t="shared" si="125"/>
        <v>296598.7325728545</v>
      </c>
      <c r="AS503" s="24">
        <f t="shared" si="117"/>
        <v>269635.21142986772</v>
      </c>
      <c r="AT503" t="s">
        <v>134</v>
      </c>
      <c r="AU503" t="s">
        <v>134</v>
      </c>
      <c r="AV503" t="s">
        <v>135</v>
      </c>
      <c r="AW503">
        <v>90324</v>
      </c>
      <c r="AX503" t="s">
        <v>136</v>
      </c>
      <c r="AY503">
        <v>94.088300000000004</v>
      </c>
      <c r="AZ503" s="3">
        <f t="shared" si="118"/>
        <v>3152.3444739978772</v>
      </c>
      <c r="BA503" s="24">
        <f t="shared" si="119"/>
        <v>269635.21142986772</v>
      </c>
      <c r="BB503" s="24">
        <f t="shared" si="120"/>
        <v>26963.521142986778</v>
      </c>
      <c r="BD503" t="s">
        <v>103</v>
      </c>
      <c r="BE503">
        <v>1</v>
      </c>
      <c r="BG503" t="s">
        <v>5305</v>
      </c>
      <c r="BI503" t="s">
        <v>435</v>
      </c>
      <c r="BN503" t="s">
        <v>5119</v>
      </c>
      <c r="BO503" t="s">
        <v>134</v>
      </c>
      <c r="BP503" t="s">
        <v>5091</v>
      </c>
      <c r="BS503" t="e">
        <f>_xlfn.XLOOKUP(AV503,#REF!,#REF!)</f>
        <v>#REF!</v>
      </c>
    </row>
    <row r="504" spans="2:71" x14ac:dyDescent="0.2">
      <c r="C504" t="s">
        <v>94</v>
      </c>
      <c r="E504" t="s">
        <v>1675</v>
      </c>
      <c r="F504" t="s">
        <v>1676</v>
      </c>
      <c r="G504" t="s">
        <v>1677</v>
      </c>
      <c r="H504" s="1">
        <v>45019</v>
      </c>
      <c r="J504" t="s">
        <v>151</v>
      </c>
      <c r="K504">
        <v>16</v>
      </c>
      <c r="L504" t="s">
        <v>4667</v>
      </c>
      <c r="M504" t="s">
        <v>3984</v>
      </c>
      <c r="N504" t="s">
        <v>4668</v>
      </c>
      <c r="O504" t="s">
        <v>98</v>
      </c>
      <c r="P504" t="s">
        <v>99</v>
      </c>
      <c r="Q504">
        <f t="shared" si="115"/>
        <v>31</v>
      </c>
      <c r="R504" s="3">
        <v>1044907</v>
      </c>
      <c r="S504" s="3">
        <v>174151.08333333334</v>
      </c>
      <c r="T504" s="20">
        <v>0</v>
      </c>
      <c r="U504" s="3">
        <f t="shared" si="126"/>
        <v>0</v>
      </c>
      <c r="V504" s="21"/>
      <c r="W504" s="3">
        <v>4186.3261217948721</v>
      </c>
      <c r="X504" s="3">
        <v>2418.7662037037035</v>
      </c>
      <c r="Y504" s="22">
        <v>435.37791666666664</v>
      </c>
      <c r="Z504">
        <v>75</v>
      </c>
      <c r="AA504" s="3">
        <v>35025</v>
      </c>
      <c r="AB504" s="3">
        <v>0</v>
      </c>
      <c r="AC504" s="3">
        <v>4167</v>
      </c>
      <c r="AD504" s="3">
        <f t="shared" si="121"/>
        <v>220458.5535754986</v>
      </c>
      <c r="AE504" s="3">
        <v>4154.166666666667</v>
      </c>
      <c r="AG504" s="3">
        <f t="shared" si="116"/>
        <v>224612.72024216526</v>
      </c>
      <c r="AJ504" s="3">
        <v>4428.6782206037651</v>
      </c>
      <c r="AK504" t="s">
        <v>166</v>
      </c>
      <c r="AL504" t="s">
        <v>165</v>
      </c>
      <c r="AM504" s="23">
        <v>0.05</v>
      </c>
      <c r="AN504" s="24">
        <f t="shared" si="127"/>
        <v>229041.39846276902</v>
      </c>
      <c r="AO504" s="25">
        <f t="shared" si="122"/>
        <v>11452.069923138451</v>
      </c>
      <c r="AP504" s="3">
        <f t="shared" si="123"/>
        <v>29700</v>
      </c>
      <c r="AQ504" s="24">
        <f t="shared" si="124"/>
        <v>1485</v>
      </c>
      <c r="AR504" s="24">
        <f t="shared" si="125"/>
        <v>271678.46838590747</v>
      </c>
      <c r="AS504" s="24">
        <f t="shared" si="117"/>
        <v>258741.39846276902</v>
      </c>
      <c r="AT504" t="s">
        <v>225</v>
      </c>
      <c r="AU504" t="s">
        <v>225</v>
      </c>
      <c r="AV504" t="s">
        <v>156</v>
      </c>
      <c r="AW504" t="s">
        <v>4902</v>
      </c>
      <c r="AX504" t="s">
        <v>157</v>
      </c>
      <c r="AY504">
        <v>125.569</v>
      </c>
      <c r="AZ504" s="3">
        <f t="shared" si="118"/>
        <v>2163.5791348653524</v>
      </c>
      <c r="BA504" s="24">
        <f t="shared" si="119"/>
        <v>258741.39846276902</v>
      </c>
      <c r="BB504" s="24">
        <f t="shared" si="120"/>
        <v>12937.06992313845</v>
      </c>
      <c r="BD504" t="s">
        <v>103</v>
      </c>
      <c r="BE504">
        <v>1</v>
      </c>
      <c r="BG504" t="s">
        <v>5309</v>
      </c>
      <c r="BI504" t="s">
        <v>144</v>
      </c>
      <c r="BN504" t="s">
        <v>5067</v>
      </c>
      <c r="BO504" t="s">
        <v>5074</v>
      </c>
      <c r="BP504" t="s">
        <v>5179</v>
      </c>
      <c r="BS504" t="e">
        <f>_xlfn.XLOOKUP(AV504,#REF!,#REF!)</f>
        <v>#REF!</v>
      </c>
    </row>
    <row r="505" spans="2:71" x14ac:dyDescent="0.2">
      <c r="C505" t="s">
        <v>94</v>
      </c>
      <c r="E505" t="s">
        <v>1678</v>
      </c>
      <c r="F505" t="s">
        <v>1679</v>
      </c>
      <c r="G505" t="s">
        <v>1680</v>
      </c>
      <c r="H505" s="1">
        <v>44973</v>
      </c>
      <c r="J505" t="s">
        <v>4702</v>
      </c>
      <c r="K505">
        <v>13</v>
      </c>
      <c r="L505" t="s">
        <v>4691</v>
      </c>
      <c r="M505" t="s">
        <v>4444</v>
      </c>
      <c r="N505" t="s">
        <v>4668</v>
      </c>
      <c r="O505" t="s">
        <v>98</v>
      </c>
      <c r="P505" t="s">
        <v>99</v>
      </c>
      <c r="Q505">
        <f t="shared" si="115"/>
        <v>31</v>
      </c>
      <c r="R505" s="3">
        <v>314140</v>
      </c>
      <c r="S505" s="3">
        <v>52356.666666666664</v>
      </c>
      <c r="T505" s="20">
        <v>0</v>
      </c>
      <c r="U505" s="3">
        <f t="shared" si="126"/>
        <v>0</v>
      </c>
      <c r="V505" s="21"/>
      <c r="W505" s="3">
        <v>1258.573717948718</v>
      </c>
      <c r="X505" s="3">
        <v>727.17592592592587</v>
      </c>
      <c r="Y505" s="22">
        <v>130.89166666666665</v>
      </c>
      <c r="Z505">
        <v>75</v>
      </c>
      <c r="AB505" s="3">
        <v>1763.1095933022207</v>
      </c>
      <c r="AC505" s="3">
        <v>4167</v>
      </c>
      <c r="AD505" s="3">
        <f t="shared" si="121"/>
        <v>60478.417570510202</v>
      </c>
      <c r="AE505" s="3">
        <v>7046.666666666667</v>
      </c>
      <c r="AG505" s="3">
        <f t="shared" si="116"/>
        <v>67525.084237176867</v>
      </c>
      <c r="AJ505" s="3">
        <v>7372.3146980524034</v>
      </c>
      <c r="AK505" t="s">
        <v>433</v>
      </c>
      <c r="AL505" t="s">
        <v>434</v>
      </c>
      <c r="AM505" s="23">
        <v>0.1</v>
      </c>
      <c r="AN505" s="24">
        <f t="shared" si="127"/>
        <v>74897.39893522927</v>
      </c>
      <c r="AO505" s="25">
        <f t="shared" si="122"/>
        <v>7489.7398935229276</v>
      </c>
      <c r="AP505" s="3">
        <f t="shared" si="123"/>
        <v>29700</v>
      </c>
      <c r="AQ505" s="24">
        <f t="shared" si="124"/>
        <v>2970</v>
      </c>
      <c r="AR505" s="24">
        <f t="shared" si="125"/>
        <v>115057.1388287522</v>
      </c>
      <c r="AS505" s="24">
        <f t="shared" si="117"/>
        <v>104597.39893522927</v>
      </c>
      <c r="AT505" t="s">
        <v>134</v>
      </c>
      <c r="AU505" t="s">
        <v>134</v>
      </c>
      <c r="AV505" t="s">
        <v>135</v>
      </c>
      <c r="AW505">
        <v>90324</v>
      </c>
      <c r="AX505" t="s">
        <v>136</v>
      </c>
      <c r="AY505">
        <v>94.088300000000004</v>
      </c>
      <c r="AZ505" s="3">
        <f t="shared" si="118"/>
        <v>1222.8634041506989</v>
      </c>
      <c r="BA505" s="24">
        <f t="shared" si="119"/>
        <v>104597.39893522927</v>
      </c>
      <c r="BB505" s="24">
        <f t="shared" si="120"/>
        <v>10459.739893522928</v>
      </c>
      <c r="BD505" t="s">
        <v>103</v>
      </c>
      <c r="BE505">
        <v>1</v>
      </c>
      <c r="BG505" t="s">
        <v>5305</v>
      </c>
      <c r="BI505" t="s">
        <v>435</v>
      </c>
      <c r="BN505" t="s">
        <v>5119</v>
      </c>
      <c r="BO505" t="s">
        <v>134</v>
      </c>
      <c r="BP505" t="s">
        <v>5091</v>
      </c>
      <c r="BS505" t="e">
        <f>_xlfn.XLOOKUP(AV505,#REF!,#REF!)</f>
        <v>#REF!</v>
      </c>
    </row>
    <row r="506" spans="2:71" x14ac:dyDescent="0.2">
      <c r="B506">
        <f>+COUNTIF(F506:F3673,F506)</f>
        <v>2</v>
      </c>
      <c r="C506" t="s">
        <v>94</v>
      </c>
      <c r="E506" t="s">
        <v>1681</v>
      </c>
      <c r="F506" t="s">
        <v>1682</v>
      </c>
      <c r="G506" t="s">
        <v>1683</v>
      </c>
      <c r="H506" s="1">
        <v>44991</v>
      </c>
      <c r="J506" t="s">
        <v>4702</v>
      </c>
      <c r="K506">
        <v>13</v>
      </c>
      <c r="L506" t="s">
        <v>4703</v>
      </c>
      <c r="M506" t="s">
        <v>293</v>
      </c>
      <c r="N506" t="s">
        <v>4668</v>
      </c>
      <c r="O506" t="s">
        <v>98</v>
      </c>
      <c r="P506" t="s">
        <v>99</v>
      </c>
      <c r="Q506">
        <f t="shared" si="115"/>
        <v>31</v>
      </c>
      <c r="R506" s="3">
        <v>457099</v>
      </c>
      <c r="S506" s="3">
        <v>81183.166666666672</v>
      </c>
      <c r="T506" s="20">
        <v>0</v>
      </c>
      <c r="U506" s="3">
        <f t="shared" si="126"/>
        <v>0</v>
      </c>
      <c r="V506" s="21"/>
      <c r="W506" s="3">
        <v>1831.3261217948721</v>
      </c>
      <c r="X506" s="3">
        <v>1058.0995370370372</v>
      </c>
      <c r="Y506" s="22">
        <v>190.45791666666668</v>
      </c>
      <c r="Z506">
        <v>75</v>
      </c>
      <c r="AB506" s="3">
        <v>0</v>
      </c>
      <c r="AC506" s="3">
        <v>4167</v>
      </c>
      <c r="AD506" s="3">
        <f t="shared" si="121"/>
        <v>88505.050242165249</v>
      </c>
      <c r="AE506" s="3">
        <v>5687.5</v>
      </c>
      <c r="AG506" s="3">
        <f t="shared" si="116"/>
        <v>94192.550242165249</v>
      </c>
      <c r="AJ506" s="3">
        <v>5785.5624142824954</v>
      </c>
      <c r="AK506" t="s">
        <v>266</v>
      </c>
      <c r="AL506" t="s">
        <v>267</v>
      </c>
      <c r="AM506" s="23">
        <v>8.5000000000000006E-2</v>
      </c>
      <c r="AN506" s="24">
        <f t="shared" si="127"/>
        <v>99978.112656447745</v>
      </c>
      <c r="AO506" s="25">
        <f t="shared" si="122"/>
        <v>8498.139575798059</v>
      </c>
      <c r="AP506" s="3">
        <f t="shared" si="123"/>
        <v>29700</v>
      </c>
      <c r="AQ506" s="24">
        <f t="shared" si="124"/>
        <v>2524.5</v>
      </c>
      <c r="AR506" s="24">
        <f t="shared" si="125"/>
        <v>140700.75223224581</v>
      </c>
      <c r="AS506" s="24">
        <f t="shared" si="117"/>
        <v>129678.11265644775</v>
      </c>
      <c r="AT506" t="s">
        <v>141</v>
      </c>
      <c r="AU506" t="s">
        <v>141</v>
      </c>
      <c r="AV506" t="s">
        <v>142</v>
      </c>
      <c r="AW506">
        <v>1202</v>
      </c>
      <c r="AX506" t="s">
        <v>143</v>
      </c>
      <c r="AY506">
        <v>67.992199999999997</v>
      </c>
      <c r="AZ506" s="3">
        <f t="shared" si="118"/>
        <v>2069.3660777595933</v>
      </c>
      <c r="BA506" s="24">
        <f t="shared" si="119"/>
        <v>129678.11265644775</v>
      </c>
      <c r="BB506" s="24">
        <f t="shared" si="120"/>
        <v>11022.639575798064</v>
      </c>
      <c r="BD506" t="s">
        <v>103</v>
      </c>
      <c r="BE506">
        <v>1</v>
      </c>
      <c r="BG506" t="s">
        <v>5306</v>
      </c>
      <c r="BI506" t="s">
        <v>199</v>
      </c>
      <c r="BN506" t="s">
        <v>5115</v>
      </c>
      <c r="BO506" t="s">
        <v>5061</v>
      </c>
      <c r="BP506" t="s">
        <v>5062</v>
      </c>
      <c r="BS506" t="e">
        <f>_xlfn.XLOOKUP(AV506,#REF!,#REF!)</f>
        <v>#REF!</v>
      </c>
    </row>
    <row r="507" spans="2:71" x14ac:dyDescent="0.2">
      <c r="C507" t="s">
        <v>94</v>
      </c>
      <c r="E507" t="s">
        <v>1684</v>
      </c>
      <c r="F507" t="s">
        <v>1685</v>
      </c>
      <c r="G507" t="s">
        <v>1686</v>
      </c>
      <c r="H507" s="1">
        <v>44986</v>
      </c>
      <c r="J507" t="s">
        <v>4702</v>
      </c>
      <c r="K507">
        <v>13</v>
      </c>
      <c r="L507" t="s">
        <v>4691</v>
      </c>
      <c r="M507" t="s">
        <v>4444</v>
      </c>
      <c r="N507" t="s">
        <v>4668</v>
      </c>
      <c r="O507" t="s">
        <v>98</v>
      </c>
      <c r="P507" t="s">
        <v>99</v>
      </c>
      <c r="Q507">
        <f t="shared" si="115"/>
        <v>31</v>
      </c>
      <c r="R507" s="3">
        <v>461826</v>
      </c>
      <c r="S507" s="3">
        <v>81971</v>
      </c>
      <c r="T507" s="20">
        <v>0.1</v>
      </c>
      <c r="U507" s="3">
        <f t="shared" si="126"/>
        <v>8197.1</v>
      </c>
      <c r="V507" s="21"/>
      <c r="W507" s="3">
        <v>1850.2644230769231</v>
      </c>
      <c r="X507" s="3">
        <v>1069.0416666666667</v>
      </c>
      <c r="Y507" s="22">
        <v>192.42750000000001</v>
      </c>
      <c r="Z507">
        <v>75</v>
      </c>
      <c r="AB507" s="3">
        <v>0</v>
      </c>
      <c r="AC507" s="3">
        <v>4167</v>
      </c>
      <c r="AD507" s="3">
        <f t="shared" si="121"/>
        <v>97521.833589743605</v>
      </c>
      <c r="AE507" s="3">
        <v>7046.666666666667</v>
      </c>
      <c r="AG507" s="3">
        <f t="shared" si="116"/>
        <v>104568.50025641028</v>
      </c>
      <c r="AJ507" s="3">
        <v>0</v>
      </c>
      <c r="AK507" t="s">
        <v>100</v>
      </c>
      <c r="AM507" s="23">
        <v>0.1</v>
      </c>
      <c r="AN507" s="24">
        <f t="shared" si="127"/>
        <v>104568.50025641028</v>
      </c>
      <c r="AO507" s="25">
        <f t="shared" si="122"/>
        <v>10456.850025641028</v>
      </c>
      <c r="AP507" s="3">
        <f t="shared" si="123"/>
        <v>29700</v>
      </c>
      <c r="AQ507" s="24">
        <f t="shared" si="124"/>
        <v>2970</v>
      </c>
      <c r="AR507" s="24">
        <f t="shared" si="125"/>
        <v>147695.35028205131</v>
      </c>
      <c r="AS507" s="24">
        <f t="shared" si="117"/>
        <v>134268.50025641028</v>
      </c>
      <c r="AT507" t="s">
        <v>632</v>
      </c>
      <c r="AU507" t="s">
        <v>632</v>
      </c>
      <c r="AV507" t="s">
        <v>633</v>
      </c>
      <c r="AW507" t="s">
        <v>4862</v>
      </c>
      <c r="AX507" t="s">
        <v>157</v>
      </c>
      <c r="AY507">
        <v>125.569</v>
      </c>
      <c r="AZ507" s="3">
        <f t="shared" si="118"/>
        <v>1176.2087002528594</v>
      </c>
      <c r="BA507" s="24">
        <f t="shared" si="119"/>
        <v>134268.50025641028</v>
      </c>
      <c r="BB507" s="24">
        <f t="shared" si="120"/>
        <v>13426.850025641033</v>
      </c>
      <c r="BD507" t="s">
        <v>103</v>
      </c>
      <c r="BE507">
        <v>1</v>
      </c>
      <c r="BG507" t="s">
        <v>5310</v>
      </c>
      <c r="BI507" t="s">
        <v>598</v>
      </c>
      <c r="BN507" t="s">
        <v>5128</v>
      </c>
      <c r="BO507" t="s">
        <v>5074</v>
      </c>
      <c r="BP507" t="s">
        <v>5144</v>
      </c>
      <c r="BS507" t="e">
        <f>_xlfn.XLOOKUP(AV507,#REF!,#REF!)</f>
        <v>#REF!</v>
      </c>
    </row>
    <row r="508" spans="2:71" x14ac:dyDescent="0.2">
      <c r="C508" t="s">
        <v>94</v>
      </c>
      <c r="E508" t="s">
        <v>1687</v>
      </c>
      <c r="F508" t="s">
        <v>1688</v>
      </c>
      <c r="G508" t="s">
        <v>1689</v>
      </c>
      <c r="H508" s="1">
        <v>44991</v>
      </c>
      <c r="J508" t="s">
        <v>151</v>
      </c>
      <c r="K508">
        <v>16</v>
      </c>
      <c r="L508" t="s">
        <v>4703</v>
      </c>
      <c r="M508" t="s">
        <v>293</v>
      </c>
      <c r="N508" t="s">
        <v>4668</v>
      </c>
      <c r="O508" t="s">
        <v>98</v>
      </c>
      <c r="P508" t="s">
        <v>99</v>
      </c>
      <c r="Q508">
        <f t="shared" si="115"/>
        <v>31</v>
      </c>
      <c r="R508" s="3">
        <v>784452</v>
      </c>
      <c r="S508" s="3">
        <v>135741.91666666666</v>
      </c>
      <c r="T508" s="20">
        <v>0</v>
      </c>
      <c r="U508" s="3">
        <f t="shared" si="126"/>
        <v>0</v>
      </c>
      <c r="V508" s="21"/>
      <c r="W508" s="3">
        <v>3142.8365384615386</v>
      </c>
      <c r="X508" s="3">
        <v>1815.8611111111111</v>
      </c>
      <c r="Y508" s="22">
        <v>326.85500000000002</v>
      </c>
      <c r="Z508">
        <v>75</v>
      </c>
      <c r="AB508" s="3">
        <v>6696.9479438794979</v>
      </c>
      <c r="AC508" s="3">
        <v>4167</v>
      </c>
      <c r="AD508" s="3">
        <f t="shared" si="121"/>
        <v>151966.41726011882</v>
      </c>
      <c r="AE508" s="3">
        <v>5687.5</v>
      </c>
      <c r="AG508" s="3">
        <f t="shared" si="116"/>
        <v>157653.91726011882</v>
      </c>
      <c r="AJ508" s="3">
        <v>5785.5624142824954</v>
      </c>
      <c r="AK508" t="s">
        <v>266</v>
      </c>
      <c r="AL508" t="s">
        <v>267</v>
      </c>
      <c r="AM508" s="23">
        <v>8.5000000000000006E-2</v>
      </c>
      <c r="AN508" s="24">
        <f t="shared" si="127"/>
        <v>163439.47967440131</v>
      </c>
      <c r="AO508" s="25">
        <f t="shared" si="122"/>
        <v>13892.355772324112</v>
      </c>
      <c r="AP508" s="3">
        <f t="shared" si="123"/>
        <v>29700</v>
      </c>
      <c r="AQ508" s="24">
        <f t="shared" si="124"/>
        <v>2524.5</v>
      </c>
      <c r="AR508" s="24">
        <f t="shared" si="125"/>
        <v>209556.33544672542</v>
      </c>
      <c r="AS508" s="24">
        <f t="shared" si="117"/>
        <v>193139.47967440131</v>
      </c>
      <c r="AT508" t="s">
        <v>134</v>
      </c>
      <c r="AU508" t="s">
        <v>134</v>
      </c>
      <c r="AV508" t="s">
        <v>135</v>
      </c>
      <c r="AW508">
        <v>94643</v>
      </c>
      <c r="AX508" t="s">
        <v>136</v>
      </c>
      <c r="AY508">
        <v>94.088300000000004</v>
      </c>
      <c r="AZ508" s="3">
        <f t="shared" si="118"/>
        <v>2227.2305424449737</v>
      </c>
      <c r="BA508" s="24">
        <f t="shared" si="119"/>
        <v>193139.47967440131</v>
      </c>
      <c r="BB508" s="24">
        <f t="shared" si="120"/>
        <v>16416.85577232411</v>
      </c>
      <c r="BD508" t="s">
        <v>103</v>
      </c>
      <c r="BE508">
        <v>1</v>
      </c>
      <c r="BG508" t="s">
        <v>5305</v>
      </c>
      <c r="BI508" t="s">
        <v>531</v>
      </c>
      <c r="BN508" t="s">
        <v>5121</v>
      </c>
      <c r="BO508" t="s">
        <v>134</v>
      </c>
      <c r="BP508" t="s">
        <v>5062</v>
      </c>
      <c r="BS508" t="e">
        <f>_xlfn.XLOOKUP(AV508,#REF!,#REF!)</f>
        <v>#REF!</v>
      </c>
    </row>
    <row r="509" spans="2:71" x14ac:dyDescent="0.2">
      <c r="C509" t="s">
        <v>94</v>
      </c>
      <c r="E509" t="s">
        <v>1690</v>
      </c>
      <c r="F509" t="s">
        <v>1691</v>
      </c>
      <c r="G509" t="s">
        <v>1692</v>
      </c>
      <c r="H509" s="1">
        <v>45054</v>
      </c>
      <c r="J509" t="s">
        <v>151</v>
      </c>
      <c r="K509">
        <v>16</v>
      </c>
      <c r="L509" t="s">
        <v>4667</v>
      </c>
      <c r="M509" t="s">
        <v>3984</v>
      </c>
      <c r="N509" t="s">
        <v>4668</v>
      </c>
      <c r="O509" t="s">
        <v>98</v>
      </c>
      <c r="P509" t="s">
        <v>99</v>
      </c>
      <c r="Q509">
        <f t="shared" si="115"/>
        <v>31</v>
      </c>
      <c r="R509" s="3">
        <v>869469</v>
      </c>
      <c r="S509" s="3">
        <v>144911.5</v>
      </c>
      <c r="T509" s="20">
        <v>0</v>
      </c>
      <c r="U509" s="3">
        <f t="shared" si="126"/>
        <v>0</v>
      </c>
      <c r="V509" s="21"/>
      <c r="W509" s="3">
        <v>3483.4495192307691</v>
      </c>
      <c r="X509" s="3">
        <v>2012.6597222222224</v>
      </c>
      <c r="Y509" s="22">
        <v>362.27875</v>
      </c>
      <c r="Z509">
        <v>75</v>
      </c>
      <c r="AB509" s="3">
        <v>0</v>
      </c>
      <c r="AC509" s="3">
        <v>4167</v>
      </c>
      <c r="AD509" s="3">
        <f t="shared" si="121"/>
        <v>155011.887991453</v>
      </c>
      <c r="AE509" s="3">
        <v>4154.166666666667</v>
      </c>
      <c r="AG509" s="3">
        <f t="shared" si="116"/>
        <v>159166.05465811965</v>
      </c>
      <c r="AJ509" s="3">
        <v>4428.6782206037651</v>
      </c>
      <c r="AK509" t="s">
        <v>166</v>
      </c>
      <c r="AL509" t="s">
        <v>165</v>
      </c>
      <c r="AM509" s="23">
        <v>0.05</v>
      </c>
      <c r="AN509" s="24">
        <f t="shared" si="127"/>
        <v>163594.73287872341</v>
      </c>
      <c r="AO509" s="25">
        <f t="shared" si="122"/>
        <v>8179.7366439361713</v>
      </c>
      <c r="AP509" s="3">
        <f t="shared" si="123"/>
        <v>29700</v>
      </c>
      <c r="AQ509" s="24">
        <f t="shared" si="124"/>
        <v>1485</v>
      </c>
      <c r="AR509" s="24">
        <f t="shared" si="125"/>
        <v>202959.46952265958</v>
      </c>
      <c r="AS509" s="24">
        <f t="shared" si="117"/>
        <v>193294.73287872341</v>
      </c>
      <c r="AT509" t="s">
        <v>225</v>
      </c>
      <c r="AU509" t="s">
        <v>225</v>
      </c>
      <c r="AV509" t="s">
        <v>156</v>
      </c>
      <c r="AW509" t="s">
        <v>4825</v>
      </c>
      <c r="AX509" t="s">
        <v>157</v>
      </c>
      <c r="AY509">
        <v>125.569</v>
      </c>
      <c r="AZ509" s="3">
        <f t="shared" si="118"/>
        <v>1616.3182753916935</v>
      </c>
      <c r="BA509" s="24">
        <f t="shared" si="119"/>
        <v>193294.73287872341</v>
      </c>
      <c r="BB509" s="24">
        <f t="shared" si="120"/>
        <v>9664.7366439361649</v>
      </c>
      <c r="BD509" t="s">
        <v>103</v>
      </c>
      <c r="BE509">
        <v>1</v>
      </c>
      <c r="BG509" t="s">
        <v>5309</v>
      </c>
      <c r="BI509" t="s">
        <v>144</v>
      </c>
      <c r="BN509" t="s">
        <v>5067</v>
      </c>
      <c r="BO509" t="s">
        <v>5074</v>
      </c>
      <c r="BP509" t="s">
        <v>5180</v>
      </c>
      <c r="BS509" t="e">
        <f>_xlfn.XLOOKUP(AV509,#REF!,#REF!)</f>
        <v>#REF!</v>
      </c>
    </row>
    <row r="510" spans="2:71" x14ac:dyDescent="0.2">
      <c r="C510" t="s">
        <v>94</v>
      </c>
      <c r="E510" t="s">
        <v>1693</v>
      </c>
      <c r="F510" t="s">
        <v>1694</v>
      </c>
      <c r="G510" t="s">
        <v>1695</v>
      </c>
      <c r="H510" s="1">
        <v>44991</v>
      </c>
      <c r="J510" t="s">
        <v>4778</v>
      </c>
      <c r="K510">
        <v>11</v>
      </c>
      <c r="L510" t="s">
        <v>4667</v>
      </c>
      <c r="M510" t="s">
        <v>3984</v>
      </c>
      <c r="N510" t="s">
        <v>4668</v>
      </c>
      <c r="O510" t="s">
        <v>98</v>
      </c>
      <c r="P510" t="s">
        <v>99</v>
      </c>
      <c r="Q510">
        <f t="shared" si="115"/>
        <v>31</v>
      </c>
      <c r="R510" s="3">
        <v>252120</v>
      </c>
      <c r="S510" s="3">
        <v>41776.166666666664</v>
      </c>
      <c r="T510" s="20">
        <v>0</v>
      </c>
      <c r="U510" s="3">
        <f t="shared" si="126"/>
        <v>0</v>
      </c>
      <c r="V510" s="21"/>
      <c r="W510" s="3">
        <v>1010.0961538461538</v>
      </c>
      <c r="X510" s="3">
        <v>583.6111111111112</v>
      </c>
      <c r="Y510" s="22">
        <v>105.05</v>
      </c>
      <c r="Z510">
        <v>75</v>
      </c>
      <c r="AB510" s="3">
        <v>0</v>
      </c>
      <c r="AC510" s="3">
        <v>4167</v>
      </c>
      <c r="AD510" s="3">
        <f t="shared" si="121"/>
        <v>47716.923931623933</v>
      </c>
      <c r="AE510" s="3">
        <v>4154.166666666667</v>
      </c>
      <c r="AG510" s="3">
        <f t="shared" si="116"/>
        <v>51871.090598290597</v>
      </c>
      <c r="AJ510" s="3">
        <v>0</v>
      </c>
      <c r="AK510" t="s">
        <v>100</v>
      </c>
      <c r="AM510" s="23">
        <v>0.05</v>
      </c>
      <c r="AN510" s="24">
        <f t="shared" si="127"/>
        <v>51871.090598290597</v>
      </c>
      <c r="AO510" s="25">
        <f t="shared" si="122"/>
        <v>2593.5545299145301</v>
      </c>
      <c r="AP510" s="3">
        <f t="shared" si="123"/>
        <v>29700</v>
      </c>
      <c r="AQ510" s="24">
        <f t="shared" si="124"/>
        <v>1485</v>
      </c>
      <c r="AR510" s="24">
        <f t="shared" si="125"/>
        <v>85649.645128205128</v>
      </c>
      <c r="AS510" s="24">
        <f t="shared" si="117"/>
        <v>81571.090598290597</v>
      </c>
      <c r="AT510" t="s">
        <v>134</v>
      </c>
      <c r="AU510" t="s">
        <v>134</v>
      </c>
      <c r="AV510" t="s">
        <v>135</v>
      </c>
      <c r="AW510">
        <v>35875</v>
      </c>
      <c r="AX510" t="s">
        <v>136</v>
      </c>
      <c r="AY510">
        <v>94.088300000000004</v>
      </c>
      <c r="AZ510" s="3">
        <f t="shared" si="118"/>
        <v>910.31132593749828</v>
      </c>
      <c r="BA510" s="24">
        <f t="shared" si="119"/>
        <v>81571.090598290597</v>
      </c>
      <c r="BB510" s="24">
        <f t="shared" si="120"/>
        <v>4078.5545299145306</v>
      </c>
      <c r="BD510" t="s">
        <v>103</v>
      </c>
      <c r="BE510">
        <v>1</v>
      </c>
      <c r="BG510" t="s">
        <v>5305</v>
      </c>
      <c r="BI510" t="s">
        <v>144</v>
      </c>
      <c r="BN510" t="s">
        <v>5067</v>
      </c>
      <c r="BO510" t="s">
        <v>5071</v>
      </c>
      <c r="BP510" t="s">
        <v>5076</v>
      </c>
      <c r="BS510" t="e">
        <f>_xlfn.XLOOKUP(AV510,#REF!,#REF!)</f>
        <v>#REF!</v>
      </c>
    </row>
    <row r="511" spans="2:71" x14ac:dyDescent="0.2">
      <c r="C511" t="s">
        <v>94</v>
      </c>
      <c r="E511" t="s">
        <v>1696</v>
      </c>
      <c r="F511" t="s">
        <v>1697</v>
      </c>
      <c r="G511" t="s">
        <v>1698</v>
      </c>
      <c r="H511" s="1">
        <v>44991</v>
      </c>
      <c r="J511" t="s">
        <v>4778</v>
      </c>
      <c r="K511">
        <v>11</v>
      </c>
      <c r="L511" t="s">
        <v>4667</v>
      </c>
      <c r="M511" t="s">
        <v>3984</v>
      </c>
      <c r="N511" t="s">
        <v>4668</v>
      </c>
      <c r="O511" t="s">
        <v>98</v>
      </c>
      <c r="P511" t="s">
        <v>99</v>
      </c>
      <c r="Q511">
        <f t="shared" si="115"/>
        <v>31</v>
      </c>
      <c r="R511" s="3">
        <v>286008</v>
      </c>
      <c r="S511" s="3">
        <v>48253.666666666664</v>
      </c>
      <c r="T511" s="20">
        <v>0</v>
      </c>
      <c r="U511" s="3">
        <f t="shared" si="126"/>
        <v>0</v>
      </c>
      <c r="V511" s="21"/>
      <c r="W511" s="3">
        <v>1145.8653846153845</v>
      </c>
      <c r="X511" s="3">
        <v>662.05555555555554</v>
      </c>
      <c r="Y511" s="22">
        <v>119.17</v>
      </c>
      <c r="Z511">
        <v>75</v>
      </c>
      <c r="AB511" s="3">
        <v>0</v>
      </c>
      <c r="AC511" s="3">
        <v>4167</v>
      </c>
      <c r="AD511" s="3">
        <f t="shared" si="121"/>
        <v>54422.7576068376</v>
      </c>
      <c r="AE511" s="3">
        <v>4154.166666666667</v>
      </c>
      <c r="AG511" s="3">
        <f t="shared" si="116"/>
        <v>58576.924273504264</v>
      </c>
      <c r="AJ511" s="3">
        <v>4428.6782206037651</v>
      </c>
      <c r="AK511" t="s">
        <v>166</v>
      </c>
      <c r="AL511" t="s">
        <v>165</v>
      </c>
      <c r="AM511" s="23">
        <v>0.05</v>
      </c>
      <c r="AN511" s="24">
        <f t="shared" si="127"/>
        <v>63005.602494108032</v>
      </c>
      <c r="AO511" s="25">
        <f t="shared" si="122"/>
        <v>3150.2801247054017</v>
      </c>
      <c r="AP511" s="3">
        <f t="shared" si="123"/>
        <v>29700</v>
      </c>
      <c r="AQ511" s="24">
        <f t="shared" si="124"/>
        <v>1485</v>
      </c>
      <c r="AR511" s="24">
        <f t="shared" si="125"/>
        <v>97340.882618813441</v>
      </c>
      <c r="AS511" s="24">
        <f t="shared" si="117"/>
        <v>92705.602494108025</v>
      </c>
      <c r="AT511" t="s">
        <v>225</v>
      </c>
      <c r="AU511" t="s">
        <v>225</v>
      </c>
      <c r="AV511" t="s">
        <v>156</v>
      </c>
      <c r="AW511" t="s">
        <v>4825</v>
      </c>
      <c r="AX511" t="s">
        <v>157</v>
      </c>
      <c r="AY511">
        <v>125.569</v>
      </c>
      <c r="AZ511" s="3">
        <f t="shared" si="118"/>
        <v>775.19835802477871</v>
      </c>
      <c r="BA511" s="24">
        <f t="shared" si="119"/>
        <v>92705.602494108025</v>
      </c>
      <c r="BB511" s="24">
        <f t="shared" si="120"/>
        <v>4635.2801247054158</v>
      </c>
      <c r="BD511" t="s">
        <v>103</v>
      </c>
      <c r="BE511">
        <v>1</v>
      </c>
      <c r="BG511" t="s">
        <v>5309</v>
      </c>
      <c r="BI511" t="s">
        <v>144</v>
      </c>
      <c r="BN511" t="s">
        <v>5067</v>
      </c>
      <c r="BO511" t="s">
        <v>5071</v>
      </c>
      <c r="BP511" t="s">
        <v>5085</v>
      </c>
      <c r="BS511" t="e">
        <f>_xlfn.XLOOKUP(AV511,#REF!,#REF!)</f>
        <v>#REF!</v>
      </c>
    </row>
    <row r="512" spans="2:71" x14ac:dyDescent="0.2">
      <c r="C512" t="s">
        <v>94</v>
      </c>
      <c r="E512" t="s">
        <v>1699</v>
      </c>
      <c r="F512" t="s">
        <v>1700</v>
      </c>
      <c r="G512" t="s">
        <v>1701</v>
      </c>
      <c r="H512" s="1">
        <v>44986</v>
      </c>
      <c r="J512" t="s">
        <v>4708</v>
      </c>
      <c r="K512">
        <v>12</v>
      </c>
      <c r="L512" t="s">
        <v>4691</v>
      </c>
      <c r="M512" t="s">
        <v>4444</v>
      </c>
      <c r="N512" t="s">
        <v>4668</v>
      </c>
      <c r="O512" t="s">
        <v>98</v>
      </c>
      <c r="P512" t="s">
        <v>99</v>
      </c>
      <c r="Q512">
        <f t="shared" si="115"/>
        <v>31</v>
      </c>
      <c r="R512" s="3">
        <v>344890</v>
      </c>
      <c r="S512" s="3">
        <v>57481.666666666664</v>
      </c>
      <c r="T512" s="20">
        <v>0</v>
      </c>
      <c r="U512" s="3">
        <f t="shared" si="126"/>
        <v>0</v>
      </c>
      <c r="V512" s="21"/>
      <c r="W512" s="3">
        <v>1381.7708333333333</v>
      </c>
      <c r="X512" s="3">
        <v>798.35648148148152</v>
      </c>
      <c r="Y512" s="22">
        <v>143.70416666666665</v>
      </c>
      <c r="Z512">
        <v>75</v>
      </c>
      <c r="AB512" s="3">
        <v>0</v>
      </c>
      <c r="AC512" s="3">
        <v>4167</v>
      </c>
      <c r="AD512" s="3">
        <f t="shared" si="121"/>
        <v>64047.498148148152</v>
      </c>
      <c r="AE512" s="3">
        <v>7046.666666666667</v>
      </c>
      <c r="AG512" s="3">
        <f t="shared" si="116"/>
        <v>71094.164814814823</v>
      </c>
      <c r="AJ512" s="3">
        <v>0</v>
      </c>
      <c r="AK512" t="s">
        <v>100</v>
      </c>
      <c r="AM512" s="23">
        <v>0.1</v>
      </c>
      <c r="AN512" s="24">
        <f t="shared" si="127"/>
        <v>71094.164814814823</v>
      </c>
      <c r="AO512" s="25">
        <f t="shared" si="122"/>
        <v>7109.4164814814831</v>
      </c>
      <c r="AP512" s="3">
        <f t="shared" si="123"/>
        <v>29700</v>
      </c>
      <c r="AQ512" s="24">
        <f t="shared" si="124"/>
        <v>2970</v>
      </c>
      <c r="AR512" s="24">
        <f t="shared" si="125"/>
        <v>110873.58129629631</v>
      </c>
      <c r="AS512" s="24">
        <f t="shared" si="117"/>
        <v>100794.16481481482</v>
      </c>
      <c r="AT512" t="s">
        <v>632</v>
      </c>
      <c r="AU512" t="s">
        <v>632</v>
      </c>
      <c r="AV512" t="s">
        <v>633</v>
      </c>
      <c r="AW512" t="s">
        <v>4862</v>
      </c>
      <c r="AX512" t="s">
        <v>157</v>
      </c>
      <c r="AY512">
        <v>125.569</v>
      </c>
      <c r="AZ512" s="3">
        <f t="shared" si="118"/>
        <v>882.96937378091968</v>
      </c>
      <c r="BA512" s="24">
        <f t="shared" si="119"/>
        <v>100794.16481481482</v>
      </c>
      <c r="BB512" s="24">
        <f t="shared" si="120"/>
        <v>10079.416481481487</v>
      </c>
      <c r="BD512" t="s">
        <v>103</v>
      </c>
      <c r="BE512">
        <v>1</v>
      </c>
      <c r="BG512" t="s">
        <v>5310</v>
      </c>
      <c r="BI512" t="s">
        <v>598</v>
      </c>
      <c r="BN512" t="s">
        <v>5128</v>
      </c>
      <c r="BO512" t="s">
        <v>5074</v>
      </c>
      <c r="BP512" t="s">
        <v>5144</v>
      </c>
      <c r="BS512" t="e">
        <f>_xlfn.XLOOKUP(AV512,#REF!,#REF!)</f>
        <v>#REF!</v>
      </c>
    </row>
    <row r="513" spans="2:71" x14ac:dyDescent="0.2">
      <c r="C513" t="s">
        <v>94</v>
      </c>
      <c r="E513" t="s">
        <v>1702</v>
      </c>
      <c r="F513" t="s">
        <v>1703</v>
      </c>
      <c r="G513" t="s">
        <v>1704</v>
      </c>
      <c r="H513" s="1">
        <v>45027</v>
      </c>
      <c r="J513" t="s">
        <v>4708</v>
      </c>
      <c r="K513">
        <v>12</v>
      </c>
      <c r="L513" t="s">
        <v>4703</v>
      </c>
      <c r="M513" t="s">
        <v>293</v>
      </c>
      <c r="N513" t="s">
        <v>4668</v>
      </c>
      <c r="O513" t="s">
        <v>98</v>
      </c>
      <c r="P513" t="s">
        <v>99</v>
      </c>
      <c r="Q513">
        <f t="shared" si="115"/>
        <v>31</v>
      </c>
      <c r="R513" s="3">
        <v>340423</v>
      </c>
      <c r="S513" s="3">
        <v>61737.166666666664</v>
      </c>
      <c r="T513" s="20">
        <v>0</v>
      </c>
      <c r="U513" s="3">
        <f t="shared" si="126"/>
        <v>0</v>
      </c>
      <c r="V513" s="21"/>
      <c r="W513" s="3">
        <v>1363.8741987179487</v>
      </c>
      <c r="X513" s="3">
        <v>788.0162037037037</v>
      </c>
      <c r="Y513" s="22">
        <v>141.84291666666667</v>
      </c>
      <c r="Z513">
        <v>75</v>
      </c>
      <c r="AB513" s="3">
        <v>0</v>
      </c>
      <c r="AC513" s="3">
        <v>4167</v>
      </c>
      <c r="AD513" s="3">
        <f t="shared" si="121"/>
        <v>68272.899985754979</v>
      </c>
      <c r="AE513" s="3">
        <v>5687.5</v>
      </c>
      <c r="AG513" s="3">
        <f t="shared" si="116"/>
        <v>73960.399985754979</v>
      </c>
      <c r="AJ513" s="3">
        <v>5813.1491241962494</v>
      </c>
      <c r="AK513" t="s">
        <v>229</v>
      </c>
      <c r="AL513" t="s">
        <v>230</v>
      </c>
      <c r="AM513" s="23">
        <v>8.5000000000000006E-2</v>
      </c>
      <c r="AN513" s="24">
        <f t="shared" si="127"/>
        <v>79773.549109951229</v>
      </c>
      <c r="AO513" s="25">
        <f t="shared" si="122"/>
        <v>6780.7516743458546</v>
      </c>
      <c r="AP513" s="3">
        <f t="shared" si="123"/>
        <v>29700</v>
      </c>
      <c r="AQ513" s="24">
        <f t="shared" si="124"/>
        <v>2524.5</v>
      </c>
      <c r="AR513" s="24">
        <f t="shared" si="125"/>
        <v>118778.80078429708</v>
      </c>
      <c r="AS513" s="24">
        <f t="shared" si="117"/>
        <v>109473.54910995123</v>
      </c>
      <c r="AT513" t="s">
        <v>632</v>
      </c>
      <c r="AU513" t="s">
        <v>632</v>
      </c>
      <c r="AV513" t="s">
        <v>633</v>
      </c>
      <c r="AW513" t="s">
        <v>4850</v>
      </c>
      <c r="AX513" t="s">
        <v>157</v>
      </c>
      <c r="AY513">
        <v>125.569</v>
      </c>
      <c r="AZ513" s="3">
        <f t="shared" si="118"/>
        <v>945.92455768778188</v>
      </c>
      <c r="BA513" s="24">
        <f t="shared" si="119"/>
        <v>109473.54910995123</v>
      </c>
      <c r="BB513" s="24">
        <f t="shared" si="120"/>
        <v>9305.2516743458546</v>
      </c>
      <c r="BD513" t="s">
        <v>103</v>
      </c>
      <c r="BE513">
        <v>1</v>
      </c>
      <c r="BG513" t="s">
        <v>5310</v>
      </c>
      <c r="BI513" t="s">
        <v>262</v>
      </c>
      <c r="BN513" t="s">
        <v>5104</v>
      </c>
      <c r="BO513" t="s">
        <v>5074</v>
      </c>
      <c r="BP513" t="s">
        <v>5144</v>
      </c>
      <c r="BS513" t="e">
        <f>_xlfn.XLOOKUP(AV513,#REF!,#REF!)</f>
        <v>#REF!</v>
      </c>
    </row>
    <row r="514" spans="2:71" x14ac:dyDescent="0.2">
      <c r="C514" t="s">
        <v>94</v>
      </c>
      <c r="E514" t="s">
        <v>1705</v>
      </c>
      <c r="F514" t="s">
        <v>1706</v>
      </c>
      <c r="G514" t="s">
        <v>1707</v>
      </c>
      <c r="H514" s="1">
        <v>44998</v>
      </c>
      <c r="J514" t="s">
        <v>4778</v>
      </c>
      <c r="K514">
        <v>11</v>
      </c>
      <c r="L514" t="s">
        <v>4667</v>
      </c>
      <c r="M514" t="s">
        <v>3984</v>
      </c>
      <c r="N514" t="s">
        <v>4668</v>
      </c>
      <c r="O514" t="s">
        <v>98</v>
      </c>
      <c r="P514" t="s">
        <v>99</v>
      </c>
      <c r="Q514">
        <f t="shared" si="115"/>
        <v>31</v>
      </c>
      <c r="R514" s="3">
        <v>298247</v>
      </c>
      <c r="S514" s="3">
        <v>54707.833333333336</v>
      </c>
      <c r="T514" s="20">
        <v>0</v>
      </c>
      <c r="U514" s="3">
        <f t="shared" si="126"/>
        <v>0</v>
      </c>
      <c r="V514" s="21"/>
      <c r="W514" s="3">
        <v>1194.8998397435898</v>
      </c>
      <c r="X514" s="3">
        <v>690.38657407407413</v>
      </c>
      <c r="Y514" s="22">
        <v>124.26958333333334</v>
      </c>
      <c r="Z514">
        <v>75</v>
      </c>
      <c r="AB514" s="3">
        <v>0</v>
      </c>
      <c r="AC514" s="3">
        <v>4167</v>
      </c>
      <c r="AD514" s="3">
        <f t="shared" si="121"/>
        <v>60959.38933048433</v>
      </c>
      <c r="AE514" s="3">
        <v>4154.166666666667</v>
      </c>
      <c r="AG514" s="3">
        <f t="shared" si="116"/>
        <v>65113.555997150994</v>
      </c>
      <c r="AJ514" s="3">
        <v>0</v>
      </c>
      <c r="AK514" t="s">
        <v>100</v>
      </c>
      <c r="AM514" s="23">
        <v>0.05</v>
      </c>
      <c r="AN514" s="24">
        <f t="shared" si="127"/>
        <v>65113.555997150994</v>
      </c>
      <c r="AO514" s="25">
        <f t="shared" si="122"/>
        <v>3255.6777998575499</v>
      </c>
      <c r="AP514" s="3">
        <f t="shared" si="123"/>
        <v>29700</v>
      </c>
      <c r="AQ514" s="24">
        <f t="shared" si="124"/>
        <v>1485</v>
      </c>
      <c r="AR514" s="24">
        <f t="shared" si="125"/>
        <v>99554.23379700855</v>
      </c>
      <c r="AS514" s="24">
        <f t="shared" si="117"/>
        <v>94813.555997150994</v>
      </c>
      <c r="AT514" t="s">
        <v>134</v>
      </c>
      <c r="AU514" t="s">
        <v>134</v>
      </c>
      <c r="AV514" t="s">
        <v>135</v>
      </c>
      <c r="AW514">
        <v>35879</v>
      </c>
      <c r="AX514" t="s">
        <v>136</v>
      </c>
      <c r="AY514">
        <v>94.088300000000004</v>
      </c>
      <c r="AZ514" s="3">
        <f t="shared" si="118"/>
        <v>1058.0936609228622</v>
      </c>
      <c r="BA514" s="24">
        <f t="shared" si="119"/>
        <v>94813.555997150994</v>
      </c>
      <c r="BB514" s="24">
        <f t="shared" si="120"/>
        <v>4740.6777998575562</v>
      </c>
      <c r="BD514" t="s">
        <v>103</v>
      </c>
      <c r="BE514">
        <v>1</v>
      </c>
      <c r="BG514" t="s">
        <v>5305</v>
      </c>
      <c r="BI514" t="s">
        <v>144</v>
      </c>
      <c r="BN514" t="s">
        <v>5067</v>
      </c>
      <c r="BO514" t="s">
        <v>5071</v>
      </c>
      <c r="BP514" t="s">
        <v>5073</v>
      </c>
      <c r="BS514" t="e">
        <f>_xlfn.XLOOKUP(AV514,#REF!,#REF!)</f>
        <v>#REF!</v>
      </c>
    </row>
    <row r="515" spans="2:71" x14ac:dyDescent="0.2">
      <c r="C515" t="s">
        <v>94</v>
      </c>
      <c r="E515" t="s">
        <v>1708</v>
      </c>
      <c r="F515" t="s">
        <v>1709</v>
      </c>
      <c r="G515" t="s">
        <v>1710</v>
      </c>
      <c r="H515" s="1">
        <v>45019</v>
      </c>
      <c r="J515" t="s">
        <v>4778</v>
      </c>
      <c r="K515">
        <v>11</v>
      </c>
      <c r="L515" t="s">
        <v>4667</v>
      </c>
      <c r="M515" t="s">
        <v>3984</v>
      </c>
      <c r="N515" t="s">
        <v>4668</v>
      </c>
      <c r="O515" t="s">
        <v>98</v>
      </c>
      <c r="P515" t="s">
        <v>99</v>
      </c>
      <c r="Q515">
        <f t="shared" si="115"/>
        <v>31</v>
      </c>
      <c r="R515" s="3">
        <v>253008</v>
      </c>
      <c r="S515" s="3">
        <v>44153.25</v>
      </c>
      <c r="T515" s="20">
        <v>0</v>
      </c>
      <c r="U515" s="3">
        <f t="shared" si="126"/>
        <v>0</v>
      </c>
      <c r="V515" s="21"/>
      <c r="W515" s="3">
        <v>1013.6538461538462</v>
      </c>
      <c r="X515" s="3">
        <v>585.66666666666663</v>
      </c>
      <c r="Y515" s="22">
        <v>105.42</v>
      </c>
      <c r="Z515">
        <v>75</v>
      </c>
      <c r="AB515" s="3">
        <v>0</v>
      </c>
      <c r="AC515" s="3">
        <v>4167</v>
      </c>
      <c r="AD515" s="3">
        <f t="shared" si="121"/>
        <v>50099.990512820506</v>
      </c>
      <c r="AE515" s="3">
        <v>4154.166666666667</v>
      </c>
      <c r="AG515" s="3">
        <f t="shared" si="116"/>
        <v>54254.157179487171</v>
      </c>
      <c r="AJ515" s="3">
        <v>0</v>
      </c>
      <c r="AK515" t="s">
        <v>100</v>
      </c>
      <c r="AM515" s="23">
        <v>0.05</v>
      </c>
      <c r="AN515" s="24">
        <f t="shared" si="127"/>
        <v>54254.157179487171</v>
      </c>
      <c r="AO515" s="25">
        <f t="shared" si="122"/>
        <v>2712.7078589743587</v>
      </c>
      <c r="AP515" s="3">
        <f t="shared" si="123"/>
        <v>29700</v>
      </c>
      <c r="AQ515" s="24">
        <f t="shared" si="124"/>
        <v>1485</v>
      </c>
      <c r="AR515" s="24">
        <f t="shared" si="125"/>
        <v>88151.865038461532</v>
      </c>
      <c r="AS515" s="24">
        <f t="shared" si="117"/>
        <v>83954.157179487171</v>
      </c>
      <c r="AT515" t="s">
        <v>134</v>
      </c>
      <c r="AU515" t="s">
        <v>134</v>
      </c>
      <c r="AV515" t="s">
        <v>135</v>
      </c>
      <c r="AW515">
        <v>34732</v>
      </c>
      <c r="AX515" t="s">
        <v>136</v>
      </c>
      <c r="AY515">
        <v>94.088300000000004</v>
      </c>
      <c r="AZ515" s="3">
        <f t="shared" si="118"/>
        <v>936.90570494377653</v>
      </c>
      <c r="BA515" s="24">
        <f t="shared" si="119"/>
        <v>83954.157179487171</v>
      </c>
      <c r="BB515" s="24">
        <f t="shared" si="120"/>
        <v>4197.7078589743614</v>
      </c>
      <c r="BD515" t="s">
        <v>103</v>
      </c>
      <c r="BE515">
        <v>1</v>
      </c>
      <c r="BG515" t="s">
        <v>5305</v>
      </c>
      <c r="BI515" t="s">
        <v>144</v>
      </c>
      <c r="BN515" t="s">
        <v>5067</v>
      </c>
      <c r="BO515" t="s">
        <v>5082</v>
      </c>
      <c r="BP515" t="s">
        <v>5083</v>
      </c>
      <c r="BS515" t="e">
        <f>_xlfn.XLOOKUP(AV515,#REF!,#REF!)</f>
        <v>#REF!</v>
      </c>
    </row>
    <row r="516" spans="2:71" x14ac:dyDescent="0.2">
      <c r="C516" t="s">
        <v>94</v>
      </c>
      <c r="E516" t="s">
        <v>1711</v>
      </c>
      <c r="F516" t="s">
        <v>1712</v>
      </c>
      <c r="G516" t="s">
        <v>1713</v>
      </c>
      <c r="H516" s="1">
        <v>44998</v>
      </c>
      <c r="J516" t="s">
        <v>4778</v>
      </c>
      <c r="K516">
        <v>11</v>
      </c>
      <c r="L516" t="s">
        <v>4667</v>
      </c>
      <c r="M516" t="s">
        <v>3984</v>
      </c>
      <c r="N516" t="s">
        <v>4668</v>
      </c>
      <c r="O516" t="s">
        <v>98</v>
      </c>
      <c r="P516" t="s">
        <v>99</v>
      </c>
      <c r="Q516">
        <f t="shared" ref="Q516:Q579" si="128">IF(IF(ISBLANK(I516),"",MONTH(I516))&lt;&gt;MONTH($Q$1),IF(($Q$1-H516)&gt;30,DAY(EOMONTH($Q$1,0)),EOMONTH($Q$1,0)-H516+1),DAY(I516))</f>
        <v>31</v>
      </c>
      <c r="R516" s="3">
        <v>252120</v>
      </c>
      <c r="S516" s="3">
        <v>39754.75</v>
      </c>
      <c r="T516" s="20">
        <v>0</v>
      </c>
      <c r="U516" s="3">
        <f t="shared" si="126"/>
        <v>0</v>
      </c>
      <c r="V516" s="21"/>
      <c r="W516" s="3">
        <v>1010.0961538461538</v>
      </c>
      <c r="X516" s="3">
        <v>583.6111111111112</v>
      </c>
      <c r="Y516" s="22">
        <v>105.05</v>
      </c>
      <c r="Z516">
        <v>75</v>
      </c>
      <c r="AB516" s="3">
        <v>0</v>
      </c>
      <c r="AC516" s="3">
        <v>4167</v>
      </c>
      <c r="AD516" s="3">
        <f t="shared" si="121"/>
        <v>45695.507264957268</v>
      </c>
      <c r="AE516" s="3">
        <v>4154.166666666667</v>
      </c>
      <c r="AG516" s="3">
        <f t="shared" ref="AG516:AG579" si="129">AD516+AE516</f>
        <v>49849.673931623933</v>
      </c>
      <c r="AJ516" s="3">
        <v>0</v>
      </c>
      <c r="AK516" t="s">
        <v>100</v>
      </c>
      <c r="AM516" s="23">
        <v>0.05</v>
      </c>
      <c r="AN516" s="24">
        <f t="shared" si="127"/>
        <v>49849.673931623933</v>
      </c>
      <c r="AO516" s="25">
        <f t="shared" si="122"/>
        <v>2492.4836965811969</v>
      </c>
      <c r="AP516" s="3">
        <f t="shared" si="123"/>
        <v>29700</v>
      </c>
      <c r="AQ516" s="24">
        <f t="shared" si="124"/>
        <v>1485</v>
      </c>
      <c r="AR516" s="24">
        <f t="shared" si="125"/>
        <v>83527.157628205139</v>
      </c>
      <c r="AS516" s="24">
        <f t="shared" ref="AS516:AS579" si="130">+AN516+AP516</f>
        <v>79549.673931623925</v>
      </c>
      <c r="AT516" t="s">
        <v>134</v>
      </c>
      <c r="AU516" t="s">
        <v>134</v>
      </c>
      <c r="AV516" t="s">
        <v>135</v>
      </c>
      <c r="AW516">
        <v>35887</v>
      </c>
      <c r="AX516" t="s">
        <v>136</v>
      </c>
      <c r="AY516">
        <v>94.088300000000004</v>
      </c>
      <c r="AZ516" s="3">
        <f t="shared" ref="AZ516:AZ579" si="131">AR516/AY516</f>
        <v>887.75286223903652</v>
      </c>
      <c r="BA516" s="24">
        <f t="shared" ref="BA516:BA579" si="132">AS516</f>
        <v>79549.673931623925</v>
      </c>
      <c r="BB516" s="24">
        <f t="shared" ref="BB516:BB579" si="133">AR516-AS516</f>
        <v>3977.4836965812137</v>
      </c>
      <c r="BD516" t="s">
        <v>103</v>
      </c>
      <c r="BE516">
        <v>1</v>
      </c>
      <c r="BG516" t="s">
        <v>5305</v>
      </c>
      <c r="BI516" t="s">
        <v>144</v>
      </c>
      <c r="BN516" t="s">
        <v>5067</v>
      </c>
      <c r="BO516" t="s">
        <v>5071</v>
      </c>
      <c r="BP516" t="s">
        <v>5085</v>
      </c>
      <c r="BS516" t="e">
        <f>_xlfn.XLOOKUP(AV516,#REF!,#REF!)</f>
        <v>#REF!</v>
      </c>
    </row>
    <row r="517" spans="2:71" x14ac:dyDescent="0.2">
      <c r="C517" t="s">
        <v>94</v>
      </c>
      <c r="E517" t="s">
        <v>1714</v>
      </c>
      <c r="F517" t="s">
        <v>1715</v>
      </c>
      <c r="G517" t="s">
        <v>1716</v>
      </c>
      <c r="H517" s="1">
        <v>45019</v>
      </c>
      <c r="J517" t="s">
        <v>4708</v>
      </c>
      <c r="K517">
        <v>12</v>
      </c>
      <c r="L517" t="s">
        <v>4667</v>
      </c>
      <c r="M517" t="s">
        <v>3984</v>
      </c>
      <c r="N517" t="s">
        <v>4668</v>
      </c>
      <c r="O517" t="s">
        <v>98</v>
      </c>
      <c r="P517" t="s">
        <v>99</v>
      </c>
      <c r="Q517">
        <f t="shared" si="128"/>
        <v>31</v>
      </c>
      <c r="R517" s="3">
        <v>289633</v>
      </c>
      <c r="S517" s="3">
        <v>48272.166666666664</v>
      </c>
      <c r="T517" s="20">
        <v>0</v>
      </c>
      <c r="U517" s="3">
        <f t="shared" si="126"/>
        <v>0</v>
      </c>
      <c r="V517" s="21"/>
      <c r="W517" s="3">
        <v>1160.3886217948718</v>
      </c>
      <c r="X517" s="3">
        <v>670.44675925925924</v>
      </c>
      <c r="Y517" s="22">
        <v>120.68041666666666</v>
      </c>
      <c r="Z517">
        <v>75</v>
      </c>
      <c r="AB517" s="3">
        <v>0</v>
      </c>
      <c r="AC517" s="3">
        <v>4167</v>
      </c>
      <c r="AD517" s="3">
        <f t="shared" si="121"/>
        <v>54465.682464387472</v>
      </c>
      <c r="AE517" s="3">
        <v>4154.166666666667</v>
      </c>
      <c r="AG517" s="3">
        <f t="shared" si="129"/>
        <v>58619.849131054136</v>
      </c>
      <c r="AJ517" s="3">
        <v>4428.6782206037651</v>
      </c>
      <c r="AK517" t="s">
        <v>166</v>
      </c>
      <c r="AL517" t="s">
        <v>165</v>
      </c>
      <c r="AM517" s="23">
        <v>0.05</v>
      </c>
      <c r="AN517" s="24">
        <f t="shared" si="127"/>
        <v>63048.527351657904</v>
      </c>
      <c r="AO517" s="25">
        <f t="shared" si="122"/>
        <v>3152.4263675828952</v>
      </c>
      <c r="AP517" s="3">
        <f t="shared" si="123"/>
        <v>29700</v>
      </c>
      <c r="AQ517" s="24">
        <f t="shared" si="124"/>
        <v>1485</v>
      </c>
      <c r="AR517" s="24">
        <f t="shared" si="125"/>
        <v>97385.953719240802</v>
      </c>
      <c r="AS517" s="24">
        <f t="shared" si="130"/>
        <v>92748.527351657904</v>
      </c>
      <c r="AT517" t="s">
        <v>225</v>
      </c>
      <c r="AU517" t="s">
        <v>225</v>
      </c>
      <c r="AV517" t="s">
        <v>156</v>
      </c>
      <c r="AW517" t="s">
        <v>4904</v>
      </c>
      <c r="AX517" t="s">
        <v>157</v>
      </c>
      <c r="AY517">
        <v>125.569</v>
      </c>
      <c r="AZ517" s="3">
        <f t="shared" si="131"/>
        <v>775.55729295638889</v>
      </c>
      <c r="BA517" s="24">
        <f t="shared" si="132"/>
        <v>92748.527351657904</v>
      </c>
      <c r="BB517" s="24">
        <f t="shared" si="133"/>
        <v>4637.4263675828988</v>
      </c>
      <c r="BD517" t="s">
        <v>103</v>
      </c>
      <c r="BE517">
        <v>1</v>
      </c>
      <c r="BG517" t="s">
        <v>5309</v>
      </c>
      <c r="BI517" t="s">
        <v>144</v>
      </c>
      <c r="BN517" t="s">
        <v>5067</v>
      </c>
      <c r="BO517" t="s">
        <v>5074</v>
      </c>
      <c r="BP517" t="s">
        <v>5172</v>
      </c>
      <c r="BS517" t="e">
        <f>_xlfn.XLOOKUP(AV517,#REF!,#REF!)</f>
        <v>#REF!</v>
      </c>
    </row>
    <row r="518" spans="2:71" x14ac:dyDescent="0.2">
      <c r="C518" t="s">
        <v>94</v>
      </c>
      <c r="E518" t="s">
        <v>1717</v>
      </c>
      <c r="F518" t="s">
        <v>1718</v>
      </c>
      <c r="G518" t="s">
        <v>1719</v>
      </c>
      <c r="H518" s="1">
        <v>45005</v>
      </c>
      <c r="J518" t="s">
        <v>4778</v>
      </c>
      <c r="K518">
        <v>11</v>
      </c>
      <c r="L518" t="s">
        <v>4667</v>
      </c>
      <c r="M518" t="s">
        <v>3984</v>
      </c>
      <c r="N518" t="s">
        <v>4668</v>
      </c>
      <c r="O518" t="s">
        <v>98</v>
      </c>
      <c r="P518" t="s">
        <v>99</v>
      </c>
      <c r="Q518">
        <f t="shared" si="128"/>
        <v>31</v>
      </c>
      <c r="R518" s="3">
        <v>318996</v>
      </c>
      <c r="S518" s="3">
        <v>54314.416666666664</v>
      </c>
      <c r="T518" s="20">
        <v>0</v>
      </c>
      <c r="U518" s="3">
        <f t="shared" si="126"/>
        <v>0</v>
      </c>
      <c r="V518" s="21"/>
      <c r="W518" s="3">
        <v>1278.0288461538462</v>
      </c>
      <c r="X518" s="3">
        <v>738.41666666666663</v>
      </c>
      <c r="Y518" s="22">
        <v>132.91499999999999</v>
      </c>
      <c r="Z518">
        <v>75</v>
      </c>
      <c r="AB518" s="3">
        <v>0</v>
      </c>
      <c r="AC518" s="3">
        <v>4167</v>
      </c>
      <c r="AD518" s="3">
        <f t="shared" si="121"/>
        <v>60705.777179487173</v>
      </c>
      <c r="AE518" s="3">
        <v>4154.166666666667</v>
      </c>
      <c r="AG518" s="3">
        <f t="shared" si="129"/>
        <v>64859.943846153838</v>
      </c>
      <c r="AJ518" s="3">
        <v>0</v>
      </c>
      <c r="AK518" t="s">
        <v>100</v>
      </c>
      <c r="AM518" s="23">
        <v>0.05</v>
      </c>
      <c r="AN518" s="24">
        <f t="shared" si="127"/>
        <v>64859.943846153838</v>
      </c>
      <c r="AO518" s="25">
        <f t="shared" si="122"/>
        <v>3242.9971923076919</v>
      </c>
      <c r="AP518" s="3">
        <f t="shared" si="123"/>
        <v>29700</v>
      </c>
      <c r="AQ518" s="24">
        <f t="shared" si="124"/>
        <v>1485</v>
      </c>
      <c r="AR518" s="24">
        <f t="shared" si="125"/>
        <v>99287.941038461533</v>
      </c>
      <c r="AS518" s="24">
        <f t="shared" si="130"/>
        <v>94559.943846153838</v>
      </c>
      <c r="AT518" t="s">
        <v>134</v>
      </c>
      <c r="AU518" t="s">
        <v>134</v>
      </c>
      <c r="AV518" t="s">
        <v>135</v>
      </c>
      <c r="AW518">
        <v>35887</v>
      </c>
      <c r="AX518" t="s">
        <v>136</v>
      </c>
      <c r="AY518">
        <v>94.088300000000004</v>
      </c>
      <c r="AZ518" s="3">
        <f t="shared" si="131"/>
        <v>1055.2634178581347</v>
      </c>
      <c r="BA518" s="24">
        <f t="shared" si="132"/>
        <v>94559.943846153838</v>
      </c>
      <c r="BB518" s="24">
        <f t="shared" si="133"/>
        <v>4727.9971923076955</v>
      </c>
      <c r="BD518" t="s">
        <v>103</v>
      </c>
      <c r="BE518">
        <v>1</v>
      </c>
      <c r="BG518" t="s">
        <v>5305</v>
      </c>
      <c r="BI518" t="s">
        <v>144</v>
      </c>
      <c r="BN518" t="s">
        <v>5067</v>
      </c>
      <c r="BO518" t="s">
        <v>5071</v>
      </c>
      <c r="BP518" t="s">
        <v>5085</v>
      </c>
      <c r="BS518" t="e">
        <f>_xlfn.XLOOKUP(AV518,#REF!,#REF!)</f>
        <v>#REF!</v>
      </c>
    </row>
    <row r="519" spans="2:71" x14ac:dyDescent="0.2">
      <c r="C519" t="s">
        <v>94</v>
      </c>
      <c r="E519" t="s">
        <v>1720</v>
      </c>
      <c r="F519" t="s">
        <v>1721</v>
      </c>
      <c r="G519" t="s">
        <v>1722</v>
      </c>
      <c r="H519" s="1">
        <v>45054</v>
      </c>
      <c r="J519" t="s">
        <v>4708</v>
      </c>
      <c r="K519">
        <v>12</v>
      </c>
      <c r="L519" t="s">
        <v>4703</v>
      </c>
      <c r="M519" t="s">
        <v>293</v>
      </c>
      <c r="N519" t="s">
        <v>4668</v>
      </c>
      <c r="O519" t="s">
        <v>98</v>
      </c>
      <c r="P519" t="s">
        <v>99</v>
      </c>
      <c r="Q519">
        <f t="shared" si="128"/>
        <v>31</v>
      </c>
      <c r="R519" s="3">
        <v>459373</v>
      </c>
      <c r="S519" s="3">
        <v>81562.083333333328</v>
      </c>
      <c r="T519" s="20">
        <v>0</v>
      </c>
      <c r="U519" s="3">
        <f t="shared" si="126"/>
        <v>0</v>
      </c>
      <c r="V519" s="21"/>
      <c r="W519" s="3">
        <v>1840.436698717949</v>
      </c>
      <c r="X519" s="3">
        <v>1063.3634259259261</v>
      </c>
      <c r="Y519" s="22">
        <v>191.4054166666667</v>
      </c>
      <c r="Z519">
        <v>75</v>
      </c>
      <c r="AB519" s="3">
        <v>0</v>
      </c>
      <c r="AC519" s="3">
        <v>4167</v>
      </c>
      <c r="AD519" s="3">
        <f t="shared" si="121"/>
        <v>88899.288874643869</v>
      </c>
      <c r="AE519" s="3">
        <v>5687.5</v>
      </c>
      <c r="AG519" s="3">
        <f t="shared" si="129"/>
        <v>94586.788874643869</v>
      </c>
      <c r="AJ519" s="3">
        <v>7530.1189525032505</v>
      </c>
      <c r="AK519" t="s">
        <v>523</v>
      </c>
      <c r="AL519" t="s">
        <v>524</v>
      </c>
      <c r="AM519" s="23">
        <v>8.5000000000000006E-2</v>
      </c>
      <c r="AN519" s="24">
        <f t="shared" si="127"/>
        <v>102116.90782714712</v>
      </c>
      <c r="AO519" s="25">
        <f t="shared" si="122"/>
        <v>8679.9371653075068</v>
      </c>
      <c r="AP519" s="3">
        <f t="shared" si="123"/>
        <v>29700</v>
      </c>
      <c r="AQ519" s="24">
        <f t="shared" si="124"/>
        <v>2524.5</v>
      </c>
      <c r="AR519" s="24">
        <f t="shared" si="125"/>
        <v>143021.34499245463</v>
      </c>
      <c r="AS519" s="24">
        <f t="shared" si="130"/>
        <v>131816.90782714711</v>
      </c>
      <c r="AT519" t="s">
        <v>134</v>
      </c>
      <c r="AU519" t="s">
        <v>134</v>
      </c>
      <c r="AV519" t="s">
        <v>135</v>
      </c>
      <c r="AW519">
        <v>35802</v>
      </c>
      <c r="AX519" t="s">
        <v>136</v>
      </c>
      <c r="AY519">
        <v>94.088300000000004</v>
      </c>
      <c r="AZ519" s="3">
        <f t="shared" si="131"/>
        <v>1520.0757691706049</v>
      </c>
      <c r="BA519" s="24">
        <f t="shared" si="132"/>
        <v>131816.90782714711</v>
      </c>
      <c r="BB519" s="24">
        <f t="shared" si="133"/>
        <v>11204.437165307521</v>
      </c>
      <c r="BD519" t="s">
        <v>103</v>
      </c>
      <c r="BE519">
        <v>1</v>
      </c>
      <c r="BG519" t="s">
        <v>5305</v>
      </c>
      <c r="BI519" t="s">
        <v>199</v>
      </c>
      <c r="BN519" t="s">
        <v>5106</v>
      </c>
      <c r="BO519" t="s">
        <v>134</v>
      </c>
      <c r="BP519" t="s">
        <v>5107</v>
      </c>
      <c r="BS519" t="e">
        <f>_xlfn.XLOOKUP(AV519,#REF!,#REF!)</f>
        <v>#REF!</v>
      </c>
    </row>
    <row r="520" spans="2:71" x14ac:dyDescent="0.2">
      <c r="C520" t="s">
        <v>94</v>
      </c>
      <c r="E520" t="s">
        <v>1723</v>
      </c>
      <c r="F520" t="s">
        <v>1724</v>
      </c>
      <c r="G520" t="s">
        <v>1725</v>
      </c>
      <c r="H520" s="1">
        <v>45054</v>
      </c>
      <c r="J520" t="s">
        <v>4708</v>
      </c>
      <c r="K520">
        <v>12</v>
      </c>
      <c r="L520" t="s">
        <v>4703</v>
      </c>
      <c r="M520" t="s">
        <v>293</v>
      </c>
      <c r="N520" t="s">
        <v>4668</v>
      </c>
      <c r="O520" t="s">
        <v>98</v>
      </c>
      <c r="P520" t="s">
        <v>99</v>
      </c>
      <c r="Q520">
        <f t="shared" si="128"/>
        <v>31</v>
      </c>
      <c r="R520" s="3">
        <v>473152</v>
      </c>
      <c r="S520" s="3">
        <v>83858.583333333328</v>
      </c>
      <c r="T520" s="20">
        <v>0</v>
      </c>
      <c r="U520" s="3">
        <f t="shared" si="126"/>
        <v>0</v>
      </c>
      <c r="V520" s="21"/>
      <c r="W520" s="3">
        <v>1895.6410256410256</v>
      </c>
      <c r="X520" s="3">
        <v>1095.2592592592594</v>
      </c>
      <c r="Y520" s="22">
        <v>197.14666666666668</v>
      </c>
      <c r="Z520">
        <v>75</v>
      </c>
      <c r="AB520" s="3">
        <v>0</v>
      </c>
      <c r="AC520" s="3">
        <v>4167</v>
      </c>
      <c r="AD520" s="3">
        <f t="shared" si="121"/>
        <v>91288.630284900282</v>
      </c>
      <c r="AE520" s="3">
        <v>5687.5</v>
      </c>
      <c r="AG520" s="3">
        <f t="shared" si="129"/>
        <v>96976.130284900282</v>
      </c>
      <c r="AJ520" s="3">
        <v>3900.7409927950625</v>
      </c>
      <c r="AK520" t="s">
        <v>289</v>
      </c>
      <c r="AL520" t="s">
        <v>290</v>
      </c>
      <c r="AM520" s="23">
        <v>8.5000000000000006E-2</v>
      </c>
      <c r="AN520" s="24">
        <f t="shared" si="127"/>
        <v>100876.87127769535</v>
      </c>
      <c r="AO520" s="25">
        <f t="shared" si="122"/>
        <v>8574.5340586041057</v>
      </c>
      <c r="AP520" s="3">
        <f t="shared" si="123"/>
        <v>29700</v>
      </c>
      <c r="AQ520" s="24">
        <f t="shared" si="124"/>
        <v>2524.5</v>
      </c>
      <c r="AR520" s="24">
        <f t="shared" si="125"/>
        <v>141675.90533629945</v>
      </c>
      <c r="AS520" s="24">
        <f t="shared" si="130"/>
        <v>130576.87127769535</v>
      </c>
      <c r="AT520" t="s">
        <v>134</v>
      </c>
      <c r="AU520" t="s">
        <v>134</v>
      </c>
      <c r="AV520" t="s">
        <v>135</v>
      </c>
      <c r="AW520">
        <v>35802</v>
      </c>
      <c r="AX520" t="s">
        <v>136</v>
      </c>
      <c r="AY520">
        <v>94.088300000000004</v>
      </c>
      <c r="AZ520" s="3">
        <f t="shared" si="131"/>
        <v>1505.7760139815412</v>
      </c>
      <c r="BA520" s="24">
        <f t="shared" si="132"/>
        <v>130576.87127769535</v>
      </c>
      <c r="BB520" s="24">
        <f t="shared" si="133"/>
        <v>11099.034058604098</v>
      </c>
      <c r="BD520" t="s">
        <v>103</v>
      </c>
      <c r="BE520">
        <v>1</v>
      </c>
      <c r="BG520" t="s">
        <v>5305</v>
      </c>
      <c r="BI520" t="s">
        <v>199</v>
      </c>
      <c r="BN520" t="s">
        <v>5106</v>
      </c>
      <c r="BO520" t="s">
        <v>134</v>
      </c>
      <c r="BP520" t="s">
        <v>5107</v>
      </c>
      <c r="BS520" t="e">
        <f>_xlfn.XLOOKUP(AV520,#REF!,#REF!)</f>
        <v>#REF!</v>
      </c>
    </row>
    <row r="521" spans="2:71" x14ac:dyDescent="0.2">
      <c r="C521" t="s">
        <v>94</v>
      </c>
      <c r="E521" t="s">
        <v>1726</v>
      </c>
      <c r="F521" t="s">
        <v>1727</v>
      </c>
      <c r="G521" t="s">
        <v>1728</v>
      </c>
      <c r="H521" s="1">
        <v>45061</v>
      </c>
      <c r="J521" t="s">
        <v>4708</v>
      </c>
      <c r="K521">
        <v>12</v>
      </c>
      <c r="L521" t="s">
        <v>4703</v>
      </c>
      <c r="M521" t="s">
        <v>293</v>
      </c>
      <c r="N521" t="s">
        <v>4668</v>
      </c>
      <c r="O521" t="s">
        <v>98</v>
      </c>
      <c r="P521" t="s">
        <v>99</v>
      </c>
      <c r="Q521">
        <f t="shared" si="128"/>
        <v>31</v>
      </c>
      <c r="R521" s="3">
        <v>418016</v>
      </c>
      <c r="S521" s="3">
        <v>74669.333333333328</v>
      </c>
      <c r="T521" s="20">
        <v>0</v>
      </c>
      <c r="U521" s="3">
        <f t="shared" si="126"/>
        <v>0</v>
      </c>
      <c r="V521" s="21"/>
      <c r="W521" s="3">
        <v>1674.7435897435898</v>
      </c>
      <c r="X521" s="3">
        <v>967.62962962962956</v>
      </c>
      <c r="Y521" s="22">
        <v>174.17333333333332</v>
      </c>
      <c r="Z521">
        <v>75</v>
      </c>
      <c r="AB521" s="3">
        <v>0</v>
      </c>
      <c r="AC521" s="3">
        <v>4167</v>
      </c>
      <c r="AD521" s="3">
        <f t="shared" ref="AD521:AD584" si="134">S521+U521+V521+W521+X521+Y521+Z521+AA521+AB521+AC521</f>
        <v>81727.879886039897</v>
      </c>
      <c r="AE521" s="3">
        <v>5687.5</v>
      </c>
      <c r="AG521" s="3">
        <f t="shared" si="129"/>
        <v>87415.379886039897</v>
      </c>
      <c r="AJ521" s="3">
        <v>3900.7409927950625</v>
      </c>
      <c r="AK521" t="s">
        <v>289</v>
      </c>
      <c r="AL521" t="s">
        <v>290</v>
      </c>
      <c r="AM521" s="23">
        <v>8.5000000000000006E-2</v>
      </c>
      <c r="AN521" s="24">
        <f t="shared" si="127"/>
        <v>91316.120878834961</v>
      </c>
      <c r="AO521" s="25">
        <f t="shared" ref="AO521:AO584" si="135">AM521*AN521</f>
        <v>7761.870274700972</v>
      </c>
      <c r="AP521" s="3">
        <f t="shared" ref="AP521:AP556" si="136">+(29700/31)*Q521</f>
        <v>29700</v>
      </c>
      <c r="AQ521" s="24">
        <f t="shared" ref="AQ521:AQ584" si="137">AP521*AM521</f>
        <v>2524.5</v>
      </c>
      <c r="AR521" s="24">
        <f t="shared" ref="AR521:AR584" si="138">AN521+AO521+AP521+AQ521</f>
        <v>131302.49115353593</v>
      </c>
      <c r="AS521" s="24">
        <f t="shared" si="130"/>
        <v>121016.12087883496</v>
      </c>
      <c r="AT521" t="s">
        <v>134</v>
      </c>
      <c r="AU521" t="s">
        <v>134</v>
      </c>
      <c r="AV521" t="s">
        <v>135</v>
      </c>
      <c r="AW521">
        <v>35802</v>
      </c>
      <c r="AX521" t="s">
        <v>136</v>
      </c>
      <c r="AY521">
        <v>94.088300000000004</v>
      </c>
      <c r="AZ521" s="3">
        <f t="shared" si="131"/>
        <v>1395.5241103679832</v>
      </c>
      <c r="BA521" s="24">
        <f t="shared" si="132"/>
        <v>121016.12087883496</v>
      </c>
      <c r="BB521" s="24">
        <f t="shared" si="133"/>
        <v>10286.370274700967</v>
      </c>
      <c r="BD521" t="s">
        <v>103</v>
      </c>
      <c r="BE521">
        <v>1</v>
      </c>
      <c r="BG521" t="s">
        <v>5305</v>
      </c>
      <c r="BI521" t="s">
        <v>199</v>
      </c>
      <c r="BN521" t="s">
        <v>5106</v>
      </c>
      <c r="BO521" t="s">
        <v>134</v>
      </c>
      <c r="BP521" t="s">
        <v>5107</v>
      </c>
      <c r="BS521" t="e">
        <f>_xlfn.XLOOKUP(AV521,#REF!,#REF!)</f>
        <v>#REF!</v>
      </c>
    </row>
    <row r="522" spans="2:71" x14ac:dyDescent="0.2">
      <c r="C522" t="s">
        <v>94</v>
      </c>
      <c r="E522" t="s">
        <v>1729</v>
      </c>
      <c r="F522" t="s">
        <v>1730</v>
      </c>
      <c r="G522" t="s">
        <v>1731</v>
      </c>
      <c r="H522" s="1">
        <v>45033</v>
      </c>
      <c r="J522" t="s">
        <v>4708</v>
      </c>
      <c r="K522">
        <v>12</v>
      </c>
      <c r="L522" t="s">
        <v>4703</v>
      </c>
      <c r="M522" t="s">
        <v>293</v>
      </c>
      <c r="N522" t="s">
        <v>4668</v>
      </c>
      <c r="O522" t="s">
        <v>98</v>
      </c>
      <c r="P522" t="s">
        <v>99</v>
      </c>
      <c r="Q522">
        <f t="shared" si="128"/>
        <v>31</v>
      </c>
      <c r="R522" s="3">
        <v>422047</v>
      </c>
      <c r="S522" s="3">
        <v>75341.166666666672</v>
      </c>
      <c r="T522" s="20">
        <v>0</v>
      </c>
      <c r="U522" s="3">
        <f t="shared" si="126"/>
        <v>0</v>
      </c>
      <c r="V522" s="21"/>
      <c r="W522" s="3">
        <v>1690.8934294871794</v>
      </c>
      <c r="X522" s="3">
        <v>976.96064814814827</v>
      </c>
      <c r="Y522" s="22">
        <v>175.85291666666669</v>
      </c>
      <c r="Z522">
        <v>75</v>
      </c>
      <c r="AB522" s="3">
        <v>0</v>
      </c>
      <c r="AC522" s="3">
        <v>4167</v>
      </c>
      <c r="AD522" s="3">
        <f t="shared" si="134"/>
        <v>82426.87366096866</v>
      </c>
      <c r="AE522" s="3">
        <v>5687.5</v>
      </c>
      <c r="AG522" s="3">
        <f t="shared" si="129"/>
        <v>88114.37366096866</v>
      </c>
      <c r="AJ522" s="3">
        <v>3900.7409927950625</v>
      </c>
      <c r="AK522" t="s">
        <v>289</v>
      </c>
      <c r="AL522" t="s">
        <v>290</v>
      </c>
      <c r="AM522" s="23">
        <v>8.5000000000000006E-2</v>
      </c>
      <c r="AN522" s="24">
        <f t="shared" si="127"/>
        <v>92015.114653763725</v>
      </c>
      <c r="AO522" s="25">
        <f t="shared" si="135"/>
        <v>7821.2847455699175</v>
      </c>
      <c r="AP522" s="3">
        <f t="shared" si="136"/>
        <v>29700</v>
      </c>
      <c r="AQ522" s="24">
        <f t="shared" si="137"/>
        <v>2524.5</v>
      </c>
      <c r="AR522" s="24">
        <f t="shared" si="138"/>
        <v>132060.89939933363</v>
      </c>
      <c r="AS522" s="24">
        <f t="shared" si="130"/>
        <v>121715.11465376373</v>
      </c>
      <c r="AT522" t="s">
        <v>134</v>
      </c>
      <c r="AU522" t="s">
        <v>134</v>
      </c>
      <c r="AV522" t="s">
        <v>135</v>
      </c>
      <c r="AW522">
        <v>35802</v>
      </c>
      <c r="AX522" t="s">
        <v>136</v>
      </c>
      <c r="AY522">
        <v>94.088300000000004</v>
      </c>
      <c r="AZ522" s="3">
        <f t="shared" si="131"/>
        <v>1403.5847113757357</v>
      </c>
      <c r="BA522" s="24">
        <f t="shared" si="132"/>
        <v>121715.11465376373</v>
      </c>
      <c r="BB522" s="24">
        <f t="shared" si="133"/>
        <v>10345.784745569908</v>
      </c>
      <c r="BD522" t="s">
        <v>103</v>
      </c>
      <c r="BE522">
        <v>1</v>
      </c>
      <c r="BG522" t="s">
        <v>5305</v>
      </c>
      <c r="BI522" t="s">
        <v>262</v>
      </c>
      <c r="BN522" t="s">
        <v>5106</v>
      </c>
      <c r="BO522" t="s">
        <v>134</v>
      </c>
      <c r="BP522" t="s">
        <v>5107</v>
      </c>
      <c r="BS522" t="e">
        <f>_xlfn.XLOOKUP(AV522,#REF!,#REF!)</f>
        <v>#REF!</v>
      </c>
    </row>
    <row r="523" spans="2:71" x14ac:dyDescent="0.2">
      <c r="C523" t="s">
        <v>94</v>
      </c>
      <c r="E523" t="s">
        <v>1732</v>
      </c>
      <c r="F523" t="s">
        <v>1733</v>
      </c>
      <c r="G523" t="s">
        <v>1734</v>
      </c>
      <c r="H523" s="1">
        <v>45061</v>
      </c>
      <c r="J523" t="s">
        <v>4702</v>
      </c>
      <c r="K523">
        <v>13</v>
      </c>
      <c r="L523" t="s">
        <v>4703</v>
      </c>
      <c r="M523" t="s">
        <v>293</v>
      </c>
      <c r="N523" t="s">
        <v>4668</v>
      </c>
      <c r="O523" t="s">
        <v>98</v>
      </c>
      <c r="P523" t="s">
        <v>99</v>
      </c>
      <c r="Q523">
        <f t="shared" si="128"/>
        <v>31</v>
      </c>
      <c r="R523" s="3">
        <v>499916</v>
      </c>
      <c r="S523" s="3">
        <v>88319.25</v>
      </c>
      <c r="T523" s="20">
        <v>0</v>
      </c>
      <c r="U523" s="3">
        <f t="shared" si="126"/>
        <v>0</v>
      </c>
      <c r="V523" s="21"/>
      <c r="W523" s="3">
        <v>2002.8685897435898</v>
      </c>
      <c r="X523" s="3">
        <v>1157.212962962963</v>
      </c>
      <c r="Y523" s="22">
        <v>208.29833333333332</v>
      </c>
      <c r="Z523">
        <v>75</v>
      </c>
      <c r="AB523" s="3">
        <v>0</v>
      </c>
      <c r="AC523" s="3">
        <v>4167</v>
      </c>
      <c r="AD523" s="3">
        <f t="shared" si="134"/>
        <v>95929.629886039897</v>
      </c>
      <c r="AE523" s="3">
        <v>5687.5</v>
      </c>
      <c r="AG523" s="3">
        <f t="shared" si="129"/>
        <v>101617.1298860399</v>
      </c>
      <c r="AJ523" s="3">
        <v>3900.7409927950625</v>
      </c>
      <c r="AK523" t="s">
        <v>289</v>
      </c>
      <c r="AL523" t="s">
        <v>290</v>
      </c>
      <c r="AM523" s="23">
        <v>8.5000000000000006E-2</v>
      </c>
      <c r="AN523" s="24">
        <f t="shared" si="127"/>
        <v>105517.87087883496</v>
      </c>
      <c r="AO523" s="25">
        <f t="shared" si="135"/>
        <v>8969.0190247009723</v>
      </c>
      <c r="AP523" s="3">
        <f t="shared" si="136"/>
        <v>29700</v>
      </c>
      <c r="AQ523" s="24">
        <f t="shared" si="137"/>
        <v>2524.5</v>
      </c>
      <c r="AR523" s="24">
        <f t="shared" si="138"/>
        <v>146711.38990353595</v>
      </c>
      <c r="AS523" s="24">
        <f t="shared" si="130"/>
        <v>135217.87087883498</v>
      </c>
      <c r="AT523" t="s">
        <v>134</v>
      </c>
      <c r="AU523" t="s">
        <v>134</v>
      </c>
      <c r="AV523" t="s">
        <v>135</v>
      </c>
      <c r="AW523">
        <v>35802</v>
      </c>
      <c r="AX523" t="s">
        <v>136</v>
      </c>
      <c r="AY523">
        <v>94.088300000000004</v>
      </c>
      <c r="AZ523" s="3">
        <f t="shared" si="131"/>
        <v>1559.2947253116056</v>
      </c>
      <c r="BA523" s="24">
        <f t="shared" si="132"/>
        <v>135217.87087883498</v>
      </c>
      <c r="BB523" s="24">
        <f t="shared" si="133"/>
        <v>11493.519024700974</v>
      </c>
      <c r="BD523" t="s">
        <v>103</v>
      </c>
      <c r="BE523">
        <v>1</v>
      </c>
      <c r="BG523" t="s">
        <v>5305</v>
      </c>
      <c r="BI523" t="s">
        <v>262</v>
      </c>
      <c r="BN523" t="s">
        <v>5106</v>
      </c>
      <c r="BO523" t="s">
        <v>134</v>
      </c>
      <c r="BP523" t="s">
        <v>5107</v>
      </c>
      <c r="BS523" t="e">
        <f>_xlfn.XLOOKUP(AV523,#REF!,#REF!)</f>
        <v>#REF!</v>
      </c>
    </row>
    <row r="524" spans="2:71" x14ac:dyDescent="0.2">
      <c r="C524" t="s">
        <v>94</v>
      </c>
      <c r="E524" t="s">
        <v>1735</v>
      </c>
      <c r="F524" t="s">
        <v>1736</v>
      </c>
      <c r="G524" t="s">
        <v>1737</v>
      </c>
      <c r="H524" s="1">
        <v>45047</v>
      </c>
      <c r="J524" t="s">
        <v>4708</v>
      </c>
      <c r="K524">
        <v>12</v>
      </c>
      <c r="L524" t="s">
        <v>4703</v>
      </c>
      <c r="M524" t="s">
        <v>293</v>
      </c>
      <c r="N524" t="s">
        <v>4668</v>
      </c>
      <c r="O524" t="s">
        <v>98</v>
      </c>
      <c r="P524" t="s">
        <v>99</v>
      </c>
      <c r="Q524">
        <f t="shared" si="128"/>
        <v>31</v>
      </c>
      <c r="R524" s="3">
        <v>463777</v>
      </c>
      <c r="S524" s="3">
        <v>82296.166666666672</v>
      </c>
      <c r="T524" s="20">
        <v>0</v>
      </c>
      <c r="U524" s="3">
        <f t="shared" si="126"/>
        <v>0</v>
      </c>
      <c r="V524" s="21"/>
      <c r="W524" s="3">
        <v>1858.0809294871797</v>
      </c>
      <c r="X524" s="3">
        <v>1073.5578703703704</v>
      </c>
      <c r="Y524" s="22">
        <v>193.24041666666668</v>
      </c>
      <c r="Z524">
        <v>75</v>
      </c>
      <c r="AB524" s="3">
        <v>0</v>
      </c>
      <c r="AC524" s="3">
        <v>4167</v>
      </c>
      <c r="AD524" s="3">
        <f t="shared" si="134"/>
        <v>89663.045883190876</v>
      </c>
      <c r="AE524" s="3">
        <v>5687.5</v>
      </c>
      <c r="AG524" s="3">
        <f t="shared" si="129"/>
        <v>95350.545883190876</v>
      </c>
      <c r="AJ524" s="3">
        <v>3900.7409927950625</v>
      </c>
      <c r="AK524" t="s">
        <v>289</v>
      </c>
      <c r="AL524" t="s">
        <v>290</v>
      </c>
      <c r="AM524" s="23">
        <v>8.5000000000000006E-2</v>
      </c>
      <c r="AN524" s="24">
        <f t="shared" si="127"/>
        <v>99251.286875985941</v>
      </c>
      <c r="AO524" s="25">
        <f t="shared" si="135"/>
        <v>8436.3593844588049</v>
      </c>
      <c r="AP524" s="3">
        <f t="shared" si="136"/>
        <v>29700</v>
      </c>
      <c r="AQ524" s="24">
        <f t="shared" si="137"/>
        <v>2524.5</v>
      </c>
      <c r="AR524" s="24">
        <f t="shared" si="138"/>
        <v>139912.14626044474</v>
      </c>
      <c r="AS524" s="24">
        <f t="shared" si="130"/>
        <v>128951.28687598594</v>
      </c>
      <c r="AT524" t="s">
        <v>134</v>
      </c>
      <c r="AU524" t="s">
        <v>134</v>
      </c>
      <c r="AV524" t="s">
        <v>135</v>
      </c>
      <c r="AW524">
        <v>35802</v>
      </c>
      <c r="AX524" t="s">
        <v>136</v>
      </c>
      <c r="AY524">
        <v>94.088300000000004</v>
      </c>
      <c r="AZ524" s="3">
        <f t="shared" si="131"/>
        <v>1487.0302286303902</v>
      </c>
      <c r="BA524" s="24">
        <f t="shared" si="132"/>
        <v>128951.28687598594</v>
      </c>
      <c r="BB524" s="24">
        <f t="shared" si="133"/>
        <v>10960.859384458803</v>
      </c>
      <c r="BD524" t="s">
        <v>103</v>
      </c>
      <c r="BE524">
        <v>1</v>
      </c>
      <c r="BG524" t="s">
        <v>5305</v>
      </c>
      <c r="BI524" t="s">
        <v>262</v>
      </c>
      <c r="BN524" t="s">
        <v>5106</v>
      </c>
      <c r="BO524" t="s">
        <v>134</v>
      </c>
      <c r="BP524" t="s">
        <v>5107</v>
      </c>
      <c r="BS524" t="e">
        <f>_xlfn.XLOOKUP(AV524,#REF!,#REF!)</f>
        <v>#REF!</v>
      </c>
    </row>
    <row r="525" spans="2:71" x14ac:dyDescent="0.2">
      <c r="B525">
        <f>+COUNTIF(F525:F3692,F525)</f>
        <v>2</v>
      </c>
      <c r="C525" t="s">
        <v>94</v>
      </c>
      <c r="E525" t="s">
        <v>1738</v>
      </c>
      <c r="F525" t="s">
        <v>1739</v>
      </c>
      <c r="G525" t="s">
        <v>1740</v>
      </c>
      <c r="H525" s="1">
        <v>45040</v>
      </c>
      <c r="J525" t="s">
        <v>4708</v>
      </c>
      <c r="K525">
        <v>12</v>
      </c>
      <c r="L525" t="s">
        <v>4703</v>
      </c>
      <c r="M525" t="s">
        <v>293</v>
      </c>
      <c r="N525" t="s">
        <v>4668</v>
      </c>
      <c r="O525" t="s">
        <v>98</v>
      </c>
      <c r="P525" t="s">
        <v>99</v>
      </c>
      <c r="Q525">
        <f t="shared" si="128"/>
        <v>31</v>
      </c>
      <c r="R525" s="3">
        <v>407473</v>
      </c>
      <c r="S525" s="3">
        <v>72912.083333333328</v>
      </c>
      <c r="T525" s="20">
        <v>0</v>
      </c>
      <c r="U525" s="3">
        <f t="shared" ref="U525:U588" si="139">+S525*T525</f>
        <v>0</v>
      </c>
      <c r="V525" s="21"/>
      <c r="W525" s="3">
        <v>1632.5040064102566</v>
      </c>
      <c r="X525" s="3">
        <v>943.22453703703707</v>
      </c>
      <c r="Y525" s="22">
        <v>169.7804166666667</v>
      </c>
      <c r="Z525">
        <v>75</v>
      </c>
      <c r="AB525" s="3">
        <v>0</v>
      </c>
      <c r="AC525" s="3">
        <v>4167</v>
      </c>
      <c r="AD525" s="3">
        <f t="shared" si="134"/>
        <v>79899.592293447276</v>
      </c>
      <c r="AE525" s="3">
        <v>5687.5</v>
      </c>
      <c r="AG525" s="3">
        <f t="shared" si="129"/>
        <v>85587.092293447276</v>
      </c>
      <c r="AJ525" s="3">
        <v>7530.1189525032505</v>
      </c>
      <c r="AK525" t="s">
        <v>523</v>
      </c>
      <c r="AL525" t="s">
        <v>524</v>
      </c>
      <c r="AM525" s="23">
        <v>8.5000000000000006E-2</v>
      </c>
      <c r="AN525" s="24">
        <f t="shared" si="127"/>
        <v>93117.21124595053</v>
      </c>
      <c r="AO525" s="25">
        <f t="shared" si="135"/>
        <v>7914.9629559057958</v>
      </c>
      <c r="AP525" s="3">
        <f t="shared" si="136"/>
        <v>29700</v>
      </c>
      <c r="AQ525" s="24">
        <f t="shared" si="137"/>
        <v>2524.5</v>
      </c>
      <c r="AR525" s="24">
        <f t="shared" si="138"/>
        <v>133256.67420185631</v>
      </c>
      <c r="AS525" s="24">
        <f t="shared" si="130"/>
        <v>122817.21124595053</v>
      </c>
      <c r="AT525" t="s">
        <v>141</v>
      </c>
      <c r="AU525" t="s">
        <v>141</v>
      </c>
      <c r="AV525" t="s">
        <v>142</v>
      </c>
      <c r="AW525">
        <v>1205</v>
      </c>
      <c r="AX525" t="s">
        <v>143</v>
      </c>
      <c r="AY525">
        <v>67.992199999999997</v>
      </c>
      <c r="AZ525" s="3">
        <f t="shared" si="131"/>
        <v>1959.8817835259974</v>
      </c>
      <c r="BA525" s="24">
        <f t="shared" si="132"/>
        <v>122817.21124595053</v>
      </c>
      <c r="BB525" s="24">
        <f t="shared" si="133"/>
        <v>10439.462955905779</v>
      </c>
      <c r="BD525" t="s">
        <v>103</v>
      </c>
      <c r="BE525">
        <v>1</v>
      </c>
      <c r="BG525" t="s">
        <v>5306</v>
      </c>
      <c r="BI525" t="s">
        <v>312</v>
      </c>
      <c r="BN525" t="s">
        <v>5155</v>
      </c>
      <c r="BO525" t="s">
        <v>5068</v>
      </c>
      <c r="BP525" t="s">
        <v>5062</v>
      </c>
      <c r="BS525" t="e">
        <f>_xlfn.XLOOKUP(AV525,#REF!,#REF!)</f>
        <v>#REF!</v>
      </c>
    </row>
    <row r="526" spans="2:71" x14ac:dyDescent="0.2">
      <c r="C526" t="s">
        <v>94</v>
      </c>
      <c r="E526" t="s">
        <v>1741</v>
      </c>
      <c r="F526" t="s">
        <v>1742</v>
      </c>
      <c r="G526" t="s">
        <v>1743</v>
      </c>
      <c r="H526" s="1">
        <v>45033</v>
      </c>
      <c r="J526" t="s">
        <v>4702</v>
      </c>
      <c r="K526">
        <v>13</v>
      </c>
      <c r="L526" t="s">
        <v>4703</v>
      </c>
      <c r="M526" t="s">
        <v>293</v>
      </c>
      <c r="N526" t="s">
        <v>4668</v>
      </c>
      <c r="O526" t="s">
        <v>98</v>
      </c>
      <c r="P526" t="s">
        <v>99</v>
      </c>
      <c r="Q526">
        <f t="shared" si="128"/>
        <v>31</v>
      </c>
      <c r="R526" s="3">
        <v>498436</v>
      </c>
      <c r="S526" s="3">
        <v>88072.666666666672</v>
      </c>
      <c r="T526" s="20">
        <v>0</v>
      </c>
      <c r="U526" s="3">
        <f t="shared" si="139"/>
        <v>0</v>
      </c>
      <c r="V526" s="21"/>
      <c r="W526" s="3">
        <v>1996.9391025641025</v>
      </c>
      <c r="X526" s="3">
        <v>1153.7870370370372</v>
      </c>
      <c r="Y526" s="22">
        <v>207.68166666666667</v>
      </c>
      <c r="Z526">
        <v>75</v>
      </c>
      <c r="AB526" s="3">
        <v>0</v>
      </c>
      <c r="AC526" s="3">
        <v>4167</v>
      </c>
      <c r="AD526" s="3">
        <f t="shared" si="134"/>
        <v>95673.074472934488</v>
      </c>
      <c r="AE526" s="3">
        <v>5687.5</v>
      </c>
      <c r="AG526" s="3">
        <f t="shared" si="129"/>
        <v>101360.57447293449</v>
      </c>
      <c r="AJ526" s="3">
        <v>7530.1189525032505</v>
      </c>
      <c r="AK526" t="s">
        <v>523</v>
      </c>
      <c r="AL526" t="s">
        <v>524</v>
      </c>
      <c r="AM526" s="23">
        <v>8.5000000000000006E-2</v>
      </c>
      <c r="AN526" s="24">
        <f t="shared" si="127"/>
        <v>108890.69342543774</v>
      </c>
      <c r="AO526" s="25">
        <f t="shared" si="135"/>
        <v>9255.7089411622092</v>
      </c>
      <c r="AP526" s="3">
        <f t="shared" si="136"/>
        <v>29700</v>
      </c>
      <c r="AQ526" s="24">
        <f t="shared" si="137"/>
        <v>2524.5</v>
      </c>
      <c r="AR526" s="24">
        <f t="shared" si="138"/>
        <v>150370.90236659994</v>
      </c>
      <c r="AS526" s="24">
        <f t="shared" si="130"/>
        <v>138590.69342543773</v>
      </c>
      <c r="AT526" t="s">
        <v>134</v>
      </c>
      <c r="AU526" t="s">
        <v>134</v>
      </c>
      <c r="AV526" t="s">
        <v>135</v>
      </c>
      <c r="AW526">
        <v>35921</v>
      </c>
      <c r="AX526" t="s">
        <v>136</v>
      </c>
      <c r="AY526">
        <v>94.088300000000004</v>
      </c>
      <c r="AZ526" s="3">
        <f t="shared" si="131"/>
        <v>1598.1891730066325</v>
      </c>
      <c r="BA526" s="24">
        <f t="shared" si="132"/>
        <v>138590.69342543773</v>
      </c>
      <c r="BB526" s="24">
        <f t="shared" si="133"/>
        <v>11780.208941162215</v>
      </c>
      <c r="BD526" t="s">
        <v>103</v>
      </c>
      <c r="BE526">
        <v>1</v>
      </c>
      <c r="BG526" t="s">
        <v>5305</v>
      </c>
      <c r="BI526" t="s">
        <v>104</v>
      </c>
      <c r="BN526" t="s">
        <v>5090</v>
      </c>
      <c r="BO526" t="s">
        <v>134</v>
      </c>
      <c r="BP526" t="s">
        <v>5107</v>
      </c>
      <c r="BS526" t="e">
        <f>_xlfn.XLOOKUP(AV526,#REF!,#REF!)</f>
        <v>#REF!</v>
      </c>
    </row>
    <row r="527" spans="2:71" x14ac:dyDescent="0.2">
      <c r="C527" t="s">
        <v>94</v>
      </c>
      <c r="E527" t="s">
        <v>1744</v>
      </c>
      <c r="F527" t="s">
        <v>1745</v>
      </c>
      <c r="G527" t="s">
        <v>1746</v>
      </c>
      <c r="H527" s="1">
        <v>45033</v>
      </c>
      <c r="J527" t="s">
        <v>4708</v>
      </c>
      <c r="K527">
        <v>12</v>
      </c>
      <c r="L527" t="s">
        <v>4703</v>
      </c>
      <c r="M527" t="s">
        <v>293</v>
      </c>
      <c r="N527" t="s">
        <v>4668</v>
      </c>
      <c r="O527" t="s">
        <v>98</v>
      </c>
      <c r="P527" t="s">
        <v>99</v>
      </c>
      <c r="Q527">
        <f t="shared" si="128"/>
        <v>31</v>
      </c>
      <c r="R527" s="3">
        <v>468161</v>
      </c>
      <c r="S527" s="3">
        <v>83026.75</v>
      </c>
      <c r="T527" s="20">
        <v>0</v>
      </c>
      <c r="U527" s="3">
        <f t="shared" si="139"/>
        <v>0</v>
      </c>
      <c r="V527" s="21"/>
      <c r="W527" s="3">
        <v>1875.6450320512822</v>
      </c>
      <c r="X527" s="3">
        <v>1083.7060185185185</v>
      </c>
      <c r="Y527" s="22">
        <v>195.06708333333333</v>
      </c>
      <c r="Z527">
        <v>75</v>
      </c>
      <c r="AB527" s="3">
        <v>0</v>
      </c>
      <c r="AC527" s="3">
        <v>4167</v>
      </c>
      <c r="AD527" s="3">
        <f t="shared" si="134"/>
        <v>90423.168133903135</v>
      </c>
      <c r="AE527" s="3">
        <v>5687.5</v>
      </c>
      <c r="AG527" s="3">
        <f t="shared" si="129"/>
        <v>96110.668133903135</v>
      </c>
      <c r="AJ527" s="3">
        <v>7530.1189525032505</v>
      </c>
      <c r="AK527" t="s">
        <v>523</v>
      </c>
      <c r="AL527" t="s">
        <v>524</v>
      </c>
      <c r="AM527" s="23">
        <v>8.5000000000000006E-2</v>
      </c>
      <c r="AN527" s="24">
        <f t="shared" si="127"/>
        <v>103640.78708640639</v>
      </c>
      <c r="AO527" s="25">
        <f t="shared" si="135"/>
        <v>8809.466902344544</v>
      </c>
      <c r="AP527" s="3">
        <f t="shared" si="136"/>
        <v>29700</v>
      </c>
      <c r="AQ527" s="24">
        <f t="shared" si="137"/>
        <v>2524.5</v>
      </c>
      <c r="AR527" s="24">
        <f t="shared" si="138"/>
        <v>144674.75398875092</v>
      </c>
      <c r="AS527" s="24">
        <f t="shared" si="130"/>
        <v>133340.78708640637</v>
      </c>
      <c r="AT527" t="s">
        <v>134</v>
      </c>
      <c r="AU527" t="s">
        <v>134</v>
      </c>
      <c r="AV527" t="s">
        <v>135</v>
      </c>
      <c r="AW527">
        <v>35802</v>
      </c>
      <c r="AX527" t="s">
        <v>136</v>
      </c>
      <c r="AY527">
        <v>94.088300000000004</v>
      </c>
      <c r="AZ527" s="3">
        <f t="shared" si="131"/>
        <v>1537.6487192217407</v>
      </c>
      <c r="BA527" s="24">
        <f t="shared" si="132"/>
        <v>133340.78708640637</v>
      </c>
      <c r="BB527" s="24">
        <f t="shared" si="133"/>
        <v>11333.966902344546</v>
      </c>
      <c r="BD527" t="s">
        <v>103</v>
      </c>
      <c r="BE527">
        <v>1</v>
      </c>
      <c r="BG527" t="s">
        <v>5305</v>
      </c>
      <c r="BI527" t="s">
        <v>199</v>
      </c>
      <c r="BN527" t="s">
        <v>5106</v>
      </c>
      <c r="BO527" t="s">
        <v>134</v>
      </c>
      <c r="BP527" t="s">
        <v>5107</v>
      </c>
      <c r="BS527" t="e">
        <f>_xlfn.XLOOKUP(AV527,#REF!,#REF!)</f>
        <v>#REF!</v>
      </c>
    </row>
    <row r="528" spans="2:71" x14ac:dyDescent="0.2">
      <c r="C528" t="s">
        <v>94</v>
      </c>
      <c r="E528" t="s">
        <v>1747</v>
      </c>
      <c r="F528" t="s">
        <v>1748</v>
      </c>
      <c r="G528" t="s">
        <v>1749</v>
      </c>
      <c r="H528" s="1">
        <v>45040</v>
      </c>
      <c r="J528" t="s">
        <v>4778</v>
      </c>
      <c r="K528">
        <v>11</v>
      </c>
      <c r="L528" t="s">
        <v>4667</v>
      </c>
      <c r="M528" t="s">
        <v>3984</v>
      </c>
      <c r="N528" t="s">
        <v>4668</v>
      </c>
      <c r="O528" t="s">
        <v>98</v>
      </c>
      <c r="P528" t="s">
        <v>99</v>
      </c>
      <c r="Q528">
        <f t="shared" si="128"/>
        <v>31</v>
      </c>
      <c r="R528" s="3">
        <v>350904</v>
      </c>
      <c r="S528" s="3">
        <v>61813</v>
      </c>
      <c r="T528" s="20">
        <v>0</v>
      </c>
      <c r="U528" s="3">
        <f t="shared" si="139"/>
        <v>0</v>
      </c>
      <c r="V528" s="21"/>
      <c r="W528" s="3">
        <v>1405.8653846153845</v>
      </c>
      <c r="X528" s="3">
        <v>812.27777777777783</v>
      </c>
      <c r="Y528" s="22">
        <v>146.21</v>
      </c>
      <c r="Z528">
        <v>75</v>
      </c>
      <c r="AB528" s="3">
        <v>0</v>
      </c>
      <c r="AC528" s="3">
        <v>4167</v>
      </c>
      <c r="AD528" s="3">
        <f t="shared" si="134"/>
        <v>68419.353162393163</v>
      </c>
      <c r="AE528" s="3">
        <v>4154.166666666667</v>
      </c>
      <c r="AG528" s="3">
        <f t="shared" si="129"/>
        <v>72573.519829059835</v>
      </c>
      <c r="AJ528" s="3">
        <v>0</v>
      </c>
      <c r="AK528" t="s">
        <v>100</v>
      </c>
      <c r="AM528" s="23">
        <v>0.05</v>
      </c>
      <c r="AN528" s="24">
        <f t="shared" si="127"/>
        <v>72573.519829059835</v>
      </c>
      <c r="AO528" s="25">
        <f t="shared" si="135"/>
        <v>3628.6759914529921</v>
      </c>
      <c r="AP528" s="3">
        <f t="shared" si="136"/>
        <v>29700</v>
      </c>
      <c r="AQ528" s="24">
        <f t="shared" si="137"/>
        <v>1485</v>
      </c>
      <c r="AR528" s="24">
        <f t="shared" si="138"/>
        <v>107387.19582051283</v>
      </c>
      <c r="AS528" s="24">
        <f t="shared" si="130"/>
        <v>102273.51982905983</v>
      </c>
      <c r="AT528" t="s">
        <v>134</v>
      </c>
      <c r="AU528" t="s">
        <v>134</v>
      </c>
      <c r="AV528" t="s">
        <v>135</v>
      </c>
      <c r="AW528">
        <v>35885</v>
      </c>
      <c r="AX528" t="s">
        <v>136</v>
      </c>
      <c r="AY528">
        <v>94.088300000000004</v>
      </c>
      <c r="AZ528" s="3">
        <f t="shared" si="131"/>
        <v>1141.3448411812396</v>
      </c>
      <c r="BA528" s="24">
        <f t="shared" si="132"/>
        <v>102273.51982905983</v>
      </c>
      <c r="BB528" s="24">
        <f t="shared" si="133"/>
        <v>5113.6759914529976</v>
      </c>
      <c r="BD528" t="s">
        <v>103</v>
      </c>
      <c r="BE528">
        <v>1</v>
      </c>
      <c r="BG528" t="s">
        <v>5305</v>
      </c>
      <c r="BI528" t="s">
        <v>144</v>
      </c>
      <c r="BN528" t="s">
        <v>5067</v>
      </c>
      <c r="BO528" t="s">
        <v>5071</v>
      </c>
      <c r="BP528" t="s">
        <v>5085</v>
      </c>
      <c r="BS528" t="e">
        <f>_xlfn.XLOOKUP(AV528,#REF!,#REF!)</f>
        <v>#REF!</v>
      </c>
    </row>
    <row r="529" spans="3:71" x14ac:dyDescent="0.2">
      <c r="C529" t="s">
        <v>94</v>
      </c>
      <c r="E529" t="s">
        <v>1750</v>
      </c>
      <c r="F529" t="s">
        <v>1751</v>
      </c>
      <c r="G529" t="s">
        <v>1752</v>
      </c>
      <c r="H529" s="1">
        <v>45061</v>
      </c>
      <c r="J529" t="s">
        <v>4708</v>
      </c>
      <c r="K529">
        <v>12</v>
      </c>
      <c r="L529" t="s">
        <v>4667</v>
      </c>
      <c r="M529" t="s">
        <v>3984</v>
      </c>
      <c r="N529" t="s">
        <v>4668</v>
      </c>
      <c r="O529" t="s">
        <v>98</v>
      </c>
      <c r="P529" t="s">
        <v>99</v>
      </c>
      <c r="Q529">
        <f t="shared" si="128"/>
        <v>31</v>
      </c>
      <c r="R529" s="3">
        <v>271137</v>
      </c>
      <c r="S529" s="3">
        <v>50189.416666666664</v>
      </c>
      <c r="T529" s="20">
        <v>0</v>
      </c>
      <c r="U529" s="3">
        <f t="shared" si="139"/>
        <v>0</v>
      </c>
      <c r="V529" s="21"/>
      <c r="W529" s="3">
        <v>1086.2860576923078</v>
      </c>
      <c r="X529" s="3">
        <v>627.63194444444457</v>
      </c>
      <c r="Y529" s="22">
        <v>112.97375</v>
      </c>
      <c r="Z529">
        <v>75</v>
      </c>
      <c r="AB529" s="3">
        <v>0</v>
      </c>
      <c r="AC529" s="3">
        <v>4167</v>
      </c>
      <c r="AD529" s="3">
        <f t="shared" si="134"/>
        <v>56258.308418803412</v>
      </c>
      <c r="AE529" s="3">
        <v>4154.166666666667</v>
      </c>
      <c r="AG529" s="3">
        <f t="shared" si="129"/>
        <v>60412.475085470076</v>
      </c>
      <c r="AJ529" s="3">
        <v>4428.6782206037651</v>
      </c>
      <c r="AK529" t="s">
        <v>166</v>
      </c>
      <c r="AL529" t="s">
        <v>165</v>
      </c>
      <c r="AM529" s="23">
        <v>0.05</v>
      </c>
      <c r="AN529" s="24">
        <f t="shared" ref="AN529:AN592" si="140">AG529+AJ529+AH529+AI529</f>
        <v>64841.153306073844</v>
      </c>
      <c r="AO529" s="25">
        <f t="shared" si="135"/>
        <v>3242.0576653036924</v>
      </c>
      <c r="AP529" s="3">
        <f t="shared" si="136"/>
        <v>29700</v>
      </c>
      <c r="AQ529" s="24">
        <f t="shared" si="137"/>
        <v>1485</v>
      </c>
      <c r="AR529" s="24">
        <f t="shared" si="138"/>
        <v>99268.210971377543</v>
      </c>
      <c r="AS529" s="24">
        <f t="shared" si="130"/>
        <v>94541.153306073844</v>
      </c>
      <c r="AT529" t="s">
        <v>225</v>
      </c>
      <c r="AU529" t="s">
        <v>225</v>
      </c>
      <c r="AV529" t="s">
        <v>156</v>
      </c>
      <c r="AW529" t="s">
        <v>4825</v>
      </c>
      <c r="AX529" t="s">
        <v>157</v>
      </c>
      <c r="AY529">
        <v>125.569</v>
      </c>
      <c r="AZ529" s="3">
        <f t="shared" si="131"/>
        <v>790.54711729310213</v>
      </c>
      <c r="BA529" s="24">
        <f t="shared" si="132"/>
        <v>94541.153306073844</v>
      </c>
      <c r="BB529" s="24">
        <f t="shared" si="133"/>
        <v>4727.0576653036987</v>
      </c>
      <c r="BD529" t="s">
        <v>103</v>
      </c>
      <c r="BE529">
        <v>1</v>
      </c>
      <c r="BG529" t="s">
        <v>5309</v>
      </c>
      <c r="BI529" t="s">
        <v>144</v>
      </c>
      <c r="BN529" t="s">
        <v>5067</v>
      </c>
      <c r="BO529" t="s">
        <v>5074</v>
      </c>
      <c r="BP529" t="s">
        <v>5133</v>
      </c>
      <c r="BS529" t="e">
        <f>_xlfn.XLOOKUP(AV529,#REF!,#REF!)</f>
        <v>#REF!</v>
      </c>
    </row>
    <row r="530" spans="3:71" x14ac:dyDescent="0.2">
      <c r="C530" t="s">
        <v>94</v>
      </c>
      <c r="E530" t="s">
        <v>1753</v>
      </c>
      <c r="F530" t="s">
        <v>1754</v>
      </c>
      <c r="G530" t="s">
        <v>1755</v>
      </c>
      <c r="H530" s="1">
        <v>45019</v>
      </c>
      <c r="J530" t="s">
        <v>4778</v>
      </c>
      <c r="K530">
        <v>11</v>
      </c>
      <c r="L530" t="s">
        <v>4616</v>
      </c>
      <c r="M530" t="s">
        <v>3984</v>
      </c>
      <c r="N530" t="s">
        <v>4668</v>
      </c>
      <c r="O530" t="s">
        <v>98</v>
      </c>
      <c r="P530" t="s">
        <v>99</v>
      </c>
      <c r="Q530">
        <f t="shared" si="128"/>
        <v>31</v>
      </c>
      <c r="R530" s="3">
        <v>263000</v>
      </c>
      <c r="S530" s="3">
        <v>43833.333333333336</v>
      </c>
      <c r="T530" s="20">
        <v>0</v>
      </c>
      <c r="U530" s="3">
        <f t="shared" si="139"/>
        <v>0</v>
      </c>
      <c r="V530" s="21"/>
      <c r="W530" s="3">
        <v>1053.6858974358972</v>
      </c>
      <c r="X530" s="3">
        <v>608.7962962962963</v>
      </c>
      <c r="Y530" s="22">
        <v>109.58333333333334</v>
      </c>
      <c r="Z530">
        <v>75</v>
      </c>
      <c r="AB530" s="3">
        <v>0</v>
      </c>
      <c r="AC530" s="3">
        <v>4167</v>
      </c>
      <c r="AD530" s="3">
        <f t="shared" si="134"/>
        <v>49847.398860398869</v>
      </c>
      <c r="AE530" s="3">
        <v>12402.5</v>
      </c>
      <c r="AG530" s="3">
        <f t="shared" si="129"/>
        <v>62249.898860398869</v>
      </c>
      <c r="AJ530" s="3">
        <v>33281</v>
      </c>
      <c r="AK530" t="s">
        <v>132</v>
      </c>
      <c r="AL530" t="s">
        <v>133</v>
      </c>
      <c r="AM530" s="23">
        <v>0.05</v>
      </c>
      <c r="AN530" s="24">
        <f t="shared" si="140"/>
        <v>95530.898860398869</v>
      </c>
      <c r="AO530" s="25">
        <f t="shared" si="135"/>
        <v>4776.5449430199433</v>
      </c>
      <c r="AP530" s="3">
        <f t="shared" si="136"/>
        <v>29700</v>
      </c>
      <c r="AQ530" s="24">
        <f t="shared" si="137"/>
        <v>1485</v>
      </c>
      <c r="AR530" s="24">
        <f t="shared" si="138"/>
        <v>131492.44380341881</v>
      </c>
      <c r="AS530" s="24">
        <f t="shared" si="130"/>
        <v>125230.89886039887</v>
      </c>
      <c r="AT530" t="s">
        <v>134</v>
      </c>
      <c r="AU530" t="s">
        <v>134</v>
      </c>
      <c r="AV530" t="s">
        <v>135</v>
      </c>
      <c r="AW530">
        <v>35876</v>
      </c>
      <c r="AX530" t="s">
        <v>136</v>
      </c>
      <c r="AY530">
        <v>94.088300000000004</v>
      </c>
      <c r="AZ530" s="3">
        <f t="shared" si="131"/>
        <v>1397.5429867838914</v>
      </c>
      <c r="BA530" s="24">
        <f t="shared" si="132"/>
        <v>125230.89886039887</v>
      </c>
      <c r="BB530" s="24">
        <f t="shared" si="133"/>
        <v>6261.5449430199369</v>
      </c>
      <c r="BD530" t="s">
        <v>103</v>
      </c>
      <c r="BE530">
        <v>1</v>
      </c>
      <c r="BG530" t="s">
        <v>5305</v>
      </c>
      <c r="BI530" t="s">
        <v>144</v>
      </c>
      <c r="BN530" t="s">
        <v>5067</v>
      </c>
      <c r="BO530" t="s">
        <v>5071</v>
      </c>
      <c r="BP530" t="s">
        <v>5076</v>
      </c>
      <c r="BS530" t="e">
        <f>_xlfn.XLOOKUP(AV530,#REF!,#REF!)</f>
        <v>#REF!</v>
      </c>
    </row>
    <row r="531" spans="3:71" x14ac:dyDescent="0.2">
      <c r="C531" t="s">
        <v>94</v>
      </c>
      <c r="E531" t="s">
        <v>1756</v>
      </c>
      <c r="F531" t="s">
        <v>1757</v>
      </c>
      <c r="G531" t="s">
        <v>1758</v>
      </c>
      <c r="H531" s="1">
        <v>45022</v>
      </c>
      <c r="J531" t="s">
        <v>4678</v>
      </c>
      <c r="K531">
        <v>15</v>
      </c>
      <c r="L531" t="s">
        <v>4691</v>
      </c>
      <c r="M531" t="s">
        <v>4444</v>
      </c>
      <c r="N531" t="s">
        <v>4668</v>
      </c>
      <c r="O531" t="s">
        <v>98</v>
      </c>
      <c r="P531" t="s">
        <v>99</v>
      </c>
      <c r="Q531">
        <f t="shared" si="128"/>
        <v>31</v>
      </c>
      <c r="R531" s="3">
        <v>1513483</v>
      </c>
      <c r="S531" s="3">
        <v>252247.08333333334</v>
      </c>
      <c r="T531" s="20">
        <v>0</v>
      </c>
      <c r="U531" s="3">
        <f t="shared" si="139"/>
        <v>0</v>
      </c>
      <c r="V531" s="21"/>
      <c r="W531" s="3">
        <v>6063.6338141025635</v>
      </c>
      <c r="X531" s="3">
        <v>3503.4328703703704</v>
      </c>
      <c r="Y531" s="22">
        <v>630.6179166666667</v>
      </c>
      <c r="Z531">
        <v>75</v>
      </c>
      <c r="AB531" s="3">
        <v>10805.065009040396</v>
      </c>
      <c r="AC531" s="3">
        <v>4167</v>
      </c>
      <c r="AD531" s="3">
        <f t="shared" si="134"/>
        <v>277491.83294351335</v>
      </c>
      <c r="AE531" s="3">
        <v>7046.666666666667</v>
      </c>
      <c r="AG531" s="3">
        <f t="shared" si="129"/>
        <v>284538.49961018004</v>
      </c>
      <c r="AJ531" s="3">
        <v>16772.619396754653</v>
      </c>
      <c r="AK531" t="s">
        <v>538</v>
      </c>
      <c r="AL531" t="s">
        <v>539</v>
      </c>
      <c r="AM531" s="23">
        <v>0.1</v>
      </c>
      <c r="AN531" s="24">
        <f t="shared" si="140"/>
        <v>301311.11900693469</v>
      </c>
      <c r="AO531" s="25">
        <f t="shared" si="135"/>
        <v>30131.111900693471</v>
      </c>
      <c r="AP531" s="3">
        <f t="shared" si="136"/>
        <v>29700</v>
      </c>
      <c r="AQ531" s="24">
        <f t="shared" si="137"/>
        <v>2970</v>
      </c>
      <c r="AR531" s="24">
        <f t="shared" si="138"/>
        <v>364112.23090762814</v>
      </c>
      <c r="AS531" s="24">
        <f t="shared" si="130"/>
        <v>331011.11900693469</v>
      </c>
      <c r="AT531" t="s">
        <v>1283</v>
      </c>
      <c r="AU531" t="s">
        <v>1283</v>
      </c>
      <c r="AV531" t="s">
        <v>1284</v>
      </c>
      <c r="AW531">
        <v>904</v>
      </c>
      <c r="AX531" t="s">
        <v>102</v>
      </c>
      <c r="AY531">
        <v>108.643</v>
      </c>
      <c r="AZ531" s="3">
        <f t="shared" si="131"/>
        <v>3351.4559696218635</v>
      </c>
      <c r="BA531" s="24">
        <f t="shared" si="132"/>
        <v>331011.11900693469</v>
      </c>
      <c r="BB531" s="24">
        <f t="shared" si="133"/>
        <v>33101.111900693446</v>
      </c>
      <c r="BD531" t="s">
        <v>103</v>
      </c>
      <c r="BE531">
        <v>1</v>
      </c>
      <c r="BG531" t="s">
        <v>5313</v>
      </c>
      <c r="BI531" t="s">
        <v>540</v>
      </c>
      <c r="BN531" t="s">
        <v>5119</v>
      </c>
      <c r="BO531" t="s">
        <v>5164</v>
      </c>
      <c r="BP531" t="s">
        <v>1283</v>
      </c>
      <c r="BS531" t="e">
        <f>_xlfn.XLOOKUP(AV531,#REF!,#REF!)</f>
        <v>#REF!</v>
      </c>
    </row>
    <row r="532" spans="3:71" x14ac:dyDescent="0.2">
      <c r="C532" t="s">
        <v>94</v>
      </c>
      <c r="E532" t="s">
        <v>1759</v>
      </c>
      <c r="F532" t="s">
        <v>1760</v>
      </c>
      <c r="G532" t="s">
        <v>1761</v>
      </c>
      <c r="H532" s="1">
        <v>45019</v>
      </c>
      <c r="J532" t="s">
        <v>4778</v>
      </c>
      <c r="K532">
        <v>11</v>
      </c>
      <c r="L532" t="s">
        <v>4667</v>
      </c>
      <c r="M532" t="s">
        <v>3984</v>
      </c>
      <c r="N532" t="s">
        <v>4668</v>
      </c>
      <c r="O532" t="s">
        <v>98</v>
      </c>
      <c r="P532" t="s">
        <v>99</v>
      </c>
      <c r="Q532">
        <f t="shared" si="128"/>
        <v>31</v>
      </c>
      <c r="R532" s="3">
        <v>252132</v>
      </c>
      <c r="S532" s="3">
        <v>44772.75</v>
      </c>
      <c r="T532" s="20">
        <v>0</v>
      </c>
      <c r="U532" s="3">
        <f t="shared" si="139"/>
        <v>0</v>
      </c>
      <c r="V532" s="21"/>
      <c r="W532" s="3">
        <v>1010.1442307692306</v>
      </c>
      <c r="X532" s="3">
        <v>583.63888888888891</v>
      </c>
      <c r="Y532" s="22">
        <v>105.05500000000001</v>
      </c>
      <c r="Z532">
        <v>75</v>
      </c>
      <c r="AB532" s="3">
        <v>0</v>
      </c>
      <c r="AC532" s="3">
        <v>4167</v>
      </c>
      <c r="AD532" s="3">
        <f t="shared" si="134"/>
        <v>50713.588119658125</v>
      </c>
      <c r="AE532" s="3">
        <v>4154.166666666667</v>
      </c>
      <c r="AG532" s="3">
        <f t="shared" si="129"/>
        <v>54867.754786324789</v>
      </c>
      <c r="AJ532" s="3">
        <v>0</v>
      </c>
      <c r="AK532" t="s">
        <v>100</v>
      </c>
      <c r="AM532" s="23">
        <v>0.05</v>
      </c>
      <c r="AN532" s="24">
        <f t="shared" si="140"/>
        <v>54867.754786324789</v>
      </c>
      <c r="AO532" s="25">
        <f t="shared" si="135"/>
        <v>2743.3877393162397</v>
      </c>
      <c r="AP532" s="3">
        <f t="shared" si="136"/>
        <v>29700</v>
      </c>
      <c r="AQ532" s="24">
        <f t="shared" si="137"/>
        <v>1485</v>
      </c>
      <c r="AR532" s="24">
        <f t="shared" si="138"/>
        <v>88796.142525641029</v>
      </c>
      <c r="AS532" s="24">
        <f t="shared" si="130"/>
        <v>84567.754786324789</v>
      </c>
      <c r="AT532" t="s">
        <v>134</v>
      </c>
      <c r="AU532" t="s">
        <v>134</v>
      </c>
      <c r="AV532" t="s">
        <v>135</v>
      </c>
      <c r="AW532">
        <v>35887</v>
      </c>
      <c r="AX532" t="s">
        <v>136</v>
      </c>
      <c r="AY532">
        <v>94.088300000000004</v>
      </c>
      <c r="AZ532" s="3">
        <f t="shared" si="131"/>
        <v>943.75328840717737</v>
      </c>
      <c r="BA532" s="24">
        <f t="shared" si="132"/>
        <v>84567.754786324789</v>
      </c>
      <c r="BB532" s="24">
        <f t="shared" si="133"/>
        <v>4228.3877393162402</v>
      </c>
      <c r="BD532" t="s">
        <v>103</v>
      </c>
      <c r="BE532">
        <v>1</v>
      </c>
      <c r="BG532" t="s">
        <v>5305</v>
      </c>
      <c r="BI532" t="s">
        <v>144</v>
      </c>
      <c r="BN532" t="s">
        <v>5067</v>
      </c>
      <c r="BO532" t="s">
        <v>5071</v>
      </c>
      <c r="BP532" t="s">
        <v>5085</v>
      </c>
      <c r="BS532" t="e">
        <f>_xlfn.XLOOKUP(AV532,#REF!,#REF!)</f>
        <v>#REF!</v>
      </c>
    </row>
    <row r="533" spans="3:71" x14ac:dyDescent="0.2">
      <c r="C533" t="s">
        <v>94</v>
      </c>
      <c r="E533" t="s">
        <v>1762</v>
      </c>
      <c r="F533" t="s">
        <v>1763</v>
      </c>
      <c r="G533" t="s">
        <v>1764</v>
      </c>
      <c r="H533" s="1">
        <v>45082</v>
      </c>
      <c r="J533" t="s">
        <v>4708</v>
      </c>
      <c r="K533">
        <v>12</v>
      </c>
      <c r="L533" t="s">
        <v>4703</v>
      </c>
      <c r="M533" t="s">
        <v>293</v>
      </c>
      <c r="N533" t="s">
        <v>4668</v>
      </c>
      <c r="O533" t="s">
        <v>98</v>
      </c>
      <c r="P533" t="s">
        <v>99</v>
      </c>
      <c r="Q533">
        <f t="shared" si="128"/>
        <v>31</v>
      </c>
      <c r="R533" s="3">
        <v>298716</v>
      </c>
      <c r="S533" s="3">
        <v>54786</v>
      </c>
      <c r="T533" s="20">
        <v>0</v>
      </c>
      <c r="U533" s="3">
        <f t="shared" si="139"/>
        <v>0</v>
      </c>
      <c r="V533" s="21"/>
      <c r="W533" s="3">
        <v>1196.7788461538462</v>
      </c>
      <c r="X533" s="3">
        <v>691.47222222222229</v>
      </c>
      <c r="Y533" s="22">
        <v>124.465</v>
      </c>
      <c r="Z533">
        <v>75</v>
      </c>
      <c r="AB533" s="3">
        <v>0</v>
      </c>
      <c r="AC533" s="3">
        <v>4167</v>
      </c>
      <c r="AD533" s="3">
        <f t="shared" si="134"/>
        <v>61040.716068376059</v>
      </c>
      <c r="AE533" s="3">
        <v>5687.5</v>
      </c>
      <c r="AG533" s="3">
        <f t="shared" si="129"/>
        <v>66728.216068376059</v>
      </c>
      <c r="AJ533" s="3">
        <v>5813.1491241962494</v>
      </c>
      <c r="AK533" t="s">
        <v>229</v>
      </c>
      <c r="AL533" t="s">
        <v>230</v>
      </c>
      <c r="AM533" s="23">
        <v>8.5000000000000006E-2</v>
      </c>
      <c r="AN533" s="24">
        <f t="shared" si="140"/>
        <v>72541.36519257231</v>
      </c>
      <c r="AO533" s="25">
        <f t="shared" si="135"/>
        <v>6166.0160413686472</v>
      </c>
      <c r="AP533" s="3">
        <f t="shared" si="136"/>
        <v>29700</v>
      </c>
      <c r="AQ533" s="24">
        <f t="shared" si="137"/>
        <v>2524.5</v>
      </c>
      <c r="AR533" s="24">
        <f t="shared" si="138"/>
        <v>110931.88123394096</v>
      </c>
      <c r="AS533" s="24">
        <f t="shared" si="130"/>
        <v>102241.36519257231</v>
      </c>
      <c r="AT533" t="s">
        <v>632</v>
      </c>
      <c r="AU533" t="s">
        <v>632</v>
      </c>
      <c r="AV533" t="s">
        <v>633</v>
      </c>
      <c r="AW533" t="s">
        <v>4852</v>
      </c>
      <c r="AX533" t="s">
        <v>157</v>
      </c>
      <c r="AY533">
        <v>125.569</v>
      </c>
      <c r="AZ533" s="3">
        <f t="shared" si="131"/>
        <v>883.43365985188188</v>
      </c>
      <c r="BA533" s="24">
        <f t="shared" si="132"/>
        <v>102241.36519257231</v>
      </c>
      <c r="BB533" s="24">
        <f t="shared" si="133"/>
        <v>8690.5160413686535</v>
      </c>
      <c r="BD533" t="s">
        <v>103</v>
      </c>
      <c r="BE533">
        <v>1</v>
      </c>
      <c r="BG533" t="s">
        <v>5310</v>
      </c>
      <c r="BI533" t="s">
        <v>199</v>
      </c>
      <c r="BN533" t="s">
        <v>5086</v>
      </c>
      <c r="BO533" t="s">
        <v>5074</v>
      </c>
      <c r="BP533" t="s">
        <v>5144</v>
      </c>
      <c r="BS533" t="e">
        <f>_xlfn.XLOOKUP(AV533,#REF!,#REF!)</f>
        <v>#REF!</v>
      </c>
    </row>
    <row r="534" spans="3:71" x14ac:dyDescent="0.2">
      <c r="C534" t="s">
        <v>94</v>
      </c>
      <c r="E534" t="s">
        <v>1765</v>
      </c>
      <c r="F534" t="s">
        <v>1766</v>
      </c>
      <c r="G534" t="s">
        <v>1767</v>
      </c>
      <c r="H534" s="1">
        <v>45033</v>
      </c>
      <c r="J534" t="s">
        <v>4778</v>
      </c>
      <c r="K534">
        <v>11</v>
      </c>
      <c r="L534" t="s">
        <v>4667</v>
      </c>
      <c r="M534" t="s">
        <v>3984</v>
      </c>
      <c r="N534" t="s">
        <v>4668</v>
      </c>
      <c r="O534" t="s">
        <v>98</v>
      </c>
      <c r="P534" t="s">
        <v>99</v>
      </c>
      <c r="Q534">
        <f t="shared" si="128"/>
        <v>31</v>
      </c>
      <c r="R534" s="3">
        <v>252216</v>
      </c>
      <c r="S534" s="3">
        <v>41110.583333333336</v>
      </c>
      <c r="T534" s="20">
        <v>0</v>
      </c>
      <c r="U534" s="3">
        <f t="shared" si="139"/>
        <v>0</v>
      </c>
      <c r="V534" s="21"/>
      <c r="W534" s="3">
        <v>1010.4807692307694</v>
      </c>
      <c r="X534" s="3">
        <v>583.83333333333337</v>
      </c>
      <c r="Y534" s="22">
        <v>105.09</v>
      </c>
      <c r="Z534">
        <v>75</v>
      </c>
      <c r="AB534" s="3">
        <v>0</v>
      </c>
      <c r="AC534" s="3">
        <v>4167</v>
      </c>
      <c r="AD534" s="3">
        <f t="shared" si="134"/>
        <v>47051.987435897434</v>
      </c>
      <c r="AE534" s="3">
        <v>4154.166666666667</v>
      </c>
      <c r="AG534" s="3">
        <f t="shared" si="129"/>
        <v>51206.154102564098</v>
      </c>
      <c r="AJ534" s="3">
        <v>0</v>
      </c>
      <c r="AK534" t="s">
        <v>100</v>
      </c>
      <c r="AM534" s="23">
        <v>0.05</v>
      </c>
      <c r="AN534" s="24">
        <f t="shared" si="140"/>
        <v>51206.154102564098</v>
      </c>
      <c r="AO534" s="25">
        <f t="shared" si="135"/>
        <v>2560.3077051282053</v>
      </c>
      <c r="AP534" s="3">
        <f t="shared" si="136"/>
        <v>29700</v>
      </c>
      <c r="AQ534" s="24">
        <f t="shared" si="137"/>
        <v>1485</v>
      </c>
      <c r="AR534" s="24">
        <f t="shared" si="138"/>
        <v>84951.461807692307</v>
      </c>
      <c r="AS534" s="24">
        <f t="shared" si="130"/>
        <v>80906.154102564091</v>
      </c>
      <c r="AT534" t="s">
        <v>134</v>
      </c>
      <c r="AU534" t="s">
        <v>134</v>
      </c>
      <c r="AV534" t="s">
        <v>135</v>
      </c>
      <c r="AW534">
        <v>35875</v>
      </c>
      <c r="AX534" t="s">
        <v>136</v>
      </c>
      <c r="AY534">
        <v>94.088300000000004</v>
      </c>
      <c r="AZ534" s="3">
        <f t="shared" si="131"/>
        <v>902.89081434877983</v>
      </c>
      <c r="BA534" s="24">
        <f t="shared" si="132"/>
        <v>80906.154102564091</v>
      </c>
      <c r="BB534" s="24">
        <f t="shared" si="133"/>
        <v>4045.3077051282162</v>
      </c>
      <c r="BD534" t="s">
        <v>103</v>
      </c>
      <c r="BE534">
        <v>1</v>
      </c>
      <c r="BG534" t="s">
        <v>5305</v>
      </c>
      <c r="BI534" t="s">
        <v>144</v>
      </c>
      <c r="BN534" t="s">
        <v>5067</v>
      </c>
      <c r="BO534" t="s">
        <v>5071</v>
      </c>
      <c r="BP534" t="s">
        <v>5076</v>
      </c>
      <c r="BS534" t="e">
        <f>_xlfn.XLOOKUP(AV534,#REF!,#REF!)</f>
        <v>#REF!</v>
      </c>
    </row>
    <row r="535" spans="3:71" x14ac:dyDescent="0.2">
      <c r="C535" t="s">
        <v>94</v>
      </c>
      <c r="E535" t="s">
        <v>1768</v>
      </c>
      <c r="F535" t="s">
        <v>1769</v>
      </c>
      <c r="G535" t="s">
        <v>1770</v>
      </c>
      <c r="H535" s="1">
        <v>45026</v>
      </c>
      <c r="J535" t="s">
        <v>4778</v>
      </c>
      <c r="K535">
        <v>11</v>
      </c>
      <c r="L535" t="s">
        <v>4616</v>
      </c>
      <c r="M535" t="s">
        <v>4464</v>
      </c>
      <c r="N535" t="s">
        <v>4668</v>
      </c>
      <c r="O535" t="s">
        <v>98</v>
      </c>
      <c r="P535" t="s">
        <v>99</v>
      </c>
      <c r="Q535">
        <f t="shared" si="128"/>
        <v>31</v>
      </c>
      <c r="R535" s="3">
        <v>270000</v>
      </c>
      <c r="S535" s="3">
        <v>50000</v>
      </c>
      <c r="T535" s="20">
        <v>0</v>
      </c>
      <c r="U535" s="3">
        <f t="shared" si="139"/>
        <v>0</v>
      </c>
      <c r="V535" s="21"/>
      <c r="W535" s="3">
        <v>1081.7307692307693</v>
      </c>
      <c r="X535" s="3">
        <v>625</v>
      </c>
      <c r="Y535" s="22">
        <v>112.5</v>
      </c>
      <c r="Z535">
        <v>75</v>
      </c>
      <c r="AB535" s="3">
        <v>0</v>
      </c>
      <c r="AC535" s="3">
        <v>4167</v>
      </c>
      <c r="AD535" s="3">
        <f t="shared" si="134"/>
        <v>56061.230769230766</v>
      </c>
      <c r="AE535" s="3">
        <v>12402.5</v>
      </c>
      <c r="AG535" s="3">
        <f t="shared" si="129"/>
        <v>68463.730769230766</v>
      </c>
      <c r="AJ535" s="3">
        <v>0</v>
      </c>
      <c r="AK535" t="s">
        <v>100</v>
      </c>
      <c r="AM535" s="23">
        <v>0.05</v>
      </c>
      <c r="AN535" s="24">
        <f t="shared" si="140"/>
        <v>68463.730769230766</v>
      </c>
      <c r="AO535" s="25">
        <f t="shared" si="135"/>
        <v>3423.1865384615385</v>
      </c>
      <c r="AP535" s="3">
        <f t="shared" si="136"/>
        <v>29700</v>
      </c>
      <c r="AQ535" s="24">
        <f t="shared" si="137"/>
        <v>1485</v>
      </c>
      <c r="AR535" s="24">
        <f t="shared" si="138"/>
        <v>103071.9173076923</v>
      </c>
      <c r="AS535" s="24">
        <f t="shared" si="130"/>
        <v>98163.730769230766</v>
      </c>
      <c r="AT535" t="s">
        <v>632</v>
      </c>
      <c r="AU535" t="s">
        <v>632</v>
      </c>
      <c r="AV535" t="s">
        <v>633</v>
      </c>
      <c r="AW535" t="s">
        <v>4840</v>
      </c>
      <c r="AX535" t="s">
        <v>157</v>
      </c>
      <c r="AY535">
        <v>125.569</v>
      </c>
      <c r="AZ535" s="3">
        <f t="shared" si="131"/>
        <v>820.83887988032313</v>
      </c>
      <c r="BA535" s="24">
        <f t="shared" si="132"/>
        <v>98163.730769230766</v>
      </c>
      <c r="BB535" s="24">
        <f t="shared" si="133"/>
        <v>4908.1865384615376</v>
      </c>
      <c r="BD535" t="s">
        <v>103</v>
      </c>
      <c r="BE535">
        <v>1</v>
      </c>
      <c r="BG535" t="s">
        <v>5310</v>
      </c>
      <c r="BI535" t="s">
        <v>144</v>
      </c>
      <c r="BN535" t="s">
        <v>5131</v>
      </c>
      <c r="BO535" t="s">
        <v>5066</v>
      </c>
      <c r="BP535" t="s">
        <v>5066</v>
      </c>
      <c r="BS535" t="e">
        <f>_xlfn.XLOOKUP(AV535,#REF!,#REF!)</f>
        <v>#REF!</v>
      </c>
    </row>
    <row r="536" spans="3:71" x14ac:dyDescent="0.2">
      <c r="C536" t="s">
        <v>94</v>
      </c>
      <c r="E536" t="s">
        <v>1771</v>
      </c>
      <c r="F536" t="s">
        <v>1772</v>
      </c>
      <c r="G536" t="s">
        <v>1773</v>
      </c>
      <c r="H536" s="1">
        <v>45082</v>
      </c>
      <c r="J536" t="s">
        <v>4697</v>
      </c>
      <c r="K536">
        <v>14</v>
      </c>
      <c r="L536" t="s">
        <v>4703</v>
      </c>
      <c r="M536" t="s">
        <v>293</v>
      </c>
      <c r="N536" t="s">
        <v>4668</v>
      </c>
      <c r="O536" t="s">
        <v>98</v>
      </c>
      <c r="P536" t="s">
        <v>99</v>
      </c>
      <c r="Q536">
        <f t="shared" si="128"/>
        <v>31</v>
      </c>
      <c r="R536" s="3">
        <v>864001</v>
      </c>
      <c r="S536" s="3">
        <v>149000.16666666666</v>
      </c>
      <c r="T536" s="20">
        <v>0</v>
      </c>
      <c r="U536" s="3">
        <f t="shared" si="139"/>
        <v>0</v>
      </c>
      <c r="V536" s="21"/>
      <c r="W536" s="3">
        <v>3461.5424679487182</v>
      </c>
      <c r="X536" s="3">
        <v>2000.0023148148148</v>
      </c>
      <c r="Y536" s="22">
        <v>360.00041666666664</v>
      </c>
      <c r="Z536">
        <v>75</v>
      </c>
      <c r="AB536" s="3">
        <v>0</v>
      </c>
      <c r="AC536" s="3">
        <v>4167</v>
      </c>
      <c r="AD536" s="3">
        <f t="shared" si="134"/>
        <v>159063.71186609686</v>
      </c>
      <c r="AE536" s="3">
        <v>5687.5</v>
      </c>
      <c r="AG536" s="3">
        <f t="shared" si="129"/>
        <v>164751.21186609686</v>
      </c>
      <c r="AJ536" s="3">
        <v>7530.1189525032505</v>
      </c>
      <c r="AK536" t="s">
        <v>523</v>
      </c>
      <c r="AL536" t="s">
        <v>524</v>
      </c>
      <c r="AM536" s="23">
        <v>8.5000000000000006E-2</v>
      </c>
      <c r="AN536" s="24">
        <f t="shared" si="140"/>
        <v>172281.33081860011</v>
      </c>
      <c r="AO536" s="25">
        <f t="shared" si="135"/>
        <v>14643.91311958101</v>
      </c>
      <c r="AP536" s="3">
        <f t="shared" si="136"/>
        <v>29700</v>
      </c>
      <c r="AQ536" s="24">
        <f t="shared" si="137"/>
        <v>2524.5</v>
      </c>
      <c r="AR536" s="24">
        <f t="shared" si="138"/>
        <v>219149.74393818111</v>
      </c>
      <c r="AS536" s="24">
        <f t="shared" si="130"/>
        <v>201981.33081860011</v>
      </c>
      <c r="AT536" t="s">
        <v>134</v>
      </c>
      <c r="AU536" t="s">
        <v>134</v>
      </c>
      <c r="AV536" t="s">
        <v>135</v>
      </c>
      <c r="AW536">
        <v>35802</v>
      </c>
      <c r="AX536" t="s">
        <v>136</v>
      </c>
      <c r="AY536">
        <v>94.088300000000004</v>
      </c>
      <c r="AZ536" s="3">
        <f t="shared" si="131"/>
        <v>2329.1923006174106</v>
      </c>
      <c r="BA536" s="24">
        <f t="shared" si="132"/>
        <v>201981.33081860011</v>
      </c>
      <c r="BB536" s="24">
        <f t="shared" si="133"/>
        <v>17168.413119581004</v>
      </c>
      <c r="BD536" t="s">
        <v>103</v>
      </c>
      <c r="BE536">
        <v>1</v>
      </c>
      <c r="BG536" t="s">
        <v>5305</v>
      </c>
      <c r="BI536" t="s">
        <v>199</v>
      </c>
      <c r="BN536" t="s">
        <v>5106</v>
      </c>
      <c r="BO536" t="s">
        <v>134</v>
      </c>
      <c r="BP536" t="s">
        <v>5107</v>
      </c>
      <c r="BS536" t="e">
        <f>_xlfn.XLOOKUP(AV536,#REF!,#REF!)</f>
        <v>#REF!</v>
      </c>
    </row>
    <row r="537" spans="3:71" x14ac:dyDescent="0.2">
      <c r="C537" t="s">
        <v>94</v>
      </c>
      <c r="E537" t="s">
        <v>1774</v>
      </c>
      <c r="F537" t="s">
        <v>1775</v>
      </c>
      <c r="G537" t="s">
        <v>1776</v>
      </c>
      <c r="H537" s="1">
        <v>45075</v>
      </c>
      <c r="J537" t="s">
        <v>4708</v>
      </c>
      <c r="K537">
        <v>12</v>
      </c>
      <c r="L537" t="s">
        <v>4703</v>
      </c>
      <c r="M537" t="s">
        <v>293</v>
      </c>
      <c r="N537" t="s">
        <v>4668</v>
      </c>
      <c r="O537" t="s">
        <v>98</v>
      </c>
      <c r="P537" t="s">
        <v>99</v>
      </c>
      <c r="Q537">
        <f t="shared" si="128"/>
        <v>31</v>
      </c>
      <c r="R537" s="3">
        <v>500004</v>
      </c>
      <c r="S537" s="3">
        <v>85370.666666666672</v>
      </c>
      <c r="T537" s="20">
        <v>0</v>
      </c>
      <c r="U537" s="3">
        <f t="shared" si="139"/>
        <v>0</v>
      </c>
      <c r="V537" s="21"/>
      <c r="W537" s="3">
        <v>2003.2211538461536</v>
      </c>
      <c r="X537" s="3">
        <v>1157.4166666666667</v>
      </c>
      <c r="Y537" s="22">
        <v>208.33500000000001</v>
      </c>
      <c r="Z537">
        <v>75</v>
      </c>
      <c r="AB537" s="3">
        <v>4117.3372780253485</v>
      </c>
      <c r="AC537" s="3">
        <v>4167</v>
      </c>
      <c r="AD537" s="3">
        <f t="shared" si="134"/>
        <v>97098.976765204861</v>
      </c>
      <c r="AE537" s="3">
        <v>5687.5</v>
      </c>
      <c r="AG537" s="3">
        <f t="shared" si="129"/>
        <v>102786.47676520486</v>
      </c>
      <c r="AJ537" s="3">
        <v>3900.7409927950625</v>
      </c>
      <c r="AK537" t="s">
        <v>289</v>
      </c>
      <c r="AL537" t="s">
        <v>290</v>
      </c>
      <c r="AM537" s="23">
        <v>8.5000000000000006E-2</v>
      </c>
      <c r="AN537" s="24">
        <f t="shared" si="140"/>
        <v>106687.21775799993</v>
      </c>
      <c r="AO537" s="25">
        <f t="shared" si="135"/>
        <v>9068.4135094299945</v>
      </c>
      <c r="AP537" s="3">
        <f t="shared" si="136"/>
        <v>29700</v>
      </c>
      <c r="AQ537" s="24">
        <f t="shared" si="137"/>
        <v>2524.5</v>
      </c>
      <c r="AR537" s="24">
        <f t="shared" si="138"/>
        <v>147980.13126742991</v>
      </c>
      <c r="AS537" s="24">
        <f t="shared" si="130"/>
        <v>136387.21775799993</v>
      </c>
      <c r="AT537" t="s">
        <v>134</v>
      </c>
      <c r="AU537" t="s">
        <v>134</v>
      </c>
      <c r="AV537" t="s">
        <v>135</v>
      </c>
      <c r="AW537">
        <v>35802</v>
      </c>
      <c r="AX537" t="s">
        <v>136</v>
      </c>
      <c r="AY537">
        <v>94.088300000000004</v>
      </c>
      <c r="AZ537" s="3">
        <f t="shared" si="131"/>
        <v>1572.7793069640954</v>
      </c>
      <c r="BA537" s="24">
        <f t="shared" si="132"/>
        <v>136387.21775799993</v>
      </c>
      <c r="BB537" s="24">
        <f t="shared" si="133"/>
        <v>11592.913509429985</v>
      </c>
      <c r="BD537" t="s">
        <v>103</v>
      </c>
      <c r="BE537">
        <v>1</v>
      </c>
      <c r="BG537" t="s">
        <v>5305</v>
      </c>
      <c r="BI537" t="s">
        <v>262</v>
      </c>
      <c r="BN537" t="s">
        <v>5106</v>
      </c>
      <c r="BO537" t="s">
        <v>134</v>
      </c>
      <c r="BP537" t="s">
        <v>5107</v>
      </c>
      <c r="BS537" t="e">
        <f>_xlfn.XLOOKUP(AV537,#REF!,#REF!)</f>
        <v>#REF!</v>
      </c>
    </row>
    <row r="538" spans="3:71" x14ac:dyDescent="0.2">
      <c r="C538" t="s">
        <v>94</v>
      </c>
      <c r="E538" t="s">
        <v>1777</v>
      </c>
      <c r="F538" t="s">
        <v>1778</v>
      </c>
      <c r="G538" t="s">
        <v>1779</v>
      </c>
      <c r="H538" s="1">
        <v>45040</v>
      </c>
      <c r="J538" t="s">
        <v>4778</v>
      </c>
      <c r="K538">
        <v>11</v>
      </c>
      <c r="L538" t="s">
        <v>4667</v>
      </c>
      <c r="M538" t="s">
        <v>3984</v>
      </c>
      <c r="N538" t="s">
        <v>4668</v>
      </c>
      <c r="O538" t="s">
        <v>98</v>
      </c>
      <c r="P538" t="s">
        <v>99</v>
      </c>
      <c r="Q538">
        <f t="shared" si="128"/>
        <v>31</v>
      </c>
      <c r="R538" s="3">
        <v>314287</v>
      </c>
      <c r="S538" s="3">
        <v>52381.083333333336</v>
      </c>
      <c r="T538" s="20">
        <v>0</v>
      </c>
      <c r="U538" s="3">
        <f t="shared" si="139"/>
        <v>0</v>
      </c>
      <c r="V538" s="21"/>
      <c r="W538" s="3">
        <v>1259.1626602564102</v>
      </c>
      <c r="X538" s="3">
        <v>727.5162037037037</v>
      </c>
      <c r="Y538" s="22">
        <v>130.95291666666665</v>
      </c>
      <c r="Z538">
        <v>75</v>
      </c>
      <c r="AB538" s="3">
        <v>1536.7021440751487</v>
      </c>
      <c r="AC538" s="3">
        <v>4167</v>
      </c>
      <c r="AD538" s="3">
        <f t="shared" si="134"/>
        <v>60277.417258035268</v>
      </c>
      <c r="AE538" s="3">
        <v>4154.166666666667</v>
      </c>
      <c r="AG538" s="3">
        <f t="shared" si="129"/>
        <v>64431.583924701932</v>
      </c>
      <c r="AJ538" s="3">
        <v>0</v>
      </c>
      <c r="AK538" t="s">
        <v>100</v>
      </c>
      <c r="AM538" s="23">
        <v>0.05</v>
      </c>
      <c r="AN538" s="24">
        <f t="shared" si="140"/>
        <v>64431.583924701932</v>
      </c>
      <c r="AO538" s="25">
        <f t="shared" si="135"/>
        <v>3221.5791962350968</v>
      </c>
      <c r="AP538" s="3">
        <f t="shared" si="136"/>
        <v>29700</v>
      </c>
      <c r="AQ538" s="24">
        <f t="shared" si="137"/>
        <v>1485</v>
      </c>
      <c r="AR538" s="24">
        <f t="shared" si="138"/>
        <v>98838.163120937024</v>
      </c>
      <c r="AS538" s="24">
        <f t="shared" si="130"/>
        <v>94131.583924701932</v>
      </c>
      <c r="AT538" t="s">
        <v>225</v>
      </c>
      <c r="AU538" t="s">
        <v>155</v>
      </c>
      <c r="AV538" t="s">
        <v>156</v>
      </c>
      <c r="AW538" t="s">
        <v>4909</v>
      </c>
      <c r="AX538" t="s">
        <v>157</v>
      </c>
      <c r="AY538">
        <v>125.569</v>
      </c>
      <c r="AZ538" s="3">
        <f t="shared" si="131"/>
        <v>787.12232414797461</v>
      </c>
      <c r="BA538" s="24">
        <f t="shared" si="132"/>
        <v>94131.583924701932</v>
      </c>
      <c r="BB538" s="24">
        <f t="shared" si="133"/>
        <v>4706.5791962350922</v>
      </c>
      <c r="BD538" t="s">
        <v>103</v>
      </c>
      <c r="BE538">
        <v>1</v>
      </c>
      <c r="BG538" t="s">
        <v>5307</v>
      </c>
      <c r="BI538" t="s">
        <v>144</v>
      </c>
      <c r="BN538" t="s">
        <v>5067</v>
      </c>
      <c r="BO538" t="s">
        <v>5074</v>
      </c>
      <c r="BP538" t="s">
        <v>5075</v>
      </c>
      <c r="BS538" t="e">
        <f>_xlfn.XLOOKUP(AV538,#REF!,#REF!)</f>
        <v>#REF!</v>
      </c>
    </row>
    <row r="539" spans="3:71" x14ac:dyDescent="0.2">
      <c r="C539" t="s">
        <v>94</v>
      </c>
      <c r="E539" t="s">
        <v>1780</v>
      </c>
      <c r="F539" t="s">
        <v>1781</v>
      </c>
      <c r="G539" t="s">
        <v>1782</v>
      </c>
      <c r="H539" s="1">
        <v>45040</v>
      </c>
      <c r="J539" t="s">
        <v>4778</v>
      </c>
      <c r="K539">
        <v>11</v>
      </c>
      <c r="L539" t="s">
        <v>4667</v>
      </c>
      <c r="M539" t="s">
        <v>3984</v>
      </c>
      <c r="N539" t="s">
        <v>4668</v>
      </c>
      <c r="O539" t="s">
        <v>98</v>
      </c>
      <c r="P539" t="s">
        <v>99</v>
      </c>
      <c r="Q539">
        <f t="shared" si="128"/>
        <v>31</v>
      </c>
      <c r="R539" s="3">
        <v>351012</v>
      </c>
      <c r="S539" s="3">
        <v>60840.333333333336</v>
      </c>
      <c r="T539" s="20">
        <v>0</v>
      </c>
      <c r="U539" s="3">
        <f t="shared" si="139"/>
        <v>0</v>
      </c>
      <c r="V539" s="21"/>
      <c r="W539" s="3">
        <v>1406.2980769230769</v>
      </c>
      <c r="X539" s="3">
        <v>812.52777777777783</v>
      </c>
      <c r="Y539" s="22">
        <v>146.255</v>
      </c>
      <c r="Z539">
        <v>75</v>
      </c>
      <c r="AB539" s="3">
        <v>0</v>
      </c>
      <c r="AC539" s="3">
        <v>4167</v>
      </c>
      <c r="AD539" s="3">
        <f t="shared" si="134"/>
        <v>67447.414188034192</v>
      </c>
      <c r="AE539" s="3">
        <v>4154.166666666667</v>
      </c>
      <c r="AG539" s="3">
        <f t="shared" si="129"/>
        <v>71601.580854700864</v>
      </c>
      <c r="AJ539" s="3">
        <v>0</v>
      </c>
      <c r="AK539" t="s">
        <v>100</v>
      </c>
      <c r="AM539" s="23">
        <v>0.05</v>
      </c>
      <c r="AN539" s="24">
        <f t="shared" si="140"/>
        <v>71601.580854700864</v>
      </c>
      <c r="AO539" s="25">
        <f t="shared" si="135"/>
        <v>3580.0790427350435</v>
      </c>
      <c r="AP539" s="3">
        <f t="shared" si="136"/>
        <v>29700</v>
      </c>
      <c r="AQ539" s="24">
        <f t="shared" si="137"/>
        <v>1485</v>
      </c>
      <c r="AR539" s="24">
        <f t="shared" si="138"/>
        <v>106366.65989743591</v>
      </c>
      <c r="AS539" s="24">
        <f t="shared" si="130"/>
        <v>101301.58085470086</v>
      </c>
      <c r="AT539" t="s">
        <v>134</v>
      </c>
      <c r="AU539" t="s">
        <v>134</v>
      </c>
      <c r="AV539" t="s">
        <v>135</v>
      </c>
      <c r="AW539">
        <v>35885</v>
      </c>
      <c r="AX539" t="s">
        <v>136</v>
      </c>
      <c r="AY539">
        <v>94.088300000000004</v>
      </c>
      <c r="AZ539" s="3">
        <f t="shared" si="131"/>
        <v>1130.4982649004808</v>
      </c>
      <c r="BA539" s="24">
        <f t="shared" si="132"/>
        <v>101301.58085470086</v>
      </c>
      <c r="BB539" s="24">
        <f t="shared" si="133"/>
        <v>5065.0790427350439</v>
      </c>
      <c r="BD539" t="s">
        <v>103</v>
      </c>
      <c r="BE539">
        <v>1</v>
      </c>
      <c r="BG539" t="s">
        <v>5305</v>
      </c>
      <c r="BI539" t="s">
        <v>144</v>
      </c>
      <c r="BN539" t="s">
        <v>5067</v>
      </c>
      <c r="BO539" t="s">
        <v>5071</v>
      </c>
      <c r="BP539" t="s">
        <v>5085</v>
      </c>
      <c r="BS539" t="e">
        <f>_xlfn.XLOOKUP(AV539,#REF!,#REF!)</f>
        <v>#REF!</v>
      </c>
    </row>
    <row r="540" spans="3:71" x14ac:dyDescent="0.2">
      <c r="C540" t="s">
        <v>94</v>
      </c>
      <c r="E540" t="s">
        <v>1783</v>
      </c>
      <c r="F540" t="s">
        <v>1784</v>
      </c>
      <c r="G540" t="s">
        <v>1785</v>
      </c>
      <c r="H540" s="1">
        <v>45026</v>
      </c>
      <c r="J540" t="s">
        <v>4778</v>
      </c>
      <c r="K540">
        <v>11</v>
      </c>
      <c r="L540" t="s">
        <v>4616</v>
      </c>
      <c r="M540" t="s">
        <v>4464</v>
      </c>
      <c r="N540" t="s">
        <v>4668</v>
      </c>
      <c r="O540" t="s">
        <v>98</v>
      </c>
      <c r="P540" t="s">
        <v>99</v>
      </c>
      <c r="Q540">
        <f t="shared" si="128"/>
        <v>31</v>
      </c>
      <c r="R540" s="3">
        <v>313549</v>
      </c>
      <c r="S540" s="3">
        <v>57258.166666666664</v>
      </c>
      <c r="T540" s="20">
        <v>0</v>
      </c>
      <c r="U540" s="3">
        <f t="shared" si="139"/>
        <v>0</v>
      </c>
      <c r="V540" s="21"/>
      <c r="W540" s="3">
        <v>1256.2059294871794</v>
      </c>
      <c r="X540" s="3">
        <v>725.80787037037032</v>
      </c>
      <c r="Y540" s="22">
        <v>130.64541666666668</v>
      </c>
      <c r="Z540">
        <v>75</v>
      </c>
      <c r="AB540" s="3">
        <v>0</v>
      </c>
      <c r="AC540" s="3">
        <v>4167</v>
      </c>
      <c r="AD540" s="3">
        <f t="shared" si="134"/>
        <v>63612.825883190882</v>
      </c>
      <c r="AE540" s="3">
        <v>12402.5</v>
      </c>
      <c r="AG540" s="3">
        <f t="shared" si="129"/>
        <v>76015.325883190875</v>
      </c>
      <c r="AJ540" s="3">
        <v>0</v>
      </c>
      <c r="AK540" t="s">
        <v>100</v>
      </c>
      <c r="AM540" s="23">
        <v>0.05</v>
      </c>
      <c r="AN540" s="24">
        <f t="shared" si="140"/>
        <v>76015.325883190875</v>
      </c>
      <c r="AO540" s="25">
        <f t="shared" si="135"/>
        <v>3800.766294159544</v>
      </c>
      <c r="AP540" s="3">
        <f t="shared" si="136"/>
        <v>29700</v>
      </c>
      <c r="AQ540" s="24">
        <f t="shared" si="137"/>
        <v>1485</v>
      </c>
      <c r="AR540" s="24">
        <f t="shared" si="138"/>
        <v>111001.09217735042</v>
      </c>
      <c r="AS540" s="24">
        <f t="shared" si="130"/>
        <v>105715.32588319088</v>
      </c>
      <c r="AT540" t="s">
        <v>632</v>
      </c>
      <c r="AU540" t="s">
        <v>632</v>
      </c>
      <c r="AV540" t="s">
        <v>633</v>
      </c>
      <c r="AW540" t="s">
        <v>4840</v>
      </c>
      <c r="AX540" t="s">
        <v>157</v>
      </c>
      <c r="AY540">
        <v>125.569</v>
      </c>
      <c r="AZ540" s="3">
        <f t="shared" si="131"/>
        <v>883.98483843425061</v>
      </c>
      <c r="BA540" s="24">
        <f t="shared" si="132"/>
        <v>105715.32588319088</v>
      </c>
      <c r="BB540" s="24">
        <f t="shared" si="133"/>
        <v>5285.7662941595481</v>
      </c>
      <c r="BD540" t="s">
        <v>103</v>
      </c>
      <c r="BE540">
        <v>1</v>
      </c>
      <c r="BG540" t="s">
        <v>5310</v>
      </c>
      <c r="BI540" t="s">
        <v>144</v>
      </c>
      <c r="BN540" t="s">
        <v>5131</v>
      </c>
      <c r="BO540" t="s">
        <v>5066</v>
      </c>
      <c r="BP540" t="s">
        <v>5066</v>
      </c>
      <c r="BS540" t="e">
        <f>_xlfn.XLOOKUP(AV540,#REF!,#REF!)</f>
        <v>#REF!</v>
      </c>
    </row>
    <row r="541" spans="3:71" x14ac:dyDescent="0.2">
      <c r="C541" t="s">
        <v>94</v>
      </c>
      <c r="E541" t="s">
        <v>1786</v>
      </c>
      <c r="F541" t="s">
        <v>1787</v>
      </c>
      <c r="G541" t="s">
        <v>1788</v>
      </c>
      <c r="H541" s="1">
        <v>45033</v>
      </c>
      <c r="J541" t="s">
        <v>4778</v>
      </c>
      <c r="K541">
        <v>11</v>
      </c>
      <c r="L541" t="s">
        <v>4667</v>
      </c>
      <c r="M541" t="s">
        <v>3984</v>
      </c>
      <c r="N541" t="s">
        <v>4668</v>
      </c>
      <c r="O541" t="s">
        <v>98</v>
      </c>
      <c r="P541" t="s">
        <v>99</v>
      </c>
      <c r="Q541">
        <f t="shared" si="128"/>
        <v>31</v>
      </c>
      <c r="R541" s="3">
        <v>252216</v>
      </c>
      <c r="S541" s="3">
        <v>39633.833333333336</v>
      </c>
      <c r="T541" s="20">
        <v>0</v>
      </c>
      <c r="U541" s="3">
        <f t="shared" si="139"/>
        <v>0</v>
      </c>
      <c r="V541" s="21"/>
      <c r="W541" s="3">
        <v>1010.4807692307694</v>
      </c>
      <c r="X541" s="3">
        <v>583.83333333333337</v>
      </c>
      <c r="Y541" s="22">
        <v>105.09</v>
      </c>
      <c r="Z541">
        <v>75</v>
      </c>
      <c r="AB541" s="3">
        <v>1483.4298030805435</v>
      </c>
      <c r="AC541" s="3">
        <v>4167</v>
      </c>
      <c r="AD541" s="3">
        <f t="shared" si="134"/>
        <v>47058.667238977978</v>
      </c>
      <c r="AE541" s="3">
        <v>4154.166666666667</v>
      </c>
      <c r="AG541" s="3">
        <f t="shared" si="129"/>
        <v>51212.833905644642</v>
      </c>
      <c r="AJ541" s="3">
        <v>0</v>
      </c>
      <c r="AK541" t="s">
        <v>100</v>
      </c>
      <c r="AM541" s="23">
        <v>0.05</v>
      </c>
      <c r="AN541" s="24">
        <f t="shared" si="140"/>
        <v>51212.833905644642</v>
      </c>
      <c r="AO541" s="25">
        <f t="shared" si="135"/>
        <v>2560.6416952822324</v>
      </c>
      <c r="AP541" s="3">
        <f t="shared" si="136"/>
        <v>29700</v>
      </c>
      <c r="AQ541" s="24">
        <f t="shared" si="137"/>
        <v>1485</v>
      </c>
      <c r="AR541" s="24">
        <f t="shared" si="138"/>
        <v>84958.475600926875</v>
      </c>
      <c r="AS541" s="24">
        <f t="shared" si="130"/>
        <v>80912.833905644642</v>
      </c>
      <c r="AT541" t="s">
        <v>134</v>
      </c>
      <c r="AU541" t="s">
        <v>134</v>
      </c>
      <c r="AV541" t="s">
        <v>135</v>
      </c>
      <c r="AW541">
        <v>34732</v>
      </c>
      <c r="AX541" t="s">
        <v>136</v>
      </c>
      <c r="AY541">
        <v>94.088300000000004</v>
      </c>
      <c r="AZ541" s="3">
        <f t="shared" si="131"/>
        <v>902.96535914589674</v>
      </c>
      <c r="BA541" s="24">
        <f t="shared" si="132"/>
        <v>80912.833905644642</v>
      </c>
      <c r="BB541" s="24">
        <f t="shared" si="133"/>
        <v>4045.6416952822328</v>
      </c>
      <c r="BD541" t="s">
        <v>103</v>
      </c>
      <c r="BE541">
        <v>1</v>
      </c>
      <c r="BG541" t="s">
        <v>5305</v>
      </c>
      <c r="BI541" t="s">
        <v>144</v>
      </c>
      <c r="BN541" t="s">
        <v>5067</v>
      </c>
      <c r="BO541" t="s">
        <v>5082</v>
      </c>
      <c r="BP541" t="s">
        <v>5083</v>
      </c>
      <c r="BS541" t="e">
        <f>_xlfn.XLOOKUP(AV541,#REF!,#REF!)</f>
        <v>#REF!</v>
      </c>
    </row>
    <row r="542" spans="3:71" x14ac:dyDescent="0.2">
      <c r="C542" t="s">
        <v>94</v>
      </c>
      <c r="E542" t="s">
        <v>1789</v>
      </c>
      <c r="F542" t="s">
        <v>1790</v>
      </c>
      <c r="G542" t="s">
        <v>1791</v>
      </c>
      <c r="H542" s="1">
        <v>45026</v>
      </c>
      <c r="J542" t="s">
        <v>4778</v>
      </c>
      <c r="K542">
        <v>11</v>
      </c>
      <c r="L542" t="s">
        <v>4667</v>
      </c>
      <c r="M542" t="s">
        <v>3984</v>
      </c>
      <c r="N542" t="s">
        <v>4668</v>
      </c>
      <c r="O542" t="s">
        <v>98</v>
      </c>
      <c r="P542" t="s">
        <v>99</v>
      </c>
      <c r="Q542">
        <f t="shared" si="128"/>
        <v>31</v>
      </c>
      <c r="R542" s="3">
        <v>252324</v>
      </c>
      <c r="S542" s="3">
        <v>42647.666666666664</v>
      </c>
      <c r="T542" s="20">
        <v>0</v>
      </c>
      <c r="U542" s="3">
        <f t="shared" si="139"/>
        <v>0</v>
      </c>
      <c r="V542" s="21"/>
      <c r="W542" s="3">
        <v>1010.9134615384615</v>
      </c>
      <c r="X542" s="3">
        <v>584.08333333333337</v>
      </c>
      <c r="Y542" s="22">
        <v>105.13500000000001</v>
      </c>
      <c r="Z542">
        <v>75</v>
      </c>
      <c r="AB542" s="3">
        <v>0</v>
      </c>
      <c r="AC542" s="3">
        <v>4167</v>
      </c>
      <c r="AD542" s="3">
        <f t="shared" si="134"/>
        <v>48589.798461538463</v>
      </c>
      <c r="AE542" s="3">
        <v>4154.166666666667</v>
      </c>
      <c r="AG542" s="3">
        <f t="shared" si="129"/>
        <v>52743.965128205127</v>
      </c>
      <c r="AJ542" s="3">
        <v>0</v>
      </c>
      <c r="AK542" t="s">
        <v>100</v>
      </c>
      <c r="AM542" s="23">
        <v>0.05</v>
      </c>
      <c r="AN542" s="24">
        <f t="shared" si="140"/>
        <v>52743.965128205127</v>
      </c>
      <c r="AO542" s="25">
        <f t="shared" si="135"/>
        <v>2637.1982564102564</v>
      </c>
      <c r="AP542" s="3">
        <f t="shared" si="136"/>
        <v>29700</v>
      </c>
      <c r="AQ542" s="24">
        <f t="shared" si="137"/>
        <v>1485</v>
      </c>
      <c r="AR542" s="24">
        <f t="shared" si="138"/>
        <v>86566.163384615385</v>
      </c>
      <c r="AS542" s="24">
        <f t="shared" si="130"/>
        <v>82443.965128205135</v>
      </c>
      <c r="AT542" t="s">
        <v>134</v>
      </c>
      <c r="AU542" t="s">
        <v>134</v>
      </c>
      <c r="AV542" t="s">
        <v>135</v>
      </c>
      <c r="AW542">
        <v>35885</v>
      </c>
      <c r="AX542" t="s">
        <v>136</v>
      </c>
      <c r="AY542">
        <v>94.088300000000004</v>
      </c>
      <c r="AZ542" s="3">
        <f t="shared" si="131"/>
        <v>920.05236979109395</v>
      </c>
      <c r="BA542" s="24">
        <f t="shared" si="132"/>
        <v>82443.965128205135</v>
      </c>
      <c r="BB542" s="24">
        <f t="shared" si="133"/>
        <v>4122.1982564102509</v>
      </c>
      <c r="BD542" t="s">
        <v>103</v>
      </c>
      <c r="BE542">
        <v>1</v>
      </c>
      <c r="BG542" t="s">
        <v>5305</v>
      </c>
      <c r="BI542" t="s">
        <v>144</v>
      </c>
      <c r="BN542" t="s">
        <v>5067</v>
      </c>
      <c r="BO542" t="s">
        <v>5071</v>
      </c>
      <c r="BP542" t="s">
        <v>5085</v>
      </c>
      <c r="BS542" t="e">
        <f>_xlfn.XLOOKUP(AV542,#REF!,#REF!)</f>
        <v>#REF!</v>
      </c>
    </row>
    <row r="543" spans="3:71" x14ac:dyDescent="0.2">
      <c r="C543" t="s">
        <v>94</v>
      </c>
      <c r="E543" t="s">
        <v>1792</v>
      </c>
      <c r="F543" t="s">
        <v>1793</v>
      </c>
      <c r="G543" t="s">
        <v>1794</v>
      </c>
      <c r="H543" s="1">
        <v>45047</v>
      </c>
      <c r="J543" t="s">
        <v>4702</v>
      </c>
      <c r="K543">
        <v>13</v>
      </c>
      <c r="L543" t="s">
        <v>4703</v>
      </c>
      <c r="M543" t="s">
        <v>293</v>
      </c>
      <c r="N543" t="s">
        <v>4668</v>
      </c>
      <c r="O543" t="s">
        <v>98</v>
      </c>
      <c r="P543" t="s">
        <v>99</v>
      </c>
      <c r="Q543">
        <f t="shared" si="128"/>
        <v>31</v>
      </c>
      <c r="R543" s="3">
        <v>514480</v>
      </c>
      <c r="S543" s="3">
        <v>90746.583333333328</v>
      </c>
      <c r="T543" s="20">
        <v>0</v>
      </c>
      <c r="U543" s="3">
        <f t="shared" si="139"/>
        <v>0</v>
      </c>
      <c r="V543" s="21"/>
      <c r="W543" s="3">
        <v>2061.2179487179487</v>
      </c>
      <c r="X543" s="3">
        <v>1190.9259259259261</v>
      </c>
      <c r="Y543" s="22">
        <v>214.36666666666667</v>
      </c>
      <c r="Z543">
        <v>75</v>
      </c>
      <c r="AB543" s="3">
        <v>0</v>
      </c>
      <c r="AC543" s="3">
        <v>4167</v>
      </c>
      <c r="AD543" s="3">
        <f t="shared" si="134"/>
        <v>98455.093874643877</v>
      </c>
      <c r="AE543" s="3">
        <v>5687.5</v>
      </c>
      <c r="AG543" s="3">
        <f t="shared" si="129"/>
        <v>104142.59387464388</v>
      </c>
      <c r="AJ543" s="3">
        <v>7530.1189525032505</v>
      </c>
      <c r="AK543" t="s">
        <v>523</v>
      </c>
      <c r="AL543" t="s">
        <v>524</v>
      </c>
      <c r="AM543" s="23">
        <v>8.5000000000000006E-2</v>
      </c>
      <c r="AN543" s="24">
        <f t="shared" si="140"/>
        <v>111672.71282714713</v>
      </c>
      <c r="AO543" s="25">
        <f t="shared" si="135"/>
        <v>9492.1805903075074</v>
      </c>
      <c r="AP543" s="3">
        <f t="shared" si="136"/>
        <v>29700</v>
      </c>
      <c r="AQ543" s="24">
        <f t="shared" si="137"/>
        <v>2524.5</v>
      </c>
      <c r="AR543" s="24">
        <f t="shared" si="138"/>
        <v>153389.39341745464</v>
      </c>
      <c r="AS543" s="24">
        <f t="shared" si="130"/>
        <v>141372.71282714713</v>
      </c>
      <c r="AT543" t="s">
        <v>134</v>
      </c>
      <c r="AU543" t="s">
        <v>134</v>
      </c>
      <c r="AV543" t="s">
        <v>135</v>
      </c>
      <c r="AW543">
        <v>35802</v>
      </c>
      <c r="AX543" t="s">
        <v>136</v>
      </c>
      <c r="AY543">
        <v>94.088300000000004</v>
      </c>
      <c r="AZ543" s="3">
        <f t="shared" si="131"/>
        <v>1630.2706438255834</v>
      </c>
      <c r="BA543" s="24">
        <f t="shared" si="132"/>
        <v>141372.71282714713</v>
      </c>
      <c r="BB543" s="24">
        <f t="shared" si="133"/>
        <v>12016.680590307515</v>
      </c>
      <c r="BD543" t="s">
        <v>103</v>
      </c>
      <c r="BE543">
        <v>1</v>
      </c>
      <c r="BG543" t="s">
        <v>5305</v>
      </c>
      <c r="BI543" t="s">
        <v>199</v>
      </c>
      <c r="BN543" t="s">
        <v>5106</v>
      </c>
      <c r="BO543" t="s">
        <v>134</v>
      </c>
      <c r="BP543" t="s">
        <v>5107</v>
      </c>
      <c r="BS543" t="e">
        <f>_xlfn.XLOOKUP(AV543,#REF!,#REF!)</f>
        <v>#REF!</v>
      </c>
    </row>
    <row r="544" spans="3:71" x14ac:dyDescent="0.2">
      <c r="C544" t="s">
        <v>94</v>
      </c>
      <c r="E544" t="s">
        <v>1795</v>
      </c>
      <c r="F544" t="s">
        <v>1796</v>
      </c>
      <c r="G544" t="s">
        <v>1797</v>
      </c>
      <c r="H544" s="1">
        <v>45026</v>
      </c>
      <c r="J544" t="s">
        <v>4697</v>
      </c>
      <c r="K544">
        <v>14</v>
      </c>
      <c r="L544" t="s">
        <v>4691</v>
      </c>
      <c r="M544" t="s">
        <v>4444</v>
      </c>
      <c r="N544" t="s">
        <v>4668</v>
      </c>
      <c r="O544" t="s">
        <v>98</v>
      </c>
      <c r="P544" t="s">
        <v>99</v>
      </c>
      <c r="Q544">
        <f t="shared" si="128"/>
        <v>31</v>
      </c>
      <c r="R544" s="3">
        <v>695614</v>
      </c>
      <c r="S544" s="3">
        <v>115935.58333333333</v>
      </c>
      <c r="T544" s="20">
        <v>0</v>
      </c>
      <c r="U544" s="3">
        <f t="shared" si="139"/>
        <v>0</v>
      </c>
      <c r="V544" s="21"/>
      <c r="W544" s="3">
        <v>2786.9150641025644</v>
      </c>
      <c r="X544" s="3">
        <v>1610.2175925925926</v>
      </c>
      <c r="Y544" s="22">
        <v>289.8391666666667</v>
      </c>
      <c r="Z544">
        <v>75</v>
      </c>
      <c r="AB544" s="3">
        <v>5938.8415528024243</v>
      </c>
      <c r="AC544" s="3">
        <v>4167</v>
      </c>
      <c r="AD544" s="3">
        <f t="shared" si="134"/>
        <v>130803.39670949758</v>
      </c>
      <c r="AE544" s="3">
        <v>7046.666666666667</v>
      </c>
      <c r="AG544" s="3">
        <f t="shared" si="129"/>
        <v>137850.06337616424</v>
      </c>
      <c r="AJ544" s="3">
        <v>0</v>
      </c>
      <c r="AK544" t="s">
        <v>100</v>
      </c>
      <c r="AM544" s="23">
        <v>0.1</v>
      </c>
      <c r="AN544" s="24">
        <f t="shared" si="140"/>
        <v>137850.06337616424</v>
      </c>
      <c r="AO544" s="25">
        <f t="shared" si="135"/>
        <v>13785.006337616425</v>
      </c>
      <c r="AP544" s="3">
        <f t="shared" si="136"/>
        <v>29700</v>
      </c>
      <c r="AQ544" s="24">
        <f t="shared" si="137"/>
        <v>2970</v>
      </c>
      <c r="AR544" s="24">
        <f t="shared" si="138"/>
        <v>184305.06971378066</v>
      </c>
      <c r="AS544" s="24">
        <f t="shared" si="130"/>
        <v>167550.06337616424</v>
      </c>
      <c r="AT544" t="s">
        <v>134</v>
      </c>
      <c r="AU544" t="s">
        <v>134</v>
      </c>
      <c r="AV544" t="s">
        <v>135</v>
      </c>
      <c r="AW544">
        <v>90324</v>
      </c>
      <c r="AX544" t="s">
        <v>136</v>
      </c>
      <c r="AY544">
        <v>94.088300000000004</v>
      </c>
      <c r="AZ544" s="3">
        <f t="shared" si="131"/>
        <v>1958.8521602981523</v>
      </c>
      <c r="BA544" s="24">
        <f t="shared" si="132"/>
        <v>167550.06337616424</v>
      </c>
      <c r="BB544" s="24">
        <f t="shared" si="133"/>
        <v>16755.006337616418</v>
      </c>
      <c r="BD544" t="s">
        <v>103</v>
      </c>
      <c r="BE544">
        <v>1</v>
      </c>
      <c r="BG544" t="s">
        <v>5305</v>
      </c>
      <c r="BI544" t="s">
        <v>451</v>
      </c>
      <c r="BN544" t="s">
        <v>4450</v>
      </c>
      <c r="BO544" t="s">
        <v>134</v>
      </c>
      <c r="BP544" t="s">
        <v>5091</v>
      </c>
      <c r="BS544" t="e">
        <f>_xlfn.XLOOKUP(AV544,#REF!,#REF!)</f>
        <v>#REF!</v>
      </c>
    </row>
    <row r="545" spans="3:71" x14ac:dyDescent="0.2">
      <c r="C545" t="s">
        <v>94</v>
      </c>
      <c r="E545" t="s">
        <v>1798</v>
      </c>
      <c r="F545" t="s">
        <v>1799</v>
      </c>
      <c r="G545" t="s">
        <v>1800</v>
      </c>
      <c r="H545" s="1">
        <v>45082</v>
      </c>
      <c r="J545" t="s">
        <v>4708</v>
      </c>
      <c r="K545">
        <v>12</v>
      </c>
      <c r="L545" t="s">
        <v>4703</v>
      </c>
      <c r="M545" t="s">
        <v>293</v>
      </c>
      <c r="N545" t="s">
        <v>4668</v>
      </c>
      <c r="O545" t="s">
        <v>98</v>
      </c>
      <c r="P545" t="s">
        <v>99</v>
      </c>
      <c r="Q545">
        <f t="shared" si="128"/>
        <v>31</v>
      </c>
      <c r="R545" s="3">
        <v>483273</v>
      </c>
      <c r="S545" s="3">
        <v>85545.416666666672</v>
      </c>
      <c r="T545" s="20">
        <v>0</v>
      </c>
      <c r="U545" s="3">
        <f t="shared" si="139"/>
        <v>0</v>
      </c>
      <c r="V545" s="21"/>
      <c r="W545" s="3">
        <v>1936.1899038461536</v>
      </c>
      <c r="X545" s="3">
        <v>1118.6875</v>
      </c>
      <c r="Y545" s="22">
        <v>201.36375000000001</v>
      </c>
      <c r="Z545">
        <v>75</v>
      </c>
      <c r="AB545" s="3">
        <v>0</v>
      </c>
      <c r="AC545" s="3">
        <v>4167</v>
      </c>
      <c r="AD545" s="3">
        <f t="shared" si="134"/>
        <v>93043.657820512832</v>
      </c>
      <c r="AE545" s="3">
        <v>5687.5</v>
      </c>
      <c r="AG545" s="3">
        <f t="shared" si="129"/>
        <v>98731.157820512832</v>
      </c>
      <c r="AJ545" s="3">
        <v>3900.7409927950625</v>
      </c>
      <c r="AK545" t="s">
        <v>289</v>
      </c>
      <c r="AL545" t="s">
        <v>290</v>
      </c>
      <c r="AM545" s="23">
        <v>8.5000000000000006E-2</v>
      </c>
      <c r="AN545" s="24">
        <f t="shared" si="140"/>
        <v>102631.8988133079</v>
      </c>
      <c r="AO545" s="25">
        <f t="shared" si="135"/>
        <v>8723.7113991311726</v>
      </c>
      <c r="AP545" s="3">
        <f t="shared" si="136"/>
        <v>29700</v>
      </c>
      <c r="AQ545" s="24">
        <f t="shared" si="137"/>
        <v>2524.5</v>
      </c>
      <c r="AR545" s="24">
        <f t="shared" si="138"/>
        <v>143580.11021243909</v>
      </c>
      <c r="AS545" s="24">
        <f t="shared" si="130"/>
        <v>132331.8988133079</v>
      </c>
      <c r="AT545" t="s">
        <v>134</v>
      </c>
      <c r="AU545" t="s">
        <v>134</v>
      </c>
      <c r="AV545" t="s">
        <v>135</v>
      </c>
      <c r="AW545">
        <v>89158</v>
      </c>
      <c r="AX545" t="s">
        <v>136</v>
      </c>
      <c r="AY545">
        <v>94.088300000000004</v>
      </c>
      <c r="AZ545" s="3">
        <f t="shared" si="131"/>
        <v>1526.0145014038842</v>
      </c>
      <c r="BA545" s="24">
        <f t="shared" si="132"/>
        <v>132331.8988133079</v>
      </c>
      <c r="BB545" s="24">
        <f t="shared" si="133"/>
        <v>11248.211399131193</v>
      </c>
      <c r="BD545" t="s">
        <v>103</v>
      </c>
      <c r="BE545">
        <v>1</v>
      </c>
      <c r="BG545" t="s">
        <v>5305</v>
      </c>
      <c r="BI545" t="s">
        <v>262</v>
      </c>
      <c r="BN545" t="s">
        <v>5115</v>
      </c>
      <c r="BO545" t="s">
        <v>5061</v>
      </c>
      <c r="BP545" t="s">
        <v>5062</v>
      </c>
      <c r="BS545" t="e">
        <f>_xlfn.XLOOKUP(AV545,#REF!,#REF!)</f>
        <v>#REF!</v>
      </c>
    </row>
    <row r="546" spans="3:71" x14ac:dyDescent="0.2">
      <c r="C546" t="s">
        <v>94</v>
      </c>
      <c r="E546" t="s">
        <v>1801</v>
      </c>
      <c r="F546" t="s">
        <v>1802</v>
      </c>
      <c r="G546" t="s">
        <v>1803</v>
      </c>
      <c r="H546" s="1">
        <v>45054</v>
      </c>
      <c r="J546" t="s">
        <v>4778</v>
      </c>
      <c r="K546">
        <v>11</v>
      </c>
      <c r="L546" t="s">
        <v>4667</v>
      </c>
      <c r="M546" t="s">
        <v>3984</v>
      </c>
      <c r="N546" t="s">
        <v>4668</v>
      </c>
      <c r="O546" t="s">
        <v>98</v>
      </c>
      <c r="P546" t="s">
        <v>99</v>
      </c>
      <c r="Q546">
        <f t="shared" si="128"/>
        <v>31</v>
      </c>
      <c r="R546" s="3">
        <v>270012</v>
      </c>
      <c r="S546" s="3">
        <v>48684.916666666664</v>
      </c>
      <c r="T546" s="20">
        <v>0</v>
      </c>
      <c r="U546" s="3">
        <f t="shared" si="139"/>
        <v>0</v>
      </c>
      <c r="V546" s="21"/>
      <c r="W546" s="3">
        <v>1081.7788461538462</v>
      </c>
      <c r="X546" s="3">
        <v>625.02777777777783</v>
      </c>
      <c r="Y546" s="22">
        <v>112.505</v>
      </c>
      <c r="Z546">
        <v>75</v>
      </c>
      <c r="AB546" s="3">
        <v>0</v>
      </c>
      <c r="AC546" s="3">
        <v>4167</v>
      </c>
      <c r="AD546" s="3">
        <f t="shared" si="134"/>
        <v>54746.228290598287</v>
      </c>
      <c r="AE546" s="3">
        <v>4154.166666666667</v>
      </c>
      <c r="AG546" s="3">
        <f t="shared" si="129"/>
        <v>58900.394957264951</v>
      </c>
      <c r="AJ546" s="3">
        <v>0</v>
      </c>
      <c r="AK546" t="s">
        <v>100</v>
      </c>
      <c r="AM546" s="23">
        <v>0.05</v>
      </c>
      <c r="AN546" s="24">
        <f t="shared" si="140"/>
        <v>58900.394957264951</v>
      </c>
      <c r="AO546" s="25">
        <f t="shared" si="135"/>
        <v>2945.0197478632476</v>
      </c>
      <c r="AP546" s="3">
        <f t="shared" si="136"/>
        <v>29700</v>
      </c>
      <c r="AQ546" s="24">
        <f t="shared" si="137"/>
        <v>1485</v>
      </c>
      <c r="AR546" s="24">
        <f t="shared" si="138"/>
        <v>93030.414705128205</v>
      </c>
      <c r="AS546" s="24">
        <f t="shared" si="130"/>
        <v>88600.394957264944</v>
      </c>
      <c r="AT546" t="s">
        <v>134</v>
      </c>
      <c r="AU546" t="s">
        <v>134</v>
      </c>
      <c r="AV546" t="s">
        <v>135</v>
      </c>
      <c r="AW546">
        <v>34732</v>
      </c>
      <c r="AX546" t="s">
        <v>136</v>
      </c>
      <c r="AY546">
        <v>94.088300000000004</v>
      </c>
      <c r="AZ546" s="3">
        <f t="shared" si="131"/>
        <v>988.75646286656468</v>
      </c>
      <c r="BA546" s="24">
        <f t="shared" si="132"/>
        <v>88600.394957264944</v>
      </c>
      <c r="BB546" s="24">
        <f t="shared" si="133"/>
        <v>4430.0197478632617</v>
      </c>
      <c r="BD546" t="s">
        <v>103</v>
      </c>
      <c r="BE546">
        <v>1</v>
      </c>
      <c r="BG546" t="s">
        <v>5305</v>
      </c>
      <c r="BI546" t="s">
        <v>144</v>
      </c>
      <c r="BN546" t="s">
        <v>5067</v>
      </c>
      <c r="BO546" t="s">
        <v>5082</v>
      </c>
      <c r="BP546" t="s">
        <v>5083</v>
      </c>
      <c r="BS546" t="e">
        <f>_xlfn.XLOOKUP(AV546,#REF!,#REF!)</f>
        <v>#REF!</v>
      </c>
    </row>
    <row r="547" spans="3:71" x14ac:dyDescent="0.2">
      <c r="C547" t="s">
        <v>94</v>
      </c>
      <c r="E547" t="s">
        <v>1804</v>
      </c>
      <c r="F547" t="s">
        <v>1805</v>
      </c>
      <c r="G547" t="s">
        <v>1806</v>
      </c>
      <c r="H547" s="1">
        <v>45026</v>
      </c>
      <c r="J547" t="s">
        <v>4778</v>
      </c>
      <c r="K547">
        <v>11</v>
      </c>
      <c r="L547" t="s">
        <v>4667</v>
      </c>
      <c r="M547" t="s">
        <v>3984</v>
      </c>
      <c r="N547" t="s">
        <v>4668</v>
      </c>
      <c r="O547" t="s">
        <v>98</v>
      </c>
      <c r="P547" t="s">
        <v>99</v>
      </c>
      <c r="Q547">
        <f t="shared" si="128"/>
        <v>31</v>
      </c>
      <c r="R547" s="3">
        <v>330000</v>
      </c>
      <c r="S547" s="3">
        <v>57164</v>
      </c>
      <c r="T547" s="20">
        <v>0</v>
      </c>
      <c r="U547" s="3">
        <f t="shared" si="139"/>
        <v>0</v>
      </c>
      <c r="V547" s="21"/>
      <c r="W547" s="3">
        <v>1322.1153846153845</v>
      </c>
      <c r="X547" s="3">
        <v>763.88888888888891</v>
      </c>
      <c r="Y547" s="22">
        <v>137.5</v>
      </c>
      <c r="Z547">
        <v>75</v>
      </c>
      <c r="AB547" s="3">
        <v>0</v>
      </c>
      <c r="AC547" s="3">
        <v>4167</v>
      </c>
      <c r="AD547" s="3">
        <f t="shared" si="134"/>
        <v>63629.504273504273</v>
      </c>
      <c r="AE547" s="3">
        <v>4154.166666666667</v>
      </c>
      <c r="AG547" s="3">
        <f t="shared" si="129"/>
        <v>67783.670940170938</v>
      </c>
      <c r="AJ547" s="3">
        <v>0</v>
      </c>
      <c r="AK547" t="s">
        <v>100</v>
      </c>
      <c r="AM547" s="23">
        <v>0.05</v>
      </c>
      <c r="AN547" s="24">
        <f t="shared" si="140"/>
        <v>67783.670940170938</v>
      </c>
      <c r="AO547" s="25">
        <f t="shared" si="135"/>
        <v>3389.1835470085471</v>
      </c>
      <c r="AP547" s="3">
        <f t="shared" si="136"/>
        <v>29700</v>
      </c>
      <c r="AQ547" s="24">
        <f t="shared" si="137"/>
        <v>1485</v>
      </c>
      <c r="AR547" s="24">
        <f t="shared" si="138"/>
        <v>102357.85448717949</v>
      </c>
      <c r="AS547" s="24">
        <f t="shared" si="130"/>
        <v>97483.670940170938</v>
      </c>
      <c r="AT547" t="s">
        <v>134</v>
      </c>
      <c r="AU547" t="s">
        <v>134</v>
      </c>
      <c r="AV547" t="s">
        <v>135</v>
      </c>
      <c r="AW547">
        <v>35876</v>
      </c>
      <c r="AX547" t="s">
        <v>136</v>
      </c>
      <c r="AY547">
        <v>94.088300000000004</v>
      </c>
      <c r="AZ547" s="3">
        <f t="shared" si="131"/>
        <v>1087.8914220703264</v>
      </c>
      <c r="BA547" s="24">
        <f t="shared" si="132"/>
        <v>97483.670940170938</v>
      </c>
      <c r="BB547" s="24">
        <f t="shared" si="133"/>
        <v>4874.1835470085498</v>
      </c>
      <c r="BD547" t="s">
        <v>103</v>
      </c>
      <c r="BE547">
        <v>1</v>
      </c>
      <c r="BG547" t="s">
        <v>5305</v>
      </c>
      <c r="BI547" t="s">
        <v>144</v>
      </c>
      <c r="BN547" t="s">
        <v>5067</v>
      </c>
      <c r="BO547" t="s">
        <v>5071</v>
      </c>
      <c r="BP547" t="s">
        <v>5076</v>
      </c>
      <c r="BS547" t="e">
        <f>_xlfn.XLOOKUP(AV547,#REF!,#REF!)</f>
        <v>#REF!</v>
      </c>
    </row>
    <row r="548" spans="3:71" x14ac:dyDescent="0.2">
      <c r="C548" t="s">
        <v>94</v>
      </c>
      <c r="E548" t="s">
        <v>1807</v>
      </c>
      <c r="F548" t="s">
        <v>1808</v>
      </c>
      <c r="G548" t="s">
        <v>1809</v>
      </c>
      <c r="H548" s="1">
        <v>45040</v>
      </c>
      <c r="J548" t="s">
        <v>4708</v>
      </c>
      <c r="K548">
        <v>12</v>
      </c>
      <c r="L548" t="s">
        <v>4703</v>
      </c>
      <c r="M548" t="s">
        <v>293</v>
      </c>
      <c r="N548" t="s">
        <v>4668</v>
      </c>
      <c r="O548" t="s">
        <v>98</v>
      </c>
      <c r="P548" t="s">
        <v>99</v>
      </c>
      <c r="Q548">
        <f t="shared" si="128"/>
        <v>31</v>
      </c>
      <c r="R548" s="3">
        <v>252204</v>
      </c>
      <c r="S548" s="3">
        <v>40208.666666666664</v>
      </c>
      <c r="T548" s="20">
        <v>0</v>
      </c>
      <c r="U548" s="3">
        <f t="shared" si="139"/>
        <v>0</v>
      </c>
      <c r="V548" s="21"/>
      <c r="W548" s="3">
        <v>1010.4326923076923</v>
      </c>
      <c r="X548" s="3">
        <v>583.80555555555554</v>
      </c>
      <c r="Y548" s="22">
        <v>105.08500000000001</v>
      </c>
      <c r="Z548">
        <v>75</v>
      </c>
      <c r="AB548" s="3">
        <v>0</v>
      </c>
      <c r="AC548" s="3">
        <v>4167</v>
      </c>
      <c r="AD548" s="3">
        <f t="shared" si="134"/>
        <v>46149.989914529913</v>
      </c>
      <c r="AE548" s="3">
        <v>5687.5</v>
      </c>
      <c r="AG548" s="3">
        <f t="shared" si="129"/>
        <v>51837.489914529913</v>
      </c>
      <c r="AJ548" s="3">
        <v>7264.8</v>
      </c>
      <c r="AK548" t="s">
        <v>197</v>
      </c>
      <c r="AL548" t="s">
        <v>198</v>
      </c>
      <c r="AM548" s="23">
        <v>8.5000000000000006E-2</v>
      </c>
      <c r="AN548" s="24">
        <f t="shared" si="140"/>
        <v>59102.289914529916</v>
      </c>
      <c r="AO548" s="25">
        <f t="shared" si="135"/>
        <v>5023.6946427350431</v>
      </c>
      <c r="AP548" s="3">
        <f t="shared" si="136"/>
        <v>29700</v>
      </c>
      <c r="AQ548" s="24">
        <f t="shared" si="137"/>
        <v>2524.5</v>
      </c>
      <c r="AR548" s="24">
        <f t="shared" si="138"/>
        <v>96350.48455726495</v>
      </c>
      <c r="AS548" s="24">
        <f t="shared" si="130"/>
        <v>88802.289914529916</v>
      </c>
      <c r="AT548" t="s">
        <v>134</v>
      </c>
      <c r="AU548" t="s">
        <v>134</v>
      </c>
      <c r="AV548" t="s">
        <v>135</v>
      </c>
      <c r="AW548">
        <v>35803</v>
      </c>
      <c r="AX548" t="s">
        <v>136</v>
      </c>
      <c r="AY548">
        <v>94.088300000000004</v>
      </c>
      <c r="AZ548" s="3">
        <f t="shared" si="131"/>
        <v>1024.0432078937015</v>
      </c>
      <c r="BA548" s="24">
        <f t="shared" si="132"/>
        <v>88802.289914529916</v>
      </c>
      <c r="BB548" s="24">
        <f t="shared" si="133"/>
        <v>7548.194642735034</v>
      </c>
      <c r="BD548" t="s">
        <v>103</v>
      </c>
      <c r="BE548">
        <v>1</v>
      </c>
      <c r="BG548" t="s">
        <v>5305</v>
      </c>
      <c r="BI548" t="s">
        <v>262</v>
      </c>
      <c r="BN548" t="s">
        <v>5086</v>
      </c>
      <c r="BO548" t="s">
        <v>5077</v>
      </c>
      <c r="BP548" t="s">
        <v>5181</v>
      </c>
      <c r="BS548" t="e">
        <f>_xlfn.XLOOKUP(AV548,#REF!,#REF!)</f>
        <v>#REF!</v>
      </c>
    </row>
    <row r="549" spans="3:71" x14ac:dyDescent="0.2">
      <c r="C549" t="s">
        <v>94</v>
      </c>
      <c r="E549" t="s">
        <v>1810</v>
      </c>
      <c r="F549" t="s">
        <v>1811</v>
      </c>
      <c r="G549" t="s">
        <v>1812</v>
      </c>
      <c r="H549" s="1">
        <v>45033</v>
      </c>
      <c r="J549" t="s">
        <v>4708</v>
      </c>
      <c r="K549">
        <v>12</v>
      </c>
      <c r="L549" t="s">
        <v>4703</v>
      </c>
      <c r="M549" t="s">
        <v>293</v>
      </c>
      <c r="N549" t="s">
        <v>4668</v>
      </c>
      <c r="O549" t="s">
        <v>98</v>
      </c>
      <c r="P549" t="s">
        <v>99</v>
      </c>
      <c r="Q549">
        <f t="shared" si="128"/>
        <v>31</v>
      </c>
      <c r="R549" s="3">
        <v>309354</v>
      </c>
      <c r="S549" s="3">
        <v>56558.916666666664</v>
      </c>
      <c r="T549" s="20">
        <v>0</v>
      </c>
      <c r="U549" s="3">
        <f t="shared" si="139"/>
        <v>0</v>
      </c>
      <c r="V549" s="21"/>
      <c r="W549" s="3">
        <v>1239.3990384615383</v>
      </c>
      <c r="X549" s="3">
        <v>716.09722222222229</v>
      </c>
      <c r="Y549" s="22">
        <v>128.89750000000001</v>
      </c>
      <c r="Z549">
        <v>75</v>
      </c>
      <c r="AB549" s="3">
        <v>0</v>
      </c>
      <c r="AC549" s="3">
        <v>4167</v>
      </c>
      <c r="AD549" s="3">
        <f t="shared" si="134"/>
        <v>62885.310427350421</v>
      </c>
      <c r="AE549" s="3">
        <v>5687.5</v>
      </c>
      <c r="AG549" s="3">
        <f t="shared" si="129"/>
        <v>68572.810427350429</v>
      </c>
      <c r="AJ549" s="3">
        <v>7264.8</v>
      </c>
      <c r="AK549" t="s">
        <v>197</v>
      </c>
      <c r="AL549" t="s">
        <v>198</v>
      </c>
      <c r="AM549" s="23">
        <v>8.5000000000000006E-2</v>
      </c>
      <c r="AN549" s="24">
        <f t="shared" si="140"/>
        <v>75837.610427350432</v>
      </c>
      <c r="AO549" s="25">
        <f t="shared" si="135"/>
        <v>6446.1968863247876</v>
      </c>
      <c r="AP549" s="3">
        <f t="shared" si="136"/>
        <v>29700</v>
      </c>
      <c r="AQ549" s="24">
        <f t="shared" si="137"/>
        <v>2524.5</v>
      </c>
      <c r="AR549" s="24">
        <f t="shared" si="138"/>
        <v>114508.30731367522</v>
      </c>
      <c r="AS549" s="24">
        <f t="shared" si="130"/>
        <v>105537.61042735043</v>
      </c>
      <c r="AT549" t="s">
        <v>134</v>
      </c>
      <c r="AU549" t="s">
        <v>134</v>
      </c>
      <c r="AV549" t="s">
        <v>135</v>
      </c>
      <c r="AW549">
        <v>35801</v>
      </c>
      <c r="AX549" t="s">
        <v>136</v>
      </c>
      <c r="AY549">
        <v>94.088300000000004</v>
      </c>
      <c r="AZ549" s="3">
        <f t="shared" si="131"/>
        <v>1217.0302504527685</v>
      </c>
      <c r="BA549" s="24">
        <f t="shared" si="132"/>
        <v>105537.61042735043</v>
      </c>
      <c r="BB549" s="24">
        <f t="shared" si="133"/>
        <v>8970.6968863247894</v>
      </c>
      <c r="BD549" t="s">
        <v>103</v>
      </c>
      <c r="BE549">
        <v>1</v>
      </c>
      <c r="BG549" t="s">
        <v>5305</v>
      </c>
      <c r="BI549" t="s">
        <v>262</v>
      </c>
      <c r="BN549" t="s">
        <v>5086</v>
      </c>
      <c r="BO549" t="s">
        <v>5077</v>
      </c>
      <c r="BP549" t="s">
        <v>5181</v>
      </c>
      <c r="BS549" t="e">
        <f>_xlfn.XLOOKUP(AV549,#REF!,#REF!)</f>
        <v>#REF!</v>
      </c>
    </row>
    <row r="550" spans="3:71" x14ac:dyDescent="0.2">
      <c r="C550" t="s">
        <v>94</v>
      </c>
      <c r="E550" t="s">
        <v>1813</v>
      </c>
      <c r="F550" t="s">
        <v>1814</v>
      </c>
      <c r="G550" t="s">
        <v>1815</v>
      </c>
      <c r="H550" s="1">
        <v>45033</v>
      </c>
      <c r="J550" t="s">
        <v>4708</v>
      </c>
      <c r="K550">
        <v>12</v>
      </c>
      <c r="L550" t="s">
        <v>4703</v>
      </c>
      <c r="M550" t="s">
        <v>293</v>
      </c>
      <c r="N550" t="s">
        <v>4668</v>
      </c>
      <c r="O550" t="s">
        <v>98</v>
      </c>
      <c r="P550" t="s">
        <v>99</v>
      </c>
      <c r="Q550">
        <f t="shared" si="128"/>
        <v>31</v>
      </c>
      <c r="R550" s="3">
        <v>321424</v>
      </c>
      <c r="S550" s="3">
        <v>58570.666666666664</v>
      </c>
      <c r="T550" s="20">
        <v>0</v>
      </c>
      <c r="U550" s="3">
        <f t="shared" si="139"/>
        <v>0</v>
      </c>
      <c r="V550" s="21"/>
      <c r="W550" s="3">
        <v>1287.7564102564102</v>
      </c>
      <c r="X550" s="3">
        <v>744.03703703703695</v>
      </c>
      <c r="Y550" s="22">
        <v>133.92666666666668</v>
      </c>
      <c r="Z550">
        <v>75</v>
      </c>
      <c r="AB550" s="3">
        <v>0</v>
      </c>
      <c r="AC550" s="3">
        <v>4167</v>
      </c>
      <c r="AD550" s="3">
        <f t="shared" si="134"/>
        <v>64978.386780626781</v>
      </c>
      <c r="AE550" s="3">
        <v>5687.5</v>
      </c>
      <c r="AG550" s="3">
        <f t="shared" si="129"/>
        <v>70665.886780626781</v>
      </c>
      <c r="AJ550" s="3">
        <v>5813.1491241962494</v>
      </c>
      <c r="AK550" t="s">
        <v>229</v>
      </c>
      <c r="AL550" t="s">
        <v>230</v>
      </c>
      <c r="AM550" s="23">
        <v>8.5000000000000006E-2</v>
      </c>
      <c r="AN550" s="24">
        <f t="shared" si="140"/>
        <v>76479.035904823031</v>
      </c>
      <c r="AO550" s="25">
        <f t="shared" si="135"/>
        <v>6500.7180519099584</v>
      </c>
      <c r="AP550" s="3">
        <f t="shared" si="136"/>
        <v>29700</v>
      </c>
      <c r="AQ550" s="24">
        <f t="shared" si="137"/>
        <v>2524.5</v>
      </c>
      <c r="AR550" s="24">
        <f t="shared" si="138"/>
        <v>115204.25395673299</v>
      </c>
      <c r="AS550" s="24">
        <f t="shared" si="130"/>
        <v>106179.03590482303</v>
      </c>
      <c r="AT550" t="s">
        <v>632</v>
      </c>
      <c r="AU550" t="s">
        <v>632</v>
      </c>
      <c r="AV550" t="s">
        <v>633</v>
      </c>
      <c r="AW550" t="s">
        <v>4852</v>
      </c>
      <c r="AX550" t="s">
        <v>157</v>
      </c>
      <c r="AY550">
        <v>125.569</v>
      </c>
      <c r="AZ550" s="3">
        <f t="shared" si="131"/>
        <v>917.45776391253412</v>
      </c>
      <c r="BA550" s="24">
        <f t="shared" si="132"/>
        <v>106179.03590482303</v>
      </c>
      <c r="BB550" s="24">
        <f t="shared" si="133"/>
        <v>9025.2180519099638</v>
      </c>
      <c r="BD550" t="s">
        <v>103</v>
      </c>
      <c r="BE550">
        <v>1</v>
      </c>
      <c r="BG550" t="s">
        <v>5310</v>
      </c>
      <c r="BI550" t="s">
        <v>199</v>
      </c>
      <c r="BN550" t="s">
        <v>5086</v>
      </c>
      <c r="BO550" t="s">
        <v>5074</v>
      </c>
      <c r="BP550" t="s">
        <v>5144</v>
      </c>
      <c r="BS550" t="e">
        <f>_xlfn.XLOOKUP(AV550,#REF!,#REF!)</f>
        <v>#REF!</v>
      </c>
    </row>
    <row r="551" spans="3:71" x14ac:dyDescent="0.2">
      <c r="C551" t="s">
        <v>94</v>
      </c>
      <c r="E551" t="s">
        <v>1816</v>
      </c>
      <c r="F551" t="s">
        <v>1817</v>
      </c>
      <c r="G551" t="s">
        <v>1818</v>
      </c>
      <c r="H551" s="1">
        <v>45033</v>
      </c>
      <c r="J551" t="s">
        <v>4708</v>
      </c>
      <c r="K551">
        <v>12</v>
      </c>
      <c r="L551" t="s">
        <v>4703</v>
      </c>
      <c r="M551" t="s">
        <v>293</v>
      </c>
      <c r="N551" t="s">
        <v>4668</v>
      </c>
      <c r="O551" t="s">
        <v>98</v>
      </c>
      <c r="P551" t="s">
        <v>99</v>
      </c>
      <c r="Q551">
        <f t="shared" si="128"/>
        <v>31</v>
      </c>
      <c r="R551" s="3">
        <v>468161</v>
      </c>
      <c r="S551" s="3">
        <v>83026.75</v>
      </c>
      <c r="T551" s="20">
        <v>0</v>
      </c>
      <c r="U551" s="3">
        <f t="shared" si="139"/>
        <v>0</v>
      </c>
      <c r="V551" s="21"/>
      <c r="W551" s="3">
        <v>1875.6450320512822</v>
      </c>
      <c r="X551" s="3">
        <v>1083.7060185185185</v>
      </c>
      <c r="Y551" s="22">
        <v>195.06708333333333</v>
      </c>
      <c r="Z551">
        <v>75</v>
      </c>
      <c r="AB551" s="3">
        <v>0</v>
      </c>
      <c r="AC551" s="3">
        <v>4167</v>
      </c>
      <c r="AD551" s="3">
        <f t="shared" si="134"/>
        <v>90423.168133903135</v>
      </c>
      <c r="AE551" s="3">
        <v>5687.5</v>
      </c>
      <c r="AG551" s="3">
        <f t="shared" si="129"/>
        <v>96110.668133903135</v>
      </c>
      <c r="AJ551" s="3">
        <v>7530.1189525032505</v>
      </c>
      <c r="AK551" t="s">
        <v>523</v>
      </c>
      <c r="AL551" t="s">
        <v>524</v>
      </c>
      <c r="AM551" s="23">
        <v>8.5000000000000006E-2</v>
      </c>
      <c r="AN551" s="24">
        <f t="shared" si="140"/>
        <v>103640.78708640639</v>
      </c>
      <c r="AO551" s="25">
        <f t="shared" si="135"/>
        <v>8809.466902344544</v>
      </c>
      <c r="AP551" s="3">
        <f t="shared" si="136"/>
        <v>29700</v>
      </c>
      <c r="AQ551" s="24">
        <f t="shared" si="137"/>
        <v>2524.5</v>
      </c>
      <c r="AR551" s="24">
        <f t="shared" si="138"/>
        <v>144674.75398875092</v>
      </c>
      <c r="AS551" s="24">
        <f t="shared" si="130"/>
        <v>133340.78708640637</v>
      </c>
      <c r="AT551" t="s">
        <v>134</v>
      </c>
      <c r="AU551" t="s">
        <v>134</v>
      </c>
      <c r="AV551" t="s">
        <v>135</v>
      </c>
      <c r="AW551">
        <v>35802</v>
      </c>
      <c r="AX551" t="s">
        <v>136</v>
      </c>
      <c r="AY551">
        <v>94.088300000000004</v>
      </c>
      <c r="AZ551" s="3">
        <f t="shared" si="131"/>
        <v>1537.6487192217407</v>
      </c>
      <c r="BA551" s="24">
        <f t="shared" si="132"/>
        <v>133340.78708640637</v>
      </c>
      <c r="BB551" s="24">
        <f t="shared" si="133"/>
        <v>11333.966902344546</v>
      </c>
      <c r="BD551" t="s">
        <v>103</v>
      </c>
      <c r="BE551">
        <v>1</v>
      </c>
      <c r="BG551" t="s">
        <v>5305</v>
      </c>
      <c r="BI551" t="s">
        <v>199</v>
      </c>
      <c r="BN551" t="s">
        <v>5106</v>
      </c>
      <c r="BO551" t="s">
        <v>134</v>
      </c>
      <c r="BP551" t="s">
        <v>5107</v>
      </c>
      <c r="BS551" t="e">
        <f>_xlfn.XLOOKUP(AV551,#REF!,#REF!)</f>
        <v>#REF!</v>
      </c>
    </row>
    <row r="552" spans="3:71" x14ac:dyDescent="0.2">
      <c r="C552" t="s">
        <v>94</v>
      </c>
      <c r="E552" t="s">
        <v>1819</v>
      </c>
      <c r="F552" t="s">
        <v>1820</v>
      </c>
      <c r="G552" t="s">
        <v>1821</v>
      </c>
      <c r="H552" s="1">
        <v>45089</v>
      </c>
      <c r="J552" t="s">
        <v>4708</v>
      </c>
      <c r="K552">
        <v>12</v>
      </c>
      <c r="L552" t="s">
        <v>4703</v>
      </c>
      <c r="M552" t="s">
        <v>293</v>
      </c>
      <c r="N552" t="s">
        <v>4668</v>
      </c>
      <c r="O552" t="s">
        <v>98</v>
      </c>
      <c r="P552" t="s">
        <v>99</v>
      </c>
      <c r="Q552">
        <f t="shared" si="128"/>
        <v>31</v>
      </c>
      <c r="R552" s="3">
        <v>482770</v>
      </c>
      <c r="S552" s="3">
        <v>85461.583333333328</v>
      </c>
      <c r="T552" s="20">
        <v>0</v>
      </c>
      <c r="U552" s="3">
        <f t="shared" si="139"/>
        <v>0</v>
      </c>
      <c r="V552" s="21"/>
      <c r="W552" s="3">
        <v>1934.1746794871797</v>
      </c>
      <c r="X552" s="3">
        <v>1117.5231481481483</v>
      </c>
      <c r="Y552" s="22">
        <v>201.1541666666667</v>
      </c>
      <c r="Z552">
        <v>75</v>
      </c>
      <c r="AB552" s="3">
        <v>0</v>
      </c>
      <c r="AC552" s="3">
        <v>4167</v>
      </c>
      <c r="AD552" s="3">
        <f t="shared" si="134"/>
        <v>92956.435327635307</v>
      </c>
      <c r="AE552" s="3">
        <v>5687.5</v>
      </c>
      <c r="AG552" s="3">
        <f t="shared" si="129"/>
        <v>98643.935327635307</v>
      </c>
      <c r="AJ552" s="3">
        <v>3900.7409927950625</v>
      </c>
      <c r="AK552" t="s">
        <v>289</v>
      </c>
      <c r="AL552" t="s">
        <v>290</v>
      </c>
      <c r="AM552" s="23">
        <v>8.5000000000000006E-2</v>
      </c>
      <c r="AN552" s="24">
        <f t="shared" si="140"/>
        <v>102544.67632043037</v>
      </c>
      <c r="AO552" s="25">
        <f t="shared" si="135"/>
        <v>8716.297487236583</v>
      </c>
      <c r="AP552" s="3">
        <f t="shared" si="136"/>
        <v>29700</v>
      </c>
      <c r="AQ552" s="24">
        <f t="shared" si="137"/>
        <v>2524.5</v>
      </c>
      <c r="AR552" s="24">
        <f t="shared" si="138"/>
        <v>143485.47380766697</v>
      </c>
      <c r="AS552" s="24">
        <f t="shared" si="130"/>
        <v>132244.67632043036</v>
      </c>
      <c r="AT552" t="s">
        <v>134</v>
      </c>
      <c r="AU552" t="s">
        <v>134</v>
      </c>
      <c r="AV552" t="s">
        <v>135</v>
      </c>
      <c r="AW552">
        <v>89158</v>
      </c>
      <c r="AX552" t="s">
        <v>136</v>
      </c>
      <c r="AY552">
        <v>94.088300000000004</v>
      </c>
      <c r="AZ552" s="3">
        <f t="shared" si="131"/>
        <v>1525.0086759742387</v>
      </c>
      <c r="BA552" s="24">
        <f t="shared" si="132"/>
        <v>132244.67632043036</v>
      </c>
      <c r="BB552" s="24">
        <f t="shared" si="133"/>
        <v>11240.797487236618</v>
      </c>
      <c r="BD552" t="s">
        <v>103</v>
      </c>
      <c r="BE552">
        <v>1</v>
      </c>
      <c r="BG552" t="s">
        <v>5305</v>
      </c>
      <c r="BI552" t="s">
        <v>262</v>
      </c>
      <c r="BN552" t="s">
        <v>5115</v>
      </c>
      <c r="BO552" t="s">
        <v>5061</v>
      </c>
      <c r="BP552" t="s">
        <v>5062</v>
      </c>
      <c r="BS552" t="e">
        <f>_xlfn.XLOOKUP(AV552,#REF!,#REF!)</f>
        <v>#REF!</v>
      </c>
    </row>
    <row r="553" spans="3:71" x14ac:dyDescent="0.2">
      <c r="C553" t="s">
        <v>94</v>
      </c>
      <c r="E553" t="s">
        <v>1822</v>
      </c>
      <c r="F553" t="s">
        <v>1823</v>
      </c>
      <c r="G553" t="s">
        <v>1824</v>
      </c>
      <c r="H553" s="1">
        <v>45047</v>
      </c>
      <c r="J553" t="s">
        <v>4708</v>
      </c>
      <c r="K553">
        <v>12</v>
      </c>
      <c r="L553" t="s">
        <v>4703</v>
      </c>
      <c r="M553" t="s">
        <v>293</v>
      </c>
      <c r="N553" t="s">
        <v>4668</v>
      </c>
      <c r="O553" t="s">
        <v>98</v>
      </c>
      <c r="P553" t="s">
        <v>99</v>
      </c>
      <c r="Q553">
        <f t="shared" si="128"/>
        <v>31</v>
      </c>
      <c r="R553" s="3">
        <v>364723</v>
      </c>
      <c r="S553" s="3">
        <v>65787.166666666672</v>
      </c>
      <c r="T553" s="20">
        <v>0</v>
      </c>
      <c r="U553" s="3">
        <f t="shared" si="139"/>
        <v>0</v>
      </c>
      <c r="V553" s="21"/>
      <c r="W553" s="3">
        <v>1461.2299679487178</v>
      </c>
      <c r="X553" s="3">
        <v>844.2662037037037</v>
      </c>
      <c r="Y553" s="22">
        <v>151.96791666666667</v>
      </c>
      <c r="Z553">
        <v>75</v>
      </c>
      <c r="AB553" s="3">
        <v>0</v>
      </c>
      <c r="AC553" s="3">
        <v>4167</v>
      </c>
      <c r="AD553" s="3">
        <f t="shared" si="134"/>
        <v>72486.630754985759</v>
      </c>
      <c r="AE553" s="3">
        <v>5687.5</v>
      </c>
      <c r="AG553" s="3">
        <f t="shared" si="129"/>
        <v>78174.130754985759</v>
      </c>
      <c r="AJ553" s="3">
        <v>7530.1189525032505</v>
      </c>
      <c r="AK553" t="s">
        <v>523</v>
      </c>
      <c r="AL553" t="s">
        <v>524</v>
      </c>
      <c r="AM553" s="23">
        <v>8.5000000000000006E-2</v>
      </c>
      <c r="AN553" s="24">
        <f t="shared" si="140"/>
        <v>85704.249707489013</v>
      </c>
      <c r="AO553" s="25">
        <f t="shared" si="135"/>
        <v>7284.8612251365666</v>
      </c>
      <c r="AP553" s="3">
        <f t="shared" si="136"/>
        <v>29700</v>
      </c>
      <c r="AQ553" s="24">
        <f t="shared" si="137"/>
        <v>2524.5</v>
      </c>
      <c r="AR553" s="24">
        <f t="shared" si="138"/>
        <v>125213.61093262558</v>
      </c>
      <c r="AS553" s="24">
        <f t="shared" si="130"/>
        <v>115404.24970748901</v>
      </c>
      <c r="AT553" t="s">
        <v>134</v>
      </c>
      <c r="AU553" t="s">
        <v>134</v>
      </c>
      <c r="AV553" t="s">
        <v>135</v>
      </c>
      <c r="AW553">
        <v>35802</v>
      </c>
      <c r="AX553" t="s">
        <v>136</v>
      </c>
      <c r="AY553">
        <v>94.088300000000004</v>
      </c>
      <c r="AZ553" s="3">
        <f t="shared" si="131"/>
        <v>1330.8095792210677</v>
      </c>
      <c r="BA553" s="24">
        <f t="shared" si="132"/>
        <v>115404.24970748901</v>
      </c>
      <c r="BB553" s="24">
        <f t="shared" si="133"/>
        <v>9809.3612251365703</v>
      </c>
      <c r="BD553" t="s">
        <v>103</v>
      </c>
      <c r="BE553">
        <v>1</v>
      </c>
      <c r="BG553" t="s">
        <v>5305</v>
      </c>
      <c r="BI553" t="s">
        <v>199</v>
      </c>
      <c r="BN553" t="s">
        <v>5106</v>
      </c>
      <c r="BO553" t="s">
        <v>134</v>
      </c>
      <c r="BP553" t="s">
        <v>5107</v>
      </c>
      <c r="BS553" t="e">
        <f>_xlfn.XLOOKUP(AV553,#REF!,#REF!)</f>
        <v>#REF!</v>
      </c>
    </row>
    <row r="554" spans="3:71" x14ac:dyDescent="0.2">
      <c r="C554" t="s">
        <v>94</v>
      </c>
      <c r="E554" t="s">
        <v>1825</v>
      </c>
      <c r="F554" t="s">
        <v>1826</v>
      </c>
      <c r="G554" t="s">
        <v>1827</v>
      </c>
      <c r="H554" s="1">
        <v>45047</v>
      </c>
      <c r="J554" t="s">
        <v>4708</v>
      </c>
      <c r="K554">
        <v>12</v>
      </c>
      <c r="L554" t="s">
        <v>4703</v>
      </c>
      <c r="M554" t="s">
        <v>293</v>
      </c>
      <c r="N554" t="s">
        <v>4668</v>
      </c>
      <c r="O554" t="s">
        <v>98</v>
      </c>
      <c r="P554" t="s">
        <v>99</v>
      </c>
      <c r="Q554">
        <f t="shared" si="128"/>
        <v>31</v>
      </c>
      <c r="R554" s="3">
        <v>468153</v>
      </c>
      <c r="S554" s="3">
        <v>83025.416666666672</v>
      </c>
      <c r="T554" s="20">
        <v>0</v>
      </c>
      <c r="U554" s="3">
        <f t="shared" si="139"/>
        <v>0</v>
      </c>
      <c r="V554" s="21"/>
      <c r="W554" s="3">
        <v>1875.6129807692307</v>
      </c>
      <c r="X554" s="3">
        <v>1083.6875</v>
      </c>
      <c r="Y554" s="22">
        <v>195.06375</v>
      </c>
      <c r="Z554">
        <v>75</v>
      </c>
      <c r="AB554" s="3">
        <v>0</v>
      </c>
      <c r="AC554" s="3">
        <v>4167</v>
      </c>
      <c r="AD554" s="3">
        <f t="shared" si="134"/>
        <v>90421.780897435907</v>
      </c>
      <c r="AE554" s="3">
        <v>5687.5</v>
      </c>
      <c r="AG554" s="3">
        <f t="shared" si="129"/>
        <v>96109.280897435907</v>
      </c>
      <c r="AJ554" s="3">
        <v>7530.1189525032505</v>
      </c>
      <c r="AK554" t="s">
        <v>523</v>
      </c>
      <c r="AL554" t="s">
        <v>524</v>
      </c>
      <c r="AM554" s="23">
        <v>8.5000000000000006E-2</v>
      </c>
      <c r="AN554" s="24">
        <f t="shared" si="140"/>
        <v>103639.39984993916</v>
      </c>
      <c r="AO554" s="25">
        <f t="shared" si="135"/>
        <v>8809.3489872448299</v>
      </c>
      <c r="AP554" s="3">
        <f t="shared" si="136"/>
        <v>29700</v>
      </c>
      <c r="AQ554" s="24">
        <f t="shared" si="137"/>
        <v>2524.5</v>
      </c>
      <c r="AR554" s="24">
        <f t="shared" si="138"/>
        <v>144673.24883718399</v>
      </c>
      <c r="AS554" s="24">
        <f t="shared" si="130"/>
        <v>133339.39984993916</v>
      </c>
      <c r="AT554" t="s">
        <v>134</v>
      </c>
      <c r="AU554" t="s">
        <v>134</v>
      </c>
      <c r="AV554" t="s">
        <v>135</v>
      </c>
      <c r="AW554">
        <v>35802</v>
      </c>
      <c r="AX554" t="s">
        <v>136</v>
      </c>
      <c r="AY554">
        <v>94.088300000000004</v>
      </c>
      <c r="AZ554" s="3">
        <f t="shared" si="131"/>
        <v>1537.6327219982079</v>
      </c>
      <c r="BA554" s="24">
        <f t="shared" si="132"/>
        <v>133339.39984993916</v>
      </c>
      <c r="BB554" s="24">
        <f t="shared" si="133"/>
        <v>11333.848987244826</v>
      </c>
      <c r="BD554" t="s">
        <v>103</v>
      </c>
      <c r="BE554">
        <v>1</v>
      </c>
      <c r="BG554" t="s">
        <v>5305</v>
      </c>
      <c r="BI554" t="s">
        <v>199</v>
      </c>
      <c r="BN554" t="s">
        <v>5106</v>
      </c>
      <c r="BO554" t="s">
        <v>134</v>
      </c>
      <c r="BP554" t="s">
        <v>5107</v>
      </c>
      <c r="BS554" t="e">
        <f>_xlfn.XLOOKUP(AV554,#REF!,#REF!)</f>
        <v>#REF!</v>
      </c>
    </row>
    <row r="555" spans="3:71" x14ac:dyDescent="0.2">
      <c r="C555" t="s">
        <v>94</v>
      </c>
      <c r="E555" t="s">
        <v>1828</v>
      </c>
      <c r="F555" t="s">
        <v>1829</v>
      </c>
      <c r="G555" t="s">
        <v>1830</v>
      </c>
      <c r="H555" s="1">
        <v>45054</v>
      </c>
      <c r="J555" t="s">
        <v>4708</v>
      </c>
      <c r="K555">
        <v>12</v>
      </c>
      <c r="L555" t="s">
        <v>4667</v>
      </c>
      <c r="M555" t="s">
        <v>3984</v>
      </c>
      <c r="N555" t="s">
        <v>4668</v>
      </c>
      <c r="O555" t="s">
        <v>98</v>
      </c>
      <c r="P555" t="s">
        <v>99</v>
      </c>
      <c r="Q555">
        <f t="shared" si="128"/>
        <v>31</v>
      </c>
      <c r="R555" s="3">
        <v>278888</v>
      </c>
      <c r="S555" s="3">
        <v>46481.333333333336</v>
      </c>
      <c r="T555" s="20">
        <v>0</v>
      </c>
      <c r="U555" s="3">
        <f t="shared" si="139"/>
        <v>0</v>
      </c>
      <c r="V555" s="21"/>
      <c r="W555" s="3">
        <v>1117.3397435897434</v>
      </c>
      <c r="X555" s="3">
        <v>645.57407407407413</v>
      </c>
      <c r="Y555" s="22">
        <v>116.20333333333335</v>
      </c>
      <c r="Z555">
        <v>75</v>
      </c>
      <c r="AB555" s="3">
        <v>0</v>
      </c>
      <c r="AC555" s="3">
        <v>4167</v>
      </c>
      <c r="AD555" s="3">
        <f t="shared" si="134"/>
        <v>52602.450484330482</v>
      </c>
      <c r="AE555" s="3">
        <v>4154.166666666667</v>
      </c>
      <c r="AG555" s="3">
        <f t="shared" si="129"/>
        <v>56756.617150997146</v>
      </c>
      <c r="AJ555" s="3">
        <v>4428.6782206037651</v>
      </c>
      <c r="AK555" t="s">
        <v>166</v>
      </c>
      <c r="AL555" t="s">
        <v>165</v>
      </c>
      <c r="AM555" s="23">
        <v>0.05</v>
      </c>
      <c r="AN555" s="24">
        <f t="shared" si="140"/>
        <v>61185.295371600914</v>
      </c>
      <c r="AO555" s="25">
        <f t="shared" si="135"/>
        <v>3059.2647685800457</v>
      </c>
      <c r="AP555" s="3">
        <f t="shared" si="136"/>
        <v>29700</v>
      </c>
      <c r="AQ555" s="24">
        <f t="shared" si="137"/>
        <v>1485</v>
      </c>
      <c r="AR555" s="24">
        <f t="shared" si="138"/>
        <v>95429.560140180954</v>
      </c>
      <c r="AS555" s="24">
        <f t="shared" si="130"/>
        <v>90885.295371600921</v>
      </c>
      <c r="AT555" t="s">
        <v>225</v>
      </c>
      <c r="AU555" t="s">
        <v>225</v>
      </c>
      <c r="AV555" t="s">
        <v>156</v>
      </c>
      <c r="AW555" t="s">
        <v>4910</v>
      </c>
      <c r="AX555" t="s">
        <v>157</v>
      </c>
      <c r="AY555">
        <v>125.569</v>
      </c>
      <c r="AZ555" s="3">
        <f t="shared" si="131"/>
        <v>759.97706551920419</v>
      </c>
      <c r="BA555" s="24">
        <f t="shared" si="132"/>
        <v>90885.295371600921</v>
      </c>
      <c r="BB555" s="24">
        <f t="shared" si="133"/>
        <v>4544.264768580033</v>
      </c>
      <c r="BD555" t="s">
        <v>103</v>
      </c>
      <c r="BE555">
        <v>1</v>
      </c>
      <c r="BG555" t="s">
        <v>5309</v>
      </c>
      <c r="BI555" t="s">
        <v>144</v>
      </c>
      <c r="BN555" t="s">
        <v>5067</v>
      </c>
      <c r="BO555" t="s">
        <v>5074</v>
      </c>
      <c r="BP555" t="s">
        <v>5141</v>
      </c>
      <c r="BS555" t="e">
        <f>_xlfn.XLOOKUP(AV555,#REF!,#REF!)</f>
        <v>#REF!</v>
      </c>
    </row>
    <row r="556" spans="3:71" x14ac:dyDescent="0.2">
      <c r="C556" t="s">
        <v>94</v>
      </c>
      <c r="E556" t="s">
        <v>1831</v>
      </c>
      <c r="F556" t="s">
        <v>1832</v>
      </c>
      <c r="G556" t="s">
        <v>1833</v>
      </c>
      <c r="H556" s="1">
        <v>45040</v>
      </c>
      <c r="J556" t="s">
        <v>4778</v>
      </c>
      <c r="K556">
        <v>11</v>
      </c>
      <c r="L556" t="s">
        <v>4667</v>
      </c>
      <c r="M556" t="s">
        <v>3984</v>
      </c>
      <c r="N556" t="s">
        <v>4668</v>
      </c>
      <c r="O556" t="s">
        <v>98</v>
      </c>
      <c r="P556" t="s">
        <v>99</v>
      </c>
      <c r="Q556">
        <f t="shared" si="128"/>
        <v>31</v>
      </c>
      <c r="R556" s="3">
        <v>252192</v>
      </c>
      <c r="S556" s="3">
        <v>41108.416666666664</v>
      </c>
      <c r="T556" s="20">
        <v>0</v>
      </c>
      <c r="U556" s="3">
        <f t="shared" si="139"/>
        <v>0</v>
      </c>
      <c r="V556" s="21"/>
      <c r="W556" s="3">
        <v>1010.3846153846154</v>
      </c>
      <c r="X556" s="3">
        <v>583.77777777777783</v>
      </c>
      <c r="Y556" s="22">
        <v>105.08</v>
      </c>
      <c r="Z556">
        <v>75</v>
      </c>
      <c r="AB556" s="3">
        <v>0</v>
      </c>
      <c r="AC556" s="3">
        <v>4167</v>
      </c>
      <c r="AD556" s="3">
        <f t="shared" si="134"/>
        <v>47049.659059829064</v>
      </c>
      <c r="AE556" s="3">
        <v>4154.166666666667</v>
      </c>
      <c r="AG556" s="3">
        <f t="shared" si="129"/>
        <v>51203.825726495728</v>
      </c>
      <c r="AJ556" s="3">
        <v>0</v>
      </c>
      <c r="AK556" t="s">
        <v>100</v>
      </c>
      <c r="AM556" s="23">
        <v>0.05</v>
      </c>
      <c r="AN556" s="24">
        <f t="shared" si="140"/>
        <v>51203.825726495728</v>
      </c>
      <c r="AO556" s="25">
        <f t="shared" si="135"/>
        <v>2560.1912863247867</v>
      </c>
      <c r="AP556" s="3">
        <f t="shared" si="136"/>
        <v>29700</v>
      </c>
      <c r="AQ556" s="24">
        <f t="shared" si="137"/>
        <v>1485</v>
      </c>
      <c r="AR556" s="24">
        <f t="shared" si="138"/>
        <v>84949.017012820521</v>
      </c>
      <c r="AS556" s="24">
        <f t="shared" si="130"/>
        <v>80903.825726495736</v>
      </c>
      <c r="AT556" t="s">
        <v>134</v>
      </c>
      <c r="AU556" t="s">
        <v>134</v>
      </c>
      <c r="AV556" t="s">
        <v>135</v>
      </c>
      <c r="AW556">
        <v>35887</v>
      </c>
      <c r="AX556" t="s">
        <v>136</v>
      </c>
      <c r="AY556">
        <v>94.088300000000004</v>
      </c>
      <c r="AZ556" s="3">
        <f t="shared" si="131"/>
        <v>902.86483030111629</v>
      </c>
      <c r="BA556" s="24">
        <f t="shared" si="132"/>
        <v>80903.825726495736</v>
      </c>
      <c r="BB556" s="24">
        <f t="shared" si="133"/>
        <v>4045.1912863247853</v>
      </c>
      <c r="BD556" t="s">
        <v>103</v>
      </c>
      <c r="BE556">
        <v>1</v>
      </c>
      <c r="BG556" t="s">
        <v>5305</v>
      </c>
      <c r="BI556" t="s">
        <v>144</v>
      </c>
      <c r="BN556" t="s">
        <v>5067</v>
      </c>
      <c r="BO556" t="s">
        <v>5071</v>
      </c>
      <c r="BP556" t="s">
        <v>5085</v>
      </c>
      <c r="BS556" t="e">
        <f>_xlfn.XLOOKUP(AV556,#REF!,#REF!)</f>
        <v>#REF!</v>
      </c>
    </row>
    <row r="557" spans="3:71" x14ac:dyDescent="0.2">
      <c r="C557" t="s">
        <v>94</v>
      </c>
      <c r="E557" t="s">
        <v>1834</v>
      </c>
      <c r="F557" t="s">
        <v>1835</v>
      </c>
      <c r="G557" t="s">
        <v>1836</v>
      </c>
      <c r="H557" s="1">
        <v>45082</v>
      </c>
      <c r="J557" t="s">
        <v>151</v>
      </c>
      <c r="K557">
        <v>16</v>
      </c>
      <c r="L557" t="s">
        <v>4703</v>
      </c>
      <c r="M557" t="s">
        <v>293</v>
      </c>
      <c r="N557" t="s">
        <v>4911</v>
      </c>
      <c r="O557" t="s">
        <v>98</v>
      </c>
      <c r="P557" t="s">
        <v>99</v>
      </c>
      <c r="Q557">
        <f t="shared" si="128"/>
        <v>31</v>
      </c>
      <c r="R557" s="3">
        <v>1860108</v>
      </c>
      <c r="S557" s="3">
        <v>315018</v>
      </c>
      <c r="T557" s="20">
        <v>0.1</v>
      </c>
      <c r="U557" s="3">
        <f t="shared" si="139"/>
        <v>31501.800000000003</v>
      </c>
      <c r="V557" s="21"/>
      <c r="W557" s="3">
        <v>7452.3557692307695</v>
      </c>
      <c r="X557" s="3">
        <v>4305.8055555555557</v>
      </c>
      <c r="Y557" s="22">
        <v>775.04500000000007</v>
      </c>
      <c r="Z557">
        <v>75</v>
      </c>
      <c r="AB557" s="3">
        <v>0</v>
      </c>
      <c r="AC557" s="3">
        <v>4167</v>
      </c>
      <c r="AD557" s="3">
        <f t="shared" si="134"/>
        <v>363295.00632478629</v>
      </c>
      <c r="AE557" s="3">
        <v>5687.5</v>
      </c>
      <c r="AG557" s="3">
        <f t="shared" si="129"/>
        <v>368982.50632478629</v>
      </c>
      <c r="AJ557" s="3">
        <v>5785.5624142824954</v>
      </c>
      <c r="AK557" t="s">
        <v>266</v>
      </c>
      <c r="AL557" t="s">
        <v>267</v>
      </c>
      <c r="AM557" s="23">
        <v>8.5000000000000006E-2</v>
      </c>
      <c r="AN557" s="24">
        <f t="shared" si="140"/>
        <v>374768.06873906875</v>
      </c>
      <c r="AO557" s="25">
        <f t="shared" si="135"/>
        <v>31855.285842820846</v>
      </c>
      <c r="AP557" s="3">
        <v>0</v>
      </c>
      <c r="AQ557" s="24">
        <f t="shared" si="137"/>
        <v>0</v>
      </c>
      <c r="AR557" s="24">
        <f t="shared" si="138"/>
        <v>406623.35458188958</v>
      </c>
      <c r="AS557" s="24">
        <f t="shared" si="130"/>
        <v>374768.06873906875</v>
      </c>
      <c r="AT557" t="s">
        <v>134</v>
      </c>
      <c r="AU557" t="s">
        <v>1837</v>
      </c>
      <c r="AV557" t="s">
        <v>1838</v>
      </c>
      <c r="AW557">
        <v>90218</v>
      </c>
      <c r="AX557" t="s">
        <v>169</v>
      </c>
      <c r="AY557">
        <v>1</v>
      </c>
      <c r="AZ557" s="3">
        <f t="shared" si="131"/>
        <v>406623.35458188958</v>
      </c>
      <c r="BA557" s="24">
        <f t="shared" si="132"/>
        <v>374768.06873906875</v>
      </c>
      <c r="BB557" s="24">
        <f t="shared" si="133"/>
        <v>31855.285842820827</v>
      </c>
      <c r="BD557" t="s">
        <v>103</v>
      </c>
      <c r="BE557">
        <v>1</v>
      </c>
      <c r="BG557" t="s">
        <v>5317</v>
      </c>
      <c r="BI557" t="s">
        <v>471</v>
      </c>
      <c r="BN557" t="s">
        <v>5121</v>
      </c>
      <c r="BO557" t="s">
        <v>5061</v>
      </c>
      <c r="BP557" t="s">
        <v>5062</v>
      </c>
      <c r="BS557" t="e">
        <f>_xlfn.XLOOKUP(AV557,#REF!,#REF!)</f>
        <v>#REF!</v>
      </c>
    </row>
    <row r="558" spans="3:71" x14ac:dyDescent="0.2">
      <c r="C558" t="s">
        <v>94</v>
      </c>
      <c r="E558" t="s">
        <v>1839</v>
      </c>
      <c r="F558" t="s">
        <v>1840</v>
      </c>
      <c r="G558" t="s">
        <v>1841</v>
      </c>
      <c r="H558" s="1">
        <v>45068</v>
      </c>
      <c r="J558" t="s">
        <v>4778</v>
      </c>
      <c r="K558">
        <v>11</v>
      </c>
      <c r="L558" t="s">
        <v>4667</v>
      </c>
      <c r="M558" t="s">
        <v>3984</v>
      </c>
      <c r="N558" t="s">
        <v>4668</v>
      </c>
      <c r="O558" t="s">
        <v>98</v>
      </c>
      <c r="P558" t="s">
        <v>99</v>
      </c>
      <c r="Q558">
        <f t="shared" si="128"/>
        <v>31</v>
      </c>
      <c r="R558" s="3">
        <v>252144</v>
      </c>
      <c r="S558" s="3">
        <v>45837.083333333336</v>
      </c>
      <c r="T558" s="20">
        <v>0</v>
      </c>
      <c r="U558" s="3">
        <f t="shared" si="139"/>
        <v>0</v>
      </c>
      <c r="V558" s="21"/>
      <c r="W558" s="3">
        <v>1010.1923076923077</v>
      </c>
      <c r="X558" s="3">
        <v>583.66666666666663</v>
      </c>
      <c r="Y558" s="22">
        <v>105.06</v>
      </c>
      <c r="Z558">
        <v>75</v>
      </c>
      <c r="AB558" s="3">
        <v>0</v>
      </c>
      <c r="AC558" s="3">
        <v>4167</v>
      </c>
      <c r="AD558" s="3">
        <f t="shared" si="134"/>
        <v>51778.002307692303</v>
      </c>
      <c r="AE558" s="3">
        <v>4154.166666666667</v>
      </c>
      <c r="AG558" s="3">
        <f t="shared" si="129"/>
        <v>55932.168974358967</v>
      </c>
      <c r="AJ558" s="3">
        <v>0</v>
      </c>
      <c r="AK558" t="s">
        <v>100</v>
      </c>
      <c r="AM558" s="23">
        <v>0.05</v>
      </c>
      <c r="AN558" s="24">
        <f t="shared" si="140"/>
        <v>55932.168974358967</v>
      </c>
      <c r="AO558" s="25">
        <f t="shared" si="135"/>
        <v>2796.6084487179487</v>
      </c>
      <c r="AP558" s="3">
        <f t="shared" ref="AP558:AP621" si="141">+(29700/31)*Q558</f>
        <v>29700</v>
      </c>
      <c r="AQ558" s="24">
        <f t="shared" si="137"/>
        <v>1485</v>
      </c>
      <c r="AR558" s="24">
        <f t="shared" si="138"/>
        <v>89913.777423076914</v>
      </c>
      <c r="AS558" s="24">
        <f t="shared" si="130"/>
        <v>85632.168974358967</v>
      </c>
      <c r="AT558" t="s">
        <v>225</v>
      </c>
      <c r="AU558" t="s">
        <v>155</v>
      </c>
      <c r="AV558" t="s">
        <v>156</v>
      </c>
      <c r="AW558" t="s">
        <v>4909</v>
      </c>
      <c r="AX558" t="s">
        <v>157</v>
      </c>
      <c r="AY558">
        <v>125.569</v>
      </c>
      <c r="AZ558" s="3">
        <f t="shared" si="131"/>
        <v>716.05075634174761</v>
      </c>
      <c r="BA558" s="24">
        <f t="shared" si="132"/>
        <v>85632.168974358967</v>
      </c>
      <c r="BB558" s="24">
        <f t="shared" si="133"/>
        <v>4281.6084487179469</v>
      </c>
      <c r="BD558" t="s">
        <v>103</v>
      </c>
      <c r="BE558">
        <v>1</v>
      </c>
      <c r="BG558" t="s">
        <v>5307</v>
      </c>
      <c r="BI558" t="s">
        <v>144</v>
      </c>
      <c r="BN558" t="s">
        <v>5067</v>
      </c>
      <c r="BO558" t="s">
        <v>5074</v>
      </c>
      <c r="BP558" t="s">
        <v>5075</v>
      </c>
      <c r="BS558" t="e">
        <f>_xlfn.XLOOKUP(AV558,#REF!,#REF!)</f>
        <v>#REF!</v>
      </c>
    </row>
    <row r="559" spans="3:71" x14ac:dyDescent="0.2">
      <c r="C559" t="s">
        <v>94</v>
      </c>
      <c r="E559" t="s">
        <v>1842</v>
      </c>
      <c r="F559" t="s">
        <v>1843</v>
      </c>
      <c r="G559" t="s">
        <v>1844</v>
      </c>
      <c r="H559" s="1">
        <v>45027</v>
      </c>
      <c r="J559" t="s">
        <v>4708</v>
      </c>
      <c r="K559">
        <v>12</v>
      </c>
      <c r="L559" t="s">
        <v>4691</v>
      </c>
      <c r="M559" t="s">
        <v>4444</v>
      </c>
      <c r="N559" t="s">
        <v>4668</v>
      </c>
      <c r="O559" t="s">
        <v>98</v>
      </c>
      <c r="P559" t="s">
        <v>99</v>
      </c>
      <c r="Q559">
        <f t="shared" si="128"/>
        <v>31</v>
      </c>
      <c r="R559" s="3">
        <v>330755</v>
      </c>
      <c r="S559" s="3">
        <v>55125.75</v>
      </c>
      <c r="T559" s="20">
        <v>0</v>
      </c>
      <c r="U559" s="3">
        <f t="shared" si="139"/>
        <v>0</v>
      </c>
      <c r="V559" s="21"/>
      <c r="W559" s="3">
        <v>1325.1402243589744</v>
      </c>
      <c r="X559" s="3">
        <v>765.63657407407413</v>
      </c>
      <c r="Y559" s="22">
        <v>137.81458333333333</v>
      </c>
      <c r="Z559">
        <v>75</v>
      </c>
      <c r="AB559" s="3">
        <v>0</v>
      </c>
      <c r="AC559" s="3">
        <v>4167</v>
      </c>
      <c r="AD559" s="3">
        <f t="shared" si="134"/>
        <v>61596.341381766382</v>
      </c>
      <c r="AE559" s="3">
        <v>7046.666666666667</v>
      </c>
      <c r="AG559" s="3">
        <f t="shared" si="129"/>
        <v>68643.008048433054</v>
      </c>
      <c r="AJ559" s="3">
        <v>0</v>
      </c>
      <c r="AK559" t="s">
        <v>100</v>
      </c>
      <c r="AM559" s="23">
        <v>0.1</v>
      </c>
      <c r="AN559" s="24">
        <f t="shared" si="140"/>
        <v>68643.008048433054</v>
      </c>
      <c r="AO559" s="25">
        <f t="shared" si="135"/>
        <v>6864.3008048433057</v>
      </c>
      <c r="AP559" s="3">
        <f t="shared" si="141"/>
        <v>29700</v>
      </c>
      <c r="AQ559" s="24">
        <f t="shared" si="137"/>
        <v>2970</v>
      </c>
      <c r="AR559" s="24">
        <f t="shared" si="138"/>
        <v>108177.30885327636</v>
      </c>
      <c r="AS559" s="24">
        <f t="shared" si="130"/>
        <v>98343.008048433054</v>
      </c>
      <c r="AT559" t="s">
        <v>632</v>
      </c>
      <c r="AU559" t="s">
        <v>632</v>
      </c>
      <c r="AV559" t="s">
        <v>633</v>
      </c>
      <c r="AW559" t="s">
        <v>4862</v>
      </c>
      <c r="AX559" t="s">
        <v>157</v>
      </c>
      <c r="AY559">
        <v>125.569</v>
      </c>
      <c r="AZ559" s="3">
        <f t="shared" si="131"/>
        <v>861.4969367700337</v>
      </c>
      <c r="BA559" s="24">
        <f t="shared" si="132"/>
        <v>98343.008048433054</v>
      </c>
      <c r="BB559" s="24">
        <f t="shared" si="133"/>
        <v>9834.3008048433112</v>
      </c>
      <c r="BD559" t="s">
        <v>103</v>
      </c>
      <c r="BE559">
        <v>1</v>
      </c>
      <c r="BG559" t="s">
        <v>5310</v>
      </c>
      <c r="BI559" t="s">
        <v>598</v>
      </c>
      <c r="BN559" t="s">
        <v>5128</v>
      </c>
      <c r="BO559" t="s">
        <v>5074</v>
      </c>
      <c r="BP559" t="s">
        <v>5144</v>
      </c>
      <c r="BS559" t="e">
        <f>_xlfn.XLOOKUP(AV559,#REF!,#REF!)</f>
        <v>#REF!</v>
      </c>
    </row>
    <row r="560" spans="3:71" x14ac:dyDescent="0.2">
      <c r="C560" t="s">
        <v>94</v>
      </c>
      <c r="E560" t="s">
        <v>1845</v>
      </c>
      <c r="F560" t="s">
        <v>1846</v>
      </c>
      <c r="G560" t="s">
        <v>1847</v>
      </c>
      <c r="H560" s="1">
        <v>45033</v>
      </c>
      <c r="J560" t="s">
        <v>4778</v>
      </c>
      <c r="K560">
        <v>11</v>
      </c>
      <c r="L560" t="s">
        <v>4667</v>
      </c>
      <c r="M560" t="s">
        <v>3984</v>
      </c>
      <c r="N560" t="s">
        <v>4668</v>
      </c>
      <c r="O560" t="s">
        <v>98</v>
      </c>
      <c r="P560" t="s">
        <v>99</v>
      </c>
      <c r="Q560">
        <f t="shared" si="128"/>
        <v>31</v>
      </c>
      <c r="R560" s="3">
        <v>252228</v>
      </c>
      <c r="S560" s="3">
        <v>44604</v>
      </c>
      <c r="T560" s="20">
        <v>0</v>
      </c>
      <c r="U560" s="3">
        <f t="shared" si="139"/>
        <v>0</v>
      </c>
      <c r="V560" s="21"/>
      <c r="W560" s="3">
        <v>1010.5288461538462</v>
      </c>
      <c r="X560" s="3">
        <v>583.8611111111112</v>
      </c>
      <c r="Y560" s="22">
        <v>105.095</v>
      </c>
      <c r="Z560">
        <v>75</v>
      </c>
      <c r="AB560" s="3">
        <v>0</v>
      </c>
      <c r="AC560" s="3">
        <v>4167</v>
      </c>
      <c r="AD560" s="3">
        <f t="shared" si="134"/>
        <v>50545.484957264955</v>
      </c>
      <c r="AE560" s="3">
        <v>4154.166666666667</v>
      </c>
      <c r="AG560" s="3">
        <f t="shared" si="129"/>
        <v>54699.651623931619</v>
      </c>
      <c r="AJ560" s="3">
        <v>0</v>
      </c>
      <c r="AK560" t="s">
        <v>100</v>
      </c>
      <c r="AM560" s="23">
        <v>0.05</v>
      </c>
      <c r="AN560" s="24">
        <f t="shared" si="140"/>
        <v>54699.651623931619</v>
      </c>
      <c r="AO560" s="25">
        <f t="shared" si="135"/>
        <v>2734.9825811965811</v>
      </c>
      <c r="AP560" s="3">
        <f t="shared" si="141"/>
        <v>29700</v>
      </c>
      <c r="AQ560" s="24">
        <f t="shared" si="137"/>
        <v>1485</v>
      </c>
      <c r="AR560" s="24">
        <f t="shared" si="138"/>
        <v>88619.634205128197</v>
      </c>
      <c r="AS560" s="24">
        <f t="shared" si="130"/>
        <v>84399.651623931626</v>
      </c>
      <c r="AT560" t="s">
        <v>134</v>
      </c>
      <c r="AU560" t="s">
        <v>134</v>
      </c>
      <c r="AV560" t="s">
        <v>135</v>
      </c>
      <c r="AW560">
        <v>34732</v>
      </c>
      <c r="AX560" t="s">
        <v>136</v>
      </c>
      <c r="AY560">
        <v>94.088300000000004</v>
      </c>
      <c r="AZ560" s="3">
        <f t="shared" si="131"/>
        <v>941.87730254588712</v>
      </c>
      <c r="BA560" s="24">
        <f t="shared" si="132"/>
        <v>84399.651623931626</v>
      </c>
      <c r="BB560" s="24">
        <f t="shared" si="133"/>
        <v>4219.9825811965711</v>
      </c>
      <c r="BD560" t="s">
        <v>103</v>
      </c>
      <c r="BE560">
        <v>1</v>
      </c>
      <c r="BG560" t="s">
        <v>5305</v>
      </c>
      <c r="BI560" t="s">
        <v>144</v>
      </c>
      <c r="BN560" t="s">
        <v>5067</v>
      </c>
      <c r="BO560" t="s">
        <v>5082</v>
      </c>
      <c r="BP560" t="s">
        <v>5083</v>
      </c>
      <c r="BS560" t="e">
        <f>_xlfn.XLOOKUP(AV560,#REF!,#REF!)</f>
        <v>#REF!</v>
      </c>
    </row>
    <row r="561" spans="2:71" x14ac:dyDescent="0.2">
      <c r="C561" t="s">
        <v>94</v>
      </c>
      <c r="E561" t="s">
        <v>1848</v>
      </c>
      <c r="F561" t="s">
        <v>1849</v>
      </c>
      <c r="G561" t="s">
        <v>1850</v>
      </c>
      <c r="H561" s="1">
        <v>45033</v>
      </c>
      <c r="J561" t="s">
        <v>4778</v>
      </c>
      <c r="K561">
        <v>11</v>
      </c>
      <c r="L561" t="s">
        <v>4667</v>
      </c>
      <c r="M561" t="s">
        <v>3984</v>
      </c>
      <c r="N561" t="s">
        <v>4668</v>
      </c>
      <c r="O561" t="s">
        <v>98</v>
      </c>
      <c r="P561" t="s">
        <v>99</v>
      </c>
      <c r="Q561">
        <f t="shared" si="128"/>
        <v>31</v>
      </c>
      <c r="R561" s="3">
        <v>261252</v>
      </c>
      <c r="S561" s="3">
        <v>48529.166666666664</v>
      </c>
      <c r="T561" s="20">
        <v>0</v>
      </c>
      <c r="U561" s="3">
        <f t="shared" si="139"/>
        <v>0</v>
      </c>
      <c r="V561" s="21"/>
      <c r="W561" s="3">
        <v>1046.6826923076922</v>
      </c>
      <c r="X561" s="3">
        <v>604.75</v>
      </c>
      <c r="Y561" s="22">
        <v>108.855</v>
      </c>
      <c r="Z561">
        <v>75</v>
      </c>
      <c r="AB561" s="3">
        <v>1893.2170415005833</v>
      </c>
      <c r="AC561" s="3">
        <v>4167</v>
      </c>
      <c r="AD561" s="3">
        <f t="shared" si="134"/>
        <v>56424.671400474945</v>
      </c>
      <c r="AE561" s="3">
        <v>4154.166666666667</v>
      </c>
      <c r="AG561" s="3">
        <f t="shared" si="129"/>
        <v>60578.838067141609</v>
      </c>
      <c r="AJ561" s="3">
        <v>0</v>
      </c>
      <c r="AK561" t="s">
        <v>100</v>
      </c>
      <c r="AM561" s="23">
        <v>0.05</v>
      </c>
      <c r="AN561" s="24">
        <f t="shared" si="140"/>
        <v>60578.838067141609</v>
      </c>
      <c r="AO561" s="25">
        <f t="shared" si="135"/>
        <v>3028.9419033570807</v>
      </c>
      <c r="AP561" s="3">
        <f t="shared" si="141"/>
        <v>29700</v>
      </c>
      <c r="AQ561" s="24">
        <f t="shared" si="137"/>
        <v>1485</v>
      </c>
      <c r="AR561" s="24">
        <f t="shared" si="138"/>
        <v>94792.779970498697</v>
      </c>
      <c r="AS561" s="24">
        <f t="shared" si="130"/>
        <v>90278.838067141609</v>
      </c>
      <c r="AT561" t="s">
        <v>134</v>
      </c>
      <c r="AU561" t="s">
        <v>134</v>
      </c>
      <c r="AV561" t="s">
        <v>135</v>
      </c>
      <c r="AW561">
        <v>35887</v>
      </c>
      <c r="AX561" t="s">
        <v>136</v>
      </c>
      <c r="AY561">
        <v>94.088300000000004</v>
      </c>
      <c r="AZ561" s="3">
        <f t="shared" si="131"/>
        <v>1007.4874343621757</v>
      </c>
      <c r="BA561" s="24">
        <f t="shared" si="132"/>
        <v>90278.838067141609</v>
      </c>
      <c r="BB561" s="24">
        <f t="shared" si="133"/>
        <v>4513.9419033570884</v>
      </c>
      <c r="BD561" t="s">
        <v>103</v>
      </c>
      <c r="BE561">
        <v>1</v>
      </c>
      <c r="BG561" t="s">
        <v>5305</v>
      </c>
      <c r="BI561" t="s">
        <v>144</v>
      </c>
      <c r="BN561" t="s">
        <v>5067</v>
      </c>
      <c r="BO561" t="s">
        <v>5071</v>
      </c>
      <c r="BP561" t="s">
        <v>5085</v>
      </c>
      <c r="BS561" t="e">
        <f>_xlfn.XLOOKUP(AV561,#REF!,#REF!)</f>
        <v>#REF!</v>
      </c>
    </row>
    <row r="562" spans="2:71" x14ac:dyDescent="0.2">
      <c r="C562" t="s">
        <v>94</v>
      </c>
      <c r="E562" t="s">
        <v>1851</v>
      </c>
      <c r="F562" t="s">
        <v>1852</v>
      </c>
      <c r="G562" t="s">
        <v>1853</v>
      </c>
      <c r="H562" s="1">
        <v>45047</v>
      </c>
      <c r="J562" t="s">
        <v>4708</v>
      </c>
      <c r="K562">
        <v>12</v>
      </c>
      <c r="L562" t="s">
        <v>4703</v>
      </c>
      <c r="M562" t="s">
        <v>293</v>
      </c>
      <c r="N562" t="s">
        <v>4668</v>
      </c>
      <c r="O562" t="s">
        <v>98</v>
      </c>
      <c r="P562" t="s">
        <v>99</v>
      </c>
      <c r="Q562">
        <f t="shared" si="128"/>
        <v>31</v>
      </c>
      <c r="R562" s="3">
        <v>357212</v>
      </c>
      <c r="S562" s="3">
        <v>64535.25</v>
      </c>
      <c r="T562" s="20">
        <v>0</v>
      </c>
      <c r="U562" s="3">
        <f t="shared" si="139"/>
        <v>0</v>
      </c>
      <c r="V562" s="21"/>
      <c r="W562" s="3">
        <v>1431.1378205128206</v>
      </c>
      <c r="X562" s="3">
        <v>826.87962962962968</v>
      </c>
      <c r="Y562" s="22">
        <v>148.83833333333334</v>
      </c>
      <c r="Z562">
        <v>75</v>
      </c>
      <c r="AB562" s="3">
        <v>0</v>
      </c>
      <c r="AC562" s="3">
        <v>4167</v>
      </c>
      <c r="AD562" s="3">
        <f t="shared" si="134"/>
        <v>71184.105783475796</v>
      </c>
      <c r="AE562" s="3">
        <v>5687.5</v>
      </c>
      <c r="AG562" s="3">
        <f t="shared" si="129"/>
        <v>76871.605783475796</v>
      </c>
      <c r="AJ562" s="3">
        <v>7264.8</v>
      </c>
      <c r="AK562" t="s">
        <v>197</v>
      </c>
      <c r="AL562" t="s">
        <v>198</v>
      </c>
      <c r="AM562" s="23">
        <v>8.5000000000000006E-2</v>
      </c>
      <c r="AN562" s="24">
        <f t="shared" si="140"/>
        <v>84136.405783475799</v>
      </c>
      <c r="AO562" s="25">
        <f t="shared" si="135"/>
        <v>7151.5944915954433</v>
      </c>
      <c r="AP562" s="3">
        <f t="shared" si="141"/>
        <v>29700</v>
      </c>
      <c r="AQ562" s="24">
        <f t="shared" si="137"/>
        <v>2524.5</v>
      </c>
      <c r="AR562" s="24">
        <f t="shared" si="138"/>
        <v>123512.50027507124</v>
      </c>
      <c r="AS562" s="24">
        <f t="shared" si="130"/>
        <v>113836.4057834758</v>
      </c>
      <c r="AT562" t="s">
        <v>134</v>
      </c>
      <c r="AU562" t="s">
        <v>134</v>
      </c>
      <c r="AV562" t="s">
        <v>135</v>
      </c>
      <c r="AW562">
        <v>35803</v>
      </c>
      <c r="AX562" t="s">
        <v>136</v>
      </c>
      <c r="AY562">
        <v>94.088300000000004</v>
      </c>
      <c r="AZ562" s="3">
        <f t="shared" si="131"/>
        <v>1312.7296409337955</v>
      </c>
      <c r="BA562" s="24">
        <f t="shared" si="132"/>
        <v>113836.4057834758</v>
      </c>
      <c r="BB562" s="24">
        <f t="shared" si="133"/>
        <v>9676.094491595446</v>
      </c>
      <c r="BD562" t="s">
        <v>103</v>
      </c>
      <c r="BE562">
        <v>1</v>
      </c>
      <c r="BG562" t="s">
        <v>5305</v>
      </c>
      <c r="BI562" t="s">
        <v>262</v>
      </c>
      <c r="BN562" t="s">
        <v>5115</v>
      </c>
      <c r="BO562" t="s">
        <v>5061</v>
      </c>
      <c r="BP562" t="s">
        <v>5062</v>
      </c>
      <c r="BS562" t="e">
        <f>_xlfn.XLOOKUP(AV562,#REF!,#REF!)</f>
        <v>#REF!</v>
      </c>
    </row>
    <row r="563" spans="2:71" x14ac:dyDescent="0.2">
      <c r="C563" t="s">
        <v>94</v>
      </c>
      <c r="E563" t="s">
        <v>1854</v>
      </c>
      <c r="F563" t="s">
        <v>1855</v>
      </c>
      <c r="G563" t="s">
        <v>1856</v>
      </c>
      <c r="H563" s="1">
        <v>45068</v>
      </c>
      <c r="J563" t="s">
        <v>4778</v>
      </c>
      <c r="K563">
        <v>11</v>
      </c>
      <c r="L563" t="s">
        <v>4667</v>
      </c>
      <c r="M563" t="s">
        <v>3984</v>
      </c>
      <c r="N563" t="s">
        <v>4668</v>
      </c>
      <c r="O563" t="s">
        <v>98</v>
      </c>
      <c r="P563" t="s">
        <v>99</v>
      </c>
      <c r="Q563">
        <f t="shared" si="128"/>
        <v>31</v>
      </c>
      <c r="R563" s="3">
        <v>258504</v>
      </c>
      <c r="S563" s="3">
        <v>47466.166666666664</v>
      </c>
      <c r="T563" s="20">
        <v>0</v>
      </c>
      <c r="U563" s="3">
        <f t="shared" si="139"/>
        <v>0</v>
      </c>
      <c r="V563" s="21"/>
      <c r="W563" s="3">
        <v>1035.6730769230769</v>
      </c>
      <c r="X563" s="3">
        <v>598.38888888888891</v>
      </c>
      <c r="Y563" s="22">
        <v>107.71000000000001</v>
      </c>
      <c r="Z563">
        <v>75</v>
      </c>
      <c r="AB563" s="3">
        <v>0</v>
      </c>
      <c r="AC563" s="3">
        <v>4167</v>
      </c>
      <c r="AD563" s="3">
        <f t="shared" si="134"/>
        <v>53449.938632478632</v>
      </c>
      <c r="AE563" s="3">
        <v>4154.166666666667</v>
      </c>
      <c r="AG563" s="3">
        <f t="shared" si="129"/>
        <v>57604.105299145296</v>
      </c>
      <c r="AJ563" s="3">
        <v>4428.6782206037651</v>
      </c>
      <c r="AK563" t="s">
        <v>166</v>
      </c>
      <c r="AL563" t="s">
        <v>165</v>
      </c>
      <c r="AM563" s="23">
        <v>0.05</v>
      </c>
      <c r="AN563" s="24">
        <f t="shared" si="140"/>
        <v>62032.783519749064</v>
      </c>
      <c r="AO563" s="25">
        <f t="shared" si="135"/>
        <v>3101.6391759874532</v>
      </c>
      <c r="AP563" s="3">
        <f t="shared" si="141"/>
        <v>29700</v>
      </c>
      <c r="AQ563" s="24">
        <f t="shared" si="137"/>
        <v>1485</v>
      </c>
      <c r="AR563" s="24">
        <f t="shared" si="138"/>
        <v>96319.422695736517</v>
      </c>
      <c r="AS563" s="24">
        <f t="shared" si="130"/>
        <v>91732.783519749064</v>
      </c>
      <c r="AT563" t="s">
        <v>225</v>
      </c>
      <c r="AU563" t="s">
        <v>225</v>
      </c>
      <c r="AV563" t="s">
        <v>156</v>
      </c>
      <c r="AW563" t="s">
        <v>4915</v>
      </c>
      <c r="AX563" t="s">
        <v>157</v>
      </c>
      <c r="AY563">
        <v>125.569</v>
      </c>
      <c r="AZ563" s="3">
        <f t="shared" si="131"/>
        <v>767.06370756903789</v>
      </c>
      <c r="BA563" s="24">
        <f t="shared" si="132"/>
        <v>91732.783519749064</v>
      </c>
      <c r="BB563" s="24">
        <f t="shared" si="133"/>
        <v>4586.6391759874532</v>
      </c>
      <c r="BD563" t="s">
        <v>103</v>
      </c>
      <c r="BE563">
        <v>1</v>
      </c>
      <c r="BG563" t="s">
        <v>5309</v>
      </c>
      <c r="BI563" t="s">
        <v>144</v>
      </c>
      <c r="BN563" t="s">
        <v>5067</v>
      </c>
      <c r="BO563" t="s">
        <v>5074</v>
      </c>
      <c r="BP563" t="s">
        <v>5075</v>
      </c>
      <c r="BS563" t="e">
        <f>_xlfn.XLOOKUP(AV563,#REF!,#REF!)</f>
        <v>#REF!</v>
      </c>
    </row>
    <row r="564" spans="2:71" x14ac:dyDescent="0.2">
      <c r="C564" t="s">
        <v>94</v>
      </c>
      <c r="E564" t="s">
        <v>1857</v>
      </c>
      <c r="F564" t="s">
        <v>1858</v>
      </c>
      <c r="G564" t="s">
        <v>1859</v>
      </c>
      <c r="H564" s="1">
        <v>45040</v>
      </c>
      <c r="J564" t="s">
        <v>4702</v>
      </c>
      <c r="K564">
        <v>13</v>
      </c>
      <c r="L564" t="s">
        <v>4691</v>
      </c>
      <c r="M564" t="s">
        <v>4444</v>
      </c>
      <c r="N564" t="s">
        <v>4668</v>
      </c>
      <c r="O564" t="s">
        <v>98</v>
      </c>
      <c r="P564" t="s">
        <v>99</v>
      </c>
      <c r="Q564">
        <f t="shared" si="128"/>
        <v>31</v>
      </c>
      <c r="R564" s="3">
        <v>729736</v>
      </c>
      <c r="S564" s="3">
        <v>126622.66666666667</v>
      </c>
      <c r="T564" s="20">
        <v>0</v>
      </c>
      <c r="U564" s="3">
        <f t="shared" si="139"/>
        <v>0</v>
      </c>
      <c r="V564" s="21"/>
      <c r="W564" s="3">
        <v>2923.6217948717949</v>
      </c>
      <c r="X564" s="3">
        <v>1689.2037037037039</v>
      </c>
      <c r="Y564" s="22">
        <v>304.05666666666667</v>
      </c>
      <c r="Z564">
        <v>75</v>
      </c>
      <c r="AB564" s="3">
        <v>0</v>
      </c>
      <c r="AC564" s="3">
        <v>4167</v>
      </c>
      <c r="AD564" s="3">
        <f t="shared" si="134"/>
        <v>135781.54883190885</v>
      </c>
      <c r="AE564" s="3">
        <v>7046.666666666667</v>
      </c>
      <c r="AG564" s="3">
        <f t="shared" si="129"/>
        <v>142828.2154985755</v>
      </c>
      <c r="AJ564" s="3">
        <v>0</v>
      </c>
      <c r="AK564" t="s">
        <v>100</v>
      </c>
      <c r="AM564" s="23">
        <v>0.1</v>
      </c>
      <c r="AN564" s="24">
        <f t="shared" si="140"/>
        <v>142828.2154985755</v>
      </c>
      <c r="AO564" s="25">
        <f t="shared" si="135"/>
        <v>14282.821549857552</v>
      </c>
      <c r="AP564" s="3">
        <f t="shared" si="141"/>
        <v>29700</v>
      </c>
      <c r="AQ564" s="24">
        <f t="shared" si="137"/>
        <v>2970</v>
      </c>
      <c r="AR564" s="24">
        <f t="shared" si="138"/>
        <v>189781.03704843306</v>
      </c>
      <c r="AS564" s="24">
        <f t="shared" si="130"/>
        <v>172528.2154985755</v>
      </c>
      <c r="AT564" t="s">
        <v>101</v>
      </c>
      <c r="AU564" t="s">
        <v>101</v>
      </c>
      <c r="AV564" t="s">
        <v>101</v>
      </c>
      <c r="AW564">
        <v>2041081</v>
      </c>
      <c r="AX564" t="s">
        <v>102</v>
      </c>
      <c r="AY564">
        <v>108.643</v>
      </c>
      <c r="AZ564" s="3">
        <f t="shared" si="131"/>
        <v>1746.8317061240307</v>
      </c>
      <c r="BA564" s="24">
        <f t="shared" si="132"/>
        <v>172528.2154985755</v>
      </c>
      <c r="BB564" s="24">
        <f t="shared" si="133"/>
        <v>17252.821549857559</v>
      </c>
      <c r="BD564" t="s">
        <v>103</v>
      </c>
      <c r="BE564">
        <v>1</v>
      </c>
      <c r="BG564" t="s">
        <v>5304</v>
      </c>
      <c r="BI564" t="s">
        <v>451</v>
      </c>
      <c r="BN564" t="s">
        <v>5157</v>
      </c>
      <c r="BO564" t="s">
        <v>134</v>
      </c>
      <c r="BP564" t="s">
        <v>5091</v>
      </c>
    </row>
    <row r="565" spans="2:71" x14ac:dyDescent="0.2">
      <c r="C565" t="s">
        <v>94</v>
      </c>
      <c r="E565" t="s">
        <v>1860</v>
      </c>
      <c r="F565" t="s">
        <v>1861</v>
      </c>
      <c r="G565" t="s">
        <v>1862</v>
      </c>
      <c r="H565" s="1">
        <v>45096</v>
      </c>
      <c r="J565" t="s">
        <v>4702</v>
      </c>
      <c r="K565">
        <v>13</v>
      </c>
      <c r="L565" t="s">
        <v>4703</v>
      </c>
      <c r="M565" t="s">
        <v>293</v>
      </c>
      <c r="N565" t="s">
        <v>4668</v>
      </c>
      <c r="O565" t="s">
        <v>98</v>
      </c>
      <c r="P565" t="s">
        <v>99</v>
      </c>
      <c r="Q565">
        <f t="shared" si="128"/>
        <v>31</v>
      </c>
      <c r="R565" s="3">
        <v>509565</v>
      </c>
      <c r="S565" s="3">
        <v>89927.416666666672</v>
      </c>
      <c r="T565" s="20">
        <v>0</v>
      </c>
      <c r="U565" s="3">
        <f t="shared" si="139"/>
        <v>0</v>
      </c>
      <c r="V565" s="21"/>
      <c r="W565" s="3">
        <v>2041.5264423076924</v>
      </c>
      <c r="X565" s="3">
        <v>1179.5486111111111</v>
      </c>
      <c r="Y565" s="22">
        <v>212.31874999999999</v>
      </c>
      <c r="Z565">
        <v>75</v>
      </c>
      <c r="AB565" s="3">
        <v>3480.118122282187</v>
      </c>
      <c r="AC565" s="3">
        <v>4167</v>
      </c>
      <c r="AD565" s="3">
        <f t="shared" si="134"/>
        <v>101082.92859236767</v>
      </c>
      <c r="AE565" s="3">
        <v>5687.5</v>
      </c>
      <c r="AG565" s="3">
        <f t="shared" si="129"/>
        <v>106770.42859236767</v>
      </c>
      <c r="AJ565" s="3">
        <v>3900.7409927950625</v>
      </c>
      <c r="AK565" t="s">
        <v>289</v>
      </c>
      <c r="AL565" t="s">
        <v>290</v>
      </c>
      <c r="AM565" s="23">
        <v>8.5000000000000006E-2</v>
      </c>
      <c r="AN565" s="24">
        <f t="shared" si="140"/>
        <v>110671.16958516273</v>
      </c>
      <c r="AO565" s="25">
        <f t="shared" si="135"/>
        <v>9407.0494147388326</v>
      </c>
      <c r="AP565" s="3">
        <f t="shared" si="141"/>
        <v>29700</v>
      </c>
      <c r="AQ565" s="24">
        <f t="shared" si="137"/>
        <v>2524.5</v>
      </c>
      <c r="AR565" s="24">
        <f t="shared" si="138"/>
        <v>152302.71899990155</v>
      </c>
      <c r="AS565" s="24">
        <f t="shared" si="130"/>
        <v>140371.16958516272</v>
      </c>
      <c r="AT565" t="s">
        <v>134</v>
      </c>
      <c r="AU565" t="s">
        <v>134</v>
      </c>
      <c r="AV565" t="s">
        <v>135</v>
      </c>
      <c r="AW565">
        <v>35802</v>
      </c>
      <c r="AX565" t="s">
        <v>136</v>
      </c>
      <c r="AY565">
        <v>94.088300000000004</v>
      </c>
      <c r="AZ565" s="3">
        <f t="shared" si="131"/>
        <v>1618.7211268553215</v>
      </c>
      <c r="BA565" s="24">
        <f t="shared" si="132"/>
        <v>140371.16958516272</v>
      </c>
      <c r="BB565" s="24">
        <f t="shared" si="133"/>
        <v>11931.549414738838</v>
      </c>
      <c r="BD565" t="s">
        <v>103</v>
      </c>
      <c r="BE565">
        <v>1</v>
      </c>
      <c r="BG565" t="s">
        <v>5305</v>
      </c>
      <c r="BI565" t="s">
        <v>262</v>
      </c>
      <c r="BN565" t="s">
        <v>5106</v>
      </c>
      <c r="BO565" t="s">
        <v>134</v>
      </c>
      <c r="BP565" t="s">
        <v>5107</v>
      </c>
      <c r="BS565" t="e">
        <f>_xlfn.XLOOKUP(AV565,#REF!,#REF!)</f>
        <v>#REF!</v>
      </c>
    </row>
    <row r="566" spans="2:71" x14ac:dyDescent="0.2">
      <c r="C566" t="s">
        <v>94</v>
      </c>
      <c r="E566" t="s">
        <v>1863</v>
      </c>
      <c r="F566" t="s">
        <v>1864</v>
      </c>
      <c r="G566" t="s">
        <v>1865</v>
      </c>
      <c r="H566" s="1">
        <v>45040</v>
      </c>
      <c r="J566" t="s">
        <v>4778</v>
      </c>
      <c r="K566">
        <v>11</v>
      </c>
      <c r="L566" t="s">
        <v>4667</v>
      </c>
      <c r="M566" t="s">
        <v>3984</v>
      </c>
      <c r="N566" t="s">
        <v>4668</v>
      </c>
      <c r="O566" t="s">
        <v>98</v>
      </c>
      <c r="P566" t="s">
        <v>99</v>
      </c>
      <c r="Q566">
        <f t="shared" si="128"/>
        <v>31</v>
      </c>
      <c r="R566" s="3">
        <v>252300</v>
      </c>
      <c r="S566" s="3">
        <v>44247.333333333336</v>
      </c>
      <c r="T566" s="20">
        <v>0</v>
      </c>
      <c r="U566" s="3">
        <f t="shared" si="139"/>
        <v>0</v>
      </c>
      <c r="V566" s="21"/>
      <c r="W566" s="3">
        <v>1010.8173076923077</v>
      </c>
      <c r="X566" s="3">
        <v>584.02777777777783</v>
      </c>
      <c r="Y566" s="22">
        <v>105.125</v>
      </c>
      <c r="Z566">
        <v>75</v>
      </c>
      <c r="AB566" s="3">
        <v>0</v>
      </c>
      <c r="AC566" s="3">
        <v>4167</v>
      </c>
      <c r="AD566" s="3">
        <f t="shared" si="134"/>
        <v>50189.303418803422</v>
      </c>
      <c r="AE566" s="3">
        <v>4154.166666666667</v>
      </c>
      <c r="AG566" s="3">
        <f t="shared" si="129"/>
        <v>54343.470085470086</v>
      </c>
      <c r="AJ566" s="3">
        <v>0</v>
      </c>
      <c r="AK566" t="s">
        <v>100</v>
      </c>
      <c r="AM566" s="23">
        <v>0.05</v>
      </c>
      <c r="AN566" s="24">
        <f t="shared" si="140"/>
        <v>54343.470085470086</v>
      </c>
      <c r="AO566" s="25">
        <f t="shared" si="135"/>
        <v>2717.1735042735045</v>
      </c>
      <c r="AP566" s="3">
        <f t="shared" si="141"/>
        <v>29700</v>
      </c>
      <c r="AQ566" s="24">
        <f t="shared" si="137"/>
        <v>1485</v>
      </c>
      <c r="AR566" s="24">
        <f t="shared" si="138"/>
        <v>88245.643589743588</v>
      </c>
      <c r="AS566" s="24">
        <f t="shared" si="130"/>
        <v>84043.470085470093</v>
      </c>
      <c r="AT566" t="s">
        <v>134</v>
      </c>
      <c r="AU566" t="s">
        <v>134</v>
      </c>
      <c r="AV566" t="s">
        <v>135</v>
      </c>
      <c r="AW566">
        <v>35070</v>
      </c>
      <c r="AX566" t="s">
        <v>136</v>
      </c>
      <c r="AY566">
        <v>94.088300000000004</v>
      </c>
      <c r="AZ566" s="3">
        <f t="shared" si="131"/>
        <v>937.9024128371284</v>
      </c>
      <c r="BA566" s="24">
        <f t="shared" si="132"/>
        <v>84043.470085470093</v>
      </c>
      <c r="BB566" s="24">
        <f t="shared" si="133"/>
        <v>4202.1735042734945</v>
      </c>
      <c r="BD566" t="s">
        <v>103</v>
      </c>
      <c r="BE566">
        <v>1</v>
      </c>
      <c r="BG566" t="s">
        <v>5305</v>
      </c>
      <c r="BI566" t="s">
        <v>144</v>
      </c>
      <c r="BN566" t="s">
        <v>5067</v>
      </c>
      <c r="BO566" t="s">
        <v>5071</v>
      </c>
      <c r="BP566" t="s">
        <v>5081</v>
      </c>
      <c r="BS566" t="e">
        <f>_xlfn.XLOOKUP(AV566,#REF!,#REF!)</f>
        <v>#REF!</v>
      </c>
    </row>
    <row r="567" spans="2:71" x14ac:dyDescent="0.2">
      <c r="C567" t="s">
        <v>94</v>
      </c>
      <c r="E567" t="s">
        <v>1866</v>
      </c>
      <c r="F567" t="s">
        <v>1867</v>
      </c>
      <c r="G567" t="s">
        <v>1868</v>
      </c>
      <c r="H567" s="1">
        <v>45034</v>
      </c>
      <c r="J567" t="s">
        <v>4708</v>
      </c>
      <c r="K567">
        <v>12</v>
      </c>
      <c r="L567" t="s">
        <v>4616</v>
      </c>
      <c r="M567" t="s">
        <v>4464</v>
      </c>
      <c r="N567" t="s">
        <v>4807</v>
      </c>
      <c r="O567" t="s">
        <v>98</v>
      </c>
      <c r="P567" t="s">
        <v>99</v>
      </c>
      <c r="Q567">
        <f t="shared" si="128"/>
        <v>31</v>
      </c>
      <c r="R567" s="3">
        <v>370267</v>
      </c>
      <c r="S567" s="3">
        <v>61711.166666666664</v>
      </c>
      <c r="T567" s="20">
        <v>0.08</v>
      </c>
      <c r="U567" s="3">
        <f t="shared" si="139"/>
        <v>4936.8933333333334</v>
      </c>
      <c r="V567" s="21"/>
      <c r="W567" s="3">
        <v>1483.4415064102566</v>
      </c>
      <c r="X567" s="3">
        <v>857.09953703703695</v>
      </c>
      <c r="Y567" s="22">
        <v>154.27791666666667</v>
      </c>
      <c r="Z567">
        <v>75</v>
      </c>
      <c r="AB567" s="3">
        <v>0</v>
      </c>
      <c r="AC567" s="3">
        <v>4167</v>
      </c>
      <c r="AD567" s="3">
        <f t="shared" si="134"/>
        <v>73384.878960113958</v>
      </c>
      <c r="AE567" s="3">
        <v>12402.5</v>
      </c>
      <c r="AG567" s="3">
        <f t="shared" si="129"/>
        <v>85787.378960113958</v>
      </c>
      <c r="AJ567" s="3">
        <v>0</v>
      </c>
      <c r="AK567" t="s">
        <v>100</v>
      </c>
      <c r="AM567" s="23">
        <v>0.05</v>
      </c>
      <c r="AN567" s="24">
        <f t="shared" si="140"/>
        <v>85787.378960113958</v>
      </c>
      <c r="AO567" s="25">
        <f t="shared" si="135"/>
        <v>4289.3689480056983</v>
      </c>
      <c r="AP567" s="3">
        <f t="shared" si="141"/>
        <v>29700</v>
      </c>
      <c r="AQ567" s="24">
        <f t="shared" si="137"/>
        <v>1485</v>
      </c>
      <c r="AR567" s="24">
        <f t="shared" si="138"/>
        <v>121261.74790811965</v>
      </c>
      <c r="AS567" s="24">
        <f t="shared" si="130"/>
        <v>115487.37896011396</v>
      </c>
      <c r="AT567" t="s">
        <v>1869</v>
      </c>
      <c r="AU567" t="s">
        <v>1869</v>
      </c>
      <c r="AV567" t="s">
        <v>1870</v>
      </c>
      <c r="AW567">
        <v>7930000001</v>
      </c>
      <c r="AX567" t="s">
        <v>169</v>
      </c>
      <c r="AY567">
        <v>1</v>
      </c>
      <c r="AZ567" s="3">
        <f t="shared" si="131"/>
        <v>121261.74790811965</v>
      </c>
      <c r="BA567" s="24">
        <f t="shared" si="132"/>
        <v>115487.37896011396</v>
      </c>
      <c r="BB567" s="24">
        <f t="shared" si="133"/>
        <v>5774.3689480056928</v>
      </c>
      <c r="BD567" t="s">
        <v>103</v>
      </c>
      <c r="BE567">
        <v>1</v>
      </c>
      <c r="BG567" t="s">
        <v>5318</v>
      </c>
      <c r="BI567" t="s">
        <v>243</v>
      </c>
      <c r="BN567" t="s">
        <v>5131</v>
      </c>
      <c r="BO567" t="s">
        <v>4725</v>
      </c>
      <c r="BP567" t="s">
        <v>4725</v>
      </c>
      <c r="BS567" t="e">
        <f>_xlfn.XLOOKUP(AV567,#REF!,#REF!)</f>
        <v>#REF!</v>
      </c>
    </row>
    <row r="568" spans="2:71" x14ac:dyDescent="0.2">
      <c r="B568">
        <f>+COUNTIF(F568:F3735,F568)</f>
        <v>2</v>
      </c>
      <c r="C568" t="s">
        <v>94</v>
      </c>
      <c r="E568" t="s">
        <v>1871</v>
      </c>
      <c r="F568" t="s">
        <v>1872</v>
      </c>
      <c r="G568" t="s">
        <v>1873</v>
      </c>
      <c r="H568" s="1">
        <v>45082</v>
      </c>
      <c r="J568" t="s">
        <v>4778</v>
      </c>
      <c r="K568">
        <v>11</v>
      </c>
      <c r="L568" t="s">
        <v>4667</v>
      </c>
      <c r="M568" t="s">
        <v>3984</v>
      </c>
      <c r="N568" t="s">
        <v>4668</v>
      </c>
      <c r="O568" t="s">
        <v>98</v>
      </c>
      <c r="P568" t="s">
        <v>99</v>
      </c>
      <c r="Q568">
        <f t="shared" si="128"/>
        <v>31</v>
      </c>
      <c r="R568" s="3">
        <v>291504</v>
      </c>
      <c r="S568" s="3">
        <v>52248.5</v>
      </c>
      <c r="T568" s="20">
        <v>0</v>
      </c>
      <c r="U568" s="3">
        <f t="shared" si="139"/>
        <v>0</v>
      </c>
      <c r="V568" s="21"/>
      <c r="W568" s="3">
        <v>1167.8846153846155</v>
      </c>
      <c r="X568" s="3">
        <v>674.77777777777783</v>
      </c>
      <c r="Y568" s="22">
        <v>121.46000000000001</v>
      </c>
      <c r="Z568">
        <v>75</v>
      </c>
      <c r="AB568" s="3">
        <v>0</v>
      </c>
      <c r="AC568" s="3">
        <v>4167</v>
      </c>
      <c r="AD568" s="3">
        <f t="shared" si="134"/>
        <v>58454.622393162397</v>
      </c>
      <c r="AE568" s="3">
        <v>4154.166666666667</v>
      </c>
      <c r="AG568" s="3">
        <f t="shared" si="129"/>
        <v>62608.789059829061</v>
      </c>
      <c r="AJ568" s="3">
        <v>0</v>
      </c>
      <c r="AK568" t="s">
        <v>100</v>
      </c>
      <c r="AM568" s="23">
        <v>0.05</v>
      </c>
      <c r="AN568" s="24">
        <f t="shared" si="140"/>
        <v>62608.789059829061</v>
      </c>
      <c r="AO568" s="25">
        <f t="shared" si="135"/>
        <v>3130.4394529914534</v>
      </c>
      <c r="AP568" s="3">
        <f t="shared" si="141"/>
        <v>29700</v>
      </c>
      <c r="AQ568" s="24">
        <f t="shared" si="137"/>
        <v>1485</v>
      </c>
      <c r="AR568" s="24">
        <f t="shared" si="138"/>
        <v>96924.228512820511</v>
      </c>
      <c r="AS568" s="24">
        <f t="shared" si="130"/>
        <v>92308.789059829054</v>
      </c>
      <c r="AT568" t="s">
        <v>141</v>
      </c>
      <c r="AU568" t="s">
        <v>141</v>
      </c>
      <c r="AV568" t="s">
        <v>142</v>
      </c>
      <c r="AW568">
        <v>2933</v>
      </c>
      <c r="AX568" t="s">
        <v>143</v>
      </c>
      <c r="AY568">
        <v>67.992199999999997</v>
      </c>
      <c r="AZ568" s="3">
        <f t="shared" si="131"/>
        <v>1425.519817167565</v>
      </c>
      <c r="BA568" s="24">
        <f t="shared" si="132"/>
        <v>92308.789059829054</v>
      </c>
      <c r="BB568" s="24">
        <f t="shared" si="133"/>
        <v>4615.4394529914571</v>
      </c>
      <c r="BD568" t="s">
        <v>103</v>
      </c>
      <c r="BE568">
        <v>1</v>
      </c>
      <c r="BG568" t="s">
        <v>5306</v>
      </c>
      <c r="BI568" t="s">
        <v>144</v>
      </c>
      <c r="BN568" t="s">
        <v>5067</v>
      </c>
      <c r="BO568" t="s">
        <v>5068</v>
      </c>
      <c r="BP568" t="s">
        <v>5092</v>
      </c>
      <c r="BS568" t="e">
        <f>_xlfn.XLOOKUP(AV568,#REF!,#REF!)</f>
        <v>#REF!</v>
      </c>
    </row>
    <row r="569" spans="2:71" x14ac:dyDescent="0.2">
      <c r="C569" t="s">
        <v>94</v>
      </c>
      <c r="E569" t="s">
        <v>1874</v>
      </c>
      <c r="F569" t="s">
        <v>1875</v>
      </c>
      <c r="G569" t="s">
        <v>1876</v>
      </c>
      <c r="H569" s="1">
        <v>45040</v>
      </c>
      <c r="J569" t="s">
        <v>4778</v>
      </c>
      <c r="K569">
        <v>11</v>
      </c>
      <c r="L569" t="s">
        <v>4616</v>
      </c>
      <c r="M569" t="s">
        <v>3984</v>
      </c>
      <c r="N569" t="s">
        <v>4668</v>
      </c>
      <c r="O569" t="s">
        <v>98</v>
      </c>
      <c r="P569" t="s">
        <v>99</v>
      </c>
      <c r="Q569">
        <f t="shared" si="128"/>
        <v>31</v>
      </c>
      <c r="R569" s="3">
        <v>322670</v>
      </c>
      <c r="S569" s="3">
        <v>53778.333333333336</v>
      </c>
      <c r="T569" s="20">
        <v>0</v>
      </c>
      <c r="U569" s="3">
        <f t="shared" si="139"/>
        <v>0</v>
      </c>
      <c r="V569" s="21"/>
      <c r="W569" s="3">
        <v>1292.7483974358972</v>
      </c>
      <c r="X569" s="3">
        <v>746.9212962962963</v>
      </c>
      <c r="Y569" s="22">
        <v>134.44583333333335</v>
      </c>
      <c r="Z569">
        <v>75</v>
      </c>
      <c r="AB569" s="3">
        <v>0</v>
      </c>
      <c r="AC569" s="3">
        <v>4167</v>
      </c>
      <c r="AD569" s="3">
        <f t="shared" si="134"/>
        <v>60194.448860398865</v>
      </c>
      <c r="AE569" s="3">
        <v>12402.5</v>
      </c>
      <c r="AG569" s="3">
        <f t="shared" si="129"/>
        <v>72596.948860398872</v>
      </c>
      <c r="AJ569" s="3">
        <v>33281</v>
      </c>
      <c r="AK569" t="s">
        <v>132</v>
      </c>
      <c r="AL569" t="s">
        <v>133</v>
      </c>
      <c r="AM569" s="23">
        <v>0.05</v>
      </c>
      <c r="AN569" s="24">
        <f t="shared" si="140"/>
        <v>105877.94886039887</v>
      </c>
      <c r="AO569" s="25">
        <f t="shared" si="135"/>
        <v>5293.8974430199441</v>
      </c>
      <c r="AP569" s="3">
        <f t="shared" si="141"/>
        <v>29700</v>
      </c>
      <c r="AQ569" s="24">
        <f t="shared" si="137"/>
        <v>1485</v>
      </c>
      <c r="AR569" s="24">
        <f t="shared" si="138"/>
        <v>142356.8463034188</v>
      </c>
      <c r="AS569" s="24">
        <f t="shared" si="130"/>
        <v>135577.94886039887</v>
      </c>
      <c r="AT569" t="s">
        <v>134</v>
      </c>
      <c r="AU569" t="s">
        <v>134</v>
      </c>
      <c r="AV569" t="s">
        <v>135</v>
      </c>
      <c r="AW569">
        <v>35876</v>
      </c>
      <c r="AX569" t="s">
        <v>136</v>
      </c>
      <c r="AY569">
        <v>94.088300000000004</v>
      </c>
      <c r="AZ569" s="3">
        <f t="shared" si="131"/>
        <v>1513.013268423585</v>
      </c>
      <c r="BA569" s="24">
        <f t="shared" si="132"/>
        <v>135577.94886039887</v>
      </c>
      <c r="BB569" s="24">
        <f t="shared" si="133"/>
        <v>6778.8974430199305</v>
      </c>
      <c r="BD569" t="s">
        <v>103</v>
      </c>
      <c r="BE569">
        <v>1</v>
      </c>
      <c r="BG569" t="s">
        <v>5305</v>
      </c>
      <c r="BI569" t="s">
        <v>144</v>
      </c>
      <c r="BN569" t="s">
        <v>5067</v>
      </c>
      <c r="BO569" t="s">
        <v>5071</v>
      </c>
      <c r="BP569" t="s">
        <v>5076</v>
      </c>
      <c r="BS569" t="e">
        <f>_xlfn.XLOOKUP(AV569,#REF!,#REF!)</f>
        <v>#REF!</v>
      </c>
    </row>
    <row r="570" spans="2:71" x14ac:dyDescent="0.2">
      <c r="C570" t="s">
        <v>94</v>
      </c>
      <c r="E570" t="s">
        <v>1877</v>
      </c>
      <c r="F570" t="s">
        <v>1878</v>
      </c>
      <c r="G570" t="s">
        <v>1879</v>
      </c>
      <c r="H570" s="1">
        <v>45068</v>
      </c>
      <c r="J570" t="s">
        <v>4778</v>
      </c>
      <c r="K570">
        <v>11</v>
      </c>
      <c r="L570" t="s">
        <v>4667</v>
      </c>
      <c r="M570" t="s">
        <v>3984</v>
      </c>
      <c r="N570" t="s">
        <v>4668</v>
      </c>
      <c r="O570" t="s">
        <v>98</v>
      </c>
      <c r="P570" t="s">
        <v>99</v>
      </c>
      <c r="Q570">
        <f t="shared" si="128"/>
        <v>31</v>
      </c>
      <c r="R570" s="3">
        <v>252156</v>
      </c>
      <c r="S570" s="3">
        <v>41969.916666666664</v>
      </c>
      <c r="T570" s="20">
        <v>0</v>
      </c>
      <c r="U570" s="3">
        <f t="shared" si="139"/>
        <v>0</v>
      </c>
      <c r="V570" s="21"/>
      <c r="W570" s="3">
        <v>1010.2403846153846</v>
      </c>
      <c r="X570" s="3">
        <v>583.69444444444457</v>
      </c>
      <c r="Y570" s="22">
        <v>105.065</v>
      </c>
      <c r="Z570">
        <v>75</v>
      </c>
      <c r="AB570" s="3">
        <v>0</v>
      </c>
      <c r="AC570" s="3">
        <v>4167</v>
      </c>
      <c r="AD570" s="3">
        <f t="shared" si="134"/>
        <v>47910.916495726495</v>
      </c>
      <c r="AE570" s="3">
        <v>4154.166666666667</v>
      </c>
      <c r="AG570" s="3">
        <f t="shared" si="129"/>
        <v>52065.083162393159</v>
      </c>
      <c r="AJ570" s="3">
        <v>0</v>
      </c>
      <c r="AK570" t="s">
        <v>100</v>
      </c>
      <c r="AM570" s="23">
        <v>0.05</v>
      </c>
      <c r="AN570" s="24">
        <f t="shared" si="140"/>
        <v>52065.083162393159</v>
      </c>
      <c r="AO570" s="25">
        <f t="shared" si="135"/>
        <v>2603.2541581196583</v>
      </c>
      <c r="AP570" s="3">
        <f t="shared" si="141"/>
        <v>29700</v>
      </c>
      <c r="AQ570" s="24">
        <f t="shared" si="137"/>
        <v>1485</v>
      </c>
      <c r="AR570" s="24">
        <f t="shared" si="138"/>
        <v>85853.337320512815</v>
      </c>
      <c r="AS570" s="24">
        <f t="shared" si="130"/>
        <v>81765.083162393159</v>
      </c>
      <c r="AT570" t="s">
        <v>4881</v>
      </c>
      <c r="AU570" t="s">
        <v>1880</v>
      </c>
      <c r="AV570" t="s">
        <v>1328</v>
      </c>
      <c r="AW570">
        <v>1502348</v>
      </c>
      <c r="AX570" t="s">
        <v>102</v>
      </c>
      <c r="AY570">
        <v>108.643</v>
      </c>
      <c r="AZ570" s="3">
        <f t="shared" si="131"/>
        <v>790.23349245246186</v>
      </c>
      <c r="BA570" s="24">
        <f t="shared" si="132"/>
        <v>81765.083162393159</v>
      </c>
      <c r="BB570" s="24">
        <f t="shared" si="133"/>
        <v>4088.2541581196565</v>
      </c>
      <c r="BD570" t="s">
        <v>103</v>
      </c>
      <c r="BE570">
        <v>1</v>
      </c>
      <c r="BG570" t="s">
        <v>5319</v>
      </c>
      <c r="BI570" t="s">
        <v>144</v>
      </c>
      <c r="BN570" t="s">
        <v>5067</v>
      </c>
      <c r="BO570" t="s">
        <v>4881</v>
      </c>
      <c r="BP570" t="s">
        <v>5168</v>
      </c>
      <c r="BS570" t="e">
        <f>_xlfn.XLOOKUP(AV570,#REF!,#REF!)</f>
        <v>#REF!</v>
      </c>
    </row>
    <row r="571" spans="2:71" x14ac:dyDescent="0.2">
      <c r="C571" t="s">
        <v>94</v>
      </c>
      <c r="E571" t="s">
        <v>1881</v>
      </c>
      <c r="F571" t="s">
        <v>1882</v>
      </c>
      <c r="G571" t="s">
        <v>1883</v>
      </c>
      <c r="H571" s="1">
        <v>45061</v>
      </c>
      <c r="J571" t="s">
        <v>4708</v>
      </c>
      <c r="K571">
        <v>12</v>
      </c>
      <c r="L571" t="s">
        <v>4667</v>
      </c>
      <c r="M571" t="s">
        <v>3984</v>
      </c>
      <c r="N571" t="s">
        <v>4668</v>
      </c>
      <c r="O571" t="s">
        <v>98</v>
      </c>
      <c r="P571" t="s">
        <v>99</v>
      </c>
      <c r="Q571">
        <f t="shared" si="128"/>
        <v>31</v>
      </c>
      <c r="R571" s="3">
        <v>337773</v>
      </c>
      <c r="S571" s="3">
        <v>61295.5</v>
      </c>
      <c r="T571" s="20">
        <v>0</v>
      </c>
      <c r="U571" s="3">
        <f t="shared" si="139"/>
        <v>0</v>
      </c>
      <c r="V571" s="21"/>
      <c r="W571" s="3">
        <v>1353.2572115384617</v>
      </c>
      <c r="X571" s="3">
        <v>781.88194444444457</v>
      </c>
      <c r="Y571" s="22">
        <v>140.73875000000001</v>
      </c>
      <c r="Z571">
        <v>75</v>
      </c>
      <c r="AB571" s="3">
        <v>0</v>
      </c>
      <c r="AC571" s="3">
        <v>4167</v>
      </c>
      <c r="AD571" s="3">
        <f t="shared" si="134"/>
        <v>67813.377905982896</v>
      </c>
      <c r="AE571" s="3">
        <v>4154.166666666667</v>
      </c>
      <c r="AG571" s="3">
        <f t="shared" si="129"/>
        <v>71967.544572649567</v>
      </c>
      <c r="AJ571" s="3">
        <v>4428.6782206037651</v>
      </c>
      <c r="AK571" t="s">
        <v>166</v>
      </c>
      <c r="AL571" t="s">
        <v>165</v>
      </c>
      <c r="AM571" s="23">
        <v>0.05</v>
      </c>
      <c r="AN571" s="24">
        <f t="shared" si="140"/>
        <v>76396.222793253328</v>
      </c>
      <c r="AO571" s="25">
        <f t="shared" si="135"/>
        <v>3819.8111396626664</v>
      </c>
      <c r="AP571" s="3">
        <f t="shared" si="141"/>
        <v>29700</v>
      </c>
      <c r="AQ571" s="24">
        <f t="shared" si="137"/>
        <v>1485</v>
      </c>
      <c r="AR571" s="24">
        <f t="shared" si="138"/>
        <v>111401.03393291599</v>
      </c>
      <c r="AS571" s="24">
        <f t="shared" si="130"/>
        <v>106096.22279325333</v>
      </c>
      <c r="AT571" t="s">
        <v>225</v>
      </c>
      <c r="AU571" t="s">
        <v>225</v>
      </c>
      <c r="AV571" t="s">
        <v>156</v>
      </c>
      <c r="AW571" t="s">
        <v>4837</v>
      </c>
      <c r="AX571" t="s">
        <v>157</v>
      </c>
      <c r="AY571">
        <v>125.569</v>
      </c>
      <c r="AZ571" s="3">
        <f t="shared" si="131"/>
        <v>887.16987419598775</v>
      </c>
      <c r="BA571" s="24">
        <f t="shared" si="132"/>
        <v>106096.22279325333</v>
      </c>
      <c r="BB571" s="24">
        <f t="shared" si="133"/>
        <v>5304.8111396626628</v>
      </c>
      <c r="BD571" t="s">
        <v>103</v>
      </c>
      <c r="BE571">
        <v>1</v>
      </c>
      <c r="BG571" t="s">
        <v>5309</v>
      </c>
      <c r="BI571" t="s">
        <v>144</v>
      </c>
      <c r="BN571" t="s">
        <v>5067</v>
      </c>
      <c r="BO571" t="s">
        <v>5074</v>
      </c>
      <c r="BP571" t="s">
        <v>5172</v>
      </c>
      <c r="BS571" t="e">
        <f>_xlfn.XLOOKUP(AV571,#REF!,#REF!)</f>
        <v>#REF!</v>
      </c>
    </row>
    <row r="572" spans="2:71" x14ac:dyDescent="0.2">
      <c r="C572" t="s">
        <v>94</v>
      </c>
      <c r="E572" t="s">
        <v>1884</v>
      </c>
      <c r="F572" t="s">
        <v>1885</v>
      </c>
      <c r="G572" t="s">
        <v>1886</v>
      </c>
      <c r="H572" s="1">
        <v>45047</v>
      </c>
      <c r="J572" t="s">
        <v>4708</v>
      </c>
      <c r="K572">
        <v>12</v>
      </c>
      <c r="L572" t="s">
        <v>4667</v>
      </c>
      <c r="M572" t="s">
        <v>3984</v>
      </c>
      <c r="N572" t="s">
        <v>4668</v>
      </c>
      <c r="O572" t="s">
        <v>98</v>
      </c>
      <c r="P572" t="s">
        <v>99</v>
      </c>
      <c r="Q572">
        <f t="shared" si="128"/>
        <v>31</v>
      </c>
      <c r="R572" s="3">
        <v>252144</v>
      </c>
      <c r="S572" s="3">
        <v>45274</v>
      </c>
      <c r="T572" s="20">
        <v>0</v>
      </c>
      <c r="U572" s="3">
        <f t="shared" si="139"/>
        <v>0</v>
      </c>
      <c r="V572" s="21"/>
      <c r="W572" s="3">
        <v>1010.1923076923077</v>
      </c>
      <c r="X572" s="3">
        <v>583.66666666666663</v>
      </c>
      <c r="Y572" s="22">
        <v>105.06</v>
      </c>
      <c r="Z572">
        <v>75</v>
      </c>
      <c r="AB572" s="3">
        <v>0</v>
      </c>
      <c r="AC572" s="3">
        <v>4167</v>
      </c>
      <c r="AD572" s="3">
        <f t="shared" si="134"/>
        <v>51214.918974358967</v>
      </c>
      <c r="AE572" s="3">
        <v>4154.166666666667</v>
      </c>
      <c r="AG572" s="3">
        <f t="shared" si="129"/>
        <v>55369.085641025631</v>
      </c>
      <c r="AJ572" s="3">
        <v>4428.6782206037651</v>
      </c>
      <c r="AK572" t="s">
        <v>166</v>
      </c>
      <c r="AL572" t="s">
        <v>165</v>
      </c>
      <c r="AM572" s="23">
        <v>0.05</v>
      </c>
      <c r="AN572" s="24">
        <f t="shared" si="140"/>
        <v>59797.763861629399</v>
      </c>
      <c r="AO572" s="25">
        <f t="shared" si="135"/>
        <v>2989.88819308147</v>
      </c>
      <c r="AP572" s="3">
        <f t="shared" si="141"/>
        <v>29700</v>
      </c>
      <c r="AQ572" s="24">
        <f t="shared" si="137"/>
        <v>1485</v>
      </c>
      <c r="AR572" s="24">
        <f t="shared" si="138"/>
        <v>93972.652054710867</v>
      </c>
      <c r="AS572" s="24">
        <f t="shared" si="130"/>
        <v>89497.763861629399</v>
      </c>
      <c r="AT572" t="s">
        <v>225</v>
      </c>
      <c r="AU572" t="s">
        <v>225</v>
      </c>
      <c r="AV572" t="s">
        <v>156</v>
      </c>
      <c r="AW572" t="s">
        <v>4825</v>
      </c>
      <c r="AX572" t="s">
        <v>157</v>
      </c>
      <c r="AY572">
        <v>125.569</v>
      </c>
      <c r="AZ572" s="3">
        <f t="shared" si="131"/>
        <v>748.37461518934504</v>
      </c>
      <c r="BA572" s="24">
        <f t="shared" si="132"/>
        <v>89497.763861629399</v>
      </c>
      <c r="BB572" s="24">
        <f t="shared" si="133"/>
        <v>4474.8881930814678</v>
      </c>
      <c r="BD572" t="s">
        <v>103</v>
      </c>
      <c r="BE572">
        <v>1</v>
      </c>
      <c r="BG572" t="s">
        <v>5309</v>
      </c>
      <c r="BI572" t="s">
        <v>144</v>
      </c>
      <c r="BN572" t="s">
        <v>5067</v>
      </c>
      <c r="BO572" t="s">
        <v>5074</v>
      </c>
      <c r="BP572" t="s">
        <v>5133</v>
      </c>
      <c r="BS572" t="e">
        <f>_xlfn.XLOOKUP(AV572,#REF!,#REF!)</f>
        <v>#REF!</v>
      </c>
    </row>
    <row r="573" spans="2:71" x14ac:dyDescent="0.2">
      <c r="C573" t="s">
        <v>94</v>
      </c>
      <c r="E573" t="s">
        <v>1887</v>
      </c>
      <c r="F573" t="s">
        <v>1888</v>
      </c>
      <c r="G573" t="s">
        <v>1889</v>
      </c>
      <c r="H573" s="1">
        <v>45075</v>
      </c>
      <c r="J573" t="s">
        <v>4708</v>
      </c>
      <c r="K573">
        <v>12</v>
      </c>
      <c r="L573" t="s">
        <v>4667</v>
      </c>
      <c r="M573" t="s">
        <v>3984</v>
      </c>
      <c r="N573" t="s">
        <v>4668</v>
      </c>
      <c r="O573" t="s">
        <v>98</v>
      </c>
      <c r="P573" t="s">
        <v>99</v>
      </c>
      <c r="Q573">
        <f t="shared" si="128"/>
        <v>31</v>
      </c>
      <c r="R573" s="3">
        <v>388205</v>
      </c>
      <c r="S573" s="3">
        <v>69700.75</v>
      </c>
      <c r="T573" s="20">
        <v>0</v>
      </c>
      <c r="U573" s="3">
        <f t="shared" si="139"/>
        <v>0</v>
      </c>
      <c r="V573" s="21"/>
      <c r="W573" s="3">
        <v>1555.3084935897434</v>
      </c>
      <c r="X573" s="3">
        <v>898.62268518518533</v>
      </c>
      <c r="Y573" s="22">
        <v>161.75208333333333</v>
      </c>
      <c r="Z573">
        <v>75</v>
      </c>
      <c r="AB573" s="3">
        <v>2766.0638593352678</v>
      </c>
      <c r="AC573" s="3">
        <v>4167</v>
      </c>
      <c r="AD573" s="3">
        <f t="shared" si="134"/>
        <v>79324.497121443535</v>
      </c>
      <c r="AE573" s="3">
        <v>4154.166666666667</v>
      </c>
      <c r="AG573" s="3">
        <f t="shared" si="129"/>
        <v>83478.663788110207</v>
      </c>
      <c r="AJ573" s="3">
        <v>4428.6782206037651</v>
      </c>
      <c r="AK573" t="s">
        <v>166</v>
      </c>
      <c r="AL573" t="s">
        <v>165</v>
      </c>
      <c r="AM573" s="23">
        <v>0.05</v>
      </c>
      <c r="AN573" s="24">
        <f t="shared" si="140"/>
        <v>87907.342008713968</v>
      </c>
      <c r="AO573" s="25">
        <f t="shared" si="135"/>
        <v>4395.3671004356984</v>
      </c>
      <c r="AP573" s="3">
        <f t="shared" si="141"/>
        <v>29700</v>
      </c>
      <c r="AQ573" s="24">
        <f t="shared" si="137"/>
        <v>1485</v>
      </c>
      <c r="AR573" s="24">
        <f t="shared" si="138"/>
        <v>123487.70910914967</v>
      </c>
      <c r="AS573" s="24">
        <f t="shared" si="130"/>
        <v>117607.34200871397</v>
      </c>
      <c r="AT573" t="s">
        <v>225</v>
      </c>
      <c r="AU573" t="s">
        <v>225</v>
      </c>
      <c r="AV573" t="s">
        <v>156</v>
      </c>
      <c r="AW573" t="s">
        <v>4821</v>
      </c>
      <c r="AX573" t="s">
        <v>157</v>
      </c>
      <c r="AY573">
        <v>125.569</v>
      </c>
      <c r="AZ573" s="3">
        <f t="shared" si="131"/>
        <v>983.42512171913188</v>
      </c>
      <c r="BA573" s="24">
        <f t="shared" si="132"/>
        <v>117607.34200871397</v>
      </c>
      <c r="BB573" s="24">
        <f t="shared" si="133"/>
        <v>5880.367100435702</v>
      </c>
      <c r="BD573" t="s">
        <v>103</v>
      </c>
      <c r="BE573">
        <v>1</v>
      </c>
      <c r="BG573" t="s">
        <v>5309</v>
      </c>
      <c r="BI573" t="s">
        <v>144</v>
      </c>
      <c r="BN573" t="s">
        <v>5067</v>
      </c>
      <c r="BO573" t="s">
        <v>5074</v>
      </c>
      <c r="BP573" t="s">
        <v>5093</v>
      </c>
      <c r="BS573" t="e">
        <f>_xlfn.XLOOKUP(AV573,#REF!,#REF!)</f>
        <v>#REF!</v>
      </c>
    </row>
    <row r="574" spans="2:71" x14ac:dyDescent="0.2">
      <c r="C574" t="s">
        <v>94</v>
      </c>
      <c r="E574" t="s">
        <v>1890</v>
      </c>
      <c r="F574" t="s">
        <v>1891</v>
      </c>
      <c r="G574" t="s">
        <v>1892</v>
      </c>
      <c r="H574" s="1">
        <v>45078</v>
      </c>
      <c r="J574" t="s">
        <v>4702</v>
      </c>
      <c r="K574">
        <v>13</v>
      </c>
      <c r="L574" t="s">
        <v>4691</v>
      </c>
      <c r="M574" t="s">
        <v>4444</v>
      </c>
      <c r="N574" t="s">
        <v>4668</v>
      </c>
      <c r="O574" t="s">
        <v>98</v>
      </c>
      <c r="P574" t="s">
        <v>99</v>
      </c>
      <c r="Q574">
        <f t="shared" si="128"/>
        <v>31</v>
      </c>
      <c r="R574" s="3">
        <v>467466</v>
      </c>
      <c r="S574" s="3">
        <v>82911</v>
      </c>
      <c r="T574" s="20">
        <v>0</v>
      </c>
      <c r="U574" s="3">
        <f t="shared" si="139"/>
        <v>0</v>
      </c>
      <c r="V574" s="21"/>
      <c r="W574" s="3">
        <v>1872.8605769230769</v>
      </c>
      <c r="X574" s="3">
        <v>1082.0972222222222</v>
      </c>
      <c r="Y574" s="22">
        <v>194.7775</v>
      </c>
      <c r="Z574">
        <v>75</v>
      </c>
      <c r="AB574" s="3">
        <v>0</v>
      </c>
      <c r="AC574" s="3">
        <v>4167</v>
      </c>
      <c r="AD574" s="3">
        <f t="shared" si="134"/>
        <v>90302.735299145294</v>
      </c>
      <c r="AE574" s="3">
        <v>7046.666666666667</v>
      </c>
      <c r="AG574" s="3">
        <f t="shared" si="129"/>
        <v>97349.401965811965</v>
      </c>
      <c r="AJ574" s="3">
        <v>0</v>
      </c>
      <c r="AK574" t="s">
        <v>100</v>
      </c>
      <c r="AM574" s="23">
        <v>0.1</v>
      </c>
      <c r="AN574" s="24">
        <f t="shared" si="140"/>
        <v>97349.401965811965</v>
      </c>
      <c r="AO574" s="25">
        <f t="shared" si="135"/>
        <v>9734.9401965811976</v>
      </c>
      <c r="AP574" s="3">
        <f t="shared" si="141"/>
        <v>29700</v>
      </c>
      <c r="AQ574" s="24">
        <f t="shared" si="137"/>
        <v>2970</v>
      </c>
      <c r="AR574" s="24">
        <f t="shared" si="138"/>
        <v>139754.34216239315</v>
      </c>
      <c r="AS574" s="24">
        <f t="shared" si="130"/>
        <v>127049.40196581197</v>
      </c>
      <c r="AT574" t="s">
        <v>134</v>
      </c>
      <c r="AU574" t="s">
        <v>134</v>
      </c>
      <c r="AV574" t="s">
        <v>135</v>
      </c>
      <c r="AW574">
        <v>90326</v>
      </c>
      <c r="AX574" t="s">
        <v>136</v>
      </c>
      <c r="AY574">
        <v>94.088300000000004</v>
      </c>
      <c r="AZ574" s="3">
        <f t="shared" si="131"/>
        <v>1485.353037119314</v>
      </c>
      <c r="BA574" s="24">
        <f t="shared" si="132"/>
        <v>127049.40196581197</v>
      </c>
      <c r="BB574" s="24">
        <f t="shared" si="133"/>
        <v>12704.940196581185</v>
      </c>
      <c r="BD574" t="s">
        <v>103</v>
      </c>
      <c r="BE574">
        <v>1</v>
      </c>
      <c r="BG574" t="s">
        <v>5305</v>
      </c>
      <c r="BI574" t="s">
        <v>598</v>
      </c>
      <c r="BN574" t="s">
        <v>5128</v>
      </c>
      <c r="BO574" t="s">
        <v>134</v>
      </c>
      <c r="BP574" t="s">
        <v>5091</v>
      </c>
      <c r="BS574" t="e">
        <f>_xlfn.XLOOKUP(AV574,#REF!,#REF!)</f>
        <v>#REF!</v>
      </c>
    </row>
    <row r="575" spans="2:71" x14ac:dyDescent="0.2">
      <c r="C575" t="s">
        <v>94</v>
      </c>
      <c r="E575" t="s">
        <v>1893</v>
      </c>
      <c r="F575" t="s">
        <v>1894</v>
      </c>
      <c r="G575" t="s">
        <v>1895</v>
      </c>
      <c r="H575" s="1">
        <v>45047</v>
      </c>
      <c r="J575" t="s">
        <v>4697</v>
      </c>
      <c r="K575">
        <v>14</v>
      </c>
      <c r="L575" t="s">
        <v>4691</v>
      </c>
      <c r="M575" t="s">
        <v>4444</v>
      </c>
      <c r="N575" t="s">
        <v>4668</v>
      </c>
      <c r="O575" t="s">
        <v>98</v>
      </c>
      <c r="P575" t="s">
        <v>99</v>
      </c>
      <c r="Q575">
        <f t="shared" si="128"/>
        <v>31</v>
      </c>
      <c r="R575" s="3">
        <v>726081</v>
      </c>
      <c r="S575" s="3">
        <v>121013.5</v>
      </c>
      <c r="T575" s="20">
        <v>0</v>
      </c>
      <c r="U575" s="3">
        <f t="shared" si="139"/>
        <v>0</v>
      </c>
      <c r="V575" s="21"/>
      <c r="W575" s="3">
        <v>2908.9783653846152</v>
      </c>
      <c r="X575" s="3">
        <v>1680.7430555555557</v>
      </c>
      <c r="Y575" s="22">
        <v>302.53375</v>
      </c>
      <c r="Z575">
        <v>75</v>
      </c>
      <c r="AB575" s="3">
        <v>5122.3404802504956</v>
      </c>
      <c r="AC575" s="3">
        <v>4167</v>
      </c>
      <c r="AD575" s="3">
        <f t="shared" si="134"/>
        <v>135270.09565119067</v>
      </c>
      <c r="AE575" s="3">
        <v>7046.666666666667</v>
      </c>
      <c r="AG575" s="3">
        <f t="shared" si="129"/>
        <v>142316.76231785733</v>
      </c>
      <c r="AJ575" s="3">
        <v>35252.628306604311</v>
      </c>
      <c r="AK575" t="s">
        <v>1002</v>
      </c>
      <c r="AL575" t="s">
        <v>1003</v>
      </c>
      <c r="AM575" s="23">
        <v>0.1</v>
      </c>
      <c r="AN575" s="24">
        <f t="shared" si="140"/>
        <v>177569.39062446164</v>
      </c>
      <c r="AO575" s="25">
        <f t="shared" si="135"/>
        <v>17756.939062446163</v>
      </c>
      <c r="AP575" s="3">
        <f t="shared" si="141"/>
        <v>29700</v>
      </c>
      <c r="AQ575" s="24">
        <f t="shared" si="137"/>
        <v>2970</v>
      </c>
      <c r="AR575" s="24">
        <f t="shared" si="138"/>
        <v>227996.32968690779</v>
      </c>
      <c r="AS575" s="24">
        <f t="shared" si="130"/>
        <v>207269.39062446164</v>
      </c>
      <c r="AT575" t="s">
        <v>101</v>
      </c>
      <c r="AU575" t="s">
        <v>101</v>
      </c>
      <c r="AV575" t="s">
        <v>101</v>
      </c>
      <c r="AW575">
        <v>2041090</v>
      </c>
      <c r="AX575" t="s">
        <v>102</v>
      </c>
      <c r="AY575">
        <v>108.643</v>
      </c>
      <c r="AZ575" s="3">
        <f t="shared" si="131"/>
        <v>2098.5827866213913</v>
      </c>
      <c r="BA575" s="24">
        <f t="shared" si="132"/>
        <v>207269.39062446164</v>
      </c>
      <c r="BB575" s="24">
        <f t="shared" si="133"/>
        <v>20726.939062446152</v>
      </c>
      <c r="BD575" t="s">
        <v>103</v>
      </c>
      <c r="BE575">
        <v>1</v>
      </c>
      <c r="BG575" t="s">
        <v>5304</v>
      </c>
      <c r="BI575" t="s">
        <v>451</v>
      </c>
      <c r="BN575" t="s">
        <v>5139</v>
      </c>
      <c r="BO575" t="s">
        <v>5182</v>
      </c>
      <c r="BP575" t="s">
        <v>5182</v>
      </c>
    </row>
    <row r="576" spans="2:71" x14ac:dyDescent="0.2">
      <c r="C576" t="s">
        <v>94</v>
      </c>
      <c r="E576" t="s">
        <v>1896</v>
      </c>
      <c r="F576" t="s">
        <v>1897</v>
      </c>
      <c r="G576" t="s">
        <v>1898</v>
      </c>
      <c r="H576" s="1">
        <v>45047</v>
      </c>
      <c r="J576" t="s">
        <v>4708</v>
      </c>
      <c r="K576">
        <v>12</v>
      </c>
      <c r="L576" t="s">
        <v>4703</v>
      </c>
      <c r="M576" t="s">
        <v>293</v>
      </c>
      <c r="N576" t="s">
        <v>4668</v>
      </c>
      <c r="O576" t="s">
        <v>98</v>
      </c>
      <c r="P576" t="s">
        <v>99</v>
      </c>
      <c r="Q576">
        <f t="shared" si="128"/>
        <v>31</v>
      </c>
      <c r="R576" s="3">
        <v>440063</v>
      </c>
      <c r="S576" s="3">
        <v>78343.75</v>
      </c>
      <c r="T576" s="20">
        <v>0</v>
      </c>
      <c r="U576" s="3">
        <f t="shared" si="139"/>
        <v>0</v>
      </c>
      <c r="V576" s="21"/>
      <c r="W576" s="3">
        <v>1763.0729166666667</v>
      </c>
      <c r="X576" s="3">
        <v>1018.6643518518518</v>
      </c>
      <c r="Y576" s="22">
        <v>183.35958333333332</v>
      </c>
      <c r="Z576">
        <v>75</v>
      </c>
      <c r="AB576" s="3">
        <v>0</v>
      </c>
      <c r="AC576" s="3">
        <v>4167</v>
      </c>
      <c r="AD576" s="3">
        <f t="shared" si="134"/>
        <v>85550.846851851864</v>
      </c>
      <c r="AE576" s="3">
        <v>5687.5</v>
      </c>
      <c r="AG576" s="3">
        <f t="shared" si="129"/>
        <v>91238.346851851864</v>
      </c>
      <c r="AJ576" s="3">
        <v>7530.1189525032505</v>
      </c>
      <c r="AK576" t="s">
        <v>523</v>
      </c>
      <c r="AL576" t="s">
        <v>524</v>
      </c>
      <c r="AM576" s="23">
        <v>8.5000000000000006E-2</v>
      </c>
      <c r="AN576" s="24">
        <f t="shared" si="140"/>
        <v>98768.465804355117</v>
      </c>
      <c r="AO576" s="25">
        <f t="shared" si="135"/>
        <v>8395.3195933701863</v>
      </c>
      <c r="AP576" s="3">
        <f t="shared" si="141"/>
        <v>29700</v>
      </c>
      <c r="AQ576" s="24">
        <f t="shared" si="137"/>
        <v>2524.5</v>
      </c>
      <c r="AR576" s="24">
        <f t="shared" si="138"/>
        <v>139388.2853977253</v>
      </c>
      <c r="AS576" s="24">
        <f t="shared" si="130"/>
        <v>128468.46580435512</v>
      </c>
      <c r="AT576" t="s">
        <v>134</v>
      </c>
      <c r="AU576" t="s">
        <v>134</v>
      </c>
      <c r="AV576" t="s">
        <v>135</v>
      </c>
      <c r="AW576">
        <v>35802</v>
      </c>
      <c r="AX576" t="s">
        <v>136</v>
      </c>
      <c r="AY576">
        <v>94.088300000000004</v>
      </c>
      <c r="AZ576" s="3">
        <f t="shared" si="131"/>
        <v>1481.4624708675285</v>
      </c>
      <c r="BA576" s="24">
        <f t="shared" si="132"/>
        <v>128468.46580435512</v>
      </c>
      <c r="BB576" s="24">
        <f t="shared" si="133"/>
        <v>10919.819593370179</v>
      </c>
      <c r="BD576" t="s">
        <v>103</v>
      </c>
      <c r="BE576">
        <v>1</v>
      </c>
      <c r="BG576" t="s">
        <v>5305</v>
      </c>
      <c r="BI576" t="s">
        <v>199</v>
      </c>
      <c r="BN576" t="s">
        <v>5106</v>
      </c>
      <c r="BO576" t="s">
        <v>134</v>
      </c>
      <c r="BP576" t="s">
        <v>5107</v>
      </c>
      <c r="BS576" t="e">
        <f>_xlfn.XLOOKUP(AV576,#REF!,#REF!)</f>
        <v>#REF!</v>
      </c>
    </row>
    <row r="577" spans="2:71" x14ac:dyDescent="0.2">
      <c r="C577" t="s">
        <v>94</v>
      </c>
      <c r="E577" t="s">
        <v>1899</v>
      </c>
      <c r="F577" t="s">
        <v>1900</v>
      </c>
      <c r="G577" t="s">
        <v>1901</v>
      </c>
      <c r="H577" s="1">
        <v>45054</v>
      </c>
      <c r="J577" t="s">
        <v>4702</v>
      </c>
      <c r="K577">
        <v>13</v>
      </c>
      <c r="L577" t="s">
        <v>4703</v>
      </c>
      <c r="M577" t="s">
        <v>293</v>
      </c>
      <c r="N577" t="s">
        <v>4668</v>
      </c>
      <c r="O577" t="s">
        <v>98</v>
      </c>
      <c r="P577" t="s">
        <v>99</v>
      </c>
      <c r="Q577">
        <f t="shared" si="128"/>
        <v>31</v>
      </c>
      <c r="R577" s="3">
        <v>341774</v>
      </c>
      <c r="S577" s="3">
        <v>61962.25</v>
      </c>
      <c r="T577" s="20">
        <v>0</v>
      </c>
      <c r="U577" s="3">
        <f t="shared" si="139"/>
        <v>0</v>
      </c>
      <c r="V577" s="21"/>
      <c r="W577" s="3">
        <v>1369.2868589743591</v>
      </c>
      <c r="X577" s="3">
        <v>791.14351851851859</v>
      </c>
      <c r="Y577" s="22">
        <v>142.40583333333333</v>
      </c>
      <c r="Z577">
        <v>75</v>
      </c>
      <c r="AB577" s="3">
        <v>0</v>
      </c>
      <c r="AC577" s="3">
        <v>4167</v>
      </c>
      <c r="AD577" s="3">
        <f t="shared" si="134"/>
        <v>68507.086210826208</v>
      </c>
      <c r="AE577" s="3">
        <v>5687.5</v>
      </c>
      <c r="AG577" s="3">
        <f t="shared" si="129"/>
        <v>74194.586210826208</v>
      </c>
      <c r="AJ577" s="3">
        <v>5813.1491241962494</v>
      </c>
      <c r="AK577" t="s">
        <v>229</v>
      </c>
      <c r="AL577" t="s">
        <v>230</v>
      </c>
      <c r="AM577" s="23">
        <v>8.5000000000000006E-2</v>
      </c>
      <c r="AN577" s="24">
        <f t="shared" si="140"/>
        <v>80007.735335022458</v>
      </c>
      <c r="AO577" s="25">
        <f t="shared" si="135"/>
        <v>6800.6575034769094</v>
      </c>
      <c r="AP577" s="3">
        <f t="shared" si="141"/>
        <v>29700</v>
      </c>
      <c r="AQ577" s="24">
        <f t="shared" si="137"/>
        <v>2524.5</v>
      </c>
      <c r="AR577" s="24">
        <f t="shared" si="138"/>
        <v>119032.89283849936</v>
      </c>
      <c r="AS577" s="24">
        <f t="shared" si="130"/>
        <v>109707.73533502246</v>
      </c>
      <c r="AT577" t="s">
        <v>632</v>
      </c>
      <c r="AU577" t="s">
        <v>632</v>
      </c>
      <c r="AV577" t="s">
        <v>633</v>
      </c>
      <c r="AW577" t="s">
        <v>4852</v>
      </c>
      <c r="AX577" t="s">
        <v>157</v>
      </c>
      <c r="AY577">
        <v>125.569</v>
      </c>
      <c r="AZ577" s="3">
        <f t="shared" si="131"/>
        <v>947.94808303402397</v>
      </c>
      <c r="BA577" s="24">
        <f t="shared" si="132"/>
        <v>109707.73533502246</v>
      </c>
      <c r="BB577" s="24">
        <f t="shared" si="133"/>
        <v>9325.1575034769048</v>
      </c>
      <c r="BD577" t="s">
        <v>103</v>
      </c>
      <c r="BE577">
        <v>1</v>
      </c>
      <c r="BG577" t="s">
        <v>5310</v>
      </c>
      <c r="BI577" t="s">
        <v>199</v>
      </c>
      <c r="BN577" t="s">
        <v>5086</v>
      </c>
      <c r="BO577" t="s">
        <v>5074</v>
      </c>
      <c r="BP577" t="s">
        <v>5144</v>
      </c>
      <c r="BS577" t="e">
        <f>_xlfn.XLOOKUP(AV577,#REF!,#REF!)</f>
        <v>#REF!</v>
      </c>
    </row>
    <row r="578" spans="2:71" x14ac:dyDescent="0.2">
      <c r="C578" t="s">
        <v>94</v>
      </c>
      <c r="E578" t="s">
        <v>1902</v>
      </c>
      <c r="F578" t="s">
        <v>1903</v>
      </c>
      <c r="G578" t="s">
        <v>1904</v>
      </c>
      <c r="H578" s="1">
        <v>45061</v>
      </c>
      <c r="J578" t="s">
        <v>4708</v>
      </c>
      <c r="K578">
        <v>12</v>
      </c>
      <c r="L578" t="s">
        <v>4703</v>
      </c>
      <c r="M578" t="s">
        <v>293</v>
      </c>
      <c r="N578" t="s">
        <v>4668</v>
      </c>
      <c r="O578" t="s">
        <v>98</v>
      </c>
      <c r="P578" t="s">
        <v>99</v>
      </c>
      <c r="Q578">
        <f t="shared" si="128"/>
        <v>31</v>
      </c>
      <c r="R578" s="3">
        <v>463690</v>
      </c>
      <c r="S578" s="3">
        <v>82281.583333333328</v>
      </c>
      <c r="T578" s="20">
        <v>0</v>
      </c>
      <c r="U578" s="3">
        <f t="shared" si="139"/>
        <v>0</v>
      </c>
      <c r="V578" s="21"/>
      <c r="W578" s="3">
        <v>1857.7323717948721</v>
      </c>
      <c r="X578" s="3">
        <v>1073.3564814814815</v>
      </c>
      <c r="Y578" s="22">
        <v>193.20416666666668</v>
      </c>
      <c r="Z578">
        <v>75</v>
      </c>
      <c r="AB578" s="3">
        <v>0</v>
      </c>
      <c r="AC578" s="3">
        <v>4167</v>
      </c>
      <c r="AD578" s="3">
        <f t="shared" si="134"/>
        <v>89647.876353276341</v>
      </c>
      <c r="AE578" s="3">
        <v>5687.5</v>
      </c>
      <c r="AG578" s="3">
        <f t="shared" si="129"/>
        <v>95335.376353276341</v>
      </c>
      <c r="AJ578" s="3">
        <v>3900.7409927950625</v>
      </c>
      <c r="AK578" t="s">
        <v>289</v>
      </c>
      <c r="AL578" t="s">
        <v>290</v>
      </c>
      <c r="AM578" s="23">
        <v>8.5000000000000006E-2</v>
      </c>
      <c r="AN578" s="24">
        <f t="shared" si="140"/>
        <v>99236.117346071405</v>
      </c>
      <c r="AO578" s="25">
        <f t="shared" si="135"/>
        <v>8435.0699744160702</v>
      </c>
      <c r="AP578" s="3">
        <f t="shared" si="141"/>
        <v>29700</v>
      </c>
      <c r="AQ578" s="24">
        <f t="shared" si="137"/>
        <v>2524.5</v>
      </c>
      <c r="AR578" s="24">
        <f t="shared" si="138"/>
        <v>139895.68732048746</v>
      </c>
      <c r="AS578" s="24">
        <f t="shared" si="130"/>
        <v>128936.11734607141</v>
      </c>
      <c r="AT578" t="s">
        <v>134</v>
      </c>
      <c r="AU578" t="s">
        <v>134</v>
      </c>
      <c r="AV578" t="s">
        <v>135</v>
      </c>
      <c r="AW578">
        <v>89158</v>
      </c>
      <c r="AX578" t="s">
        <v>136</v>
      </c>
      <c r="AY578">
        <v>94.088300000000004</v>
      </c>
      <c r="AZ578" s="3">
        <f t="shared" si="131"/>
        <v>1486.8552978477394</v>
      </c>
      <c r="BA578" s="24">
        <f t="shared" si="132"/>
        <v>128936.11734607141</v>
      </c>
      <c r="BB578" s="24">
        <f t="shared" si="133"/>
        <v>10959.569974416052</v>
      </c>
      <c r="BD578" t="s">
        <v>103</v>
      </c>
      <c r="BE578">
        <v>1</v>
      </c>
      <c r="BG578" t="s">
        <v>5305</v>
      </c>
      <c r="BI578" t="s">
        <v>262</v>
      </c>
      <c r="BN578" t="s">
        <v>5115</v>
      </c>
      <c r="BO578" t="s">
        <v>5061</v>
      </c>
      <c r="BP578" t="s">
        <v>5062</v>
      </c>
      <c r="BS578" t="e">
        <f>_xlfn.XLOOKUP(AV578,#REF!,#REF!)</f>
        <v>#REF!</v>
      </c>
    </row>
    <row r="579" spans="2:71" x14ac:dyDescent="0.2">
      <c r="B579">
        <f>+COUNTIF(F579:F3746,F579)</f>
        <v>2</v>
      </c>
      <c r="C579" t="s">
        <v>94</v>
      </c>
      <c r="E579" t="s">
        <v>1905</v>
      </c>
      <c r="F579" t="s">
        <v>1906</v>
      </c>
      <c r="G579" t="s">
        <v>1907</v>
      </c>
      <c r="H579" s="1">
        <v>45082</v>
      </c>
      <c r="J579" t="s">
        <v>4778</v>
      </c>
      <c r="K579">
        <v>11</v>
      </c>
      <c r="L579" t="s">
        <v>4667</v>
      </c>
      <c r="M579" t="s">
        <v>3984</v>
      </c>
      <c r="N579" t="s">
        <v>4668</v>
      </c>
      <c r="O579" t="s">
        <v>98</v>
      </c>
      <c r="P579" t="s">
        <v>99</v>
      </c>
      <c r="Q579">
        <f t="shared" si="128"/>
        <v>31</v>
      </c>
      <c r="R579" s="3">
        <v>280971</v>
      </c>
      <c r="S579" s="3">
        <v>51828.5</v>
      </c>
      <c r="T579" s="20">
        <v>0</v>
      </c>
      <c r="U579" s="3">
        <f t="shared" si="139"/>
        <v>0</v>
      </c>
      <c r="V579" s="21"/>
      <c r="W579" s="3">
        <v>1125.6850961538462</v>
      </c>
      <c r="X579" s="3">
        <v>650.39583333333337</v>
      </c>
      <c r="Y579" s="22">
        <v>117.07125000000001</v>
      </c>
      <c r="Z579">
        <v>75</v>
      </c>
      <c r="AB579" s="3">
        <v>0</v>
      </c>
      <c r="AC579" s="3">
        <v>4167</v>
      </c>
      <c r="AD579" s="3">
        <f t="shared" si="134"/>
        <v>57963.652179487181</v>
      </c>
      <c r="AE579" s="3">
        <v>4154.166666666667</v>
      </c>
      <c r="AG579" s="3">
        <f t="shared" si="129"/>
        <v>62117.818846153845</v>
      </c>
      <c r="AJ579" s="3">
        <v>0</v>
      </c>
      <c r="AK579" t="s">
        <v>100</v>
      </c>
      <c r="AM579" s="23">
        <v>0.05</v>
      </c>
      <c r="AN579" s="24">
        <f t="shared" si="140"/>
        <v>62117.818846153845</v>
      </c>
      <c r="AO579" s="25">
        <f t="shared" si="135"/>
        <v>3105.8909423076925</v>
      </c>
      <c r="AP579" s="3">
        <f t="shared" si="141"/>
        <v>29700</v>
      </c>
      <c r="AQ579" s="24">
        <f t="shared" si="137"/>
        <v>1485</v>
      </c>
      <c r="AR579" s="24">
        <f t="shared" si="138"/>
        <v>96408.709788461536</v>
      </c>
      <c r="AS579" s="24">
        <f t="shared" si="130"/>
        <v>91817.818846153852</v>
      </c>
      <c r="AT579" t="s">
        <v>141</v>
      </c>
      <c r="AU579" t="s">
        <v>141</v>
      </c>
      <c r="AV579" t="s">
        <v>142</v>
      </c>
      <c r="AW579">
        <v>2933</v>
      </c>
      <c r="AX579" t="s">
        <v>143</v>
      </c>
      <c r="AY579">
        <v>67.992199999999997</v>
      </c>
      <c r="AZ579" s="3">
        <f t="shared" si="131"/>
        <v>1417.937789753259</v>
      </c>
      <c r="BA579" s="24">
        <f t="shared" si="132"/>
        <v>91817.818846153852</v>
      </c>
      <c r="BB579" s="24">
        <f t="shared" si="133"/>
        <v>4590.8909423076839</v>
      </c>
      <c r="BD579" t="s">
        <v>103</v>
      </c>
      <c r="BE579">
        <v>1</v>
      </c>
      <c r="BG579" t="s">
        <v>5306</v>
      </c>
      <c r="BI579" t="s">
        <v>144</v>
      </c>
      <c r="BN579" t="s">
        <v>5067</v>
      </c>
      <c r="BO579" t="s">
        <v>5068</v>
      </c>
      <c r="BP579" t="s">
        <v>5092</v>
      </c>
      <c r="BS579" t="e">
        <f>_xlfn.XLOOKUP(AV579,#REF!,#REF!)</f>
        <v>#REF!</v>
      </c>
    </row>
    <row r="580" spans="2:71" x14ac:dyDescent="0.2">
      <c r="C580" t="s">
        <v>94</v>
      </c>
      <c r="E580" t="s">
        <v>1908</v>
      </c>
      <c r="F580" t="s">
        <v>1909</v>
      </c>
      <c r="G580" t="s">
        <v>1910</v>
      </c>
      <c r="H580" s="1">
        <v>45075</v>
      </c>
      <c r="J580" t="s">
        <v>4708</v>
      </c>
      <c r="K580">
        <v>12</v>
      </c>
      <c r="L580" t="s">
        <v>4667</v>
      </c>
      <c r="M580" t="s">
        <v>3984</v>
      </c>
      <c r="N580" t="s">
        <v>4668</v>
      </c>
      <c r="O580" t="s">
        <v>98</v>
      </c>
      <c r="P580" t="s">
        <v>99</v>
      </c>
      <c r="Q580">
        <f t="shared" ref="Q580:Q643" si="142">IF(IF(ISBLANK(I580),"",MONTH(I580))&lt;&gt;MONTH($Q$1),IF(($Q$1-H580)&gt;30,DAY(EOMONTH($Q$1,0)),EOMONTH($Q$1,0)-H580+1),DAY(I580))</f>
        <v>31</v>
      </c>
      <c r="R580" s="3">
        <v>348495</v>
      </c>
      <c r="S580" s="3">
        <v>63082.416666666664</v>
      </c>
      <c r="T580" s="20">
        <v>0</v>
      </c>
      <c r="U580" s="3">
        <f t="shared" si="139"/>
        <v>0</v>
      </c>
      <c r="V580" s="21"/>
      <c r="W580" s="3">
        <v>1396.2139423076924</v>
      </c>
      <c r="X580" s="3">
        <v>806.70138888888891</v>
      </c>
      <c r="Y580" s="22">
        <v>145.20625000000001</v>
      </c>
      <c r="Z580">
        <v>75</v>
      </c>
      <c r="AB580" s="3">
        <v>0</v>
      </c>
      <c r="AC580" s="3">
        <v>4167</v>
      </c>
      <c r="AD580" s="3">
        <f t="shared" si="134"/>
        <v>69672.538247863253</v>
      </c>
      <c r="AE580" s="3">
        <v>4154.166666666667</v>
      </c>
      <c r="AG580" s="3">
        <f t="shared" ref="AG580:AG643" si="143">AD580+AE580</f>
        <v>73826.704914529924</v>
      </c>
      <c r="AJ580" s="3">
        <v>4428.6782206037651</v>
      </c>
      <c r="AK580" t="s">
        <v>166</v>
      </c>
      <c r="AL580" t="s">
        <v>165</v>
      </c>
      <c r="AM580" s="23">
        <v>0.05</v>
      </c>
      <c r="AN580" s="24">
        <f t="shared" si="140"/>
        <v>78255.383135133685</v>
      </c>
      <c r="AO580" s="25">
        <f t="shared" si="135"/>
        <v>3912.7691567566844</v>
      </c>
      <c r="AP580" s="3">
        <f t="shared" si="141"/>
        <v>29700</v>
      </c>
      <c r="AQ580" s="24">
        <f t="shared" si="137"/>
        <v>1485</v>
      </c>
      <c r="AR580" s="24">
        <f t="shared" si="138"/>
        <v>113353.15229189036</v>
      </c>
      <c r="AS580" s="24">
        <f t="shared" ref="AS580:AS643" si="144">+AN580+AP580</f>
        <v>107955.38313513368</v>
      </c>
      <c r="AT580" t="s">
        <v>225</v>
      </c>
      <c r="AU580" t="s">
        <v>225</v>
      </c>
      <c r="AV580" t="s">
        <v>156</v>
      </c>
      <c r="AW580" t="s">
        <v>4887</v>
      </c>
      <c r="AX580" t="s">
        <v>157</v>
      </c>
      <c r="AY580">
        <v>125.569</v>
      </c>
      <c r="AZ580" s="3">
        <f t="shared" ref="AZ580:AZ643" si="145">AR580/AY580</f>
        <v>902.71605485343014</v>
      </c>
      <c r="BA580" s="24">
        <f t="shared" ref="BA580:BA643" si="146">AS580</f>
        <v>107955.38313513368</v>
      </c>
      <c r="BB580" s="24">
        <f t="shared" ref="BB580:BB643" si="147">AR580-AS580</f>
        <v>5397.7691567566799</v>
      </c>
      <c r="BD580" t="s">
        <v>103</v>
      </c>
      <c r="BE580">
        <v>1</v>
      </c>
      <c r="BG580" t="s">
        <v>5309</v>
      </c>
      <c r="BI580" t="s">
        <v>144</v>
      </c>
      <c r="BN580" t="s">
        <v>5167</v>
      </c>
      <c r="BO580" t="s">
        <v>5074</v>
      </c>
      <c r="BP580" t="s">
        <v>5172</v>
      </c>
      <c r="BS580" t="e">
        <f>_xlfn.XLOOKUP(AV580,#REF!,#REF!)</f>
        <v>#REF!</v>
      </c>
    </row>
    <row r="581" spans="2:71" x14ac:dyDescent="0.2">
      <c r="C581" t="s">
        <v>94</v>
      </c>
      <c r="E581" t="s">
        <v>1911</v>
      </c>
      <c r="F581" t="s">
        <v>1912</v>
      </c>
      <c r="G581" t="s">
        <v>1913</v>
      </c>
      <c r="H581" s="1">
        <v>45061</v>
      </c>
      <c r="J581" t="s">
        <v>4778</v>
      </c>
      <c r="K581">
        <v>11</v>
      </c>
      <c r="L581" t="s">
        <v>4667</v>
      </c>
      <c r="M581" t="s">
        <v>3984</v>
      </c>
      <c r="N581" t="s">
        <v>4668</v>
      </c>
      <c r="O581" t="s">
        <v>98</v>
      </c>
      <c r="P581" t="s">
        <v>99</v>
      </c>
      <c r="Q581">
        <f t="shared" si="142"/>
        <v>31</v>
      </c>
      <c r="R581" s="3">
        <v>252132</v>
      </c>
      <c r="S581" s="3">
        <v>45532.25</v>
      </c>
      <c r="T581" s="20">
        <v>0</v>
      </c>
      <c r="U581" s="3">
        <f t="shared" si="139"/>
        <v>0</v>
      </c>
      <c r="V581" s="21"/>
      <c r="W581" s="3">
        <v>1010.1442307692306</v>
      </c>
      <c r="X581" s="3">
        <v>583.63888888888891</v>
      </c>
      <c r="Y581" s="22">
        <v>105.05500000000001</v>
      </c>
      <c r="Z581">
        <v>75</v>
      </c>
      <c r="AB581" s="3">
        <v>0</v>
      </c>
      <c r="AC581" s="3">
        <v>4167</v>
      </c>
      <c r="AD581" s="3">
        <f t="shared" si="134"/>
        <v>51473.088119658125</v>
      </c>
      <c r="AE581" s="3">
        <v>4154.166666666667</v>
      </c>
      <c r="AG581" s="3">
        <f t="shared" si="143"/>
        <v>55627.254786324789</v>
      </c>
      <c r="AJ581" s="3">
        <v>0</v>
      </c>
      <c r="AK581" t="s">
        <v>100</v>
      </c>
      <c r="AM581" s="23">
        <v>0.05</v>
      </c>
      <c r="AN581" s="24">
        <f t="shared" si="140"/>
        <v>55627.254786324789</v>
      </c>
      <c r="AO581" s="25">
        <f t="shared" si="135"/>
        <v>2781.3627393162396</v>
      </c>
      <c r="AP581" s="3">
        <f t="shared" si="141"/>
        <v>29700</v>
      </c>
      <c r="AQ581" s="24">
        <f t="shared" si="137"/>
        <v>1485</v>
      </c>
      <c r="AR581" s="24">
        <f t="shared" si="138"/>
        <v>89593.617525641021</v>
      </c>
      <c r="AS581" s="24">
        <f t="shared" si="144"/>
        <v>85327.254786324789</v>
      </c>
      <c r="AT581" t="s">
        <v>134</v>
      </c>
      <c r="AU581" t="s">
        <v>134</v>
      </c>
      <c r="AV581" t="s">
        <v>135</v>
      </c>
      <c r="AW581">
        <v>38542</v>
      </c>
      <c r="AX581" t="s">
        <v>136</v>
      </c>
      <c r="AY581">
        <v>94.088300000000004</v>
      </c>
      <c r="AZ581" s="3">
        <f t="shared" si="145"/>
        <v>952.22910314716091</v>
      </c>
      <c r="BA581" s="24">
        <f t="shared" si="146"/>
        <v>85327.254786324789</v>
      </c>
      <c r="BB581" s="24">
        <f t="shared" si="147"/>
        <v>4266.3627393162315</v>
      </c>
      <c r="BD581" t="s">
        <v>103</v>
      </c>
      <c r="BE581">
        <v>1</v>
      </c>
      <c r="BG581" t="s">
        <v>5305</v>
      </c>
      <c r="BI581" t="s">
        <v>144</v>
      </c>
      <c r="BN581" t="s">
        <v>5067</v>
      </c>
      <c r="BO581" t="s">
        <v>5100</v>
      </c>
      <c r="BP581" t="s">
        <v>5101</v>
      </c>
      <c r="BS581" t="e">
        <f>_xlfn.XLOOKUP(AV581,#REF!,#REF!)</f>
        <v>#REF!</v>
      </c>
    </row>
    <row r="582" spans="2:71" x14ac:dyDescent="0.2">
      <c r="B582">
        <f>+COUNTIF(F582:F3749,F582)</f>
        <v>2</v>
      </c>
      <c r="C582" t="s">
        <v>94</v>
      </c>
      <c r="E582" t="s">
        <v>1914</v>
      </c>
      <c r="F582" t="s">
        <v>1915</v>
      </c>
      <c r="G582" t="s">
        <v>1916</v>
      </c>
      <c r="H582" s="1">
        <v>45061</v>
      </c>
      <c r="J582" t="s">
        <v>4778</v>
      </c>
      <c r="K582">
        <v>11</v>
      </c>
      <c r="L582" t="s">
        <v>4667</v>
      </c>
      <c r="M582" t="s">
        <v>3984</v>
      </c>
      <c r="N582" t="s">
        <v>4668</v>
      </c>
      <c r="O582" t="s">
        <v>98</v>
      </c>
      <c r="P582" t="s">
        <v>99</v>
      </c>
      <c r="Q582">
        <f t="shared" si="142"/>
        <v>31</v>
      </c>
      <c r="R582" s="3">
        <v>252156</v>
      </c>
      <c r="S582" s="3">
        <v>42965.333333333336</v>
      </c>
      <c r="T582" s="20">
        <v>0</v>
      </c>
      <c r="U582" s="3">
        <f t="shared" si="139"/>
        <v>0</v>
      </c>
      <c r="V582" s="21"/>
      <c r="W582" s="3">
        <v>1010.2403846153846</v>
      </c>
      <c r="X582" s="3">
        <v>583.69444444444457</v>
      </c>
      <c r="Y582" s="22">
        <v>105.065</v>
      </c>
      <c r="Z582">
        <v>75</v>
      </c>
      <c r="AB582" s="3">
        <v>0</v>
      </c>
      <c r="AC582" s="3">
        <v>4167</v>
      </c>
      <c r="AD582" s="3">
        <f t="shared" si="134"/>
        <v>48906.333162393166</v>
      </c>
      <c r="AE582" s="3">
        <v>4154.166666666667</v>
      </c>
      <c r="AG582" s="3">
        <f t="shared" si="143"/>
        <v>53060.499829059831</v>
      </c>
      <c r="AJ582" s="3">
        <v>0</v>
      </c>
      <c r="AK582" t="s">
        <v>100</v>
      </c>
      <c r="AM582" s="23">
        <v>0.05</v>
      </c>
      <c r="AN582" s="24">
        <f t="shared" si="140"/>
        <v>53060.499829059831</v>
      </c>
      <c r="AO582" s="25">
        <f t="shared" si="135"/>
        <v>2653.0249914529918</v>
      </c>
      <c r="AP582" s="3">
        <f t="shared" si="141"/>
        <v>29700</v>
      </c>
      <c r="AQ582" s="24">
        <f t="shared" si="137"/>
        <v>1485</v>
      </c>
      <c r="AR582" s="24">
        <f t="shared" si="138"/>
        <v>86898.52482051283</v>
      </c>
      <c r="AS582" s="24">
        <f t="shared" si="144"/>
        <v>82760.499829059831</v>
      </c>
      <c r="AT582" t="s">
        <v>141</v>
      </c>
      <c r="AU582" t="s">
        <v>141</v>
      </c>
      <c r="AV582" t="s">
        <v>142</v>
      </c>
      <c r="AW582">
        <v>5436</v>
      </c>
      <c r="AX582" t="s">
        <v>143</v>
      </c>
      <c r="AY582">
        <v>67.992199999999997</v>
      </c>
      <c r="AZ582" s="3">
        <f t="shared" si="145"/>
        <v>1278.0660843525116</v>
      </c>
      <c r="BA582" s="24">
        <f t="shared" si="146"/>
        <v>82760.499829059831</v>
      </c>
      <c r="BB582" s="24">
        <f t="shared" si="147"/>
        <v>4138.0249914529995</v>
      </c>
      <c r="BD582" t="s">
        <v>103</v>
      </c>
      <c r="BE582">
        <v>1</v>
      </c>
      <c r="BG582" t="s">
        <v>5306</v>
      </c>
      <c r="BI582" t="s">
        <v>144</v>
      </c>
      <c r="BN582" t="s">
        <v>5067</v>
      </c>
      <c r="BO582" t="s">
        <v>5068</v>
      </c>
      <c r="BP582" t="s">
        <v>5183</v>
      </c>
      <c r="BS582" t="e">
        <f>_xlfn.XLOOKUP(AV582,#REF!,#REF!)</f>
        <v>#REF!</v>
      </c>
    </row>
    <row r="583" spans="2:71" x14ac:dyDescent="0.2">
      <c r="C583" t="s">
        <v>94</v>
      </c>
      <c r="E583" t="s">
        <v>1917</v>
      </c>
      <c r="F583" t="s">
        <v>1918</v>
      </c>
      <c r="G583" t="s">
        <v>1919</v>
      </c>
      <c r="H583" s="1">
        <v>45075</v>
      </c>
      <c r="J583" t="s">
        <v>4708</v>
      </c>
      <c r="K583">
        <v>12</v>
      </c>
      <c r="L583" t="s">
        <v>4667</v>
      </c>
      <c r="M583" t="s">
        <v>3984</v>
      </c>
      <c r="N583" t="s">
        <v>4668</v>
      </c>
      <c r="O583" t="s">
        <v>98</v>
      </c>
      <c r="P583" t="s">
        <v>99</v>
      </c>
      <c r="Q583">
        <f t="shared" si="142"/>
        <v>31</v>
      </c>
      <c r="R583" s="3">
        <v>318087</v>
      </c>
      <c r="S583" s="3">
        <v>53014.5</v>
      </c>
      <c r="T583" s="20">
        <v>0</v>
      </c>
      <c r="U583" s="3">
        <f t="shared" si="139"/>
        <v>0</v>
      </c>
      <c r="V583" s="21"/>
      <c r="W583" s="3">
        <v>1274.3870192307693</v>
      </c>
      <c r="X583" s="3">
        <v>736.3125</v>
      </c>
      <c r="Y583" s="22">
        <v>132.53625</v>
      </c>
      <c r="Z583">
        <v>75</v>
      </c>
      <c r="AB583" s="3">
        <v>2048.9361921001982</v>
      </c>
      <c r="AC583" s="3">
        <v>4167</v>
      </c>
      <c r="AD583" s="3">
        <f t="shared" si="134"/>
        <v>61448.671961330961</v>
      </c>
      <c r="AE583" s="3">
        <v>4154.166666666667</v>
      </c>
      <c r="AG583" s="3">
        <f t="shared" si="143"/>
        <v>65602.838627997626</v>
      </c>
      <c r="AJ583" s="3">
        <v>4428.6782206037651</v>
      </c>
      <c r="AK583" t="s">
        <v>166</v>
      </c>
      <c r="AL583" t="s">
        <v>165</v>
      </c>
      <c r="AM583" s="23">
        <v>0.05</v>
      </c>
      <c r="AN583" s="24">
        <f t="shared" si="140"/>
        <v>70031.516848601386</v>
      </c>
      <c r="AO583" s="25">
        <f t="shared" si="135"/>
        <v>3501.5758424300693</v>
      </c>
      <c r="AP583" s="3">
        <f t="shared" si="141"/>
        <v>29700</v>
      </c>
      <c r="AQ583" s="24">
        <f t="shared" si="137"/>
        <v>1485</v>
      </c>
      <c r="AR583" s="24">
        <f t="shared" si="138"/>
        <v>104718.09269103146</v>
      </c>
      <c r="AS583" s="24">
        <f t="shared" si="144"/>
        <v>99731.516848601386</v>
      </c>
      <c r="AT583" t="s">
        <v>225</v>
      </c>
      <c r="AU583" t="s">
        <v>225</v>
      </c>
      <c r="AV583" t="s">
        <v>156</v>
      </c>
      <c r="AW583" t="s">
        <v>4825</v>
      </c>
      <c r="AX583" t="s">
        <v>157</v>
      </c>
      <c r="AY583">
        <v>125.569</v>
      </c>
      <c r="AZ583" s="3">
        <f t="shared" si="145"/>
        <v>833.94860746706161</v>
      </c>
      <c r="BA583" s="24">
        <f t="shared" si="146"/>
        <v>99731.516848601386</v>
      </c>
      <c r="BB583" s="24">
        <f t="shared" si="147"/>
        <v>4986.575842430073</v>
      </c>
      <c r="BD583" t="s">
        <v>103</v>
      </c>
      <c r="BE583">
        <v>1</v>
      </c>
      <c r="BG583" t="s">
        <v>5309</v>
      </c>
      <c r="BI583" t="s">
        <v>144</v>
      </c>
      <c r="BN583" t="s">
        <v>5067</v>
      </c>
      <c r="BO583" t="s">
        <v>5074</v>
      </c>
      <c r="BP583" t="s">
        <v>5161</v>
      </c>
      <c r="BS583" t="e">
        <f>_xlfn.XLOOKUP(AV583,#REF!,#REF!)</f>
        <v>#REF!</v>
      </c>
    </row>
    <row r="584" spans="2:71" x14ac:dyDescent="0.2">
      <c r="C584" t="s">
        <v>94</v>
      </c>
      <c r="E584" t="s">
        <v>1920</v>
      </c>
      <c r="F584" t="s">
        <v>1921</v>
      </c>
      <c r="G584" t="s">
        <v>1922</v>
      </c>
      <c r="H584" s="1">
        <v>45075</v>
      </c>
      <c r="J584" t="s">
        <v>4778</v>
      </c>
      <c r="K584">
        <v>11</v>
      </c>
      <c r="L584" t="s">
        <v>4667</v>
      </c>
      <c r="M584" t="s">
        <v>3984</v>
      </c>
      <c r="N584" t="s">
        <v>4668</v>
      </c>
      <c r="O584" t="s">
        <v>98</v>
      </c>
      <c r="P584" t="s">
        <v>99</v>
      </c>
      <c r="Q584">
        <f t="shared" si="142"/>
        <v>31</v>
      </c>
      <c r="R584" s="3">
        <v>252132</v>
      </c>
      <c r="S584" s="3">
        <v>46042.416666666664</v>
      </c>
      <c r="T584" s="20">
        <v>0</v>
      </c>
      <c r="U584" s="3">
        <f t="shared" si="139"/>
        <v>0</v>
      </c>
      <c r="V584" s="21"/>
      <c r="W584" s="3">
        <v>1010.1442307692306</v>
      </c>
      <c r="X584" s="3">
        <v>583.63888888888891</v>
      </c>
      <c r="Y584" s="22">
        <v>105.05500000000001</v>
      </c>
      <c r="Z584">
        <v>75</v>
      </c>
      <c r="AB584" s="3">
        <v>1973.1255529924908</v>
      </c>
      <c r="AC584" s="3">
        <v>4167</v>
      </c>
      <c r="AD584" s="3">
        <f t="shared" si="134"/>
        <v>53956.380339317278</v>
      </c>
      <c r="AE584" s="3">
        <v>4154.166666666667</v>
      </c>
      <c r="AG584" s="3">
        <f t="shared" si="143"/>
        <v>58110.547005983943</v>
      </c>
      <c r="AJ584" s="3">
        <v>0</v>
      </c>
      <c r="AK584" t="s">
        <v>100</v>
      </c>
      <c r="AM584" s="23">
        <v>0.05</v>
      </c>
      <c r="AN584" s="24">
        <f t="shared" si="140"/>
        <v>58110.547005983943</v>
      </c>
      <c r="AO584" s="25">
        <f t="shared" si="135"/>
        <v>2905.5273502991972</v>
      </c>
      <c r="AP584" s="3">
        <f t="shared" si="141"/>
        <v>29700</v>
      </c>
      <c r="AQ584" s="24">
        <f t="shared" si="137"/>
        <v>1485</v>
      </c>
      <c r="AR584" s="24">
        <f t="shared" si="138"/>
        <v>92201.074356283149</v>
      </c>
      <c r="AS584" s="24">
        <f t="shared" si="144"/>
        <v>87810.547005983943</v>
      </c>
      <c r="AT584" t="s">
        <v>134</v>
      </c>
      <c r="AU584" t="s">
        <v>134</v>
      </c>
      <c r="AV584" t="s">
        <v>135</v>
      </c>
      <c r="AW584">
        <v>35885</v>
      </c>
      <c r="AX584" t="s">
        <v>136</v>
      </c>
      <c r="AY584">
        <v>94.088300000000004</v>
      </c>
      <c r="AZ584" s="3">
        <f t="shared" si="145"/>
        <v>979.94197319202431</v>
      </c>
      <c r="BA584" s="24">
        <f t="shared" si="146"/>
        <v>87810.547005983943</v>
      </c>
      <c r="BB584" s="24">
        <f t="shared" si="147"/>
        <v>4390.5273502992059</v>
      </c>
      <c r="BD584" t="s">
        <v>103</v>
      </c>
      <c r="BE584">
        <v>1</v>
      </c>
      <c r="BG584" t="s">
        <v>5305</v>
      </c>
      <c r="BI584" t="s">
        <v>144</v>
      </c>
      <c r="BN584" t="s">
        <v>5067</v>
      </c>
      <c r="BO584" t="s">
        <v>5071</v>
      </c>
      <c r="BP584" t="s">
        <v>5085</v>
      </c>
      <c r="BS584" t="e">
        <f>_xlfn.XLOOKUP(AV584,#REF!,#REF!)</f>
        <v>#REF!</v>
      </c>
    </row>
    <row r="585" spans="2:71" x14ac:dyDescent="0.2">
      <c r="C585" t="s">
        <v>94</v>
      </c>
      <c r="E585" t="s">
        <v>1923</v>
      </c>
      <c r="F585" t="s">
        <v>1924</v>
      </c>
      <c r="G585" t="s">
        <v>1925</v>
      </c>
      <c r="H585" s="1">
        <v>45061</v>
      </c>
      <c r="J585" t="s">
        <v>4708</v>
      </c>
      <c r="K585">
        <v>12</v>
      </c>
      <c r="L585" t="s">
        <v>4703</v>
      </c>
      <c r="M585" t="s">
        <v>293</v>
      </c>
      <c r="N585" t="s">
        <v>4668</v>
      </c>
      <c r="O585" t="s">
        <v>98</v>
      </c>
      <c r="P585" t="s">
        <v>99</v>
      </c>
      <c r="Q585">
        <f t="shared" si="142"/>
        <v>31</v>
      </c>
      <c r="R585" s="3">
        <v>491508</v>
      </c>
      <c r="S585" s="3">
        <v>86917.916666666672</v>
      </c>
      <c r="T585" s="20">
        <v>0</v>
      </c>
      <c r="U585" s="3">
        <f t="shared" si="139"/>
        <v>0</v>
      </c>
      <c r="V585" s="21"/>
      <c r="W585" s="3">
        <v>1969.1826923076924</v>
      </c>
      <c r="X585" s="3">
        <v>1137.75</v>
      </c>
      <c r="Y585" s="22">
        <v>204.79500000000002</v>
      </c>
      <c r="Z585">
        <v>75</v>
      </c>
      <c r="AB585" s="3">
        <v>0</v>
      </c>
      <c r="AC585" s="3">
        <v>4167</v>
      </c>
      <c r="AD585" s="3">
        <f t="shared" ref="AD585:AD648" si="148">S585+U585+V585+W585+X585+Y585+Z585+AA585+AB585+AC585</f>
        <v>94471.644358974358</v>
      </c>
      <c r="AE585" s="3">
        <v>5687.5</v>
      </c>
      <c r="AG585" s="3">
        <f t="shared" si="143"/>
        <v>100159.14435897436</v>
      </c>
      <c r="AJ585" s="3">
        <v>5785.5624142824954</v>
      </c>
      <c r="AK585" t="s">
        <v>266</v>
      </c>
      <c r="AL585" t="s">
        <v>267</v>
      </c>
      <c r="AM585" s="23">
        <v>8.5000000000000006E-2</v>
      </c>
      <c r="AN585" s="24">
        <f t="shared" si="140"/>
        <v>105944.70677325685</v>
      </c>
      <c r="AO585" s="25">
        <f t="shared" ref="AO585:AO631" si="149">AM585*AN585</f>
        <v>9005.3000757268328</v>
      </c>
      <c r="AP585" s="3">
        <f t="shared" si="141"/>
        <v>29700</v>
      </c>
      <c r="AQ585" s="24">
        <f t="shared" ref="AQ585:AQ631" si="150">AP585*AM585</f>
        <v>2524.5</v>
      </c>
      <c r="AR585" s="24">
        <f t="shared" ref="AR585:AR631" si="151">AN585+AO585+AP585+AQ585</f>
        <v>147174.5068489837</v>
      </c>
      <c r="AS585" s="24">
        <f t="shared" si="144"/>
        <v>135644.70677325685</v>
      </c>
      <c r="AT585" t="s">
        <v>134</v>
      </c>
      <c r="AU585" t="s">
        <v>134</v>
      </c>
      <c r="AV585" t="s">
        <v>135</v>
      </c>
      <c r="AW585">
        <v>90023</v>
      </c>
      <c r="AX585" t="s">
        <v>136</v>
      </c>
      <c r="AY585">
        <v>94.088300000000004</v>
      </c>
      <c r="AZ585" s="3">
        <f t="shared" si="145"/>
        <v>1564.2168776456126</v>
      </c>
      <c r="BA585" s="24">
        <f t="shared" si="146"/>
        <v>135644.70677325685</v>
      </c>
      <c r="BB585" s="24">
        <f t="shared" si="147"/>
        <v>11529.800075726846</v>
      </c>
      <c r="BD585" t="s">
        <v>103</v>
      </c>
      <c r="BE585">
        <v>1</v>
      </c>
      <c r="BG585" t="s">
        <v>5305</v>
      </c>
      <c r="BI585" t="s">
        <v>426</v>
      </c>
      <c r="BN585" t="s">
        <v>5118</v>
      </c>
      <c r="BO585" t="s">
        <v>5061</v>
      </c>
      <c r="BP585" t="s">
        <v>5062</v>
      </c>
      <c r="BS585" t="e">
        <f>_xlfn.XLOOKUP(AV585,#REF!,#REF!)</f>
        <v>#REF!</v>
      </c>
    </row>
    <row r="586" spans="2:71" x14ac:dyDescent="0.2">
      <c r="C586" t="s">
        <v>94</v>
      </c>
      <c r="E586" t="s">
        <v>1926</v>
      </c>
      <c r="F586" t="s">
        <v>1927</v>
      </c>
      <c r="G586" t="s">
        <v>1928</v>
      </c>
      <c r="H586" s="1">
        <v>45054</v>
      </c>
      <c r="J586" t="s">
        <v>4697</v>
      </c>
      <c r="K586">
        <v>14</v>
      </c>
      <c r="L586" t="s">
        <v>4703</v>
      </c>
      <c r="M586" t="s">
        <v>293</v>
      </c>
      <c r="N586" t="s">
        <v>4668</v>
      </c>
      <c r="O586" t="s">
        <v>98</v>
      </c>
      <c r="P586" t="s">
        <v>99</v>
      </c>
      <c r="Q586">
        <f t="shared" si="142"/>
        <v>31</v>
      </c>
      <c r="R586" s="3">
        <v>770032</v>
      </c>
      <c r="S586" s="3">
        <v>133338.66666666666</v>
      </c>
      <c r="T586" s="20">
        <v>0</v>
      </c>
      <c r="U586" s="3">
        <f t="shared" si="139"/>
        <v>0</v>
      </c>
      <c r="V586" s="21"/>
      <c r="W586" s="3">
        <v>3085.0641025641021</v>
      </c>
      <c r="X586" s="3">
        <v>1782.4814814814815</v>
      </c>
      <c r="Y586" s="22">
        <v>320.84666666666669</v>
      </c>
      <c r="Z586">
        <v>75</v>
      </c>
      <c r="AB586" s="3">
        <v>6574.0117723534859</v>
      </c>
      <c r="AC586" s="3">
        <v>4167</v>
      </c>
      <c r="AD586" s="3">
        <f t="shared" si="148"/>
        <v>149343.07068973241</v>
      </c>
      <c r="AE586" s="3">
        <v>5687.5</v>
      </c>
      <c r="AG586" s="3">
        <f t="shared" si="143"/>
        <v>155030.57068973241</v>
      </c>
      <c r="AJ586" s="3">
        <v>5813.1491241962494</v>
      </c>
      <c r="AK586" t="s">
        <v>229</v>
      </c>
      <c r="AL586" t="s">
        <v>230</v>
      </c>
      <c r="AM586" s="23">
        <v>8.5000000000000006E-2</v>
      </c>
      <c r="AN586" s="24">
        <f t="shared" si="140"/>
        <v>160843.71981392865</v>
      </c>
      <c r="AO586" s="25">
        <f t="shared" si="149"/>
        <v>13671.716184183937</v>
      </c>
      <c r="AP586" s="3">
        <f t="shared" si="141"/>
        <v>29700</v>
      </c>
      <c r="AQ586" s="24">
        <f t="shared" si="150"/>
        <v>2524.5</v>
      </c>
      <c r="AR586" s="24">
        <f t="shared" si="151"/>
        <v>206739.93599811257</v>
      </c>
      <c r="AS586" s="24">
        <f t="shared" si="144"/>
        <v>190543.71981392865</v>
      </c>
      <c r="AT586" t="s">
        <v>134</v>
      </c>
      <c r="AU586" t="s">
        <v>134</v>
      </c>
      <c r="AV586" t="s">
        <v>135</v>
      </c>
      <c r="AW586">
        <v>90264</v>
      </c>
      <c r="AX586" t="s">
        <v>136</v>
      </c>
      <c r="AY586">
        <v>94.088300000000004</v>
      </c>
      <c r="AZ586" s="3">
        <f t="shared" si="145"/>
        <v>2197.2969646397328</v>
      </c>
      <c r="BA586" s="24">
        <f t="shared" si="146"/>
        <v>190543.71981392865</v>
      </c>
      <c r="BB586" s="24">
        <f t="shared" si="147"/>
        <v>16196.216184183926</v>
      </c>
      <c r="BD586" t="s">
        <v>103</v>
      </c>
      <c r="BE586">
        <v>1</v>
      </c>
      <c r="BG586" t="s">
        <v>5305</v>
      </c>
      <c r="BI586" t="s">
        <v>199</v>
      </c>
      <c r="BN586" t="s">
        <v>5109</v>
      </c>
      <c r="BO586" t="s">
        <v>5061</v>
      </c>
      <c r="BP586" t="s">
        <v>5062</v>
      </c>
      <c r="BS586" t="e">
        <f>_xlfn.XLOOKUP(AV586,#REF!,#REF!)</f>
        <v>#REF!</v>
      </c>
    </row>
    <row r="587" spans="2:71" x14ac:dyDescent="0.2">
      <c r="C587" t="s">
        <v>94</v>
      </c>
      <c r="E587" t="s">
        <v>1929</v>
      </c>
      <c r="F587" t="s">
        <v>1930</v>
      </c>
      <c r="G587" t="s">
        <v>1931</v>
      </c>
      <c r="H587" s="1">
        <v>45061</v>
      </c>
      <c r="J587" t="s">
        <v>4708</v>
      </c>
      <c r="K587">
        <v>12</v>
      </c>
      <c r="L587" t="s">
        <v>4703</v>
      </c>
      <c r="M587" t="s">
        <v>293</v>
      </c>
      <c r="N587" t="s">
        <v>4668</v>
      </c>
      <c r="O587" t="s">
        <v>98</v>
      </c>
      <c r="P587" t="s">
        <v>99</v>
      </c>
      <c r="Q587">
        <f t="shared" si="142"/>
        <v>31</v>
      </c>
      <c r="R587" s="3">
        <v>431794</v>
      </c>
      <c r="S587" s="3">
        <v>76965.666666666672</v>
      </c>
      <c r="T587" s="20">
        <v>0</v>
      </c>
      <c r="U587" s="3">
        <f t="shared" si="139"/>
        <v>0</v>
      </c>
      <c r="V587" s="21"/>
      <c r="W587" s="3">
        <v>1729.9439102564102</v>
      </c>
      <c r="X587" s="3">
        <v>999.52314814814827</v>
      </c>
      <c r="Y587" s="22">
        <v>179.91416666666669</v>
      </c>
      <c r="Z587">
        <v>75</v>
      </c>
      <c r="AB587" s="3">
        <v>0</v>
      </c>
      <c r="AC587" s="3">
        <v>4167</v>
      </c>
      <c r="AD587" s="3">
        <f t="shared" si="148"/>
        <v>84117.047891737893</v>
      </c>
      <c r="AE587" s="3">
        <v>5687.5</v>
      </c>
      <c r="AG587" s="3">
        <f t="shared" si="143"/>
        <v>89804.547891737893</v>
      </c>
      <c r="AJ587" s="3">
        <v>3900.7409927950625</v>
      </c>
      <c r="AK587" t="s">
        <v>289</v>
      </c>
      <c r="AL587" t="s">
        <v>290</v>
      </c>
      <c r="AM587" s="23">
        <v>8.5000000000000006E-2</v>
      </c>
      <c r="AN587" s="24">
        <f t="shared" si="140"/>
        <v>93705.288884532958</v>
      </c>
      <c r="AO587" s="25">
        <f t="shared" si="149"/>
        <v>7964.9495551853024</v>
      </c>
      <c r="AP587" s="3">
        <f t="shared" si="141"/>
        <v>29700</v>
      </c>
      <c r="AQ587" s="24">
        <f t="shared" si="150"/>
        <v>2524.5</v>
      </c>
      <c r="AR587" s="24">
        <f t="shared" si="151"/>
        <v>133894.73843971826</v>
      </c>
      <c r="AS587" s="24">
        <f t="shared" si="144"/>
        <v>123405.28888453296</v>
      </c>
      <c r="AT587" t="s">
        <v>134</v>
      </c>
      <c r="AU587" t="s">
        <v>134</v>
      </c>
      <c r="AV587" t="s">
        <v>135</v>
      </c>
      <c r="AW587">
        <v>89158</v>
      </c>
      <c r="AX587" t="s">
        <v>136</v>
      </c>
      <c r="AY587">
        <v>94.088300000000004</v>
      </c>
      <c r="AZ587" s="3">
        <f t="shared" si="145"/>
        <v>1423.0753285979049</v>
      </c>
      <c r="BA587" s="24">
        <f t="shared" si="146"/>
        <v>123405.28888453296</v>
      </c>
      <c r="BB587" s="24">
        <f t="shared" si="147"/>
        <v>10489.449555185303</v>
      </c>
      <c r="BD587" t="s">
        <v>103</v>
      </c>
      <c r="BE587">
        <v>1</v>
      </c>
      <c r="BG587" t="s">
        <v>5305</v>
      </c>
      <c r="BI587" t="s">
        <v>262</v>
      </c>
      <c r="BN587" t="s">
        <v>5115</v>
      </c>
      <c r="BO587" t="s">
        <v>5061</v>
      </c>
      <c r="BP587" t="s">
        <v>5062</v>
      </c>
      <c r="BS587" t="e">
        <f>_xlfn.XLOOKUP(AV587,#REF!,#REF!)</f>
        <v>#REF!</v>
      </c>
    </row>
    <row r="588" spans="2:71" x14ac:dyDescent="0.2">
      <c r="C588" t="s">
        <v>94</v>
      </c>
      <c r="E588" t="s">
        <v>1932</v>
      </c>
      <c r="F588" t="s">
        <v>1933</v>
      </c>
      <c r="G588" t="s">
        <v>1934</v>
      </c>
      <c r="H588" s="1">
        <v>45096</v>
      </c>
      <c r="J588" t="s">
        <v>4697</v>
      </c>
      <c r="K588">
        <v>14</v>
      </c>
      <c r="L588" t="s">
        <v>4703</v>
      </c>
      <c r="M588" t="s">
        <v>293</v>
      </c>
      <c r="N588" t="s">
        <v>4668</v>
      </c>
      <c r="O588" t="s">
        <v>98</v>
      </c>
      <c r="P588" t="s">
        <v>99</v>
      </c>
      <c r="Q588">
        <f t="shared" si="142"/>
        <v>31</v>
      </c>
      <c r="R588" s="3">
        <v>840780</v>
      </c>
      <c r="S588" s="3">
        <v>145130</v>
      </c>
      <c r="T588" s="20">
        <v>0</v>
      </c>
      <c r="U588" s="3">
        <f t="shared" si="139"/>
        <v>0</v>
      </c>
      <c r="V588" s="21"/>
      <c r="W588" s="3">
        <v>3368.5096153846152</v>
      </c>
      <c r="X588" s="3">
        <v>1946.25</v>
      </c>
      <c r="Y588" s="22">
        <v>350.32499999999999</v>
      </c>
      <c r="Z588">
        <v>75</v>
      </c>
      <c r="AB588" s="3">
        <v>0</v>
      </c>
      <c r="AC588" s="3">
        <v>4167</v>
      </c>
      <c r="AD588" s="3">
        <f t="shared" si="148"/>
        <v>155037.08461538464</v>
      </c>
      <c r="AE588" s="3">
        <v>5687.5</v>
      </c>
      <c r="AG588" s="3">
        <f t="shared" si="143"/>
        <v>160724.58461538464</v>
      </c>
      <c r="AJ588" s="3">
        <v>3900.7409927950625</v>
      </c>
      <c r="AK588" t="s">
        <v>289</v>
      </c>
      <c r="AL588" t="s">
        <v>290</v>
      </c>
      <c r="AM588" s="23">
        <v>8.5000000000000006E-2</v>
      </c>
      <c r="AN588" s="24">
        <f t="shared" si="140"/>
        <v>164625.3256081797</v>
      </c>
      <c r="AO588" s="25">
        <f t="shared" si="149"/>
        <v>13993.152676695276</v>
      </c>
      <c r="AP588" s="3">
        <f t="shared" si="141"/>
        <v>29700</v>
      </c>
      <c r="AQ588" s="24">
        <f t="shared" si="150"/>
        <v>2524.5</v>
      </c>
      <c r="AR588" s="24">
        <f t="shared" si="151"/>
        <v>210842.97828487499</v>
      </c>
      <c r="AS588" s="24">
        <f t="shared" si="144"/>
        <v>194325.3256081797</v>
      </c>
      <c r="AT588" t="s">
        <v>134</v>
      </c>
      <c r="AU588" t="s">
        <v>134</v>
      </c>
      <c r="AV588" t="s">
        <v>135</v>
      </c>
      <c r="AW588">
        <v>35802</v>
      </c>
      <c r="AX588" t="s">
        <v>136</v>
      </c>
      <c r="AY588">
        <v>94.088300000000004</v>
      </c>
      <c r="AZ588" s="3">
        <f t="shared" si="145"/>
        <v>2240.9053865876522</v>
      </c>
      <c r="BA588" s="24">
        <f t="shared" si="146"/>
        <v>194325.3256081797</v>
      </c>
      <c r="BB588" s="24">
        <f t="shared" si="147"/>
        <v>16517.652676695288</v>
      </c>
      <c r="BD588" t="s">
        <v>103</v>
      </c>
      <c r="BE588">
        <v>1</v>
      </c>
      <c r="BG588" t="s">
        <v>5305</v>
      </c>
      <c r="BI588" t="s">
        <v>312</v>
      </c>
      <c r="BN588" t="s">
        <v>5106</v>
      </c>
      <c r="BO588" t="s">
        <v>134</v>
      </c>
      <c r="BP588" t="s">
        <v>5107</v>
      </c>
      <c r="BS588" t="e">
        <f>_xlfn.XLOOKUP(AV588,#REF!,#REF!)</f>
        <v>#REF!</v>
      </c>
    </row>
    <row r="589" spans="2:71" x14ac:dyDescent="0.2">
      <c r="C589" t="s">
        <v>94</v>
      </c>
      <c r="E589" t="s">
        <v>1935</v>
      </c>
      <c r="F589" t="s">
        <v>1936</v>
      </c>
      <c r="G589" t="s">
        <v>1937</v>
      </c>
      <c r="H589" s="1">
        <v>45092</v>
      </c>
      <c r="J589" t="s">
        <v>4708</v>
      </c>
      <c r="K589">
        <v>12</v>
      </c>
      <c r="L589" t="s">
        <v>4703</v>
      </c>
      <c r="M589" t="s">
        <v>293</v>
      </c>
      <c r="N589" t="s">
        <v>4668</v>
      </c>
      <c r="O589" t="s">
        <v>98</v>
      </c>
      <c r="P589" t="s">
        <v>99</v>
      </c>
      <c r="Q589">
        <f t="shared" si="142"/>
        <v>31</v>
      </c>
      <c r="R589" s="3">
        <v>456935</v>
      </c>
      <c r="S589" s="3">
        <v>81155.75</v>
      </c>
      <c r="T589" s="20">
        <v>0</v>
      </c>
      <c r="U589" s="3">
        <f t="shared" ref="U589:U652" si="152">+S589*T589</f>
        <v>0</v>
      </c>
      <c r="V589" s="21"/>
      <c r="W589" s="3">
        <v>1830.6690705128203</v>
      </c>
      <c r="X589" s="3">
        <v>1057.7199074074074</v>
      </c>
      <c r="Y589" s="22">
        <v>190.38958333333332</v>
      </c>
      <c r="Z589">
        <v>75</v>
      </c>
      <c r="AB589" s="3">
        <v>0</v>
      </c>
      <c r="AC589" s="3">
        <v>4167</v>
      </c>
      <c r="AD589" s="3">
        <f t="shared" si="148"/>
        <v>88476.528561253552</v>
      </c>
      <c r="AE589" s="3">
        <v>5687.5</v>
      </c>
      <c r="AG589" s="3">
        <f t="shared" si="143"/>
        <v>94164.028561253552</v>
      </c>
      <c r="AJ589" s="3">
        <v>3900.7409927950625</v>
      </c>
      <c r="AK589" t="s">
        <v>289</v>
      </c>
      <c r="AL589" t="s">
        <v>290</v>
      </c>
      <c r="AM589" s="23">
        <v>8.5000000000000006E-2</v>
      </c>
      <c r="AN589" s="24">
        <f t="shared" si="140"/>
        <v>98064.769554048617</v>
      </c>
      <c r="AO589" s="25">
        <f t="shared" si="149"/>
        <v>8335.5054120941331</v>
      </c>
      <c r="AP589" s="3">
        <f t="shared" si="141"/>
        <v>29700</v>
      </c>
      <c r="AQ589" s="24">
        <f t="shared" si="150"/>
        <v>2524.5</v>
      </c>
      <c r="AR589" s="24">
        <f t="shared" si="151"/>
        <v>138624.77496614275</v>
      </c>
      <c r="AS589" s="24">
        <f t="shared" si="144"/>
        <v>127764.76955404862</v>
      </c>
      <c r="AT589" t="s">
        <v>134</v>
      </c>
      <c r="AU589" t="s">
        <v>134</v>
      </c>
      <c r="AV589" t="s">
        <v>135</v>
      </c>
      <c r="AW589">
        <v>35802</v>
      </c>
      <c r="AX589" t="s">
        <v>136</v>
      </c>
      <c r="AY589">
        <v>94.088300000000004</v>
      </c>
      <c r="AZ589" s="3">
        <f t="shared" si="145"/>
        <v>1473.3476422269587</v>
      </c>
      <c r="BA589" s="24">
        <f t="shared" si="146"/>
        <v>127764.76955404862</v>
      </c>
      <c r="BB589" s="24">
        <f t="shared" si="147"/>
        <v>10860.005412094135</v>
      </c>
      <c r="BD589" t="s">
        <v>103</v>
      </c>
      <c r="BE589">
        <v>1</v>
      </c>
      <c r="BG589" t="s">
        <v>5305</v>
      </c>
      <c r="BI589" t="s">
        <v>262</v>
      </c>
      <c r="BN589" t="s">
        <v>5106</v>
      </c>
      <c r="BO589" t="s">
        <v>134</v>
      </c>
      <c r="BP589" t="s">
        <v>5107</v>
      </c>
      <c r="BS589" t="e">
        <f>_xlfn.XLOOKUP(AV589,#REF!,#REF!)</f>
        <v>#REF!</v>
      </c>
    </row>
    <row r="590" spans="2:71" x14ac:dyDescent="0.2">
      <c r="C590" t="s">
        <v>94</v>
      </c>
      <c r="E590" t="s">
        <v>1938</v>
      </c>
      <c r="F590" t="s">
        <v>1939</v>
      </c>
      <c r="G590" t="s">
        <v>1940</v>
      </c>
      <c r="H590" s="1">
        <v>45062</v>
      </c>
      <c r="J590" t="s">
        <v>4678</v>
      </c>
      <c r="K590">
        <v>15</v>
      </c>
      <c r="L590" t="s">
        <v>4691</v>
      </c>
      <c r="M590" t="s">
        <v>4444</v>
      </c>
      <c r="N590" t="s">
        <v>4668</v>
      </c>
      <c r="O590" t="s">
        <v>98</v>
      </c>
      <c r="P590" t="s">
        <v>99</v>
      </c>
      <c r="Q590">
        <f t="shared" si="142"/>
        <v>31</v>
      </c>
      <c r="R590" s="3">
        <v>983079</v>
      </c>
      <c r="S590" s="3">
        <v>163846.5</v>
      </c>
      <c r="T590" s="20">
        <v>0</v>
      </c>
      <c r="U590" s="3">
        <f t="shared" si="152"/>
        <v>0</v>
      </c>
      <c r="V590" s="21"/>
      <c r="W590" s="3">
        <v>3938.6177884615386</v>
      </c>
      <c r="X590" s="3">
        <v>2275.6458333333335</v>
      </c>
      <c r="Y590" s="22">
        <v>409.61625000000004</v>
      </c>
      <c r="Z590">
        <v>75</v>
      </c>
      <c r="AB590" s="3">
        <v>0</v>
      </c>
      <c r="AC590" s="3">
        <v>4167</v>
      </c>
      <c r="AD590" s="3">
        <f t="shared" si="148"/>
        <v>174712.37987179487</v>
      </c>
      <c r="AE590" s="3">
        <v>7046.666666666667</v>
      </c>
      <c r="AG590" s="3">
        <f t="shared" si="143"/>
        <v>181759.04653846152</v>
      </c>
      <c r="AJ590" s="3">
        <v>0</v>
      </c>
      <c r="AK590" t="s">
        <v>100</v>
      </c>
      <c r="AM590" s="23">
        <v>0.1</v>
      </c>
      <c r="AN590" s="24">
        <f t="shared" si="140"/>
        <v>181759.04653846152</v>
      </c>
      <c r="AO590" s="25">
        <f t="shared" si="149"/>
        <v>18175.904653846152</v>
      </c>
      <c r="AP590" s="3">
        <f t="shared" si="141"/>
        <v>29700</v>
      </c>
      <c r="AQ590" s="24">
        <f t="shared" si="150"/>
        <v>2970</v>
      </c>
      <c r="AR590" s="24">
        <f t="shared" si="151"/>
        <v>232604.95119230766</v>
      </c>
      <c r="AS590" s="24">
        <f t="shared" si="144"/>
        <v>211459.04653846152</v>
      </c>
      <c r="AT590" t="s">
        <v>134</v>
      </c>
      <c r="AU590" t="s">
        <v>134</v>
      </c>
      <c r="AV590" t="s">
        <v>135</v>
      </c>
      <c r="AW590">
        <v>37208</v>
      </c>
      <c r="AX590" t="s">
        <v>136</v>
      </c>
      <c r="AY590">
        <v>94.088300000000004</v>
      </c>
      <c r="AZ590" s="3">
        <f t="shared" si="145"/>
        <v>2472.1984688033226</v>
      </c>
      <c r="BA590" s="24">
        <f t="shared" si="146"/>
        <v>211459.04653846152</v>
      </c>
      <c r="BB590" s="24">
        <f t="shared" si="147"/>
        <v>21145.904653846141</v>
      </c>
      <c r="BD590" t="s">
        <v>103</v>
      </c>
      <c r="BE590">
        <v>1</v>
      </c>
      <c r="BG590" t="s">
        <v>5305</v>
      </c>
      <c r="BI590" t="s">
        <v>451</v>
      </c>
      <c r="BN590" t="s">
        <v>5157</v>
      </c>
      <c r="BO590" t="s">
        <v>134</v>
      </c>
      <c r="BP590" t="s">
        <v>5091</v>
      </c>
      <c r="BS590" t="e">
        <f>_xlfn.XLOOKUP(AV590,#REF!,#REF!)</f>
        <v>#REF!</v>
      </c>
    </row>
    <row r="591" spans="2:71" x14ac:dyDescent="0.2">
      <c r="C591" t="s">
        <v>94</v>
      </c>
      <c r="E591" t="s">
        <v>1941</v>
      </c>
      <c r="F591" t="s">
        <v>1942</v>
      </c>
      <c r="G591" t="s">
        <v>1943</v>
      </c>
      <c r="H591" s="1">
        <v>45089</v>
      </c>
      <c r="J591" t="s">
        <v>4708</v>
      </c>
      <c r="K591">
        <v>12</v>
      </c>
      <c r="L591" t="s">
        <v>4703</v>
      </c>
      <c r="M591" t="s">
        <v>293</v>
      </c>
      <c r="N591" t="s">
        <v>4668</v>
      </c>
      <c r="O591" t="s">
        <v>98</v>
      </c>
      <c r="P591" t="s">
        <v>99</v>
      </c>
      <c r="Q591">
        <f t="shared" si="142"/>
        <v>31</v>
      </c>
      <c r="R591" s="3">
        <v>454219</v>
      </c>
      <c r="S591" s="3">
        <v>80703.083333333328</v>
      </c>
      <c r="T591" s="20">
        <v>0</v>
      </c>
      <c r="U591" s="3">
        <f t="shared" si="152"/>
        <v>0</v>
      </c>
      <c r="V591" s="21"/>
      <c r="W591" s="3">
        <v>1819.7876602564102</v>
      </c>
      <c r="X591" s="3">
        <v>1051.4328703703704</v>
      </c>
      <c r="Y591" s="22">
        <v>189.25791666666669</v>
      </c>
      <c r="Z591">
        <v>75</v>
      </c>
      <c r="AB591" s="3">
        <v>2048.9361921001982</v>
      </c>
      <c r="AC591" s="3">
        <v>4167</v>
      </c>
      <c r="AD591" s="3">
        <f t="shared" si="148"/>
        <v>90054.497972726967</v>
      </c>
      <c r="AE591" s="3">
        <v>5687.5</v>
      </c>
      <c r="AG591" s="3">
        <f t="shared" si="143"/>
        <v>95741.997972726967</v>
      </c>
      <c r="AJ591" s="3">
        <v>5785.5624142824954</v>
      </c>
      <c r="AK591" t="s">
        <v>266</v>
      </c>
      <c r="AL591" t="s">
        <v>267</v>
      </c>
      <c r="AM591" s="23">
        <v>8.5000000000000006E-2</v>
      </c>
      <c r="AN591" s="24">
        <f t="shared" si="140"/>
        <v>101527.56038700946</v>
      </c>
      <c r="AO591" s="25">
        <f t="shared" si="149"/>
        <v>8629.8426328958049</v>
      </c>
      <c r="AP591" s="3">
        <f t="shared" si="141"/>
        <v>29700</v>
      </c>
      <c r="AQ591" s="24">
        <f t="shared" si="150"/>
        <v>2524.5</v>
      </c>
      <c r="AR591" s="24">
        <f t="shared" si="151"/>
        <v>142381.90301990526</v>
      </c>
      <c r="AS591" s="24">
        <f t="shared" si="144"/>
        <v>131227.56038700946</v>
      </c>
      <c r="AT591" t="s">
        <v>134</v>
      </c>
      <c r="AU591" t="s">
        <v>134</v>
      </c>
      <c r="AV591" t="s">
        <v>135</v>
      </c>
      <c r="AW591">
        <v>90373</v>
      </c>
      <c r="AX591" t="s">
        <v>136</v>
      </c>
      <c r="AY591">
        <v>94.088300000000004</v>
      </c>
      <c r="AZ591" s="3">
        <f t="shared" si="145"/>
        <v>1513.2795790752439</v>
      </c>
      <c r="BA591" s="24">
        <f t="shared" si="146"/>
        <v>131227.56038700946</v>
      </c>
      <c r="BB591" s="24">
        <f t="shared" si="147"/>
        <v>11154.342632895801</v>
      </c>
      <c r="BD591" t="s">
        <v>103</v>
      </c>
      <c r="BE591">
        <v>1</v>
      </c>
      <c r="BG591" t="s">
        <v>5305</v>
      </c>
      <c r="BI591" t="s">
        <v>199</v>
      </c>
      <c r="BN591" t="s">
        <v>5115</v>
      </c>
      <c r="BO591" t="s">
        <v>5061</v>
      </c>
      <c r="BP591" t="s">
        <v>5062</v>
      </c>
      <c r="BS591" t="e">
        <f>_xlfn.XLOOKUP(AV591,#REF!,#REF!)</f>
        <v>#REF!</v>
      </c>
    </row>
    <row r="592" spans="2:71" x14ac:dyDescent="0.2">
      <c r="C592" t="s">
        <v>94</v>
      </c>
      <c r="E592" t="s">
        <v>1944</v>
      </c>
      <c r="F592" t="s">
        <v>1945</v>
      </c>
      <c r="G592" t="s">
        <v>1946</v>
      </c>
      <c r="H592" s="1">
        <v>45068</v>
      </c>
      <c r="J592" t="s">
        <v>4697</v>
      </c>
      <c r="K592">
        <v>14</v>
      </c>
      <c r="L592" t="s">
        <v>4691</v>
      </c>
      <c r="M592" t="s">
        <v>4444</v>
      </c>
      <c r="N592" t="s">
        <v>4668</v>
      </c>
      <c r="O592" t="s">
        <v>98</v>
      </c>
      <c r="P592" t="s">
        <v>99</v>
      </c>
      <c r="Q592">
        <f t="shared" si="142"/>
        <v>31</v>
      </c>
      <c r="R592" s="3">
        <v>810564</v>
      </c>
      <c r="S592" s="3">
        <v>135094</v>
      </c>
      <c r="T592" s="20">
        <v>0</v>
      </c>
      <c r="U592" s="3">
        <f t="shared" si="152"/>
        <v>0</v>
      </c>
      <c r="V592" s="21"/>
      <c r="W592" s="3">
        <v>3247.4519230769233</v>
      </c>
      <c r="X592" s="3">
        <v>1876.3055555555557</v>
      </c>
      <c r="Y592" s="22">
        <v>337.73500000000001</v>
      </c>
      <c r="Z592">
        <v>75</v>
      </c>
      <c r="AB592" s="3">
        <v>0</v>
      </c>
      <c r="AC592" s="3">
        <v>4167</v>
      </c>
      <c r="AD592" s="3">
        <f t="shared" si="148"/>
        <v>144797.49247863248</v>
      </c>
      <c r="AE592" s="3">
        <v>7046.666666666667</v>
      </c>
      <c r="AG592" s="3">
        <f t="shared" si="143"/>
        <v>151844.15914529914</v>
      </c>
      <c r="AJ592" s="3">
        <v>7372.3146980524034</v>
      </c>
      <c r="AK592" t="s">
        <v>433</v>
      </c>
      <c r="AL592" t="s">
        <v>434</v>
      </c>
      <c r="AM592" s="23">
        <v>0.1</v>
      </c>
      <c r="AN592" s="24">
        <f t="shared" si="140"/>
        <v>159216.47384335153</v>
      </c>
      <c r="AO592" s="25">
        <f t="shared" si="149"/>
        <v>15921.647384335154</v>
      </c>
      <c r="AP592" s="3">
        <f t="shared" si="141"/>
        <v>29700</v>
      </c>
      <c r="AQ592" s="24">
        <f t="shared" si="150"/>
        <v>2970</v>
      </c>
      <c r="AR592" s="24">
        <f t="shared" si="151"/>
        <v>207808.12122768667</v>
      </c>
      <c r="AS592" s="24">
        <f t="shared" si="144"/>
        <v>188916.47384335153</v>
      </c>
      <c r="AT592" t="s">
        <v>134</v>
      </c>
      <c r="AU592" t="s">
        <v>134</v>
      </c>
      <c r="AV592" t="s">
        <v>135</v>
      </c>
      <c r="AW592">
        <v>90324</v>
      </c>
      <c r="AX592" t="s">
        <v>136</v>
      </c>
      <c r="AY592">
        <v>94.088300000000004</v>
      </c>
      <c r="AZ592" s="3">
        <f t="shared" si="145"/>
        <v>2208.6499727137875</v>
      </c>
      <c r="BA592" s="24">
        <f t="shared" si="146"/>
        <v>188916.47384335153</v>
      </c>
      <c r="BB592" s="24">
        <f t="shared" si="147"/>
        <v>18891.647384335141</v>
      </c>
      <c r="BD592" t="s">
        <v>103</v>
      </c>
      <c r="BE592">
        <v>1</v>
      </c>
      <c r="BG592" t="s">
        <v>5305</v>
      </c>
      <c r="BI592" t="s">
        <v>435</v>
      </c>
      <c r="BN592" t="s">
        <v>5119</v>
      </c>
      <c r="BO592" t="s">
        <v>134</v>
      </c>
      <c r="BP592" t="s">
        <v>5091</v>
      </c>
      <c r="BS592" t="e">
        <f>_xlfn.XLOOKUP(AV592,#REF!,#REF!)</f>
        <v>#REF!</v>
      </c>
    </row>
    <row r="593" spans="2:71" x14ac:dyDescent="0.2">
      <c r="C593" t="s">
        <v>94</v>
      </c>
      <c r="E593" t="s">
        <v>1947</v>
      </c>
      <c r="F593" t="s">
        <v>1948</v>
      </c>
      <c r="G593" t="s">
        <v>1949</v>
      </c>
      <c r="H593" s="1">
        <v>45068</v>
      </c>
      <c r="J593" t="s">
        <v>4678</v>
      </c>
      <c r="K593">
        <v>15</v>
      </c>
      <c r="L593" t="s">
        <v>4691</v>
      </c>
      <c r="M593" t="s">
        <v>4444</v>
      </c>
      <c r="N593" t="s">
        <v>4668</v>
      </c>
      <c r="O593" t="s">
        <v>98</v>
      </c>
      <c r="P593" t="s">
        <v>99</v>
      </c>
      <c r="Q593">
        <f t="shared" si="142"/>
        <v>31</v>
      </c>
      <c r="R593" s="3">
        <v>1165336</v>
      </c>
      <c r="S593" s="3">
        <v>194222.66666666666</v>
      </c>
      <c r="T593" s="20">
        <v>0</v>
      </c>
      <c r="U593" s="3">
        <f t="shared" si="152"/>
        <v>0</v>
      </c>
      <c r="V593" s="21"/>
      <c r="W593" s="3">
        <v>4668.8141025641025</v>
      </c>
      <c r="X593" s="3">
        <v>2697.537037037037</v>
      </c>
      <c r="Y593" s="22">
        <v>485.55666666666667</v>
      </c>
      <c r="Z593">
        <v>75</v>
      </c>
      <c r="AB593" s="3">
        <v>8707.9788164258425</v>
      </c>
      <c r="AC593" s="3">
        <v>4167</v>
      </c>
      <c r="AD593" s="3">
        <f t="shared" si="148"/>
        <v>215024.55328936031</v>
      </c>
      <c r="AE593" s="3">
        <v>7046.666666666667</v>
      </c>
      <c r="AG593" s="3">
        <f t="shared" si="143"/>
        <v>222071.21995602697</v>
      </c>
      <c r="AJ593" s="3">
        <v>16772.619396754653</v>
      </c>
      <c r="AK593" t="s">
        <v>538</v>
      </c>
      <c r="AL593" t="s">
        <v>539</v>
      </c>
      <c r="AM593" s="23">
        <v>0.1</v>
      </c>
      <c r="AN593" s="24">
        <f t="shared" ref="AN593:AN656" si="153">AG593+AJ593+AH593+AI593</f>
        <v>238843.83935278162</v>
      </c>
      <c r="AO593" s="25">
        <f t="shared" si="149"/>
        <v>23884.383935278165</v>
      </c>
      <c r="AP593" s="3">
        <f t="shared" si="141"/>
        <v>29700</v>
      </c>
      <c r="AQ593" s="24">
        <f t="shared" si="150"/>
        <v>2970</v>
      </c>
      <c r="AR593" s="24">
        <f t="shared" si="151"/>
        <v>295398.22328805982</v>
      </c>
      <c r="AS593" s="24">
        <f t="shared" si="144"/>
        <v>268543.83935278165</v>
      </c>
      <c r="AT593" t="s">
        <v>836</v>
      </c>
      <c r="AU593" t="s">
        <v>836</v>
      </c>
      <c r="AV593" t="s">
        <v>837</v>
      </c>
      <c r="AW593" t="s">
        <v>4882</v>
      </c>
      <c r="AX593" t="s">
        <v>102</v>
      </c>
      <c r="AY593">
        <v>108.643</v>
      </c>
      <c r="AZ593" s="3">
        <f t="shared" si="145"/>
        <v>2718.9807285150428</v>
      </c>
      <c r="BA593" s="24">
        <f t="shared" si="146"/>
        <v>268543.83935278165</v>
      </c>
      <c r="BB593" s="24">
        <f t="shared" si="147"/>
        <v>26854.383935278165</v>
      </c>
      <c r="BD593" t="s">
        <v>103</v>
      </c>
      <c r="BE593">
        <v>1</v>
      </c>
      <c r="BG593" t="s">
        <v>170</v>
      </c>
      <c r="BI593" t="s">
        <v>540</v>
      </c>
      <c r="BN593" t="s">
        <v>5119</v>
      </c>
      <c r="BO593" t="s">
        <v>5184</v>
      </c>
      <c r="BP593" t="s">
        <v>4725</v>
      </c>
      <c r="BS593" t="e">
        <f>_xlfn.XLOOKUP(AV593,#REF!,#REF!)</f>
        <v>#REF!</v>
      </c>
    </row>
    <row r="594" spans="2:71" x14ac:dyDescent="0.2">
      <c r="B594">
        <f>+COUNTIF(F594:F3761,F594)</f>
        <v>2</v>
      </c>
      <c r="C594" t="s">
        <v>94</v>
      </c>
      <c r="E594" t="s">
        <v>1950</v>
      </c>
      <c r="F594" t="s">
        <v>1951</v>
      </c>
      <c r="G594" t="s">
        <v>1952</v>
      </c>
      <c r="H594" s="1">
        <v>45125</v>
      </c>
      <c r="J594" t="s">
        <v>4708</v>
      </c>
      <c r="K594">
        <v>12</v>
      </c>
      <c r="L594" t="s">
        <v>4703</v>
      </c>
      <c r="M594" t="s">
        <v>293</v>
      </c>
      <c r="N594" t="s">
        <v>4668</v>
      </c>
      <c r="O594" t="s">
        <v>98</v>
      </c>
      <c r="P594" t="s">
        <v>99</v>
      </c>
      <c r="Q594">
        <f t="shared" si="142"/>
        <v>31</v>
      </c>
      <c r="R594" s="3">
        <v>459370</v>
      </c>
      <c r="S594" s="3">
        <v>81561.666666666672</v>
      </c>
      <c r="T594" s="20">
        <v>0</v>
      </c>
      <c r="U594" s="3">
        <f t="shared" si="152"/>
        <v>0</v>
      </c>
      <c r="V594" s="21"/>
      <c r="W594" s="3">
        <v>1840.4246794871797</v>
      </c>
      <c r="X594" s="3">
        <v>1063.3564814814815</v>
      </c>
      <c r="Y594" s="22">
        <v>191.4041666666667</v>
      </c>
      <c r="Z594">
        <v>75</v>
      </c>
      <c r="AB594" s="3">
        <v>0</v>
      </c>
      <c r="AC594" s="3">
        <v>4167</v>
      </c>
      <c r="AD594" s="3">
        <f t="shared" si="148"/>
        <v>88898.851994301978</v>
      </c>
      <c r="AE594" s="3">
        <v>5687.5</v>
      </c>
      <c r="AG594" s="3">
        <f t="shared" si="143"/>
        <v>94586.351994301978</v>
      </c>
      <c r="AJ594" s="3">
        <v>7530.1189525032505</v>
      </c>
      <c r="AK594" t="s">
        <v>523</v>
      </c>
      <c r="AL594" t="s">
        <v>524</v>
      </c>
      <c r="AM594" s="23">
        <v>8.5000000000000006E-2</v>
      </c>
      <c r="AN594" s="24">
        <f t="shared" si="153"/>
        <v>102116.47094680523</v>
      </c>
      <c r="AO594" s="25">
        <f t="shared" si="149"/>
        <v>8679.9000304784458</v>
      </c>
      <c r="AP594" s="3">
        <f t="shared" si="141"/>
        <v>29700</v>
      </c>
      <c r="AQ594" s="24">
        <f t="shared" si="150"/>
        <v>2524.5</v>
      </c>
      <c r="AR594" s="24">
        <f t="shared" si="151"/>
        <v>143020.87097728369</v>
      </c>
      <c r="AS594" s="24">
        <f t="shared" si="144"/>
        <v>131816.47094680523</v>
      </c>
      <c r="AT594" t="s">
        <v>141</v>
      </c>
      <c r="AU594" t="s">
        <v>141</v>
      </c>
      <c r="AV594" t="s">
        <v>142</v>
      </c>
      <c r="AW594">
        <v>1206</v>
      </c>
      <c r="AX594" t="s">
        <v>143</v>
      </c>
      <c r="AY594">
        <v>67.992199999999997</v>
      </c>
      <c r="AZ594" s="3">
        <f t="shared" si="145"/>
        <v>2103.489385213064</v>
      </c>
      <c r="BA594" s="24">
        <f t="shared" si="146"/>
        <v>131816.47094680523</v>
      </c>
      <c r="BB594" s="24">
        <f t="shared" si="147"/>
        <v>11204.400030478457</v>
      </c>
      <c r="BD594" t="s">
        <v>103</v>
      </c>
      <c r="BE594">
        <v>1</v>
      </c>
      <c r="BG594" t="s">
        <v>5306</v>
      </c>
      <c r="BI594" t="s">
        <v>312</v>
      </c>
      <c r="BN594" t="s">
        <v>5086</v>
      </c>
      <c r="BO594" t="s">
        <v>5068</v>
      </c>
      <c r="BP594" t="s">
        <v>5062</v>
      </c>
      <c r="BS594" t="e">
        <f>_xlfn.XLOOKUP(AV594,#REF!,#REF!)</f>
        <v>#REF!</v>
      </c>
    </row>
    <row r="595" spans="2:71" x14ac:dyDescent="0.2">
      <c r="C595" t="s">
        <v>94</v>
      </c>
      <c r="E595" t="s">
        <v>1953</v>
      </c>
      <c r="F595" t="s">
        <v>1954</v>
      </c>
      <c r="G595" t="s">
        <v>1955</v>
      </c>
      <c r="H595" s="1">
        <v>45075</v>
      </c>
      <c r="J595" t="s">
        <v>4678</v>
      </c>
      <c r="K595">
        <v>15</v>
      </c>
      <c r="L595" t="s">
        <v>4691</v>
      </c>
      <c r="M595" t="s">
        <v>4444</v>
      </c>
      <c r="N595" t="s">
        <v>4668</v>
      </c>
      <c r="O595" t="s">
        <v>98</v>
      </c>
      <c r="P595" t="s">
        <v>99</v>
      </c>
      <c r="Q595">
        <f t="shared" si="142"/>
        <v>31</v>
      </c>
      <c r="R595" s="3">
        <v>1483811</v>
      </c>
      <c r="S595" s="3">
        <v>247301.75</v>
      </c>
      <c r="T595" s="20">
        <v>0</v>
      </c>
      <c r="U595" s="3">
        <f t="shared" si="152"/>
        <v>0</v>
      </c>
      <c r="V595" s="21"/>
      <c r="W595" s="3">
        <v>5944.7556089743593</v>
      </c>
      <c r="X595" s="3">
        <v>3434.7476851851852</v>
      </c>
      <c r="Y595" s="22">
        <v>618.25458333333336</v>
      </c>
      <c r="Z595">
        <v>75</v>
      </c>
      <c r="AB595" s="3">
        <v>11401.305440941553</v>
      </c>
      <c r="AC595" s="3">
        <v>4167</v>
      </c>
      <c r="AD595" s="3">
        <f t="shared" si="148"/>
        <v>272942.81331843446</v>
      </c>
      <c r="AE595" s="3">
        <v>7046.666666666667</v>
      </c>
      <c r="AG595" s="3">
        <f t="shared" si="143"/>
        <v>279989.47998510115</v>
      </c>
      <c r="AJ595" s="3">
        <v>7372.3146980524034</v>
      </c>
      <c r="AK595" t="s">
        <v>433</v>
      </c>
      <c r="AL595" t="s">
        <v>434</v>
      </c>
      <c r="AM595" s="23">
        <v>0.1</v>
      </c>
      <c r="AN595" s="24">
        <f t="shared" si="153"/>
        <v>287361.79468315357</v>
      </c>
      <c r="AO595" s="25">
        <f t="shared" si="149"/>
        <v>28736.179468315357</v>
      </c>
      <c r="AP595" s="3">
        <f t="shared" si="141"/>
        <v>29700</v>
      </c>
      <c r="AQ595" s="24">
        <f t="shared" si="150"/>
        <v>2970</v>
      </c>
      <c r="AR595" s="24">
        <f t="shared" si="151"/>
        <v>348767.97415146895</v>
      </c>
      <c r="AS595" s="24">
        <f t="shared" si="144"/>
        <v>317061.79468315357</v>
      </c>
      <c r="AT595" t="s">
        <v>134</v>
      </c>
      <c r="AU595" t="s">
        <v>134</v>
      </c>
      <c r="AV595" t="s">
        <v>135</v>
      </c>
      <c r="AW595">
        <v>90324</v>
      </c>
      <c r="AX595" t="s">
        <v>136</v>
      </c>
      <c r="AY595">
        <v>94.088300000000004</v>
      </c>
      <c r="AZ595" s="3">
        <f t="shared" si="145"/>
        <v>3706.8155567851577</v>
      </c>
      <c r="BA595" s="24">
        <f t="shared" si="146"/>
        <v>317061.79468315357</v>
      </c>
      <c r="BB595" s="24">
        <f t="shared" si="147"/>
        <v>31706.179468315386</v>
      </c>
      <c r="BD595" t="s">
        <v>103</v>
      </c>
      <c r="BE595">
        <v>1</v>
      </c>
      <c r="BG595" t="s">
        <v>5305</v>
      </c>
      <c r="BI595" t="s">
        <v>435</v>
      </c>
      <c r="BN595" t="s">
        <v>5119</v>
      </c>
      <c r="BO595" t="s">
        <v>134</v>
      </c>
      <c r="BP595" t="s">
        <v>5091</v>
      </c>
      <c r="BS595" t="e">
        <f>_xlfn.XLOOKUP(AV595,#REF!,#REF!)</f>
        <v>#REF!</v>
      </c>
    </row>
    <row r="596" spans="2:71" x14ac:dyDescent="0.2">
      <c r="C596" t="s">
        <v>94</v>
      </c>
      <c r="E596" t="s">
        <v>1956</v>
      </c>
      <c r="F596" t="s">
        <v>1957</v>
      </c>
      <c r="G596" t="s">
        <v>1958</v>
      </c>
      <c r="H596" s="1">
        <v>45077</v>
      </c>
      <c r="J596" t="s">
        <v>4702</v>
      </c>
      <c r="K596">
        <v>13</v>
      </c>
      <c r="L596" t="s">
        <v>4691</v>
      </c>
      <c r="M596" t="s">
        <v>4444</v>
      </c>
      <c r="N596" t="s">
        <v>4668</v>
      </c>
      <c r="O596" t="s">
        <v>98</v>
      </c>
      <c r="P596" t="s">
        <v>99</v>
      </c>
      <c r="Q596">
        <f t="shared" si="142"/>
        <v>31</v>
      </c>
      <c r="R596" s="3">
        <v>551644</v>
      </c>
      <c r="S596" s="3">
        <v>91940.583333333328</v>
      </c>
      <c r="T596" s="20">
        <v>0</v>
      </c>
      <c r="U596" s="3">
        <f t="shared" si="152"/>
        <v>0</v>
      </c>
      <c r="V596" s="21"/>
      <c r="W596" s="3">
        <v>2210.1121794871797</v>
      </c>
      <c r="X596" s="3">
        <v>1276.9537037037039</v>
      </c>
      <c r="Y596" s="22">
        <v>229.85166666666669</v>
      </c>
      <c r="Z596">
        <v>75</v>
      </c>
      <c r="AB596" s="3">
        <v>0</v>
      </c>
      <c r="AC596" s="3">
        <v>4167</v>
      </c>
      <c r="AD596" s="3">
        <f t="shared" si="148"/>
        <v>99899.500883190878</v>
      </c>
      <c r="AE596" s="3">
        <v>7046.666666666667</v>
      </c>
      <c r="AG596" s="3">
        <f t="shared" si="143"/>
        <v>106946.16754985755</v>
      </c>
      <c r="AJ596" s="3">
        <v>0</v>
      </c>
      <c r="AK596" t="s">
        <v>100</v>
      </c>
      <c r="AM596" s="23">
        <v>0.1</v>
      </c>
      <c r="AN596" s="24">
        <f t="shared" si="153"/>
        <v>106946.16754985755</v>
      </c>
      <c r="AO596" s="25">
        <f t="shared" si="149"/>
        <v>10694.616754985756</v>
      </c>
      <c r="AP596" s="3">
        <f t="shared" si="141"/>
        <v>29700</v>
      </c>
      <c r="AQ596" s="24">
        <f t="shared" si="150"/>
        <v>2970</v>
      </c>
      <c r="AR596" s="24">
        <f t="shared" si="151"/>
        <v>150310.78430484331</v>
      </c>
      <c r="AS596" s="24">
        <f t="shared" si="144"/>
        <v>136646.16754985755</v>
      </c>
      <c r="AT596" t="s">
        <v>188</v>
      </c>
      <c r="AU596" t="s">
        <v>188</v>
      </c>
      <c r="AV596" t="s">
        <v>189</v>
      </c>
      <c r="AW596">
        <v>6006</v>
      </c>
      <c r="AX596" t="s">
        <v>190</v>
      </c>
      <c r="AY596">
        <v>65.109899999999996</v>
      </c>
      <c r="AZ596" s="3">
        <f t="shared" si="145"/>
        <v>2308.5703449835328</v>
      </c>
      <c r="BA596" s="24">
        <f t="shared" si="146"/>
        <v>136646.16754985755</v>
      </c>
      <c r="BB596" s="24">
        <f t="shared" si="147"/>
        <v>13664.616754985764</v>
      </c>
      <c r="BD596" t="s">
        <v>103</v>
      </c>
      <c r="BE596">
        <v>1</v>
      </c>
      <c r="BG596" t="s">
        <v>5308</v>
      </c>
      <c r="BI596" t="s">
        <v>451</v>
      </c>
      <c r="BN596" t="s">
        <v>5139</v>
      </c>
      <c r="BO596" t="s">
        <v>188</v>
      </c>
      <c r="BP596" t="s">
        <v>188</v>
      </c>
      <c r="BS596" t="e">
        <f>_xlfn.XLOOKUP(AV596,#REF!,#REF!)</f>
        <v>#REF!</v>
      </c>
    </row>
    <row r="597" spans="2:71" x14ac:dyDescent="0.2">
      <c r="C597" t="s">
        <v>94</v>
      </c>
      <c r="E597" t="s">
        <v>1959</v>
      </c>
      <c r="F597" t="s">
        <v>1960</v>
      </c>
      <c r="G597" t="s">
        <v>1961</v>
      </c>
      <c r="H597" s="1">
        <v>45085</v>
      </c>
      <c r="J597" t="s">
        <v>4678</v>
      </c>
      <c r="K597">
        <v>15</v>
      </c>
      <c r="L597" t="s">
        <v>4691</v>
      </c>
      <c r="M597" t="s">
        <v>4444</v>
      </c>
      <c r="N597" t="s">
        <v>4668</v>
      </c>
      <c r="O597" t="s">
        <v>98</v>
      </c>
      <c r="P597" t="s">
        <v>99</v>
      </c>
      <c r="Q597">
        <f t="shared" si="142"/>
        <v>31</v>
      </c>
      <c r="R597" s="3">
        <v>908051</v>
      </c>
      <c r="S597" s="3">
        <v>151341.75</v>
      </c>
      <c r="T597" s="20">
        <v>0</v>
      </c>
      <c r="U597" s="3">
        <f t="shared" si="152"/>
        <v>0</v>
      </c>
      <c r="V597" s="21"/>
      <c r="W597" s="3">
        <v>3638.0248397435898</v>
      </c>
      <c r="X597" s="3">
        <v>2101.9699074074074</v>
      </c>
      <c r="Y597" s="22">
        <v>378.35458333333338</v>
      </c>
      <c r="Z597">
        <v>75</v>
      </c>
      <c r="AB597" s="3">
        <v>0</v>
      </c>
      <c r="AC597" s="3">
        <v>4167</v>
      </c>
      <c r="AD597" s="3">
        <f t="shared" si="148"/>
        <v>161702.09933048434</v>
      </c>
      <c r="AE597" s="3">
        <v>7046.666666666667</v>
      </c>
      <c r="AG597" s="3">
        <f t="shared" si="143"/>
        <v>168748.765997151</v>
      </c>
      <c r="AJ597" s="3">
        <v>0</v>
      </c>
      <c r="AK597" t="s">
        <v>100</v>
      </c>
      <c r="AM597" s="23">
        <v>0.1</v>
      </c>
      <c r="AN597" s="24">
        <f t="shared" si="153"/>
        <v>168748.765997151</v>
      </c>
      <c r="AO597" s="25">
        <f t="shared" si="149"/>
        <v>16874.876599715102</v>
      </c>
      <c r="AP597" s="3">
        <f t="shared" si="141"/>
        <v>29700</v>
      </c>
      <c r="AQ597" s="24">
        <f t="shared" si="150"/>
        <v>2970</v>
      </c>
      <c r="AR597" s="24">
        <f t="shared" si="151"/>
        <v>218293.64259686609</v>
      </c>
      <c r="AS597" s="24">
        <f t="shared" si="144"/>
        <v>198448.765997151</v>
      </c>
      <c r="AT597" t="s">
        <v>134</v>
      </c>
      <c r="AU597" t="s">
        <v>134</v>
      </c>
      <c r="AV597" t="s">
        <v>135</v>
      </c>
      <c r="AW597">
        <v>90324</v>
      </c>
      <c r="AX597" t="s">
        <v>136</v>
      </c>
      <c r="AY597">
        <v>94.088300000000004</v>
      </c>
      <c r="AZ597" s="3">
        <f t="shared" si="145"/>
        <v>2320.0933867108461</v>
      </c>
      <c r="BA597" s="24">
        <f t="shared" si="146"/>
        <v>198448.765997151</v>
      </c>
      <c r="BB597" s="24">
        <f t="shared" si="147"/>
        <v>19844.876599715091</v>
      </c>
      <c r="BD597" t="s">
        <v>103</v>
      </c>
      <c r="BE597">
        <v>1</v>
      </c>
      <c r="BG597" t="s">
        <v>5305</v>
      </c>
      <c r="BI597" t="s">
        <v>451</v>
      </c>
      <c r="BN597" t="s">
        <v>5157</v>
      </c>
      <c r="BO597" t="s">
        <v>134</v>
      </c>
      <c r="BP597" t="s">
        <v>5091</v>
      </c>
      <c r="BS597" t="e">
        <f>_xlfn.XLOOKUP(AV597,#REF!,#REF!)</f>
        <v>#REF!</v>
      </c>
    </row>
    <row r="598" spans="2:71" x14ac:dyDescent="0.2">
      <c r="C598" t="s">
        <v>94</v>
      </c>
      <c r="E598" t="s">
        <v>1962</v>
      </c>
      <c r="F598" t="s">
        <v>1963</v>
      </c>
      <c r="G598" t="s">
        <v>1964</v>
      </c>
      <c r="H598" s="1">
        <v>45078</v>
      </c>
      <c r="J598" t="s">
        <v>4678</v>
      </c>
      <c r="K598">
        <v>15</v>
      </c>
      <c r="L598" t="s">
        <v>4691</v>
      </c>
      <c r="M598" t="s">
        <v>4444</v>
      </c>
      <c r="N598" t="s">
        <v>4668</v>
      </c>
      <c r="O598" t="s">
        <v>98</v>
      </c>
      <c r="P598" t="s">
        <v>99</v>
      </c>
      <c r="Q598">
        <f t="shared" si="142"/>
        <v>31</v>
      </c>
      <c r="R598" s="3">
        <v>947437</v>
      </c>
      <c r="S598" s="3">
        <v>157906.08333333334</v>
      </c>
      <c r="T598" s="20">
        <v>0</v>
      </c>
      <c r="U598" s="3">
        <f t="shared" si="152"/>
        <v>0</v>
      </c>
      <c r="V598" s="21"/>
      <c r="W598" s="3">
        <v>3795.8213141025644</v>
      </c>
      <c r="X598" s="3">
        <v>2193.1412037037035</v>
      </c>
      <c r="Y598" s="22">
        <v>394.76541666666662</v>
      </c>
      <c r="Z598">
        <v>75</v>
      </c>
      <c r="AB598" s="3">
        <v>7381.2926320409642</v>
      </c>
      <c r="AC598" s="3">
        <v>4167</v>
      </c>
      <c r="AD598" s="3">
        <f t="shared" si="148"/>
        <v>175913.10389984725</v>
      </c>
      <c r="AE598" s="3">
        <v>7046.666666666667</v>
      </c>
      <c r="AG598" s="3">
        <f t="shared" si="143"/>
        <v>182959.77056651391</v>
      </c>
      <c r="AJ598" s="3">
        <v>0</v>
      </c>
      <c r="AK598" t="s">
        <v>100</v>
      </c>
      <c r="AM598" s="23">
        <v>0.1</v>
      </c>
      <c r="AN598" s="24">
        <f t="shared" si="153"/>
        <v>182959.77056651391</v>
      </c>
      <c r="AO598" s="25">
        <f t="shared" si="149"/>
        <v>18295.977056651391</v>
      </c>
      <c r="AP598" s="3">
        <f t="shared" si="141"/>
        <v>29700</v>
      </c>
      <c r="AQ598" s="24">
        <f t="shared" si="150"/>
        <v>2970</v>
      </c>
      <c r="AR598" s="24">
        <f t="shared" si="151"/>
        <v>233925.74762316531</v>
      </c>
      <c r="AS598" s="24">
        <f t="shared" si="144"/>
        <v>212659.77056651391</v>
      </c>
      <c r="AT598" t="s">
        <v>134</v>
      </c>
      <c r="AU598" t="s">
        <v>134</v>
      </c>
      <c r="AV598" t="s">
        <v>135</v>
      </c>
      <c r="AW598">
        <v>90324</v>
      </c>
      <c r="AX598" t="s">
        <v>136</v>
      </c>
      <c r="AY598">
        <v>94.088300000000004</v>
      </c>
      <c r="AZ598" s="3">
        <f t="shared" si="145"/>
        <v>2486.2363080549367</v>
      </c>
      <c r="BA598" s="24">
        <f t="shared" si="146"/>
        <v>212659.77056651391</v>
      </c>
      <c r="BB598" s="24">
        <f t="shared" si="147"/>
        <v>21265.977056651405</v>
      </c>
      <c r="BD598" t="s">
        <v>103</v>
      </c>
      <c r="BE598">
        <v>1</v>
      </c>
      <c r="BG598" t="s">
        <v>5305</v>
      </c>
      <c r="BI598" t="s">
        <v>451</v>
      </c>
      <c r="BN598" t="s">
        <v>4450</v>
      </c>
      <c r="BO598" t="s">
        <v>134</v>
      </c>
      <c r="BP598" t="s">
        <v>5091</v>
      </c>
      <c r="BS598" t="e">
        <f>_xlfn.XLOOKUP(AV598,#REF!,#REF!)</f>
        <v>#REF!</v>
      </c>
    </row>
    <row r="599" spans="2:71" x14ac:dyDescent="0.2">
      <c r="C599" t="s">
        <v>94</v>
      </c>
      <c r="E599" t="s">
        <v>1965</v>
      </c>
      <c r="F599" t="s">
        <v>1966</v>
      </c>
      <c r="G599" t="s">
        <v>1967</v>
      </c>
      <c r="H599" s="1">
        <v>45093</v>
      </c>
      <c r="J599" t="s">
        <v>4678</v>
      </c>
      <c r="K599">
        <v>15</v>
      </c>
      <c r="L599" t="s">
        <v>4691</v>
      </c>
      <c r="M599" t="s">
        <v>4444</v>
      </c>
      <c r="N599" t="s">
        <v>4668</v>
      </c>
      <c r="O599" t="s">
        <v>98</v>
      </c>
      <c r="P599" t="s">
        <v>99</v>
      </c>
      <c r="Q599">
        <f t="shared" si="142"/>
        <v>31</v>
      </c>
      <c r="R599" s="3">
        <v>1172956</v>
      </c>
      <c r="S599" s="3">
        <v>195492.58333333334</v>
      </c>
      <c r="T599" s="20">
        <v>0</v>
      </c>
      <c r="U599" s="3">
        <f t="shared" si="152"/>
        <v>0</v>
      </c>
      <c r="V599" s="21"/>
      <c r="W599" s="3">
        <v>4699.3429487179483</v>
      </c>
      <c r="X599" s="3">
        <v>2715.1759259259261</v>
      </c>
      <c r="Y599" s="22">
        <v>488.73166666666663</v>
      </c>
      <c r="Z599">
        <v>75</v>
      </c>
      <c r="AB599" s="3">
        <v>0</v>
      </c>
      <c r="AC599" s="3">
        <v>4167</v>
      </c>
      <c r="AD599" s="3">
        <f t="shared" si="148"/>
        <v>207637.83387464387</v>
      </c>
      <c r="AE599" s="3">
        <v>7046.666666666667</v>
      </c>
      <c r="AG599" s="3">
        <f t="shared" si="143"/>
        <v>214684.50054131052</v>
      </c>
      <c r="AJ599" s="3">
        <v>0</v>
      </c>
      <c r="AK599" t="s">
        <v>100</v>
      </c>
      <c r="AM599" s="23">
        <v>0.1</v>
      </c>
      <c r="AN599" s="24">
        <f t="shared" si="153"/>
        <v>214684.50054131052</v>
      </c>
      <c r="AO599" s="25">
        <f t="shared" si="149"/>
        <v>21468.450054131055</v>
      </c>
      <c r="AP599" s="3">
        <f t="shared" si="141"/>
        <v>29700</v>
      </c>
      <c r="AQ599" s="24">
        <f t="shared" si="150"/>
        <v>2970</v>
      </c>
      <c r="AR599" s="24">
        <f t="shared" si="151"/>
        <v>268822.95059544157</v>
      </c>
      <c r="AS599" s="24">
        <f t="shared" si="144"/>
        <v>244384.50054131052</v>
      </c>
      <c r="AT599" t="s">
        <v>134</v>
      </c>
      <c r="AU599" t="s">
        <v>134</v>
      </c>
      <c r="AV599" t="s">
        <v>135</v>
      </c>
      <c r="AW599">
        <v>90324</v>
      </c>
      <c r="AX599" t="s">
        <v>136</v>
      </c>
      <c r="AY599">
        <v>94.088300000000004</v>
      </c>
      <c r="AZ599" s="3">
        <f t="shared" si="145"/>
        <v>2857.1347404028083</v>
      </c>
      <c r="BA599" s="24">
        <f t="shared" si="146"/>
        <v>244384.50054131052</v>
      </c>
      <c r="BB599" s="24">
        <f t="shared" si="147"/>
        <v>24438.450054131041</v>
      </c>
      <c r="BD599" t="s">
        <v>103</v>
      </c>
      <c r="BE599">
        <v>1</v>
      </c>
      <c r="BG599" t="s">
        <v>5305</v>
      </c>
      <c r="BI599" t="s">
        <v>451</v>
      </c>
      <c r="BN599" t="s">
        <v>4450</v>
      </c>
      <c r="BO599" t="s">
        <v>134</v>
      </c>
      <c r="BP599" t="s">
        <v>5091</v>
      </c>
      <c r="BS599" t="e">
        <f>_xlfn.XLOOKUP(AV599,#REF!,#REF!)</f>
        <v>#REF!</v>
      </c>
    </row>
    <row r="600" spans="2:71" x14ac:dyDescent="0.2">
      <c r="C600" t="s">
        <v>94</v>
      </c>
      <c r="E600" t="s">
        <v>1968</v>
      </c>
      <c r="F600" t="s">
        <v>1969</v>
      </c>
      <c r="G600" t="s">
        <v>1970</v>
      </c>
      <c r="H600" s="1">
        <v>45089</v>
      </c>
      <c r="J600" t="s">
        <v>4697</v>
      </c>
      <c r="K600">
        <v>14</v>
      </c>
      <c r="L600" t="s">
        <v>4703</v>
      </c>
      <c r="M600" t="s">
        <v>293</v>
      </c>
      <c r="N600" t="s">
        <v>4668</v>
      </c>
      <c r="O600" t="s">
        <v>98</v>
      </c>
      <c r="P600" t="s">
        <v>99</v>
      </c>
      <c r="Q600">
        <f t="shared" si="142"/>
        <v>31</v>
      </c>
      <c r="R600" s="3">
        <v>817156</v>
      </c>
      <c r="S600" s="3">
        <v>141192.58333333334</v>
      </c>
      <c r="T600" s="20">
        <v>0</v>
      </c>
      <c r="U600" s="3">
        <f t="shared" si="152"/>
        <v>0</v>
      </c>
      <c r="V600" s="21"/>
      <c r="W600" s="3">
        <v>3273.8621794871797</v>
      </c>
      <c r="X600" s="3">
        <v>1891.5648148148148</v>
      </c>
      <c r="Y600" s="22">
        <v>340.48166666666663</v>
      </c>
      <c r="Z600">
        <v>75</v>
      </c>
      <c r="AB600" s="3">
        <v>0</v>
      </c>
      <c r="AC600" s="3">
        <v>4167</v>
      </c>
      <c r="AD600" s="3">
        <f t="shared" si="148"/>
        <v>150940.49199430199</v>
      </c>
      <c r="AE600" s="3">
        <v>5687.5</v>
      </c>
      <c r="AG600" s="3">
        <f t="shared" si="143"/>
        <v>156627.99199430199</v>
      </c>
      <c r="AJ600" s="3">
        <v>3900.7409927950625</v>
      </c>
      <c r="AK600" t="s">
        <v>289</v>
      </c>
      <c r="AL600" t="s">
        <v>290</v>
      </c>
      <c r="AM600" s="23">
        <v>8.5000000000000006E-2</v>
      </c>
      <c r="AN600" s="24">
        <f t="shared" si="153"/>
        <v>160528.73298709706</v>
      </c>
      <c r="AO600" s="25">
        <f t="shared" si="149"/>
        <v>13644.94230390325</v>
      </c>
      <c r="AP600" s="3">
        <f t="shared" si="141"/>
        <v>29700</v>
      </c>
      <c r="AQ600" s="24">
        <f t="shared" si="150"/>
        <v>2524.5</v>
      </c>
      <c r="AR600" s="24">
        <f t="shared" si="151"/>
        <v>206398.17529100031</v>
      </c>
      <c r="AS600" s="24">
        <f t="shared" si="144"/>
        <v>190228.73298709706</v>
      </c>
      <c r="AT600" t="s">
        <v>134</v>
      </c>
      <c r="AU600" t="s">
        <v>134</v>
      </c>
      <c r="AV600" t="s">
        <v>135</v>
      </c>
      <c r="AW600">
        <v>35802</v>
      </c>
      <c r="AX600" t="s">
        <v>136</v>
      </c>
      <c r="AY600">
        <v>94.088300000000004</v>
      </c>
      <c r="AZ600" s="3">
        <f t="shared" si="145"/>
        <v>2193.6646245176107</v>
      </c>
      <c r="BA600" s="24">
        <f t="shared" si="146"/>
        <v>190228.73298709706</v>
      </c>
      <c r="BB600" s="24">
        <f t="shared" si="147"/>
        <v>16169.442303903255</v>
      </c>
      <c r="BD600" t="s">
        <v>103</v>
      </c>
      <c r="BE600">
        <v>1</v>
      </c>
      <c r="BG600" t="s">
        <v>5305</v>
      </c>
      <c r="BI600" t="s">
        <v>262</v>
      </c>
      <c r="BN600" t="s">
        <v>5106</v>
      </c>
      <c r="BO600" t="s">
        <v>134</v>
      </c>
      <c r="BP600" t="s">
        <v>5107</v>
      </c>
      <c r="BS600" t="e">
        <f>_xlfn.XLOOKUP(AV600,#REF!,#REF!)</f>
        <v>#REF!</v>
      </c>
    </row>
    <row r="601" spans="2:71" x14ac:dyDescent="0.2">
      <c r="C601" t="s">
        <v>94</v>
      </c>
      <c r="E601" t="s">
        <v>1971</v>
      </c>
      <c r="F601" t="s">
        <v>1972</v>
      </c>
      <c r="G601" t="s">
        <v>1973</v>
      </c>
      <c r="H601" s="1">
        <v>45089</v>
      </c>
      <c r="J601" t="s">
        <v>4697</v>
      </c>
      <c r="K601">
        <v>14</v>
      </c>
      <c r="L601" t="s">
        <v>4703</v>
      </c>
      <c r="M601" t="s">
        <v>293</v>
      </c>
      <c r="N601" t="s">
        <v>4668</v>
      </c>
      <c r="O601" t="s">
        <v>98</v>
      </c>
      <c r="P601" t="s">
        <v>99</v>
      </c>
      <c r="Q601">
        <f t="shared" si="142"/>
        <v>31</v>
      </c>
      <c r="R601" s="3">
        <v>706155</v>
      </c>
      <c r="S601" s="3">
        <v>122692.41666666667</v>
      </c>
      <c r="T601" s="20">
        <v>0</v>
      </c>
      <c r="U601" s="3">
        <f t="shared" si="152"/>
        <v>0</v>
      </c>
      <c r="V601" s="21"/>
      <c r="W601" s="3">
        <v>2829.1466346153848</v>
      </c>
      <c r="X601" s="3">
        <v>1634.6180555555557</v>
      </c>
      <c r="Y601" s="22">
        <v>294.23124999999999</v>
      </c>
      <c r="Z601">
        <v>75</v>
      </c>
      <c r="AB601" s="3">
        <v>0</v>
      </c>
      <c r="AC601" s="3">
        <v>4167</v>
      </c>
      <c r="AD601" s="3">
        <f t="shared" si="148"/>
        <v>131692.41260683764</v>
      </c>
      <c r="AE601" s="3">
        <v>5687.5</v>
      </c>
      <c r="AG601" s="3">
        <f t="shared" si="143"/>
        <v>137379.91260683764</v>
      </c>
      <c r="AJ601" s="3">
        <v>7530.1189525032505</v>
      </c>
      <c r="AK601" t="s">
        <v>523</v>
      </c>
      <c r="AL601" t="s">
        <v>524</v>
      </c>
      <c r="AM601" s="23">
        <v>8.5000000000000006E-2</v>
      </c>
      <c r="AN601" s="24">
        <f t="shared" si="153"/>
        <v>144910.03155934089</v>
      </c>
      <c r="AO601" s="25">
        <f t="shared" si="149"/>
        <v>12317.352682543977</v>
      </c>
      <c r="AP601" s="3">
        <f t="shared" si="141"/>
        <v>29700</v>
      </c>
      <c r="AQ601" s="24">
        <f t="shared" si="150"/>
        <v>2524.5</v>
      </c>
      <c r="AR601" s="24">
        <f t="shared" si="151"/>
        <v>189451.88424188487</v>
      </c>
      <c r="AS601" s="24">
        <f t="shared" si="144"/>
        <v>174610.03155934089</v>
      </c>
      <c r="AT601" t="s">
        <v>134</v>
      </c>
      <c r="AU601" t="s">
        <v>134</v>
      </c>
      <c r="AV601" t="s">
        <v>135</v>
      </c>
      <c r="AW601">
        <v>35861</v>
      </c>
      <c r="AX601" t="s">
        <v>136</v>
      </c>
      <c r="AY601">
        <v>94.088300000000004</v>
      </c>
      <c r="AZ601" s="3">
        <f t="shared" si="145"/>
        <v>2013.5541214145101</v>
      </c>
      <c r="BA601" s="24">
        <f t="shared" si="146"/>
        <v>174610.03155934089</v>
      </c>
      <c r="BB601" s="24">
        <f t="shared" si="147"/>
        <v>14841.852682543977</v>
      </c>
      <c r="BD601" t="s">
        <v>103</v>
      </c>
      <c r="BE601">
        <v>1</v>
      </c>
      <c r="BG601" t="s">
        <v>5305</v>
      </c>
      <c r="BI601" t="s">
        <v>199</v>
      </c>
      <c r="BN601" t="s">
        <v>5060</v>
      </c>
      <c r="BO601" t="s">
        <v>5061</v>
      </c>
      <c r="BP601" t="s">
        <v>5062</v>
      </c>
      <c r="BS601" t="e">
        <f>_xlfn.XLOOKUP(AV601,#REF!,#REF!)</f>
        <v>#REF!</v>
      </c>
    </row>
    <row r="602" spans="2:71" x14ac:dyDescent="0.2">
      <c r="C602" t="s">
        <v>94</v>
      </c>
      <c r="E602" t="s">
        <v>1974</v>
      </c>
      <c r="F602" t="s">
        <v>1975</v>
      </c>
      <c r="G602" t="s">
        <v>1976</v>
      </c>
      <c r="H602" s="1">
        <v>45124</v>
      </c>
      <c r="J602" t="s">
        <v>151</v>
      </c>
      <c r="K602">
        <v>16</v>
      </c>
      <c r="L602" t="s">
        <v>4703</v>
      </c>
      <c r="M602" t="s">
        <v>293</v>
      </c>
      <c r="N602" t="s">
        <v>4668</v>
      </c>
      <c r="O602" t="s">
        <v>98</v>
      </c>
      <c r="P602" t="s">
        <v>99</v>
      </c>
      <c r="Q602">
        <f t="shared" si="142"/>
        <v>31</v>
      </c>
      <c r="R602" s="3">
        <v>1423684</v>
      </c>
      <c r="S602" s="3">
        <v>242280.58333333334</v>
      </c>
      <c r="T602" s="20">
        <v>0.1</v>
      </c>
      <c r="U602" s="3">
        <f t="shared" si="152"/>
        <v>24228.058333333334</v>
      </c>
      <c r="V602" s="21"/>
      <c r="W602" s="3">
        <v>5703.8621794871797</v>
      </c>
      <c r="X602" s="3">
        <v>3295.5648148148148</v>
      </c>
      <c r="Y602" s="22">
        <v>593.20166666666671</v>
      </c>
      <c r="Z602">
        <v>75</v>
      </c>
      <c r="AB602" s="3">
        <v>0</v>
      </c>
      <c r="AC602" s="3">
        <v>4167</v>
      </c>
      <c r="AD602" s="3">
        <f t="shared" si="148"/>
        <v>280343.27032763534</v>
      </c>
      <c r="AE602" s="3">
        <v>5687.5</v>
      </c>
      <c r="AG602" s="3">
        <f t="shared" si="143"/>
        <v>286030.77032763534</v>
      </c>
      <c r="AJ602" s="3">
        <v>17246.247781680318</v>
      </c>
      <c r="AK602" t="s">
        <v>361</v>
      </c>
      <c r="AL602" t="s">
        <v>362</v>
      </c>
      <c r="AM602" s="23">
        <v>8.5000000000000006E-2</v>
      </c>
      <c r="AN602" s="24">
        <f t="shared" si="153"/>
        <v>303277.01810931566</v>
      </c>
      <c r="AO602" s="25">
        <f t="shared" si="149"/>
        <v>25778.546539291834</v>
      </c>
      <c r="AP602" s="3">
        <f t="shared" si="141"/>
        <v>29700</v>
      </c>
      <c r="AQ602" s="24">
        <f t="shared" si="150"/>
        <v>2524.5</v>
      </c>
      <c r="AR602" s="24">
        <f t="shared" si="151"/>
        <v>361280.06464860751</v>
      </c>
      <c r="AS602" s="24">
        <f t="shared" si="144"/>
        <v>332977.01810931566</v>
      </c>
      <c r="AT602" t="s">
        <v>134</v>
      </c>
      <c r="AU602" t="s">
        <v>134</v>
      </c>
      <c r="AV602" t="s">
        <v>135</v>
      </c>
      <c r="AW602">
        <v>90135</v>
      </c>
      <c r="AX602" t="s">
        <v>136</v>
      </c>
      <c r="AY602">
        <v>94.088300000000004</v>
      </c>
      <c r="AZ602" s="3">
        <f t="shared" si="145"/>
        <v>3839.7979839003096</v>
      </c>
      <c r="BA602" s="24">
        <f t="shared" si="146"/>
        <v>332977.01810931566</v>
      </c>
      <c r="BB602" s="24">
        <f t="shared" si="147"/>
        <v>28303.046539291856</v>
      </c>
      <c r="BD602" t="s">
        <v>103</v>
      </c>
      <c r="BE602">
        <v>1</v>
      </c>
      <c r="BG602" t="s">
        <v>5305</v>
      </c>
      <c r="BI602" t="s">
        <v>312</v>
      </c>
      <c r="BN602" t="s">
        <v>5120</v>
      </c>
      <c r="BO602" t="s">
        <v>5061</v>
      </c>
      <c r="BP602" t="s">
        <v>5062</v>
      </c>
      <c r="BS602" t="e">
        <f>_xlfn.XLOOKUP(AV602,#REF!,#REF!)</f>
        <v>#REF!</v>
      </c>
    </row>
    <row r="603" spans="2:71" x14ac:dyDescent="0.2">
      <c r="C603" t="s">
        <v>94</v>
      </c>
      <c r="E603" t="s">
        <v>1977</v>
      </c>
      <c r="F603" t="s">
        <v>1978</v>
      </c>
      <c r="G603" t="s">
        <v>1979</v>
      </c>
      <c r="H603" s="1">
        <v>45099</v>
      </c>
      <c r="J603" t="s">
        <v>151</v>
      </c>
      <c r="K603">
        <v>16</v>
      </c>
      <c r="L603" t="s">
        <v>4691</v>
      </c>
      <c r="M603" t="s">
        <v>4444</v>
      </c>
      <c r="N603" t="s">
        <v>4668</v>
      </c>
      <c r="O603" t="s">
        <v>98</v>
      </c>
      <c r="P603" t="s">
        <v>99</v>
      </c>
      <c r="Q603">
        <f t="shared" si="142"/>
        <v>31</v>
      </c>
      <c r="R603" s="3">
        <v>1560470</v>
      </c>
      <c r="S603" s="3">
        <v>260078.25</v>
      </c>
      <c r="T603" s="20">
        <v>0</v>
      </c>
      <c r="U603" s="3">
        <f t="shared" si="152"/>
        <v>0</v>
      </c>
      <c r="V603" s="21"/>
      <c r="W603" s="3">
        <v>6251.8830128205127</v>
      </c>
      <c r="X603" s="3">
        <v>3612.1990740740744</v>
      </c>
      <c r="Y603" s="22">
        <v>650.19583333333333</v>
      </c>
      <c r="Z603">
        <v>75</v>
      </c>
      <c r="AB603" s="3">
        <v>5122.3404802504956</v>
      </c>
      <c r="AC603" s="3">
        <v>4167</v>
      </c>
      <c r="AD603" s="3">
        <f t="shared" si="148"/>
        <v>279956.86840047844</v>
      </c>
      <c r="AE603" s="3">
        <v>7046.666666666667</v>
      </c>
      <c r="AG603" s="3">
        <f t="shared" si="143"/>
        <v>287003.53506714513</v>
      </c>
      <c r="AJ603" s="3">
        <v>16772.619396754653</v>
      </c>
      <c r="AK603" t="s">
        <v>538</v>
      </c>
      <c r="AL603" t="s">
        <v>539</v>
      </c>
      <c r="AM603" s="23">
        <v>0.1</v>
      </c>
      <c r="AN603" s="24">
        <f t="shared" si="153"/>
        <v>303776.15446389979</v>
      </c>
      <c r="AO603" s="25">
        <f t="shared" si="149"/>
        <v>30377.61544638998</v>
      </c>
      <c r="AP603" s="3">
        <f t="shared" si="141"/>
        <v>29700</v>
      </c>
      <c r="AQ603" s="24">
        <f t="shared" si="150"/>
        <v>2970</v>
      </c>
      <c r="AR603" s="24">
        <f t="shared" si="151"/>
        <v>366823.76991028979</v>
      </c>
      <c r="AS603" s="24">
        <f t="shared" si="144"/>
        <v>333476.15446389979</v>
      </c>
      <c r="AT603" t="s">
        <v>134</v>
      </c>
      <c r="AU603" t="s">
        <v>134</v>
      </c>
      <c r="AV603" t="s">
        <v>135</v>
      </c>
      <c r="AW603">
        <v>37208</v>
      </c>
      <c r="AX603" t="s">
        <v>136</v>
      </c>
      <c r="AY603">
        <v>94.088300000000004</v>
      </c>
      <c r="AZ603" s="3">
        <f t="shared" si="145"/>
        <v>3898.7182243731663</v>
      </c>
      <c r="BA603" s="24">
        <f t="shared" si="146"/>
        <v>333476.15446389979</v>
      </c>
      <c r="BB603" s="24">
        <f t="shared" si="147"/>
        <v>33347.615446390002</v>
      </c>
      <c r="BD603" t="s">
        <v>103</v>
      </c>
      <c r="BE603">
        <v>1</v>
      </c>
      <c r="BG603" t="s">
        <v>5305</v>
      </c>
      <c r="BI603" t="s">
        <v>540</v>
      </c>
      <c r="BN603" t="s">
        <v>5119</v>
      </c>
      <c r="BO603" t="s">
        <v>771</v>
      </c>
      <c r="BP603" t="s">
        <v>771</v>
      </c>
      <c r="BS603" t="e">
        <f>_xlfn.XLOOKUP(AV603,#REF!,#REF!)</f>
        <v>#REF!</v>
      </c>
    </row>
    <row r="604" spans="2:71" x14ac:dyDescent="0.2">
      <c r="C604" t="s">
        <v>94</v>
      </c>
      <c r="E604" t="s">
        <v>1980</v>
      </c>
      <c r="F604" t="s">
        <v>1981</v>
      </c>
      <c r="G604" t="s">
        <v>1982</v>
      </c>
      <c r="H604" s="1">
        <v>45103</v>
      </c>
      <c r="J604" t="s">
        <v>4778</v>
      </c>
      <c r="K604">
        <v>11</v>
      </c>
      <c r="L604" t="s">
        <v>4667</v>
      </c>
      <c r="M604" t="s">
        <v>3984</v>
      </c>
      <c r="N604" t="s">
        <v>4668</v>
      </c>
      <c r="O604" t="s">
        <v>98</v>
      </c>
      <c r="P604" t="s">
        <v>99</v>
      </c>
      <c r="Q604">
        <f t="shared" si="142"/>
        <v>31</v>
      </c>
      <c r="R604" s="3">
        <v>288908</v>
      </c>
      <c r="S604" s="3">
        <v>48151.333333333336</v>
      </c>
      <c r="T604" s="20">
        <v>0</v>
      </c>
      <c r="U604" s="3">
        <f t="shared" si="152"/>
        <v>0</v>
      </c>
      <c r="V604" s="21"/>
      <c r="W604" s="3">
        <v>1157.4839743589744</v>
      </c>
      <c r="X604" s="3">
        <v>668.76851851851859</v>
      </c>
      <c r="Y604" s="22">
        <v>120.37833333333334</v>
      </c>
      <c r="Z604">
        <v>75</v>
      </c>
      <c r="AB604" s="3">
        <v>0</v>
      </c>
      <c r="AC604" s="3">
        <v>4167</v>
      </c>
      <c r="AD604" s="3">
        <f t="shared" si="148"/>
        <v>54339.964159544164</v>
      </c>
      <c r="AE604" s="3">
        <v>4154.166666666667</v>
      </c>
      <c r="AG604" s="3">
        <f t="shared" si="143"/>
        <v>58494.130826210829</v>
      </c>
      <c r="AJ604" s="3">
        <v>4428.6782206037651</v>
      </c>
      <c r="AK604" t="s">
        <v>166</v>
      </c>
      <c r="AL604" t="s">
        <v>165</v>
      </c>
      <c r="AM604" s="23">
        <v>0.05</v>
      </c>
      <c r="AN604" s="24">
        <f t="shared" si="153"/>
        <v>62922.809046814597</v>
      </c>
      <c r="AO604" s="25">
        <f t="shared" si="149"/>
        <v>3146.14045234073</v>
      </c>
      <c r="AP604" s="3">
        <f t="shared" si="141"/>
        <v>29700</v>
      </c>
      <c r="AQ604" s="24">
        <f t="shared" si="150"/>
        <v>1485</v>
      </c>
      <c r="AR604" s="24">
        <f t="shared" si="151"/>
        <v>97253.949499155322</v>
      </c>
      <c r="AS604" s="24">
        <f t="shared" si="144"/>
        <v>92622.809046814597</v>
      </c>
      <c r="AT604" t="s">
        <v>225</v>
      </c>
      <c r="AU604" t="s">
        <v>225</v>
      </c>
      <c r="AV604" t="s">
        <v>156</v>
      </c>
      <c r="AW604" t="s">
        <v>4919</v>
      </c>
      <c r="AX604" t="s">
        <v>157</v>
      </c>
      <c r="AY604">
        <v>125.569</v>
      </c>
      <c r="AZ604" s="3">
        <f t="shared" si="145"/>
        <v>774.50604447877515</v>
      </c>
      <c r="BA604" s="24">
        <f t="shared" si="146"/>
        <v>92622.809046814597</v>
      </c>
      <c r="BB604" s="24">
        <f t="shared" si="147"/>
        <v>4631.1404523407255</v>
      </c>
      <c r="BD604" t="s">
        <v>103</v>
      </c>
      <c r="BE604">
        <v>1</v>
      </c>
      <c r="BG604" t="s">
        <v>5309</v>
      </c>
      <c r="BI604" t="s">
        <v>144</v>
      </c>
      <c r="BN604" t="s">
        <v>5067</v>
      </c>
      <c r="BO604" t="s">
        <v>5074</v>
      </c>
      <c r="BP604" t="s">
        <v>5185</v>
      </c>
      <c r="BS604" t="e">
        <f>_xlfn.XLOOKUP(AV604,#REF!,#REF!)</f>
        <v>#REF!</v>
      </c>
    </row>
    <row r="605" spans="2:71" x14ac:dyDescent="0.2">
      <c r="B605">
        <f>+COUNTIF(F605:F3772,F605)</f>
        <v>2</v>
      </c>
      <c r="C605" t="s">
        <v>94</v>
      </c>
      <c r="E605" t="s">
        <v>1983</v>
      </c>
      <c r="F605" t="s">
        <v>1984</v>
      </c>
      <c r="G605" t="s">
        <v>1985</v>
      </c>
      <c r="H605" s="1">
        <v>45145</v>
      </c>
      <c r="J605" t="s">
        <v>4708</v>
      </c>
      <c r="K605">
        <v>12</v>
      </c>
      <c r="L605" t="s">
        <v>4703</v>
      </c>
      <c r="M605" t="s">
        <v>293</v>
      </c>
      <c r="N605" t="s">
        <v>4668</v>
      </c>
      <c r="O605" t="s">
        <v>98</v>
      </c>
      <c r="P605" t="s">
        <v>99</v>
      </c>
      <c r="Q605">
        <f t="shared" si="142"/>
        <v>31</v>
      </c>
      <c r="R605" s="3">
        <v>427662</v>
      </c>
      <c r="S605" s="3">
        <v>76277</v>
      </c>
      <c r="T605" s="20">
        <v>0</v>
      </c>
      <c r="U605" s="3">
        <f t="shared" si="152"/>
        <v>0</v>
      </c>
      <c r="V605" s="21"/>
      <c r="W605" s="3">
        <v>1713.3894230769231</v>
      </c>
      <c r="X605" s="3">
        <v>989.95833333333337</v>
      </c>
      <c r="Y605" s="22">
        <v>178.1925</v>
      </c>
      <c r="Z605">
        <v>75</v>
      </c>
      <c r="AB605" s="3">
        <v>0</v>
      </c>
      <c r="AC605" s="3">
        <v>4167</v>
      </c>
      <c r="AD605" s="3">
        <f t="shared" si="148"/>
        <v>83400.540256410255</v>
      </c>
      <c r="AE605" s="3">
        <v>5687.5</v>
      </c>
      <c r="AG605" s="3">
        <f t="shared" si="143"/>
        <v>89088.040256410255</v>
      </c>
      <c r="AJ605" s="3">
        <v>7530.1189525032505</v>
      </c>
      <c r="AK605" t="s">
        <v>523</v>
      </c>
      <c r="AL605" t="s">
        <v>524</v>
      </c>
      <c r="AM605" s="23">
        <v>8.5000000000000006E-2</v>
      </c>
      <c r="AN605" s="24">
        <f t="shared" si="153"/>
        <v>96618.159208913508</v>
      </c>
      <c r="AO605" s="25">
        <f t="shared" si="149"/>
        <v>8212.5435327576488</v>
      </c>
      <c r="AP605" s="3">
        <f t="shared" si="141"/>
        <v>29700</v>
      </c>
      <c r="AQ605" s="24">
        <f t="shared" si="150"/>
        <v>2524.5</v>
      </c>
      <c r="AR605" s="24">
        <f t="shared" si="151"/>
        <v>137055.20274167115</v>
      </c>
      <c r="AS605" s="24">
        <f t="shared" si="144"/>
        <v>126318.15920891351</v>
      </c>
      <c r="AT605" t="s">
        <v>141</v>
      </c>
      <c r="AU605" t="s">
        <v>141</v>
      </c>
      <c r="AV605" t="s">
        <v>142</v>
      </c>
      <c r="AW605">
        <v>1208</v>
      </c>
      <c r="AX605" t="s">
        <v>143</v>
      </c>
      <c r="AY605">
        <v>67.992199999999997</v>
      </c>
      <c r="AZ605" s="3">
        <f t="shared" si="145"/>
        <v>2015.7489056343397</v>
      </c>
      <c r="BA605" s="24">
        <f t="shared" si="146"/>
        <v>126318.15920891351</v>
      </c>
      <c r="BB605" s="24">
        <f t="shared" si="147"/>
        <v>10737.043532757642</v>
      </c>
      <c r="BD605" t="s">
        <v>103</v>
      </c>
      <c r="BE605">
        <v>1</v>
      </c>
      <c r="BG605" t="s">
        <v>5306</v>
      </c>
      <c r="BI605" t="s">
        <v>312</v>
      </c>
      <c r="BN605" t="s">
        <v>5117</v>
      </c>
      <c r="BO605" t="s">
        <v>5068</v>
      </c>
      <c r="BP605" t="s">
        <v>5062</v>
      </c>
      <c r="BS605" t="e">
        <f>_xlfn.XLOOKUP(AV605,#REF!,#REF!)</f>
        <v>#REF!</v>
      </c>
    </row>
    <row r="606" spans="2:71" x14ac:dyDescent="0.2">
      <c r="C606" t="s">
        <v>94</v>
      </c>
      <c r="E606" t="s">
        <v>1986</v>
      </c>
      <c r="F606" t="s">
        <v>1987</v>
      </c>
      <c r="G606" t="s">
        <v>1988</v>
      </c>
      <c r="H606" s="1">
        <v>45124</v>
      </c>
      <c r="J606" t="s">
        <v>4708</v>
      </c>
      <c r="K606">
        <v>12</v>
      </c>
      <c r="L606" t="s">
        <v>4703</v>
      </c>
      <c r="M606" t="s">
        <v>293</v>
      </c>
      <c r="N606" t="s">
        <v>4668</v>
      </c>
      <c r="O606" t="s">
        <v>98</v>
      </c>
      <c r="P606" t="s">
        <v>99</v>
      </c>
      <c r="Q606">
        <f t="shared" si="142"/>
        <v>31</v>
      </c>
      <c r="R606" s="3">
        <v>473114</v>
      </c>
      <c r="S606" s="3">
        <v>83852.25</v>
      </c>
      <c r="T606" s="20">
        <v>0</v>
      </c>
      <c r="U606" s="3">
        <f t="shared" si="152"/>
        <v>0</v>
      </c>
      <c r="V606" s="21"/>
      <c r="W606" s="3">
        <v>1895.4887820512822</v>
      </c>
      <c r="X606" s="3">
        <v>1095.1712962962963</v>
      </c>
      <c r="Y606" s="22">
        <v>197.13083333333333</v>
      </c>
      <c r="Z606">
        <v>75</v>
      </c>
      <c r="AB606" s="3">
        <v>0</v>
      </c>
      <c r="AC606" s="3">
        <v>4167</v>
      </c>
      <c r="AD606" s="3">
        <f t="shared" si="148"/>
        <v>91282.040911680902</v>
      </c>
      <c r="AE606" s="3">
        <v>5687.5</v>
      </c>
      <c r="AG606" s="3">
        <f t="shared" si="143"/>
        <v>96969.540911680902</v>
      </c>
      <c r="AJ606" s="3">
        <v>7530.1189525032505</v>
      </c>
      <c r="AK606" t="s">
        <v>523</v>
      </c>
      <c r="AL606" t="s">
        <v>524</v>
      </c>
      <c r="AM606" s="23">
        <v>8.5000000000000006E-2</v>
      </c>
      <c r="AN606" s="24">
        <f t="shared" si="153"/>
        <v>104499.65986418416</v>
      </c>
      <c r="AO606" s="25">
        <f t="shared" si="149"/>
        <v>8882.4710884556534</v>
      </c>
      <c r="AP606" s="3">
        <f t="shared" si="141"/>
        <v>29700</v>
      </c>
      <c r="AQ606" s="24">
        <f t="shared" si="150"/>
        <v>2524.5</v>
      </c>
      <c r="AR606" s="24">
        <f t="shared" si="151"/>
        <v>145606.6309526398</v>
      </c>
      <c r="AS606" s="24">
        <f t="shared" si="144"/>
        <v>134199.65986418416</v>
      </c>
      <c r="AT606" t="s">
        <v>134</v>
      </c>
      <c r="AU606" t="s">
        <v>134</v>
      </c>
      <c r="AV606" t="s">
        <v>135</v>
      </c>
      <c r="AW606">
        <v>35802</v>
      </c>
      <c r="AX606" t="s">
        <v>136</v>
      </c>
      <c r="AY606">
        <v>94.088300000000004</v>
      </c>
      <c r="AZ606" s="3">
        <f t="shared" si="145"/>
        <v>1547.5530002416856</v>
      </c>
      <c r="BA606" s="24">
        <f t="shared" si="146"/>
        <v>134199.65986418416</v>
      </c>
      <c r="BB606" s="24">
        <f t="shared" si="147"/>
        <v>11406.971088455641</v>
      </c>
      <c r="BD606" t="s">
        <v>103</v>
      </c>
      <c r="BE606">
        <v>1</v>
      </c>
      <c r="BG606" t="s">
        <v>5305</v>
      </c>
      <c r="BI606" t="s">
        <v>199</v>
      </c>
      <c r="BN606" t="s">
        <v>5106</v>
      </c>
      <c r="BO606" t="s">
        <v>134</v>
      </c>
      <c r="BP606" t="s">
        <v>5062</v>
      </c>
      <c r="BS606" t="e">
        <f>_xlfn.XLOOKUP(AV606,#REF!,#REF!)</f>
        <v>#REF!</v>
      </c>
    </row>
    <row r="607" spans="2:71" x14ac:dyDescent="0.2">
      <c r="C607" t="s">
        <v>94</v>
      </c>
      <c r="E607" t="s">
        <v>1989</v>
      </c>
      <c r="F607" t="s">
        <v>1990</v>
      </c>
      <c r="G607" t="s">
        <v>1991</v>
      </c>
      <c r="H607" s="1">
        <v>45145</v>
      </c>
      <c r="J607" t="s">
        <v>4678</v>
      </c>
      <c r="K607">
        <v>15</v>
      </c>
      <c r="L607" t="s">
        <v>4691</v>
      </c>
      <c r="M607" t="s">
        <v>4444</v>
      </c>
      <c r="N607" t="s">
        <v>4668</v>
      </c>
      <c r="O607" t="s">
        <v>98</v>
      </c>
      <c r="P607" t="s">
        <v>99</v>
      </c>
      <c r="Q607">
        <f t="shared" si="142"/>
        <v>31</v>
      </c>
      <c r="R607" s="3">
        <v>1104586</v>
      </c>
      <c r="S607" s="3">
        <v>184097.66666666666</v>
      </c>
      <c r="T607" s="20">
        <v>0</v>
      </c>
      <c r="U607" s="3">
        <f t="shared" si="152"/>
        <v>0</v>
      </c>
      <c r="V607" s="21"/>
      <c r="W607" s="3">
        <v>4425.4246794871797</v>
      </c>
      <c r="X607" s="3">
        <v>2556.912037037037</v>
      </c>
      <c r="Y607" s="22">
        <v>460.24416666666667</v>
      </c>
      <c r="Z607">
        <v>75</v>
      </c>
      <c r="AB607" s="3">
        <v>9430.2288241411625</v>
      </c>
      <c r="AC607" s="3">
        <v>4167</v>
      </c>
      <c r="AD607" s="3">
        <f t="shared" si="148"/>
        <v>205212.47637399874</v>
      </c>
      <c r="AE607" s="3">
        <v>7046.666666666667</v>
      </c>
      <c r="AG607" s="3">
        <f t="shared" si="143"/>
        <v>212259.1430406654</v>
      </c>
      <c r="AJ607" s="3">
        <v>7372.3146980524034</v>
      </c>
      <c r="AK607" t="s">
        <v>433</v>
      </c>
      <c r="AL607" t="s">
        <v>434</v>
      </c>
      <c r="AM607" s="23">
        <v>0.1</v>
      </c>
      <c r="AN607" s="24">
        <f t="shared" si="153"/>
        <v>219631.45773871779</v>
      </c>
      <c r="AO607" s="25">
        <f t="shared" si="149"/>
        <v>21963.14577387178</v>
      </c>
      <c r="AP607" s="3">
        <f t="shared" si="141"/>
        <v>29700</v>
      </c>
      <c r="AQ607" s="24">
        <f t="shared" si="150"/>
        <v>2970</v>
      </c>
      <c r="AR607" s="24">
        <f t="shared" si="151"/>
        <v>274264.60351258959</v>
      </c>
      <c r="AS607" s="24">
        <f t="shared" si="144"/>
        <v>249331.45773871779</v>
      </c>
      <c r="AT607" t="s">
        <v>134</v>
      </c>
      <c r="AU607" t="s">
        <v>134</v>
      </c>
      <c r="AV607" t="s">
        <v>135</v>
      </c>
      <c r="AW607">
        <v>90324</v>
      </c>
      <c r="AX607" t="s">
        <v>136</v>
      </c>
      <c r="AY607">
        <v>94.088300000000004</v>
      </c>
      <c r="AZ607" s="3">
        <f t="shared" si="145"/>
        <v>2914.9703365093169</v>
      </c>
      <c r="BA607" s="24">
        <f t="shared" si="146"/>
        <v>249331.45773871779</v>
      </c>
      <c r="BB607" s="24">
        <f t="shared" si="147"/>
        <v>24933.145773871802</v>
      </c>
      <c r="BD607" t="s">
        <v>103</v>
      </c>
      <c r="BE607">
        <v>1</v>
      </c>
      <c r="BG607" t="s">
        <v>5305</v>
      </c>
      <c r="BI607" t="s">
        <v>435</v>
      </c>
      <c r="BN607" t="s">
        <v>5119</v>
      </c>
      <c r="BO607" t="s">
        <v>5132</v>
      </c>
      <c r="BP607" t="s">
        <v>5091</v>
      </c>
      <c r="BS607" t="e">
        <f>_xlfn.XLOOKUP(AV607,#REF!,#REF!)</f>
        <v>#REF!</v>
      </c>
    </row>
    <row r="608" spans="2:71" x14ac:dyDescent="0.2">
      <c r="C608" t="s">
        <v>94</v>
      </c>
      <c r="E608" t="s">
        <v>1992</v>
      </c>
      <c r="F608" t="s">
        <v>1993</v>
      </c>
      <c r="G608" t="s">
        <v>1994</v>
      </c>
      <c r="H608" s="1">
        <v>45131</v>
      </c>
      <c r="J608" t="s">
        <v>4702</v>
      </c>
      <c r="K608">
        <v>13</v>
      </c>
      <c r="L608" t="s">
        <v>4703</v>
      </c>
      <c r="M608" t="s">
        <v>293</v>
      </c>
      <c r="N608" t="s">
        <v>4668</v>
      </c>
      <c r="O608" t="s">
        <v>98</v>
      </c>
      <c r="P608" t="s">
        <v>99</v>
      </c>
      <c r="Q608">
        <f t="shared" si="142"/>
        <v>31</v>
      </c>
      <c r="R608" s="3">
        <v>388641</v>
      </c>
      <c r="S608" s="3">
        <v>69773.416666666672</v>
      </c>
      <c r="T608" s="20">
        <v>0</v>
      </c>
      <c r="U608" s="3">
        <f t="shared" si="152"/>
        <v>0</v>
      </c>
      <c r="V608" s="21"/>
      <c r="W608" s="3">
        <v>1557.0552884615383</v>
      </c>
      <c r="X608" s="3">
        <v>899.63194444444457</v>
      </c>
      <c r="Y608" s="22">
        <v>161.93375</v>
      </c>
      <c r="Z608">
        <v>75</v>
      </c>
      <c r="AB608" s="3">
        <v>0</v>
      </c>
      <c r="AC608" s="3">
        <v>4167</v>
      </c>
      <c r="AD608" s="3">
        <f t="shared" si="148"/>
        <v>76634.037649572638</v>
      </c>
      <c r="AE608" s="3">
        <v>5687.5</v>
      </c>
      <c r="AG608" s="3">
        <f t="shared" si="143"/>
        <v>82321.537649572638</v>
      </c>
      <c r="AJ608" s="3">
        <v>7264.8</v>
      </c>
      <c r="AK608" t="s">
        <v>197</v>
      </c>
      <c r="AL608" t="s">
        <v>198</v>
      </c>
      <c r="AM608" s="23">
        <v>8.5000000000000006E-2</v>
      </c>
      <c r="AN608" s="24">
        <f t="shared" si="153"/>
        <v>89586.337649572641</v>
      </c>
      <c r="AO608" s="25">
        <f t="shared" si="149"/>
        <v>7614.8387002136751</v>
      </c>
      <c r="AP608" s="3">
        <f t="shared" si="141"/>
        <v>29700</v>
      </c>
      <c r="AQ608" s="24">
        <f t="shared" si="150"/>
        <v>2524.5</v>
      </c>
      <c r="AR608" s="24">
        <f t="shared" si="151"/>
        <v>129425.67634978631</v>
      </c>
      <c r="AS608" s="24">
        <f t="shared" si="144"/>
        <v>119286.33764957264</v>
      </c>
      <c r="AT608" t="s">
        <v>134</v>
      </c>
      <c r="AU608" t="s">
        <v>134</v>
      </c>
      <c r="AV608" t="s">
        <v>135</v>
      </c>
      <c r="AW608">
        <v>12021</v>
      </c>
      <c r="AX608" t="s">
        <v>136</v>
      </c>
      <c r="AY608">
        <v>94.088300000000004</v>
      </c>
      <c r="AZ608" s="3">
        <f t="shared" si="145"/>
        <v>1375.576733236612</v>
      </c>
      <c r="BA608" s="24">
        <f t="shared" si="146"/>
        <v>119286.33764957264</v>
      </c>
      <c r="BB608" s="24">
        <f t="shared" si="147"/>
        <v>10139.338700213673</v>
      </c>
      <c r="BD608" t="s">
        <v>103</v>
      </c>
      <c r="BE608">
        <v>1</v>
      </c>
      <c r="BG608" t="s">
        <v>5305</v>
      </c>
      <c r="BI608" t="s">
        <v>262</v>
      </c>
      <c r="BN608" t="s">
        <v>5086</v>
      </c>
      <c r="BO608" t="s">
        <v>5077</v>
      </c>
      <c r="BP608" t="s">
        <v>5181</v>
      </c>
      <c r="BS608" t="e">
        <f>_xlfn.XLOOKUP(AV608,#REF!,#REF!)</f>
        <v>#REF!</v>
      </c>
    </row>
    <row r="609" spans="3:71" x14ac:dyDescent="0.2">
      <c r="C609" t="s">
        <v>94</v>
      </c>
      <c r="E609" t="s">
        <v>1995</v>
      </c>
      <c r="F609" t="s">
        <v>1996</v>
      </c>
      <c r="G609" t="s">
        <v>1997</v>
      </c>
      <c r="H609" s="1">
        <v>45117</v>
      </c>
      <c r="J609" t="s">
        <v>4708</v>
      </c>
      <c r="K609">
        <v>12</v>
      </c>
      <c r="L609" t="s">
        <v>4703</v>
      </c>
      <c r="M609" t="s">
        <v>293</v>
      </c>
      <c r="N609" t="s">
        <v>4668</v>
      </c>
      <c r="O609" t="s">
        <v>98</v>
      </c>
      <c r="P609" t="s">
        <v>99</v>
      </c>
      <c r="Q609">
        <f t="shared" si="142"/>
        <v>31</v>
      </c>
      <c r="R609" s="3">
        <v>455029</v>
      </c>
      <c r="S609" s="3">
        <v>80838.166666666672</v>
      </c>
      <c r="T609" s="20">
        <v>0</v>
      </c>
      <c r="U609" s="3">
        <f t="shared" si="152"/>
        <v>0</v>
      </c>
      <c r="V609" s="21"/>
      <c r="W609" s="3">
        <v>1823.0328525641025</v>
      </c>
      <c r="X609" s="3">
        <v>1053.3078703703704</v>
      </c>
      <c r="Y609" s="22">
        <v>189.59541666666669</v>
      </c>
      <c r="Z609">
        <v>75</v>
      </c>
      <c r="AB609" s="3">
        <v>3884.7830202219761</v>
      </c>
      <c r="AC609" s="3">
        <v>4167</v>
      </c>
      <c r="AD609" s="3">
        <f t="shared" si="148"/>
        <v>92030.885826489786</v>
      </c>
      <c r="AE609" s="3">
        <v>5687.5</v>
      </c>
      <c r="AG609" s="3">
        <f t="shared" si="143"/>
        <v>97718.385826489786</v>
      </c>
      <c r="AJ609" s="3">
        <v>3900.7409927950625</v>
      </c>
      <c r="AK609" t="s">
        <v>289</v>
      </c>
      <c r="AL609" t="s">
        <v>290</v>
      </c>
      <c r="AM609" s="23">
        <v>8.5000000000000006E-2</v>
      </c>
      <c r="AN609" s="24">
        <f t="shared" si="153"/>
        <v>101619.12681928485</v>
      </c>
      <c r="AO609" s="25">
        <f t="shared" si="149"/>
        <v>8637.6257796392129</v>
      </c>
      <c r="AP609" s="3">
        <f t="shared" si="141"/>
        <v>29700</v>
      </c>
      <c r="AQ609" s="24">
        <f t="shared" si="150"/>
        <v>2524.5</v>
      </c>
      <c r="AR609" s="24">
        <f t="shared" si="151"/>
        <v>142481.25259892407</v>
      </c>
      <c r="AS609" s="24">
        <f t="shared" si="144"/>
        <v>131319.12681928487</v>
      </c>
      <c r="AT609" t="s">
        <v>134</v>
      </c>
      <c r="AU609" t="s">
        <v>134</v>
      </c>
      <c r="AV609" t="s">
        <v>135</v>
      </c>
      <c r="AW609">
        <v>35802</v>
      </c>
      <c r="AX609" t="s">
        <v>136</v>
      </c>
      <c r="AY609">
        <v>94.088300000000004</v>
      </c>
      <c r="AZ609" s="3">
        <f t="shared" si="145"/>
        <v>1514.3354976009139</v>
      </c>
      <c r="BA609" s="24">
        <f t="shared" si="146"/>
        <v>131319.12681928487</v>
      </c>
      <c r="BB609" s="24">
        <f t="shared" si="147"/>
        <v>11162.125779639202</v>
      </c>
      <c r="BD609" t="s">
        <v>103</v>
      </c>
      <c r="BE609">
        <v>1</v>
      </c>
      <c r="BG609" t="s">
        <v>5305</v>
      </c>
      <c r="BI609" t="s">
        <v>262</v>
      </c>
      <c r="BN609" t="s">
        <v>5106</v>
      </c>
      <c r="BO609" t="s">
        <v>134</v>
      </c>
      <c r="BP609" t="s">
        <v>5107</v>
      </c>
      <c r="BS609" t="e">
        <f>_xlfn.XLOOKUP(AV609,#REF!,#REF!)</f>
        <v>#REF!</v>
      </c>
    </row>
    <row r="610" spans="3:71" x14ac:dyDescent="0.2">
      <c r="C610" t="s">
        <v>94</v>
      </c>
      <c r="E610" t="s">
        <v>1998</v>
      </c>
      <c r="F610" t="s">
        <v>1999</v>
      </c>
      <c r="G610" t="s">
        <v>2000</v>
      </c>
      <c r="H610" s="1">
        <v>45138</v>
      </c>
      <c r="J610" t="s">
        <v>4708</v>
      </c>
      <c r="K610">
        <v>12</v>
      </c>
      <c r="L610" t="s">
        <v>4703</v>
      </c>
      <c r="M610" t="s">
        <v>293</v>
      </c>
      <c r="N610" t="s">
        <v>4668</v>
      </c>
      <c r="O610" t="s">
        <v>98</v>
      </c>
      <c r="P610" t="s">
        <v>99</v>
      </c>
      <c r="Q610">
        <f t="shared" si="142"/>
        <v>31</v>
      </c>
      <c r="R610" s="3">
        <v>404388</v>
      </c>
      <c r="S610" s="3">
        <v>72397.916666666672</v>
      </c>
      <c r="T610" s="20">
        <v>0</v>
      </c>
      <c r="U610" s="3">
        <f t="shared" si="152"/>
        <v>0</v>
      </c>
      <c r="V610" s="21"/>
      <c r="W610" s="3">
        <v>1620.1442307692307</v>
      </c>
      <c r="X610" s="3">
        <v>936.08333333333337</v>
      </c>
      <c r="Y610" s="22">
        <v>168.495</v>
      </c>
      <c r="Z610">
        <v>75</v>
      </c>
      <c r="AB610" s="3">
        <v>0</v>
      </c>
      <c r="AC610" s="3">
        <v>4167</v>
      </c>
      <c r="AD610" s="3">
        <f t="shared" si="148"/>
        <v>79364.639230769229</v>
      </c>
      <c r="AE610" s="3">
        <v>5687.5</v>
      </c>
      <c r="AG610" s="3">
        <f t="shared" si="143"/>
        <v>85052.139230769229</v>
      </c>
      <c r="AJ610" s="3">
        <v>7530.1189525032505</v>
      </c>
      <c r="AK610" t="s">
        <v>523</v>
      </c>
      <c r="AL610" t="s">
        <v>524</v>
      </c>
      <c r="AM610" s="23">
        <v>8.5000000000000006E-2</v>
      </c>
      <c r="AN610" s="24">
        <f t="shared" si="153"/>
        <v>92582.258183272483</v>
      </c>
      <c r="AO610" s="25">
        <f t="shared" si="149"/>
        <v>7869.4919455781619</v>
      </c>
      <c r="AP610" s="3">
        <f t="shared" si="141"/>
        <v>29700</v>
      </c>
      <c r="AQ610" s="24">
        <f t="shared" si="150"/>
        <v>2524.5</v>
      </c>
      <c r="AR610" s="24">
        <f t="shared" si="151"/>
        <v>132676.25012885063</v>
      </c>
      <c r="AS610" s="24">
        <f t="shared" si="144"/>
        <v>122282.25818327248</v>
      </c>
      <c r="AT610" t="s">
        <v>134</v>
      </c>
      <c r="AU610" t="s">
        <v>134</v>
      </c>
      <c r="AV610" t="s">
        <v>135</v>
      </c>
      <c r="AW610">
        <v>35802</v>
      </c>
      <c r="AX610" t="s">
        <v>136</v>
      </c>
      <c r="AY610">
        <v>94.088300000000004</v>
      </c>
      <c r="AZ610" s="3">
        <f t="shared" si="145"/>
        <v>1410.1248521745065</v>
      </c>
      <c r="BA610" s="24">
        <f t="shared" si="146"/>
        <v>122282.25818327248</v>
      </c>
      <c r="BB610" s="24">
        <f t="shared" si="147"/>
        <v>10393.991945578149</v>
      </c>
      <c r="BD610" t="s">
        <v>103</v>
      </c>
      <c r="BE610">
        <v>1</v>
      </c>
      <c r="BG610" t="s">
        <v>5305</v>
      </c>
      <c r="BI610" t="s">
        <v>199</v>
      </c>
      <c r="BN610" t="s">
        <v>5106</v>
      </c>
      <c r="BO610" t="s">
        <v>134</v>
      </c>
      <c r="BP610" t="s">
        <v>5062</v>
      </c>
      <c r="BS610" t="e">
        <f>_xlfn.XLOOKUP(AV610,#REF!,#REF!)</f>
        <v>#REF!</v>
      </c>
    </row>
    <row r="611" spans="3:71" x14ac:dyDescent="0.2">
      <c r="C611" t="s">
        <v>94</v>
      </c>
      <c r="E611" t="s">
        <v>2001</v>
      </c>
      <c r="F611" t="s">
        <v>2002</v>
      </c>
      <c r="G611" t="s">
        <v>2003</v>
      </c>
      <c r="H611" s="1">
        <v>45124</v>
      </c>
      <c r="J611" t="s">
        <v>4708</v>
      </c>
      <c r="K611">
        <v>12</v>
      </c>
      <c r="L611" t="s">
        <v>4703</v>
      </c>
      <c r="M611" t="s">
        <v>293</v>
      </c>
      <c r="N611" t="s">
        <v>4668</v>
      </c>
      <c r="O611" t="s">
        <v>98</v>
      </c>
      <c r="P611" t="s">
        <v>99</v>
      </c>
      <c r="Q611">
        <f t="shared" si="142"/>
        <v>31</v>
      </c>
      <c r="R611" s="3">
        <v>459334</v>
      </c>
      <c r="S611" s="3">
        <v>81555.666666666672</v>
      </c>
      <c r="T611" s="20">
        <v>0</v>
      </c>
      <c r="U611" s="3">
        <f t="shared" si="152"/>
        <v>0</v>
      </c>
      <c r="V611" s="21"/>
      <c r="W611" s="3">
        <v>1840.280448717949</v>
      </c>
      <c r="X611" s="3">
        <v>1063.2731481481483</v>
      </c>
      <c r="Y611" s="22">
        <v>191.38916666666668</v>
      </c>
      <c r="Z611">
        <v>75</v>
      </c>
      <c r="AB611" s="3">
        <v>0</v>
      </c>
      <c r="AC611" s="3">
        <v>4167</v>
      </c>
      <c r="AD611" s="3">
        <f t="shared" si="148"/>
        <v>88892.609430199431</v>
      </c>
      <c r="AE611" s="3">
        <v>5687.5</v>
      </c>
      <c r="AG611" s="3">
        <f t="shared" si="143"/>
        <v>94580.109430199431</v>
      </c>
      <c r="AJ611" s="3">
        <v>5785.5624142824954</v>
      </c>
      <c r="AK611" t="s">
        <v>266</v>
      </c>
      <c r="AL611" t="s">
        <v>267</v>
      </c>
      <c r="AM611" s="23">
        <v>8.5000000000000006E-2</v>
      </c>
      <c r="AN611" s="24">
        <f t="shared" si="153"/>
        <v>100365.67184448193</v>
      </c>
      <c r="AO611" s="25">
        <f t="shared" si="149"/>
        <v>8531.0821067809648</v>
      </c>
      <c r="AP611" s="3">
        <f t="shared" si="141"/>
        <v>29700</v>
      </c>
      <c r="AQ611" s="24">
        <f t="shared" si="150"/>
        <v>2524.5</v>
      </c>
      <c r="AR611" s="24">
        <f t="shared" si="151"/>
        <v>141121.25395126289</v>
      </c>
      <c r="AS611" s="24">
        <f t="shared" si="144"/>
        <v>130065.67184448193</v>
      </c>
      <c r="AT611" t="s">
        <v>134</v>
      </c>
      <c r="AU611" t="s">
        <v>134</v>
      </c>
      <c r="AV611" t="s">
        <v>135</v>
      </c>
      <c r="AW611">
        <v>90385</v>
      </c>
      <c r="AX611" t="s">
        <v>136</v>
      </c>
      <c r="AY611">
        <v>94.088300000000004</v>
      </c>
      <c r="AZ611" s="3">
        <f t="shared" si="145"/>
        <v>1499.8810048780017</v>
      </c>
      <c r="BA611" s="24">
        <f t="shared" si="146"/>
        <v>130065.67184448193</v>
      </c>
      <c r="BB611" s="24">
        <f t="shared" si="147"/>
        <v>11055.582106780959</v>
      </c>
      <c r="BD611" t="s">
        <v>103</v>
      </c>
      <c r="BE611">
        <v>1</v>
      </c>
      <c r="BG611" t="s">
        <v>5305</v>
      </c>
      <c r="BI611" t="s">
        <v>199</v>
      </c>
      <c r="BN611" t="s">
        <v>5134</v>
      </c>
      <c r="BO611" t="s">
        <v>5061</v>
      </c>
      <c r="BP611" t="s">
        <v>5062</v>
      </c>
      <c r="BS611" t="e">
        <f>_xlfn.XLOOKUP(AV611,#REF!,#REF!)</f>
        <v>#REF!</v>
      </c>
    </row>
    <row r="612" spans="3:71" x14ac:dyDescent="0.2">
      <c r="C612" t="s">
        <v>94</v>
      </c>
      <c r="E612" t="s">
        <v>2004</v>
      </c>
      <c r="F612" t="s">
        <v>2005</v>
      </c>
      <c r="G612" t="s">
        <v>2006</v>
      </c>
      <c r="H612" s="1">
        <v>45131</v>
      </c>
      <c r="J612" t="s">
        <v>151</v>
      </c>
      <c r="K612">
        <v>16</v>
      </c>
      <c r="L612" t="s">
        <v>4703</v>
      </c>
      <c r="M612" t="s">
        <v>293</v>
      </c>
      <c r="N612" t="s">
        <v>4668</v>
      </c>
      <c r="O612" t="s">
        <v>98</v>
      </c>
      <c r="P612" t="s">
        <v>99</v>
      </c>
      <c r="Q612">
        <f t="shared" si="142"/>
        <v>31</v>
      </c>
      <c r="R612" s="3">
        <v>1142107</v>
      </c>
      <c r="S612" s="3">
        <v>195351.16666666666</v>
      </c>
      <c r="T612" s="20">
        <v>0</v>
      </c>
      <c r="U612" s="3">
        <f t="shared" si="152"/>
        <v>0</v>
      </c>
      <c r="V612" s="21"/>
      <c r="W612" s="3">
        <v>4575.7491987179483</v>
      </c>
      <c r="X612" s="3">
        <v>2643.7662037037035</v>
      </c>
      <c r="Y612" s="22">
        <v>475.87791666666664</v>
      </c>
      <c r="Z612">
        <v>75</v>
      </c>
      <c r="AB612" s="3">
        <v>0</v>
      </c>
      <c r="AC612" s="3">
        <v>4167</v>
      </c>
      <c r="AD612" s="3">
        <f t="shared" si="148"/>
        <v>207288.55998575498</v>
      </c>
      <c r="AE612" s="3">
        <v>5687.5</v>
      </c>
      <c r="AG612" s="3">
        <f t="shared" si="143"/>
        <v>212976.05998575498</v>
      </c>
      <c r="AJ612" s="3">
        <v>5785.5624142824954</v>
      </c>
      <c r="AK612" t="s">
        <v>266</v>
      </c>
      <c r="AL612" t="s">
        <v>267</v>
      </c>
      <c r="AM612" s="23">
        <v>8.5000000000000006E-2</v>
      </c>
      <c r="AN612" s="24">
        <f t="shared" si="153"/>
        <v>218761.62240003748</v>
      </c>
      <c r="AO612" s="25">
        <f t="shared" si="149"/>
        <v>18594.737904003188</v>
      </c>
      <c r="AP612" s="3">
        <f t="shared" si="141"/>
        <v>29700</v>
      </c>
      <c r="AQ612" s="24">
        <f t="shared" si="150"/>
        <v>2524.5</v>
      </c>
      <c r="AR612" s="24">
        <f t="shared" si="151"/>
        <v>269580.86030404066</v>
      </c>
      <c r="AS612" s="24">
        <f t="shared" si="144"/>
        <v>248461.62240003748</v>
      </c>
      <c r="AT612" t="s">
        <v>134</v>
      </c>
      <c r="AU612" t="s">
        <v>134</v>
      </c>
      <c r="AV612" t="s">
        <v>135</v>
      </c>
      <c r="AW612">
        <v>90272</v>
      </c>
      <c r="AX612" t="s">
        <v>136</v>
      </c>
      <c r="AY612">
        <v>94.088300000000004</v>
      </c>
      <c r="AZ612" s="3">
        <f t="shared" si="145"/>
        <v>2865.1900428006525</v>
      </c>
      <c r="BA612" s="24">
        <f t="shared" si="146"/>
        <v>248461.62240003748</v>
      </c>
      <c r="BB612" s="24">
        <f t="shared" si="147"/>
        <v>21119.237904003181</v>
      </c>
      <c r="BD612" t="s">
        <v>103</v>
      </c>
      <c r="BE612">
        <v>1</v>
      </c>
      <c r="BG612" t="s">
        <v>5305</v>
      </c>
      <c r="BI612" t="s">
        <v>394</v>
      </c>
      <c r="BN612" t="s">
        <v>394</v>
      </c>
      <c r="BO612" t="s">
        <v>5061</v>
      </c>
      <c r="BP612" t="s">
        <v>5062</v>
      </c>
      <c r="BS612" t="e">
        <f>_xlfn.XLOOKUP(AV612,#REF!,#REF!)</f>
        <v>#REF!</v>
      </c>
    </row>
    <row r="613" spans="3:71" x14ac:dyDescent="0.2">
      <c r="C613" t="s">
        <v>94</v>
      </c>
      <c r="E613" t="s">
        <v>2007</v>
      </c>
      <c r="F613" t="s">
        <v>2008</v>
      </c>
      <c r="G613" t="s">
        <v>2009</v>
      </c>
      <c r="H613" s="1">
        <v>45138</v>
      </c>
      <c r="J613" t="s">
        <v>4708</v>
      </c>
      <c r="K613">
        <v>12</v>
      </c>
      <c r="L613" t="s">
        <v>4703</v>
      </c>
      <c r="M613" t="s">
        <v>293</v>
      </c>
      <c r="N613" t="s">
        <v>4668</v>
      </c>
      <c r="O613" t="s">
        <v>98</v>
      </c>
      <c r="P613" t="s">
        <v>99</v>
      </c>
      <c r="Q613">
        <f t="shared" si="142"/>
        <v>31</v>
      </c>
      <c r="R613" s="3">
        <v>355466</v>
      </c>
      <c r="S613" s="3">
        <v>64244.249999999993</v>
      </c>
      <c r="T613" s="20">
        <v>0</v>
      </c>
      <c r="U613" s="3">
        <f t="shared" si="152"/>
        <v>0</v>
      </c>
      <c r="V613" s="21"/>
      <c r="W613" s="3">
        <v>1424.1426282051282</v>
      </c>
      <c r="X613" s="3">
        <v>822.83796296296305</v>
      </c>
      <c r="Y613" s="22">
        <v>148.11083333333335</v>
      </c>
      <c r="Z613">
        <v>75</v>
      </c>
      <c r="AB613" s="3">
        <v>512.23404802504956</v>
      </c>
      <c r="AC613" s="3">
        <v>4167</v>
      </c>
      <c r="AD613" s="3">
        <f t="shared" si="148"/>
        <v>71393.575472526485</v>
      </c>
      <c r="AE613" s="3">
        <v>5687.5</v>
      </c>
      <c r="AG613" s="3">
        <f t="shared" si="143"/>
        <v>77081.075472526485</v>
      </c>
      <c r="AJ613" s="3">
        <v>7264.8</v>
      </c>
      <c r="AK613" t="s">
        <v>197</v>
      </c>
      <c r="AL613" t="s">
        <v>198</v>
      </c>
      <c r="AM613" s="23">
        <v>8.5000000000000006E-2</v>
      </c>
      <c r="AN613" s="24">
        <f t="shared" si="153"/>
        <v>84345.875472526488</v>
      </c>
      <c r="AO613" s="25">
        <f t="shared" si="149"/>
        <v>7169.3994151647521</v>
      </c>
      <c r="AP613" s="3">
        <f t="shared" si="141"/>
        <v>29700</v>
      </c>
      <c r="AQ613" s="24">
        <f t="shared" si="150"/>
        <v>2524.5</v>
      </c>
      <c r="AR613" s="24">
        <f t="shared" si="151"/>
        <v>123739.77488769124</v>
      </c>
      <c r="AS613" s="24">
        <f t="shared" si="144"/>
        <v>114045.87547252649</v>
      </c>
      <c r="AT613" t="s">
        <v>134</v>
      </c>
      <c r="AU613" t="s">
        <v>134</v>
      </c>
      <c r="AV613" t="s">
        <v>135</v>
      </c>
      <c r="AW613">
        <v>35801</v>
      </c>
      <c r="AX613" t="s">
        <v>136</v>
      </c>
      <c r="AY613">
        <v>94.088300000000004</v>
      </c>
      <c r="AZ613" s="3">
        <f t="shared" si="145"/>
        <v>1315.1451868903066</v>
      </c>
      <c r="BA613" s="24">
        <f t="shared" si="146"/>
        <v>114045.87547252649</v>
      </c>
      <c r="BB613" s="24">
        <f t="shared" si="147"/>
        <v>9693.8994151647494</v>
      </c>
      <c r="BD613" t="s">
        <v>103</v>
      </c>
      <c r="BE613">
        <v>1</v>
      </c>
      <c r="BG613" t="s">
        <v>5305</v>
      </c>
      <c r="BI613" t="s">
        <v>199</v>
      </c>
      <c r="BN613" t="s">
        <v>5086</v>
      </c>
      <c r="BO613" t="s">
        <v>5077</v>
      </c>
      <c r="BP613" t="s">
        <v>5181</v>
      </c>
      <c r="BS613" t="e">
        <f>_xlfn.XLOOKUP(AV613,#REF!,#REF!)</f>
        <v>#REF!</v>
      </c>
    </row>
    <row r="614" spans="3:71" x14ac:dyDescent="0.2">
      <c r="C614" t="s">
        <v>94</v>
      </c>
      <c r="E614" t="s">
        <v>2010</v>
      </c>
      <c r="F614" t="s">
        <v>2011</v>
      </c>
      <c r="G614" t="s">
        <v>2012</v>
      </c>
      <c r="H614" s="1">
        <v>45138</v>
      </c>
      <c r="J614" t="s">
        <v>4708</v>
      </c>
      <c r="K614">
        <v>12</v>
      </c>
      <c r="L614" t="s">
        <v>4703</v>
      </c>
      <c r="M614" t="s">
        <v>293</v>
      </c>
      <c r="N614" t="s">
        <v>4668</v>
      </c>
      <c r="O614" t="s">
        <v>98</v>
      </c>
      <c r="P614" t="s">
        <v>99</v>
      </c>
      <c r="Q614">
        <f t="shared" si="142"/>
        <v>31</v>
      </c>
      <c r="R614" s="3">
        <v>473617</v>
      </c>
      <c r="S614" s="3">
        <v>83936.166666666672</v>
      </c>
      <c r="T614" s="20">
        <v>0</v>
      </c>
      <c r="U614" s="3">
        <f t="shared" si="152"/>
        <v>0</v>
      </c>
      <c r="V614" s="21"/>
      <c r="W614" s="3">
        <v>1897.5040064102566</v>
      </c>
      <c r="X614" s="3">
        <v>1096.3356481481483</v>
      </c>
      <c r="Y614" s="22">
        <v>197.34041666666667</v>
      </c>
      <c r="Z614">
        <v>75</v>
      </c>
      <c r="AB614" s="3">
        <v>0</v>
      </c>
      <c r="AC614" s="3">
        <v>4167</v>
      </c>
      <c r="AD614" s="3">
        <f t="shared" si="148"/>
        <v>91369.346737891741</v>
      </c>
      <c r="AE614" s="3">
        <v>5687.5</v>
      </c>
      <c r="AG614" s="3">
        <f t="shared" si="143"/>
        <v>97056.846737891741</v>
      </c>
      <c r="AJ614" s="3">
        <v>7264.8</v>
      </c>
      <c r="AK614" t="s">
        <v>197</v>
      </c>
      <c r="AL614" t="s">
        <v>198</v>
      </c>
      <c r="AM614" s="23">
        <v>8.5000000000000006E-2</v>
      </c>
      <c r="AN614" s="24">
        <f t="shared" si="153"/>
        <v>104321.64673789174</v>
      </c>
      <c r="AO614" s="25">
        <f t="shared" si="149"/>
        <v>8867.3399727207998</v>
      </c>
      <c r="AP614" s="3">
        <f t="shared" si="141"/>
        <v>29700</v>
      </c>
      <c r="AQ614" s="24">
        <f t="shared" si="150"/>
        <v>2524.5</v>
      </c>
      <c r="AR614" s="24">
        <f t="shared" si="151"/>
        <v>145413.48671061255</v>
      </c>
      <c r="AS614" s="24">
        <f t="shared" si="144"/>
        <v>134021.64673789174</v>
      </c>
      <c r="AT614" t="s">
        <v>134</v>
      </c>
      <c r="AU614" t="s">
        <v>134</v>
      </c>
      <c r="AV614" t="s">
        <v>135</v>
      </c>
      <c r="AW614">
        <v>80096</v>
      </c>
      <c r="AX614" t="s">
        <v>136</v>
      </c>
      <c r="AY614">
        <v>94.088300000000004</v>
      </c>
      <c r="AZ614" s="3">
        <f t="shared" si="145"/>
        <v>1545.5002025821759</v>
      </c>
      <c r="BA614" s="24">
        <f t="shared" si="146"/>
        <v>134021.64673789174</v>
      </c>
      <c r="BB614" s="24">
        <f t="shared" si="147"/>
        <v>11391.839972720802</v>
      </c>
      <c r="BD614" t="s">
        <v>103</v>
      </c>
      <c r="BE614">
        <v>1</v>
      </c>
      <c r="BG614" t="s">
        <v>5305</v>
      </c>
      <c r="BI614" t="s">
        <v>262</v>
      </c>
      <c r="BN614" t="s">
        <v>5099</v>
      </c>
      <c r="BO614" t="s">
        <v>5061</v>
      </c>
      <c r="BP614" t="s">
        <v>5096</v>
      </c>
      <c r="BS614" t="e">
        <f>_xlfn.XLOOKUP(AV614,#REF!,#REF!)</f>
        <v>#REF!</v>
      </c>
    </row>
    <row r="615" spans="3:71" x14ac:dyDescent="0.2">
      <c r="C615" t="s">
        <v>94</v>
      </c>
      <c r="E615" t="s">
        <v>2013</v>
      </c>
      <c r="F615" t="s">
        <v>2014</v>
      </c>
      <c r="G615" t="s">
        <v>2015</v>
      </c>
      <c r="H615" s="1">
        <v>45187</v>
      </c>
      <c r="J615" t="s">
        <v>4666</v>
      </c>
      <c r="K615">
        <v>18</v>
      </c>
      <c r="L615" t="s">
        <v>4691</v>
      </c>
      <c r="M615" t="s">
        <v>4444</v>
      </c>
      <c r="N615" t="s">
        <v>4668</v>
      </c>
      <c r="O615" t="s">
        <v>98</v>
      </c>
      <c r="P615" t="s">
        <v>99</v>
      </c>
      <c r="Q615">
        <f t="shared" si="142"/>
        <v>31</v>
      </c>
      <c r="R615" s="3">
        <v>2391941</v>
      </c>
      <c r="S615" s="3">
        <v>398656.75</v>
      </c>
      <c r="T615" s="20">
        <v>0.15</v>
      </c>
      <c r="U615" s="3">
        <f t="shared" si="152"/>
        <v>59798.512499999997</v>
      </c>
      <c r="V615" s="21"/>
      <c r="W615" s="3">
        <v>9583.0969551282051</v>
      </c>
      <c r="X615" s="3">
        <v>5536.9004629629626</v>
      </c>
      <c r="Y615" s="22">
        <v>996.64208333333329</v>
      </c>
      <c r="Z615">
        <v>75</v>
      </c>
      <c r="AB615" s="3">
        <v>10244.680960500991</v>
      </c>
      <c r="AC615" s="3">
        <v>4167</v>
      </c>
      <c r="AD615" s="3">
        <f t="shared" si="148"/>
        <v>489058.58296192554</v>
      </c>
      <c r="AE615" s="3">
        <v>7046.666666666667</v>
      </c>
      <c r="AG615" s="3">
        <f t="shared" si="143"/>
        <v>496105.24962859222</v>
      </c>
      <c r="AJ615" s="3">
        <v>0</v>
      </c>
      <c r="AK615" t="s">
        <v>100</v>
      </c>
      <c r="AM615" s="23">
        <v>0.1</v>
      </c>
      <c r="AN615" s="24">
        <f t="shared" si="153"/>
        <v>496105.24962859222</v>
      </c>
      <c r="AO615" s="25">
        <f t="shared" si="149"/>
        <v>49610.524962859228</v>
      </c>
      <c r="AP615" s="3">
        <f t="shared" si="141"/>
        <v>29700</v>
      </c>
      <c r="AQ615" s="24">
        <f t="shared" si="150"/>
        <v>2970</v>
      </c>
      <c r="AR615" s="24">
        <f t="shared" si="151"/>
        <v>578385.77459145151</v>
      </c>
      <c r="AS615" s="24">
        <f t="shared" si="144"/>
        <v>525805.24962859228</v>
      </c>
      <c r="AT615" t="s">
        <v>134</v>
      </c>
      <c r="AU615" t="s">
        <v>134</v>
      </c>
      <c r="AV615" t="s">
        <v>135</v>
      </c>
      <c r="AW615">
        <v>37208</v>
      </c>
      <c r="AX615" t="s">
        <v>136</v>
      </c>
      <c r="AY615">
        <v>94.088300000000004</v>
      </c>
      <c r="AZ615" s="3">
        <f t="shared" si="145"/>
        <v>6147.265649304446</v>
      </c>
      <c r="BA615" s="24">
        <f t="shared" si="146"/>
        <v>525805.24962859228</v>
      </c>
      <c r="BB615" s="24">
        <f t="shared" si="147"/>
        <v>52580.524962859228</v>
      </c>
      <c r="BD615" t="s">
        <v>103</v>
      </c>
      <c r="BE615">
        <v>1</v>
      </c>
      <c r="BG615" t="s">
        <v>5305</v>
      </c>
      <c r="BI615" t="s">
        <v>598</v>
      </c>
      <c r="BN615" t="s">
        <v>5128</v>
      </c>
      <c r="BO615" t="s">
        <v>5186</v>
      </c>
      <c r="BP615" t="s">
        <v>5186</v>
      </c>
      <c r="BS615" t="e">
        <f>_xlfn.XLOOKUP(AV615,#REF!,#REF!)</f>
        <v>#REF!</v>
      </c>
    </row>
    <row r="616" spans="3:71" x14ac:dyDescent="0.2">
      <c r="C616" t="s">
        <v>94</v>
      </c>
      <c r="E616" t="s">
        <v>2016</v>
      </c>
      <c r="F616" t="s">
        <v>2017</v>
      </c>
      <c r="G616" t="s">
        <v>2018</v>
      </c>
      <c r="H616" s="1">
        <v>45215</v>
      </c>
      <c r="J616" t="s">
        <v>4708</v>
      </c>
      <c r="K616">
        <v>12</v>
      </c>
      <c r="L616" t="s">
        <v>4703</v>
      </c>
      <c r="M616" t="s">
        <v>293</v>
      </c>
      <c r="N616" t="s">
        <v>4668</v>
      </c>
      <c r="O616" t="s">
        <v>98</v>
      </c>
      <c r="P616" t="s">
        <v>99</v>
      </c>
      <c r="Q616">
        <f t="shared" si="142"/>
        <v>31</v>
      </c>
      <c r="R616" s="3">
        <v>350004</v>
      </c>
      <c r="S616" s="3">
        <v>62878.083333333336</v>
      </c>
      <c r="T616" s="20">
        <v>0</v>
      </c>
      <c r="U616" s="3">
        <f t="shared" si="152"/>
        <v>0</v>
      </c>
      <c r="V616" s="21"/>
      <c r="W616" s="3">
        <v>1402.2596153846155</v>
      </c>
      <c r="X616" s="3">
        <v>810.19444444444457</v>
      </c>
      <c r="Y616" s="22">
        <v>145.83500000000001</v>
      </c>
      <c r="Z616">
        <v>75</v>
      </c>
      <c r="AB616" s="3">
        <v>0</v>
      </c>
      <c r="AC616" s="3">
        <v>4167</v>
      </c>
      <c r="AD616" s="3">
        <f t="shared" si="148"/>
        <v>69478.372393162397</v>
      </c>
      <c r="AE616" s="3">
        <v>5687.5</v>
      </c>
      <c r="AG616" s="3">
        <f t="shared" si="143"/>
        <v>75165.872393162397</v>
      </c>
      <c r="AJ616" s="3">
        <v>5813.1491241962494</v>
      </c>
      <c r="AK616" t="s">
        <v>229</v>
      </c>
      <c r="AL616" t="s">
        <v>230</v>
      </c>
      <c r="AM616" s="23">
        <v>8.5000000000000006E-2</v>
      </c>
      <c r="AN616" s="24">
        <f t="shared" si="153"/>
        <v>80979.021517358648</v>
      </c>
      <c r="AO616" s="25">
        <f t="shared" si="149"/>
        <v>6883.2168289754854</v>
      </c>
      <c r="AP616" s="3">
        <f t="shared" si="141"/>
        <v>29700</v>
      </c>
      <c r="AQ616" s="24">
        <f t="shared" si="150"/>
        <v>2524.5</v>
      </c>
      <c r="AR616" s="24">
        <f t="shared" si="151"/>
        <v>120086.73834633414</v>
      </c>
      <c r="AS616" s="24">
        <f t="shared" si="144"/>
        <v>110679.02151735865</v>
      </c>
      <c r="AT616" t="s">
        <v>134</v>
      </c>
      <c r="AU616" t="s">
        <v>134</v>
      </c>
      <c r="AV616" t="s">
        <v>135</v>
      </c>
      <c r="AW616">
        <v>90349</v>
      </c>
      <c r="AX616" t="s">
        <v>136</v>
      </c>
      <c r="AY616">
        <v>94.088300000000004</v>
      </c>
      <c r="AZ616" s="3">
        <f t="shared" si="145"/>
        <v>1276.3195673248867</v>
      </c>
      <c r="BA616" s="24">
        <f t="shared" si="146"/>
        <v>110679.02151735865</v>
      </c>
      <c r="BB616" s="24">
        <f t="shared" si="147"/>
        <v>9407.7168289754918</v>
      </c>
      <c r="BD616" t="s">
        <v>103</v>
      </c>
      <c r="BE616">
        <v>1</v>
      </c>
      <c r="BG616" t="s">
        <v>5305</v>
      </c>
      <c r="BI616" t="s">
        <v>104</v>
      </c>
      <c r="BN616" t="s">
        <v>5094</v>
      </c>
      <c r="BO616" t="s">
        <v>5061</v>
      </c>
      <c r="BP616" t="s">
        <v>5091</v>
      </c>
      <c r="BS616" t="e">
        <f>_xlfn.XLOOKUP(AV616,#REF!,#REF!)</f>
        <v>#REF!</v>
      </c>
    </row>
    <row r="617" spans="3:71" x14ac:dyDescent="0.2">
      <c r="C617" t="s">
        <v>94</v>
      </c>
      <c r="E617" t="s">
        <v>2019</v>
      </c>
      <c r="F617" t="s">
        <v>2020</v>
      </c>
      <c r="G617" t="s">
        <v>2021</v>
      </c>
      <c r="H617" s="1">
        <v>45139</v>
      </c>
      <c r="J617" t="s">
        <v>4678</v>
      </c>
      <c r="K617">
        <v>15</v>
      </c>
      <c r="L617" t="s">
        <v>4616</v>
      </c>
      <c r="M617" t="s">
        <v>4464</v>
      </c>
      <c r="N617" t="s">
        <v>4668</v>
      </c>
      <c r="O617" t="s">
        <v>98</v>
      </c>
      <c r="P617" t="s">
        <v>99</v>
      </c>
      <c r="Q617">
        <f t="shared" si="142"/>
        <v>31</v>
      </c>
      <c r="R617" s="3">
        <v>1223740</v>
      </c>
      <c r="S617" s="3">
        <v>203956.58333333334</v>
      </c>
      <c r="T617" s="20">
        <v>0.1</v>
      </c>
      <c r="U617" s="3">
        <f t="shared" si="152"/>
        <v>20395.658333333336</v>
      </c>
      <c r="V617" s="21"/>
      <c r="W617" s="3">
        <v>4902.8044871794873</v>
      </c>
      <c r="X617" s="3">
        <v>2832.7314814814813</v>
      </c>
      <c r="Y617" s="22">
        <v>509.89166666666665</v>
      </c>
      <c r="Z617">
        <v>75</v>
      </c>
      <c r="AB617" s="3">
        <v>9476.3298884634169</v>
      </c>
      <c r="AC617" s="3">
        <v>4167</v>
      </c>
      <c r="AD617" s="3">
        <f t="shared" si="148"/>
        <v>246315.99919045775</v>
      </c>
      <c r="AE617" s="3">
        <v>12402.5</v>
      </c>
      <c r="AG617" s="3">
        <f t="shared" si="143"/>
        <v>258718.49919045775</v>
      </c>
      <c r="AJ617" s="3">
        <v>33281</v>
      </c>
      <c r="AK617" t="s">
        <v>132</v>
      </c>
      <c r="AL617" t="s">
        <v>133</v>
      </c>
      <c r="AM617" s="23">
        <v>0.05</v>
      </c>
      <c r="AN617" s="24">
        <f t="shared" si="153"/>
        <v>291999.49919045775</v>
      </c>
      <c r="AO617" s="25">
        <f t="shared" si="149"/>
        <v>14599.974959522888</v>
      </c>
      <c r="AP617" s="3">
        <f t="shared" si="141"/>
        <v>29700</v>
      </c>
      <c r="AQ617" s="24">
        <f t="shared" si="150"/>
        <v>1485</v>
      </c>
      <c r="AR617" s="24">
        <f t="shared" si="151"/>
        <v>337784.47414998064</v>
      </c>
      <c r="AS617" s="24">
        <f t="shared" si="144"/>
        <v>321699.49919045775</v>
      </c>
      <c r="AT617" t="s">
        <v>4725</v>
      </c>
      <c r="AU617" t="s">
        <v>174</v>
      </c>
      <c r="AV617" t="s">
        <v>174</v>
      </c>
      <c r="AW617" t="s">
        <v>4693</v>
      </c>
      <c r="AX617" t="s">
        <v>169</v>
      </c>
      <c r="AY617">
        <v>1</v>
      </c>
      <c r="AZ617" s="3">
        <f t="shared" si="145"/>
        <v>337784.47414998064</v>
      </c>
      <c r="BA617" s="24">
        <f t="shared" si="146"/>
        <v>321699.49919045775</v>
      </c>
      <c r="BB617" s="24">
        <f t="shared" si="147"/>
        <v>16084.974959522893</v>
      </c>
      <c r="BD617" t="s">
        <v>170</v>
      </c>
      <c r="BE617">
        <v>1</v>
      </c>
      <c r="BG617" t="s">
        <v>170</v>
      </c>
      <c r="BI617" t="s">
        <v>137</v>
      </c>
      <c r="BN617" t="s">
        <v>5131</v>
      </c>
      <c r="BO617" t="s">
        <v>4725</v>
      </c>
      <c r="BP617" t="s">
        <v>4725</v>
      </c>
    </row>
    <row r="618" spans="3:71" x14ac:dyDescent="0.2">
      <c r="C618" t="s">
        <v>94</v>
      </c>
      <c r="E618" t="s">
        <v>2022</v>
      </c>
      <c r="F618" t="s">
        <v>2023</v>
      </c>
      <c r="G618" t="s">
        <v>2024</v>
      </c>
      <c r="H618" s="1">
        <v>45152</v>
      </c>
      <c r="J618" t="s">
        <v>4702</v>
      </c>
      <c r="K618">
        <v>13</v>
      </c>
      <c r="L618" t="s">
        <v>4616</v>
      </c>
      <c r="M618" t="s">
        <v>4464</v>
      </c>
      <c r="N618" t="s">
        <v>4668</v>
      </c>
      <c r="O618" t="s">
        <v>98</v>
      </c>
      <c r="P618" t="s">
        <v>99</v>
      </c>
      <c r="Q618">
        <f t="shared" si="142"/>
        <v>31</v>
      </c>
      <c r="R618" s="3">
        <v>725000</v>
      </c>
      <c r="S618" s="3">
        <v>120833.33333333333</v>
      </c>
      <c r="T618" s="20">
        <v>0</v>
      </c>
      <c r="U618" s="3">
        <f t="shared" si="152"/>
        <v>0</v>
      </c>
      <c r="V618" s="21"/>
      <c r="W618" s="3">
        <v>2904.6474358974356</v>
      </c>
      <c r="X618" s="3">
        <v>1678.2407407407406</v>
      </c>
      <c r="Y618" s="22">
        <v>302.08333333333331</v>
      </c>
      <c r="Z618">
        <v>75</v>
      </c>
      <c r="AB618" s="3">
        <v>3641.9840814581025</v>
      </c>
      <c r="AC618" s="3">
        <v>4167</v>
      </c>
      <c r="AD618" s="3">
        <f t="shared" si="148"/>
        <v>133602.28892476292</v>
      </c>
      <c r="AE618" s="3">
        <v>12402.5</v>
      </c>
      <c r="AG618" s="3">
        <f t="shared" si="143"/>
        <v>146004.78892476292</v>
      </c>
      <c r="AJ618" s="3">
        <v>0</v>
      </c>
      <c r="AK618" t="s">
        <v>100</v>
      </c>
      <c r="AM618" s="23">
        <v>0.05</v>
      </c>
      <c r="AN618" s="24">
        <f t="shared" si="153"/>
        <v>146004.78892476292</v>
      </c>
      <c r="AO618" s="25">
        <f t="shared" si="149"/>
        <v>7300.2394462381462</v>
      </c>
      <c r="AP618" s="3">
        <f t="shared" si="141"/>
        <v>29700</v>
      </c>
      <c r="AQ618" s="24">
        <f t="shared" si="150"/>
        <v>1485</v>
      </c>
      <c r="AR618" s="24">
        <f t="shared" si="151"/>
        <v>184490.02837100107</v>
      </c>
      <c r="AS618" s="24">
        <f t="shared" si="144"/>
        <v>175704.78892476292</v>
      </c>
      <c r="AT618" t="s">
        <v>101</v>
      </c>
      <c r="AU618" t="s">
        <v>101</v>
      </c>
      <c r="AV618" t="s">
        <v>101</v>
      </c>
      <c r="AW618">
        <v>2047200</v>
      </c>
      <c r="AX618" t="s">
        <v>102</v>
      </c>
      <c r="AY618">
        <v>108.643</v>
      </c>
      <c r="AZ618" s="3">
        <f t="shared" si="145"/>
        <v>1698.1308355899696</v>
      </c>
      <c r="BA618" s="24">
        <f t="shared" si="146"/>
        <v>175704.78892476292</v>
      </c>
      <c r="BB618" s="24">
        <f t="shared" si="147"/>
        <v>8785.239446238149</v>
      </c>
      <c r="BD618" t="s">
        <v>103</v>
      </c>
      <c r="BE618">
        <v>1</v>
      </c>
      <c r="BG618" t="s">
        <v>5304</v>
      </c>
      <c r="BI618" t="s">
        <v>516</v>
      </c>
      <c r="BN618" t="s">
        <v>5116</v>
      </c>
      <c r="BO618" t="s">
        <v>5066</v>
      </c>
      <c r="BP618" t="s">
        <v>5066</v>
      </c>
    </row>
    <row r="619" spans="3:71" x14ac:dyDescent="0.2">
      <c r="C619" t="s">
        <v>94</v>
      </c>
      <c r="E619" t="s">
        <v>2025</v>
      </c>
      <c r="F619" t="s">
        <v>2026</v>
      </c>
      <c r="G619" t="s">
        <v>2027</v>
      </c>
      <c r="H619" s="1">
        <v>45139</v>
      </c>
      <c r="J619" t="s">
        <v>4697</v>
      </c>
      <c r="K619">
        <v>14</v>
      </c>
      <c r="L619" t="s">
        <v>4616</v>
      </c>
      <c r="M619" t="s">
        <v>4464</v>
      </c>
      <c r="N619" t="s">
        <v>4668</v>
      </c>
      <c r="O619" t="s">
        <v>98</v>
      </c>
      <c r="P619" t="s">
        <v>99</v>
      </c>
      <c r="Q619">
        <f t="shared" si="142"/>
        <v>31</v>
      </c>
      <c r="R619" s="3">
        <v>709762</v>
      </c>
      <c r="S619" s="3">
        <v>118293.66666666667</v>
      </c>
      <c r="T619" s="20">
        <v>0.1</v>
      </c>
      <c r="U619" s="3">
        <f t="shared" si="152"/>
        <v>11829.366666666669</v>
      </c>
      <c r="V619" s="21"/>
      <c r="W619" s="3">
        <v>2843.5977564102564</v>
      </c>
      <c r="X619" s="3">
        <v>1642.9675925925926</v>
      </c>
      <c r="Y619" s="22">
        <v>295.73416666666668</v>
      </c>
      <c r="Z619">
        <v>75</v>
      </c>
      <c r="AB619" s="3">
        <v>5696.0426140385516</v>
      </c>
      <c r="AC619" s="3">
        <v>4167</v>
      </c>
      <c r="AD619" s="3">
        <f t="shared" si="148"/>
        <v>144843.37546304139</v>
      </c>
      <c r="AE619" s="3">
        <v>12402.5</v>
      </c>
      <c r="AG619" s="3">
        <f t="shared" si="143"/>
        <v>157245.87546304139</v>
      </c>
      <c r="AJ619" s="3">
        <v>33281</v>
      </c>
      <c r="AK619" t="s">
        <v>132</v>
      </c>
      <c r="AL619" t="s">
        <v>133</v>
      </c>
      <c r="AM619" s="23">
        <v>0.05</v>
      </c>
      <c r="AN619" s="24">
        <f t="shared" si="153"/>
        <v>190526.87546304139</v>
      </c>
      <c r="AO619" s="25">
        <f t="shared" si="149"/>
        <v>9526.3437731520698</v>
      </c>
      <c r="AP619" s="3">
        <f t="shared" si="141"/>
        <v>29700</v>
      </c>
      <c r="AQ619" s="24">
        <f t="shared" si="150"/>
        <v>1485</v>
      </c>
      <c r="AR619" s="24">
        <f t="shared" si="151"/>
        <v>231238.21923619346</v>
      </c>
      <c r="AS619" s="24">
        <f t="shared" si="144"/>
        <v>220226.87546304139</v>
      </c>
      <c r="AT619" t="s">
        <v>4725</v>
      </c>
      <c r="AU619" t="s">
        <v>174</v>
      </c>
      <c r="AV619" t="s">
        <v>174</v>
      </c>
      <c r="AW619" t="s">
        <v>4693</v>
      </c>
      <c r="AX619" t="s">
        <v>169</v>
      </c>
      <c r="AY619">
        <v>1</v>
      </c>
      <c r="AZ619" s="3">
        <f t="shared" si="145"/>
        <v>231238.21923619346</v>
      </c>
      <c r="BA619" s="24">
        <f t="shared" si="146"/>
        <v>220226.87546304139</v>
      </c>
      <c r="BB619" s="24">
        <f t="shared" si="147"/>
        <v>11011.343773152068</v>
      </c>
      <c r="BD619" t="s">
        <v>170</v>
      </c>
      <c r="BE619">
        <v>1</v>
      </c>
      <c r="BG619" t="s">
        <v>170</v>
      </c>
      <c r="BI619" t="s">
        <v>137</v>
      </c>
      <c r="BN619" t="s">
        <v>4416</v>
      </c>
      <c r="BO619" t="s">
        <v>4725</v>
      </c>
      <c r="BP619" t="s">
        <v>5187</v>
      </c>
    </row>
    <row r="620" spans="3:71" x14ac:dyDescent="0.2">
      <c r="C620" t="s">
        <v>94</v>
      </c>
      <c r="E620" t="s">
        <v>2028</v>
      </c>
      <c r="F620" t="s">
        <v>2029</v>
      </c>
      <c r="G620" t="s">
        <v>2030</v>
      </c>
      <c r="H620" s="1">
        <v>45159</v>
      </c>
      <c r="J620" t="s">
        <v>4708</v>
      </c>
      <c r="K620">
        <v>12</v>
      </c>
      <c r="L620" t="s">
        <v>4703</v>
      </c>
      <c r="M620" t="s">
        <v>293</v>
      </c>
      <c r="N620" t="s">
        <v>4668</v>
      </c>
      <c r="O620" t="s">
        <v>98</v>
      </c>
      <c r="P620" t="s">
        <v>99</v>
      </c>
      <c r="Q620">
        <f t="shared" si="142"/>
        <v>31</v>
      </c>
      <c r="R620" s="3">
        <v>358947</v>
      </c>
      <c r="S620" s="3">
        <v>64824.416666666672</v>
      </c>
      <c r="T620" s="20">
        <v>0</v>
      </c>
      <c r="U620" s="3">
        <f t="shared" si="152"/>
        <v>0</v>
      </c>
      <c r="V620" s="21"/>
      <c r="W620" s="3">
        <v>1438.0889423076924</v>
      </c>
      <c r="X620" s="3">
        <v>830.89583333333337</v>
      </c>
      <c r="Y620" s="22">
        <v>149.56125</v>
      </c>
      <c r="Z620">
        <v>75</v>
      </c>
      <c r="AB620" s="3">
        <v>0</v>
      </c>
      <c r="AC620" s="3">
        <v>4167</v>
      </c>
      <c r="AD620" s="3">
        <f t="shared" si="148"/>
        <v>71484.962692307687</v>
      </c>
      <c r="AE620" s="3">
        <v>5687.5</v>
      </c>
      <c r="AG620" s="3">
        <f t="shared" si="143"/>
        <v>77172.462692307687</v>
      </c>
      <c r="AJ620" s="3">
        <v>7530.1189525032505</v>
      </c>
      <c r="AK620" t="s">
        <v>523</v>
      </c>
      <c r="AL620" t="s">
        <v>524</v>
      </c>
      <c r="AM620" s="23">
        <v>8.5000000000000006E-2</v>
      </c>
      <c r="AN620" s="24">
        <f t="shared" si="153"/>
        <v>84702.58164481094</v>
      </c>
      <c r="AO620" s="25">
        <f t="shared" si="149"/>
        <v>7199.7194398089305</v>
      </c>
      <c r="AP620" s="3">
        <f t="shared" si="141"/>
        <v>29700</v>
      </c>
      <c r="AQ620" s="24">
        <f t="shared" si="150"/>
        <v>2524.5</v>
      </c>
      <c r="AR620" s="24">
        <f t="shared" si="151"/>
        <v>124126.80108461987</v>
      </c>
      <c r="AS620" s="24">
        <f t="shared" si="144"/>
        <v>114402.58164481094</v>
      </c>
      <c r="AT620" t="s">
        <v>134</v>
      </c>
      <c r="AU620" t="s">
        <v>134</v>
      </c>
      <c r="AV620" t="s">
        <v>135</v>
      </c>
      <c r="AW620">
        <v>35802</v>
      </c>
      <c r="AX620" t="s">
        <v>136</v>
      </c>
      <c r="AY620">
        <v>94.088300000000004</v>
      </c>
      <c r="AZ620" s="3">
        <f t="shared" si="145"/>
        <v>1319.2586228534246</v>
      </c>
      <c r="BA620" s="24">
        <f t="shared" si="146"/>
        <v>114402.58164481094</v>
      </c>
      <c r="BB620" s="24">
        <f t="shared" si="147"/>
        <v>9724.2194398089341</v>
      </c>
      <c r="BD620" t="s">
        <v>103</v>
      </c>
      <c r="BE620">
        <v>1</v>
      </c>
      <c r="BG620" t="s">
        <v>5305</v>
      </c>
      <c r="BI620" t="s">
        <v>199</v>
      </c>
      <c r="BN620" t="s">
        <v>5097</v>
      </c>
      <c r="BO620" t="s">
        <v>5061</v>
      </c>
      <c r="BP620" t="s">
        <v>5107</v>
      </c>
      <c r="BS620" t="e">
        <f>_xlfn.XLOOKUP(AV620,#REF!,#REF!)</f>
        <v>#REF!</v>
      </c>
    </row>
    <row r="621" spans="3:71" x14ac:dyDescent="0.2">
      <c r="C621" t="s">
        <v>94</v>
      </c>
      <c r="E621" t="s">
        <v>2031</v>
      </c>
      <c r="F621" t="s">
        <v>2032</v>
      </c>
      <c r="G621" t="s">
        <v>2033</v>
      </c>
      <c r="H621" s="1">
        <v>45145</v>
      </c>
      <c r="J621" t="s">
        <v>4678</v>
      </c>
      <c r="K621">
        <v>15</v>
      </c>
      <c r="L621" t="s">
        <v>4616</v>
      </c>
      <c r="M621" t="s">
        <v>4464</v>
      </c>
      <c r="N621" t="s">
        <v>4668</v>
      </c>
      <c r="O621" t="s">
        <v>98</v>
      </c>
      <c r="P621" t="s">
        <v>99</v>
      </c>
      <c r="Q621">
        <f t="shared" si="142"/>
        <v>31</v>
      </c>
      <c r="R621" s="3">
        <v>601348</v>
      </c>
      <c r="S621" s="3">
        <v>105224.66666666667</v>
      </c>
      <c r="T621" s="20">
        <v>0</v>
      </c>
      <c r="U621" s="3">
        <f t="shared" si="152"/>
        <v>0</v>
      </c>
      <c r="V621" s="21"/>
      <c r="W621" s="3">
        <v>2409.2467948717945</v>
      </c>
      <c r="X621" s="3">
        <v>1392.0092592592594</v>
      </c>
      <c r="Y621" s="22">
        <v>250.5616666666667</v>
      </c>
      <c r="Z621">
        <v>75</v>
      </c>
      <c r="AB621" s="3">
        <v>3073.4042881502974</v>
      </c>
      <c r="AC621" s="3">
        <v>4167</v>
      </c>
      <c r="AD621" s="3">
        <f t="shared" si="148"/>
        <v>116591.88867561468</v>
      </c>
      <c r="AE621" s="3">
        <v>12402.5</v>
      </c>
      <c r="AG621" s="3">
        <f t="shared" si="143"/>
        <v>128994.38867561468</v>
      </c>
      <c r="AJ621" s="3">
        <v>0</v>
      </c>
      <c r="AK621" t="s">
        <v>100</v>
      </c>
      <c r="AM621" s="23">
        <v>0.05</v>
      </c>
      <c r="AN621" s="24">
        <f t="shared" si="153"/>
        <v>128994.38867561468</v>
      </c>
      <c r="AO621" s="25">
        <f t="shared" si="149"/>
        <v>6449.7194337807341</v>
      </c>
      <c r="AP621" s="3">
        <f t="shared" si="141"/>
        <v>29700</v>
      </c>
      <c r="AQ621" s="24">
        <f t="shared" si="150"/>
        <v>1485</v>
      </c>
      <c r="AR621" s="24">
        <f t="shared" si="151"/>
        <v>166629.10810939543</v>
      </c>
      <c r="AS621" s="24">
        <f t="shared" si="144"/>
        <v>158694.38867561467</v>
      </c>
      <c r="AT621" t="s">
        <v>836</v>
      </c>
      <c r="AU621" t="s">
        <v>836</v>
      </c>
      <c r="AV621" t="s">
        <v>837</v>
      </c>
      <c r="AW621" t="s">
        <v>4882</v>
      </c>
      <c r="AX621" t="s">
        <v>102</v>
      </c>
      <c r="AY621">
        <v>108.643</v>
      </c>
      <c r="AZ621" s="3">
        <f t="shared" si="145"/>
        <v>1533.730733773878</v>
      </c>
      <c r="BA621" s="24">
        <f t="shared" si="146"/>
        <v>158694.38867561467</v>
      </c>
      <c r="BB621" s="24">
        <f t="shared" si="147"/>
        <v>7934.7194337807596</v>
      </c>
      <c r="BD621" t="s">
        <v>103</v>
      </c>
      <c r="BE621">
        <v>1</v>
      </c>
      <c r="BG621" t="s">
        <v>170</v>
      </c>
      <c r="BI621" t="s">
        <v>2034</v>
      </c>
      <c r="BN621" t="s">
        <v>5116</v>
      </c>
      <c r="BO621" t="s">
        <v>5066</v>
      </c>
      <c r="BP621" t="s">
        <v>5066</v>
      </c>
      <c r="BS621" t="e">
        <f>_xlfn.XLOOKUP(AV621,#REF!,#REF!)</f>
        <v>#REF!</v>
      </c>
    </row>
    <row r="622" spans="3:71" x14ac:dyDescent="0.2">
      <c r="C622" t="s">
        <v>94</v>
      </c>
      <c r="E622" t="s">
        <v>2035</v>
      </c>
      <c r="F622" t="s">
        <v>2036</v>
      </c>
      <c r="G622" t="s">
        <v>2037</v>
      </c>
      <c r="H622" s="1">
        <v>45202</v>
      </c>
      <c r="J622" t="s">
        <v>4708</v>
      </c>
      <c r="K622">
        <v>12</v>
      </c>
      <c r="L622" t="s">
        <v>4703</v>
      </c>
      <c r="M622" t="s">
        <v>293</v>
      </c>
      <c r="N622" t="s">
        <v>4668</v>
      </c>
      <c r="O622" t="s">
        <v>98</v>
      </c>
      <c r="P622" t="s">
        <v>99</v>
      </c>
      <c r="Q622">
        <f t="shared" si="142"/>
        <v>31</v>
      </c>
      <c r="R622" s="3">
        <v>450000</v>
      </c>
      <c r="S622" s="3">
        <v>78639.166666666672</v>
      </c>
      <c r="T622" s="20">
        <v>0</v>
      </c>
      <c r="U622" s="3">
        <f t="shared" si="152"/>
        <v>0</v>
      </c>
      <c r="V622" s="21"/>
      <c r="W622" s="3">
        <v>1802.8846153846155</v>
      </c>
      <c r="X622" s="3">
        <v>1041.6666666666667</v>
      </c>
      <c r="Y622" s="22">
        <v>187.5</v>
      </c>
      <c r="Z622">
        <v>75</v>
      </c>
      <c r="AB622" s="3">
        <v>0</v>
      </c>
      <c r="AC622" s="3">
        <v>4167</v>
      </c>
      <c r="AD622" s="3">
        <f t="shared" si="148"/>
        <v>85913.217948717953</v>
      </c>
      <c r="AE622" s="3">
        <v>5687.5</v>
      </c>
      <c r="AG622" s="3">
        <f t="shared" si="143"/>
        <v>91600.717948717953</v>
      </c>
      <c r="AJ622" s="3">
        <v>3900.7409927950625</v>
      </c>
      <c r="AK622" t="s">
        <v>289</v>
      </c>
      <c r="AL622" t="s">
        <v>290</v>
      </c>
      <c r="AM622" s="23">
        <v>8.5000000000000006E-2</v>
      </c>
      <c r="AN622" s="24">
        <f t="shared" si="153"/>
        <v>95501.458941513018</v>
      </c>
      <c r="AO622" s="25">
        <f t="shared" si="149"/>
        <v>8117.6240100286068</v>
      </c>
      <c r="AP622" s="3">
        <f t="shared" ref="AP622:AP631" si="154">+(29700/31)*Q622</f>
        <v>29700</v>
      </c>
      <c r="AQ622" s="24">
        <f t="shared" si="150"/>
        <v>2524.5</v>
      </c>
      <c r="AR622" s="24">
        <f t="shared" si="151"/>
        <v>135843.58295154164</v>
      </c>
      <c r="AS622" s="24">
        <f t="shared" si="144"/>
        <v>125201.45894151302</v>
      </c>
      <c r="AT622" t="s">
        <v>134</v>
      </c>
      <c r="AU622" t="s">
        <v>134</v>
      </c>
      <c r="AV622" t="s">
        <v>135</v>
      </c>
      <c r="AW622">
        <v>90220</v>
      </c>
      <c r="AX622" t="s">
        <v>136</v>
      </c>
      <c r="AY622">
        <v>94.088300000000004</v>
      </c>
      <c r="AZ622" s="3">
        <f t="shared" si="145"/>
        <v>1443.7882600869782</v>
      </c>
      <c r="BA622" s="24">
        <f t="shared" si="146"/>
        <v>125201.45894151302</v>
      </c>
      <c r="BB622" s="24">
        <f t="shared" si="147"/>
        <v>10642.124010028623</v>
      </c>
      <c r="BD622" t="s">
        <v>103</v>
      </c>
      <c r="BE622">
        <v>1</v>
      </c>
      <c r="BG622" t="s">
        <v>5305</v>
      </c>
      <c r="BI622" t="s">
        <v>312</v>
      </c>
      <c r="BN622" t="s">
        <v>5117</v>
      </c>
      <c r="BO622" t="s">
        <v>5061</v>
      </c>
      <c r="BP622" t="s">
        <v>5062</v>
      </c>
      <c r="BS622" t="e">
        <f>_xlfn.XLOOKUP(AV622,#REF!,#REF!)</f>
        <v>#REF!</v>
      </c>
    </row>
    <row r="623" spans="3:71" x14ac:dyDescent="0.2">
      <c r="C623" t="s">
        <v>94</v>
      </c>
      <c r="E623" t="s">
        <v>2038</v>
      </c>
      <c r="F623" t="s">
        <v>2039</v>
      </c>
      <c r="G623" t="s">
        <v>2040</v>
      </c>
      <c r="H623" s="1">
        <v>45202</v>
      </c>
      <c r="I623" s="1">
        <v>46087</v>
      </c>
      <c r="J623" t="s">
        <v>4708</v>
      </c>
      <c r="K623">
        <v>12</v>
      </c>
      <c r="L623" t="s">
        <v>4616</v>
      </c>
      <c r="M623" t="s">
        <v>4464</v>
      </c>
      <c r="N623" t="s">
        <v>4668</v>
      </c>
      <c r="O623" t="s">
        <v>98</v>
      </c>
      <c r="P623" t="s">
        <v>478</v>
      </c>
      <c r="Q623">
        <f t="shared" si="142"/>
        <v>6</v>
      </c>
      <c r="R623" s="3">
        <v>458508</v>
      </c>
      <c r="S623" s="3">
        <v>15758.322580645163</v>
      </c>
      <c r="T623" s="20">
        <v>0</v>
      </c>
      <c r="U623" s="3">
        <f t="shared" si="152"/>
        <v>0</v>
      </c>
      <c r="V623" s="21"/>
      <c r="W623" s="3">
        <v>1836.9711538461536</v>
      </c>
      <c r="X623" s="3">
        <v>1061.3611111111111</v>
      </c>
      <c r="Y623" s="22">
        <v>191.04500000000002</v>
      </c>
      <c r="Z623">
        <v>75</v>
      </c>
      <c r="AB623" s="3">
        <v>3328.4968440667722</v>
      </c>
      <c r="AC623" s="3">
        <v>4167</v>
      </c>
      <c r="AD623" s="3">
        <f t="shared" si="148"/>
        <v>26418.196689669196</v>
      </c>
      <c r="AE623" s="3">
        <v>12402.5</v>
      </c>
      <c r="AG623" s="3">
        <f t="shared" si="143"/>
        <v>38820.696689669196</v>
      </c>
      <c r="AJ623" s="3">
        <v>0</v>
      </c>
      <c r="AK623" t="s">
        <v>100</v>
      </c>
      <c r="AM623" s="23">
        <v>0.05</v>
      </c>
      <c r="AN623" s="24">
        <f t="shared" si="153"/>
        <v>38820.696689669196</v>
      </c>
      <c r="AO623" s="25">
        <f t="shared" si="149"/>
        <v>1941.0348344834599</v>
      </c>
      <c r="AP623" s="3">
        <f t="shared" si="154"/>
        <v>5748.3870967741941</v>
      </c>
      <c r="AQ623" s="24">
        <f t="shared" si="150"/>
        <v>287.41935483870969</v>
      </c>
      <c r="AR623" s="24">
        <f t="shared" si="151"/>
        <v>46797.537975765561</v>
      </c>
      <c r="AS623" s="24">
        <f t="shared" si="144"/>
        <v>44569.083786443392</v>
      </c>
      <c r="AT623" t="s">
        <v>101</v>
      </c>
      <c r="AU623" t="s">
        <v>101</v>
      </c>
      <c r="AV623" t="s">
        <v>101</v>
      </c>
      <c r="AW623">
        <v>2047200</v>
      </c>
      <c r="AX623" t="s">
        <v>102</v>
      </c>
      <c r="AY623">
        <v>108.643</v>
      </c>
      <c r="AZ623" s="3">
        <f t="shared" si="145"/>
        <v>430.74600274077079</v>
      </c>
      <c r="BA623" s="24">
        <f t="shared" si="146"/>
        <v>44569.083786443392</v>
      </c>
      <c r="BB623" s="24">
        <f t="shared" si="147"/>
        <v>2228.4541893221685</v>
      </c>
      <c r="BD623" t="s">
        <v>103</v>
      </c>
      <c r="BE623">
        <v>1</v>
      </c>
      <c r="BG623" t="s">
        <v>5304</v>
      </c>
      <c r="BI623" t="s">
        <v>2034</v>
      </c>
      <c r="BN623" t="s">
        <v>5116</v>
      </c>
      <c r="BO623" t="s">
        <v>5066</v>
      </c>
      <c r="BP623" t="s">
        <v>5066</v>
      </c>
    </row>
    <row r="624" spans="3:71" x14ac:dyDescent="0.2">
      <c r="C624" t="s">
        <v>94</v>
      </c>
      <c r="E624" t="s">
        <v>2041</v>
      </c>
      <c r="F624" t="s">
        <v>2042</v>
      </c>
      <c r="G624" t="s">
        <v>2043</v>
      </c>
      <c r="H624" s="1">
        <v>45180</v>
      </c>
      <c r="J624" t="s">
        <v>4708</v>
      </c>
      <c r="K624">
        <v>12</v>
      </c>
      <c r="L624" t="s">
        <v>4703</v>
      </c>
      <c r="M624" t="s">
        <v>293</v>
      </c>
      <c r="N624" t="s">
        <v>4668</v>
      </c>
      <c r="O624" t="s">
        <v>98</v>
      </c>
      <c r="P624" t="s">
        <v>99</v>
      </c>
      <c r="Q624">
        <f t="shared" si="142"/>
        <v>31</v>
      </c>
      <c r="R624" s="3">
        <v>441912</v>
      </c>
      <c r="S624" s="3">
        <v>78651.916666666672</v>
      </c>
      <c r="T624" s="20">
        <v>0</v>
      </c>
      <c r="U624" s="3">
        <f t="shared" si="152"/>
        <v>0</v>
      </c>
      <c r="V624" s="21"/>
      <c r="W624" s="3">
        <v>1770.4807692307693</v>
      </c>
      <c r="X624" s="3">
        <v>1022.9444444444446</v>
      </c>
      <c r="Y624" s="22">
        <v>184.13</v>
      </c>
      <c r="Z624">
        <v>75</v>
      </c>
      <c r="AB624" s="3">
        <v>0</v>
      </c>
      <c r="AC624" s="3">
        <v>4167</v>
      </c>
      <c r="AD624" s="3">
        <f t="shared" si="148"/>
        <v>85871.47188034188</v>
      </c>
      <c r="AE624" s="3">
        <v>5687.5</v>
      </c>
      <c r="AG624" s="3">
        <f t="shared" si="143"/>
        <v>91558.97188034188</v>
      </c>
      <c r="AJ624" s="3">
        <v>3900.7409927950625</v>
      </c>
      <c r="AK624" t="s">
        <v>289</v>
      </c>
      <c r="AL624" t="s">
        <v>290</v>
      </c>
      <c r="AM624" s="23">
        <v>8.5000000000000006E-2</v>
      </c>
      <c r="AN624" s="24">
        <f t="shared" si="153"/>
        <v>95459.712873136945</v>
      </c>
      <c r="AO624" s="25">
        <f t="shared" si="149"/>
        <v>8114.0755942166406</v>
      </c>
      <c r="AP624" s="3">
        <f t="shared" si="154"/>
        <v>29700</v>
      </c>
      <c r="AQ624" s="24">
        <f t="shared" si="150"/>
        <v>2524.5</v>
      </c>
      <c r="AR624" s="24">
        <f t="shared" si="151"/>
        <v>135798.28846735359</v>
      </c>
      <c r="AS624" s="24">
        <f t="shared" si="144"/>
        <v>125159.71287313694</v>
      </c>
      <c r="AT624" t="s">
        <v>134</v>
      </c>
      <c r="AU624" t="s">
        <v>134</v>
      </c>
      <c r="AV624" t="s">
        <v>135</v>
      </c>
      <c r="AW624">
        <v>90220</v>
      </c>
      <c r="AX624" t="s">
        <v>136</v>
      </c>
      <c r="AY624">
        <v>94.088300000000004</v>
      </c>
      <c r="AZ624" s="3">
        <f t="shared" si="145"/>
        <v>1443.3068560846948</v>
      </c>
      <c r="BA624" s="24">
        <f t="shared" si="146"/>
        <v>125159.71287313694</v>
      </c>
      <c r="BB624" s="24">
        <f t="shared" si="147"/>
        <v>10638.575594216643</v>
      </c>
      <c r="BD624" t="s">
        <v>103</v>
      </c>
      <c r="BE624">
        <v>1</v>
      </c>
      <c r="BG624" t="s">
        <v>5305</v>
      </c>
      <c r="BI624" t="s">
        <v>312</v>
      </c>
      <c r="BN624" t="s">
        <v>5117</v>
      </c>
      <c r="BO624" t="s">
        <v>5061</v>
      </c>
      <c r="BP624" t="s">
        <v>5062</v>
      </c>
      <c r="BS624" t="e">
        <f>_xlfn.XLOOKUP(AV624,#REF!,#REF!)</f>
        <v>#REF!</v>
      </c>
    </row>
    <row r="625" spans="2:71" x14ac:dyDescent="0.2">
      <c r="B625">
        <f>+COUNTIF(F625:F3792,F625)</f>
        <v>2</v>
      </c>
      <c r="C625" t="s">
        <v>94</v>
      </c>
      <c r="E625" t="s">
        <v>2044</v>
      </c>
      <c r="F625" t="s">
        <v>2045</v>
      </c>
      <c r="G625" t="s">
        <v>2046</v>
      </c>
      <c r="H625" s="1">
        <v>45173</v>
      </c>
      <c r="J625" t="s">
        <v>4678</v>
      </c>
      <c r="K625">
        <v>15</v>
      </c>
      <c r="L625" t="s">
        <v>4783</v>
      </c>
      <c r="M625" t="s">
        <v>3525</v>
      </c>
      <c r="N625" t="s">
        <v>4668</v>
      </c>
      <c r="O625" t="s">
        <v>98</v>
      </c>
      <c r="P625" t="s">
        <v>99</v>
      </c>
      <c r="Q625">
        <f t="shared" si="142"/>
        <v>31</v>
      </c>
      <c r="R625" s="3">
        <v>917831</v>
      </c>
      <c r="S625" s="3">
        <v>152971.75</v>
      </c>
      <c r="T625" s="20">
        <v>0.15</v>
      </c>
      <c r="U625" s="3">
        <f t="shared" si="152"/>
        <v>22945.762500000001</v>
      </c>
      <c r="V625" s="21"/>
      <c r="W625" s="3">
        <v>3677.2075320512818</v>
      </c>
      <c r="X625" s="3">
        <v>2124.6087962962965</v>
      </c>
      <c r="Y625" s="22">
        <v>382.42958333333337</v>
      </c>
      <c r="Z625">
        <v>75</v>
      </c>
      <c r="AB625" s="3">
        <v>7365.9256106002131</v>
      </c>
      <c r="AC625" s="3">
        <v>4167</v>
      </c>
      <c r="AD625" s="3">
        <f t="shared" si="148"/>
        <v>193709.68402228114</v>
      </c>
      <c r="AE625" s="3">
        <v>13617.5</v>
      </c>
      <c r="AG625" s="3">
        <f t="shared" si="143"/>
        <v>207327.18402228114</v>
      </c>
      <c r="AJ625" s="3">
        <v>0</v>
      </c>
      <c r="AK625" t="s">
        <v>100</v>
      </c>
      <c r="AM625" s="23">
        <v>8.5000000000000006E-2</v>
      </c>
      <c r="AN625" s="24">
        <f t="shared" si="153"/>
        <v>207327.18402228114</v>
      </c>
      <c r="AO625" s="25">
        <f t="shared" si="149"/>
        <v>17622.810641893899</v>
      </c>
      <c r="AP625" s="3">
        <f t="shared" si="154"/>
        <v>29700</v>
      </c>
      <c r="AQ625" s="24">
        <f t="shared" si="150"/>
        <v>2524.5</v>
      </c>
      <c r="AR625" s="24">
        <f t="shared" si="151"/>
        <v>257174.49466417503</v>
      </c>
      <c r="AS625" s="24">
        <f t="shared" si="144"/>
        <v>237027.18402228114</v>
      </c>
      <c r="AT625" t="s">
        <v>141</v>
      </c>
      <c r="AU625" t="s">
        <v>141</v>
      </c>
      <c r="AV625" t="s">
        <v>142</v>
      </c>
      <c r="AW625">
        <v>1220</v>
      </c>
      <c r="AX625" t="s">
        <v>143</v>
      </c>
      <c r="AY625">
        <v>67.992199999999997</v>
      </c>
      <c r="AZ625" s="3">
        <f t="shared" si="145"/>
        <v>3782.4117275830909</v>
      </c>
      <c r="BA625" s="24">
        <f t="shared" si="146"/>
        <v>237027.18402228114</v>
      </c>
      <c r="BB625" s="24">
        <f t="shared" si="147"/>
        <v>20147.310641893884</v>
      </c>
      <c r="BD625" t="s">
        <v>103</v>
      </c>
      <c r="BE625">
        <v>1</v>
      </c>
      <c r="BG625" t="s">
        <v>5306</v>
      </c>
      <c r="BI625" t="s">
        <v>2047</v>
      </c>
      <c r="BN625" t="s">
        <v>5188</v>
      </c>
      <c r="BO625" t="s">
        <v>5068</v>
      </c>
      <c r="BP625" t="s">
        <v>5091</v>
      </c>
      <c r="BS625" t="e">
        <f>_xlfn.XLOOKUP(AV625,#REF!,#REF!)</f>
        <v>#REF!</v>
      </c>
    </row>
    <row r="626" spans="2:71" x14ac:dyDescent="0.2">
      <c r="C626" t="s">
        <v>94</v>
      </c>
      <c r="E626" t="s">
        <v>2048</v>
      </c>
      <c r="F626" t="s">
        <v>2049</v>
      </c>
      <c r="G626" t="s">
        <v>2050</v>
      </c>
      <c r="H626" s="1">
        <v>45173</v>
      </c>
      <c r="J626" t="s">
        <v>4708</v>
      </c>
      <c r="K626">
        <v>12</v>
      </c>
      <c r="L626" t="s">
        <v>4667</v>
      </c>
      <c r="M626" t="s">
        <v>3984</v>
      </c>
      <c r="N626" t="s">
        <v>4668</v>
      </c>
      <c r="O626" t="s">
        <v>98</v>
      </c>
      <c r="P626" t="s">
        <v>99</v>
      </c>
      <c r="Q626">
        <f t="shared" si="142"/>
        <v>31</v>
      </c>
      <c r="R626" s="3">
        <v>382021</v>
      </c>
      <c r="S626" s="3">
        <v>63670.083333333328</v>
      </c>
      <c r="T626" s="20">
        <v>0</v>
      </c>
      <c r="U626" s="3">
        <f t="shared" si="152"/>
        <v>0</v>
      </c>
      <c r="V626" s="21"/>
      <c r="W626" s="3">
        <v>1530.5328525641025</v>
      </c>
      <c r="X626" s="3">
        <v>884.30787037037032</v>
      </c>
      <c r="Y626" s="22">
        <v>159.17541666666668</v>
      </c>
      <c r="Z626">
        <v>75</v>
      </c>
      <c r="AB626" s="3">
        <v>2681.0330073631094</v>
      </c>
      <c r="AC626" s="3">
        <v>4167</v>
      </c>
      <c r="AD626" s="3">
        <f t="shared" si="148"/>
        <v>73167.132480297572</v>
      </c>
      <c r="AE626" s="3">
        <v>4154.166666666667</v>
      </c>
      <c r="AG626" s="3">
        <f t="shared" si="143"/>
        <v>77321.299146964244</v>
      </c>
      <c r="AJ626" s="3">
        <v>4428.6782206037651</v>
      </c>
      <c r="AK626" t="s">
        <v>166</v>
      </c>
      <c r="AL626" t="s">
        <v>165</v>
      </c>
      <c r="AM626" s="23">
        <v>0.05</v>
      </c>
      <c r="AN626" s="24">
        <f t="shared" si="153"/>
        <v>81749.977367568004</v>
      </c>
      <c r="AO626" s="25">
        <f t="shared" si="149"/>
        <v>4087.4988683784004</v>
      </c>
      <c r="AP626" s="3">
        <f t="shared" si="154"/>
        <v>29700</v>
      </c>
      <c r="AQ626" s="24">
        <f t="shared" si="150"/>
        <v>1485</v>
      </c>
      <c r="AR626" s="24">
        <f t="shared" si="151"/>
        <v>117022.47623594641</v>
      </c>
      <c r="AS626" s="24">
        <f t="shared" si="144"/>
        <v>111449.977367568</v>
      </c>
      <c r="AT626" t="s">
        <v>225</v>
      </c>
      <c r="AU626" t="s">
        <v>225</v>
      </c>
      <c r="AV626" t="s">
        <v>156</v>
      </c>
      <c r="AW626" t="s">
        <v>4825</v>
      </c>
      <c r="AX626" t="s">
        <v>157</v>
      </c>
      <c r="AY626">
        <v>125.569</v>
      </c>
      <c r="AZ626" s="3">
        <f t="shared" si="145"/>
        <v>931.93762979673647</v>
      </c>
      <c r="BA626" s="24">
        <f t="shared" si="146"/>
        <v>111449.977367568</v>
      </c>
      <c r="BB626" s="24">
        <f t="shared" si="147"/>
        <v>5572.4988683784031</v>
      </c>
      <c r="BD626" t="s">
        <v>103</v>
      </c>
      <c r="BE626">
        <v>1</v>
      </c>
      <c r="BG626" t="s">
        <v>5309</v>
      </c>
      <c r="BI626" t="s">
        <v>144</v>
      </c>
      <c r="BN626" t="s">
        <v>5067</v>
      </c>
      <c r="BO626" t="s">
        <v>5074</v>
      </c>
      <c r="BP626" t="s">
        <v>5176</v>
      </c>
      <c r="BS626" t="e">
        <f>_xlfn.XLOOKUP(AV626,#REF!,#REF!)</f>
        <v>#REF!</v>
      </c>
    </row>
    <row r="627" spans="2:71" x14ac:dyDescent="0.2">
      <c r="C627" t="s">
        <v>94</v>
      </c>
      <c r="E627" t="s">
        <v>2051</v>
      </c>
      <c r="F627" t="s">
        <v>2052</v>
      </c>
      <c r="G627" t="s">
        <v>2053</v>
      </c>
      <c r="H627" s="1">
        <v>45180</v>
      </c>
      <c r="J627" t="s">
        <v>4678</v>
      </c>
      <c r="K627">
        <v>15</v>
      </c>
      <c r="L627" t="s">
        <v>4616</v>
      </c>
      <c r="M627" t="s">
        <v>4464</v>
      </c>
      <c r="N627" t="s">
        <v>4668</v>
      </c>
      <c r="O627" t="s">
        <v>98</v>
      </c>
      <c r="P627" t="s">
        <v>99</v>
      </c>
      <c r="Q627">
        <f t="shared" si="142"/>
        <v>31</v>
      </c>
      <c r="R627" s="3">
        <v>1308813</v>
      </c>
      <c r="S627" s="3">
        <v>218135.5</v>
      </c>
      <c r="T627" s="20">
        <v>0.1</v>
      </c>
      <c r="U627" s="3">
        <f t="shared" si="152"/>
        <v>21813.550000000003</v>
      </c>
      <c r="V627" s="21"/>
      <c r="W627" s="3">
        <v>5243.6418269230771</v>
      </c>
      <c r="X627" s="3">
        <v>3029.6597222222222</v>
      </c>
      <c r="Y627" s="22">
        <v>545.33875</v>
      </c>
      <c r="Z627">
        <v>75</v>
      </c>
      <c r="AB627" s="3">
        <v>11173.873523618431</v>
      </c>
      <c r="AC627" s="3">
        <v>4167</v>
      </c>
      <c r="AD627" s="3">
        <f t="shared" si="148"/>
        <v>264183.56382276374</v>
      </c>
      <c r="AE627" s="3">
        <v>12402.5</v>
      </c>
      <c r="AG627" s="3">
        <f t="shared" si="143"/>
        <v>276586.06382276374</v>
      </c>
      <c r="AJ627" s="3">
        <v>33281</v>
      </c>
      <c r="AK627" t="s">
        <v>132</v>
      </c>
      <c r="AL627" t="s">
        <v>133</v>
      </c>
      <c r="AM627" s="23">
        <v>0.05</v>
      </c>
      <c r="AN627" s="24">
        <f t="shared" si="153"/>
        <v>309867.06382276374</v>
      </c>
      <c r="AO627" s="25">
        <f t="shared" si="149"/>
        <v>15493.353191138187</v>
      </c>
      <c r="AP627" s="3">
        <f t="shared" si="154"/>
        <v>29700</v>
      </c>
      <c r="AQ627" s="24">
        <f t="shared" si="150"/>
        <v>1485</v>
      </c>
      <c r="AR627" s="24">
        <f t="shared" si="151"/>
        <v>356545.41701390193</v>
      </c>
      <c r="AS627" s="24">
        <f t="shared" si="144"/>
        <v>339567.06382276374</v>
      </c>
      <c r="AT627" t="s">
        <v>4725</v>
      </c>
      <c r="AU627" t="s">
        <v>174</v>
      </c>
      <c r="AV627" t="s">
        <v>174</v>
      </c>
      <c r="AW627" t="s">
        <v>4693</v>
      </c>
      <c r="AX627" t="s">
        <v>169</v>
      </c>
      <c r="AY627">
        <v>1</v>
      </c>
      <c r="AZ627" s="3">
        <f t="shared" si="145"/>
        <v>356545.41701390193</v>
      </c>
      <c r="BA627" s="24">
        <f t="shared" si="146"/>
        <v>339567.06382276374</v>
      </c>
      <c r="BB627" s="24">
        <f t="shared" si="147"/>
        <v>16978.353191138187</v>
      </c>
      <c r="BD627" t="s">
        <v>170</v>
      </c>
      <c r="BE627">
        <v>1</v>
      </c>
      <c r="BG627" t="s">
        <v>170</v>
      </c>
      <c r="BI627" t="s">
        <v>137</v>
      </c>
      <c r="BN627" t="s">
        <v>4416</v>
      </c>
      <c r="BO627" t="s">
        <v>4725</v>
      </c>
      <c r="BP627" t="s">
        <v>4725</v>
      </c>
    </row>
    <row r="628" spans="2:71" x14ac:dyDescent="0.2">
      <c r="C628" t="s">
        <v>94</v>
      </c>
      <c r="E628" t="s">
        <v>2054</v>
      </c>
      <c r="F628" t="s">
        <v>2055</v>
      </c>
      <c r="G628" t="s">
        <v>2056</v>
      </c>
      <c r="H628" s="1">
        <v>45194</v>
      </c>
      <c r="J628" t="s">
        <v>4708</v>
      </c>
      <c r="K628">
        <v>12</v>
      </c>
      <c r="L628" t="s">
        <v>4703</v>
      </c>
      <c r="M628" t="s">
        <v>293</v>
      </c>
      <c r="N628" t="s">
        <v>4668</v>
      </c>
      <c r="O628" t="s">
        <v>98</v>
      </c>
      <c r="P628" t="s">
        <v>99</v>
      </c>
      <c r="Q628">
        <f t="shared" si="142"/>
        <v>31</v>
      </c>
      <c r="R628" s="3">
        <v>458918</v>
      </c>
      <c r="S628" s="3">
        <v>81486.333333333328</v>
      </c>
      <c r="T628" s="20">
        <v>0</v>
      </c>
      <c r="U628" s="3">
        <f t="shared" si="152"/>
        <v>0</v>
      </c>
      <c r="V628" s="21"/>
      <c r="W628" s="3">
        <v>1838.6137820512822</v>
      </c>
      <c r="X628" s="3">
        <v>1062.3101851851852</v>
      </c>
      <c r="Y628" s="22">
        <v>191.21583333333334</v>
      </c>
      <c r="Z628">
        <v>75</v>
      </c>
      <c r="AB628" s="3">
        <v>0</v>
      </c>
      <c r="AC628" s="3">
        <v>4167</v>
      </c>
      <c r="AD628" s="3">
        <f t="shared" si="148"/>
        <v>88820.473133903128</v>
      </c>
      <c r="AE628" s="3">
        <v>5687.5</v>
      </c>
      <c r="AG628" s="3">
        <f t="shared" si="143"/>
        <v>94507.973133903128</v>
      </c>
      <c r="AJ628" s="3">
        <v>5785.5624142824954</v>
      </c>
      <c r="AK628" t="s">
        <v>266</v>
      </c>
      <c r="AL628" t="s">
        <v>267</v>
      </c>
      <c r="AM628" s="23">
        <v>8.5000000000000006E-2</v>
      </c>
      <c r="AN628" s="24">
        <f t="shared" si="153"/>
        <v>100293.53554818562</v>
      </c>
      <c r="AO628" s="25">
        <f t="shared" si="149"/>
        <v>8524.9505215957779</v>
      </c>
      <c r="AP628" s="3">
        <f t="shared" si="154"/>
        <v>29700</v>
      </c>
      <c r="AQ628" s="24">
        <f t="shared" si="150"/>
        <v>2524.5</v>
      </c>
      <c r="AR628" s="24">
        <f t="shared" si="151"/>
        <v>141042.98606978141</v>
      </c>
      <c r="AS628" s="24">
        <f t="shared" si="144"/>
        <v>129993.53554818562</v>
      </c>
      <c r="AT628" t="s">
        <v>134</v>
      </c>
      <c r="AU628" t="s">
        <v>134</v>
      </c>
      <c r="AV628" t="s">
        <v>135</v>
      </c>
      <c r="AW628">
        <v>90362</v>
      </c>
      <c r="AX628" t="s">
        <v>136</v>
      </c>
      <c r="AY628">
        <v>94.088300000000004</v>
      </c>
      <c r="AZ628" s="3">
        <f t="shared" si="145"/>
        <v>1499.0491492542794</v>
      </c>
      <c r="BA628" s="24">
        <f t="shared" si="146"/>
        <v>129993.53554818562</v>
      </c>
      <c r="BB628" s="24">
        <f t="shared" si="147"/>
        <v>11049.450521595791</v>
      </c>
      <c r="BD628" t="s">
        <v>103</v>
      </c>
      <c r="BE628">
        <v>1</v>
      </c>
      <c r="BG628" t="s">
        <v>5305</v>
      </c>
      <c r="BI628" t="s">
        <v>426</v>
      </c>
      <c r="BN628" t="s">
        <v>5189</v>
      </c>
      <c r="BO628" t="s">
        <v>5061</v>
      </c>
      <c r="BP628" t="s">
        <v>5062</v>
      </c>
      <c r="BS628" t="e">
        <f>_xlfn.XLOOKUP(AV628,#REF!,#REF!)</f>
        <v>#REF!</v>
      </c>
    </row>
    <row r="629" spans="2:71" x14ac:dyDescent="0.2">
      <c r="B629">
        <f>+COUNTIF(F629:F3796,F629)</f>
        <v>2</v>
      </c>
      <c r="C629" t="s">
        <v>94</v>
      </c>
      <c r="E629" t="s">
        <v>2057</v>
      </c>
      <c r="F629" t="s">
        <v>2058</v>
      </c>
      <c r="G629" t="s">
        <v>2059</v>
      </c>
      <c r="H629" s="1">
        <v>45245</v>
      </c>
      <c r="J629" t="s">
        <v>4708</v>
      </c>
      <c r="K629">
        <v>12</v>
      </c>
      <c r="L629" t="s">
        <v>4703</v>
      </c>
      <c r="M629" t="s">
        <v>293</v>
      </c>
      <c r="N629" t="s">
        <v>4668</v>
      </c>
      <c r="O629" t="s">
        <v>98</v>
      </c>
      <c r="P629" t="s">
        <v>99</v>
      </c>
      <c r="Q629">
        <f t="shared" si="142"/>
        <v>31</v>
      </c>
      <c r="R629" s="3">
        <v>450000</v>
      </c>
      <c r="S629" s="3">
        <v>78639.166666666672</v>
      </c>
      <c r="T629" s="20">
        <v>0</v>
      </c>
      <c r="U629" s="3">
        <f t="shared" si="152"/>
        <v>0</v>
      </c>
      <c r="V629" s="21"/>
      <c r="W629" s="3">
        <v>1802.8846153846155</v>
      </c>
      <c r="X629" s="3">
        <v>1041.6666666666667</v>
      </c>
      <c r="Y629" s="22">
        <v>187.5</v>
      </c>
      <c r="Z629">
        <v>75</v>
      </c>
      <c r="AB629" s="3">
        <v>0</v>
      </c>
      <c r="AC629" s="3">
        <v>5167</v>
      </c>
      <c r="AD629" s="3">
        <f t="shared" si="148"/>
        <v>86913.217948717953</v>
      </c>
      <c r="AE629" s="3">
        <v>5687.5</v>
      </c>
      <c r="AG629" s="3">
        <f t="shared" si="143"/>
        <v>92600.717948717953</v>
      </c>
      <c r="AJ629" s="3">
        <v>7530.1189525032505</v>
      </c>
      <c r="AK629" t="s">
        <v>523</v>
      </c>
      <c r="AL629" t="s">
        <v>524</v>
      </c>
      <c r="AM629" s="23">
        <v>8.5000000000000006E-2</v>
      </c>
      <c r="AN629" s="24">
        <f t="shared" si="153"/>
        <v>100130.83690122121</v>
      </c>
      <c r="AO629" s="25">
        <f t="shared" si="149"/>
        <v>8511.1211366038024</v>
      </c>
      <c r="AP629" s="3">
        <f t="shared" si="154"/>
        <v>29700</v>
      </c>
      <c r="AQ629" s="24">
        <f t="shared" si="150"/>
        <v>2524.5</v>
      </c>
      <c r="AR629" s="24">
        <f t="shared" si="151"/>
        <v>140866.45803782501</v>
      </c>
      <c r="AS629" s="24">
        <f t="shared" si="144"/>
        <v>129830.83690122121</v>
      </c>
      <c r="AT629" t="s">
        <v>141</v>
      </c>
      <c r="AU629" t="s">
        <v>141</v>
      </c>
      <c r="AV629" t="s">
        <v>142</v>
      </c>
      <c r="AW629">
        <v>1206</v>
      </c>
      <c r="AX629" t="s">
        <v>143</v>
      </c>
      <c r="AY629">
        <v>67.992199999999997</v>
      </c>
      <c r="AZ629" s="3">
        <f t="shared" si="145"/>
        <v>2071.8032073947456</v>
      </c>
      <c r="BA629" s="24">
        <f t="shared" si="146"/>
        <v>129830.83690122121</v>
      </c>
      <c r="BB629" s="24">
        <f t="shared" si="147"/>
        <v>11035.621136603804</v>
      </c>
      <c r="BD629" t="s">
        <v>103</v>
      </c>
      <c r="BE629">
        <v>1</v>
      </c>
      <c r="BG629" t="s">
        <v>5306</v>
      </c>
      <c r="BI629" t="s">
        <v>312</v>
      </c>
      <c r="BN629" t="s">
        <v>5115</v>
      </c>
      <c r="BO629" t="s">
        <v>5068</v>
      </c>
      <c r="BP629" t="s">
        <v>5062</v>
      </c>
      <c r="BS629" t="e">
        <f>_xlfn.XLOOKUP(AV629,#REF!,#REF!)</f>
        <v>#REF!</v>
      </c>
    </row>
    <row r="630" spans="2:71" x14ac:dyDescent="0.2">
      <c r="C630" t="s">
        <v>94</v>
      </c>
      <c r="E630" t="s">
        <v>2060</v>
      </c>
      <c r="F630" t="s">
        <v>2061</v>
      </c>
      <c r="G630" t="s">
        <v>2062</v>
      </c>
      <c r="H630" s="1">
        <v>45222</v>
      </c>
      <c r="J630" t="s">
        <v>4678</v>
      </c>
      <c r="K630">
        <v>15</v>
      </c>
      <c r="L630" t="s">
        <v>4691</v>
      </c>
      <c r="M630" t="s">
        <v>4444</v>
      </c>
      <c r="N630" t="s">
        <v>4668</v>
      </c>
      <c r="O630" t="s">
        <v>98</v>
      </c>
      <c r="P630" t="s">
        <v>99</v>
      </c>
      <c r="Q630">
        <f t="shared" si="142"/>
        <v>31</v>
      </c>
      <c r="R630" s="3">
        <v>471371</v>
      </c>
      <c r="S630" s="3">
        <v>83561.833333333328</v>
      </c>
      <c r="T630" s="20">
        <v>0</v>
      </c>
      <c r="U630" s="3">
        <f t="shared" si="152"/>
        <v>0</v>
      </c>
      <c r="V630" s="21"/>
      <c r="W630" s="3">
        <v>1888.5056089743591</v>
      </c>
      <c r="X630" s="3">
        <v>1091.1365740740741</v>
      </c>
      <c r="Y630" s="22">
        <v>196.40458333333333</v>
      </c>
      <c r="Z630">
        <v>75</v>
      </c>
      <c r="AB630" s="3">
        <v>2926.9053504151334</v>
      </c>
      <c r="AC630" s="3">
        <v>4167</v>
      </c>
      <c r="AD630" s="3">
        <f t="shared" si="148"/>
        <v>93906.785450130235</v>
      </c>
      <c r="AE630" s="3">
        <v>7046.666666666667</v>
      </c>
      <c r="AG630" s="3">
        <f t="shared" si="143"/>
        <v>100953.45211679691</v>
      </c>
      <c r="AJ630" s="3">
        <v>0</v>
      </c>
      <c r="AK630" t="s">
        <v>100</v>
      </c>
      <c r="AM630" s="23">
        <v>0.1</v>
      </c>
      <c r="AN630" s="24">
        <f t="shared" si="153"/>
        <v>100953.45211679691</v>
      </c>
      <c r="AO630" s="25">
        <f t="shared" si="149"/>
        <v>10095.345211679691</v>
      </c>
      <c r="AP630" s="3">
        <f t="shared" si="154"/>
        <v>29700</v>
      </c>
      <c r="AQ630" s="24">
        <f t="shared" si="150"/>
        <v>2970</v>
      </c>
      <c r="AR630" s="24">
        <f t="shared" si="151"/>
        <v>143718.79732847659</v>
      </c>
      <c r="AS630" s="24">
        <f t="shared" si="144"/>
        <v>130653.45211679691</v>
      </c>
      <c r="AT630" t="s">
        <v>134</v>
      </c>
      <c r="AU630" t="s">
        <v>134</v>
      </c>
      <c r="AV630" t="s">
        <v>135</v>
      </c>
      <c r="AW630">
        <v>94623</v>
      </c>
      <c r="AX630" t="s">
        <v>136</v>
      </c>
      <c r="AY630">
        <v>94.088300000000004</v>
      </c>
      <c r="AZ630" s="3">
        <f t="shared" si="145"/>
        <v>1527.4885116265953</v>
      </c>
      <c r="BA630" s="24">
        <f t="shared" si="146"/>
        <v>130653.45211679691</v>
      </c>
      <c r="BB630" s="24">
        <f t="shared" si="147"/>
        <v>13065.345211679683</v>
      </c>
      <c r="BD630" t="s">
        <v>103</v>
      </c>
      <c r="BE630">
        <v>1</v>
      </c>
      <c r="BG630" t="s">
        <v>5305</v>
      </c>
      <c r="BI630" t="s">
        <v>598</v>
      </c>
      <c r="BN630" t="s">
        <v>5128</v>
      </c>
      <c r="BO630" t="s">
        <v>134</v>
      </c>
      <c r="BP630" t="s">
        <v>5091</v>
      </c>
      <c r="BS630" t="e">
        <f>_xlfn.XLOOKUP(AV630,#REF!,#REF!)</f>
        <v>#REF!</v>
      </c>
    </row>
    <row r="631" spans="2:71" x14ac:dyDescent="0.2">
      <c r="C631" t="s">
        <v>94</v>
      </c>
      <c r="E631" t="s">
        <v>2063</v>
      </c>
      <c r="F631" t="s">
        <v>2064</v>
      </c>
      <c r="G631" t="s">
        <v>2065</v>
      </c>
      <c r="H631" s="1">
        <v>45197</v>
      </c>
      <c r="J631" t="s">
        <v>151</v>
      </c>
      <c r="K631">
        <v>16</v>
      </c>
      <c r="L631" t="s">
        <v>4691</v>
      </c>
      <c r="M631" t="s">
        <v>4444</v>
      </c>
      <c r="N631" t="s">
        <v>4668</v>
      </c>
      <c r="O631" t="s">
        <v>98</v>
      </c>
      <c r="P631" t="s">
        <v>99</v>
      </c>
      <c r="Q631">
        <f t="shared" si="142"/>
        <v>31</v>
      </c>
      <c r="R631" s="3">
        <v>1440193</v>
      </c>
      <c r="S631" s="3">
        <v>240032.16666666666</v>
      </c>
      <c r="T631" s="20">
        <v>0</v>
      </c>
      <c r="U631" s="3">
        <f t="shared" si="152"/>
        <v>0</v>
      </c>
      <c r="V631" s="21"/>
      <c r="W631" s="3">
        <v>5770.0040064102568</v>
      </c>
      <c r="X631" s="3">
        <v>3333.7800925925926</v>
      </c>
      <c r="Y631" s="22">
        <v>600.08041666666668</v>
      </c>
      <c r="Z631">
        <v>75</v>
      </c>
      <c r="AB631" s="3">
        <v>5122.3404802504956</v>
      </c>
      <c r="AC631" s="3">
        <v>4167</v>
      </c>
      <c r="AD631" s="3">
        <f t="shared" si="148"/>
        <v>259100.37166258664</v>
      </c>
      <c r="AE631" s="3">
        <v>7046.666666666667</v>
      </c>
      <c r="AG631" s="3">
        <f t="shared" si="143"/>
        <v>266147.03832925332</v>
      </c>
      <c r="AJ631" s="3">
        <v>35252.628306604311</v>
      </c>
      <c r="AK631" t="s">
        <v>1002</v>
      </c>
      <c r="AL631" t="s">
        <v>1003</v>
      </c>
      <c r="AM631" s="23">
        <v>0.1</v>
      </c>
      <c r="AN631" s="24">
        <f t="shared" si="153"/>
        <v>301399.66663585766</v>
      </c>
      <c r="AO631" s="25">
        <f t="shared" si="149"/>
        <v>30139.966663585768</v>
      </c>
      <c r="AP631" s="3">
        <f t="shared" si="154"/>
        <v>29700</v>
      </c>
      <c r="AQ631" s="24">
        <f t="shared" si="150"/>
        <v>2970</v>
      </c>
      <c r="AR631" s="24">
        <f t="shared" si="151"/>
        <v>364209.63329944341</v>
      </c>
      <c r="AS631" s="24">
        <f t="shared" si="144"/>
        <v>331099.66663585766</v>
      </c>
      <c r="AT631" t="s">
        <v>134</v>
      </c>
      <c r="AU631" t="s">
        <v>134</v>
      </c>
      <c r="AV631" t="s">
        <v>135</v>
      </c>
      <c r="AW631">
        <v>90380</v>
      </c>
      <c r="AX631" t="s">
        <v>136</v>
      </c>
      <c r="AY631">
        <v>94.088300000000004</v>
      </c>
      <c r="AZ631" s="3">
        <f t="shared" si="145"/>
        <v>3870.9343595265659</v>
      </c>
      <c r="BA631" s="24">
        <f t="shared" si="146"/>
        <v>331099.66663585766</v>
      </c>
      <c r="BB631" s="24">
        <f t="shared" si="147"/>
        <v>33109.966663585743</v>
      </c>
      <c r="BD631" t="s">
        <v>103</v>
      </c>
      <c r="BE631">
        <v>1</v>
      </c>
      <c r="BG631" t="s">
        <v>5305</v>
      </c>
      <c r="BI631" t="s">
        <v>451</v>
      </c>
      <c r="BN631" t="s">
        <v>5139</v>
      </c>
      <c r="BO631" t="s">
        <v>134</v>
      </c>
      <c r="BP631" t="s">
        <v>5091</v>
      </c>
      <c r="BS631" t="e">
        <f>_xlfn.XLOOKUP(AV631,#REF!,#REF!)</f>
        <v>#REF!</v>
      </c>
    </row>
    <row r="632" spans="2:71" x14ac:dyDescent="0.2">
      <c r="C632" t="s">
        <v>94</v>
      </c>
      <c r="E632" t="s">
        <v>2066</v>
      </c>
      <c r="F632" t="s">
        <v>290</v>
      </c>
      <c r="G632" t="s">
        <v>289</v>
      </c>
      <c r="H632" s="1">
        <v>45202</v>
      </c>
      <c r="J632" t="s">
        <v>4666</v>
      </c>
      <c r="K632">
        <v>18</v>
      </c>
      <c r="L632" t="s">
        <v>4703</v>
      </c>
      <c r="M632" t="s">
        <v>293</v>
      </c>
      <c r="N632" t="s">
        <v>4668</v>
      </c>
      <c r="O632" t="s">
        <v>167</v>
      </c>
      <c r="P632" t="s">
        <v>99</v>
      </c>
      <c r="Q632">
        <f t="shared" si="142"/>
        <v>31</v>
      </c>
      <c r="R632" s="3">
        <v>1563172</v>
      </c>
      <c r="S632" s="3">
        <v>265528.58333333331</v>
      </c>
      <c r="T632" s="20">
        <v>0.15</v>
      </c>
      <c r="U632" s="3">
        <f t="shared" si="152"/>
        <v>39829.287499999999</v>
      </c>
      <c r="V632" s="21"/>
      <c r="W632" s="3">
        <v>6262.708333333333</v>
      </c>
      <c r="X632" s="3">
        <v>3618.4537037037035</v>
      </c>
      <c r="Y632" s="22">
        <v>651.3216666666666</v>
      </c>
      <c r="Z632">
        <v>75</v>
      </c>
      <c r="AB632" s="3">
        <v>12544.611836133465</v>
      </c>
      <c r="AC632" s="3">
        <v>5167</v>
      </c>
      <c r="AD632" s="3">
        <f t="shared" si="148"/>
        <v>333676.96637317043</v>
      </c>
      <c r="AE632" s="3">
        <v>5687.5</v>
      </c>
      <c r="AF632" s="3">
        <v>29700</v>
      </c>
      <c r="AG632" s="3">
        <f t="shared" si="143"/>
        <v>339364.46637317043</v>
      </c>
      <c r="AJ632" s="3">
        <f>-AG632</f>
        <v>-339364.46637317043</v>
      </c>
      <c r="AL632">
        <v>0</v>
      </c>
      <c r="AM632" s="21">
        <v>0</v>
      </c>
      <c r="AN632" s="24">
        <f t="shared" si="153"/>
        <v>0</v>
      </c>
      <c r="AO632" s="25">
        <v>0</v>
      </c>
      <c r="AP632" s="3">
        <v>0</v>
      </c>
      <c r="AQ632" s="24">
        <v>0</v>
      </c>
      <c r="AR632" s="24">
        <v>0</v>
      </c>
      <c r="AS632" s="24">
        <f t="shared" si="144"/>
        <v>0</v>
      </c>
      <c r="AT632" t="s">
        <v>134</v>
      </c>
      <c r="AU632" s="26" t="s">
        <v>168</v>
      </c>
      <c r="AV632" t="s">
        <v>168</v>
      </c>
      <c r="AW632">
        <v>90382</v>
      </c>
      <c r="AX632" t="s">
        <v>169</v>
      </c>
      <c r="AY632">
        <v>1</v>
      </c>
      <c r="AZ632" s="3">
        <f t="shared" si="145"/>
        <v>0</v>
      </c>
      <c r="BA632" s="24">
        <f t="shared" si="146"/>
        <v>0</v>
      </c>
      <c r="BB632" s="24">
        <f t="shared" si="147"/>
        <v>0</v>
      </c>
      <c r="BD632" t="s">
        <v>103</v>
      </c>
      <c r="BE632">
        <v>1</v>
      </c>
      <c r="BG632" t="s">
        <v>170</v>
      </c>
      <c r="BI632" t="s">
        <v>312</v>
      </c>
      <c r="BN632" t="s">
        <v>5110</v>
      </c>
      <c r="BO632" t="s">
        <v>5061</v>
      </c>
      <c r="BP632" t="s">
        <v>5062</v>
      </c>
    </row>
    <row r="633" spans="2:71" x14ac:dyDescent="0.2">
      <c r="C633" t="s">
        <v>94</v>
      </c>
      <c r="E633" t="s">
        <v>2067</v>
      </c>
      <c r="F633" t="s">
        <v>2068</v>
      </c>
      <c r="G633" t="s">
        <v>2069</v>
      </c>
      <c r="H633" s="1">
        <v>45197</v>
      </c>
      <c r="J633" t="s">
        <v>4690</v>
      </c>
      <c r="K633">
        <v>17</v>
      </c>
      <c r="L633" t="s">
        <v>4683</v>
      </c>
      <c r="M633" t="s">
        <v>4824</v>
      </c>
      <c r="N633" t="s">
        <v>4668</v>
      </c>
      <c r="O633" t="s">
        <v>98</v>
      </c>
      <c r="P633" t="s">
        <v>99</v>
      </c>
      <c r="Q633">
        <f t="shared" si="142"/>
        <v>31</v>
      </c>
      <c r="R633" s="3">
        <v>1484866</v>
      </c>
      <c r="S633" s="3">
        <v>247477.66666666666</v>
      </c>
      <c r="T633" s="20">
        <v>0.15</v>
      </c>
      <c r="U633" s="3">
        <f t="shared" si="152"/>
        <v>37121.649999999994</v>
      </c>
      <c r="V633" s="21"/>
      <c r="W633" s="3">
        <v>5948.9823717948711</v>
      </c>
      <c r="X633" s="3">
        <v>3437.1898148148148</v>
      </c>
      <c r="Y633" s="22">
        <v>618.69416666666666</v>
      </c>
      <c r="Z633">
        <v>75</v>
      </c>
      <c r="AB633" s="3">
        <v>0</v>
      </c>
      <c r="AC633" s="3">
        <v>4167</v>
      </c>
      <c r="AD633" s="3">
        <f t="shared" si="148"/>
        <v>298846.18301994301</v>
      </c>
      <c r="AE633" s="3">
        <v>0</v>
      </c>
      <c r="AG633" s="3">
        <f t="shared" si="143"/>
        <v>298846.18301994301</v>
      </c>
      <c r="AJ633" s="3">
        <v>0</v>
      </c>
      <c r="AK633" t="s">
        <v>100</v>
      </c>
      <c r="AM633" s="23">
        <v>0</v>
      </c>
      <c r="AN633" s="24">
        <f t="shared" si="153"/>
        <v>298846.18301994301</v>
      </c>
      <c r="AO633" s="25">
        <f t="shared" ref="AO633:AO696" si="155">AM633*AN633</f>
        <v>0</v>
      </c>
      <c r="AP633" s="3">
        <f t="shared" ref="AP633:AP653" si="156">+(29700/31)*Q633</f>
        <v>29700</v>
      </c>
      <c r="AQ633" s="24">
        <f t="shared" ref="AQ633:AQ696" si="157">AP633*AM633</f>
        <v>0</v>
      </c>
      <c r="AR633" s="24">
        <f t="shared" ref="AR633:AR696" si="158">AN633+AO633+AP633+AQ633</f>
        <v>328546.18301994301</v>
      </c>
      <c r="AS633" s="24">
        <f t="shared" si="144"/>
        <v>328546.18301994301</v>
      </c>
      <c r="AT633" t="s">
        <v>4725</v>
      </c>
      <c r="AU633" t="s">
        <v>174</v>
      </c>
      <c r="AV633" t="s">
        <v>174</v>
      </c>
      <c r="AW633" t="s">
        <v>4693</v>
      </c>
      <c r="AX633" t="s">
        <v>169</v>
      </c>
      <c r="AY633">
        <v>1</v>
      </c>
      <c r="AZ633" s="3">
        <f t="shared" si="145"/>
        <v>328546.18301994301</v>
      </c>
      <c r="BA633" s="24">
        <f t="shared" si="146"/>
        <v>328546.18301994301</v>
      </c>
      <c r="BB633" s="24">
        <f t="shared" si="147"/>
        <v>0</v>
      </c>
      <c r="BD633" t="s">
        <v>170</v>
      </c>
      <c r="BE633">
        <v>1</v>
      </c>
      <c r="BG633" t="s">
        <v>170</v>
      </c>
      <c r="BI633" t="s">
        <v>302</v>
      </c>
      <c r="BN633" t="s">
        <v>5070</v>
      </c>
      <c r="BO633" t="s">
        <v>4725</v>
      </c>
      <c r="BP633" t="s">
        <v>4725</v>
      </c>
    </row>
    <row r="634" spans="2:71" x14ac:dyDescent="0.2">
      <c r="C634" t="s">
        <v>94</v>
      </c>
      <c r="E634" t="s">
        <v>2070</v>
      </c>
      <c r="F634" t="s">
        <v>2071</v>
      </c>
      <c r="G634" t="s">
        <v>2072</v>
      </c>
      <c r="H634" s="1">
        <v>45245</v>
      </c>
      <c r="J634" t="s">
        <v>4708</v>
      </c>
      <c r="K634">
        <v>12</v>
      </c>
      <c r="L634" t="s">
        <v>4703</v>
      </c>
      <c r="M634" t="s">
        <v>293</v>
      </c>
      <c r="N634" t="s">
        <v>4668</v>
      </c>
      <c r="O634" t="s">
        <v>98</v>
      </c>
      <c r="P634" t="s">
        <v>99</v>
      </c>
      <c r="Q634">
        <f t="shared" si="142"/>
        <v>31</v>
      </c>
      <c r="R634" s="3">
        <v>450172</v>
      </c>
      <c r="S634" s="3">
        <v>80028.583333333328</v>
      </c>
      <c r="T634" s="20">
        <v>0</v>
      </c>
      <c r="U634" s="3">
        <f t="shared" si="152"/>
        <v>0</v>
      </c>
      <c r="V634" s="21"/>
      <c r="W634" s="3">
        <v>1803.5737179487178</v>
      </c>
      <c r="X634" s="3">
        <v>1042.064814814815</v>
      </c>
      <c r="Y634" s="22">
        <v>187.57166666666669</v>
      </c>
      <c r="Z634">
        <v>75</v>
      </c>
      <c r="AB634" s="3">
        <v>3612.2745066726497</v>
      </c>
      <c r="AC634" s="3">
        <v>4167</v>
      </c>
      <c r="AD634" s="3">
        <f t="shared" si="148"/>
        <v>90916.068039436184</v>
      </c>
      <c r="AE634" s="3">
        <v>5687.5</v>
      </c>
      <c r="AG634" s="3">
        <f t="shared" si="143"/>
        <v>96603.568039436184</v>
      </c>
      <c r="AJ634" s="3">
        <v>5785.5624142824954</v>
      </c>
      <c r="AK634" t="s">
        <v>266</v>
      </c>
      <c r="AL634" t="s">
        <v>267</v>
      </c>
      <c r="AM634" s="23">
        <v>8.5000000000000006E-2</v>
      </c>
      <c r="AN634" s="24">
        <f t="shared" si="153"/>
        <v>102389.13045371868</v>
      </c>
      <c r="AO634" s="25">
        <f t="shared" si="155"/>
        <v>8703.0760885660893</v>
      </c>
      <c r="AP634" s="3">
        <f t="shared" si="156"/>
        <v>29700</v>
      </c>
      <c r="AQ634" s="24">
        <f t="shared" si="157"/>
        <v>2524.5</v>
      </c>
      <c r="AR634" s="24">
        <f t="shared" si="158"/>
        <v>143316.70654228475</v>
      </c>
      <c r="AS634" s="24">
        <f t="shared" si="144"/>
        <v>132089.13045371868</v>
      </c>
      <c r="AT634" t="s">
        <v>134</v>
      </c>
      <c r="AU634" t="s">
        <v>134</v>
      </c>
      <c r="AV634" t="s">
        <v>135</v>
      </c>
      <c r="AW634">
        <v>90373</v>
      </c>
      <c r="AX634" t="s">
        <v>136</v>
      </c>
      <c r="AY634">
        <v>94.088300000000004</v>
      </c>
      <c r="AZ634" s="3">
        <f t="shared" si="145"/>
        <v>1523.2149644778867</v>
      </c>
      <c r="BA634" s="24">
        <f t="shared" si="146"/>
        <v>132089.13045371868</v>
      </c>
      <c r="BB634" s="24">
        <f t="shared" si="147"/>
        <v>11227.576088566071</v>
      </c>
      <c r="BD634" t="s">
        <v>103</v>
      </c>
      <c r="BE634">
        <v>1</v>
      </c>
      <c r="BG634" t="s">
        <v>5305</v>
      </c>
      <c r="BI634" t="s">
        <v>199</v>
      </c>
      <c r="BN634" t="s">
        <v>5124</v>
      </c>
      <c r="BO634" t="s">
        <v>5061</v>
      </c>
      <c r="BP634" t="s">
        <v>5062</v>
      </c>
      <c r="BS634" t="e">
        <f>_xlfn.XLOOKUP(AV634,#REF!,#REF!)</f>
        <v>#REF!</v>
      </c>
    </row>
    <row r="635" spans="2:71" x14ac:dyDescent="0.2">
      <c r="C635" t="s">
        <v>94</v>
      </c>
      <c r="E635" t="s">
        <v>2073</v>
      </c>
      <c r="F635" t="s">
        <v>2074</v>
      </c>
      <c r="G635" t="s">
        <v>2075</v>
      </c>
      <c r="H635" s="1">
        <v>45197</v>
      </c>
      <c r="J635" t="s">
        <v>151</v>
      </c>
      <c r="K635">
        <v>16</v>
      </c>
      <c r="L635" t="s">
        <v>4616</v>
      </c>
      <c r="M635" t="s">
        <v>4464</v>
      </c>
      <c r="N635" t="s">
        <v>4668</v>
      </c>
      <c r="O635" t="s">
        <v>98</v>
      </c>
      <c r="P635" t="s">
        <v>99</v>
      </c>
      <c r="Q635">
        <f t="shared" si="142"/>
        <v>31</v>
      </c>
      <c r="R635" s="3">
        <v>1604418</v>
      </c>
      <c r="S635" s="3">
        <v>267402.91666666669</v>
      </c>
      <c r="T635" s="20">
        <v>0.15</v>
      </c>
      <c r="U635" s="3">
        <f t="shared" si="152"/>
        <v>40110.4375</v>
      </c>
      <c r="V635" s="21"/>
      <c r="W635" s="3">
        <v>6427.9567307692305</v>
      </c>
      <c r="X635" s="3">
        <v>3713.9305555555557</v>
      </c>
      <c r="Y635" s="22">
        <v>668.50750000000005</v>
      </c>
      <c r="Z635">
        <v>75</v>
      </c>
      <c r="AB635" s="3">
        <v>12677.792688619977</v>
      </c>
      <c r="AC635" s="3">
        <v>4167</v>
      </c>
      <c r="AD635" s="3">
        <f t="shared" si="148"/>
        <v>335243.54164161149</v>
      </c>
      <c r="AE635" s="3">
        <v>12402.5</v>
      </c>
      <c r="AG635" s="3">
        <f t="shared" si="143"/>
        <v>347646.04164161149</v>
      </c>
      <c r="AJ635" s="3">
        <v>0</v>
      </c>
      <c r="AK635" t="s">
        <v>100</v>
      </c>
      <c r="AM635" s="23">
        <v>0.05</v>
      </c>
      <c r="AN635" s="24">
        <f t="shared" si="153"/>
        <v>347646.04164161149</v>
      </c>
      <c r="AO635" s="25">
        <f t="shared" si="155"/>
        <v>17382.302082080576</v>
      </c>
      <c r="AP635" s="3">
        <f t="shared" si="156"/>
        <v>29700</v>
      </c>
      <c r="AQ635" s="24">
        <f t="shared" si="157"/>
        <v>1485</v>
      </c>
      <c r="AR635" s="24">
        <f t="shared" si="158"/>
        <v>396213.34372369206</v>
      </c>
      <c r="AS635" s="24">
        <f t="shared" si="144"/>
        <v>377346.04164161149</v>
      </c>
      <c r="AT635" t="s">
        <v>4725</v>
      </c>
      <c r="AU635" t="s">
        <v>174</v>
      </c>
      <c r="AV635" t="s">
        <v>174</v>
      </c>
      <c r="AW635" t="s">
        <v>4693</v>
      </c>
      <c r="AX635" t="s">
        <v>169</v>
      </c>
      <c r="AY635">
        <v>1</v>
      </c>
      <c r="AZ635" s="3">
        <f t="shared" si="145"/>
        <v>396213.34372369206</v>
      </c>
      <c r="BA635" s="24">
        <f t="shared" si="146"/>
        <v>377346.04164161149</v>
      </c>
      <c r="BB635" s="24">
        <f t="shared" si="147"/>
        <v>18867.302082080569</v>
      </c>
      <c r="BD635" t="s">
        <v>170</v>
      </c>
      <c r="BE635">
        <v>1</v>
      </c>
      <c r="BG635" t="s">
        <v>170</v>
      </c>
      <c r="BI635" t="s">
        <v>243</v>
      </c>
      <c r="BN635" t="s">
        <v>5070</v>
      </c>
      <c r="BO635" t="s">
        <v>4725</v>
      </c>
      <c r="BP635" t="s">
        <v>4725</v>
      </c>
    </row>
    <row r="636" spans="2:71" x14ac:dyDescent="0.2">
      <c r="C636" t="s">
        <v>94</v>
      </c>
      <c r="E636" t="s">
        <v>2076</v>
      </c>
      <c r="F636" t="s">
        <v>2077</v>
      </c>
      <c r="G636" t="s">
        <v>2078</v>
      </c>
      <c r="H636" s="1">
        <v>45243</v>
      </c>
      <c r="J636" t="s">
        <v>4708</v>
      </c>
      <c r="K636">
        <v>12</v>
      </c>
      <c r="L636" t="s">
        <v>4703</v>
      </c>
      <c r="M636" t="s">
        <v>293</v>
      </c>
      <c r="N636" t="s">
        <v>4668</v>
      </c>
      <c r="O636" t="s">
        <v>98</v>
      </c>
      <c r="P636" t="s">
        <v>99</v>
      </c>
      <c r="Q636">
        <f t="shared" si="142"/>
        <v>31</v>
      </c>
      <c r="R636" s="3">
        <v>412500</v>
      </c>
      <c r="S636" s="3">
        <v>73335.166666666672</v>
      </c>
      <c r="T636" s="20">
        <v>0</v>
      </c>
      <c r="U636" s="3">
        <f t="shared" si="152"/>
        <v>0</v>
      </c>
      <c r="V636" s="21"/>
      <c r="W636" s="3">
        <v>1652.6442307692307</v>
      </c>
      <c r="X636" s="3">
        <v>954.8611111111112</v>
      </c>
      <c r="Y636" s="22">
        <v>171.875</v>
      </c>
      <c r="Z636">
        <v>75</v>
      </c>
      <c r="AB636" s="3">
        <v>0</v>
      </c>
      <c r="AC636" s="3">
        <v>4167</v>
      </c>
      <c r="AD636" s="3">
        <f t="shared" si="148"/>
        <v>80356.547008547015</v>
      </c>
      <c r="AE636" s="3">
        <v>5687.5</v>
      </c>
      <c r="AG636" s="3">
        <f t="shared" si="143"/>
        <v>86044.047008547015</v>
      </c>
      <c r="AJ636" s="3">
        <v>3900.7409927950625</v>
      </c>
      <c r="AK636" t="s">
        <v>289</v>
      </c>
      <c r="AL636" t="s">
        <v>290</v>
      </c>
      <c r="AM636" s="23">
        <v>8.5000000000000006E-2</v>
      </c>
      <c r="AN636" s="24">
        <f t="shared" si="153"/>
        <v>89944.78800134208</v>
      </c>
      <c r="AO636" s="25">
        <f t="shared" si="155"/>
        <v>7645.3069801140773</v>
      </c>
      <c r="AP636" s="3">
        <f t="shared" si="156"/>
        <v>29700</v>
      </c>
      <c r="AQ636" s="24">
        <f t="shared" si="157"/>
        <v>2524.5</v>
      </c>
      <c r="AR636" s="24">
        <f t="shared" si="158"/>
        <v>129814.59498145616</v>
      </c>
      <c r="AS636" s="24">
        <f t="shared" si="144"/>
        <v>119644.78800134208</v>
      </c>
      <c r="AT636" t="s">
        <v>134</v>
      </c>
      <c r="AU636" t="s">
        <v>134</v>
      </c>
      <c r="AV636" t="s">
        <v>135</v>
      </c>
      <c r="AW636">
        <v>90294</v>
      </c>
      <c r="AX636" t="s">
        <v>136</v>
      </c>
      <c r="AY636">
        <v>94.088300000000004</v>
      </c>
      <c r="AZ636" s="3">
        <f t="shared" si="145"/>
        <v>1379.7102825904619</v>
      </c>
      <c r="BA636" s="24">
        <f t="shared" si="146"/>
        <v>119644.78800134208</v>
      </c>
      <c r="BB636" s="24">
        <f t="shared" si="147"/>
        <v>10169.806980114081</v>
      </c>
      <c r="BD636" t="s">
        <v>103</v>
      </c>
      <c r="BE636">
        <v>1</v>
      </c>
      <c r="BG636" t="s">
        <v>5305</v>
      </c>
      <c r="BI636" t="s">
        <v>262</v>
      </c>
      <c r="BN636" t="s">
        <v>5104</v>
      </c>
      <c r="BO636" t="s">
        <v>5061</v>
      </c>
      <c r="BP636" t="s">
        <v>5062</v>
      </c>
      <c r="BS636" t="e">
        <f>_xlfn.XLOOKUP(AV636,#REF!,#REF!)</f>
        <v>#REF!</v>
      </c>
    </row>
    <row r="637" spans="2:71" x14ac:dyDescent="0.2">
      <c r="B637">
        <f>+COUNTIF(F637:F3804,F637)</f>
        <v>2</v>
      </c>
      <c r="C637" t="s">
        <v>94</v>
      </c>
      <c r="E637" t="s">
        <v>2079</v>
      </c>
      <c r="F637" t="s">
        <v>2080</v>
      </c>
      <c r="G637" t="s">
        <v>2081</v>
      </c>
      <c r="H637" s="1">
        <v>45243</v>
      </c>
      <c r="J637" t="s">
        <v>151</v>
      </c>
      <c r="K637">
        <v>16</v>
      </c>
      <c r="L637" t="s">
        <v>4703</v>
      </c>
      <c r="M637" t="s">
        <v>293</v>
      </c>
      <c r="N637" t="s">
        <v>4668</v>
      </c>
      <c r="O637" t="s">
        <v>98</v>
      </c>
      <c r="P637" t="s">
        <v>99</v>
      </c>
      <c r="Q637">
        <f t="shared" si="142"/>
        <v>31</v>
      </c>
      <c r="R637" s="3">
        <v>1291135</v>
      </c>
      <c r="S637" s="3">
        <v>220189.16666666666</v>
      </c>
      <c r="T637" s="20">
        <v>0</v>
      </c>
      <c r="U637" s="3">
        <f t="shared" si="152"/>
        <v>0</v>
      </c>
      <c r="V637" s="21"/>
      <c r="W637" s="3">
        <v>5172.8165064102559</v>
      </c>
      <c r="X637" s="3">
        <v>2988.7384259259261</v>
      </c>
      <c r="Y637" s="22">
        <v>537.97291666666661</v>
      </c>
      <c r="Z637">
        <v>75</v>
      </c>
      <c r="AB637" s="3">
        <v>6613.9660280994403</v>
      </c>
      <c r="AC637" s="3">
        <v>4167</v>
      </c>
      <c r="AD637" s="3">
        <f t="shared" si="148"/>
        <v>239744.66054376896</v>
      </c>
      <c r="AE637" s="3">
        <v>5687.5</v>
      </c>
      <c r="AG637" s="3">
        <f t="shared" si="143"/>
        <v>245432.16054376896</v>
      </c>
      <c r="AJ637" s="3">
        <v>5785.5624142824954</v>
      </c>
      <c r="AK637" t="s">
        <v>266</v>
      </c>
      <c r="AL637" t="s">
        <v>267</v>
      </c>
      <c r="AM637" s="23">
        <v>8.5000000000000006E-2</v>
      </c>
      <c r="AN637" s="24">
        <f t="shared" si="153"/>
        <v>251217.72295805145</v>
      </c>
      <c r="AO637" s="25">
        <f t="shared" si="155"/>
        <v>21353.506451434376</v>
      </c>
      <c r="AP637" s="3">
        <f t="shared" si="156"/>
        <v>29700</v>
      </c>
      <c r="AQ637" s="24">
        <f t="shared" si="157"/>
        <v>2524.5</v>
      </c>
      <c r="AR637" s="24">
        <f t="shared" si="158"/>
        <v>304795.72940948582</v>
      </c>
      <c r="AS637" s="24">
        <f t="shared" si="144"/>
        <v>280917.72295805148</v>
      </c>
      <c r="AT637" t="s">
        <v>141</v>
      </c>
      <c r="AU637" t="s">
        <v>141</v>
      </c>
      <c r="AV637" t="s">
        <v>142</v>
      </c>
      <c r="AW637">
        <v>1233</v>
      </c>
      <c r="AX637" t="s">
        <v>143</v>
      </c>
      <c r="AY637">
        <v>67.992199999999997</v>
      </c>
      <c r="AZ637" s="3">
        <f t="shared" si="145"/>
        <v>4482.8043424023026</v>
      </c>
      <c r="BA637" s="24">
        <f t="shared" si="146"/>
        <v>280917.72295805148</v>
      </c>
      <c r="BB637" s="24">
        <f t="shared" si="147"/>
        <v>23878.006451434339</v>
      </c>
      <c r="BD637" t="s">
        <v>103</v>
      </c>
      <c r="BE637">
        <v>1</v>
      </c>
      <c r="BG637" t="s">
        <v>5306</v>
      </c>
      <c r="BI637" t="s">
        <v>471</v>
      </c>
      <c r="BN637" t="s">
        <v>5121</v>
      </c>
      <c r="BO637" t="s">
        <v>5068</v>
      </c>
      <c r="BP637" t="s">
        <v>5062</v>
      </c>
      <c r="BS637" t="e">
        <f>_xlfn.XLOOKUP(AV637,#REF!,#REF!)</f>
        <v>#REF!</v>
      </c>
    </row>
    <row r="638" spans="2:71" x14ac:dyDescent="0.2">
      <c r="C638" t="s">
        <v>94</v>
      </c>
      <c r="E638" t="s">
        <v>2082</v>
      </c>
      <c r="F638" t="s">
        <v>2083</v>
      </c>
      <c r="G638" t="s">
        <v>2084</v>
      </c>
      <c r="H638" s="1">
        <v>45202</v>
      </c>
      <c r="J638" t="s">
        <v>151</v>
      </c>
      <c r="K638">
        <v>16</v>
      </c>
      <c r="L638" t="s">
        <v>4616</v>
      </c>
      <c r="M638" t="s">
        <v>4464</v>
      </c>
      <c r="N638" t="s">
        <v>4668</v>
      </c>
      <c r="O638" t="s">
        <v>98</v>
      </c>
      <c r="P638" t="s">
        <v>99</v>
      </c>
      <c r="Q638">
        <f t="shared" si="142"/>
        <v>31</v>
      </c>
      <c r="R638" s="3">
        <v>889112</v>
      </c>
      <c r="S638" s="3">
        <v>153185.33333333334</v>
      </c>
      <c r="T638" s="20">
        <v>0</v>
      </c>
      <c r="U638" s="3">
        <f t="shared" si="152"/>
        <v>0</v>
      </c>
      <c r="V638" s="21"/>
      <c r="W638" s="3">
        <v>3562.1474358974356</v>
      </c>
      <c r="X638" s="3">
        <v>2058.12962962963</v>
      </c>
      <c r="Y638" s="22">
        <v>370.46333333333337</v>
      </c>
      <c r="Z638">
        <v>75</v>
      </c>
      <c r="AB638" s="3">
        <v>1427.0840577977881</v>
      </c>
      <c r="AC638" s="3">
        <v>4167</v>
      </c>
      <c r="AD638" s="3">
        <f t="shared" si="148"/>
        <v>164845.15778999156</v>
      </c>
      <c r="AE638" s="3">
        <v>12402.5</v>
      </c>
      <c r="AG638" s="3">
        <f t="shared" si="143"/>
        <v>177247.65778999156</v>
      </c>
      <c r="AJ638" s="3">
        <v>0</v>
      </c>
      <c r="AK638" t="s">
        <v>100</v>
      </c>
      <c r="AM638" s="23">
        <v>0.05</v>
      </c>
      <c r="AN638" s="24">
        <f t="shared" si="153"/>
        <v>177247.65778999156</v>
      </c>
      <c r="AO638" s="25">
        <f t="shared" si="155"/>
        <v>8862.3828894995786</v>
      </c>
      <c r="AP638" s="3">
        <f t="shared" si="156"/>
        <v>29700</v>
      </c>
      <c r="AQ638" s="24">
        <f t="shared" si="157"/>
        <v>1485</v>
      </c>
      <c r="AR638" s="24">
        <f t="shared" si="158"/>
        <v>217295.04067949113</v>
      </c>
      <c r="AS638" s="24">
        <f t="shared" si="144"/>
        <v>206947.65778999156</v>
      </c>
      <c r="AT638" t="s">
        <v>836</v>
      </c>
      <c r="AU638" t="s">
        <v>836</v>
      </c>
      <c r="AV638" t="s">
        <v>837</v>
      </c>
      <c r="AW638" t="s">
        <v>4882</v>
      </c>
      <c r="AX638" t="s">
        <v>102</v>
      </c>
      <c r="AY638">
        <v>108.643</v>
      </c>
      <c r="AZ638" s="3">
        <f t="shared" si="145"/>
        <v>2000.0832145604513</v>
      </c>
      <c r="BA638" s="24">
        <f t="shared" si="146"/>
        <v>206947.65778999156</v>
      </c>
      <c r="BB638" s="24">
        <f t="shared" si="147"/>
        <v>10347.382889499568</v>
      </c>
      <c r="BD638" t="s">
        <v>103</v>
      </c>
      <c r="BE638">
        <v>1</v>
      </c>
      <c r="BG638" t="s">
        <v>170</v>
      </c>
      <c r="BI638" t="s">
        <v>2034</v>
      </c>
      <c r="BN638" t="s">
        <v>5116</v>
      </c>
      <c r="BO638" t="s">
        <v>5066</v>
      </c>
      <c r="BP638" t="s">
        <v>5066</v>
      </c>
      <c r="BS638" t="e">
        <f>_xlfn.XLOOKUP(AV638,#REF!,#REF!)</f>
        <v>#REF!</v>
      </c>
    </row>
    <row r="639" spans="2:71" x14ac:dyDescent="0.2">
      <c r="C639" t="s">
        <v>94</v>
      </c>
      <c r="E639" t="s">
        <v>2085</v>
      </c>
      <c r="F639" t="s">
        <v>2086</v>
      </c>
      <c r="G639" t="s">
        <v>2087</v>
      </c>
      <c r="H639" s="1">
        <v>45202</v>
      </c>
      <c r="J639" t="s">
        <v>4708</v>
      </c>
      <c r="K639">
        <v>12</v>
      </c>
      <c r="L639" t="s">
        <v>4667</v>
      </c>
      <c r="M639" t="s">
        <v>293</v>
      </c>
      <c r="N639" t="s">
        <v>4668</v>
      </c>
      <c r="O639" t="s">
        <v>98</v>
      </c>
      <c r="P639" t="s">
        <v>99</v>
      </c>
      <c r="Q639">
        <f t="shared" si="142"/>
        <v>31</v>
      </c>
      <c r="R639" s="3">
        <v>425004</v>
      </c>
      <c r="S639" s="3">
        <v>74222.5</v>
      </c>
      <c r="T639" s="20">
        <v>0</v>
      </c>
      <c r="U639" s="3">
        <f t="shared" si="152"/>
        <v>0</v>
      </c>
      <c r="V639" s="21"/>
      <c r="W639" s="3">
        <v>1702.7403846153845</v>
      </c>
      <c r="X639" s="3">
        <v>983.80555555555554</v>
      </c>
      <c r="Y639" s="22">
        <v>177.08500000000001</v>
      </c>
      <c r="Z639">
        <v>75</v>
      </c>
      <c r="AB639" s="3">
        <v>0</v>
      </c>
      <c r="AC639" s="3">
        <v>4167</v>
      </c>
      <c r="AD639" s="3">
        <f t="shared" si="148"/>
        <v>81328.130940170959</v>
      </c>
      <c r="AE639" s="3">
        <v>4154.166666666667</v>
      </c>
      <c r="AG639" s="3">
        <f t="shared" si="143"/>
        <v>85482.29760683763</v>
      </c>
      <c r="AJ639" s="3">
        <v>5813.1491241962494</v>
      </c>
      <c r="AK639" t="s">
        <v>229</v>
      </c>
      <c r="AL639" t="s">
        <v>230</v>
      </c>
      <c r="AM639" s="23">
        <v>0.05</v>
      </c>
      <c r="AN639" s="24">
        <f t="shared" si="153"/>
        <v>91295.44673103388</v>
      </c>
      <c r="AO639" s="25">
        <f t="shared" si="155"/>
        <v>4564.772336551694</v>
      </c>
      <c r="AP639" s="3">
        <f t="shared" si="156"/>
        <v>29700</v>
      </c>
      <c r="AQ639" s="24">
        <f t="shared" si="157"/>
        <v>1485</v>
      </c>
      <c r="AR639" s="24">
        <f t="shared" si="158"/>
        <v>127045.21906758557</v>
      </c>
      <c r="AS639" s="24">
        <f t="shared" si="144"/>
        <v>120995.44673103388</v>
      </c>
      <c r="AT639" t="s">
        <v>225</v>
      </c>
      <c r="AU639" t="s">
        <v>225</v>
      </c>
      <c r="AV639" t="s">
        <v>156</v>
      </c>
      <c r="AW639" t="s">
        <v>4860</v>
      </c>
      <c r="AX639" t="s">
        <v>157</v>
      </c>
      <c r="AY639">
        <v>125.569</v>
      </c>
      <c r="AZ639" s="3">
        <f t="shared" si="145"/>
        <v>1011.7562381446501</v>
      </c>
      <c r="BA639" s="24">
        <f t="shared" si="146"/>
        <v>120995.44673103388</v>
      </c>
      <c r="BB639" s="24">
        <f t="shared" si="147"/>
        <v>6049.7723365516867</v>
      </c>
      <c r="BD639" t="s">
        <v>103</v>
      </c>
      <c r="BE639">
        <v>1</v>
      </c>
      <c r="BG639" t="s">
        <v>5309</v>
      </c>
      <c r="BI639" t="s">
        <v>199</v>
      </c>
      <c r="BN639" t="s">
        <v>5060</v>
      </c>
      <c r="BO639" t="s">
        <v>5074</v>
      </c>
      <c r="BP639" t="s">
        <v>5144</v>
      </c>
      <c r="BS639" t="e">
        <f>_xlfn.XLOOKUP(AV639,#REF!,#REF!)</f>
        <v>#REF!</v>
      </c>
    </row>
    <row r="640" spans="2:71" x14ac:dyDescent="0.2">
      <c r="C640" t="s">
        <v>94</v>
      </c>
      <c r="E640" t="s">
        <v>2088</v>
      </c>
      <c r="F640" t="s">
        <v>2089</v>
      </c>
      <c r="G640" t="s">
        <v>2090</v>
      </c>
      <c r="H640" s="1">
        <v>45202</v>
      </c>
      <c r="J640" t="s">
        <v>4702</v>
      </c>
      <c r="K640">
        <v>13</v>
      </c>
      <c r="L640" t="s">
        <v>4691</v>
      </c>
      <c r="M640" t="s">
        <v>4444</v>
      </c>
      <c r="N640" t="s">
        <v>4668</v>
      </c>
      <c r="O640" t="s">
        <v>98</v>
      </c>
      <c r="P640" t="s">
        <v>99</v>
      </c>
      <c r="Q640">
        <f t="shared" si="142"/>
        <v>31</v>
      </c>
      <c r="R640" s="3">
        <v>510325</v>
      </c>
      <c r="S640" s="3">
        <v>85054.166666666672</v>
      </c>
      <c r="T640" s="20">
        <v>0</v>
      </c>
      <c r="U640" s="3">
        <f t="shared" si="152"/>
        <v>0</v>
      </c>
      <c r="V640" s="21"/>
      <c r="W640" s="3">
        <v>2044.5713141025642</v>
      </c>
      <c r="X640" s="3">
        <v>1181.3078703703707</v>
      </c>
      <c r="Y640" s="22">
        <v>212.63541666666669</v>
      </c>
      <c r="Z640">
        <v>75</v>
      </c>
      <c r="AB640" s="3">
        <v>1742.6202313812187</v>
      </c>
      <c r="AC640" s="3">
        <v>4167</v>
      </c>
      <c r="AD640" s="3">
        <f t="shared" si="148"/>
        <v>94477.301499187495</v>
      </c>
      <c r="AE640" s="3">
        <v>7046.666666666667</v>
      </c>
      <c r="AG640" s="3">
        <f t="shared" si="143"/>
        <v>101523.96816585417</v>
      </c>
      <c r="AJ640" s="3">
        <v>0</v>
      </c>
      <c r="AK640" t="s">
        <v>100</v>
      </c>
      <c r="AM640" s="23">
        <v>0.1</v>
      </c>
      <c r="AN640" s="24">
        <f t="shared" si="153"/>
        <v>101523.96816585417</v>
      </c>
      <c r="AO640" s="25">
        <f t="shared" si="155"/>
        <v>10152.396816585417</v>
      </c>
      <c r="AP640" s="3">
        <f t="shared" si="156"/>
        <v>29700</v>
      </c>
      <c r="AQ640" s="24">
        <f t="shared" si="157"/>
        <v>2970</v>
      </c>
      <c r="AR640" s="24">
        <f t="shared" si="158"/>
        <v>144346.36498243958</v>
      </c>
      <c r="AS640" s="24">
        <f t="shared" si="144"/>
        <v>131223.96816585417</v>
      </c>
      <c r="AT640" t="s">
        <v>134</v>
      </c>
      <c r="AU640" t="s">
        <v>134</v>
      </c>
      <c r="AV640" t="s">
        <v>135</v>
      </c>
      <c r="AW640">
        <v>37208</v>
      </c>
      <c r="AX640" t="s">
        <v>136</v>
      </c>
      <c r="AY640">
        <v>94.088300000000004</v>
      </c>
      <c r="AZ640" s="3">
        <f t="shared" si="145"/>
        <v>1534.1584977349955</v>
      </c>
      <c r="BA640" s="24">
        <f t="shared" si="146"/>
        <v>131223.96816585417</v>
      </c>
      <c r="BB640" s="24">
        <f t="shared" si="147"/>
        <v>13122.396816585417</v>
      </c>
      <c r="BD640" t="s">
        <v>103</v>
      </c>
      <c r="BE640">
        <v>1</v>
      </c>
      <c r="BG640" t="s">
        <v>5305</v>
      </c>
      <c r="BI640" t="s">
        <v>451</v>
      </c>
      <c r="BN640" t="s">
        <v>5139</v>
      </c>
      <c r="BO640" t="s">
        <v>5184</v>
      </c>
      <c r="BP640" t="s">
        <v>4725</v>
      </c>
      <c r="BS640" t="e">
        <f>_xlfn.XLOOKUP(AV640,#REF!,#REF!)</f>
        <v>#REF!</v>
      </c>
    </row>
    <row r="641" spans="2:71" x14ac:dyDescent="0.2">
      <c r="C641" t="s">
        <v>94</v>
      </c>
      <c r="E641" t="s">
        <v>2091</v>
      </c>
      <c r="F641" t="s">
        <v>2092</v>
      </c>
      <c r="G641" t="s">
        <v>2093</v>
      </c>
      <c r="H641" s="1">
        <v>45208</v>
      </c>
      <c r="J641" t="s">
        <v>4702</v>
      </c>
      <c r="K641">
        <v>13</v>
      </c>
      <c r="L641" t="s">
        <v>4691</v>
      </c>
      <c r="M641" t="s">
        <v>4444</v>
      </c>
      <c r="N641" t="s">
        <v>4668</v>
      </c>
      <c r="O641" t="s">
        <v>98</v>
      </c>
      <c r="P641" t="s">
        <v>99</v>
      </c>
      <c r="Q641">
        <f t="shared" si="142"/>
        <v>31</v>
      </c>
      <c r="R641" s="3">
        <v>504518</v>
      </c>
      <c r="S641" s="3">
        <v>84086.333333333328</v>
      </c>
      <c r="T641" s="20">
        <v>0</v>
      </c>
      <c r="U641" s="3">
        <f t="shared" si="152"/>
        <v>0</v>
      </c>
      <c r="V641" s="21"/>
      <c r="W641" s="3">
        <v>2021.3060897435898</v>
      </c>
      <c r="X641" s="3">
        <v>1167.8657407407406</v>
      </c>
      <c r="Y641" s="22">
        <v>210.21583333333334</v>
      </c>
      <c r="Z641">
        <v>75</v>
      </c>
      <c r="AB641" s="3">
        <v>0</v>
      </c>
      <c r="AC641" s="3">
        <v>4167</v>
      </c>
      <c r="AD641" s="3">
        <f t="shared" si="148"/>
        <v>91727.720997151002</v>
      </c>
      <c r="AE641" s="3">
        <v>7046.666666666667</v>
      </c>
      <c r="AG641" s="3">
        <f t="shared" si="143"/>
        <v>98774.387663817673</v>
      </c>
      <c r="AJ641" s="3">
        <v>0</v>
      </c>
      <c r="AK641" t="s">
        <v>100</v>
      </c>
      <c r="AM641" s="23">
        <v>0.1</v>
      </c>
      <c r="AN641" s="24">
        <f t="shared" si="153"/>
        <v>98774.387663817673</v>
      </c>
      <c r="AO641" s="25">
        <f t="shared" si="155"/>
        <v>9877.4387663817688</v>
      </c>
      <c r="AP641" s="3">
        <f t="shared" si="156"/>
        <v>29700</v>
      </c>
      <c r="AQ641" s="24">
        <f t="shared" si="157"/>
        <v>2970</v>
      </c>
      <c r="AR641" s="24">
        <f t="shared" si="158"/>
        <v>141321.82643019943</v>
      </c>
      <c r="AS641" s="24">
        <f t="shared" si="144"/>
        <v>128474.38766381767</v>
      </c>
      <c r="AT641" t="s">
        <v>134</v>
      </c>
      <c r="AU641" t="s">
        <v>134</v>
      </c>
      <c r="AV641" t="s">
        <v>135</v>
      </c>
      <c r="AW641">
        <v>37208</v>
      </c>
      <c r="AX641" t="s">
        <v>136</v>
      </c>
      <c r="AY641">
        <v>94.088300000000004</v>
      </c>
      <c r="AZ641" s="3">
        <f t="shared" si="145"/>
        <v>1502.0127521721556</v>
      </c>
      <c r="BA641" s="24">
        <f t="shared" si="146"/>
        <v>128474.38766381767</v>
      </c>
      <c r="BB641" s="24">
        <f t="shared" si="147"/>
        <v>12847.438766381762</v>
      </c>
      <c r="BD641" t="s">
        <v>103</v>
      </c>
      <c r="BE641">
        <v>1</v>
      </c>
      <c r="BG641" t="s">
        <v>5305</v>
      </c>
      <c r="BI641" t="s">
        <v>451</v>
      </c>
      <c r="BN641" t="s">
        <v>5139</v>
      </c>
      <c r="BO641" t="s">
        <v>5184</v>
      </c>
      <c r="BP641" t="s">
        <v>4725</v>
      </c>
      <c r="BS641" t="e">
        <f>_xlfn.XLOOKUP(AV641,#REF!,#REF!)</f>
        <v>#REF!</v>
      </c>
    </row>
    <row r="642" spans="2:71" x14ac:dyDescent="0.2">
      <c r="C642" t="s">
        <v>94</v>
      </c>
      <c r="E642" t="s">
        <v>2094</v>
      </c>
      <c r="F642" t="s">
        <v>2095</v>
      </c>
      <c r="G642" t="s">
        <v>2096</v>
      </c>
      <c r="H642" s="1">
        <v>45217</v>
      </c>
      <c r="J642" t="s">
        <v>4708</v>
      </c>
      <c r="K642">
        <v>12</v>
      </c>
      <c r="L642" t="s">
        <v>4691</v>
      </c>
      <c r="M642" t="s">
        <v>4444</v>
      </c>
      <c r="N642" t="s">
        <v>4668</v>
      </c>
      <c r="O642" t="s">
        <v>98</v>
      </c>
      <c r="P642" t="s">
        <v>99</v>
      </c>
      <c r="Q642">
        <f t="shared" si="142"/>
        <v>31</v>
      </c>
      <c r="R642" s="3">
        <v>326568</v>
      </c>
      <c r="S642" s="3">
        <v>54428</v>
      </c>
      <c r="T642" s="20">
        <v>0</v>
      </c>
      <c r="U642" s="3">
        <f t="shared" si="152"/>
        <v>0</v>
      </c>
      <c r="V642" s="21"/>
      <c r="W642" s="3">
        <v>1308.3653846153845</v>
      </c>
      <c r="X642" s="3">
        <v>755.94444444444457</v>
      </c>
      <c r="Y642" s="22">
        <v>136.07</v>
      </c>
      <c r="Z642">
        <v>75</v>
      </c>
      <c r="AB642" s="3">
        <v>0</v>
      </c>
      <c r="AC642" s="3">
        <v>4167</v>
      </c>
      <c r="AD642" s="3">
        <f t="shared" si="148"/>
        <v>60870.379829059828</v>
      </c>
      <c r="AE642" s="3">
        <v>7046.666666666667</v>
      </c>
      <c r="AG642" s="3">
        <f t="shared" si="143"/>
        <v>67917.046495726492</v>
      </c>
      <c r="AJ642" s="3">
        <v>16772.619396754653</v>
      </c>
      <c r="AK642" t="s">
        <v>538</v>
      </c>
      <c r="AL642" t="s">
        <v>539</v>
      </c>
      <c r="AM642" s="23">
        <v>0.1</v>
      </c>
      <c r="AN642" s="24">
        <f t="shared" si="153"/>
        <v>84689.665892481149</v>
      </c>
      <c r="AO642" s="25">
        <f t="shared" si="155"/>
        <v>8468.9665892481153</v>
      </c>
      <c r="AP642" s="3">
        <f t="shared" si="156"/>
        <v>29700</v>
      </c>
      <c r="AQ642" s="24">
        <f t="shared" si="157"/>
        <v>2970</v>
      </c>
      <c r="AR642" s="24">
        <f t="shared" si="158"/>
        <v>125828.63248172926</v>
      </c>
      <c r="AS642" s="24">
        <f t="shared" si="144"/>
        <v>114389.66589248115</v>
      </c>
      <c r="AT642" t="s">
        <v>1283</v>
      </c>
      <c r="AU642" t="s">
        <v>1283</v>
      </c>
      <c r="AV642" t="s">
        <v>1284</v>
      </c>
      <c r="AW642">
        <v>904</v>
      </c>
      <c r="AX642" t="s">
        <v>102</v>
      </c>
      <c r="AY642">
        <v>108.643</v>
      </c>
      <c r="AZ642" s="3">
        <f t="shared" si="145"/>
        <v>1158.1844433762806</v>
      </c>
      <c r="BA642" s="24">
        <f t="shared" si="146"/>
        <v>114389.66589248115</v>
      </c>
      <c r="BB642" s="24">
        <f t="shared" si="147"/>
        <v>11438.966589248113</v>
      </c>
      <c r="BD642" t="s">
        <v>103</v>
      </c>
      <c r="BE642">
        <v>1</v>
      </c>
      <c r="BG642" t="s">
        <v>5313</v>
      </c>
      <c r="BI642" t="s">
        <v>540</v>
      </c>
      <c r="BN642" t="s">
        <v>5119</v>
      </c>
      <c r="BO642" t="s">
        <v>5184</v>
      </c>
      <c r="BP642" t="s">
        <v>4725</v>
      </c>
      <c r="BS642" t="e">
        <f>_xlfn.XLOOKUP(AV642,#REF!,#REF!)</f>
        <v>#REF!</v>
      </c>
    </row>
    <row r="643" spans="2:71" x14ac:dyDescent="0.2">
      <c r="C643" t="s">
        <v>94</v>
      </c>
      <c r="E643" t="s">
        <v>2097</v>
      </c>
      <c r="F643" t="s">
        <v>2098</v>
      </c>
      <c r="G643" t="s">
        <v>2099</v>
      </c>
      <c r="H643" s="1">
        <v>45243</v>
      </c>
      <c r="J643" t="s">
        <v>4708</v>
      </c>
      <c r="K643">
        <v>12</v>
      </c>
      <c r="L643" t="s">
        <v>4703</v>
      </c>
      <c r="M643" t="s">
        <v>293</v>
      </c>
      <c r="N643" t="s">
        <v>4668</v>
      </c>
      <c r="O643" t="s">
        <v>98</v>
      </c>
      <c r="P643" t="s">
        <v>99</v>
      </c>
      <c r="Q643">
        <f t="shared" si="142"/>
        <v>31</v>
      </c>
      <c r="R643" s="3">
        <v>301513</v>
      </c>
      <c r="S643" s="3">
        <v>55252.166666666664</v>
      </c>
      <c r="T643" s="20">
        <v>0</v>
      </c>
      <c r="U643" s="3">
        <f t="shared" si="152"/>
        <v>0</v>
      </c>
      <c r="V643" s="21"/>
      <c r="W643" s="3">
        <v>1207.9847756410256</v>
      </c>
      <c r="X643" s="3">
        <v>697.94675925925924</v>
      </c>
      <c r="Y643" s="22">
        <v>125.63041666666666</v>
      </c>
      <c r="Z643">
        <v>75</v>
      </c>
      <c r="AB643" s="3">
        <v>0</v>
      </c>
      <c r="AC643" s="3">
        <v>4167</v>
      </c>
      <c r="AD643" s="3">
        <f t="shared" si="148"/>
        <v>61525.728618233617</v>
      </c>
      <c r="AE643" s="3">
        <v>5687.5</v>
      </c>
      <c r="AG643" s="3">
        <f t="shared" si="143"/>
        <v>67213.22861823361</v>
      </c>
      <c r="AI643" s="3">
        <v>5100</v>
      </c>
      <c r="AJ643" s="3">
        <v>5813.1491241962494</v>
      </c>
      <c r="AK643" t="s">
        <v>229</v>
      </c>
      <c r="AL643" t="s">
        <v>230</v>
      </c>
      <c r="AM643" s="23">
        <v>8.5000000000000006E-2</v>
      </c>
      <c r="AN643" s="24">
        <f t="shared" si="153"/>
        <v>78126.377742429861</v>
      </c>
      <c r="AO643" s="25">
        <f t="shared" si="155"/>
        <v>6640.7421081065386</v>
      </c>
      <c r="AP643" s="3">
        <f t="shared" si="156"/>
        <v>29700</v>
      </c>
      <c r="AQ643" s="24">
        <f t="shared" si="157"/>
        <v>2524.5</v>
      </c>
      <c r="AR643" s="24">
        <f t="shared" si="158"/>
        <v>116991.6198505364</v>
      </c>
      <c r="AS643" s="24">
        <f t="shared" si="144"/>
        <v>107826.37774242986</v>
      </c>
      <c r="AT643" t="s">
        <v>632</v>
      </c>
      <c r="AU643" t="s">
        <v>632</v>
      </c>
      <c r="AV643" t="s">
        <v>633</v>
      </c>
      <c r="AW643" t="s">
        <v>4850</v>
      </c>
      <c r="AX643" t="s">
        <v>157</v>
      </c>
      <c r="AY643">
        <v>125.569</v>
      </c>
      <c r="AZ643" s="3">
        <f t="shared" si="145"/>
        <v>931.69189728783692</v>
      </c>
      <c r="BA643" s="24">
        <f t="shared" si="146"/>
        <v>107826.37774242986</v>
      </c>
      <c r="BB643" s="24">
        <f t="shared" si="147"/>
        <v>9165.2421081065404</v>
      </c>
      <c r="BD643" t="s">
        <v>103</v>
      </c>
      <c r="BE643">
        <v>1</v>
      </c>
      <c r="BG643" t="s">
        <v>5310</v>
      </c>
      <c r="BI643" t="s">
        <v>262</v>
      </c>
      <c r="BN643" t="s">
        <v>5060</v>
      </c>
      <c r="BO643" t="s">
        <v>5074</v>
      </c>
      <c r="BP643" t="s">
        <v>5144</v>
      </c>
      <c r="BS643" t="e">
        <f>_xlfn.XLOOKUP(AV643,#REF!,#REF!)</f>
        <v>#REF!</v>
      </c>
    </row>
    <row r="644" spans="2:71" x14ac:dyDescent="0.2">
      <c r="C644" t="s">
        <v>94</v>
      </c>
      <c r="E644" t="s">
        <v>2100</v>
      </c>
      <c r="F644" t="s">
        <v>2101</v>
      </c>
      <c r="G644" t="s">
        <v>2102</v>
      </c>
      <c r="H644" s="1">
        <v>45278</v>
      </c>
      <c r="J644" t="s">
        <v>151</v>
      </c>
      <c r="K644">
        <v>16</v>
      </c>
      <c r="L644" t="s">
        <v>4703</v>
      </c>
      <c r="M644" t="s">
        <v>293</v>
      </c>
      <c r="N644" t="s">
        <v>4668</v>
      </c>
      <c r="O644" t="s">
        <v>98</v>
      </c>
      <c r="P644" t="s">
        <v>99</v>
      </c>
      <c r="Q644">
        <f t="shared" ref="Q644:Q707" si="159">IF(IF(ISBLANK(I644),"",MONTH(I644))&lt;&gt;MONTH($Q$1),IF(($Q$1-H644)&gt;30,DAY(EOMONTH($Q$1,0)),EOMONTH($Q$1,0)-H644+1),DAY(I644))</f>
        <v>31</v>
      </c>
      <c r="R644" s="3">
        <v>1496674</v>
      </c>
      <c r="S644" s="3">
        <v>254445.66666666663</v>
      </c>
      <c r="T644" s="20">
        <v>0</v>
      </c>
      <c r="U644" s="3">
        <f t="shared" si="152"/>
        <v>0</v>
      </c>
      <c r="V644" s="21"/>
      <c r="W644" s="3">
        <v>5996.2900641025635</v>
      </c>
      <c r="X644" s="3">
        <v>3464.5231481481478</v>
      </c>
      <c r="Y644" s="22">
        <v>623.61416666666662</v>
      </c>
      <c r="Z644">
        <v>75</v>
      </c>
      <c r="AB644" s="3">
        <v>12777.166093936836</v>
      </c>
      <c r="AC644" s="3">
        <v>4167</v>
      </c>
      <c r="AD644" s="3">
        <f t="shared" si="148"/>
        <v>281549.26013952086</v>
      </c>
      <c r="AE644" s="3">
        <v>5687.5</v>
      </c>
      <c r="AG644" s="3">
        <f t="shared" ref="AG644:AG707" si="160">AD644+AE644</f>
        <v>287236.76013952086</v>
      </c>
      <c r="AJ644" s="3">
        <v>5785.5624142824954</v>
      </c>
      <c r="AK644" t="s">
        <v>266</v>
      </c>
      <c r="AL644" t="s">
        <v>267</v>
      </c>
      <c r="AM644" s="23">
        <v>8.5000000000000006E-2</v>
      </c>
      <c r="AN644" s="24">
        <f t="shared" si="153"/>
        <v>293022.32255380333</v>
      </c>
      <c r="AO644" s="25">
        <f t="shared" si="155"/>
        <v>24906.897417073284</v>
      </c>
      <c r="AP644" s="3">
        <f t="shared" si="156"/>
        <v>29700</v>
      </c>
      <c r="AQ644" s="24">
        <f t="shared" si="157"/>
        <v>2524.5</v>
      </c>
      <c r="AR644" s="24">
        <f t="shared" si="158"/>
        <v>350153.71997087658</v>
      </c>
      <c r="AS644" s="24">
        <f t="shared" ref="AS644:AS707" si="161">+AN644+AP644</f>
        <v>322722.32255380333</v>
      </c>
      <c r="AT644" t="s">
        <v>101</v>
      </c>
      <c r="AU644" t="s">
        <v>101</v>
      </c>
      <c r="AV644" t="s">
        <v>101</v>
      </c>
      <c r="AW644">
        <v>2045200</v>
      </c>
      <c r="AX644" t="s">
        <v>102</v>
      </c>
      <c r="AY644">
        <v>108.643</v>
      </c>
      <c r="AZ644" s="3">
        <f t="shared" ref="AZ644:AZ707" si="162">AR644/AY644</f>
        <v>3222.9754330318251</v>
      </c>
      <c r="BA644" s="24">
        <f t="shared" ref="BA644:BA707" si="163">AS644</f>
        <v>322722.32255380333</v>
      </c>
      <c r="BB644" s="24">
        <f t="shared" ref="BB644:BB707" si="164">AR644-AS644</f>
        <v>27431.397417073254</v>
      </c>
      <c r="BD644" t="s">
        <v>103</v>
      </c>
      <c r="BE644">
        <v>1</v>
      </c>
      <c r="BG644" t="s">
        <v>5304</v>
      </c>
      <c r="BI644" t="s">
        <v>471</v>
      </c>
      <c r="BN644" t="s">
        <v>5121</v>
      </c>
      <c r="BO644" t="s">
        <v>5061</v>
      </c>
      <c r="BP644" t="s">
        <v>5062</v>
      </c>
    </row>
    <row r="645" spans="2:71" x14ac:dyDescent="0.2">
      <c r="B645">
        <f>+COUNTIF(F645:F3812,F645)</f>
        <v>2</v>
      </c>
      <c r="C645" t="s">
        <v>94</v>
      </c>
      <c r="E645" t="s">
        <v>2103</v>
      </c>
      <c r="F645" t="s">
        <v>2104</v>
      </c>
      <c r="G645" t="s">
        <v>2105</v>
      </c>
      <c r="H645" s="1">
        <v>45236</v>
      </c>
      <c r="J645" t="s">
        <v>4697</v>
      </c>
      <c r="K645">
        <v>14</v>
      </c>
      <c r="L645" t="s">
        <v>4703</v>
      </c>
      <c r="M645" t="s">
        <v>293</v>
      </c>
      <c r="N645" t="s">
        <v>4668</v>
      </c>
      <c r="O645" t="s">
        <v>98</v>
      </c>
      <c r="P645" t="s">
        <v>99</v>
      </c>
      <c r="Q645">
        <f t="shared" si="159"/>
        <v>31</v>
      </c>
      <c r="R645" s="3">
        <v>527513</v>
      </c>
      <c r="S645" s="3">
        <v>92918.833333333328</v>
      </c>
      <c r="T645" s="20">
        <v>0</v>
      </c>
      <c r="U645" s="3">
        <f t="shared" si="152"/>
        <v>0</v>
      </c>
      <c r="V645" s="21"/>
      <c r="W645" s="3">
        <v>2113.4334935897436</v>
      </c>
      <c r="X645" s="3">
        <v>1221.0949074074074</v>
      </c>
      <c r="Y645" s="22">
        <v>219.79708333333332</v>
      </c>
      <c r="Z645">
        <v>75</v>
      </c>
      <c r="AB645" s="3">
        <v>0</v>
      </c>
      <c r="AC645" s="3">
        <v>4167</v>
      </c>
      <c r="AD645" s="3">
        <f t="shared" si="148"/>
        <v>100715.15881766382</v>
      </c>
      <c r="AE645" s="3">
        <v>5687.5</v>
      </c>
      <c r="AG645" s="3">
        <f t="shared" si="160"/>
        <v>106402.65881766382</v>
      </c>
      <c r="AJ645" s="3">
        <v>25969.360295241226</v>
      </c>
      <c r="AK645" t="s">
        <v>529</v>
      </c>
      <c r="AL645" t="s">
        <v>530</v>
      </c>
      <c r="AM645" s="23">
        <v>8.5000000000000006E-2</v>
      </c>
      <c r="AN645" s="24">
        <f t="shared" si="153"/>
        <v>132372.01911290505</v>
      </c>
      <c r="AO645" s="25">
        <f t="shared" si="155"/>
        <v>11251.62162459693</v>
      </c>
      <c r="AP645" s="3">
        <f t="shared" si="156"/>
        <v>29700</v>
      </c>
      <c r="AQ645" s="24">
        <f t="shared" si="157"/>
        <v>2524.5</v>
      </c>
      <c r="AR645" s="24">
        <f t="shared" si="158"/>
        <v>175848.14073750199</v>
      </c>
      <c r="AS645" s="24">
        <f t="shared" si="161"/>
        <v>162072.01911290505</v>
      </c>
      <c r="AT645" t="s">
        <v>141</v>
      </c>
      <c r="AU645" t="s">
        <v>141</v>
      </c>
      <c r="AV645" t="s">
        <v>142</v>
      </c>
      <c r="AW645">
        <v>1201</v>
      </c>
      <c r="AX645" t="s">
        <v>143</v>
      </c>
      <c r="AY645">
        <v>67.992199999999997</v>
      </c>
      <c r="AZ645" s="3">
        <f t="shared" si="162"/>
        <v>2586.2987333473839</v>
      </c>
      <c r="BA645" s="24">
        <f t="shared" si="163"/>
        <v>162072.01911290505</v>
      </c>
      <c r="BB645" s="24">
        <f t="shared" si="164"/>
        <v>13776.121624596941</v>
      </c>
      <c r="BD645" t="s">
        <v>103</v>
      </c>
      <c r="BE645">
        <v>1</v>
      </c>
      <c r="BG645" t="s">
        <v>5306</v>
      </c>
      <c r="BI645" t="s">
        <v>531</v>
      </c>
      <c r="BN645" t="s">
        <v>5125</v>
      </c>
      <c r="BO645" t="s">
        <v>5068</v>
      </c>
      <c r="BP645" t="s">
        <v>5062</v>
      </c>
      <c r="BS645" t="e">
        <f>_xlfn.XLOOKUP(AV645,#REF!,#REF!)</f>
        <v>#REF!</v>
      </c>
    </row>
    <row r="646" spans="2:71" x14ac:dyDescent="0.2">
      <c r="C646" t="s">
        <v>94</v>
      </c>
      <c r="E646" t="s">
        <v>2106</v>
      </c>
      <c r="F646" t="s">
        <v>2107</v>
      </c>
      <c r="G646" t="s">
        <v>2108</v>
      </c>
      <c r="H646" s="1">
        <v>45247</v>
      </c>
      <c r="J646" t="s">
        <v>4678</v>
      </c>
      <c r="K646">
        <v>15</v>
      </c>
      <c r="L646" t="s">
        <v>4691</v>
      </c>
      <c r="M646" t="s">
        <v>4444</v>
      </c>
      <c r="N646" t="s">
        <v>4668</v>
      </c>
      <c r="O646" t="s">
        <v>98</v>
      </c>
      <c r="P646" t="s">
        <v>99</v>
      </c>
      <c r="Q646">
        <f t="shared" si="159"/>
        <v>31</v>
      </c>
      <c r="R646" s="3">
        <v>1350000</v>
      </c>
      <c r="S646" s="3">
        <v>224470.91666666666</v>
      </c>
      <c r="T646" s="20">
        <v>0</v>
      </c>
      <c r="U646" s="3">
        <f t="shared" si="152"/>
        <v>0</v>
      </c>
      <c r="V646" s="21"/>
      <c r="W646" s="3">
        <v>5408.6538461538466</v>
      </c>
      <c r="X646" s="3">
        <v>3125</v>
      </c>
      <c r="Y646" s="22">
        <v>562.5</v>
      </c>
      <c r="Z646">
        <v>75</v>
      </c>
      <c r="AB646" s="3">
        <v>0</v>
      </c>
      <c r="AC646" s="3">
        <v>5167</v>
      </c>
      <c r="AD646" s="3">
        <f t="shared" si="148"/>
        <v>238809.0705128205</v>
      </c>
      <c r="AE646" s="3">
        <v>7046.666666666667</v>
      </c>
      <c r="AG646" s="3">
        <f t="shared" si="160"/>
        <v>245855.73717948716</v>
      </c>
      <c r="AJ646" s="3">
        <v>0</v>
      </c>
      <c r="AK646" t="s">
        <v>100</v>
      </c>
      <c r="AM646" s="23">
        <v>0.1</v>
      </c>
      <c r="AN646" s="24">
        <f t="shared" si="153"/>
        <v>245855.73717948716</v>
      </c>
      <c r="AO646" s="25">
        <f t="shared" si="155"/>
        <v>24585.573717948719</v>
      </c>
      <c r="AP646" s="3">
        <f t="shared" si="156"/>
        <v>29700</v>
      </c>
      <c r="AQ646" s="24">
        <f t="shared" si="157"/>
        <v>2970</v>
      </c>
      <c r="AR646" s="24">
        <f t="shared" si="158"/>
        <v>303111.31089743588</v>
      </c>
      <c r="AS646" s="24">
        <f t="shared" si="161"/>
        <v>275555.73717948713</v>
      </c>
      <c r="AT646" t="s">
        <v>101</v>
      </c>
      <c r="AU646" t="s">
        <v>101</v>
      </c>
      <c r="AV646" t="s">
        <v>101</v>
      </c>
      <c r="AW646">
        <v>2041065</v>
      </c>
      <c r="AX646" t="s">
        <v>102</v>
      </c>
      <c r="AY646">
        <v>108.643</v>
      </c>
      <c r="AZ646" s="3">
        <f t="shared" si="162"/>
        <v>2789.9755244004295</v>
      </c>
      <c r="BA646" s="24">
        <f t="shared" si="163"/>
        <v>275555.73717948713</v>
      </c>
      <c r="BB646" s="24">
        <f t="shared" si="164"/>
        <v>27555.573717948748</v>
      </c>
      <c r="BD646" t="s">
        <v>103</v>
      </c>
      <c r="BE646">
        <v>1</v>
      </c>
      <c r="BG646" t="s">
        <v>5304</v>
      </c>
      <c r="BI646" t="s">
        <v>451</v>
      </c>
      <c r="BN646" t="s">
        <v>5157</v>
      </c>
      <c r="BO646" t="s">
        <v>5182</v>
      </c>
      <c r="BP646" t="s">
        <v>5182</v>
      </c>
    </row>
    <row r="647" spans="2:71" x14ac:dyDescent="0.2">
      <c r="C647" t="s">
        <v>94</v>
      </c>
      <c r="E647" t="s">
        <v>2109</v>
      </c>
      <c r="F647" t="s">
        <v>2110</v>
      </c>
      <c r="G647" t="s">
        <v>2111</v>
      </c>
      <c r="H647" s="1">
        <v>45225</v>
      </c>
      <c r="J647" t="s">
        <v>4697</v>
      </c>
      <c r="K647">
        <v>14</v>
      </c>
      <c r="L647" t="s">
        <v>4691</v>
      </c>
      <c r="M647" t="s">
        <v>4444</v>
      </c>
      <c r="N647" t="s">
        <v>4668</v>
      </c>
      <c r="O647" t="s">
        <v>98</v>
      </c>
      <c r="P647" t="s">
        <v>99</v>
      </c>
      <c r="Q647">
        <f t="shared" si="159"/>
        <v>31</v>
      </c>
      <c r="R647" s="3">
        <v>802454</v>
      </c>
      <c r="S647" s="3">
        <v>133742.25</v>
      </c>
      <c r="T647" s="20">
        <v>0</v>
      </c>
      <c r="U647" s="3">
        <f t="shared" si="152"/>
        <v>0</v>
      </c>
      <c r="V647" s="21"/>
      <c r="W647" s="3">
        <v>3214.9599358974356</v>
      </c>
      <c r="X647" s="3">
        <v>1857.5324074074076</v>
      </c>
      <c r="Y647" s="22">
        <v>334.35583333333335</v>
      </c>
      <c r="Z647">
        <v>75</v>
      </c>
      <c r="AB647" s="3">
        <v>4097.8723842003965</v>
      </c>
      <c r="AC647" s="3">
        <v>5167</v>
      </c>
      <c r="AD647" s="3">
        <f t="shared" si="148"/>
        <v>148488.97056083858</v>
      </c>
      <c r="AE647" s="3">
        <v>7046.666666666667</v>
      </c>
      <c r="AG647" s="3">
        <f t="shared" si="160"/>
        <v>155535.63722750524</v>
      </c>
      <c r="AJ647" s="3">
        <v>16772.619396754653</v>
      </c>
      <c r="AK647" t="s">
        <v>538</v>
      </c>
      <c r="AL647" t="s">
        <v>539</v>
      </c>
      <c r="AM647" s="23">
        <v>0.1</v>
      </c>
      <c r="AN647" s="24">
        <f t="shared" si="153"/>
        <v>172308.2566242599</v>
      </c>
      <c r="AO647" s="25">
        <f t="shared" si="155"/>
        <v>17230.825662425992</v>
      </c>
      <c r="AP647" s="3">
        <f t="shared" si="156"/>
        <v>29700</v>
      </c>
      <c r="AQ647" s="24">
        <f t="shared" si="157"/>
        <v>2970</v>
      </c>
      <c r="AR647" s="24">
        <f t="shared" si="158"/>
        <v>222209.08228668588</v>
      </c>
      <c r="AS647" s="24">
        <f t="shared" si="161"/>
        <v>202008.2566242599</v>
      </c>
      <c r="AT647" t="s">
        <v>101</v>
      </c>
      <c r="AU647" t="s">
        <v>101</v>
      </c>
      <c r="AV647" t="s">
        <v>101</v>
      </c>
      <c r="AW647">
        <v>2041090</v>
      </c>
      <c r="AX647" t="s">
        <v>102</v>
      </c>
      <c r="AY647">
        <v>108.643</v>
      </c>
      <c r="AZ647" s="3">
        <f t="shared" si="162"/>
        <v>2045.3143072879604</v>
      </c>
      <c r="BA647" s="24">
        <f t="shared" si="163"/>
        <v>202008.2566242599</v>
      </c>
      <c r="BB647" s="24">
        <f t="shared" si="164"/>
        <v>20200.825662425981</v>
      </c>
      <c r="BD647" t="s">
        <v>103</v>
      </c>
      <c r="BE647">
        <v>1</v>
      </c>
      <c r="BG647" t="s">
        <v>5304</v>
      </c>
      <c r="BI647" t="s">
        <v>540</v>
      </c>
      <c r="BN647" t="s">
        <v>5119</v>
      </c>
      <c r="BO647" t="s">
        <v>5184</v>
      </c>
      <c r="BP647" t="s">
        <v>5091</v>
      </c>
    </row>
    <row r="648" spans="2:71" x14ac:dyDescent="0.2">
      <c r="C648" t="s">
        <v>94</v>
      </c>
      <c r="E648" t="s">
        <v>2112</v>
      </c>
      <c r="F648" t="s">
        <v>2113</v>
      </c>
      <c r="G648" t="s">
        <v>2114</v>
      </c>
      <c r="H648" s="1">
        <v>45224</v>
      </c>
      <c r="J648" t="s">
        <v>4702</v>
      </c>
      <c r="K648">
        <v>13</v>
      </c>
      <c r="L648" t="s">
        <v>4691</v>
      </c>
      <c r="M648" t="s">
        <v>4444</v>
      </c>
      <c r="N648" t="s">
        <v>4668</v>
      </c>
      <c r="O648" t="s">
        <v>98</v>
      </c>
      <c r="P648" t="s">
        <v>99</v>
      </c>
      <c r="Q648">
        <f t="shared" si="159"/>
        <v>31</v>
      </c>
      <c r="R648" s="3">
        <v>379427</v>
      </c>
      <c r="S648" s="3">
        <v>68237.75</v>
      </c>
      <c r="T648" s="20">
        <v>0</v>
      </c>
      <c r="U648" s="3">
        <f t="shared" si="152"/>
        <v>0</v>
      </c>
      <c r="V648" s="21"/>
      <c r="W648" s="3">
        <v>1520.1402243589744</v>
      </c>
      <c r="X648" s="3">
        <v>878.30324074074076</v>
      </c>
      <c r="Y648" s="22">
        <v>158.09458333333333</v>
      </c>
      <c r="Z648">
        <v>75</v>
      </c>
      <c r="AB648" s="3">
        <v>0</v>
      </c>
      <c r="AC648" s="3">
        <v>4167</v>
      </c>
      <c r="AD648" s="3">
        <f t="shared" si="148"/>
        <v>75036.288048433053</v>
      </c>
      <c r="AE648" s="3">
        <v>7046.666666666667</v>
      </c>
      <c r="AG648" s="3">
        <f t="shared" si="160"/>
        <v>82082.954715099724</v>
      </c>
      <c r="AJ648" s="3">
        <v>0</v>
      </c>
      <c r="AK648" t="s">
        <v>100</v>
      </c>
      <c r="AM648" s="23">
        <v>0.1</v>
      </c>
      <c r="AN648" s="24">
        <f t="shared" si="153"/>
        <v>82082.954715099724</v>
      </c>
      <c r="AO648" s="25">
        <f t="shared" si="155"/>
        <v>8208.2954715099731</v>
      </c>
      <c r="AP648" s="3">
        <f t="shared" si="156"/>
        <v>29700</v>
      </c>
      <c r="AQ648" s="24">
        <f t="shared" si="157"/>
        <v>2970</v>
      </c>
      <c r="AR648" s="24">
        <f t="shared" si="158"/>
        <v>122961.2501866097</v>
      </c>
      <c r="AS648" s="24">
        <f t="shared" si="161"/>
        <v>111782.95471509972</v>
      </c>
      <c r="AT648" t="s">
        <v>134</v>
      </c>
      <c r="AU648" t="s">
        <v>134</v>
      </c>
      <c r="AV648" t="s">
        <v>135</v>
      </c>
      <c r="AW648">
        <v>94623</v>
      </c>
      <c r="AX648" t="s">
        <v>136</v>
      </c>
      <c r="AY648">
        <v>94.088300000000004</v>
      </c>
      <c r="AZ648" s="3">
        <f t="shared" si="162"/>
        <v>1306.8707818784026</v>
      </c>
      <c r="BA648" s="24">
        <f t="shared" si="163"/>
        <v>111782.95471509972</v>
      </c>
      <c r="BB648" s="24">
        <f t="shared" si="164"/>
        <v>11178.295471509977</v>
      </c>
      <c r="BD648" t="s">
        <v>103</v>
      </c>
      <c r="BE648">
        <v>1</v>
      </c>
      <c r="BG648" t="s">
        <v>5305</v>
      </c>
      <c r="BI648" t="s">
        <v>598</v>
      </c>
      <c r="BN648" t="s">
        <v>5128</v>
      </c>
      <c r="BO648" t="s">
        <v>134</v>
      </c>
      <c r="BP648" t="s">
        <v>5091</v>
      </c>
      <c r="BS648" t="e">
        <f>_xlfn.XLOOKUP(AV648,#REF!,#REF!)</f>
        <v>#REF!</v>
      </c>
    </row>
    <row r="649" spans="2:71" x14ac:dyDescent="0.2">
      <c r="B649">
        <f>+COUNTIF(F649:F3816,F649)</f>
        <v>2</v>
      </c>
      <c r="C649" t="s">
        <v>94</v>
      </c>
      <c r="E649" t="s">
        <v>2115</v>
      </c>
      <c r="F649" t="s">
        <v>2116</v>
      </c>
      <c r="G649" t="s">
        <v>2117</v>
      </c>
      <c r="H649" s="1">
        <v>45229</v>
      </c>
      <c r="J649" t="s">
        <v>4702</v>
      </c>
      <c r="K649">
        <v>13</v>
      </c>
      <c r="L649" t="s">
        <v>4691</v>
      </c>
      <c r="M649" t="s">
        <v>4444</v>
      </c>
      <c r="N649" t="s">
        <v>4668</v>
      </c>
      <c r="O649" t="s">
        <v>98</v>
      </c>
      <c r="P649" t="s">
        <v>99</v>
      </c>
      <c r="Q649">
        <f t="shared" si="159"/>
        <v>31</v>
      </c>
      <c r="R649" s="3">
        <v>527513</v>
      </c>
      <c r="S649" s="3">
        <v>92918.833333333328</v>
      </c>
      <c r="T649" s="20">
        <v>0</v>
      </c>
      <c r="U649" s="3">
        <f t="shared" si="152"/>
        <v>0</v>
      </c>
      <c r="V649" s="21"/>
      <c r="W649" s="3">
        <v>2113.4334935897436</v>
      </c>
      <c r="X649" s="3">
        <v>1221.0949074074074</v>
      </c>
      <c r="Y649" s="22">
        <v>219.79708333333332</v>
      </c>
      <c r="Z649">
        <v>75</v>
      </c>
      <c r="AB649" s="3">
        <v>4494.3415373717853</v>
      </c>
      <c r="AC649" s="3">
        <v>4167</v>
      </c>
      <c r="AD649" s="3">
        <f t="shared" ref="AD649:AD712" si="165">S649+U649+V649+W649+X649+Y649+Z649+AA649+AB649+AC649</f>
        <v>105209.50035503561</v>
      </c>
      <c r="AE649" s="3">
        <v>7046.666666666667</v>
      </c>
      <c r="AG649" s="3">
        <f t="shared" si="160"/>
        <v>112256.16702170228</v>
      </c>
      <c r="AJ649" s="3">
        <v>0</v>
      </c>
      <c r="AK649" t="s">
        <v>100</v>
      </c>
      <c r="AM649" s="23">
        <v>0.1</v>
      </c>
      <c r="AN649" s="24">
        <f t="shared" si="153"/>
        <v>112256.16702170228</v>
      </c>
      <c r="AO649" s="25">
        <f t="shared" si="155"/>
        <v>11225.616702170228</v>
      </c>
      <c r="AP649" s="3">
        <f t="shared" si="156"/>
        <v>29700</v>
      </c>
      <c r="AQ649" s="24">
        <f t="shared" si="157"/>
        <v>2970</v>
      </c>
      <c r="AR649" s="24">
        <f t="shared" si="158"/>
        <v>156151.7837238725</v>
      </c>
      <c r="AS649" s="24">
        <f t="shared" si="161"/>
        <v>141956.16702170228</v>
      </c>
      <c r="AT649" t="s">
        <v>141</v>
      </c>
      <c r="AU649" t="s">
        <v>141</v>
      </c>
      <c r="AV649" t="s">
        <v>142</v>
      </c>
      <c r="AW649">
        <v>1210</v>
      </c>
      <c r="AX649" t="s">
        <v>143</v>
      </c>
      <c r="AY649">
        <v>67.992199999999997</v>
      </c>
      <c r="AZ649" s="3">
        <f t="shared" si="162"/>
        <v>2296.6131956882186</v>
      </c>
      <c r="BA649" s="24">
        <f t="shared" si="163"/>
        <v>141956.16702170228</v>
      </c>
      <c r="BB649" s="24">
        <f t="shared" si="164"/>
        <v>14195.616702170228</v>
      </c>
      <c r="BD649" t="s">
        <v>103</v>
      </c>
      <c r="BE649">
        <v>1</v>
      </c>
      <c r="BG649" t="s">
        <v>5306</v>
      </c>
      <c r="BI649" t="s">
        <v>598</v>
      </c>
      <c r="BN649" t="s">
        <v>5128</v>
      </c>
      <c r="BO649" t="s">
        <v>5068</v>
      </c>
      <c r="BP649" t="s">
        <v>5091</v>
      </c>
      <c r="BS649" t="e">
        <f>_xlfn.XLOOKUP(AV649,#REF!,#REF!)</f>
        <v>#REF!</v>
      </c>
    </row>
    <row r="650" spans="2:71" x14ac:dyDescent="0.2">
      <c r="C650" t="s">
        <v>94</v>
      </c>
      <c r="E650" t="s">
        <v>2118</v>
      </c>
      <c r="F650" t="s">
        <v>2119</v>
      </c>
      <c r="G650" t="s">
        <v>2120</v>
      </c>
      <c r="H650" s="1">
        <v>45229</v>
      </c>
      <c r="J650" t="s">
        <v>4702</v>
      </c>
      <c r="K650">
        <v>13</v>
      </c>
      <c r="L650" t="s">
        <v>4691</v>
      </c>
      <c r="M650" t="s">
        <v>4444</v>
      </c>
      <c r="N650" t="s">
        <v>4668</v>
      </c>
      <c r="O650" t="s">
        <v>98</v>
      </c>
      <c r="P650" t="s">
        <v>99</v>
      </c>
      <c r="Q650">
        <f t="shared" si="159"/>
        <v>31</v>
      </c>
      <c r="R650" s="3">
        <v>541540</v>
      </c>
      <c r="S650" s="3">
        <v>90256.666666666672</v>
      </c>
      <c r="T650" s="20">
        <v>0</v>
      </c>
      <c r="U650" s="3">
        <f t="shared" si="152"/>
        <v>0</v>
      </c>
      <c r="V650" s="21"/>
      <c r="W650" s="3">
        <v>2169.6314102564102</v>
      </c>
      <c r="X650" s="3">
        <v>1253.5648148148148</v>
      </c>
      <c r="Y650" s="22">
        <v>225.64166666666668</v>
      </c>
      <c r="Z650">
        <v>75</v>
      </c>
      <c r="AB650" s="3">
        <v>0</v>
      </c>
      <c r="AC650" s="3">
        <v>4167</v>
      </c>
      <c r="AD650" s="3">
        <f t="shared" si="165"/>
        <v>98147.504558404558</v>
      </c>
      <c r="AE650" s="3">
        <v>7046.666666666667</v>
      </c>
      <c r="AG650" s="3">
        <f t="shared" si="160"/>
        <v>105194.17122507123</v>
      </c>
      <c r="AJ650" s="3">
        <v>0</v>
      </c>
      <c r="AK650" t="s">
        <v>100</v>
      </c>
      <c r="AM650" s="23">
        <v>0.1</v>
      </c>
      <c r="AN650" s="24">
        <f t="shared" si="153"/>
        <v>105194.17122507123</v>
      </c>
      <c r="AO650" s="25">
        <f t="shared" si="155"/>
        <v>10519.417122507124</v>
      </c>
      <c r="AP650" s="3">
        <f t="shared" si="156"/>
        <v>29700</v>
      </c>
      <c r="AQ650" s="24">
        <f t="shared" si="157"/>
        <v>2970</v>
      </c>
      <c r="AR650" s="24">
        <f t="shared" si="158"/>
        <v>148383.58834757836</v>
      </c>
      <c r="AS650" s="24">
        <f t="shared" si="161"/>
        <v>134894.17122507124</v>
      </c>
      <c r="AT650" t="s">
        <v>134</v>
      </c>
      <c r="AU650" t="s">
        <v>134</v>
      </c>
      <c r="AV650" t="s">
        <v>135</v>
      </c>
      <c r="AW650">
        <v>37208</v>
      </c>
      <c r="AX650" t="s">
        <v>136</v>
      </c>
      <c r="AY650">
        <v>94.088300000000004</v>
      </c>
      <c r="AZ650" s="3">
        <f t="shared" si="162"/>
        <v>1577.0673755140476</v>
      </c>
      <c r="BA650" s="24">
        <f t="shared" si="163"/>
        <v>134894.17122507124</v>
      </c>
      <c r="BB650" s="24">
        <f t="shared" si="164"/>
        <v>13489.417122507119</v>
      </c>
      <c r="BD650" t="s">
        <v>103</v>
      </c>
      <c r="BE650">
        <v>1</v>
      </c>
      <c r="BG650" t="s">
        <v>5305</v>
      </c>
      <c r="BI650" t="s">
        <v>598</v>
      </c>
      <c r="BN650" t="s">
        <v>5128</v>
      </c>
      <c r="BO650" t="s">
        <v>5132</v>
      </c>
      <c r="BP650" t="s">
        <v>4725</v>
      </c>
      <c r="BS650" t="e">
        <f>_xlfn.XLOOKUP(AV650,#REF!,#REF!)</f>
        <v>#REF!</v>
      </c>
    </row>
    <row r="651" spans="2:71" x14ac:dyDescent="0.2">
      <c r="B651">
        <f>+COUNTIF(F651:F3818,F651)</f>
        <v>2</v>
      </c>
      <c r="C651" t="s">
        <v>94</v>
      </c>
      <c r="E651" t="s">
        <v>2121</v>
      </c>
      <c r="F651" t="s">
        <v>2122</v>
      </c>
      <c r="G651" t="s">
        <v>2123</v>
      </c>
      <c r="H651" s="1">
        <v>45231</v>
      </c>
      <c r="J651" t="s">
        <v>4702</v>
      </c>
      <c r="K651">
        <v>13</v>
      </c>
      <c r="L651" t="s">
        <v>4691</v>
      </c>
      <c r="M651" t="s">
        <v>4444</v>
      </c>
      <c r="N651" t="s">
        <v>4668</v>
      </c>
      <c r="O651" t="s">
        <v>98</v>
      </c>
      <c r="P651" t="s">
        <v>99</v>
      </c>
      <c r="Q651">
        <f t="shared" si="159"/>
        <v>31</v>
      </c>
      <c r="R651" s="3">
        <v>450600</v>
      </c>
      <c r="S651" s="3">
        <v>80099.916666666672</v>
      </c>
      <c r="T651" s="20">
        <v>0</v>
      </c>
      <c r="U651" s="3">
        <f t="shared" si="152"/>
        <v>0</v>
      </c>
      <c r="V651" s="21"/>
      <c r="W651" s="3">
        <v>1805.2884615384617</v>
      </c>
      <c r="X651" s="3">
        <v>1043.0555555555557</v>
      </c>
      <c r="Y651" s="22">
        <v>187.75</v>
      </c>
      <c r="Z651">
        <v>75</v>
      </c>
      <c r="AB651" s="3">
        <v>0</v>
      </c>
      <c r="AC651" s="3">
        <v>4167</v>
      </c>
      <c r="AD651" s="3">
        <f t="shared" si="165"/>
        <v>87378.010683760702</v>
      </c>
      <c r="AE651" s="3">
        <v>7046.666666666667</v>
      </c>
      <c r="AG651" s="3">
        <f t="shared" si="160"/>
        <v>94424.677350427373</v>
      </c>
      <c r="AJ651" s="3">
        <v>0</v>
      </c>
      <c r="AK651" t="s">
        <v>100</v>
      </c>
      <c r="AM651" s="23">
        <v>0.1</v>
      </c>
      <c r="AN651" s="24">
        <f t="shared" si="153"/>
        <v>94424.677350427373</v>
      </c>
      <c r="AO651" s="25">
        <f t="shared" si="155"/>
        <v>9442.4677350427373</v>
      </c>
      <c r="AP651" s="3">
        <f t="shared" si="156"/>
        <v>29700</v>
      </c>
      <c r="AQ651" s="24">
        <f t="shared" si="157"/>
        <v>2970</v>
      </c>
      <c r="AR651" s="24">
        <f t="shared" si="158"/>
        <v>136537.14508547011</v>
      </c>
      <c r="AS651" s="24">
        <f t="shared" si="161"/>
        <v>124124.67735042737</v>
      </c>
      <c r="AT651" t="s">
        <v>141</v>
      </c>
      <c r="AU651" t="s">
        <v>141</v>
      </c>
      <c r="AV651" t="s">
        <v>142</v>
      </c>
      <c r="AW651">
        <v>1210</v>
      </c>
      <c r="AX651" t="s">
        <v>143</v>
      </c>
      <c r="AY651">
        <v>67.992199999999997</v>
      </c>
      <c r="AZ651" s="3">
        <f t="shared" si="162"/>
        <v>2008.1295367037708</v>
      </c>
      <c r="BA651" s="24">
        <f t="shared" si="163"/>
        <v>124124.67735042737</v>
      </c>
      <c r="BB651" s="24">
        <f t="shared" si="164"/>
        <v>12412.467735042737</v>
      </c>
      <c r="BD651" t="s">
        <v>103</v>
      </c>
      <c r="BE651">
        <v>1</v>
      </c>
      <c r="BG651" t="s">
        <v>5306</v>
      </c>
      <c r="BI651" t="s">
        <v>598</v>
      </c>
      <c r="BN651" t="s">
        <v>5128</v>
      </c>
      <c r="BO651" t="s">
        <v>5068</v>
      </c>
      <c r="BP651" t="s">
        <v>5091</v>
      </c>
      <c r="BS651" t="e">
        <f>_xlfn.XLOOKUP(AV651,#REF!,#REF!)</f>
        <v>#REF!</v>
      </c>
    </row>
    <row r="652" spans="2:71" x14ac:dyDescent="0.2">
      <c r="C652" t="s">
        <v>94</v>
      </c>
      <c r="E652" t="s">
        <v>2124</v>
      </c>
      <c r="F652" t="s">
        <v>2125</v>
      </c>
      <c r="G652" t="s">
        <v>2126</v>
      </c>
      <c r="H652" s="1">
        <v>45236</v>
      </c>
      <c r="J652" t="s">
        <v>4708</v>
      </c>
      <c r="K652">
        <v>12</v>
      </c>
      <c r="L652" t="s">
        <v>4703</v>
      </c>
      <c r="M652" t="s">
        <v>293</v>
      </c>
      <c r="N652" t="s">
        <v>4668</v>
      </c>
      <c r="O652" t="s">
        <v>98</v>
      </c>
      <c r="P652" t="s">
        <v>99</v>
      </c>
      <c r="Q652">
        <f t="shared" si="159"/>
        <v>31</v>
      </c>
      <c r="R652" s="3">
        <v>301513</v>
      </c>
      <c r="S652" s="3">
        <v>55252.166666666664</v>
      </c>
      <c r="T652" s="20">
        <v>0</v>
      </c>
      <c r="U652" s="3">
        <f t="shared" si="152"/>
        <v>0</v>
      </c>
      <c r="V652" s="21"/>
      <c r="W652" s="3">
        <v>1207.9847756410256</v>
      </c>
      <c r="X652" s="3">
        <v>697.94675925925924</v>
      </c>
      <c r="Y652" s="22">
        <v>125.63041666666666</v>
      </c>
      <c r="Z652">
        <v>75</v>
      </c>
      <c r="AB652" s="3">
        <v>0</v>
      </c>
      <c r="AC652" s="3">
        <v>4167</v>
      </c>
      <c r="AD652" s="3">
        <f t="shared" si="165"/>
        <v>61525.728618233617</v>
      </c>
      <c r="AE652" s="3">
        <v>5687.5</v>
      </c>
      <c r="AG652" s="3">
        <f t="shared" si="160"/>
        <v>67213.22861823361</v>
      </c>
      <c r="AI652" s="3">
        <v>5100</v>
      </c>
      <c r="AJ652" s="3">
        <v>5813.1491241962494</v>
      </c>
      <c r="AK652" t="s">
        <v>229</v>
      </c>
      <c r="AL652" t="s">
        <v>230</v>
      </c>
      <c r="AM652" s="23">
        <v>8.5000000000000006E-2</v>
      </c>
      <c r="AN652" s="24">
        <f t="shared" si="153"/>
        <v>78126.377742429861</v>
      </c>
      <c r="AO652" s="25">
        <f t="shared" si="155"/>
        <v>6640.7421081065386</v>
      </c>
      <c r="AP652" s="3">
        <f t="shared" si="156"/>
        <v>29700</v>
      </c>
      <c r="AQ652" s="24">
        <f t="shared" si="157"/>
        <v>2524.5</v>
      </c>
      <c r="AR652" s="24">
        <f t="shared" si="158"/>
        <v>116991.6198505364</v>
      </c>
      <c r="AS652" s="24">
        <f t="shared" si="161"/>
        <v>107826.37774242986</v>
      </c>
      <c r="AT652" t="s">
        <v>632</v>
      </c>
      <c r="AU652" t="s">
        <v>632</v>
      </c>
      <c r="AV652" t="s">
        <v>633</v>
      </c>
      <c r="AW652" t="s">
        <v>4850</v>
      </c>
      <c r="AX652" t="s">
        <v>157</v>
      </c>
      <c r="AY652">
        <v>125.569</v>
      </c>
      <c r="AZ652" s="3">
        <f t="shared" si="162"/>
        <v>931.69189728783692</v>
      </c>
      <c r="BA652" s="24">
        <f t="shared" si="163"/>
        <v>107826.37774242986</v>
      </c>
      <c r="BB652" s="24">
        <f t="shared" si="164"/>
        <v>9165.2421081065404</v>
      </c>
      <c r="BD652" t="s">
        <v>103</v>
      </c>
      <c r="BE652">
        <v>1</v>
      </c>
      <c r="BG652" t="s">
        <v>5310</v>
      </c>
      <c r="BI652" t="s">
        <v>262</v>
      </c>
      <c r="BN652" t="s">
        <v>5060</v>
      </c>
      <c r="BO652" t="s">
        <v>5074</v>
      </c>
      <c r="BP652" t="s">
        <v>5144</v>
      </c>
      <c r="BS652" t="e">
        <f>_xlfn.XLOOKUP(AV652,#REF!,#REF!)</f>
        <v>#REF!</v>
      </c>
    </row>
    <row r="653" spans="2:71" x14ac:dyDescent="0.2">
      <c r="C653" t="s">
        <v>94</v>
      </c>
      <c r="E653" t="s">
        <v>2127</v>
      </c>
      <c r="F653" t="s">
        <v>2128</v>
      </c>
      <c r="G653" t="s">
        <v>2129</v>
      </c>
      <c r="H653" s="1">
        <v>45233</v>
      </c>
      <c r="J653" t="s">
        <v>4678</v>
      </c>
      <c r="K653">
        <v>15</v>
      </c>
      <c r="L653" t="s">
        <v>4691</v>
      </c>
      <c r="M653" t="s">
        <v>4444</v>
      </c>
      <c r="N653" t="s">
        <v>4668</v>
      </c>
      <c r="O653" t="s">
        <v>98</v>
      </c>
      <c r="P653" t="s">
        <v>99</v>
      </c>
      <c r="Q653">
        <f t="shared" si="159"/>
        <v>31</v>
      </c>
      <c r="R653" s="3">
        <v>964088</v>
      </c>
      <c r="S653" s="3">
        <v>160681.25</v>
      </c>
      <c r="T653" s="20">
        <v>0</v>
      </c>
      <c r="U653" s="3">
        <f t="shared" ref="U653:U716" si="166">+S653*T653</f>
        <v>0</v>
      </c>
      <c r="V653" s="21"/>
      <c r="W653" s="3">
        <v>3862.5320512820513</v>
      </c>
      <c r="X653" s="3">
        <v>2231.6851851851852</v>
      </c>
      <c r="Y653" s="22">
        <v>401.70333333333338</v>
      </c>
      <c r="Z653">
        <v>75</v>
      </c>
      <c r="AB653" s="3">
        <v>0</v>
      </c>
      <c r="AC653" s="3">
        <v>4167</v>
      </c>
      <c r="AD653" s="3">
        <f t="shared" si="165"/>
        <v>171419.1705698006</v>
      </c>
      <c r="AE653" s="3">
        <v>7046.666666666667</v>
      </c>
      <c r="AG653" s="3">
        <f t="shared" si="160"/>
        <v>178465.83723646725</v>
      </c>
      <c r="AJ653" s="3">
        <v>0</v>
      </c>
      <c r="AK653" t="s">
        <v>100</v>
      </c>
      <c r="AM653" s="23">
        <v>0.1</v>
      </c>
      <c r="AN653" s="24">
        <f t="shared" si="153"/>
        <v>178465.83723646725</v>
      </c>
      <c r="AO653" s="25">
        <f t="shared" si="155"/>
        <v>17846.583723646727</v>
      </c>
      <c r="AP653" s="3">
        <f t="shared" si="156"/>
        <v>29700</v>
      </c>
      <c r="AQ653" s="24">
        <f t="shared" si="157"/>
        <v>2970</v>
      </c>
      <c r="AR653" s="24">
        <f t="shared" si="158"/>
        <v>228982.42096011399</v>
      </c>
      <c r="AS653" s="24">
        <f t="shared" si="161"/>
        <v>208165.83723646725</v>
      </c>
      <c r="AT653" t="s">
        <v>134</v>
      </c>
      <c r="AU653" t="s">
        <v>134</v>
      </c>
      <c r="AV653" t="s">
        <v>135</v>
      </c>
      <c r="AW653">
        <v>90324</v>
      </c>
      <c r="AX653" t="s">
        <v>136</v>
      </c>
      <c r="AY653">
        <v>94.088300000000004</v>
      </c>
      <c r="AZ653" s="3">
        <f t="shared" si="162"/>
        <v>2433.6970798719285</v>
      </c>
      <c r="BA653" s="24">
        <f t="shared" si="163"/>
        <v>208165.83723646725</v>
      </c>
      <c r="BB653" s="24">
        <f t="shared" si="164"/>
        <v>20816.583723646734</v>
      </c>
      <c r="BD653" t="s">
        <v>103</v>
      </c>
      <c r="BE653">
        <v>1</v>
      </c>
      <c r="BG653" t="s">
        <v>5305</v>
      </c>
      <c r="BI653" t="s">
        <v>451</v>
      </c>
      <c r="BN653" t="s">
        <v>4450</v>
      </c>
      <c r="BO653" t="s">
        <v>5184</v>
      </c>
      <c r="BP653" t="s">
        <v>5190</v>
      </c>
      <c r="BS653" t="e">
        <f>_xlfn.XLOOKUP(AV653,#REF!,#REF!)</f>
        <v>#REF!</v>
      </c>
    </row>
    <row r="654" spans="2:71" x14ac:dyDescent="0.2">
      <c r="C654" t="s">
        <v>94</v>
      </c>
      <c r="E654" t="s">
        <v>2130</v>
      </c>
      <c r="F654" t="s">
        <v>2131</v>
      </c>
      <c r="G654" t="s">
        <v>2132</v>
      </c>
      <c r="H654" s="1">
        <v>45233</v>
      </c>
      <c r="J654" t="s">
        <v>4697</v>
      </c>
      <c r="K654">
        <v>14</v>
      </c>
      <c r="L654" t="s">
        <v>4691</v>
      </c>
      <c r="M654" t="s">
        <v>4444</v>
      </c>
      <c r="N654" t="s">
        <v>4911</v>
      </c>
      <c r="O654" t="s">
        <v>98</v>
      </c>
      <c r="P654" t="s">
        <v>99</v>
      </c>
      <c r="Q654">
        <f t="shared" si="159"/>
        <v>31</v>
      </c>
      <c r="R654" s="3">
        <v>1400004</v>
      </c>
      <c r="S654" s="3">
        <v>232804.25</v>
      </c>
      <c r="T654" s="20">
        <v>0</v>
      </c>
      <c r="U654" s="3">
        <f t="shared" si="166"/>
        <v>0</v>
      </c>
      <c r="V654" s="21"/>
      <c r="W654" s="3">
        <v>5608.9903846153838</v>
      </c>
      <c r="X654" s="3">
        <v>3240.75</v>
      </c>
      <c r="Y654" s="22">
        <v>583.33500000000004</v>
      </c>
      <c r="Z654">
        <v>75</v>
      </c>
      <c r="AB654" s="3">
        <v>0</v>
      </c>
      <c r="AC654" s="3">
        <v>4167</v>
      </c>
      <c r="AD654" s="3">
        <f t="shared" si="165"/>
        <v>246479.32538461537</v>
      </c>
      <c r="AE654" s="3">
        <v>7046.666666666667</v>
      </c>
      <c r="AG654" s="3">
        <f t="shared" si="160"/>
        <v>253525.99205128202</v>
      </c>
      <c r="AJ654" s="3">
        <v>16772.619396754653</v>
      </c>
      <c r="AK654" t="s">
        <v>538</v>
      </c>
      <c r="AL654" t="s">
        <v>539</v>
      </c>
      <c r="AM654" s="23">
        <v>0.1</v>
      </c>
      <c r="AN654" s="24">
        <f t="shared" si="153"/>
        <v>270298.61144803668</v>
      </c>
      <c r="AO654" s="25">
        <f t="shared" si="155"/>
        <v>27029.861144803668</v>
      </c>
      <c r="AP654" s="3">
        <v>43000</v>
      </c>
      <c r="AQ654" s="24">
        <f t="shared" si="157"/>
        <v>4300</v>
      </c>
      <c r="AR654" s="24">
        <f t="shared" si="158"/>
        <v>344628.47259284032</v>
      </c>
      <c r="AS654" s="24">
        <f t="shared" si="161"/>
        <v>313298.61144803668</v>
      </c>
      <c r="AT654" t="s">
        <v>101</v>
      </c>
      <c r="AU654" t="s">
        <v>1837</v>
      </c>
      <c r="AV654" t="s">
        <v>1838</v>
      </c>
      <c r="AW654">
        <v>2041090</v>
      </c>
      <c r="AX654" t="s">
        <v>169</v>
      </c>
      <c r="AY654">
        <v>1</v>
      </c>
      <c r="AZ654" s="3">
        <f t="shared" si="162"/>
        <v>344628.47259284032</v>
      </c>
      <c r="BA654" s="24">
        <f t="shared" si="163"/>
        <v>313298.61144803668</v>
      </c>
      <c r="BB654" s="24">
        <f t="shared" si="164"/>
        <v>31329.861144803639</v>
      </c>
      <c r="BD654" t="s">
        <v>103</v>
      </c>
      <c r="BE654">
        <v>1</v>
      </c>
      <c r="BG654" t="s">
        <v>5317</v>
      </c>
      <c r="BI654" t="s">
        <v>540</v>
      </c>
      <c r="BN654" t="s">
        <v>5119</v>
      </c>
      <c r="BO654" t="s">
        <v>5184</v>
      </c>
      <c r="BP654" t="s">
        <v>4725</v>
      </c>
      <c r="BS654" t="e">
        <f>_xlfn.XLOOKUP(AV654,#REF!,#REF!)</f>
        <v>#REF!</v>
      </c>
    </row>
    <row r="655" spans="2:71" x14ac:dyDescent="0.2">
      <c r="C655" t="s">
        <v>94</v>
      </c>
      <c r="E655" t="s">
        <v>2133</v>
      </c>
      <c r="F655" t="s">
        <v>2134</v>
      </c>
      <c r="G655" t="s">
        <v>2135</v>
      </c>
      <c r="H655" s="1">
        <v>45236</v>
      </c>
      <c r="J655" t="s">
        <v>151</v>
      </c>
      <c r="K655">
        <v>16</v>
      </c>
      <c r="L655" t="s">
        <v>4703</v>
      </c>
      <c r="M655" t="s">
        <v>293</v>
      </c>
      <c r="N655" t="s">
        <v>4668</v>
      </c>
      <c r="O655" t="s">
        <v>98</v>
      </c>
      <c r="P655" t="s">
        <v>99</v>
      </c>
      <c r="Q655">
        <f t="shared" si="159"/>
        <v>31</v>
      </c>
      <c r="R655" s="3">
        <v>1159181</v>
      </c>
      <c r="S655" s="3">
        <v>198196.83333333334</v>
      </c>
      <c r="T655" s="20">
        <v>0</v>
      </c>
      <c r="U655" s="3">
        <f t="shared" si="166"/>
        <v>0</v>
      </c>
      <c r="V655" s="21"/>
      <c r="W655" s="3">
        <v>4644.1546474358975</v>
      </c>
      <c r="X655" s="3">
        <v>2683.2893518518522</v>
      </c>
      <c r="Y655" s="22">
        <v>482.99208333333337</v>
      </c>
      <c r="Z655">
        <v>75</v>
      </c>
      <c r="AB655" s="3">
        <v>0</v>
      </c>
      <c r="AC655" s="3">
        <v>4167</v>
      </c>
      <c r="AD655" s="3">
        <f t="shared" si="165"/>
        <v>210249.26941595445</v>
      </c>
      <c r="AE655" s="3">
        <v>5687.5</v>
      </c>
      <c r="AG655" s="3">
        <f t="shared" si="160"/>
        <v>215936.76941595445</v>
      </c>
      <c r="AJ655" s="3">
        <v>7264.8</v>
      </c>
      <c r="AK655" t="s">
        <v>197</v>
      </c>
      <c r="AL655" t="s">
        <v>198</v>
      </c>
      <c r="AM655" s="23">
        <v>8.5000000000000006E-2</v>
      </c>
      <c r="AN655" s="24">
        <f t="shared" si="153"/>
        <v>223201.56941595444</v>
      </c>
      <c r="AO655" s="25">
        <f t="shared" si="155"/>
        <v>18972.133400356128</v>
      </c>
      <c r="AP655" s="3">
        <f t="shared" ref="AP655:AP715" si="167">+(29700/31)*Q655</f>
        <v>29700</v>
      </c>
      <c r="AQ655" s="24">
        <f t="shared" si="157"/>
        <v>2524.5</v>
      </c>
      <c r="AR655" s="24">
        <f t="shared" si="158"/>
        <v>274398.20281631057</v>
      </c>
      <c r="AS655" s="24">
        <f t="shared" si="161"/>
        <v>252901.56941595444</v>
      </c>
      <c r="AT655" t="s">
        <v>134</v>
      </c>
      <c r="AU655" t="s">
        <v>134</v>
      </c>
      <c r="AV655" t="s">
        <v>135</v>
      </c>
      <c r="AW655" t="s">
        <v>5052</v>
      </c>
      <c r="AX655" t="s">
        <v>136</v>
      </c>
      <c r="AY655">
        <v>94.088300000000004</v>
      </c>
      <c r="AZ655" s="3">
        <f t="shared" si="162"/>
        <v>2916.3902718649456</v>
      </c>
      <c r="BA655" s="24">
        <f t="shared" si="163"/>
        <v>252901.56941595444</v>
      </c>
      <c r="BB655" s="24">
        <f t="shared" si="164"/>
        <v>21496.633400356135</v>
      </c>
      <c r="BD655" t="s">
        <v>103</v>
      </c>
      <c r="BE655">
        <v>1</v>
      </c>
      <c r="BG655" t="s">
        <v>5305</v>
      </c>
      <c r="BI655" t="s">
        <v>199</v>
      </c>
      <c r="BN655" t="s">
        <v>5115</v>
      </c>
      <c r="BO655" t="s">
        <v>5088</v>
      </c>
      <c r="BP655" t="s">
        <v>5178</v>
      </c>
      <c r="BS655" t="e">
        <f>_xlfn.XLOOKUP(AV655,#REF!,#REF!)</f>
        <v>#REF!</v>
      </c>
    </row>
    <row r="656" spans="2:71" x14ac:dyDescent="0.2">
      <c r="C656" t="s">
        <v>94</v>
      </c>
      <c r="E656" t="s">
        <v>2136</v>
      </c>
      <c r="F656" t="s">
        <v>2137</v>
      </c>
      <c r="G656" t="s">
        <v>2138</v>
      </c>
      <c r="H656" s="1">
        <v>45236</v>
      </c>
      <c r="J656" t="s">
        <v>4708</v>
      </c>
      <c r="K656">
        <v>12</v>
      </c>
      <c r="L656" t="s">
        <v>4703</v>
      </c>
      <c r="M656" t="s">
        <v>293</v>
      </c>
      <c r="N656" t="s">
        <v>4668</v>
      </c>
      <c r="O656" t="s">
        <v>98</v>
      </c>
      <c r="P656" t="s">
        <v>99</v>
      </c>
      <c r="Q656">
        <f t="shared" si="159"/>
        <v>31</v>
      </c>
      <c r="R656" s="3">
        <v>375000</v>
      </c>
      <c r="S656" s="3">
        <v>66528.583333333328</v>
      </c>
      <c r="T656" s="20">
        <v>0</v>
      </c>
      <c r="U656" s="3">
        <f t="shared" si="166"/>
        <v>0</v>
      </c>
      <c r="V656" s="21"/>
      <c r="W656" s="3">
        <v>1502.403846153846</v>
      </c>
      <c r="X656" s="3">
        <v>868.05555555555554</v>
      </c>
      <c r="Y656" s="22">
        <v>156.25</v>
      </c>
      <c r="Z656">
        <v>75</v>
      </c>
      <c r="AB656" s="3">
        <v>0</v>
      </c>
      <c r="AC656" s="3">
        <v>4167</v>
      </c>
      <c r="AD656" s="3">
        <f t="shared" si="165"/>
        <v>73297.292735042734</v>
      </c>
      <c r="AE656" s="3">
        <v>5687.5</v>
      </c>
      <c r="AG656" s="3">
        <f t="shared" si="160"/>
        <v>78984.792735042734</v>
      </c>
      <c r="AJ656" s="3">
        <v>7264.8</v>
      </c>
      <c r="AK656" t="s">
        <v>197</v>
      </c>
      <c r="AL656" t="s">
        <v>198</v>
      </c>
      <c r="AM656" s="23">
        <v>8.5000000000000006E-2</v>
      </c>
      <c r="AN656" s="24">
        <f t="shared" si="153"/>
        <v>86249.592735042737</v>
      </c>
      <c r="AO656" s="25">
        <f t="shared" si="155"/>
        <v>7331.2153824786328</v>
      </c>
      <c r="AP656" s="3">
        <f t="shared" si="167"/>
        <v>29700</v>
      </c>
      <c r="AQ656" s="24">
        <f t="shared" si="157"/>
        <v>2524.5</v>
      </c>
      <c r="AR656" s="24">
        <f t="shared" si="158"/>
        <v>125805.30811752137</v>
      </c>
      <c r="AS656" s="24">
        <f t="shared" si="161"/>
        <v>115949.59273504274</v>
      </c>
      <c r="AT656" t="s">
        <v>134</v>
      </c>
      <c r="AU656" t="s">
        <v>134</v>
      </c>
      <c r="AV656" t="s">
        <v>135</v>
      </c>
      <c r="AW656">
        <v>35809</v>
      </c>
      <c r="AX656" t="s">
        <v>136</v>
      </c>
      <c r="AY656">
        <v>94.088300000000004</v>
      </c>
      <c r="AZ656" s="3">
        <f t="shared" si="162"/>
        <v>1337.0983227194174</v>
      </c>
      <c r="BA656" s="24">
        <f t="shared" si="163"/>
        <v>115949.59273504274</v>
      </c>
      <c r="BB656" s="24">
        <f t="shared" si="164"/>
        <v>9855.7153824786365</v>
      </c>
      <c r="BD656" t="s">
        <v>103</v>
      </c>
      <c r="BE656">
        <v>1</v>
      </c>
      <c r="BG656" t="s">
        <v>5305</v>
      </c>
      <c r="BI656" t="s">
        <v>262</v>
      </c>
      <c r="BN656" t="s">
        <v>5086</v>
      </c>
      <c r="BO656" t="s">
        <v>5077</v>
      </c>
      <c r="BP656" t="s">
        <v>5181</v>
      </c>
      <c r="BS656" t="e">
        <f>_xlfn.XLOOKUP(AV656,#REF!,#REF!)</f>
        <v>#REF!</v>
      </c>
    </row>
    <row r="657" spans="3:71" x14ac:dyDescent="0.2">
      <c r="C657" t="s">
        <v>94</v>
      </c>
      <c r="E657" t="s">
        <v>2139</v>
      </c>
      <c r="F657" t="s">
        <v>2140</v>
      </c>
      <c r="G657" t="s">
        <v>2141</v>
      </c>
      <c r="H657" s="1">
        <v>45243</v>
      </c>
      <c r="J657" t="s">
        <v>4708</v>
      </c>
      <c r="K657">
        <v>12</v>
      </c>
      <c r="L657" t="s">
        <v>4703</v>
      </c>
      <c r="M657" t="s">
        <v>293</v>
      </c>
      <c r="N657" t="s">
        <v>4668</v>
      </c>
      <c r="O657" t="s">
        <v>98</v>
      </c>
      <c r="P657" t="s">
        <v>99</v>
      </c>
      <c r="Q657">
        <f t="shared" si="159"/>
        <v>31</v>
      </c>
      <c r="R657" s="3">
        <v>425004</v>
      </c>
      <c r="S657" s="3">
        <v>75528.583333333328</v>
      </c>
      <c r="T657" s="20">
        <v>0</v>
      </c>
      <c r="U657" s="3">
        <f t="shared" si="166"/>
        <v>0</v>
      </c>
      <c r="V657" s="21"/>
      <c r="W657" s="3">
        <v>1702.7403846153845</v>
      </c>
      <c r="X657" s="3">
        <v>983.80555555555554</v>
      </c>
      <c r="Y657" s="22">
        <v>177.08500000000001</v>
      </c>
      <c r="Z657">
        <v>75</v>
      </c>
      <c r="AB657" s="3">
        <v>0</v>
      </c>
      <c r="AC657" s="3">
        <v>4167</v>
      </c>
      <c r="AD657" s="3">
        <f t="shared" si="165"/>
        <v>82634.214273504287</v>
      </c>
      <c r="AE657" s="3">
        <v>5687.5</v>
      </c>
      <c r="AG657" s="3">
        <f t="shared" si="160"/>
        <v>88321.714273504287</v>
      </c>
      <c r="AJ657" s="3">
        <v>3900.7409927950625</v>
      </c>
      <c r="AK657" t="s">
        <v>289</v>
      </c>
      <c r="AL657" t="s">
        <v>290</v>
      </c>
      <c r="AM657" s="23">
        <v>8.5000000000000006E-2</v>
      </c>
      <c r="AN657" s="24">
        <f t="shared" ref="AN657:AN720" si="168">AG657+AJ657+AH657+AI657</f>
        <v>92222.455266299352</v>
      </c>
      <c r="AO657" s="25">
        <f t="shared" si="155"/>
        <v>7838.9086976354456</v>
      </c>
      <c r="AP657" s="3">
        <f t="shared" si="167"/>
        <v>29700</v>
      </c>
      <c r="AQ657" s="24">
        <f t="shared" si="157"/>
        <v>2524.5</v>
      </c>
      <c r="AR657" s="24">
        <f t="shared" si="158"/>
        <v>132285.8639639348</v>
      </c>
      <c r="AS657" s="24">
        <f t="shared" si="161"/>
        <v>121922.45526629935</v>
      </c>
      <c r="AT657" t="s">
        <v>771</v>
      </c>
      <c r="AU657" t="s">
        <v>771</v>
      </c>
      <c r="AV657" t="s">
        <v>772</v>
      </c>
      <c r="AW657">
        <v>1116</v>
      </c>
      <c r="AX657" t="s">
        <v>102</v>
      </c>
      <c r="AY657">
        <v>108.643</v>
      </c>
      <c r="AZ657" s="3">
        <f t="shared" si="162"/>
        <v>1217.6197634816306</v>
      </c>
      <c r="BA657" s="24">
        <f t="shared" si="163"/>
        <v>121922.45526629935</v>
      </c>
      <c r="BB657" s="24">
        <f t="shared" si="164"/>
        <v>10363.408697635445</v>
      </c>
      <c r="BD657" t="s">
        <v>103</v>
      </c>
      <c r="BE657">
        <v>1</v>
      </c>
      <c r="BG657" t="s">
        <v>5311</v>
      </c>
      <c r="BI657" t="s">
        <v>312</v>
      </c>
      <c r="BN657" t="s">
        <v>5115</v>
      </c>
      <c r="BO657" t="s">
        <v>771</v>
      </c>
      <c r="BP657" t="s">
        <v>5062</v>
      </c>
      <c r="BS657" t="e">
        <f>_xlfn.XLOOKUP(AV657,#REF!,#REF!)</f>
        <v>#REF!</v>
      </c>
    </row>
    <row r="658" spans="3:71" x14ac:dyDescent="0.2">
      <c r="C658" t="s">
        <v>94</v>
      </c>
      <c r="E658" t="s">
        <v>2142</v>
      </c>
      <c r="F658" t="s">
        <v>2143</v>
      </c>
      <c r="G658" t="s">
        <v>2144</v>
      </c>
      <c r="H658" s="1">
        <v>45243</v>
      </c>
      <c r="J658" t="s">
        <v>4702</v>
      </c>
      <c r="K658">
        <v>13</v>
      </c>
      <c r="L658" t="s">
        <v>4691</v>
      </c>
      <c r="M658" t="s">
        <v>4444</v>
      </c>
      <c r="N658" t="s">
        <v>4668</v>
      </c>
      <c r="O658" t="s">
        <v>98</v>
      </c>
      <c r="P658" t="s">
        <v>99</v>
      </c>
      <c r="Q658">
        <f t="shared" si="159"/>
        <v>31</v>
      </c>
      <c r="R658" s="3">
        <v>353611</v>
      </c>
      <c r="S658" s="3">
        <v>63935.166666666672</v>
      </c>
      <c r="T658" s="20">
        <v>0</v>
      </c>
      <c r="U658" s="3">
        <f t="shared" si="166"/>
        <v>0</v>
      </c>
      <c r="V658" s="21"/>
      <c r="W658" s="3">
        <v>1416.7107371794873</v>
      </c>
      <c r="X658" s="3">
        <v>818.54398148148152</v>
      </c>
      <c r="Y658" s="22">
        <v>147.33791666666667</v>
      </c>
      <c r="Z658">
        <v>75</v>
      </c>
      <c r="AB658" s="3">
        <v>0</v>
      </c>
      <c r="AC658" s="3">
        <v>4167</v>
      </c>
      <c r="AD658" s="3">
        <f t="shared" si="165"/>
        <v>70559.759301994301</v>
      </c>
      <c r="AE658" s="3">
        <v>7046.666666666667</v>
      </c>
      <c r="AG658" s="3">
        <f t="shared" si="160"/>
        <v>77606.425968660973</v>
      </c>
      <c r="AJ658" s="3">
        <v>0</v>
      </c>
      <c r="AK658" t="s">
        <v>100</v>
      </c>
      <c r="AM658" s="23">
        <v>0.1</v>
      </c>
      <c r="AN658" s="24">
        <f t="shared" si="168"/>
        <v>77606.425968660973</v>
      </c>
      <c r="AO658" s="25">
        <f t="shared" si="155"/>
        <v>7760.6425968660978</v>
      </c>
      <c r="AP658" s="3">
        <f t="shared" si="167"/>
        <v>29700</v>
      </c>
      <c r="AQ658" s="24">
        <f t="shared" si="157"/>
        <v>2970</v>
      </c>
      <c r="AR658" s="24">
        <f t="shared" si="158"/>
        <v>118037.06856552706</v>
      </c>
      <c r="AS658" s="24">
        <f t="shared" si="161"/>
        <v>107306.42596866097</v>
      </c>
      <c r="AT658" t="s">
        <v>134</v>
      </c>
      <c r="AU658" t="s">
        <v>134</v>
      </c>
      <c r="AV658" t="s">
        <v>135</v>
      </c>
      <c r="AW658">
        <v>94623</v>
      </c>
      <c r="AX658" t="s">
        <v>136</v>
      </c>
      <c r="AY658">
        <v>94.088300000000004</v>
      </c>
      <c r="AZ658" s="3">
        <f t="shared" si="162"/>
        <v>1254.5350332137689</v>
      </c>
      <c r="BA658" s="24">
        <f t="shared" si="163"/>
        <v>107306.42596866097</v>
      </c>
      <c r="BB658" s="24">
        <f t="shared" si="164"/>
        <v>10730.642596866091</v>
      </c>
      <c r="BD658" t="s">
        <v>103</v>
      </c>
      <c r="BE658">
        <v>1</v>
      </c>
      <c r="BG658" t="s">
        <v>5305</v>
      </c>
      <c r="BI658" t="s">
        <v>598</v>
      </c>
      <c r="BN658" t="s">
        <v>5128</v>
      </c>
      <c r="BO658" t="s">
        <v>134</v>
      </c>
      <c r="BP658" t="s">
        <v>5091</v>
      </c>
      <c r="BS658" t="e">
        <f>_xlfn.XLOOKUP(AV658,#REF!,#REF!)</f>
        <v>#REF!</v>
      </c>
    </row>
    <row r="659" spans="3:71" x14ac:dyDescent="0.2">
      <c r="C659" t="s">
        <v>94</v>
      </c>
      <c r="E659" t="s">
        <v>2145</v>
      </c>
      <c r="F659" t="s">
        <v>2146</v>
      </c>
      <c r="G659" t="s">
        <v>2147</v>
      </c>
      <c r="H659" s="1">
        <v>45239</v>
      </c>
      <c r="J659" t="s">
        <v>4702</v>
      </c>
      <c r="K659">
        <v>13</v>
      </c>
      <c r="L659" t="s">
        <v>4691</v>
      </c>
      <c r="M659" t="s">
        <v>4444</v>
      </c>
      <c r="N659" t="s">
        <v>4668</v>
      </c>
      <c r="O659" t="s">
        <v>98</v>
      </c>
      <c r="P659" t="s">
        <v>99</v>
      </c>
      <c r="Q659">
        <f t="shared" si="159"/>
        <v>31</v>
      </c>
      <c r="R659" s="3">
        <v>750000</v>
      </c>
      <c r="S659" s="3">
        <v>124470.91666666667</v>
      </c>
      <c r="T659" s="20">
        <v>0</v>
      </c>
      <c r="U659" s="3">
        <f t="shared" si="166"/>
        <v>0</v>
      </c>
      <c r="V659" s="21"/>
      <c r="W659" s="3">
        <v>3004.8076923076919</v>
      </c>
      <c r="X659" s="3">
        <v>1736.1111111111111</v>
      </c>
      <c r="Y659" s="22">
        <v>312.5</v>
      </c>
      <c r="Z659">
        <v>75</v>
      </c>
      <c r="AB659" s="3">
        <v>5122.3404802504956</v>
      </c>
      <c r="AC659" s="3">
        <v>4167</v>
      </c>
      <c r="AD659" s="3">
        <f t="shared" si="165"/>
        <v>138888.67595033598</v>
      </c>
      <c r="AE659" s="3">
        <v>7046.666666666667</v>
      </c>
      <c r="AG659" s="3">
        <f t="shared" si="160"/>
        <v>145935.34261700264</v>
      </c>
      <c r="AJ659" s="3">
        <v>35252.628306604311</v>
      </c>
      <c r="AK659" t="s">
        <v>1002</v>
      </c>
      <c r="AL659" t="s">
        <v>1003</v>
      </c>
      <c r="AM659" s="23">
        <v>0.1</v>
      </c>
      <c r="AN659" s="24">
        <f t="shared" si="168"/>
        <v>181187.97092360695</v>
      </c>
      <c r="AO659" s="25">
        <f t="shared" si="155"/>
        <v>18118.797092360695</v>
      </c>
      <c r="AP659" s="3">
        <f t="shared" si="167"/>
        <v>29700</v>
      </c>
      <c r="AQ659" s="24">
        <f t="shared" si="157"/>
        <v>2970</v>
      </c>
      <c r="AR659" s="24">
        <f t="shared" si="158"/>
        <v>231976.76801596765</v>
      </c>
      <c r="AS659" s="24">
        <f t="shared" si="161"/>
        <v>210887.97092360695</v>
      </c>
      <c r="AT659" t="s">
        <v>134</v>
      </c>
      <c r="AU659" t="s">
        <v>134</v>
      </c>
      <c r="AV659" t="s">
        <v>135</v>
      </c>
      <c r="AW659">
        <v>90292</v>
      </c>
      <c r="AX659" t="s">
        <v>136</v>
      </c>
      <c r="AY659">
        <v>94.088300000000004</v>
      </c>
      <c r="AZ659" s="3">
        <f t="shared" si="162"/>
        <v>2465.5219407298</v>
      </c>
      <c r="BA659" s="24">
        <f t="shared" si="163"/>
        <v>210887.97092360695</v>
      </c>
      <c r="BB659" s="24">
        <f t="shared" si="164"/>
        <v>21088.797092360706</v>
      </c>
      <c r="BD659" t="s">
        <v>103</v>
      </c>
      <c r="BE659">
        <v>1</v>
      </c>
      <c r="BG659" t="s">
        <v>5305</v>
      </c>
      <c r="BI659" t="s">
        <v>451</v>
      </c>
      <c r="BN659" t="s">
        <v>5139</v>
      </c>
      <c r="BO659" t="s">
        <v>134</v>
      </c>
      <c r="BP659" t="s">
        <v>5091</v>
      </c>
      <c r="BS659" t="e">
        <f>_xlfn.XLOOKUP(AV659,#REF!,#REF!)</f>
        <v>#REF!</v>
      </c>
    </row>
    <row r="660" spans="3:71" x14ac:dyDescent="0.2">
      <c r="C660" t="s">
        <v>94</v>
      </c>
      <c r="E660" t="s">
        <v>2148</v>
      </c>
      <c r="F660" t="s">
        <v>2149</v>
      </c>
      <c r="G660" t="s">
        <v>2150</v>
      </c>
      <c r="H660" s="1">
        <v>45243</v>
      </c>
      <c r="J660" t="s">
        <v>4702</v>
      </c>
      <c r="K660">
        <v>13</v>
      </c>
      <c r="L660" t="s">
        <v>4691</v>
      </c>
      <c r="M660" t="s">
        <v>4444</v>
      </c>
      <c r="N660" t="s">
        <v>4668</v>
      </c>
      <c r="O660" t="s">
        <v>98</v>
      </c>
      <c r="P660" t="s">
        <v>99</v>
      </c>
      <c r="Q660">
        <f t="shared" si="159"/>
        <v>31</v>
      </c>
      <c r="R660" s="3">
        <v>253325</v>
      </c>
      <c r="S660" s="3">
        <v>42220.833333333336</v>
      </c>
      <c r="T660" s="20">
        <v>0</v>
      </c>
      <c r="U660" s="3">
        <f t="shared" si="166"/>
        <v>0</v>
      </c>
      <c r="V660" s="21"/>
      <c r="W660" s="3">
        <v>1014.9238782051283</v>
      </c>
      <c r="X660" s="3">
        <v>586.40046296296305</v>
      </c>
      <c r="Y660" s="22">
        <v>105.55208333333334</v>
      </c>
      <c r="Z660">
        <v>75</v>
      </c>
      <c r="AB660" s="3">
        <v>0</v>
      </c>
      <c r="AC660" s="3">
        <v>4167</v>
      </c>
      <c r="AD660" s="3">
        <f t="shared" si="165"/>
        <v>48169.70975783476</v>
      </c>
      <c r="AE660" s="3">
        <v>7046.666666666667</v>
      </c>
      <c r="AG660" s="3">
        <f t="shared" si="160"/>
        <v>55216.376424501424</v>
      </c>
      <c r="AJ660" s="3">
        <v>7372.3146980524034</v>
      </c>
      <c r="AK660" t="s">
        <v>433</v>
      </c>
      <c r="AL660" t="s">
        <v>434</v>
      </c>
      <c r="AM660" s="23">
        <v>0.1</v>
      </c>
      <c r="AN660" s="24">
        <f t="shared" si="168"/>
        <v>62588.691122553828</v>
      </c>
      <c r="AO660" s="25">
        <f t="shared" si="155"/>
        <v>6258.8691122553828</v>
      </c>
      <c r="AP660" s="3">
        <f t="shared" si="167"/>
        <v>29700</v>
      </c>
      <c r="AQ660" s="24">
        <f t="shared" si="157"/>
        <v>2970</v>
      </c>
      <c r="AR660" s="24">
        <f t="shared" si="158"/>
        <v>101517.56023480921</v>
      </c>
      <c r="AS660" s="24">
        <f t="shared" si="161"/>
        <v>92288.691122553835</v>
      </c>
      <c r="AT660" t="s">
        <v>134</v>
      </c>
      <c r="AU660" t="s">
        <v>134</v>
      </c>
      <c r="AV660" t="s">
        <v>135</v>
      </c>
      <c r="AW660">
        <v>90324</v>
      </c>
      <c r="AX660" t="s">
        <v>136</v>
      </c>
      <c r="AY660">
        <v>94.088300000000004</v>
      </c>
      <c r="AZ660" s="3">
        <f t="shared" si="162"/>
        <v>1078.9605108691433</v>
      </c>
      <c r="BA660" s="24">
        <f t="shared" si="163"/>
        <v>92288.691122553835</v>
      </c>
      <c r="BB660" s="24">
        <f t="shared" si="164"/>
        <v>9228.8691122553719</v>
      </c>
      <c r="BD660" t="s">
        <v>103</v>
      </c>
      <c r="BE660">
        <v>1</v>
      </c>
      <c r="BG660" t="s">
        <v>5305</v>
      </c>
      <c r="BI660" t="s">
        <v>435</v>
      </c>
      <c r="BN660" t="s">
        <v>5119</v>
      </c>
      <c r="BO660" t="s">
        <v>134</v>
      </c>
      <c r="BP660" t="s">
        <v>5091</v>
      </c>
      <c r="BS660" t="e">
        <f>_xlfn.XLOOKUP(AV660,#REF!,#REF!)</f>
        <v>#REF!</v>
      </c>
    </row>
    <row r="661" spans="3:71" x14ac:dyDescent="0.2">
      <c r="C661" t="s">
        <v>94</v>
      </c>
      <c r="E661" t="s">
        <v>2151</v>
      </c>
      <c r="F661" t="s">
        <v>2152</v>
      </c>
      <c r="G661" t="s">
        <v>2153</v>
      </c>
      <c r="H661" s="1">
        <v>45243</v>
      </c>
      <c r="I661" s="1">
        <v>46100</v>
      </c>
      <c r="J661" t="s">
        <v>4702</v>
      </c>
      <c r="K661">
        <v>13</v>
      </c>
      <c r="L661" t="s">
        <v>4691</v>
      </c>
      <c r="M661" t="s">
        <v>4444</v>
      </c>
      <c r="N661" t="s">
        <v>4668</v>
      </c>
      <c r="O661" t="s">
        <v>98</v>
      </c>
      <c r="P661" t="s">
        <v>478</v>
      </c>
      <c r="Q661">
        <f t="shared" si="159"/>
        <v>19</v>
      </c>
      <c r="R661" s="3">
        <v>253325</v>
      </c>
      <c r="S661" s="3">
        <v>25877.284946236559</v>
      </c>
      <c r="T661" s="20">
        <v>0</v>
      </c>
      <c r="U661" s="3">
        <f t="shared" si="166"/>
        <v>0</v>
      </c>
      <c r="V661" s="21"/>
      <c r="W661" s="3">
        <v>1014.9238782051283</v>
      </c>
      <c r="X661" s="3">
        <v>586.40046296296305</v>
      </c>
      <c r="Y661" s="22">
        <v>105.55208333333334</v>
      </c>
      <c r="Z661">
        <v>75</v>
      </c>
      <c r="AB661" s="3">
        <v>0</v>
      </c>
      <c r="AC661" s="3">
        <v>4167</v>
      </c>
      <c r="AD661" s="3">
        <f t="shared" si="165"/>
        <v>31826.161370737984</v>
      </c>
      <c r="AE661" s="3">
        <v>7046.666666666667</v>
      </c>
      <c r="AG661" s="3">
        <f t="shared" si="160"/>
        <v>38872.828037404652</v>
      </c>
      <c r="AJ661" s="3">
        <v>7372.3146980524034</v>
      </c>
      <c r="AK661" t="s">
        <v>433</v>
      </c>
      <c r="AL661" t="s">
        <v>434</v>
      </c>
      <c r="AM661" s="23">
        <v>0.1</v>
      </c>
      <c r="AN661" s="24">
        <f t="shared" si="168"/>
        <v>46245.142735457055</v>
      </c>
      <c r="AO661" s="25">
        <f t="shared" si="155"/>
        <v>4624.5142735457057</v>
      </c>
      <c r="AP661" s="3">
        <f t="shared" si="167"/>
        <v>18203.225806451614</v>
      </c>
      <c r="AQ661" s="24">
        <f t="shared" si="157"/>
        <v>1820.3225806451615</v>
      </c>
      <c r="AR661" s="24">
        <f t="shared" si="158"/>
        <v>70893.20539609954</v>
      </c>
      <c r="AS661" s="24">
        <f t="shared" si="161"/>
        <v>64448.368541908669</v>
      </c>
      <c r="AT661" t="s">
        <v>134</v>
      </c>
      <c r="AU661" t="s">
        <v>134</v>
      </c>
      <c r="AV661" t="s">
        <v>135</v>
      </c>
      <c r="AW661">
        <v>90324</v>
      </c>
      <c r="AX661" t="s">
        <v>136</v>
      </c>
      <c r="AY661">
        <v>94.088300000000004</v>
      </c>
      <c r="AZ661" s="3">
        <f t="shared" si="162"/>
        <v>753.47525033505269</v>
      </c>
      <c r="BA661" s="24">
        <f t="shared" si="163"/>
        <v>64448.368541908669</v>
      </c>
      <c r="BB661" s="24">
        <f t="shared" si="164"/>
        <v>6444.8368541908712</v>
      </c>
      <c r="BD661" t="s">
        <v>103</v>
      </c>
      <c r="BE661">
        <v>1</v>
      </c>
      <c r="BG661" t="s">
        <v>5305</v>
      </c>
      <c r="BI661" t="s">
        <v>435</v>
      </c>
      <c r="BN661" t="s">
        <v>5119</v>
      </c>
      <c r="BO661" t="s">
        <v>134</v>
      </c>
      <c r="BP661" t="s">
        <v>5091</v>
      </c>
      <c r="BS661" t="e">
        <f>_xlfn.XLOOKUP(AV661,#REF!,#REF!)</f>
        <v>#REF!</v>
      </c>
    </row>
    <row r="662" spans="3:71" x14ac:dyDescent="0.2">
      <c r="C662" t="s">
        <v>94</v>
      </c>
      <c r="E662" t="s">
        <v>2154</v>
      </c>
      <c r="F662" t="s">
        <v>2155</v>
      </c>
      <c r="G662" t="s">
        <v>2156</v>
      </c>
      <c r="H662" s="1">
        <v>45243</v>
      </c>
      <c r="J662" t="s">
        <v>4702</v>
      </c>
      <c r="K662">
        <v>13</v>
      </c>
      <c r="L662" t="s">
        <v>4691</v>
      </c>
      <c r="M662" t="s">
        <v>4444</v>
      </c>
      <c r="N662" t="s">
        <v>4668</v>
      </c>
      <c r="O662" t="s">
        <v>98</v>
      </c>
      <c r="P662" t="s">
        <v>99</v>
      </c>
      <c r="Q662">
        <f t="shared" si="159"/>
        <v>31</v>
      </c>
      <c r="R662" s="3">
        <v>253325</v>
      </c>
      <c r="S662" s="3">
        <v>42220.833333333336</v>
      </c>
      <c r="T662" s="20">
        <v>0</v>
      </c>
      <c r="U662" s="3">
        <f t="shared" si="166"/>
        <v>0</v>
      </c>
      <c r="V662" s="21"/>
      <c r="W662" s="3">
        <v>1014.9238782051283</v>
      </c>
      <c r="X662" s="3">
        <v>586.40046296296305</v>
      </c>
      <c r="Y662" s="22">
        <v>105.55208333333334</v>
      </c>
      <c r="Z662">
        <v>75</v>
      </c>
      <c r="AB662" s="3">
        <v>2162.6521507617595</v>
      </c>
      <c r="AC662" s="3">
        <v>4167</v>
      </c>
      <c r="AD662" s="3">
        <f t="shared" si="165"/>
        <v>50332.361908596518</v>
      </c>
      <c r="AE662" s="3">
        <v>7046.666666666667</v>
      </c>
      <c r="AG662" s="3">
        <f t="shared" si="160"/>
        <v>57379.028575263183</v>
      </c>
      <c r="AJ662" s="3">
        <v>7372.3146980524034</v>
      </c>
      <c r="AK662" t="s">
        <v>433</v>
      </c>
      <c r="AL662" t="s">
        <v>434</v>
      </c>
      <c r="AM662" s="23">
        <v>0.1</v>
      </c>
      <c r="AN662" s="24">
        <f t="shared" si="168"/>
        <v>64751.343273315586</v>
      </c>
      <c r="AO662" s="25">
        <f t="shared" si="155"/>
        <v>6475.1343273315588</v>
      </c>
      <c r="AP662" s="3">
        <f t="shared" si="167"/>
        <v>29700</v>
      </c>
      <c r="AQ662" s="24">
        <f t="shared" si="157"/>
        <v>2970</v>
      </c>
      <c r="AR662" s="24">
        <f t="shared" si="158"/>
        <v>103896.47760064715</v>
      </c>
      <c r="AS662" s="24">
        <f t="shared" si="161"/>
        <v>94451.343273315579</v>
      </c>
      <c r="AT662" t="s">
        <v>134</v>
      </c>
      <c r="AU662" t="s">
        <v>134</v>
      </c>
      <c r="AV662" t="s">
        <v>135</v>
      </c>
      <c r="AW662">
        <v>90324</v>
      </c>
      <c r="AX662" t="s">
        <v>136</v>
      </c>
      <c r="AY662">
        <v>94.088300000000004</v>
      </c>
      <c r="AZ662" s="3">
        <f t="shared" si="162"/>
        <v>1104.2443917112664</v>
      </c>
      <c r="BA662" s="24">
        <f t="shared" si="163"/>
        <v>94451.343273315579</v>
      </c>
      <c r="BB662" s="24">
        <f t="shared" si="164"/>
        <v>9445.1343273315724</v>
      </c>
      <c r="BD662" t="s">
        <v>103</v>
      </c>
      <c r="BE662">
        <v>1</v>
      </c>
      <c r="BG662" t="s">
        <v>5305</v>
      </c>
      <c r="BI662" t="s">
        <v>435</v>
      </c>
      <c r="BN662" t="s">
        <v>5119</v>
      </c>
      <c r="BO662" t="s">
        <v>134</v>
      </c>
      <c r="BP662" t="s">
        <v>5091</v>
      </c>
      <c r="BS662" t="e">
        <f>_xlfn.XLOOKUP(AV662,#REF!,#REF!)</f>
        <v>#REF!</v>
      </c>
    </row>
    <row r="663" spans="3:71" x14ac:dyDescent="0.2">
      <c r="C663" t="s">
        <v>94</v>
      </c>
      <c r="E663" t="s">
        <v>2157</v>
      </c>
      <c r="F663" t="s">
        <v>2158</v>
      </c>
      <c r="G663" t="s">
        <v>2159</v>
      </c>
      <c r="H663" s="1">
        <v>45243</v>
      </c>
      <c r="J663" t="s">
        <v>4702</v>
      </c>
      <c r="K663">
        <v>13</v>
      </c>
      <c r="L663" t="s">
        <v>4691</v>
      </c>
      <c r="M663" t="s">
        <v>4444</v>
      </c>
      <c r="N663" t="s">
        <v>4668</v>
      </c>
      <c r="O663" t="s">
        <v>98</v>
      </c>
      <c r="P663" t="s">
        <v>99</v>
      </c>
      <c r="Q663">
        <f t="shared" si="159"/>
        <v>31</v>
      </c>
      <c r="R663" s="3">
        <v>253325</v>
      </c>
      <c r="S663" s="3">
        <v>42220.833333333336</v>
      </c>
      <c r="T663" s="20">
        <v>0</v>
      </c>
      <c r="U663" s="3">
        <f t="shared" si="166"/>
        <v>0</v>
      </c>
      <c r="V663" s="21"/>
      <c r="W663" s="3">
        <v>1014.9238782051283</v>
      </c>
      <c r="X663" s="3">
        <v>586.40046296296305</v>
      </c>
      <c r="Y663" s="22">
        <v>105.55208333333334</v>
      </c>
      <c r="Z663">
        <v>75</v>
      </c>
      <c r="AB663" s="3">
        <v>2158.5542783775591</v>
      </c>
      <c r="AC663" s="3">
        <v>4167</v>
      </c>
      <c r="AD663" s="3">
        <f t="shared" si="165"/>
        <v>50328.26403621232</v>
      </c>
      <c r="AE663" s="3">
        <v>7046.666666666667</v>
      </c>
      <c r="AG663" s="3">
        <f t="shared" si="160"/>
        <v>57374.930702878984</v>
      </c>
      <c r="AJ663" s="3">
        <v>7372.3146980524034</v>
      </c>
      <c r="AK663" t="s">
        <v>433</v>
      </c>
      <c r="AL663" t="s">
        <v>434</v>
      </c>
      <c r="AM663" s="23">
        <v>0.1</v>
      </c>
      <c r="AN663" s="24">
        <f t="shared" si="168"/>
        <v>64747.245400931388</v>
      </c>
      <c r="AO663" s="25">
        <f t="shared" si="155"/>
        <v>6474.7245400931388</v>
      </c>
      <c r="AP663" s="3">
        <f t="shared" si="167"/>
        <v>29700</v>
      </c>
      <c r="AQ663" s="24">
        <f t="shared" si="157"/>
        <v>2970</v>
      </c>
      <c r="AR663" s="24">
        <f t="shared" si="158"/>
        <v>103891.96994102452</v>
      </c>
      <c r="AS663" s="24">
        <f t="shared" si="161"/>
        <v>94447.245400931395</v>
      </c>
      <c r="AT663" t="s">
        <v>134</v>
      </c>
      <c r="AU663" t="s">
        <v>134</v>
      </c>
      <c r="AV663" t="s">
        <v>135</v>
      </c>
      <c r="AW663">
        <v>90324</v>
      </c>
      <c r="AX663" t="s">
        <v>136</v>
      </c>
      <c r="AY663">
        <v>94.088300000000004</v>
      </c>
      <c r="AZ663" s="3">
        <f t="shared" si="162"/>
        <v>1104.1964828892064</v>
      </c>
      <c r="BA663" s="24">
        <f t="shared" si="163"/>
        <v>94447.245400931395</v>
      </c>
      <c r="BB663" s="24">
        <f t="shared" si="164"/>
        <v>9444.7245400931279</v>
      </c>
      <c r="BD663" t="s">
        <v>103</v>
      </c>
      <c r="BE663">
        <v>1</v>
      </c>
      <c r="BG663" t="s">
        <v>5305</v>
      </c>
      <c r="BI663" t="s">
        <v>435</v>
      </c>
      <c r="BN663" t="s">
        <v>5119</v>
      </c>
      <c r="BO663" t="s">
        <v>134</v>
      </c>
      <c r="BP663" t="s">
        <v>5091</v>
      </c>
      <c r="BS663" t="e">
        <f>_xlfn.XLOOKUP(AV663,#REF!,#REF!)</f>
        <v>#REF!</v>
      </c>
    </row>
    <row r="664" spans="3:71" x14ac:dyDescent="0.2">
      <c r="C664" t="s">
        <v>94</v>
      </c>
      <c r="E664" t="s">
        <v>2160</v>
      </c>
      <c r="F664" t="s">
        <v>2161</v>
      </c>
      <c r="G664" t="s">
        <v>2162</v>
      </c>
      <c r="H664" s="1">
        <v>45243</v>
      </c>
      <c r="J664" t="s">
        <v>4702</v>
      </c>
      <c r="K664">
        <v>13</v>
      </c>
      <c r="L664" t="s">
        <v>4691</v>
      </c>
      <c r="M664" t="s">
        <v>4444</v>
      </c>
      <c r="N664" t="s">
        <v>4668</v>
      </c>
      <c r="O664" t="s">
        <v>98</v>
      </c>
      <c r="P664" t="s">
        <v>99</v>
      </c>
      <c r="Q664">
        <f t="shared" si="159"/>
        <v>31</v>
      </c>
      <c r="R664" s="3">
        <v>253325</v>
      </c>
      <c r="S664" s="3">
        <v>42220.833333333336</v>
      </c>
      <c r="T664" s="20">
        <v>0</v>
      </c>
      <c r="U664" s="3">
        <f t="shared" si="166"/>
        <v>0</v>
      </c>
      <c r="V664" s="21"/>
      <c r="W664" s="3">
        <v>1014.9238782051283</v>
      </c>
      <c r="X664" s="3">
        <v>586.40046296296305</v>
      </c>
      <c r="Y664" s="22">
        <v>105.55208333333334</v>
      </c>
      <c r="Z664">
        <v>75</v>
      </c>
      <c r="AB664" s="3">
        <v>1554.1181017080005</v>
      </c>
      <c r="AC664" s="3">
        <v>4167</v>
      </c>
      <c r="AD664" s="3">
        <f t="shared" si="165"/>
        <v>49723.827859542762</v>
      </c>
      <c r="AE664" s="3">
        <v>7046.666666666667</v>
      </c>
      <c r="AG664" s="3">
        <f t="shared" si="160"/>
        <v>56770.494526209426</v>
      </c>
      <c r="AJ664" s="3">
        <v>7372.3146980524034</v>
      </c>
      <c r="AK664" t="s">
        <v>433</v>
      </c>
      <c r="AL664" t="s">
        <v>434</v>
      </c>
      <c r="AM664" s="23">
        <v>0.1</v>
      </c>
      <c r="AN664" s="24">
        <f t="shared" si="168"/>
        <v>64142.80922426183</v>
      </c>
      <c r="AO664" s="25">
        <f t="shared" si="155"/>
        <v>6414.2809224261837</v>
      </c>
      <c r="AP664" s="3">
        <f t="shared" si="167"/>
        <v>29700</v>
      </c>
      <c r="AQ664" s="24">
        <f t="shared" si="157"/>
        <v>2970</v>
      </c>
      <c r="AR664" s="24">
        <f t="shared" si="158"/>
        <v>103227.09014668802</v>
      </c>
      <c r="AS664" s="24">
        <f t="shared" si="161"/>
        <v>93842.80922426183</v>
      </c>
      <c r="AT664" t="s">
        <v>134</v>
      </c>
      <c r="AU664" t="s">
        <v>134</v>
      </c>
      <c r="AV664" t="s">
        <v>135</v>
      </c>
      <c r="AW664">
        <v>90324</v>
      </c>
      <c r="AX664" t="s">
        <v>136</v>
      </c>
      <c r="AY664">
        <v>94.088300000000004</v>
      </c>
      <c r="AZ664" s="3">
        <f t="shared" si="162"/>
        <v>1097.1299316353682</v>
      </c>
      <c r="BA664" s="24">
        <f t="shared" si="163"/>
        <v>93842.80922426183</v>
      </c>
      <c r="BB664" s="24">
        <f t="shared" si="164"/>
        <v>9384.2809224261873</v>
      </c>
      <c r="BD664" t="s">
        <v>103</v>
      </c>
      <c r="BE664">
        <v>1</v>
      </c>
      <c r="BG664" t="s">
        <v>5305</v>
      </c>
      <c r="BI664" t="s">
        <v>435</v>
      </c>
      <c r="BN664" t="s">
        <v>5119</v>
      </c>
      <c r="BO664" t="s">
        <v>134</v>
      </c>
      <c r="BP664" t="s">
        <v>5091</v>
      </c>
      <c r="BS664" t="e">
        <f>_xlfn.XLOOKUP(AV664,#REF!,#REF!)</f>
        <v>#REF!</v>
      </c>
    </row>
    <row r="665" spans="3:71" x14ac:dyDescent="0.2">
      <c r="C665" t="s">
        <v>94</v>
      </c>
      <c r="E665" t="s">
        <v>2163</v>
      </c>
      <c r="F665" t="s">
        <v>2164</v>
      </c>
      <c r="G665" t="s">
        <v>2165</v>
      </c>
      <c r="H665" s="1">
        <v>45243</v>
      </c>
      <c r="J665" t="s">
        <v>4702</v>
      </c>
      <c r="K665">
        <v>13</v>
      </c>
      <c r="L665" t="s">
        <v>4691</v>
      </c>
      <c r="M665" t="s">
        <v>4444</v>
      </c>
      <c r="N665" t="s">
        <v>4668</v>
      </c>
      <c r="O665" t="s">
        <v>98</v>
      </c>
      <c r="P665" t="s">
        <v>99</v>
      </c>
      <c r="Q665">
        <f t="shared" si="159"/>
        <v>31</v>
      </c>
      <c r="R665" s="3">
        <v>308925</v>
      </c>
      <c r="S665" s="3">
        <v>51487.5</v>
      </c>
      <c r="T665" s="20">
        <v>0</v>
      </c>
      <c r="U665" s="3">
        <f t="shared" si="166"/>
        <v>0</v>
      </c>
      <c r="V665" s="21"/>
      <c r="W665" s="3">
        <v>1237.6802884615383</v>
      </c>
      <c r="X665" s="3">
        <v>715.10416666666663</v>
      </c>
      <c r="Y665" s="22">
        <v>128.71875</v>
      </c>
      <c r="Z665">
        <v>75</v>
      </c>
      <c r="AB665" s="3">
        <v>2636.980879232955</v>
      </c>
      <c r="AC665" s="3">
        <v>4167</v>
      </c>
      <c r="AD665" s="3">
        <f t="shared" si="165"/>
        <v>60447.98408436116</v>
      </c>
      <c r="AE665" s="3">
        <v>7046.666666666667</v>
      </c>
      <c r="AG665" s="3">
        <f t="shared" si="160"/>
        <v>67494.650751027832</v>
      </c>
      <c r="AJ665" s="3">
        <v>7372.3146980524034</v>
      </c>
      <c r="AK665" t="s">
        <v>433</v>
      </c>
      <c r="AL665" t="s">
        <v>434</v>
      </c>
      <c r="AM665" s="23">
        <v>0.1</v>
      </c>
      <c r="AN665" s="24">
        <f t="shared" si="168"/>
        <v>74866.965449080235</v>
      </c>
      <c r="AO665" s="25">
        <f t="shared" si="155"/>
        <v>7486.6965449080235</v>
      </c>
      <c r="AP665" s="3">
        <f t="shared" si="167"/>
        <v>29700</v>
      </c>
      <c r="AQ665" s="24">
        <f t="shared" si="157"/>
        <v>2970</v>
      </c>
      <c r="AR665" s="24">
        <f t="shared" si="158"/>
        <v>115023.66199398827</v>
      </c>
      <c r="AS665" s="24">
        <f t="shared" si="161"/>
        <v>104566.96544908023</v>
      </c>
      <c r="AT665" t="s">
        <v>134</v>
      </c>
      <c r="AU665" t="s">
        <v>134</v>
      </c>
      <c r="AV665" t="s">
        <v>135</v>
      </c>
      <c r="AW665">
        <v>90324</v>
      </c>
      <c r="AX665" t="s">
        <v>136</v>
      </c>
      <c r="AY665">
        <v>94.088300000000004</v>
      </c>
      <c r="AZ665" s="3">
        <f t="shared" si="162"/>
        <v>1222.5076018377233</v>
      </c>
      <c r="BA665" s="24">
        <f t="shared" si="163"/>
        <v>104566.96544908023</v>
      </c>
      <c r="BB665" s="24">
        <f t="shared" si="164"/>
        <v>10456.696544908031</v>
      </c>
      <c r="BD665" t="s">
        <v>103</v>
      </c>
      <c r="BE665">
        <v>1</v>
      </c>
      <c r="BG665" t="s">
        <v>5305</v>
      </c>
      <c r="BI665" t="s">
        <v>435</v>
      </c>
      <c r="BN665" t="s">
        <v>5119</v>
      </c>
      <c r="BO665" t="s">
        <v>134</v>
      </c>
      <c r="BP665" t="s">
        <v>5091</v>
      </c>
      <c r="BS665" t="e">
        <f>_xlfn.XLOOKUP(AV665,#REF!,#REF!)</f>
        <v>#REF!</v>
      </c>
    </row>
    <row r="666" spans="3:71" x14ac:dyDescent="0.2">
      <c r="C666" t="s">
        <v>94</v>
      </c>
      <c r="E666" t="s">
        <v>2166</v>
      </c>
      <c r="F666" t="s">
        <v>2167</v>
      </c>
      <c r="G666" t="s">
        <v>2168</v>
      </c>
      <c r="H666" s="1">
        <v>45243</v>
      </c>
      <c r="J666" t="s">
        <v>4697</v>
      </c>
      <c r="K666">
        <v>14</v>
      </c>
      <c r="L666" t="s">
        <v>4691</v>
      </c>
      <c r="M666" t="s">
        <v>4444</v>
      </c>
      <c r="N666" t="s">
        <v>4668</v>
      </c>
      <c r="O666" t="s">
        <v>98</v>
      </c>
      <c r="P666" t="s">
        <v>99</v>
      </c>
      <c r="Q666">
        <f t="shared" si="159"/>
        <v>31</v>
      </c>
      <c r="R666" s="3">
        <v>941667</v>
      </c>
      <c r="S666" s="3">
        <v>156944.5</v>
      </c>
      <c r="T666" s="20">
        <v>0</v>
      </c>
      <c r="U666" s="3">
        <f t="shared" si="166"/>
        <v>0</v>
      </c>
      <c r="V666" s="21"/>
      <c r="W666" s="3">
        <v>3772.7043269230776</v>
      </c>
      <c r="X666" s="3">
        <v>2179.7847222222222</v>
      </c>
      <c r="Y666" s="22">
        <v>392.36124999999998</v>
      </c>
      <c r="Z666">
        <v>75</v>
      </c>
      <c r="AB666" s="3">
        <v>0</v>
      </c>
      <c r="AC666" s="3">
        <v>4167</v>
      </c>
      <c r="AD666" s="3">
        <f t="shared" si="165"/>
        <v>167531.35029914527</v>
      </c>
      <c r="AE666" s="3">
        <v>7046.666666666667</v>
      </c>
      <c r="AG666" s="3">
        <f t="shared" si="160"/>
        <v>174578.01696581193</v>
      </c>
      <c r="AJ666" s="3">
        <v>0</v>
      </c>
      <c r="AK666" t="s">
        <v>100</v>
      </c>
      <c r="AM666" s="23">
        <v>0.1</v>
      </c>
      <c r="AN666" s="24">
        <f t="shared" si="168"/>
        <v>174578.01696581193</v>
      </c>
      <c r="AO666" s="25">
        <f t="shared" si="155"/>
        <v>17457.801696581195</v>
      </c>
      <c r="AP666" s="3">
        <f t="shared" si="167"/>
        <v>29700</v>
      </c>
      <c r="AQ666" s="24">
        <f t="shared" si="157"/>
        <v>2970</v>
      </c>
      <c r="AR666" s="24">
        <f t="shared" si="158"/>
        <v>224705.81866239311</v>
      </c>
      <c r="AS666" s="24">
        <f t="shared" si="161"/>
        <v>204278.01696581193</v>
      </c>
      <c r="AT666" t="s">
        <v>101</v>
      </c>
      <c r="AU666" t="s">
        <v>101</v>
      </c>
      <c r="AV666" t="s">
        <v>101</v>
      </c>
      <c r="AW666">
        <v>2041081</v>
      </c>
      <c r="AX666" t="s">
        <v>102</v>
      </c>
      <c r="AY666">
        <v>108.643</v>
      </c>
      <c r="AZ666" s="3">
        <f t="shared" si="162"/>
        <v>2068.2954139925546</v>
      </c>
      <c r="BA666" s="24">
        <f t="shared" si="163"/>
        <v>204278.01696581193</v>
      </c>
      <c r="BB666" s="24">
        <f t="shared" si="164"/>
        <v>20427.801696581184</v>
      </c>
      <c r="BD666" t="s">
        <v>103</v>
      </c>
      <c r="BE666">
        <v>1</v>
      </c>
      <c r="BG666" t="s">
        <v>5304</v>
      </c>
      <c r="BI666" t="s">
        <v>451</v>
      </c>
      <c r="BN666" t="s">
        <v>5157</v>
      </c>
      <c r="BO666" t="s">
        <v>5182</v>
      </c>
      <c r="BP666" t="s">
        <v>5182</v>
      </c>
    </row>
    <row r="667" spans="3:71" x14ac:dyDescent="0.2">
      <c r="C667" t="s">
        <v>94</v>
      </c>
      <c r="E667" t="s">
        <v>2169</v>
      </c>
      <c r="F667" t="s">
        <v>2170</v>
      </c>
      <c r="G667" t="s">
        <v>2171</v>
      </c>
      <c r="H667" s="1">
        <v>45243</v>
      </c>
      <c r="I667" s="1">
        <v>46091</v>
      </c>
      <c r="J667" t="s">
        <v>4708</v>
      </c>
      <c r="K667">
        <v>12</v>
      </c>
      <c r="L667" t="s">
        <v>4691</v>
      </c>
      <c r="M667" t="s">
        <v>4444</v>
      </c>
      <c r="N667" t="s">
        <v>4668</v>
      </c>
      <c r="O667" t="s">
        <v>98</v>
      </c>
      <c r="P667" t="s">
        <v>478</v>
      </c>
      <c r="Q667">
        <f t="shared" si="159"/>
        <v>10</v>
      </c>
      <c r="R667" s="3">
        <v>374572</v>
      </c>
      <c r="S667" s="3">
        <v>20138.252688172044</v>
      </c>
      <c r="T667" s="20">
        <v>0</v>
      </c>
      <c r="U667" s="3">
        <f t="shared" si="166"/>
        <v>0</v>
      </c>
      <c r="V667" s="21"/>
      <c r="W667" s="3">
        <v>1500.6891025641025</v>
      </c>
      <c r="X667" s="3">
        <v>867.06481481481489</v>
      </c>
      <c r="Y667" s="22">
        <v>156.07166666666666</v>
      </c>
      <c r="Z667">
        <v>75</v>
      </c>
      <c r="AB667" s="3">
        <v>0</v>
      </c>
      <c r="AC667" s="3">
        <v>4167</v>
      </c>
      <c r="AD667" s="3">
        <f t="shared" si="165"/>
        <v>26904.078272217626</v>
      </c>
      <c r="AE667" s="3">
        <v>7046.666666666667</v>
      </c>
      <c r="AG667" s="3">
        <f t="shared" si="160"/>
        <v>33950.744938884294</v>
      </c>
      <c r="AJ667" s="3">
        <v>0</v>
      </c>
      <c r="AK667" t="s">
        <v>100</v>
      </c>
      <c r="AM667" s="23">
        <v>0.1</v>
      </c>
      <c r="AN667" s="24">
        <f t="shared" si="168"/>
        <v>33950.744938884294</v>
      </c>
      <c r="AO667" s="25">
        <f t="shared" si="155"/>
        <v>3395.0744938884295</v>
      </c>
      <c r="AP667" s="3">
        <f t="shared" si="167"/>
        <v>9580.6451612903238</v>
      </c>
      <c r="AQ667" s="24">
        <f t="shared" si="157"/>
        <v>958.06451612903243</v>
      </c>
      <c r="AR667" s="24">
        <f t="shared" si="158"/>
        <v>47884.529110192081</v>
      </c>
      <c r="AS667" s="24">
        <f t="shared" si="161"/>
        <v>43531.39010017462</v>
      </c>
      <c r="AT667" t="s">
        <v>134</v>
      </c>
      <c r="AU667" t="s">
        <v>134</v>
      </c>
      <c r="AV667" t="s">
        <v>135</v>
      </c>
      <c r="AW667">
        <v>37208</v>
      </c>
      <c r="AX667" t="s">
        <v>136</v>
      </c>
      <c r="AY667">
        <v>94.088300000000004</v>
      </c>
      <c r="AZ667" s="3">
        <f t="shared" si="162"/>
        <v>508.93181309676208</v>
      </c>
      <c r="BA667" s="24">
        <f t="shared" si="163"/>
        <v>43531.39010017462</v>
      </c>
      <c r="BB667" s="24">
        <f t="shared" si="164"/>
        <v>4353.1390100174613</v>
      </c>
      <c r="BD667" t="s">
        <v>103</v>
      </c>
      <c r="BE667">
        <v>1</v>
      </c>
      <c r="BG667" t="s">
        <v>5305</v>
      </c>
      <c r="BI667" t="s">
        <v>451</v>
      </c>
      <c r="BN667" t="s">
        <v>5191</v>
      </c>
      <c r="BO667" t="s">
        <v>5132</v>
      </c>
      <c r="BP667" t="s">
        <v>5091</v>
      </c>
      <c r="BS667" t="e">
        <f>_xlfn.XLOOKUP(AV667,#REF!,#REF!)</f>
        <v>#REF!</v>
      </c>
    </row>
    <row r="668" spans="3:71" x14ac:dyDescent="0.2">
      <c r="C668" t="s">
        <v>94</v>
      </c>
      <c r="E668" t="s">
        <v>2172</v>
      </c>
      <c r="F668" t="s">
        <v>2173</v>
      </c>
      <c r="G668" t="s">
        <v>2174</v>
      </c>
      <c r="H668" s="1">
        <v>45243</v>
      </c>
      <c r="J668" t="s">
        <v>4697</v>
      </c>
      <c r="K668">
        <v>14</v>
      </c>
      <c r="L668" t="s">
        <v>4691</v>
      </c>
      <c r="M668" t="s">
        <v>4444</v>
      </c>
      <c r="N668" t="s">
        <v>4668</v>
      </c>
      <c r="O668" t="s">
        <v>98</v>
      </c>
      <c r="P668" t="s">
        <v>99</v>
      </c>
      <c r="Q668">
        <f t="shared" si="159"/>
        <v>31</v>
      </c>
      <c r="R668" s="3">
        <v>828172</v>
      </c>
      <c r="S668" s="3">
        <v>143028.58333333334</v>
      </c>
      <c r="T668" s="20">
        <v>0</v>
      </c>
      <c r="U668" s="3">
        <f t="shared" si="166"/>
        <v>0</v>
      </c>
      <c r="V668" s="21"/>
      <c r="W668" s="3">
        <v>3317.9967948717949</v>
      </c>
      <c r="X668" s="3">
        <v>1917.0648148148148</v>
      </c>
      <c r="Y668" s="22">
        <v>345.07166666666666</v>
      </c>
      <c r="Z668">
        <v>75</v>
      </c>
      <c r="AB668" s="3">
        <v>6392.6809193526187</v>
      </c>
      <c r="AC668" s="3">
        <v>4167</v>
      </c>
      <c r="AD668" s="3">
        <f t="shared" si="165"/>
        <v>159243.39752903921</v>
      </c>
      <c r="AE668" s="3">
        <v>7046.666666666667</v>
      </c>
      <c r="AG668" s="3">
        <f t="shared" si="160"/>
        <v>166290.06419570587</v>
      </c>
      <c r="AJ668" s="3">
        <v>0</v>
      </c>
      <c r="AK668" t="s">
        <v>100</v>
      </c>
      <c r="AM668" s="23">
        <v>0.1</v>
      </c>
      <c r="AN668" s="24">
        <f t="shared" si="168"/>
        <v>166290.06419570587</v>
      </c>
      <c r="AO668" s="25">
        <f t="shared" si="155"/>
        <v>16629.006419570589</v>
      </c>
      <c r="AP668" s="3">
        <f t="shared" si="167"/>
        <v>29700</v>
      </c>
      <c r="AQ668" s="24">
        <f t="shared" si="157"/>
        <v>2970</v>
      </c>
      <c r="AR668" s="24">
        <f t="shared" si="158"/>
        <v>215589.07061527646</v>
      </c>
      <c r="AS668" s="24">
        <f t="shared" si="161"/>
        <v>195990.06419570587</v>
      </c>
      <c r="AT668" t="s">
        <v>134</v>
      </c>
      <c r="AU668" t="s">
        <v>134</v>
      </c>
      <c r="AV668" t="s">
        <v>135</v>
      </c>
      <c r="AW668">
        <v>90326</v>
      </c>
      <c r="AX668" t="s">
        <v>136</v>
      </c>
      <c r="AY668">
        <v>94.088300000000004</v>
      </c>
      <c r="AZ668" s="3">
        <f t="shared" si="162"/>
        <v>2291.3483463435564</v>
      </c>
      <c r="BA668" s="24">
        <f t="shared" si="163"/>
        <v>195990.06419570587</v>
      </c>
      <c r="BB668" s="24">
        <f t="shared" si="164"/>
        <v>19599.006419570593</v>
      </c>
      <c r="BD668" t="s">
        <v>103</v>
      </c>
      <c r="BE668">
        <v>1</v>
      </c>
      <c r="BG668" t="s">
        <v>5305</v>
      </c>
      <c r="BI668" t="s">
        <v>598</v>
      </c>
      <c r="BN668" t="s">
        <v>5128</v>
      </c>
      <c r="BO668" t="s">
        <v>134</v>
      </c>
      <c r="BP668" t="s">
        <v>5091</v>
      </c>
      <c r="BS668" t="e">
        <f>_xlfn.XLOOKUP(AV668,#REF!,#REF!)</f>
        <v>#REF!</v>
      </c>
    </row>
    <row r="669" spans="3:71" x14ac:dyDescent="0.2">
      <c r="C669" t="s">
        <v>94</v>
      </c>
      <c r="E669" t="s">
        <v>2175</v>
      </c>
      <c r="F669" t="s">
        <v>2176</v>
      </c>
      <c r="G669" t="s">
        <v>2177</v>
      </c>
      <c r="H669" s="1">
        <v>45246</v>
      </c>
      <c r="J669" t="s">
        <v>151</v>
      </c>
      <c r="K669">
        <v>16</v>
      </c>
      <c r="L669" t="s">
        <v>4691</v>
      </c>
      <c r="M669" t="s">
        <v>4444</v>
      </c>
      <c r="N669" t="s">
        <v>4668</v>
      </c>
      <c r="O669" t="s">
        <v>98</v>
      </c>
      <c r="P669" t="s">
        <v>99</v>
      </c>
      <c r="Q669">
        <f t="shared" si="159"/>
        <v>31</v>
      </c>
      <c r="R669" s="3">
        <v>1374265</v>
      </c>
      <c r="S669" s="3">
        <v>229044.08333333334</v>
      </c>
      <c r="T669" s="20">
        <v>0</v>
      </c>
      <c r="U669" s="3">
        <f t="shared" si="166"/>
        <v>0</v>
      </c>
      <c r="V669" s="21"/>
      <c r="W669" s="3">
        <v>5505.8693910256407</v>
      </c>
      <c r="X669" s="3">
        <v>3181.1689814814813</v>
      </c>
      <c r="Y669" s="22">
        <v>572.61041666666665</v>
      </c>
      <c r="Z669">
        <v>75</v>
      </c>
      <c r="AB669" s="3">
        <v>0</v>
      </c>
      <c r="AC669" s="3">
        <v>4167</v>
      </c>
      <c r="AD669" s="3">
        <f t="shared" si="165"/>
        <v>242545.73212250715</v>
      </c>
      <c r="AE669" s="3">
        <v>7046.666666666667</v>
      </c>
      <c r="AG669" s="3">
        <f t="shared" si="160"/>
        <v>249592.39878917381</v>
      </c>
      <c r="AJ669" s="3">
        <v>16772.619396754653</v>
      </c>
      <c r="AK669" t="s">
        <v>538</v>
      </c>
      <c r="AL669" t="s">
        <v>539</v>
      </c>
      <c r="AM669" s="23">
        <v>0.1</v>
      </c>
      <c r="AN669" s="24">
        <f t="shared" si="168"/>
        <v>266365.01818592846</v>
      </c>
      <c r="AO669" s="25">
        <f t="shared" si="155"/>
        <v>26636.501818592849</v>
      </c>
      <c r="AP669" s="3">
        <f t="shared" si="167"/>
        <v>29700</v>
      </c>
      <c r="AQ669" s="24">
        <f t="shared" si="157"/>
        <v>2970</v>
      </c>
      <c r="AR669" s="24">
        <f t="shared" si="158"/>
        <v>325671.5200045213</v>
      </c>
      <c r="AS669" s="24">
        <f t="shared" si="161"/>
        <v>296065.01818592846</v>
      </c>
      <c r="AT669" t="s">
        <v>101</v>
      </c>
      <c r="AU669" t="s">
        <v>101</v>
      </c>
      <c r="AV669" t="s">
        <v>101</v>
      </c>
      <c r="AW669">
        <v>2047120</v>
      </c>
      <c r="AX669" t="s">
        <v>102</v>
      </c>
      <c r="AY669">
        <v>108.643</v>
      </c>
      <c r="AZ669" s="3">
        <f t="shared" si="162"/>
        <v>2997.6300360310493</v>
      </c>
      <c r="BA669" s="24">
        <f t="shared" si="163"/>
        <v>296065.01818592846</v>
      </c>
      <c r="BB669" s="24">
        <f t="shared" si="164"/>
        <v>29606.501818592835</v>
      </c>
      <c r="BD669" t="s">
        <v>103</v>
      </c>
      <c r="BE669">
        <v>1</v>
      </c>
      <c r="BG669" t="s">
        <v>5304</v>
      </c>
      <c r="BI669" t="s">
        <v>540</v>
      </c>
      <c r="BN669" t="s">
        <v>5119</v>
      </c>
      <c r="BO669" t="s">
        <v>4805</v>
      </c>
      <c r="BP669" t="s">
        <v>5091</v>
      </c>
    </row>
    <row r="670" spans="3:71" x14ac:dyDescent="0.2">
      <c r="C670" t="s">
        <v>94</v>
      </c>
      <c r="E670" t="s">
        <v>2178</v>
      </c>
      <c r="F670" t="s">
        <v>2179</v>
      </c>
      <c r="G670" t="s">
        <v>2180</v>
      </c>
      <c r="H670" s="1">
        <v>45245</v>
      </c>
      <c r="J670" t="s">
        <v>4697</v>
      </c>
      <c r="K670">
        <v>14</v>
      </c>
      <c r="L670" t="s">
        <v>4691</v>
      </c>
      <c r="M670" t="s">
        <v>4444</v>
      </c>
      <c r="N670" t="s">
        <v>4668</v>
      </c>
      <c r="O670" t="s">
        <v>98</v>
      </c>
      <c r="P670" t="s">
        <v>99</v>
      </c>
      <c r="Q670">
        <f t="shared" si="159"/>
        <v>31</v>
      </c>
      <c r="R670" s="3">
        <v>906104</v>
      </c>
      <c r="S670" s="3">
        <v>151017.25</v>
      </c>
      <c r="T670" s="20">
        <v>0</v>
      </c>
      <c r="U670" s="3">
        <f t="shared" si="166"/>
        <v>0</v>
      </c>
      <c r="V670" s="21"/>
      <c r="W670" s="3">
        <v>3630.2243589743589</v>
      </c>
      <c r="X670" s="3">
        <v>2097.462962962963</v>
      </c>
      <c r="Y670" s="22">
        <v>377.54333333333335</v>
      </c>
      <c r="Z670">
        <v>75</v>
      </c>
      <c r="AB670" s="3">
        <v>0</v>
      </c>
      <c r="AC670" s="3">
        <v>4167</v>
      </c>
      <c r="AD670" s="3">
        <f t="shared" si="165"/>
        <v>161364.48065527063</v>
      </c>
      <c r="AE670" s="3">
        <v>7046.666666666667</v>
      </c>
      <c r="AG670" s="3">
        <f t="shared" si="160"/>
        <v>168411.14732193729</v>
      </c>
      <c r="AJ670" s="3">
        <v>0</v>
      </c>
      <c r="AK670" t="s">
        <v>100</v>
      </c>
      <c r="AM670" s="23">
        <v>0.1</v>
      </c>
      <c r="AN670" s="24">
        <f t="shared" si="168"/>
        <v>168411.14732193729</v>
      </c>
      <c r="AO670" s="25">
        <f t="shared" si="155"/>
        <v>16841.114732193728</v>
      </c>
      <c r="AP670" s="3">
        <f t="shared" si="167"/>
        <v>29700</v>
      </c>
      <c r="AQ670" s="24">
        <f t="shared" si="157"/>
        <v>2970</v>
      </c>
      <c r="AR670" s="24">
        <f t="shared" si="158"/>
        <v>217922.26205413102</v>
      </c>
      <c r="AS670" s="24">
        <f t="shared" si="161"/>
        <v>198111.14732193729</v>
      </c>
      <c r="AT670" t="s">
        <v>134</v>
      </c>
      <c r="AU670" t="s">
        <v>134</v>
      </c>
      <c r="AV670" t="s">
        <v>135</v>
      </c>
      <c r="AW670">
        <v>90324</v>
      </c>
      <c r="AX670" t="s">
        <v>136</v>
      </c>
      <c r="AY670">
        <v>94.088300000000004</v>
      </c>
      <c r="AZ670" s="3">
        <f t="shared" si="162"/>
        <v>2316.1462376738768</v>
      </c>
      <c r="BA670" s="24">
        <f t="shared" si="163"/>
        <v>198111.14732193729</v>
      </c>
      <c r="BB670" s="24">
        <f t="shared" si="164"/>
        <v>19811.114732193731</v>
      </c>
      <c r="BD670" t="s">
        <v>103</v>
      </c>
      <c r="BE670">
        <v>1</v>
      </c>
      <c r="BG670" t="s">
        <v>5305</v>
      </c>
      <c r="BI670" t="s">
        <v>451</v>
      </c>
      <c r="BN670" t="s">
        <v>5157</v>
      </c>
      <c r="BO670" t="s">
        <v>134</v>
      </c>
      <c r="BP670" t="s">
        <v>5091</v>
      </c>
      <c r="BS670" t="e">
        <f>_xlfn.XLOOKUP(AV670,#REF!,#REF!)</f>
        <v>#REF!</v>
      </c>
    </row>
    <row r="671" spans="3:71" x14ac:dyDescent="0.2">
      <c r="C671" t="s">
        <v>94</v>
      </c>
      <c r="E671" t="s">
        <v>2181</v>
      </c>
      <c r="F671" t="s">
        <v>2182</v>
      </c>
      <c r="G671" t="s">
        <v>2183</v>
      </c>
      <c r="H671" s="1">
        <v>45247</v>
      </c>
      <c r="J671" t="s">
        <v>4702</v>
      </c>
      <c r="K671">
        <v>13</v>
      </c>
      <c r="L671" t="s">
        <v>4691</v>
      </c>
      <c r="M671" t="s">
        <v>4444</v>
      </c>
      <c r="N671" t="s">
        <v>4668</v>
      </c>
      <c r="O671" t="s">
        <v>98</v>
      </c>
      <c r="P671" t="s">
        <v>99</v>
      </c>
      <c r="Q671">
        <f t="shared" si="159"/>
        <v>31</v>
      </c>
      <c r="R671" s="3">
        <v>464761</v>
      </c>
      <c r="S671" s="3">
        <v>82460.083333333328</v>
      </c>
      <c r="T671" s="20">
        <v>0</v>
      </c>
      <c r="U671" s="3">
        <f t="shared" si="166"/>
        <v>0</v>
      </c>
      <c r="V671" s="21"/>
      <c r="W671" s="3">
        <v>1862.0232371794871</v>
      </c>
      <c r="X671" s="3">
        <v>1075.8356481481483</v>
      </c>
      <c r="Y671" s="22">
        <v>193.65041666666667</v>
      </c>
      <c r="Z671">
        <v>75</v>
      </c>
      <c r="AB671" s="3">
        <v>3073.4042881502974</v>
      </c>
      <c r="AC671" s="3">
        <v>4167</v>
      </c>
      <c r="AD671" s="3">
        <f t="shared" si="165"/>
        <v>92906.996923477927</v>
      </c>
      <c r="AE671" s="3">
        <v>7046.666666666667</v>
      </c>
      <c r="AG671" s="3">
        <f t="shared" si="160"/>
        <v>99953.663590144599</v>
      </c>
      <c r="AJ671" s="3">
        <v>0</v>
      </c>
      <c r="AK671" t="s">
        <v>100</v>
      </c>
      <c r="AM671" s="23">
        <v>0.1</v>
      </c>
      <c r="AN671" s="24">
        <f t="shared" si="168"/>
        <v>99953.663590144599</v>
      </c>
      <c r="AO671" s="25">
        <f t="shared" si="155"/>
        <v>9995.3663590144606</v>
      </c>
      <c r="AP671" s="3">
        <f t="shared" si="167"/>
        <v>29700</v>
      </c>
      <c r="AQ671" s="24">
        <f t="shared" si="157"/>
        <v>2970</v>
      </c>
      <c r="AR671" s="24">
        <f t="shared" si="158"/>
        <v>142619.02994915907</v>
      </c>
      <c r="AS671" s="24">
        <f t="shared" si="161"/>
        <v>129653.6635901446</v>
      </c>
      <c r="AT671" t="s">
        <v>134</v>
      </c>
      <c r="AU671" t="s">
        <v>134</v>
      </c>
      <c r="AV671" t="s">
        <v>135</v>
      </c>
      <c r="AW671">
        <v>90326</v>
      </c>
      <c r="AX671" t="s">
        <v>136</v>
      </c>
      <c r="AY671">
        <v>94.088300000000004</v>
      </c>
      <c r="AZ671" s="3">
        <f t="shared" si="162"/>
        <v>1515.7998385469721</v>
      </c>
      <c r="BA671" s="24">
        <f t="shared" si="163"/>
        <v>129653.6635901446</v>
      </c>
      <c r="BB671" s="24">
        <f t="shared" si="164"/>
        <v>12965.366359014472</v>
      </c>
      <c r="BD671" t="s">
        <v>103</v>
      </c>
      <c r="BE671">
        <v>1</v>
      </c>
      <c r="BG671" t="s">
        <v>5305</v>
      </c>
      <c r="BI671" t="s">
        <v>598</v>
      </c>
      <c r="BN671" t="s">
        <v>5128</v>
      </c>
      <c r="BO671" t="s">
        <v>134</v>
      </c>
      <c r="BP671" t="s">
        <v>5091</v>
      </c>
      <c r="BS671" t="e">
        <f>_xlfn.XLOOKUP(AV671,#REF!,#REF!)</f>
        <v>#REF!</v>
      </c>
    </row>
    <row r="672" spans="3:71" x14ac:dyDescent="0.2">
      <c r="C672" t="s">
        <v>94</v>
      </c>
      <c r="E672" t="s">
        <v>2184</v>
      </c>
      <c r="F672" t="s">
        <v>2185</v>
      </c>
      <c r="G672" t="s">
        <v>2186</v>
      </c>
      <c r="H672" s="1">
        <v>45250</v>
      </c>
      <c r="J672" t="s">
        <v>4697</v>
      </c>
      <c r="K672">
        <v>14</v>
      </c>
      <c r="L672" t="s">
        <v>4691</v>
      </c>
      <c r="M672" t="s">
        <v>4444</v>
      </c>
      <c r="N672" t="s">
        <v>4668</v>
      </c>
      <c r="O672" t="s">
        <v>98</v>
      </c>
      <c r="P672" t="s">
        <v>99</v>
      </c>
      <c r="Q672">
        <f t="shared" si="159"/>
        <v>31</v>
      </c>
      <c r="R672" s="3">
        <v>874872</v>
      </c>
      <c r="S672" s="3">
        <v>145812</v>
      </c>
      <c r="T672" s="20">
        <v>0</v>
      </c>
      <c r="U672" s="3">
        <f t="shared" si="166"/>
        <v>0</v>
      </c>
      <c r="V672" s="21"/>
      <c r="W672" s="3">
        <v>3505.0961538461538</v>
      </c>
      <c r="X672" s="3">
        <v>2025.1666666666667</v>
      </c>
      <c r="Y672" s="22">
        <v>364.53000000000003</v>
      </c>
      <c r="Z672">
        <v>75</v>
      </c>
      <c r="AB672" s="3">
        <v>0</v>
      </c>
      <c r="AC672" s="3">
        <v>4167</v>
      </c>
      <c r="AD672" s="3">
        <f t="shared" si="165"/>
        <v>155948.79282051281</v>
      </c>
      <c r="AE672" s="3">
        <v>7046.666666666667</v>
      </c>
      <c r="AG672" s="3">
        <f t="shared" si="160"/>
        <v>162995.45948717947</v>
      </c>
      <c r="AJ672" s="3">
        <v>35252.628306604311</v>
      </c>
      <c r="AK672" t="s">
        <v>1002</v>
      </c>
      <c r="AL672" t="s">
        <v>1003</v>
      </c>
      <c r="AM672" s="23">
        <v>0.1</v>
      </c>
      <c r="AN672" s="24">
        <f t="shared" si="168"/>
        <v>198248.08779378378</v>
      </c>
      <c r="AO672" s="25">
        <f t="shared" si="155"/>
        <v>19824.808779378378</v>
      </c>
      <c r="AP672" s="3">
        <f t="shared" si="167"/>
        <v>29700</v>
      </c>
      <c r="AQ672" s="24">
        <f t="shared" si="157"/>
        <v>2970</v>
      </c>
      <c r="AR672" s="24">
        <f t="shared" si="158"/>
        <v>250742.89657316217</v>
      </c>
      <c r="AS672" s="24">
        <f t="shared" si="161"/>
        <v>227948.08779378378</v>
      </c>
      <c r="AT672" t="s">
        <v>134</v>
      </c>
      <c r="AU672" t="s">
        <v>134</v>
      </c>
      <c r="AV672" t="s">
        <v>135</v>
      </c>
      <c r="AW672">
        <v>90292</v>
      </c>
      <c r="AX672" t="s">
        <v>136</v>
      </c>
      <c r="AY672">
        <v>94.088300000000004</v>
      </c>
      <c r="AZ672" s="3">
        <f t="shared" si="162"/>
        <v>2664.9742483726686</v>
      </c>
      <c r="BA672" s="24">
        <f t="shared" si="163"/>
        <v>227948.08779378378</v>
      </c>
      <c r="BB672" s="24">
        <f t="shared" si="164"/>
        <v>22794.808779378393</v>
      </c>
      <c r="BD672" t="s">
        <v>103</v>
      </c>
      <c r="BE672">
        <v>1</v>
      </c>
      <c r="BG672" t="s">
        <v>5305</v>
      </c>
      <c r="BI672" t="s">
        <v>451</v>
      </c>
      <c r="BN672" t="s">
        <v>5139</v>
      </c>
      <c r="BO672" t="s">
        <v>134</v>
      </c>
      <c r="BP672" t="s">
        <v>5091</v>
      </c>
      <c r="BS672" t="e">
        <f>_xlfn.XLOOKUP(AV672,#REF!,#REF!)</f>
        <v>#REF!</v>
      </c>
    </row>
    <row r="673" spans="2:71" x14ac:dyDescent="0.2">
      <c r="C673" t="s">
        <v>94</v>
      </c>
      <c r="E673" t="s">
        <v>2187</v>
      </c>
      <c r="F673" t="s">
        <v>2188</v>
      </c>
      <c r="G673" t="s">
        <v>2189</v>
      </c>
      <c r="H673" s="1">
        <v>45251</v>
      </c>
      <c r="J673" t="s">
        <v>4702</v>
      </c>
      <c r="K673">
        <v>13</v>
      </c>
      <c r="L673" t="s">
        <v>4691</v>
      </c>
      <c r="M673" t="s">
        <v>4444</v>
      </c>
      <c r="N673" t="s">
        <v>4668</v>
      </c>
      <c r="O673" t="s">
        <v>98</v>
      </c>
      <c r="P673" t="s">
        <v>99</v>
      </c>
      <c r="Q673">
        <f t="shared" si="159"/>
        <v>31</v>
      </c>
      <c r="R673" s="3">
        <v>675424</v>
      </c>
      <c r="S673" s="3">
        <v>117570.66666666667</v>
      </c>
      <c r="T673" s="20">
        <v>0</v>
      </c>
      <c r="U673" s="3">
        <f t="shared" si="166"/>
        <v>0</v>
      </c>
      <c r="V673" s="21"/>
      <c r="W673" s="3">
        <v>2706.0256410256411</v>
      </c>
      <c r="X673" s="3">
        <v>1563.4814814814815</v>
      </c>
      <c r="Y673" s="22">
        <v>281.42666666666668</v>
      </c>
      <c r="Z673">
        <v>75</v>
      </c>
      <c r="AB673" s="3">
        <v>4932.8138824812277</v>
      </c>
      <c r="AC673" s="3">
        <v>4167</v>
      </c>
      <c r="AD673" s="3">
        <f t="shared" si="165"/>
        <v>131296.41433832169</v>
      </c>
      <c r="AE673" s="3">
        <v>7046.666666666667</v>
      </c>
      <c r="AG673" s="3">
        <f t="shared" si="160"/>
        <v>138343.08100498834</v>
      </c>
      <c r="AJ673" s="3">
        <v>0</v>
      </c>
      <c r="AK673" t="s">
        <v>100</v>
      </c>
      <c r="AM673" s="23">
        <v>0.1</v>
      </c>
      <c r="AN673" s="24">
        <f t="shared" si="168"/>
        <v>138343.08100498834</v>
      </c>
      <c r="AO673" s="25">
        <f t="shared" si="155"/>
        <v>13834.308100498834</v>
      </c>
      <c r="AP673" s="3">
        <f t="shared" si="167"/>
        <v>29700</v>
      </c>
      <c r="AQ673" s="24">
        <f t="shared" si="157"/>
        <v>2970</v>
      </c>
      <c r="AR673" s="24">
        <f t="shared" si="158"/>
        <v>184847.38910548718</v>
      </c>
      <c r="AS673" s="24">
        <f t="shared" si="161"/>
        <v>168043.08100498834</v>
      </c>
      <c r="AT673" t="s">
        <v>134</v>
      </c>
      <c r="AU673" t="s">
        <v>134</v>
      </c>
      <c r="AV673" t="s">
        <v>135</v>
      </c>
      <c r="AW673">
        <v>90326</v>
      </c>
      <c r="AX673" t="s">
        <v>136</v>
      </c>
      <c r="AY673">
        <v>94.088300000000004</v>
      </c>
      <c r="AZ673" s="3">
        <f t="shared" si="162"/>
        <v>1964.6161011038266</v>
      </c>
      <c r="BA673" s="24">
        <f t="shared" si="163"/>
        <v>168043.08100498834</v>
      </c>
      <c r="BB673" s="24">
        <f t="shared" si="164"/>
        <v>16804.308100498834</v>
      </c>
      <c r="BD673" t="s">
        <v>103</v>
      </c>
      <c r="BE673">
        <v>1</v>
      </c>
      <c r="BG673" t="s">
        <v>5305</v>
      </c>
      <c r="BI673" t="s">
        <v>598</v>
      </c>
      <c r="BN673" t="s">
        <v>5128</v>
      </c>
      <c r="BO673" t="s">
        <v>5132</v>
      </c>
      <c r="BP673" t="s">
        <v>5091</v>
      </c>
      <c r="BS673" t="e">
        <f>_xlfn.XLOOKUP(AV673,#REF!,#REF!)</f>
        <v>#REF!</v>
      </c>
    </row>
    <row r="674" spans="2:71" x14ac:dyDescent="0.2">
      <c r="C674" t="s">
        <v>94</v>
      </c>
      <c r="E674" t="s">
        <v>2190</v>
      </c>
      <c r="F674" t="s">
        <v>2191</v>
      </c>
      <c r="G674" t="s">
        <v>2192</v>
      </c>
      <c r="H674" s="1">
        <v>45251</v>
      </c>
      <c r="J674" t="s">
        <v>4678</v>
      </c>
      <c r="K674">
        <v>15</v>
      </c>
      <c r="L674" t="s">
        <v>4691</v>
      </c>
      <c r="M674" t="s">
        <v>4444</v>
      </c>
      <c r="N674" t="s">
        <v>4668</v>
      </c>
      <c r="O674" t="s">
        <v>98</v>
      </c>
      <c r="P674" t="s">
        <v>99</v>
      </c>
      <c r="Q674">
        <f t="shared" si="159"/>
        <v>31</v>
      </c>
      <c r="R674" s="3">
        <v>1450008</v>
      </c>
      <c r="S674" s="3">
        <v>241137.58333333334</v>
      </c>
      <c r="T674" s="20">
        <v>0</v>
      </c>
      <c r="U674" s="3">
        <f t="shared" si="166"/>
        <v>0</v>
      </c>
      <c r="V674" s="21"/>
      <c r="W674" s="3">
        <v>5809.3269230769229</v>
      </c>
      <c r="X674" s="3">
        <v>3356.5</v>
      </c>
      <c r="Y674" s="22">
        <v>604.16999999999996</v>
      </c>
      <c r="Z674">
        <v>75</v>
      </c>
      <c r="AB674" s="3">
        <v>0</v>
      </c>
      <c r="AC674" s="3">
        <v>4167</v>
      </c>
      <c r="AD674" s="3">
        <f t="shared" si="165"/>
        <v>255149.58025641029</v>
      </c>
      <c r="AE674" s="3">
        <v>7046.666666666667</v>
      </c>
      <c r="AG674" s="3">
        <f t="shared" si="160"/>
        <v>262196.24692307698</v>
      </c>
      <c r="AJ674" s="3">
        <v>16772.619396754653</v>
      </c>
      <c r="AK674" t="s">
        <v>538</v>
      </c>
      <c r="AL674" t="s">
        <v>539</v>
      </c>
      <c r="AM674" s="23">
        <v>0.1</v>
      </c>
      <c r="AN674" s="24">
        <f t="shared" si="168"/>
        <v>278968.86631983164</v>
      </c>
      <c r="AO674" s="25">
        <f t="shared" si="155"/>
        <v>27896.886631983165</v>
      </c>
      <c r="AP674" s="3">
        <f t="shared" si="167"/>
        <v>29700</v>
      </c>
      <c r="AQ674" s="24">
        <f t="shared" si="157"/>
        <v>2970</v>
      </c>
      <c r="AR674" s="24">
        <f t="shared" si="158"/>
        <v>339535.75295181479</v>
      </c>
      <c r="AS674" s="24">
        <f t="shared" si="161"/>
        <v>308668.86631983164</v>
      </c>
      <c r="AT674" t="s">
        <v>101</v>
      </c>
      <c r="AU674" t="s">
        <v>101</v>
      </c>
      <c r="AV674" t="s">
        <v>101</v>
      </c>
      <c r="AW674">
        <v>2041128</v>
      </c>
      <c r="AX674" t="s">
        <v>102</v>
      </c>
      <c r="AY674">
        <v>108.643</v>
      </c>
      <c r="AZ674" s="3">
        <f t="shared" si="162"/>
        <v>3125.242794766481</v>
      </c>
      <c r="BA674" s="24">
        <f t="shared" si="163"/>
        <v>308668.86631983164</v>
      </c>
      <c r="BB674" s="24">
        <f t="shared" si="164"/>
        <v>30866.886631983158</v>
      </c>
      <c r="BD674" t="s">
        <v>103</v>
      </c>
      <c r="BE674">
        <v>1</v>
      </c>
      <c r="BG674" t="s">
        <v>5304</v>
      </c>
      <c r="BI674" t="s">
        <v>540</v>
      </c>
      <c r="BN674" t="s">
        <v>5119</v>
      </c>
      <c r="BO674" t="s">
        <v>5182</v>
      </c>
      <c r="BP674" t="s">
        <v>5091</v>
      </c>
    </row>
    <row r="675" spans="2:71" x14ac:dyDescent="0.2">
      <c r="C675" t="s">
        <v>94</v>
      </c>
      <c r="E675" t="s">
        <v>2193</v>
      </c>
      <c r="F675" t="s">
        <v>2194</v>
      </c>
      <c r="G675" t="s">
        <v>2195</v>
      </c>
      <c r="H675" s="1">
        <v>45275</v>
      </c>
      <c r="J675" t="s">
        <v>4678</v>
      </c>
      <c r="K675">
        <v>15</v>
      </c>
      <c r="L675" t="s">
        <v>4691</v>
      </c>
      <c r="M675" t="s">
        <v>4444</v>
      </c>
      <c r="N675" t="s">
        <v>4668</v>
      </c>
      <c r="O675" t="s">
        <v>98</v>
      </c>
      <c r="P675" t="s">
        <v>99</v>
      </c>
      <c r="Q675">
        <f t="shared" si="159"/>
        <v>31</v>
      </c>
      <c r="R675" s="3">
        <v>1308800</v>
      </c>
      <c r="S675" s="3">
        <v>218133.33333333334</v>
      </c>
      <c r="T675" s="20">
        <v>0</v>
      </c>
      <c r="U675" s="3">
        <f t="shared" si="166"/>
        <v>0</v>
      </c>
      <c r="V675" s="21"/>
      <c r="W675" s="3">
        <v>5243.5897435897441</v>
      </c>
      <c r="X675" s="3">
        <v>3029.6296296296296</v>
      </c>
      <c r="Y675" s="22">
        <v>545.33333333333337</v>
      </c>
      <c r="Z675">
        <v>75</v>
      </c>
      <c r="AB675" s="3">
        <v>0</v>
      </c>
      <c r="AC675" s="3">
        <v>4167</v>
      </c>
      <c r="AD675" s="3">
        <f t="shared" si="165"/>
        <v>231193.88603988607</v>
      </c>
      <c r="AE675" s="3">
        <v>7046.666666666667</v>
      </c>
      <c r="AG675" s="3">
        <f t="shared" si="160"/>
        <v>238240.55270655273</v>
      </c>
      <c r="AJ675" s="3">
        <v>7372.3146980524034</v>
      </c>
      <c r="AK675" t="s">
        <v>433</v>
      </c>
      <c r="AL675" t="s">
        <v>434</v>
      </c>
      <c r="AM675" s="23">
        <v>0.1</v>
      </c>
      <c r="AN675" s="24">
        <f t="shared" si="168"/>
        <v>245612.86740460515</v>
      </c>
      <c r="AO675" s="25">
        <f t="shared" si="155"/>
        <v>24561.286740460517</v>
      </c>
      <c r="AP675" s="3">
        <f t="shared" si="167"/>
        <v>29700</v>
      </c>
      <c r="AQ675" s="24">
        <f t="shared" si="157"/>
        <v>2970</v>
      </c>
      <c r="AR675" s="24">
        <f t="shared" si="158"/>
        <v>302844.15414506564</v>
      </c>
      <c r="AS675" s="24">
        <f t="shared" si="161"/>
        <v>275312.86740460515</v>
      </c>
      <c r="AT675" t="s">
        <v>134</v>
      </c>
      <c r="AU675" t="s">
        <v>134</v>
      </c>
      <c r="AV675" t="s">
        <v>135</v>
      </c>
      <c r="AW675">
        <v>90324</v>
      </c>
      <c r="AX675" t="s">
        <v>136</v>
      </c>
      <c r="AY675">
        <v>94.088300000000004</v>
      </c>
      <c r="AZ675" s="3">
        <f t="shared" si="162"/>
        <v>3218.7227757868473</v>
      </c>
      <c r="BA675" s="24">
        <f t="shared" si="163"/>
        <v>275312.86740460515</v>
      </c>
      <c r="BB675" s="24">
        <f t="shared" si="164"/>
        <v>27531.286740460491</v>
      </c>
      <c r="BD675" t="s">
        <v>103</v>
      </c>
      <c r="BE675">
        <v>1</v>
      </c>
      <c r="BG675" t="s">
        <v>5305</v>
      </c>
      <c r="BI675" t="s">
        <v>435</v>
      </c>
      <c r="BN675" t="s">
        <v>5119</v>
      </c>
      <c r="BO675" t="s">
        <v>134</v>
      </c>
      <c r="BP675" t="s">
        <v>5091</v>
      </c>
      <c r="BS675" t="e">
        <f>_xlfn.XLOOKUP(AV675,#REF!,#REF!)</f>
        <v>#REF!</v>
      </c>
    </row>
    <row r="676" spans="2:71" x14ac:dyDescent="0.2">
      <c r="B676">
        <f>+COUNTIF(F676:F3843,F676)</f>
        <v>2</v>
      </c>
      <c r="C676" t="s">
        <v>94</v>
      </c>
      <c r="E676" t="s">
        <v>2196</v>
      </c>
      <c r="F676" t="s">
        <v>2197</v>
      </c>
      <c r="G676" t="s">
        <v>2198</v>
      </c>
      <c r="H676" s="1">
        <v>45264</v>
      </c>
      <c r="J676" t="s">
        <v>4697</v>
      </c>
      <c r="K676">
        <v>14</v>
      </c>
      <c r="L676" t="s">
        <v>4703</v>
      </c>
      <c r="M676" t="s">
        <v>293</v>
      </c>
      <c r="N676" t="s">
        <v>4668</v>
      </c>
      <c r="O676" t="s">
        <v>98</v>
      </c>
      <c r="P676" t="s">
        <v>99</v>
      </c>
      <c r="Q676">
        <f t="shared" si="159"/>
        <v>31</v>
      </c>
      <c r="R676" s="3">
        <v>486008</v>
      </c>
      <c r="S676" s="3">
        <v>86001.333333333328</v>
      </c>
      <c r="T676" s="20">
        <v>0</v>
      </c>
      <c r="U676" s="3">
        <f t="shared" si="166"/>
        <v>0</v>
      </c>
      <c r="V676" s="21"/>
      <c r="W676" s="3">
        <v>1947.1474358974358</v>
      </c>
      <c r="X676" s="3">
        <v>1125.0185185185185</v>
      </c>
      <c r="Y676" s="22">
        <v>202.50333333333333</v>
      </c>
      <c r="Z676">
        <v>75</v>
      </c>
      <c r="AB676" s="3">
        <v>3528.2681227965413</v>
      </c>
      <c r="AC676" s="3">
        <v>4167</v>
      </c>
      <c r="AD676" s="3">
        <f t="shared" si="165"/>
        <v>97046.270743879155</v>
      </c>
      <c r="AE676" s="3">
        <v>5687.5</v>
      </c>
      <c r="AG676" s="3">
        <f t="shared" si="160"/>
        <v>102733.77074387915</v>
      </c>
      <c r="AJ676" s="3">
        <v>5785.5624142824954</v>
      </c>
      <c r="AK676" t="s">
        <v>266</v>
      </c>
      <c r="AL676" t="s">
        <v>267</v>
      </c>
      <c r="AM676" s="23">
        <v>8.5000000000000006E-2</v>
      </c>
      <c r="AN676" s="24">
        <f t="shared" si="168"/>
        <v>108519.33315816165</v>
      </c>
      <c r="AO676" s="25">
        <f t="shared" si="155"/>
        <v>9224.143318443741</v>
      </c>
      <c r="AP676" s="3">
        <f t="shared" si="167"/>
        <v>29700</v>
      </c>
      <c r="AQ676" s="24">
        <f t="shared" si="157"/>
        <v>2524.5</v>
      </c>
      <c r="AR676" s="24">
        <f t="shared" si="158"/>
        <v>149967.9764766054</v>
      </c>
      <c r="AS676" s="24">
        <f t="shared" si="161"/>
        <v>138219.33315816167</v>
      </c>
      <c r="AT676" t="s">
        <v>141</v>
      </c>
      <c r="AU676" t="s">
        <v>141</v>
      </c>
      <c r="AV676" t="s">
        <v>142</v>
      </c>
      <c r="AW676">
        <v>5030</v>
      </c>
      <c r="AX676" t="s">
        <v>143</v>
      </c>
      <c r="AY676">
        <v>67.992199999999997</v>
      </c>
      <c r="AZ676" s="3">
        <f t="shared" si="162"/>
        <v>2205.6644214572466</v>
      </c>
      <c r="BA676" s="24">
        <f t="shared" si="163"/>
        <v>138219.33315816167</v>
      </c>
      <c r="BB676" s="24">
        <f t="shared" si="164"/>
        <v>11748.643318443734</v>
      </c>
      <c r="BD676" t="s">
        <v>103</v>
      </c>
      <c r="BE676">
        <v>1</v>
      </c>
      <c r="BG676" t="s">
        <v>5306</v>
      </c>
      <c r="BI676" t="s">
        <v>531</v>
      </c>
      <c r="BN676" t="s">
        <v>5192</v>
      </c>
      <c r="BO676" t="s">
        <v>5068</v>
      </c>
      <c r="BP676" t="s">
        <v>5062</v>
      </c>
      <c r="BS676" t="e">
        <f>_xlfn.XLOOKUP(AV676,#REF!,#REF!)</f>
        <v>#REF!</v>
      </c>
    </row>
    <row r="677" spans="2:71" x14ac:dyDescent="0.2">
      <c r="C677" t="s">
        <v>94</v>
      </c>
      <c r="E677" t="s">
        <v>2199</v>
      </c>
      <c r="F677" t="s">
        <v>2200</v>
      </c>
      <c r="G677" t="s">
        <v>2201</v>
      </c>
      <c r="H677" s="1">
        <v>45257</v>
      </c>
      <c r="J677" t="s">
        <v>4702</v>
      </c>
      <c r="K677">
        <v>13</v>
      </c>
      <c r="L677" t="s">
        <v>4691</v>
      </c>
      <c r="M677" t="s">
        <v>4444</v>
      </c>
      <c r="N677" t="s">
        <v>4668</v>
      </c>
      <c r="O677" t="s">
        <v>98</v>
      </c>
      <c r="P677" t="s">
        <v>99</v>
      </c>
      <c r="Q677">
        <f t="shared" si="159"/>
        <v>31</v>
      </c>
      <c r="R677" s="3">
        <v>503681</v>
      </c>
      <c r="S677" s="3">
        <v>88946.833333333328</v>
      </c>
      <c r="T677" s="20">
        <v>0</v>
      </c>
      <c r="U677" s="3">
        <f t="shared" si="166"/>
        <v>0</v>
      </c>
      <c r="V677" s="21"/>
      <c r="W677" s="3">
        <v>2017.9527243589744</v>
      </c>
      <c r="X677" s="3">
        <v>1165.9282407407406</v>
      </c>
      <c r="Y677" s="22">
        <v>209.86708333333331</v>
      </c>
      <c r="Z677">
        <v>75</v>
      </c>
      <c r="AB677" s="3">
        <v>2561.1702401252478</v>
      </c>
      <c r="AC677" s="3">
        <v>4167</v>
      </c>
      <c r="AD677" s="3">
        <f t="shared" si="165"/>
        <v>99143.751621891628</v>
      </c>
      <c r="AE677" s="3">
        <v>7046.666666666667</v>
      </c>
      <c r="AG677" s="3">
        <f t="shared" si="160"/>
        <v>106190.4182885583</v>
      </c>
      <c r="AJ677" s="3">
        <v>0</v>
      </c>
      <c r="AK677" t="s">
        <v>100</v>
      </c>
      <c r="AM677" s="23">
        <v>0.1</v>
      </c>
      <c r="AN677" s="24">
        <f t="shared" si="168"/>
        <v>106190.4182885583</v>
      </c>
      <c r="AO677" s="25">
        <f t="shared" si="155"/>
        <v>10619.04182885583</v>
      </c>
      <c r="AP677" s="3">
        <f t="shared" si="167"/>
        <v>29700</v>
      </c>
      <c r="AQ677" s="24">
        <f t="shared" si="157"/>
        <v>2970</v>
      </c>
      <c r="AR677" s="24">
        <f t="shared" si="158"/>
        <v>149479.46011741413</v>
      </c>
      <c r="AS677" s="24">
        <f t="shared" si="161"/>
        <v>135890.41828855831</v>
      </c>
      <c r="AT677" t="s">
        <v>134</v>
      </c>
      <c r="AU677" t="s">
        <v>134</v>
      </c>
      <c r="AV677" t="s">
        <v>135</v>
      </c>
      <c r="AW677">
        <v>90326</v>
      </c>
      <c r="AX677" t="s">
        <v>136</v>
      </c>
      <c r="AY677">
        <v>94.088300000000004</v>
      </c>
      <c r="AZ677" s="3">
        <f t="shared" si="162"/>
        <v>1588.7146448327169</v>
      </c>
      <c r="BA677" s="24">
        <f t="shared" si="163"/>
        <v>135890.41828855831</v>
      </c>
      <c r="BB677" s="24">
        <f t="shared" si="164"/>
        <v>13589.041828855814</v>
      </c>
      <c r="BD677" t="s">
        <v>103</v>
      </c>
      <c r="BE677">
        <v>1</v>
      </c>
      <c r="BG677" t="s">
        <v>5305</v>
      </c>
      <c r="BI677" t="s">
        <v>598</v>
      </c>
      <c r="BN677" t="s">
        <v>5128</v>
      </c>
      <c r="BO677" t="s">
        <v>134</v>
      </c>
      <c r="BP677" t="s">
        <v>5091</v>
      </c>
      <c r="BS677" t="e">
        <f>_xlfn.XLOOKUP(AV677,#REF!,#REF!)</f>
        <v>#REF!</v>
      </c>
    </row>
    <row r="678" spans="2:71" x14ac:dyDescent="0.2">
      <c r="C678" t="s">
        <v>94</v>
      </c>
      <c r="E678" t="s">
        <v>2202</v>
      </c>
      <c r="F678" t="s">
        <v>2203</v>
      </c>
      <c r="G678" t="s">
        <v>2204</v>
      </c>
      <c r="H678" s="1">
        <v>45288</v>
      </c>
      <c r="J678" t="s">
        <v>4697</v>
      </c>
      <c r="K678">
        <v>14</v>
      </c>
      <c r="L678" t="s">
        <v>4691</v>
      </c>
      <c r="M678" t="s">
        <v>4444</v>
      </c>
      <c r="N678" t="s">
        <v>4668</v>
      </c>
      <c r="O678" t="s">
        <v>98</v>
      </c>
      <c r="P678" t="s">
        <v>99</v>
      </c>
      <c r="Q678">
        <f t="shared" si="159"/>
        <v>31</v>
      </c>
      <c r="R678" s="3">
        <v>975000</v>
      </c>
      <c r="S678" s="3">
        <v>161970.91666666666</v>
      </c>
      <c r="T678" s="20">
        <v>0</v>
      </c>
      <c r="U678" s="3">
        <f t="shared" si="166"/>
        <v>0</v>
      </c>
      <c r="V678" s="21"/>
      <c r="W678" s="3">
        <v>3906.25</v>
      </c>
      <c r="X678" s="3">
        <v>2256.9444444444448</v>
      </c>
      <c r="Y678" s="22">
        <v>406.25</v>
      </c>
      <c r="Z678">
        <v>75</v>
      </c>
      <c r="AB678" s="3">
        <v>0</v>
      </c>
      <c r="AC678" s="3">
        <v>4167</v>
      </c>
      <c r="AD678" s="3">
        <f t="shared" si="165"/>
        <v>172782.36111111109</v>
      </c>
      <c r="AE678" s="3">
        <v>7046.666666666667</v>
      </c>
      <c r="AG678" s="3">
        <f t="shared" si="160"/>
        <v>179829.02777777775</v>
      </c>
      <c r="AJ678" s="3">
        <v>16772.619396754653</v>
      </c>
      <c r="AK678" t="s">
        <v>538</v>
      </c>
      <c r="AL678" t="s">
        <v>539</v>
      </c>
      <c r="AM678" s="23">
        <v>0.1</v>
      </c>
      <c r="AN678" s="24">
        <f t="shared" si="168"/>
        <v>196601.64717453241</v>
      </c>
      <c r="AO678" s="25">
        <f t="shared" si="155"/>
        <v>19660.164717453241</v>
      </c>
      <c r="AP678" s="3">
        <f t="shared" si="167"/>
        <v>29700</v>
      </c>
      <c r="AQ678" s="24">
        <f t="shared" si="157"/>
        <v>2970</v>
      </c>
      <c r="AR678" s="24">
        <f t="shared" si="158"/>
        <v>248931.81189198565</v>
      </c>
      <c r="AS678" s="24">
        <f t="shared" si="161"/>
        <v>226301.64717453241</v>
      </c>
      <c r="AT678" t="s">
        <v>134</v>
      </c>
      <c r="AU678" t="s">
        <v>134</v>
      </c>
      <c r="AV678" t="s">
        <v>135</v>
      </c>
      <c r="AW678">
        <v>90292</v>
      </c>
      <c r="AX678" t="s">
        <v>136</v>
      </c>
      <c r="AY678">
        <v>94.088300000000004</v>
      </c>
      <c r="AZ678" s="3">
        <f t="shared" si="162"/>
        <v>2645.7254716259686</v>
      </c>
      <c r="BA678" s="24">
        <f t="shared" si="163"/>
        <v>226301.64717453241</v>
      </c>
      <c r="BB678" s="24">
        <f t="shared" si="164"/>
        <v>22630.164717453241</v>
      </c>
      <c r="BD678" t="s">
        <v>103</v>
      </c>
      <c r="BE678">
        <v>1</v>
      </c>
      <c r="BG678" t="s">
        <v>5305</v>
      </c>
      <c r="BI678" t="s">
        <v>451</v>
      </c>
      <c r="BN678" t="s">
        <v>5119</v>
      </c>
      <c r="BO678" t="s">
        <v>134</v>
      </c>
      <c r="BP678" t="s">
        <v>5091</v>
      </c>
      <c r="BS678" t="e">
        <f>_xlfn.XLOOKUP(AV678,#REF!,#REF!)</f>
        <v>#REF!</v>
      </c>
    </row>
    <row r="679" spans="2:71" x14ac:dyDescent="0.2">
      <c r="C679" t="s">
        <v>94</v>
      </c>
      <c r="E679" t="s">
        <v>2205</v>
      </c>
      <c r="F679" t="s">
        <v>2206</v>
      </c>
      <c r="G679" t="s">
        <v>2207</v>
      </c>
      <c r="H679" s="1">
        <v>45313</v>
      </c>
      <c r="J679" t="s">
        <v>4708</v>
      </c>
      <c r="K679">
        <v>12</v>
      </c>
      <c r="L679" t="s">
        <v>4703</v>
      </c>
      <c r="M679" t="s">
        <v>293</v>
      </c>
      <c r="N679" t="s">
        <v>4668</v>
      </c>
      <c r="O679" t="s">
        <v>98</v>
      </c>
      <c r="P679" t="s">
        <v>99</v>
      </c>
      <c r="Q679">
        <f t="shared" si="159"/>
        <v>31</v>
      </c>
      <c r="R679" s="3">
        <v>475008</v>
      </c>
      <c r="S679" s="3">
        <v>82802.333333333328</v>
      </c>
      <c r="T679" s="20">
        <v>0</v>
      </c>
      <c r="U679" s="3">
        <f t="shared" si="166"/>
        <v>0</v>
      </c>
      <c r="V679" s="21"/>
      <c r="W679" s="3">
        <v>1903.0769230769231</v>
      </c>
      <c r="X679" s="3">
        <v>1099.5555555555557</v>
      </c>
      <c r="Y679" s="22">
        <v>197.92000000000002</v>
      </c>
      <c r="Z679">
        <v>75</v>
      </c>
      <c r="AB679" s="3">
        <v>0</v>
      </c>
      <c r="AC679" s="3">
        <v>4167</v>
      </c>
      <c r="AD679" s="3">
        <f t="shared" si="165"/>
        <v>90244.885811965811</v>
      </c>
      <c r="AE679" s="3">
        <v>5687.5</v>
      </c>
      <c r="AG679" s="3">
        <f t="shared" si="160"/>
        <v>95932.385811965811</v>
      </c>
      <c r="AJ679" s="3">
        <v>5785.5624142824954</v>
      </c>
      <c r="AK679" t="s">
        <v>266</v>
      </c>
      <c r="AL679" t="s">
        <v>267</v>
      </c>
      <c r="AM679" s="23">
        <v>8.5000000000000006E-2</v>
      </c>
      <c r="AN679" s="24">
        <f t="shared" si="168"/>
        <v>101717.94822624831</v>
      </c>
      <c r="AO679" s="25">
        <f t="shared" si="155"/>
        <v>8646.0255992311068</v>
      </c>
      <c r="AP679" s="3">
        <f t="shared" si="167"/>
        <v>29700</v>
      </c>
      <c r="AQ679" s="24">
        <f t="shared" si="157"/>
        <v>2524.5</v>
      </c>
      <c r="AR679" s="24">
        <f t="shared" si="158"/>
        <v>142588.47382547942</v>
      </c>
      <c r="AS679" s="24">
        <f t="shared" si="161"/>
        <v>131417.94822624832</v>
      </c>
      <c r="AT679" t="s">
        <v>134</v>
      </c>
      <c r="AU679" t="s">
        <v>134</v>
      </c>
      <c r="AV679" t="s">
        <v>135</v>
      </c>
      <c r="AW679">
        <v>90243</v>
      </c>
      <c r="AX679" t="s">
        <v>136</v>
      </c>
      <c r="AY679">
        <v>94.088300000000004</v>
      </c>
      <c r="AZ679" s="3">
        <f t="shared" si="162"/>
        <v>1515.4750784686237</v>
      </c>
      <c r="BA679" s="24">
        <f t="shared" si="163"/>
        <v>131417.94822624832</v>
      </c>
      <c r="BB679" s="24">
        <f t="shared" si="164"/>
        <v>11170.525599231099</v>
      </c>
      <c r="BD679" t="s">
        <v>103</v>
      </c>
      <c r="BE679">
        <v>1</v>
      </c>
      <c r="BG679" t="s">
        <v>5305</v>
      </c>
      <c r="BI679" t="s">
        <v>199</v>
      </c>
      <c r="BN679" t="s">
        <v>5138</v>
      </c>
      <c r="BO679" t="s">
        <v>5061</v>
      </c>
      <c r="BP679" t="s">
        <v>5062</v>
      </c>
      <c r="BS679" t="e">
        <f>_xlfn.XLOOKUP(AV679,#REF!,#REF!)</f>
        <v>#REF!</v>
      </c>
    </row>
    <row r="680" spans="2:71" x14ac:dyDescent="0.2">
      <c r="C680" t="s">
        <v>94</v>
      </c>
      <c r="E680" t="s">
        <v>2208</v>
      </c>
      <c r="F680" t="s">
        <v>2209</v>
      </c>
      <c r="G680" t="s">
        <v>2210</v>
      </c>
      <c r="H680" s="1">
        <v>45327</v>
      </c>
      <c r="J680" t="s">
        <v>4678</v>
      </c>
      <c r="K680">
        <v>15</v>
      </c>
      <c r="L680" t="s">
        <v>4691</v>
      </c>
      <c r="M680" t="s">
        <v>4444</v>
      </c>
      <c r="N680" t="s">
        <v>4668</v>
      </c>
      <c r="O680" t="s">
        <v>98</v>
      </c>
      <c r="P680" t="s">
        <v>99</v>
      </c>
      <c r="Q680">
        <f t="shared" si="159"/>
        <v>31</v>
      </c>
      <c r="R680" s="3">
        <v>1223825</v>
      </c>
      <c r="S680" s="3">
        <v>203970.83333333334</v>
      </c>
      <c r="T680" s="20">
        <v>0</v>
      </c>
      <c r="U680" s="3">
        <f t="shared" si="166"/>
        <v>0</v>
      </c>
      <c r="V680" s="21"/>
      <c r="W680" s="3">
        <v>4903.1450320512822</v>
      </c>
      <c r="X680" s="3">
        <v>2832.9282407407413</v>
      </c>
      <c r="Y680" s="22">
        <v>509.92708333333337</v>
      </c>
      <c r="Z680">
        <v>75</v>
      </c>
      <c r="AB680" s="3">
        <v>0</v>
      </c>
      <c r="AC680" s="3">
        <v>4167</v>
      </c>
      <c r="AD680" s="3">
        <f t="shared" si="165"/>
        <v>216458.8336894587</v>
      </c>
      <c r="AE680" s="3">
        <v>7046.666666666667</v>
      </c>
      <c r="AG680" s="3">
        <f t="shared" si="160"/>
        <v>223505.50035612535</v>
      </c>
      <c r="AJ680" s="3">
        <v>0</v>
      </c>
      <c r="AK680" t="s">
        <v>100</v>
      </c>
      <c r="AM680" s="23">
        <v>0.1</v>
      </c>
      <c r="AN680" s="24">
        <f t="shared" si="168"/>
        <v>223505.50035612535</v>
      </c>
      <c r="AO680" s="25">
        <f t="shared" si="155"/>
        <v>22350.550035612538</v>
      </c>
      <c r="AP680" s="3">
        <f t="shared" si="167"/>
        <v>29700</v>
      </c>
      <c r="AQ680" s="24">
        <f t="shared" si="157"/>
        <v>2970</v>
      </c>
      <c r="AR680" s="24">
        <f t="shared" si="158"/>
        <v>278526.0503917379</v>
      </c>
      <c r="AS680" s="24">
        <f t="shared" si="161"/>
        <v>253205.50035612535</v>
      </c>
      <c r="AT680" t="s">
        <v>134</v>
      </c>
      <c r="AU680" t="s">
        <v>134</v>
      </c>
      <c r="AV680" t="s">
        <v>135</v>
      </c>
      <c r="AW680">
        <v>90375</v>
      </c>
      <c r="AX680" t="s">
        <v>136</v>
      </c>
      <c r="AY680">
        <v>94.088300000000004</v>
      </c>
      <c r="AZ680" s="3">
        <f t="shared" si="162"/>
        <v>2960.2623322106774</v>
      </c>
      <c r="BA680" s="24">
        <f t="shared" si="163"/>
        <v>253205.50035612535</v>
      </c>
      <c r="BB680" s="24">
        <f t="shared" si="164"/>
        <v>25320.550035612541</v>
      </c>
      <c r="BD680" t="s">
        <v>103</v>
      </c>
      <c r="BE680">
        <v>1</v>
      </c>
      <c r="BG680" t="s">
        <v>5305</v>
      </c>
      <c r="BI680" t="s">
        <v>598</v>
      </c>
      <c r="BN680" t="s">
        <v>5193</v>
      </c>
      <c r="BO680" t="s">
        <v>134</v>
      </c>
      <c r="BP680" t="s">
        <v>5091</v>
      </c>
      <c r="BS680" t="e">
        <f>_xlfn.XLOOKUP(AV680,#REF!,#REF!)</f>
        <v>#REF!</v>
      </c>
    </row>
    <row r="681" spans="2:71" x14ac:dyDescent="0.2">
      <c r="C681" t="s">
        <v>94</v>
      </c>
      <c r="E681" t="s">
        <v>2211</v>
      </c>
      <c r="F681" t="s">
        <v>2212</v>
      </c>
      <c r="G681" t="s">
        <v>2213</v>
      </c>
      <c r="H681" s="1">
        <v>45264</v>
      </c>
      <c r="J681" t="s">
        <v>4702</v>
      </c>
      <c r="K681">
        <v>13</v>
      </c>
      <c r="L681" t="s">
        <v>4691</v>
      </c>
      <c r="M681" t="s">
        <v>4444</v>
      </c>
      <c r="N681" t="s">
        <v>4668</v>
      </c>
      <c r="O681" t="s">
        <v>98</v>
      </c>
      <c r="P681" t="s">
        <v>99</v>
      </c>
      <c r="Q681">
        <f t="shared" si="159"/>
        <v>31</v>
      </c>
      <c r="R681" s="3">
        <v>821508</v>
      </c>
      <c r="S681" s="3">
        <v>136918</v>
      </c>
      <c r="T681" s="20">
        <v>0</v>
      </c>
      <c r="U681" s="3">
        <f t="shared" si="166"/>
        <v>0</v>
      </c>
      <c r="V681" s="21"/>
      <c r="W681" s="3">
        <v>3291.2980769230767</v>
      </c>
      <c r="X681" s="3">
        <v>1901.6388888888891</v>
      </c>
      <c r="Y681" s="22">
        <v>342.29500000000002</v>
      </c>
      <c r="Z681">
        <v>75</v>
      </c>
      <c r="AB681" s="3">
        <v>2048.9361921001982</v>
      </c>
      <c r="AC681" s="3">
        <v>4167</v>
      </c>
      <c r="AD681" s="3">
        <f t="shared" si="165"/>
        <v>148744.16815791215</v>
      </c>
      <c r="AE681" s="3">
        <v>7046.666666666667</v>
      </c>
      <c r="AG681" s="3">
        <f t="shared" si="160"/>
        <v>155790.83482457881</v>
      </c>
      <c r="AJ681" s="3">
        <v>16772.619396754653</v>
      </c>
      <c r="AK681" t="s">
        <v>538</v>
      </c>
      <c r="AL681" t="s">
        <v>539</v>
      </c>
      <c r="AM681" s="23">
        <v>0.1</v>
      </c>
      <c r="AN681" s="24">
        <f t="shared" si="168"/>
        <v>172563.45422133346</v>
      </c>
      <c r="AO681" s="25">
        <f t="shared" si="155"/>
        <v>17256.345422133349</v>
      </c>
      <c r="AP681" s="3">
        <f t="shared" si="167"/>
        <v>29700</v>
      </c>
      <c r="AQ681" s="24">
        <f t="shared" si="157"/>
        <v>2970</v>
      </c>
      <c r="AR681" s="24">
        <f t="shared" si="158"/>
        <v>222489.7996434668</v>
      </c>
      <c r="AS681" s="24">
        <f t="shared" si="161"/>
        <v>202263.45422133346</v>
      </c>
      <c r="AT681" t="s">
        <v>134</v>
      </c>
      <c r="AU681" t="s">
        <v>134</v>
      </c>
      <c r="AV681" t="s">
        <v>135</v>
      </c>
      <c r="AW681">
        <v>37208</v>
      </c>
      <c r="AX681" t="s">
        <v>136</v>
      </c>
      <c r="AY681">
        <v>94.088300000000004</v>
      </c>
      <c r="AZ681" s="3">
        <f t="shared" si="162"/>
        <v>2364.6914615681949</v>
      </c>
      <c r="BA681" s="24">
        <f t="shared" si="163"/>
        <v>202263.45422133346</v>
      </c>
      <c r="BB681" s="24">
        <f t="shared" si="164"/>
        <v>20226.345422133338</v>
      </c>
      <c r="BD681" t="s">
        <v>103</v>
      </c>
      <c r="BE681">
        <v>1</v>
      </c>
      <c r="BG681" t="s">
        <v>5305</v>
      </c>
      <c r="BI681" t="s">
        <v>540</v>
      </c>
      <c r="BN681" t="s">
        <v>5119</v>
      </c>
      <c r="BO681" t="s">
        <v>5184</v>
      </c>
      <c r="BP681" t="s">
        <v>4725</v>
      </c>
      <c r="BS681" t="e">
        <f>_xlfn.XLOOKUP(AV681,#REF!,#REF!)</f>
        <v>#REF!</v>
      </c>
    </row>
    <row r="682" spans="2:71" x14ac:dyDescent="0.2">
      <c r="C682" t="s">
        <v>94</v>
      </c>
      <c r="E682" t="s">
        <v>2214</v>
      </c>
      <c r="F682" t="s">
        <v>2215</v>
      </c>
      <c r="G682" t="s">
        <v>2216</v>
      </c>
      <c r="H682" s="1">
        <v>45257</v>
      </c>
      <c r="J682" t="s">
        <v>4702</v>
      </c>
      <c r="K682">
        <v>13</v>
      </c>
      <c r="L682" t="s">
        <v>4691</v>
      </c>
      <c r="M682" t="s">
        <v>4444</v>
      </c>
      <c r="N682" t="s">
        <v>4668</v>
      </c>
      <c r="O682" t="s">
        <v>98</v>
      </c>
      <c r="P682" t="s">
        <v>99</v>
      </c>
      <c r="Q682">
        <f t="shared" si="159"/>
        <v>31</v>
      </c>
      <c r="R682" s="3">
        <v>800004</v>
      </c>
      <c r="S682" s="3">
        <v>132746</v>
      </c>
      <c r="T682" s="20">
        <v>0</v>
      </c>
      <c r="U682" s="3">
        <f t="shared" si="166"/>
        <v>0</v>
      </c>
      <c r="V682" s="21"/>
      <c r="W682" s="3">
        <v>3205.1442307692309</v>
      </c>
      <c r="X682" s="3">
        <v>1851.8611111111111</v>
      </c>
      <c r="Y682" s="22">
        <v>333.33499999999998</v>
      </c>
      <c r="Z682">
        <v>75</v>
      </c>
      <c r="AB682" s="3">
        <v>0</v>
      </c>
      <c r="AC682" s="3">
        <v>4167</v>
      </c>
      <c r="AD682" s="3">
        <f t="shared" si="165"/>
        <v>142378.34034188034</v>
      </c>
      <c r="AE682" s="3">
        <v>7046.666666666667</v>
      </c>
      <c r="AG682" s="3">
        <f t="shared" si="160"/>
        <v>149425.00700854699</v>
      </c>
      <c r="AJ682" s="3">
        <v>0</v>
      </c>
      <c r="AK682" t="s">
        <v>100</v>
      </c>
      <c r="AM682" s="23">
        <v>0.1</v>
      </c>
      <c r="AN682" s="24">
        <f t="shared" si="168"/>
        <v>149425.00700854699</v>
      </c>
      <c r="AO682" s="25">
        <f t="shared" si="155"/>
        <v>14942.5007008547</v>
      </c>
      <c r="AP682" s="3">
        <f t="shared" si="167"/>
        <v>29700</v>
      </c>
      <c r="AQ682" s="24">
        <f t="shared" si="157"/>
        <v>2970</v>
      </c>
      <c r="AR682" s="24">
        <f t="shared" si="158"/>
        <v>197037.50770940169</v>
      </c>
      <c r="AS682" s="24">
        <f t="shared" si="161"/>
        <v>179125.00700854699</v>
      </c>
      <c r="AT682" t="s">
        <v>134</v>
      </c>
      <c r="AU682" t="s">
        <v>134</v>
      </c>
      <c r="AV682" t="s">
        <v>135</v>
      </c>
      <c r="AW682">
        <v>90326</v>
      </c>
      <c r="AX682" t="s">
        <v>136</v>
      </c>
      <c r="AY682">
        <v>94.088300000000004</v>
      </c>
      <c r="AZ682" s="3">
        <f t="shared" si="162"/>
        <v>2094.1765098253627</v>
      </c>
      <c r="BA682" s="24">
        <f t="shared" si="163"/>
        <v>179125.00700854699</v>
      </c>
      <c r="BB682" s="24">
        <f t="shared" si="164"/>
        <v>17912.500700854696</v>
      </c>
      <c r="BD682" t="s">
        <v>103</v>
      </c>
      <c r="BE682">
        <v>1</v>
      </c>
      <c r="BG682" t="s">
        <v>5305</v>
      </c>
      <c r="BI682" t="s">
        <v>598</v>
      </c>
      <c r="BN682" t="s">
        <v>5128</v>
      </c>
      <c r="BO682" t="s">
        <v>134</v>
      </c>
      <c r="BP682" t="s">
        <v>5091</v>
      </c>
      <c r="BS682" t="e">
        <f>_xlfn.XLOOKUP(AV682,#REF!,#REF!)</f>
        <v>#REF!</v>
      </c>
    </row>
    <row r="683" spans="2:71" x14ac:dyDescent="0.2">
      <c r="C683" t="s">
        <v>94</v>
      </c>
      <c r="E683" t="s">
        <v>2217</v>
      </c>
      <c r="F683" t="s">
        <v>2218</v>
      </c>
      <c r="G683" t="s">
        <v>2219</v>
      </c>
      <c r="H683" s="1">
        <v>45258</v>
      </c>
      <c r="J683" t="s">
        <v>4697</v>
      </c>
      <c r="K683">
        <v>14</v>
      </c>
      <c r="L683" t="s">
        <v>4691</v>
      </c>
      <c r="M683" t="s">
        <v>4444</v>
      </c>
      <c r="N683" t="s">
        <v>4668</v>
      </c>
      <c r="O683" t="s">
        <v>98</v>
      </c>
      <c r="P683" t="s">
        <v>99</v>
      </c>
      <c r="Q683">
        <f t="shared" si="159"/>
        <v>31</v>
      </c>
      <c r="R683" s="3">
        <v>1200000</v>
      </c>
      <c r="S683" s="3">
        <v>199470.91666666666</v>
      </c>
      <c r="T683" s="20">
        <v>0</v>
      </c>
      <c r="U683" s="3">
        <f t="shared" si="166"/>
        <v>0</v>
      </c>
      <c r="V683" s="21"/>
      <c r="W683" s="3">
        <v>4807.6923076923076</v>
      </c>
      <c r="X683" s="3">
        <v>2777.7777777777783</v>
      </c>
      <c r="Y683" s="22">
        <v>500</v>
      </c>
      <c r="Z683">
        <v>75</v>
      </c>
      <c r="AB683" s="3">
        <v>10218.044790003689</v>
      </c>
      <c r="AC683" s="3">
        <v>4167</v>
      </c>
      <c r="AD683" s="3">
        <f t="shared" si="165"/>
        <v>222016.43154214043</v>
      </c>
      <c r="AE683" s="3">
        <v>7046.666666666667</v>
      </c>
      <c r="AG683" s="3">
        <f t="shared" si="160"/>
        <v>229063.09820880709</v>
      </c>
      <c r="AJ683" s="3">
        <v>16772.619396754653</v>
      </c>
      <c r="AK683" t="s">
        <v>538</v>
      </c>
      <c r="AL683" t="s">
        <v>539</v>
      </c>
      <c r="AM683" s="23">
        <v>0.1</v>
      </c>
      <c r="AN683" s="24">
        <f t="shared" si="168"/>
        <v>245835.71760556175</v>
      </c>
      <c r="AO683" s="25">
        <f t="shared" si="155"/>
        <v>24583.571760556177</v>
      </c>
      <c r="AP683" s="3">
        <f t="shared" si="167"/>
        <v>29700</v>
      </c>
      <c r="AQ683" s="24">
        <f t="shared" si="157"/>
        <v>2970</v>
      </c>
      <c r="AR683" s="24">
        <f t="shared" si="158"/>
        <v>303089.28936611791</v>
      </c>
      <c r="AS683" s="24">
        <f t="shared" si="161"/>
        <v>275535.71760556172</v>
      </c>
      <c r="AT683" t="s">
        <v>134</v>
      </c>
      <c r="AU683" t="s">
        <v>134</v>
      </c>
      <c r="AV683" t="s">
        <v>135</v>
      </c>
      <c r="AW683">
        <v>90324</v>
      </c>
      <c r="AX683" t="s">
        <v>136</v>
      </c>
      <c r="AY683">
        <v>94.088300000000004</v>
      </c>
      <c r="AZ683" s="3">
        <f t="shared" si="162"/>
        <v>3221.328149898743</v>
      </c>
      <c r="BA683" s="24">
        <f t="shared" si="163"/>
        <v>275535.71760556172</v>
      </c>
      <c r="BB683" s="24">
        <f t="shared" si="164"/>
        <v>27553.571760556195</v>
      </c>
      <c r="BD683" t="s">
        <v>103</v>
      </c>
      <c r="BE683">
        <v>1</v>
      </c>
      <c r="BG683" t="s">
        <v>5305</v>
      </c>
      <c r="BI683" t="s">
        <v>540</v>
      </c>
      <c r="BN683" t="s">
        <v>5119</v>
      </c>
      <c r="BO683" t="s">
        <v>134</v>
      </c>
      <c r="BP683" t="s">
        <v>5091</v>
      </c>
      <c r="BS683" t="e">
        <f>_xlfn.XLOOKUP(AV683,#REF!,#REF!)</f>
        <v>#REF!</v>
      </c>
    </row>
    <row r="684" spans="2:71" x14ac:dyDescent="0.2">
      <c r="C684" t="s">
        <v>94</v>
      </c>
      <c r="E684" t="s">
        <v>2220</v>
      </c>
      <c r="F684" t="s">
        <v>2221</v>
      </c>
      <c r="G684" t="s">
        <v>2222</v>
      </c>
      <c r="H684" s="1">
        <v>45293</v>
      </c>
      <c r="J684" t="s">
        <v>4708</v>
      </c>
      <c r="K684">
        <v>12</v>
      </c>
      <c r="L684" t="s">
        <v>4703</v>
      </c>
      <c r="M684" t="s">
        <v>293</v>
      </c>
      <c r="N684" t="s">
        <v>4668</v>
      </c>
      <c r="O684" t="s">
        <v>98</v>
      </c>
      <c r="P684" t="s">
        <v>99</v>
      </c>
      <c r="Q684">
        <f t="shared" si="159"/>
        <v>31</v>
      </c>
      <c r="R684" s="3">
        <v>355008</v>
      </c>
      <c r="S684" s="3">
        <v>64044.333333333336</v>
      </c>
      <c r="T684" s="20">
        <v>0</v>
      </c>
      <c r="U684" s="3">
        <f t="shared" si="166"/>
        <v>0</v>
      </c>
      <c r="V684" s="21"/>
      <c r="W684" s="3">
        <v>1422.3076923076924</v>
      </c>
      <c r="X684" s="3">
        <v>821.77777777777783</v>
      </c>
      <c r="Y684" s="22">
        <v>147.92000000000002</v>
      </c>
      <c r="Z684">
        <v>75</v>
      </c>
      <c r="AB684" s="3">
        <v>0</v>
      </c>
      <c r="AC684" s="3">
        <v>4167</v>
      </c>
      <c r="AD684" s="3">
        <f t="shared" si="165"/>
        <v>70678.33880341881</v>
      </c>
      <c r="AE684" s="3">
        <v>5687.5</v>
      </c>
      <c r="AG684" s="3">
        <f t="shared" si="160"/>
        <v>76365.83880341881</v>
      </c>
      <c r="AJ684" s="3">
        <v>7264.8</v>
      </c>
      <c r="AK684" t="s">
        <v>197</v>
      </c>
      <c r="AL684" t="s">
        <v>198</v>
      </c>
      <c r="AM684" s="23">
        <v>8.5000000000000006E-2</v>
      </c>
      <c r="AN684" s="24">
        <f t="shared" si="168"/>
        <v>83630.638803418813</v>
      </c>
      <c r="AO684" s="25">
        <f t="shared" si="155"/>
        <v>7108.6042982905992</v>
      </c>
      <c r="AP684" s="3">
        <f t="shared" si="167"/>
        <v>29700</v>
      </c>
      <c r="AQ684" s="24">
        <f t="shared" si="157"/>
        <v>2524.5</v>
      </c>
      <c r="AR684" s="24">
        <f t="shared" si="158"/>
        <v>122963.74310170941</v>
      </c>
      <c r="AS684" s="24">
        <f t="shared" si="161"/>
        <v>113330.63880341881</v>
      </c>
      <c r="AT684" t="s">
        <v>134</v>
      </c>
      <c r="AU684" t="s">
        <v>134</v>
      </c>
      <c r="AV684" t="s">
        <v>135</v>
      </c>
      <c r="AW684">
        <v>35803</v>
      </c>
      <c r="AX684" t="s">
        <v>136</v>
      </c>
      <c r="AY684">
        <v>94.088300000000004</v>
      </c>
      <c r="AZ684" s="3">
        <f t="shared" si="162"/>
        <v>1306.89727736296</v>
      </c>
      <c r="BA684" s="24">
        <f t="shared" si="163"/>
        <v>113330.63880341881</v>
      </c>
      <c r="BB684" s="24">
        <f t="shared" si="164"/>
        <v>9633.1042982905929</v>
      </c>
      <c r="BD684" t="s">
        <v>103</v>
      </c>
      <c r="BE684">
        <v>1</v>
      </c>
      <c r="BG684" t="s">
        <v>5305</v>
      </c>
      <c r="BI684" t="s">
        <v>262</v>
      </c>
      <c r="BN684" t="s">
        <v>5086</v>
      </c>
      <c r="BO684" t="s">
        <v>5077</v>
      </c>
      <c r="BP684" t="s">
        <v>5194</v>
      </c>
      <c r="BS684" t="e">
        <f>_xlfn.XLOOKUP(AV684,#REF!,#REF!)</f>
        <v>#REF!</v>
      </c>
    </row>
    <row r="685" spans="2:71" x14ac:dyDescent="0.2">
      <c r="C685" t="s">
        <v>94</v>
      </c>
      <c r="E685" t="s">
        <v>2223</v>
      </c>
      <c r="F685" t="s">
        <v>2224</v>
      </c>
      <c r="G685" t="s">
        <v>2225</v>
      </c>
      <c r="H685" s="1">
        <v>45261</v>
      </c>
      <c r="J685" t="s">
        <v>4697</v>
      </c>
      <c r="K685">
        <v>14</v>
      </c>
      <c r="L685" t="s">
        <v>4691</v>
      </c>
      <c r="M685" t="s">
        <v>4444</v>
      </c>
      <c r="N685" t="s">
        <v>4668</v>
      </c>
      <c r="O685" t="s">
        <v>98</v>
      </c>
      <c r="P685" t="s">
        <v>99</v>
      </c>
      <c r="Q685">
        <f t="shared" si="159"/>
        <v>31</v>
      </c>
      <c r="R685" s="3">
        <v>779194</v>
      </c>
      <c r="S685" s="3">
        <v>129865.66666666666</v>
      </c>
      <c r="T685" s="20">
        <v>0</v>
      </c>
      <c r="U685" s="3">
        <f t="shared" si="166"/>
        <v>0</v>
      </c>
      <c r="V685" s="21"/>
      <c r="W685" s="3">
        <v>3121.7708333333335</v>
      </c>
      <c r="X685" s="3">
        <v>1803.6898148148148</v>
      </c>
      <c r="Y685" s="22">
        <v>324.66416666666669</v>
      </c>
      <c r="Z685">
        <v>75</v>
      </c>
      <c r="AB685" s="3">
        <v>6651.8713476532939</v>
      </c>
      <c r="AC685" s="3">
        <v>4167</v>
      </c>
      <c r="AD685" s="3">
        <f t="shared" si="165"/>
        <v>146009.66282913476</v>
      </c>
      <c r="AE685" s="3">
        <v>7046.666666666667</v>
      </c>
      <c r="AG685" s="3">
        <f t="shared" si="160"/>
        <v>153056.32949580142</v>
      </c>
      <c r="AJ685" s="3">
        <v>0</v>
      </c>
      <c r="AK685" t="s">
        <v>100</v>
      </c>
      <c r="AM685" s="23">
        <v>0.1</v>
      </c>
      <c r="AN685" s="24">
        <f t="shared" si="168"/>
        <v>153056.32949580142</v>
      </c>
      <c r="AO685" s="25">
        <f t="shared" si="155"/>
        <v>15305.632949580142</v>
      </c>
      <c r="AP685" s="3">
        <f t="shared" si="167"/>
        <v>29700</v>
      </c>
      <c r="AQ685" s="24">
        <f t="shared" si="157"/>
        <v>2970</v>
      </c>
      <c r="AR685" s="24">
        <f t="shared" si="158"/>
        <v>201031.96244538156</v>
      </c>
      <c r="AS685" s="24">
        <f t="shared" si="161"/>
        <v>182756.32949580142</v>
      </c>
      <c r="AT685" t="s">
        <v>134</v>
      </c>
      <c r="AU685" t="s">
        <v>134</v>
      </c>
      <c r="AV685" t="s">
        <v>135</v>
      </c>
      <c r="AW685">
        <v>90324</v>
      </c>
      <c r="AX685" t="s">
        <v>136</v>
      </c>
      <c r="AY685">
        <v>94.088300000000004</v>
      </c>
      <c r="AZ685" s="3">
        <f t="shared" si="162"/>
        <v>2136.6308291826035</v>
      </c>
      <c r="BA685" s="24">
        <f t="shared" si="163"/>
        <v>182756.32949580142</v>
      </c>
      <c r="BB685" s="24">
        <f t="shared" si="164"/>
        <v>18275.632949580147</v>
      </c>
      <c r="BD685" t="s">
        <v>103</v>
      </c>
      <c r="BE685">
        <v>1</v>
      </c>
      <c r="BG685" t="s">
        <v>5305</v>
      </c>
      <c r="BI685" t="s">
        <v>451</v>
      </c>
      <c r="BN685" t="s">
        <v>5157</v>
      </c>
      <c r="BO685" t="s">
        <v>134</v>
      </c>
      <c r="BP685" t="s">
        <v>5091</v>
      </c>
      <c r="BS685" t="e">
        <f>_xlfn.XLOOKUP(AV685,#REF!,#REF!)</f>
        <v>#REF!</v>
      </c>
    </row>
    <row r="686" spans="2:71" x14ac:dyDescent="0.2">
      <c r="C686" t="s">
        <v>94</v>
      </c>
      <c r="E686" t="s">
        <v>2226</v>
      </c>
      <c r="F686" t="s">
        <v>2227</v>
      </c>
      <c r="G686" t="s">
        <v>2228</v>
      </c>
      <c r="H686" s="1">
        <v>45293</v>
      </c>
      <c r="J686" t="s">
        <v>4708</v>
      </c>
      <c r="K686">
        <v>12</v>
      </c>
      <c r="L686" t="s">
        <v>4703</v>
      </c>
      <c r="M686" t="s">
        <v>293</v>
      </c>
      <c r="N686" t="s">
        <v>4668</v>
      </c>
      <c r="O686" t="s">
        <v>98</v>
      </c>
      <c r="P686" t="s">
        <v>99</v>
      </c>
      <c r="Q686">
        <f t="shared" si="159"/>
        <v>31</v>
      </c>
      <c r="R686" s="3">
        <v>350004</v>
      </c>
      <c r="S686" s="3">
        <v>63070.25</v>
      </c>
      <c r="T686" s="20">
        <v>0</v>
      </c>
      <c r="U686" s="3">
        <f t="shared" si="166"/>
        <v>0</v>
      </c>
      <c r="V686" s="21"/>
      <c r="W686" s="3">
        <v>1402.2596153846155</v>
      </c>
      <c r="X686" s="3">
        <v>810.19444444444457</v>
      </c>
      <c r="Y686" s="22">
        <v>145.83500000000001</v>
      </c>
      <c r="Z686">
        <v>75</v>
      </c>
      <c r="AB686" s="3">
        <v>0</v>
      </c>
      <c r="AC686" s="3">
        <v>4167</v>
      </c>
      <c r="AD686" s="3">
        <f t="shared" si="165"/>
        <v>69670.539059829054</v>
      </c>
      <c r="AE686" s="3">
        <v>5687.5</v>
      </c>
      <c r="AG686" s="3">
        <f t="shared" si="160"/>
        <v>75358.039059829054</v>
      </c>
      <c r="AJ686" s="3">
        <v>7264.8</v>
      </c>
      <c r="AK686" t="s">
        <v>197</v>
      </c>
      <c r="AL686" t="s">
        <v>198</v>
      </c>
      <c r="AM686" s="23">
        <v>8.5000000000000006E-2</v>
      </c>
      <c r="AN686" s="24">
        <f t="shared" si="168"/>
        <v>82622.839059829057</v>
      </c>
      <c r="AO686" s="25">
        <f t="shared" si="155"/>
        <v>7022.9413200854706</v>
      </c>
      <c r="AP686" s="3">
        <f t="shared" si="167"/>
        <v>29700</v>
      </c>
      <c r="AQ686" s="24">
        <f t="shared" si="157"/>
        <v>2524.5</v>
      </c>
      <c r="AR686" s="24">
        <f t="shared" si="158"/>
        <v>121870.28037991453</v>
      </c>
      <c r="AS686" s="24">
        <f t="shared" si="161"/>
        <v>112322.83905982906</v>
      </c>
      <c r="AT686" t="s">
        <v>134</v>
      </c>
      <c r="AU686" t="s">
        <v>134</v>
      </c>
      <c r="AV686" t="s">
        <v>135</v>
      </c>
      <c r="AW686">
        <v>35653</v>
      </c>
      <c r="AX686" t="s">
        <v>136</v>
      </c>
      <c r="AY686">
        <v>94.088300000000004</v>
      </c>
      <c r="AZ686" s="3">
        <f t="shared" si="162"/>
        <v>1295.2756121634095</v>
      </c>
      <c r="BA686" s="24">
        <f t="shared" si="163"/>
        <v>112322.83905982906</v>
      </c>
      <c r="BB686" s="24">
        <f t="shared" si="164"/>
        <v>9547.441320085476</v>
      </c>
      <c r="BD686" t="s">
        <v>103</v>
      </c>
      <c r="BE686">
        <v>1</v>
      </c>
      <c r="BG686" t="s">
        <v>5305</v>
      </c>
      <c r="BI686" t="s">
        <v>262</v>
      </c>
      <c r="BN686" t="s">
        <v>5086</v>
      </c>
      <c r="BO686" t="s">
        <v>5077</v>
      </c>
      <c r="BP686" t="s">
        <v>5181</v>
      </c>
      <c r="BS686" t="e">
        <f>_xlfn.XLOOKUP(AV686,#REF!,#REF!)</f>
        <v>#REF!</v>
      </c>
    </row>
    <row r="687" spans="2:71" x14ac:dyDescent="0.2">
      <c r="C687" t="s">
        <v>94</v>
      </c>
      <c r="E687" t="s">
        <v>2229</v>
      </c>
      <c r="F687" t="s">
        <v>2230</v>
      </c>
      <c r="G687" t="s">
        <v>2231</v>
      </c>
      <c r="H687" s="1">
        <v>45259</v>
      </c>
      <c r="J687" t="s">
        <v>4702</v>
      </c>
      <c r="K687">
        <v>13</v>
      </c>
      <c r="L687" t="s">
        <v>4691</v>
      </c>
      <c r="M687" t="s">
        <v>4444</v>
      </c>
      <c r="N687" t="s">
        <v>4668</v>
      </c>
      <c r="O687" t="s">
        <v>98</v>
      </c>
      <c r="P687" t="s">
        <v>99</v>
      </c>
      <c r="Q687">
        <f t="shared" si="159"/>
        <v>31</v>
      </c>
      <c r="R687" s="3">
        <v>513508</v>
      </c>
      <c r="S687" s="3">
        <v>90584.666666666672</v>
      </c>
      <c r="T687" s="20">
        <v>0</v>
      </c>
      <c r="U687" s="3">
        <f t="shared" si="166"/>
        <v>0</v>
      </c>
      <c r="V687" s="21"/>
      <c r="W687" s="3">
        <v>2057.3237179487178</v>
      </c>
      <c r="X687" s="3">
        <v>1188.6759259259261</v>
      </c>
      <c r="Y687" s="22">
        <v>213.96166666666667</v>
      </c>
      <c r="Z687">
        <v>75</v>
      </c>
      <c r="AB687" s="3">
        <v>0</v>
      </c>
      <c r="AC687" s="3">
        <v>4167</v>
      </c>
      <c r="AD687" s="3">
        <f t="shared" si="165"/>
        <v>98286.627977207987</v>
      </c>
      <c r="AE687" s="3">
        <v>7046.666666666667</v>
      </c>
      <c r="AG687" s="3">
        <f t="shared" si="160"/>
        <v>105333.29464387466</v>
      </c>
      <c r="AJ687" s="3">
        <v>0</v>
      </c>
      <c r="AK687" t="s">
        <v>100</v>
      </c>
      <c r="AM687" s="23">
        <v>0.1</v>
      </c>
      <c r="AN687" s="24">
        <f t="shared" si="168"/>
        <v>105333.29464387466</v>
      </c>
      <c r="AO687" s="25">
        <f t="shared" si="155"/>
        <v>10533.329464387467</v>
      </c>
      <c r="AP687" s="3">
        <f t="shared" si="167"/>
        <v>29700</v>
      </c>
      <c r="AQ687" s="24">
        <f t="shared" si="157"/>
        <v>2970</v>
      </c>
      <c r="AR687" s="24">
        <f t="shared" si="158"/>
        <v>148536.62410826213</v>
      </c>
      <c r="AS687" s="24">
        <f t="shared" si="161"/>
        <v>135033.29464387466</v>
      </c>
      <c r="AT687" t="s">
        <v>134</v>
      </c>
      <c r="AU687" t="s">
        <v>134</v>
      </c>
      <c r="AV687" t="s">
        <v>135</v>
      </c>
      <c r="AW687">
        <v>90326</v>
      </c>
      <c r="AX687" t="s">
        <v>136</v>
      </c>
      <c r="AY687">
        <v>94.088300000000004</v>
      </c>
      <c r="AZ687" s="3">
        <f t="shared" si="162"/>
        <v>1578.6938876381241</v>
      </c>
      <c r="BA687" s="24">
        <f t="shared" si="163"/>
        <v>135033.29464387466</v>
      </c>
      <c r="BB687" s="24">
        <f t="shared" si="164"/>
        <v>13503.329464387469</v>
      </c>
      <c r="BD687" t="s">
        <v>103</v>
      </c>
      <c r="BE687">
        <v>1</v>
      </c>
      <c r="BG687" t="s">
        <v>5305</v>
      </c>
      <c r="BI687" t="s">
        <v>598</v>
      </c>
      <c r="BN687" t="s">
        <v>5128</v>
      </c>
      <c r="BO687" t="s">
        <v>134</v>
      </c>
      <c r="BP687" t="s">
        <v>5091</v>
      </c>
      <c r="BS687" t="e">
        <f>_xlfn.XLOOKUP(AV687,#REF!,#REF!)</f>
        <v>#REF!</v>
      </c>
    </row>
    <row r="688" spans="2:71" x14ac:dyDescent="0.2">
      <c r="C688" t="s">
        <v>94</v>
      </c>
      <c r="E688" t="s">
        <v>2232</v>
      </c>
      <c r="F688" t="s">
        <v>2233</v>
      </c>
      <c r="G688" t="s">
        <v>2234</v>
      </c>
      <c r="H688" s="1">
        <v>45264</v>
      </c>
      <c r="J688" t="s">
        <v>4697</v>
      </c>
      <c r="K688">
        <v>14</v>
      </c>
      <c r="L688" t="s">
        <v>4691</v>
      </c>
      <c r="M688" t="s">
        <v>4444</v>
      </c>
      <c r="N688" t="s">
        <v>4668</v>
      </c>
      <c r="O688" t="s">
        <v>98</v>
      </c>
      <c r="P688" t="s">
        <v>99</v>
      </c>
      <c r="Q688">
        <f t="shared" si="159"/>
        <v>31</v>
      </c>
      <c r="R688" s="3">
        <v>1025004</v>
      </c>
      <c r="S688" s="3">
        <v>170304.25</v>
      </c>
      <c r="T688" s="20">
        <v>0</v>
      </c>
      <c r="U688" s="3">
        <f t="shared" si="166"/>
        <v>0</v>
      </c>
      <c r="V688" s="21"/>
      <c r="W688" s="3">
        <v>4106.5865384615381</v>
      </c>
      <c r="X688" s="3">
        <v>2372.6944444444448</v>
      </c>
      <c r="Y688" s="22">
        <v>427.08500000000004</v>
      </c>
      <c r="Z688">
        <v>75</v>
      </c>
      <c r="AB688" s="3">
        <v>0</v>
      </c>
      <c r="AC688" s="3">
        <v>4167</v>
      </c>
      <c r="AD688" s="3">
        <f t="shared" si="165"/>
        <v>181452.61598290596</v>
      </c>
      <c r="AE688" s="3">
        <v>7046.666666666667</v>
      </c>
      <c r="AG688" s="3">
        <f t="shared" si="160"/>
        <v>188499.28264957262</v>
      </c>
      <c r="AJ688" s="3">
        <v>35252.628306604311</v>
      </c>
      <c r="AK688" t="s">
        <v>1002</v>
      </c>
      <c r="AL688" t="s">
        <v>1003</v>
      </c>
      <c r="AM688" s="23">
        <v>0.1</v>
      </c>
      <c r="AN688" s="24">
        <f t="shared" si="168"/>
        <v>223751.91095617693</v>
      </c>
      <c r="AO688" s="25">
        <f t="shared" si="155"/>
        <v>22375.191095617694</v>
      </c>
      <c r="AP688" s="3">
        <f t="shared" si="167"/>
        <v>29700</v>
      </c>
      <c r="AQ688" s="24">
        <f t="shared" si="157"/>
        <v>2970</v>
      </c>
      <c r="AR688" s="24">
        <f t="shared" si="158"/>
        <v>278797.10205179465</v>
      </c>
      <c r="AS688" s="24">
        <f t="shared" si="161"/>
        <v>253451.91095617693</v>
      </c>
      <c r="AT688" t="s">
        <v>134</v>
      </c>
      <c r="AU688" t="s">
        <v>134</v>
      </c>
      <c r="AV688" t="s">
        <v>135</v>
      </c>
      <c r="AW688">
        <v>90292</v>
      </c>
      <c r="AX688" t="s">
        <v>136</v>
      </c>
      <c r="AY688">
        <v>94.088300000000004</v>
      </c>
      <c r="AZ688" s="3">
        <f t="shared" si="162"/>
        <v>2963.1431543751414</v>
      </c>
      <c r="BA688" s="24">
        <f t="shared" si="163"/>
        <v>253451.91095617693</v>
      </c>
      <c r="BB688" s="24">
        <f t="shared" si="164"/>
        <v>25345.191095617716</v>
      </c>
      <c r="BD688" t="s">
        <v>103</v>
      </c>
      <c r="BE688">
        <v>1</v>
      </c>
      <c r="BG688" t="s">
        <v>5305</v>
      </c>
      <c r="BI688" t="s">
        <v>451</v>
      </c>
      <c r="BN688" t="s">
        <v>5139</v>
      </c>
      <c r="BO688" t="s">
        <v>134</v>
      </c>
      <c r="BP688" t="s">
        <v>5091</v>
      </c>
      <c r="BS688" t="e">
        <f>_xlfn.XLOOKUP(AV688,#REF!,#REF!)</f>
        <v>#REF!</v>
      </c>
    </row>
    <row r="689" spans="2:71" x14ac:dyDescent="0.2">
      <c r="C689" t="s">
        <v>94</v>
      </c>
      <c r="E689" t="s">
        <v>2235</v>
      </c>
      <c r="F689" t="s">
        <v>2236</v>
      </c>
      <c r="G689" t="s">
        <v>2237</v>
      </c>
      <c r="H689" s="1">
        <v>45271</v>
      </c>
      <c r="J689" t="s">
        <v>4702</v>
      </c>
      <c r="K689">
        <v>13</v>
      </c>
      <c r="L689" t="s">
        <v>4691</v>
      </c>
      <c r="M689" t="s">
        <v>4444</v>
      </c>
      <c r="N689" t="s">
        <v>4668</v>
      </c>
      <c r="O689" t="s">
        <v>98</v>
      </c>
      <c r="P689" t="s">
        <v>99</v>
      </c>
      <c r="Q689">
        <f t="shared" si="159"/>
        <v>31</v>
      </c>
      <c r="R689" s="3">
        <v>382845</v>
      </c>
      <c r="S689" s="3">
        <v>68807.416666666672</v>
      </c>
      <c r="T689" s="20">
        <v>0</v>
      </c>
      <c r="U689" s="3">
        <f t="shared" si="166"/>
        <v>0</v>
      </c>
      <c r="V689" s="21"/>
      <c r="W689" s="3">
        <v>1533.8341346153845</v>
      </c>
      <c r="X689" s="3">
        <v>886.21527777777783</v>
      </c>
      <c r="Y689" s="22">
        <v>159.51875000000001</v>
      </c>
      <c r="Z689">
        <v>75</v>
      </c>
      <c r="AB689" s="3">
        <v>0</v>
      </c>
      <c r="AC689" s="3">
        <v>4167</v>
      </c>
      <c r="AD689" s="3">
        <f t="shared" si="165"/>
        <v>75628.984829059846</v>
      </c>
      <c r="AE689" s="3">
        <v>7046.666666666667</v>
      </c>
      <c r="AG689" s="3">
        <f t="shared" si="160"/>
        <v>82675.651495726517</v>
      </c>
      <c r="AJ689" s="3">
        <v>0</v>
      </c>
      <c r="AK689" t="s">
        <v>100</v>
      </c>
      <c r="AM689" s="23">
        <v>0.1</v>
      </c>
      <c r="AN689" s="24">
        <f t="shared" si="168"/>
        <v>82675.651495726517</v>
      </c>
      <c r="AO689" s="25">
        <f t="shared" si="155"/>
        <v>8267.5651495726524</v>
      </c>
      <c r="AP689" s="3">
        <f t="shared" si="167"/>
        <v>29700</v>
      </c>
      <c r="AQ689" s="24">
        <f t="shared" si="157"/>
        <v>2970</v>
      </c>
      <c r="AR689" s="24">
        <f t="shared" si="158"/>
        <v>123613.21664529917</v>
      </c>
      <c r="AS689" s="24">
        <f t="shared" si="161"/>
        <v>112375.65149572652</v>
      </c>
      <c r="AT689" t="s">
        <v>134</v>
      </c>
      <c r="AU689" t="s">
        <v>134</v>
      </c>
      <c r="AV689" t="s">
        <v>135</v>
      </c>
      <c r="AW689">
        <v>90326</v>
      </c>
      <c r="AX689" t="s">
        <v>136</v>
      </c>
      <c r="AY689">
        <v>94.088300000000004</v>
      </c>
      <c r="AZ689" s="3">
        <f t="shared" si="162"/>
        <v>1313.8000861456649</v>
      </c>
      <c r="BA689" s="24">
        <f t="shared" si="163"/>
        <v>112375.65149572652</v>
      </c>
      <c r="BB689" s="24">
        <f t="shared" si="164"/>
        <v>11237.565149572649</v>
      </c>
      <c r="BD689" t="s">
        <v>103</v>
      </c>
      <c r="BE689">
        <v>1</v>
      </c>
      <c r="BG689" t="s">
        <v>5305</v>
      </c>
      <c r="BI689" t="s">
        <v>598</v>
      </c>
      <c r="BN689" t="s">
        <v>5128</v>
      </c>
      <c r="BO689" t="s">
        <v>5132</v>
      </c>
      <c r="BP689" t="s">
        <v>5091</v>
      </c>
      <c r="BS689" t="e">
        <f>_xlfn.XLOOKUP(AV689,#REF!,#REF!)</f>
        <v>#REF!</v>
      </c>
    </row>
    <row r="690" spans="2:71" x14ac:dyDescent="0.2">
      <c r="B690">
        <f>+COUNTIF(F690:F3857,F690)</f>
        <v>2</v>
      </c>
      <c r="C690" t="s">
        <v>94</v>
      </c>
      <c r="E690" t="s">
        <v>2238</v>
      </c>
      <c r="F690" t="s">
        <v>2239</v>
      </c>
      <c r="G690" t="s">
        <v>2240</v>
      </c>
      <c r="H690" s="1">
        <v>45271</v>
      </c>
      <c r="J690" t="s">
        <v>4678</v>
      </c>
      <c r="K690">
        <v>15</v>
      </c>
      <c r="L690" t="s">
        <v>4691</v>
      </c>
      <c r="M690" t="s">
        <v>4444</v>
      </c>
      <c r="N690" t="s">
        <v>4668</v>
      </c>
      <c r="O690" t="s">
        <v>98</v>
      </c>
      <c r="P690" t="s">
        <v>99</v>
      </c>
      <c r="Q690">
        <f t="shared" si="159"/>
        <v>31</v>
      </c>
      <c r="R690" s="3">
        <v>1400004</v>
      </c>
      <c r="S690" s="3">
        <v>232804.25</v>
      </c>
      <c r="T690" s="20">
        <v>0</v>
      </c>
      <c r="U690" s="3">
        <f t="shared" si="166"/>
        <v>0</v>
      </c>
      <c r="V690" s="21"/>
      <c r="W690" s="3">
        <v>5608.9903846153838</v>
      </c>
      <c r="X690" s="3">
        <v>3240.75</v>
      </c>
      <c r="Y690" s="22">
        <v>583.33500000000004</v>
      </c>
      <c r="Z690">
        <v>75</v>
      </c>
      <c r="AB690" s="3">
        <v>11924.808638023154</v>
      </c>
      <c r="AC690" s="3">
        <v>4167</v>
      </c>
      <c r="AD690" s="3">
        <f t="shared" si="165"/>
        <v>258404.13402263852</v>
      </c>
      <c r="AE690" s="3">
        <v>7046.666666666667</v>
      </c>
      <c r="AG690" s="3">
        <f t="shared" si="160"/>
        <v>265450.80068930518</v>
      </c>
      <c r="AJ690" s="3">
        <v>7372.3146980524034</v>
      </c>
      <c r="AK690" t="s">
        <v>433</v>
      </c>
      <c r="AL690" t="s">
        <v>434</v>
      </c>
      <c r="AM690" s="23">
        <v>0.1</v>
      </c>
      <c r="AN690" s="24">
        <f t="shared" si="168"/>
        <v>272823.1153873576</v>
      </c>
      <c r="AO690" s="25">
        <f t="shared" si="155"/>
        <v>27282.311538735761</v>
      </c>
      <c r="AP690" s="3">
        <f t="shared" si="167"/>
        <v>29700</v>
      </c>
      <c r="AQ690" s="24">
        <f t="shared" si="157"/>
        <v>2970</v>
      </c>
      <c r="AR690" s="24">
        <f t="shared" si="158"/>
        <v>332775.42692609335</v>
      </c>
      <c r="AS690" s="24">
        <f t="shared" si="161"/>
        <v>302523.1153873576</v>
      </c>
      <c r="AT690" t="s">
        <v>141</v>
      </c>
      <c r="AU690" t="s">
        <v>141</v>
      </c>
      <c r="AV690" t="s">
        <v>142</v>
      </c>
      <c r="AW690">
        <v>1210</v>
      </c>
      <c r="AX690" t="s">
        <v>143</v>
      </c>
      <c r="AY690">
        <v>67.992199999999997</v>
      </c>
      <c r="AZ690" s="3">
        <f t="shared" si="162"/>
        <v>4894.3176853535169</v>
      </c>
      <c r="BA690" s="24">
        <f t="shared" si="163"/>
        <v>302523.1153873576</v>
      </c>
      <c r="BB690" s="24">
        <f t="shared" si="164"/>
        <v>30252.311538735754</v>
      </c>
      <c r="BD690" t="s">
        <v>103</v>
      </c>
      <c r="BE690">
        <v>1</v>
      </c>
      <c r="BG690" t="s">
        <v>5306</v>
      </c>
      <c r="BI690" t="s">
        <v>435</v>
      </c>
      <c r="BN690" t="s">
        <v>5119</v>
      </c>
      <c r="BO690" t="s">
        <v>5068</v>
      </c>
      <c r="BP690" t="s">
        <v>5087</v>
      </c>
      <c r="BS690" t="e">
        <f>_xlfn.XLOOKUP(AV690,#REF!,#REF!)</f>
        <v>#REF!</v>
      </c>
    </row>
    <row r="691" spans="2:71" x14ac:dyDescent="0.2">
      <c r="C691" t="s">
        <v>94</v>
      </c>
      <c r="E691" t="s">
        <v>2241</v>
      </c>
      <c r="F691" t="s">
        <v>2242</v>
      </c>
      <c r="G691" t="s">
        <v>2243</v>
      </c>
      <c r="H691" s="1">
        <v>45278</v>
      </c>
      <c r="J691" t="s">
        <v>4708</v>
      </c>
      <c r="K691">
        <v>12</v>
      </c>
      <c r="L691" t="s">
        <v>4667</v>
      </c>
      <c r="M691" t="s">
        <v>3984</v>
      </c>
      <c r="N691" t="s">
        <v>4668</v>
      </c>
      <c r="O691" t="s">
        <v>98</v>
      </c>
      <c r="P691" t="s">
        <v>99</v>
      </c>
      <c r="Q691">
        <f t="shared" si="159"/>
        <v>31</v>
      </c>
      <c r="R691" s="3">
        <v>354490</v>
      </c>
      <c r="S691" s="3">
        <v>59081.583333333336</v>
      </c>
      <c r="T691" s="20">
        <v>0</v>
      </c>
      <c r="U691" s="3">
        <f t="shared" si="166"/>
        <v>0</v>
      </c>
      <c r="V691" s="21"/>
      <c r="W691" s="3">
        <v>1420.2323717948718</v>
      </c>
      <c r="X691" s="3">
        <v>820.5787037037037</v>
      </c>
      <c r="Y691" s="22">
        <v>147.70416666666665</v>
      </c>
      <c r="Z691">
        <v>75</v>
      </c>
      <c r="AB691" s="3">
        <v>0</v>
      </c>
      <c r="AC691" s="3">
        <v>4167</v>
      </c>
      <c r="AD691" s="3">
        <f t="shared" si="165"/>
        <v>65712.098575498589</v>
      </c>
      <c r="AE691" s="3">
        <v>4154.166666666667</v>
      </c>
      <c r="AG691" s="3">
        <f t="shared" si="160"/>
        <v>69866.26524216526</v>
      </c>
      <c r="AJ691" s="3">
        <v>4428.6782206037651</v>
      </c>
      <c r="AK691" t="s">
        <v>166</v>
      </c>
      <c r="AL691" t="s">
        <v>165</v>
      </c>
      <c r="AM691" s="23">
        <v>0.05</v>
      </c>
      <c r="AN691" s="24">
        <f t="shared" si="168"/>
        <v>74294.943462769021</v>
      </c>
      <c r="AO691" s="25">
        <f t="shared" si="155"/>
        <v>3714.7471731384512</v>
      </c>
      <c r="AP691" s="3">
        <f t="shared" si="167"/>
        <v>29700</v>
      </c>
      <c r="AQ691" s="24">
        <f t="shared" si="157"/>
        <v>1485</v>
      </c>
      <c r="AR691" s="24">
        <f t="shared" si="158"/>
        <v>109194.69063590748</v>
      </c>
      <c r="AS691" s="24">
        <f t="shared" si="161"/>
        <v>103994.94346276902</v>
      </c>
      <c r="AT691" t="s">
        <v>225</v>
      </c>
      <c r="AU691" t="s">
        <v>225</v>
      </c>
      <c r="AV691" t="s">
        <v>156</v>
      </c>
      <c r="AW691" t="s">
        <v>4927</v>
      </c>
      <c r="AX691" t="s">
        <v>157</v>
      </c>
      <c r="AY691">
        <v>125.569</v>
      </c>
      <c r="AZ691" s="3">
        <f t="shared" si="162"/>
        <v>869.59910993881829</v>
      </c>
      <c r="BA691" s="24">
        <f t="shared" si="163"/>
        <v>103994.94346276902</v>
      </c>
      <c r="BB691" s="24">
        <f t="shared" si="164"/>
        <v>5199.7471731384576</v>
      </c>
      <c r="BD691" t="s">
        <v>103</v>
      </c>
      <c r="BE691">
        <v>1</v>
      </c>
      <c r="BG691" t="s">
        <v>5309</v>
      </c>
      <c r="BI691" t="s">
        <v>144</v>
      </c>
      <c r="BN691" t="s">
        <v>5067</v>
      </c>
      <c r="BO691" t="s">
        <v>5074</v>
      </c>
      <c r="BP691" t="s">
        <v>5172</v>
      </c>
      <c r="BS691" t="e">
        <f>_xlfn.XLOOKUP(AV691,#REF!,#REF!)</f>
        <v>#REF!</v>
      </c>
    </row>
    <row r="692" spans="2:71" x14ac:dyDescent="0.2">
      <c r="C692" t="s">
        <v>94</v>
      </c>
      <c r="E692" t="s">
        <v>2244</v>
      </c>
      <c r="F692" t="s">
        <v>2245</v>
      </c>
      <c r="G692" t="s">
        <v>2246</v>
      </c>
      <c r="H692" s="1">
        <v>45327</v>
      </c>
      <c r="J692" t="s">
        <v>4708</v>
      </c>
      <c r="K692">
        <v>12</v>
      </c>
      <c r="L692" t="s">
        <v>4703</v>
      </c>
      <c r="M692" t="s">
        <v>293</v>
      </c>
      <c r="N692" t="s">
        <v>4668</v>
      </c>
      <c r="O692" t="s">
        <v>98</v>
      </c>
      <c r="P692" t="s">
        <v>99</v>
      </c>
      <c r="Q692">
        <f t="shared" si="159"/>
        <v>31</v>
      </c>
      <c r="R692" s="3">
        <v>487500</v>
      </c>
      <c r="S692" s="3">
        <v>84829.666666666672</v>
      </c>
      <c r="T692" s="20">
        <v>0</v>
      </c>
      <c r="U692" s="3">
        <f t="shared" si="166"/>
        <v>0</v>
      </c>
      <c r="V692" s="21"/>
      <c r="W692" s="3">
        <v>1953.125</v>
      </c>
      <c r="X692" s="3">
        <v>1128.4722222222224</v>
      </c>
      <c r="Y692" s="22">
        <v>203.125</v>
      </c>
      <c r="Z692">
        <v>75</v>
      </c>
      <c r="AB692" s="3">
        <v>0</v>
      </c>
      <c r="AC692" s="3">
        <v>4167</v>
      </c>
      <c r="AD692" s="3">
        <f t="shared" si="165"/>
        <v>92356.388888888891</v>
      </c>
      <c r="AE692" s="3">
        <v>5687.5</v>
      </c>
      <c r="AG692" s="3">
        <f t="shared" si="160"/>
        <v>98043.888888888891</v>
      </c>
      <c r="AJ692" s="3">
        <v>3900.7409927950625</v>
      </c>
      <c r="AK692" t="s">
        <v>289</v>
      </c>
      <c r="AL692" t="s">
        <v>290</v>
      </c>
      <c r="AM692" s="23">
        <v>8.5000000000000006E-2</v>
      </c>
      <c r="AN692" s="24">
        <f t="shared" si="168"/>
        <v>101944.62988168396</v>
      </c>
      <c r="AO692" s="25">
        <f t="shared" si="155"/>
        <v>8665.2935399431371</v>
      </c>
      <c r="AP692" s="3">
        <f t="shared" si="167"/>
        <v>29700</v>
      </c>
      <c r="AQ692" s="24">
        <f t="shared" si="157"/>
        <v>2524.5</v>
      </c>
      <c r="AR692" s="24">
        <f t="shared" si="158"/>
        <v>142834.42342162709</v>
      </c>
      <c r="AS692" s="24">
        <f t="shared" si="161"/>
        <v>131644.62988168397</v>
      </c>
      <c r="AT692" t="s">
        <v>134</v>
      </c>
      <c r="AU692" t="s">
        <v>134</v>
      </c>
      <c r="AV692" t="s">
        <v>135</v>
      </c>
      <c r="AW692">
        <v>90220</v>
      </c>
      <c r="AX692" t="s">
        <v>136</v>
      </c>
      <c r="AY692">
        <v>94.088300000000004</v>
      </c>
      <c r="AZ692" s="3">
        <f t="shared" si="162"/>
        <v>1518.0891080147805</v>
      </c>
      <c r="BA692" s="24">
        <f t="shared" si="163"/>
        <v>131644.62988168397</v>
      </c>
      <c r="BB692" s="24">
        <f t="shared" si="164"/>
        <v>11189.793539943115</v>
      </c>
      <c r="BD692" t="s">
        <v>103</v>
      </c>
      <c r="BE692">
        <v>1</v>
      </c>
      <c r="BG692" t="s">
        <v>5305</v>
      </c>
      <c r="BI692" t="s">
        <v>312</v>
      </c>
      <c r="BN692" t="s">
        <v>5117</v>
      </c>
      <c r="BO692" t="s">
        <v>5061</v>
      </c>
      <c r="BP692" t="s">
        <v>5062</v>
      </c>
      <c r="BS692" t="e">
        <f>_xlfn.XLOOKUP(AV692,#REF!,#REF!)</f>
        <v>#REF!</v>
      </c>
    </row>
    <row r="693" spans="2:71" x14ac:dyDescent="0.2">
      <c r="C693" t="s">
        <v>94</v>
      </c>
      <c r="E693" t="s">
        <v>2247</v>
      </c>
      <c r="F693" t="s">
        <v>2248</v>
      </c>
      <c r="G693" t="s">
        <v>2249</v>
      </c>
      <c r="H693" s="1">
        <v>45362</v>
      </c>
      <c r="J693" t="s">
        <v>151</v>
      </c>
      <c r="K693">
        <v>16</v>
      </c>
      <c r="L693" t="s">
        <v>4703</v>
      </c>
      <c r="M693" t="s">
        <v>293</v>
      </c>
      <c r="N693" t="s">
        <v>4668</v>
      </c>
      <c r="O693" t="s">
        <v>98</v>
      </c>
      <c r="P693" t="s">
        <v>99</v>
      </c>
      <c r="Q693">
        <f t="shared" si="159"/>
        <v>31</v>
      </c>
      <c r="R693" s="3">
        <v>1135849</v>
      </c>
      <c r="S693" s="3">
        <v>194308.08333333334</v>
      </c>
      <c r="T693" s="20">
        <v>0</v>
      </c>
      <c r="U693" s="3">
        <f t="shared" si="166"/>
        <v>0</v>
      </c>
      <c r="V693" s="21"/>
      <c r="W693" s="3">
        <v>4550.677083333333</v>
      </c>
      <c r="X693" s="3">
        <v>2629.2800925925926</v>
      </c>
      <c r="Y693" s="22">
        <v>473.27041666666668</v>
      </c>
      <c r="Z693">
        <v>75</v>
      </c>
      <c r="AB693" s="3">
        <v>9696.590529114188</v>
      </c>
      <c r="AC693" s="3">
        <v>4167</v>
      </c>
      <c r="AD693" s="3">
        <f t="shared" si="165"/>
        <v>215899.90145504012</v>
      </c>
      <c r="AE693" s="3">
        <v>5687.5</v>
      </c>
      <c r="AG693" s="3">
        <f t="shared" si="160"/>
        <v>221587.40145504012</v>
      </c>
      <c r="AJ693" s="3">
        <v>5785.5624142824954</v>
      </c>
      <c r="AK693" t="s">
        <v>266</v>
      </c>
      <c r="AL693" t="s">
        <v>267</v>
      </c>
      <c r="AM693" s="23">
        <v>8.5000000000000006E-2</v>
      </c>
      <c r="AN693" s="24">
        <f t="shared" si="168"/>
        <v>227372.96386932262</v>
      </c>
      <c r="AO693" s="25">
        <f t="shared" si="155"/>
        <v>19326.701928892424</v>
      </c>
      <c r="AP693" s="3">
        <f t="shared" si="167"/>
        <v>29700</v>
      </c>
      <c r="AQ693" s="24">
        <f t="shared" si="157"/>
        <v>2524.5</v>
      </c>
      <c r="AR693" s="24">
        <f t="shared" si="158"/>
        <v>278924.16579821508</v>
      </c>
      <c r="AS693" s="24">
        <f t="shared" si="161"/>
        <v>257072.96386932262</v>
      </c>
      <c r="AT693" t="s">
        <v>2250</v>
      </c>
      <c r="AU693" t="s">
        <v>2250</v>
      </c>
      <c r="AV693" t="s">
        <v>2251</v>
      </c>
      <c r="AW693" t="s">
        <v>4928</v>
      </c>
      <c r="AX693" t="s">
        <v>102</v>
      </c>
      <c r="AY693">
        <v>108.643</v>
      </c>
      <c r="AZ693" s="3">
        <f t="shared" si="162"/>
        <v>2567.3459477206547</v>
      </c>
      <c r="BA693" s="24">
        <f t="shared" si="163"/>
        <v>257072.96386932262</v>
      </c>
      <c r="BB693" s="24">
        <f t="shared" si="164"/>
        <v>21851.201928892464</v>
      </c>
      <c r="BD693" t="s">
        <v>103</v>
      </c>
      <c r="BE693">
        <v>1</v>
      </c>
      <c r="BG693" t="s">
        <v>5320</v>
      </c>
      <c r="BI693" t="s">
        <v>471</v>
      </c>
      <c r="BN693" t="s">
        <v>5121</v>
      </c>
      <c r="BO693" t="s">
        <v>2250</v>
      </c>
      <c r="BP693" t="s">
        <v>5062</v>
      </c>
      <c r="BS693" t="e">
        <f>_xlfn.XLOOKUP(AV693,#REF!,#REF!)</f>
        <v>#REF!</v>
      </c>
    </row>
    <row r="694" spans="2:71" x14ac:dyDescent="0.2">
      <c r="C694" t="s">
        <v>94</v>
      </c>
      <c r="E694" t="s">
        <v>2252</v>
      </c>
      <c r="F694" t="s">
        <v>2253</v>
      </c>
      <c r="G694" t="s">
        <v>2254</v>
      </c>
      <c r="H694" s="1">
        <v>44105</v>
      </c>
      <c r="J694" t="s">
        <v>151</v>
      </c>
      <c r="K694">
        <v>16</v>
      </c>
      <c r="L694" t="s">
        <v>4703</v>
      </c>
      <c r="M694" t="s">
        <v>293</v>
      </c>
      <c r="N694" t="s">
        <v>4668</v>
      </c>
      <c r="O694" t="s">
        <v>98</v>
      </c>
      <c r="P694" t="s">
        <v>99</v>
      </c>
      <c r="Q694">
        <f t="shared" si="159"/>
        <v>31</v>
      </c>
      <c r="R694" s="3">
        <v>1313640</v>
      </c>
      <c r="S694" s="3">
        <v>223939.91666666666</v>
      </c>
      <c r="T694" s="20">
        <v>0</v>
      </c>
      <c r="U694" s="3">
        <f t="shared" si="166"/>
        <v>0</v>
      </c>
      <c r="V694" s="21"/>
      <c r="W694" s="3">
        <v>5262.9807692307686</v>
      </c>
      <c r="X694" s="3">
        <v>3040.8333333333335</v>
      </c>
      <c r="Y694" s="22">
        <v>547.35</v>
      </c>
      <c r="Z694">
        <v>75</v>
      </c>
      <c r="AB694" s="3">
        <v>11214.852247460436</v>
      </c>
      <c r="AC694" s="3">
        <v>4167</v>
      </c>
      <c r="AD694" s="3">
        <f t="shared" si="165"/>
        <v>248247.93301669121</v>
      </c>
      <c r="AE694" s="3">
        <v>5687.5</v>
      </c>
      <c r="AG694" s="3">
        <f t="shared" si="160"/>
        <v>253935.43301669121</v>
      </c>
      <c r="AJ694" s="3">
        <v>5785.5624142824954</v>
      </c>
      <c r="AK694" t="s">
        <v>266</v>
      </c>
      <c r="AL694" t="s">
        <v>267</v>
      </c>
      <c r="AM694" s="23">
        <v>8.5000000000000006E-2</v>
      </c>
      <c r="AN694" s="24">
        <f t="shared" si="168"/>
        <v>259720.99543097371</v>
      </c>
      <c r="AO694" s="25">
        <f t="shared" si="155"/>
        <v>22076.284611632767</v>
      </c>
      <c r="AP694" s="3">
        <f t="shared" si="167"/>
        <v>29700</v>
      </c>
      <c r="AQ694" s="24">
        <f t="shared" si="157"/>
        <v>2524.5</v>
      </c>
      <c r="AR694" s="24">
        <f t="shared" si="158"/>
        <v>314021.78004260646</v>
      </c>
      <c r="AS694" s="24">
        <f t="shared" si="161"/>
        <v>289420.99543097371</v>
      </c>
      <c r="AT694" t="s">
        <v>2255</v>
      </c>
      <c r="AU694" t="s">
        <v>2255</v>
      </c>
      <c r="AV694" t="s">
        <v>2255</v>
      </c>
      <c r="AW694">
        <v>29100</v>
      </c>
      <c r="AX694" t="s">
        <v>102</v>
      </c>
      <c r="AY694">
        <v>108.643</v>
      </c>
      <c r="AZ694" s="3">
        <f t="shared" si="162"/>
        <v>2890.4004863875857</v>
      </c>
      <c r="BA694" s="24">
        <f t="shared" si="163"/>
        <v>289420.99543097371</v>
      </c>
      <c r="BB694" s="24">
        <f t="shared" si="164"/>
        <v>24600.784611632756</v>
      </c>
      <c r="BD694" t="s">
        <v>103</v>
      </c>
      <c r="BE694">
        <v>1</v>
      </c>
      <c r="BG694" t="s">
        <v>5321</v>
      </c>
      <c r="BI694" t="s">
        <v>471</v>
      </c>
      <c r="BN694" t="s">
        <v>5121</v>
      </c>
      <c r="BO694" t="s">
        <v>2250</v>
      </c>
      <c r="BP694" t="s">
        <v>5062</v>
      </c>
      <c r="BS694" t="e">
        <f>_xlfn.XLOOKUP(AV694,#REF!,#REF!)</f>
        <v>#REF!</v>
      </c>
    </row>
    <row r="695" spans="2:71" x14ac:dyDescent="0.2">
      <c r="C695" t="s">
        <v>94</v>
      </c>
      <c r="E695" t="s">
        <v>2256</v>
      </c>
      <c r="F695" t="s">
        <v>2257</v>
      </c>
      <c r="G695" t="s">
        <v>2258</v>
      </c>
      <c r="H695" s="1">
        <v>45309</v>
      </c>
      <c r="J695" t="s">
        <v>4702</v>
      </c>
      <c r="K695">
        <v>13</v>
      </c>
      <c r="L695" t="s">
        <v>4691</v>
      </c>
      <c r="M695" t="s">
        <v>4444</v>
      </c>
      <c r="N695" t="s">
        <v>4668</v>
      </c>
      <c r="O695" t="s">
        <v>98</v>
      </c>
      <c r="P695" t="s">
        <v>99</v>
      </c>
      <c r="Q695">
        <f t="shared" si="159"/>
        <v>31</v>
      </c>
      <c r="R695" s="3">
        <v>598968</v>
      </c>
      <c r="S695" s="3">
        <v>99828</v>
      </c>
      <c r="T695" s="20">
        <v>0</v>
      </c>
      <c r="U695" s="3">
        <f t="shared" si="166"/>
        <v>0</v>
      </c>
      <c r="V695" s="21"/>
      <c r="W695" s="3">
        <v>2399.7115384615386</v>
      </c>
      <c r="X695" s="3">
        <v>1386.5</v>
      </c>
      <c r="Y695" s="22">
        <v>249.57</v>
      </c>
      <c r="Z695">
        <v>75</v>
      </c>
      <c r="AB695" s="3">
        <v>0</v>
      </c>
      <c r="AC695" s="3">
        <v>4167</v>
      </c>
      <c r="AD695" s="3">
        <f t="shared" si="165"/>
        <v>108105.78153846154</v>
      </c>
      <c r="AE695" s="3">
        <v>7046.666666666667</v>
      </c>
      <c r="AG695" s="3">
        <f t="shared" si="160"/>
        <v>115152.44820512821</v>
      </c>
      <c r="AJ695" s="3">
        <v>35252.628306604311</v>
      </c>
      <c r="AK695" t="s">
        <v>1002</v>
      </c>
      <c r="AL695" t="s">
        <v>1003</v>
      </c>
      <c r="AM695" s="23">
        <v>0.1</v>
      </c>
      <c r="AN695" s="24">
        <f t="shared" si="168"/>
        <v>150405.07651173254</v>
      </c>
      <c r="AO695" s="25">
        <f t="shared" si="155"/>
        <v>15040.507651173255</v>
      </c>
      <c r="AP695" s="3">
        <f t="shared" si="167"/>
        <v>29700</v>
      </c>
      <c r="AQ695" s="24">
        <f t="shared" si="157"/>
        <v>2970</v>
      </c>
      <c r="AR695" s="24">
        <f t="shared" si="158"/>
        <v>198115.58416290578</v>
      </c>
      <c r="AS695" s="24">
        <f t="shared" si="161"/>
        <v>180105.07651173254</v>
      </c>
      <c r="AT695" t="s">
        <v>632</v>
      </c>
      <c r="AU695" t="s">
        <v>632</v>
      </c>
      <c r="AV695" t="s">
        <v>633</v>
      </c>
      <c r="AW695" t="s">
        <v>4862</v>
      </c>
      <c r="AX695" t="s">
        <v>157</v>
      </c>
      <c r="AY695">
        <v>125.569</v>
      </c>
      <c r="AZ695" s="3">
        <f t="shared" si="162"/>
        <v>1577.742788131671</v>
      </c>
      <c r="BA695" s="24">
        <f t="shared" si="163"/>
        <v>180105.07651173254</v>
      </c>
      <c r="BB695" s="24">
        <f t="shared" si="164"/>
        <v>18010.507651173248</v>
      </c>
      <c r="BD695" t="s">
        <v>103</v>
      </c>
      <c r="BE695">
        <v>1</v>
      </c>
      <c r="BG695" t="s">
        <v>5310</v>
      </c>
      <c r="BI695" t="s">
        <v>451</v>
      </c>
      <c r="BN695" t="s">
        <v>5139</v>
      </c>
      <c r="BO695" t="s">
        <v>5195</v>
      </c>
      <c r="BP695" t="s">
        <v>4725</v>
      </c>
      <c r="BS695" t="e">
        <f>_xlfn.XLOOKUP(AV695,#REF!,#REF!)</f>
        <v>#REF!</v>
      </c>
    </row>
    <row r="696" spans="2:71" x14ac:dyDescent="0.2">
      <c r="C696" t="s">
        <v>94</v>
      </c>
      <c r="E696" t="s">
        <v>2259</v>
      </c>
      <c r="F696" t="s">
        <v>2260</v>
      </c>
      <c r="G696" t="s">
        <v>2261</v>
      </c>
      <c r="H696" s="1">
        <v>45294</v>
      </c>
      <c r="J696" t="s">
        <v>4697</v>
      </c>
      <c r="K696">
        <v>14</v>
      </c>
      <c r="L696" t="s">
        <v>4691</v>
      </c>
      <c r="M696" t="s">
        <v>4444</v>
      </c>
      <c r="N696" t="s">
        <v>4668</v>
      </c>
      <c r="O696" t="s">
        <v>98</v>
      </c>
      <c r="P696" t="s">
        <v>99</v>
      </c>
      <c r="Q696">
        <f t="shared" si="159"/>
        <v>31</v>
      </c>
      <c r="R696" s="3">
        <v>932139</v>
      </c>
      <c r="S696" s="3">
        <v>155356.5</v>
      </c>
      <c r="T696" s="20">
        <v>0</v>
      </c>
      <c r="U696" s="3">
        <f t="shared" si="166"/>
        <v>0</v>
      </c>
      <c r="V696" s="21"/>
      <c r="W696" s="3">
        <v>3734.53125</v>
      </c>
      <c r="X696" s="3">
        <v>2157.7291666666665</v>
      </c>
      <c r="Y696" s="22">
        <v>388.39125000000001</v>
      </c>
      <c r="Z696">
        <v>75</v>
      </c>
      <c r="AB696" s="3">
        <v>0</v>
      </c>
      <c r="AC696" s="3">
        <v>4167</v>
      </c>
      <c r="AD696" s="3">
        <f t="shared" si="165"/>
        <v>165879.15166666664</v>
      </c>
      <c r="AE696" s="3">
        <v>7046.666666666667</v>
      </c>
      <c r="AG696" s="3">
        <f t="shared" si="160"/>
        <v>172925.8183333333</v>
      </c>
      <c r="AJ696" s="3">
        <v>16772.619396754653</v>
      </c>
      <c r="AK696" t="s">
        <v>538</v>
      </c>
      <c r="AL696" t="s">
        <v>539</v>
      </c>
      <c r="AM696" s="23">
        <v>0.1</v>
      </c>
      <c r="AN696" s="24">
        <f t="shared" si="168"/>
        <v>189698.43773008796</v>
      </c>
      <c r="AO696" s="25">
        <f t="shared" si="155"/>
        <v>18969.843773008797</v>
      </c>
      <c r="AP696" s="3">
        <f t="shared" si="167"/>
        <v>29700</v>
      </c>
      <c r="AQ696" s="24">
        <f t="shared" si="157"/>
        <v>2970</v>
      </c>
      <c r="AR696" s="24">
        <f t="shared" si="158"/>
        <v>241338.28150309675</v>
      </c>
      <c r="AS696" s="24">
        <f t="shared" si="161"/>
        <v>219398.43773008796</v>
      </c>
      <c r="AT696" t="s">
        <v>836</v>
      </c>
      <c r="AU696" t="s">
        <v>836</v>
      </c>
      <c r="AV696" t="s">
        <v>837</v>
      </c>
      <c r="AW696">
        <v>1149999.3459999999</v>
      </c>
      <c r="AX696" t="s">
        <v>102</v>
      </c>
      <c r="AY696">
        <v>108.643</v>
      </c>
      <c r="AZ696" s="3">
        <f t="shared" si="162"/>
        <v>2221.3882302872412</v>
      </c>
      <c r="BA696" s="24">
        <f t="shared" si="163"/>
        <v>219398.43773008796</v>
      </c>
      <c r="BB696" s="24">
        <f t="shared" si="164"/>
        <v>21939.84377300879</v>
      </c>
      <c r="BD696" t="s">
        <v>103</v>
      </c>
      <c r="BE696">
        <v>1</v>
      </c>
      <c r="BG696" t="s">
        <v>170</v>
      </c>
      <c r="BI696" t="s">
        <v>540</v>
      </c>
      <c r="BN696" t="s">
        <v>5119</v>
      </c>
      <c r="BO696" t="s">
        <v>5184</v>
      </c>
      <c r="BP696" t="s">
        <v>4725</v>
      </c>
      <c r="BS696" t="e">
        <f>_xlfn.XLOOKUP(AV696,#REF!,#REF!)</f>
        <v>#REF!</v>
      </c>
    </row>
    <row r="697" spans="2:71" x14ac:dyDescent="0.2">
      <c r="C697" t="s">
        <v>94</v>
      </c>
      <c r="E697" t="s">
        <v>2262</v>
      </c>
      <c r="F697" t="s">
        <v>2263</v>
      </c>
      <c r="G697" t="s">
        <v>2264</v>
      </c>
      <c r="H697" s="1">
        <v>45286</v>
      </c>
      <c r="J697" t="s">
        <v>4708</v>
      </c>
      <c r="K697">
        <v>12</v>
      </c>
      <c r="L697" t="s">
        <v>4703</v>
      </c>
      <c r="M697" t="s">
        <v>293</v>
      </c>
      <c r="N697" t="s">
        <v>4668</v>
      </c>
      <c r="O697" t="s">
        <v>98</v>
      </c>
      <c r="P697" t="s">
        <v>99</v>
      </c>
      <c r="Q697">
        <f t="shared" si="159"/>
        <v>31</v>
      </c>
      <c r="R697" s="3">
        <v>490008</v>
      </c>
      <c r="S697" s="3">
        <v>85705.833333333328</v>
      </c>
      <c r="T697" s="20">
        <v>0</v>
      </c>
      <c r="U697" s="3">
        <f t="shared" si="166"/>
        <v>0</v>
      </c>
      <c r="V697" s="21"/>
      <c r="W697" s="3">
        <v>1963.1730769230769</v>
      </c>
      <c r="X697" s="3">
        <v>1134.2777777777778</v>
      </c>
      <c r="Y697" s="22">
        <v>204.17000000000002</v>
      </c>
      <c r="Z697">
        <v>75</v>
      </c>
      <c r="AB697" s="3">
        <v>0</v>
      </c>
      <c r="AC697" s="3">
        <v>4167</v>
      </c>
      <c r="AD697" s="3">
        <f t="shared" si="165"/>
        <v>93249.454188034186</v>
      </c>
      <c r="AE697" s="3">
        <v>5687.5</v>
      </c>
      <c r="AG697" s="3">
        <f t="shared" si="160"/>
        <v>98936.954188034186</v>
      </c>
      <c r="AJ697" s="3">
        <v>5813.1491241962494</v>
      </c>
      <c r="AK697" t="s">
        <v>229</v>
      </c>
      <c r="AL697" t="s">
        <v>230</v>
      </c>
      <c r="AM697" s="23">
        <v>8.5000000000000006E-2</v>
      </c>
      <c r="AN697" s="24">
        <f t="shared" si="168"/>
        <v>104750.10331223044</v>
      </c>
      <c r="AO697" s="25">
        <f t="shared" ref="AO697:AO760" si="169">AM697*AN697</f>
        <v>8903.7587815395873</v>
      </c>
      <c r="AP697" s="3">
        <f t="shared" si="167"/>
        <v>29700</v>
      </c>
      <c r="AQ697" s="24">
        <f t="shared" ref="AQ697:AQ760" si="170">AP697*AM697</f>
        <v>2524.5</v>
      </c>
      <c r="AR697" s="24">
        <f t="shared" ref="AR697:AR760" si="171">AN697+AO697+AP697+AQ697</f>
        <v>145878.36209377</v>
      </c>
      <c r="AS697" s="24">
        <f t="shared" si="161"/>
        <v>134450.10331223044</v>
      </c>
      <c r="AT697" t="s">
        <v>134</v>
      </c>
      <c r="AU697" t="s">
        <v>134</v>
      </c>
      <c r="AV697" t="s">
        <v>135</v>
      </c>
      <c r="AW697">
        <v>90264</v>
      </c>
      <c r="AX697" t="s">
        <v>136</v>
      </c>
      <c r="AY697">
        <v>94.088300000000004</v>
      </c>
      <c r="AZ697" s="3">
        <f t="shared" si="162"/>
        <v>1550.4410441443836</v>
      </c>
      <c r="BA697" s="24">
        <f t="shared" si="163"/>
        <v>134450.10331223044</v>
      </c>
      <c r="BB697" s="24">
        <f t="shared" si="164"/>
        <v>11428.258781539567</v>
      </c>
      <c r="BD697" t="s">
        <v>103</v>
      </c>
      <c r="BE697">
        <v>1</v>
      </c>
      <c r="BG697" t="s">
        <v>5305</v>
      </c>
      <c r="BI697" t="s">
        <v>199</v>
      </c>
      <c r="BN697" t="s">
        <v>5109</v>
      </c>
      <c r="BO697" t="s">
        <v>5061</v>
      </c>
      <c r="BP697" t="s">
        <v>5062</v>
      </c>
      <c r="BS697" t="e">
        <f>_xlfn.XLOOKUP(AV697,#REF!,#REF!)</f>
        <v>#REF!</v>
      </c>
    </row>
    <row r="698" spans="2:71" x14ac:dyDescent="0.2">
      <c r="C698" t="s">
        <v>94</v>
      </c>
      <c r="E698" t="s">
        <v>2265</v>
      </c>
      <c r="F698" t="s">
        <v>2266</v>
      </c>
      <c r="G698" t="s">
        <v>2267</v>
      </c>
      <c r="H698" s="1">
        <v>45309</v>
      </c>
      <c r="J698" t="s">
        <v>4697</v>
      </c>
      <c r="K698">
        <v>14</v>
      </c>
      <c r="L698" t="s">
        <v>4691</v>
      </c>
      <c r="M698" t="s">
        <v>4444</v>
      </c>
      <c r="N698" t="s">
        <v>4668</v>
      </c>
      <c r="O698" t="s">
        <v>98</v>
      </c>
      <c r="P698" t="s">
        <v>99</v>
      </c>
      <c r="Q698">
        <f t="shared" si="159"/>
        <v>31</v>
      </c>
      <c r="R698" s="3">
        <v>1050000</v>
      </c>
      <c r="S698" s="3">
        <v>174470.91666666666</v>
      </c>
      <c r="T698" s="20">
        <v>0</v>
      </c>
      <c r="U698" s="3">
        <f t="shared" si="166"/>
        <v>0</v>
      </c>
      <c r="V698" s="21"/>
      <c r="W698" s="3">
        <v>4206.7307692307686</v>
      </c>
      <c r="X698" s="3">
        <v>2430.5555555555557</v>
      </c>
      <c r="Y698" s="22">
        <v>437.5</v>
      </c>
      <c r="Z698">
        <v>75</v>
      </c>
      <c r="AB698" s="3">
        <v>0</v>
      </c>
      <c r="AC698" s="3">
        <v>4167</v>
      </c>
      <c r="AD698" s="3">
        <f t="shared" si="165"/>
        <v>185787.702991453</v>
      </c>
      <c r="AE698" s="3">
        <v>7046.666666666667</v>
      </c>
      <c r="AG698" s="3">
        <f t="shared" si="160"/>
        <v>192834.36965811966</v>
      </c>
      <c r="AJ698" s="3">
        <v>16772.619396754653</v>
      </c>
      <c r="AK698" t="s">
        <v>538</v>
      </c>
      <c r="AL698" t="s">
        <v>539</v>
      </c>
      <c r="AM698" s="23">
        <v>0.1</v>
      </c>
      <c r="AN698" s="24">
        <f t="shared" si="168"/>
        <v>209606.98905487431</v>
      </c>
      <c r="AO698" s="25">
        <f t="shared" si="169"/>
        <v>20960.698905487432</v>
      </c>
      <c r="AP698" s="3">
        <f t="shared" si="167"/>
        <v>29700</v>
      </c>
      <c r="AQ698" s="24">
        <f t="shared" si="170"/>
        <v>2970</v>
      </c>
      <c r="AR698" s="24">
        <f t="shared" si="171"/>
        <v>263237.68796036171</v>
      </c>
      <c r="AS698" s="24">
        <f t="shared" si="161"/>
        <v>239306.98905487431</v>
      </c>
      <c r="AT698" t="s">
        <v>134</v>
      </c>
      <c r="AU698" t="s">
        <v>134</v>
      </c>
      <c r="AV698" t="s">
        <v>135</v>
      </c>
      <c r="AW698">
        <v>90292</v>
      </c>
      <c r="AX698" t="s">
        <v>136</v>
      </c>
      <c r="AY698">
        <v>94.088300000000004</v>
      </c>
      <c r="AZ698" s="3">
        <f t="shared" si="162"/>
        <v>2797.7728151147562</v>
      </c>
      <c r="BA698" s="24">
        <f t="shared" si="163"/>
        <v>239306.98905487431</v>
      </c>
      <c r="BB698" s="24">
        <f t="shared" si="164"/>
        <v>23930.698905487399</v>
      </c>
      <c r="BD698" t="s">
        <v>103</v>
      </c>
      <c r="BE698">
        <v>1</v>
      </c>
      <c r="BG698" t="s">
        <v>5305</v>
      </c>
      <c r="BI698" t="s">
        <v>540</v>
      </c>
      <c r="BN698" t="s">
        <v>5119</v>
      </c>
      <c r="BO698" t="s">
        <v>134</v>
      </c>
      <c r="BP698" t="s">
        <v>5091</v>
      </c>
      <c r="BS698" t="e">
        <f>_xlfn.XLOOKUP(AV698,#REF!,#REF!)</f>
        <v>#REF!</v>
      </c>
    </row>
    <row r="699" spans="2:71" x14ac:dyDescent="0.2">
      <c r="C699" t="s">
        <v>94</v>
      </c>
      <c r="E699" t="s">
        <v>2268</v>
      </c>
      <c r="F699" t="s">
        <v>2269</v>
      </c>
      <c r="G699" t="s">
        <v>2270</v>
      </c>
      <c r="H699" s="1">
        <v>45307</v>
      </c>
      <c r="J699" t="s">
        <v>151</v>
      </c>
      <c r="K699">
        <v>16</v>
      </c>
      <c r="L699" t="s">
        <v>4691</v>
      </c>
      <c r="M699" t="s">
        <v>4444</v>
      </c>
      <c r="N699" t="s">
        <v>4668</v>
      </c>
      <c r="O699" t="s">
        <v>98</v>
      </c>
      <c r="P699" t="s">
        <v>99</v>
      </c>
      <c r="Q699">
        <f t="shared" si="159"/>
        <v>31</v>
      </c>
      <c r="R699" s="3">
        <v>1750008</v>
      </c>
      <c r="S699" s="3">
        <v>291137.58333333331</v>
      </c>
      <c r="T699" s="20">
        <v>0</v>
      </c>
      <c r="U699" s="3">
        <f t="shared" si="166"/>
        <v>0</v>
      </c>
      <c r="V699" s="21"/>
      <c r="W699" s="3">
        <v>7011.25</v>
      </c>
      <c r="X699" s="3">
        <v>4050.9444444444448</v>
      </c>
      <c r="Y699" s="22">
        <v>729.17</v>
      </c>
      <c r="Z699">
        <v>75</v>
      </c>
      <c r="AB699" s="3">
        <v>0</v>
      </c>
      <c r="AC699" s="3">
        <v>4167</v>
      </c>
      <c r="AD699" s="3">
        <f t="shared" si="165"/>
        <v>307170.94777777774</v>
      </c>
      <c r="AE699" s="3">
        <v>7046.666666666667</v>
      </c>
      <c r="AG699" s="3">
        <f t="shared" si="160"/>
        <v>314217.61444444442</v>
      </c>
      <c r="AJ699" s="3">
        <v>0</v>
      </c>
      <c r="AK699" t="s">
        <v>100</v>
      </c>
      <c r="AM699" s="23">
        <v>0.1</v>
      </c>
      <c r="AN699" s="24">
        <f t="shared" si="168"/>
        <v>314217.61444444442</v>
      </c>
      <c r="AO699" s="25">
        <f t="shared" si="169"/>
        <v>31421.761444444444</v>
      </c>
      <c r="AP699" s="3">
        <f t="shared" si="167"/>
        <v>29700</v>
      </c>
      <c r="AQ699" s="24">
        <f t="shared" si="170"/>
        <v>2970</v>
      </c>
      <c r="AR699" s="24">
        <f t="shared" si="171"/>
        <v>378309.37588888884</v>
      </c>
      <c r="AS699" s="24">
        <f t="shared" si="161"/>
        <v>343917.61444444442</v>
      </c>
      <c r="AT699" t="s">
        <v>101</v>
      </c>
      <c r="AU699" t="s">
        <v>101</v>
      </c>
      <c r="AV699" t="s">
        <v>101</v>
      </c>
      <c r="AW699">
        <v>2041203</v>
      </c>
      <c r="AX699" t="s">
        <v>102</v>
      </c>
      <c r="AY699">
        <v>108.643</v>
      </c>
      <c r="AZ699" s="3">
        <f t="shared" si="162"/>
        <v>3482.1330034046264</v>
      </c>
      <c r="BA699" s="24">
        <f t="shared" si="163"/>
        <v>343917.61444444442</v>
      </c>
      <c r="BB699" s="24">
        <f t="shared" si="164"/>
        <v>34391.761444444419</v>
      </c>
      <c r="BD699" t="s">
        <v>103</v>
      </c>
      <c r="BE699">
        <v>1</v>
      </c>
      <c r="BG699" t="s">
        <v>5304</v>
      </c>
      <c r="BI699" t="s">
        <v>451</v>
      </c>
      <c r="BN699" t="s">
        <v>4450</v>
      </c>
      <c r="BO699" t="s">
        <v>5132</v>
      </c>
      <c r="BP699" t="s">
        <v>5182</v>
      </c>
    </row>
    <row r="700" spans="2:71" x14ac:dyDescent="0.2">
      <c r="C700" t="s">
        <v>94</v>
      </c>
      <c r="E700" t="s">
        <v>2271</v>
      </c>
      <c r="F700" t="s">
        <v>2272</v>
      </c>
      <c r="G700" t="s">
        <v>2273</v>
      </c>
      <c r="H700" s="1">
        <v>45286</v>
      </c>
      <c r="J700" t="s">
        <v>4697</v>
      </c>
      <c r="K700">
        <v>14</v>
      </c>
      <c r="L700" t="s">
        <v>4691</v>
      </c>
      <c r="M700" t="s">
        <v>4444</v>
      </c>
      <c r="N700" t="s">
        <v>4668</v>
      </c>
      <c r="O700" t="s">
        <v>98</v>
      </c>
      <c r="P700" t="s">
        <v>99</v>
      </c>
      <c r="Q700">
        <f t="shared" si="159"/>
        <v>31</v>
      </c>
      <c r="R700" s="3">
        <v>897635</v>
      </c>
      <c r="S700" s="3">
        <v>149605.83333333334</v>
      </c>
      <c r="T700" s="20">
        <v>0</v>
      </c>
      <c r="U700" s="3">
        <f t="shared" si="166"/>
        <v>0</v>
      </c>
      <c r="V700" s="21"/>
      <c r="W700" s="3">
        <v>3596.2940705128203</v>
      </c>
      <c r="X700" s="3">
        <v>2077.8587962962965</v>
      </c>
      <c r="Y700" s="22">
        <v>374.01458333333335</v>
      </c>
      <c r="Z700">
        <v>75</v>
      </c>
      <c r="AB700" s="3">
        <v>0</v>
      </c>
      <c r="AC700" s="3">
        <v>4167</v>
      </c>
      <c r="AD700" s="3">
        <f t="shared" si="165"/>
        <v>159896.00078347579</v>
      </c>
      <c r="AE700" s="3">
        <v>7046.666666666667</v>
      </c>
      <c r="AG700" s="3">
        <f t="shared" si="160"/>
        <v>166942.66745014244</v>
      </c>
      <c r="AJ700" s="3">
        <v>16772.619396754653</v>
      </c>
      <c r="AK700" t="s">
        <v>538</v>
      </c>
      <c r="AL700" t="s">
        <v>539</v>
      </c>
      <c r="AM700" s="23">
        <v>0.1</v>
      </c>
      <c r="AN700" s="24">
        <f t="shared" si="168"/>
        <v>183715.2868468971</v>
      </c>
      <c r="AO700" s="25">
        <f t="shared" si="169"/>
        <v>18371.528684689711</v>
      </c>
      <c r="AP700" s="3">
        <f t="shared" si="167"/>
        <v>29700</v>
      </c>
      <c r="AQ700" s="24">
        <f t="shared" si="170"/>
        <v>2970</v>
      </c>
      <c r="AR700" s="24">
        <f t="shared" si="171"/>
        <v>234756.81553158682</v>
      </c>
      <c r="AS700" s="24">
        <f t="shared" si="161"/>
        <v>213415.2868468971</v>
      </c>
      <c r="AT700" t="s">
        <v>836</v>
      </c>
      <c r="AU700" t="s">
        <v>836</v>
      </c>
      <c r="AV700" t="s">
        <v>837</v>
      </c>
      <c r="AW700">
        <v>1149999.3459999999</v>
      </c>
      <c r="AX700" t="s">
        <v>102</v>
      </c>
      <c r="AY700">
        <v>108.643</v>
      </c>
      <c r="AZ700" s="3">
        <f t="shared" si="162"/>
        <v>2160.8093989634567</v>
      </c>
      <c r="BA700" s="24">
        <f t="shared" si="163"/>
        <v>213415.2868468971</v>
      </c>
      <c r="BB700" s="24">
        <f t="shared" si="164"/>
        <v>21341.528684689722</v>
      </c>
      <c r="BD700" t="s">
        <v>103</v>
      </c>
      <c r="BE700">
        <v>1</v>
      </c>
      <c r="BG700" t="s">
        <v>170</v>
      </c>
      <c r="BI700" t="s">
        <v>540</v>
      </c>
      <c r="BN700" t="s">
        <v>5119</v>
      </c>
      <c r="BO700" t="s">
        <v>5184</v>
      </c>
      <c r="BP700" t="s">
        <v>4725</v>
      </c>
      <c r="BS700" t="e">
        <f>_xlfn.XLOOKUP(AV700,#REF!,#REF!)</f>
        <v>#REF!</v>
      </c>
    </row>
    <row r="701" spans="2:71" x14ac:dyDescent="0.2">
      <c r="C701" t="s">
        <v>94</v>
      </c>
      <c r="E701" t="s">
        <v>2274</v>
      </c>
      <c r="F701" t="s">
        <v>2275</v>
      </c>
      <c r="G701" t="s">
        <v>2276</v>
      </c>
      <c r="H701" s="1">
        <v>45287</v>
      </c>
      <c r="J701" t="s">
        <v>4708</v>
      </c>
      <c r="K701">
        <v>12</v>
      </c>
      <c r="L701" t="s">
        <v>4691</v>
      </c>
      <c r="M701" t="s">
        <v>4444</v>
      </c>
      <c r="N701" t="s">
        <v>4668</v>
      </c>
      <c r="O701" t="s">
        <v>98</v>
      </c>
      <c r="P701" t="s">
        <v>99</v>
      </c>
      <c r="Q701">
        <f t="shared" si="159"/>
        <v>31</v>
      </c>
      <c r="R701" s="3">
        <v>252228</v>
      </c>
      <c r="S701" s="3">
        <v>37023.333333333336</v>
      </c>
      <c r="T701" s="20">
        <v>0</v>
      </c>
      <c r="U701" s="3">
        <f t="shared" si="166"/>
        <v>0</v>
      </c>
      <c r="V701" s="21"/>
      <c r="W701" s="3">
        <v>1010.5288461538462</v>
      </c>
      <c r="X701" s="3">
        <v>583.8611111111112</v>
      </c>
      <c r="Y701" s="22">
        <v>105.095</v>
      </c>
      <c r="Z701">
        <v>75</v>
      </c>
      <c r="AB701" s="3">
        <v>1690.3723584826637</v>
      </c>
      <c r="AC701" s="3">
        <v>4167</v>
      </c>
      <c r="AD701" s="3">
        <f t="shared" si="165"/>
        <v>44655.190649080956</v>
      </c>
      <c r="AE701" s="3">
        <v>7046.666666666667</v>
      </c>
      <c r="AG701" s="3">
        <f t="shared" si="160"/>
        <v>51701.85731574762</v>
      </c>
      <c r="AJ701" s="3">
        <v>16772.619396754653</v>
      </c>
      <c r="AK701" t="s">
        <v>538</v>
      </c>
      <c r="AL701" t="s">
        <v>539</v>
      </c>
      <c r="AM701" s="23">
        <v>0.1</v>
      </c>
      <c r="AN701" s="24">
        <f t="shared" si="168"/>
        <v>68474.476712502277</v>
      </c>
      <c r="AO701" s="25">
        <f t="shared" si="169"/>
        <v>6847.4476712502283</v>
      </c>
      <c r="AP701" s="3">
        <f t="shared" si="167"/>
        <v>29700</v>
      </c>
      <c r="AQ701" s="24">
        <f t="shared" si="170"/>
        <v>2970</v>
      </c>
      <c r="AR701" s="24">
        <f t="shared" si="171"/>
        <v>107991.9243837525</v>
      </c>
      <c r="AS701" s="24">
        <f t="shared" si="161"/>
        <v>98174.476712502277</v>
      </c>
      <c r="AT701" t="s">
        <v>134</v>
      </c>
      <c r="AU701" t="s">
        <v>134</v>
      </c>
      <c r="AV701" t="s">
        <v>135</v>
      </c>
      <c r="AW701">
        <v>37208</v>
      </c>
      <c r="AX701" t="s">
        <v>136</v>
      </c>
      <c r="AY701">
        <v>94.088300000000004</v>
      </c>
      <c r="AZ701" s="3">
        <f t="shared" si="162"/>
        <v>1147.7720862610174</v>
      </c>
      <c r="BA701" s="24">
        <f t="shared" si="163"/>
        <v>98174.476712502277</v>
      </c>
      <c r="BB701" s="24">
        <f t="shared" si="164"/>
        <v>9817.4476712502219</v>
      </c>
      <c r="BD701" t="s">
        <v>103</v>
      </c>
      <c r="BE701">
        <v>1</v>
      </c>
      <c r="BG701" t="s">
        <v>5305</v>
      </c>
      <c r="BI701" t="s">
        <v>540</v>
      </c>
      <c r="BN701" t="s">
        <v>5119</v>
      </c>
      <c r="BO701" t="s">
        <v>5184</v>
      </c>
      <c r="BP701" t="s">
        <v>4725</v>
      </c>
      <c r="BS701" t="e">
        <f>_xlfn.XLOOKUP(AV701,#REF!,#REF!)</f>
        <v>#REF!</v>
      </c>
    </row>
    <row r="702" spans="2:71" x14ac:dyDescent="0.2">
      <c r="C702" t="s">
        <v>94</v>
      </c>
      <c r="E702" t="s">
        <v>2277</v>
      </c>
      <c r="F702" t="s">
        <v>2278</v>
      </c>
      <c r="G702" t="s">
        <v>2279</v>
      </c>
      <c r="H702" s="1">
        <v>45287</v>
      </c>
      <c r="J702" t="s">
        <v>4708</v>
      </c>
      <c r="K702">
        <v>12</v>
      </c>
      <c r="L702" t="s">
        <v>4691</v>
      </c>
      <c r="M702" t="s">
        <v>4444</v>
      </c>
      <c r="N702" t="s">
        <v>4668</v>
      </c>
      <c r="O702" t="s">
        <v>98</v>
      </c>
      <c r="P702" t="s">
        <v>99</v>
      </c>
      <c r="Q702">
        <f t="shared" si="159"/>
        <v>31</v>
      </c>
      <c r="R702" s="3">
        <v>252228</v>
      </c>
      <c r="S702" s="3">
        <v>41466.166666666664</v>
      </c>
      <c r="T702" s="20">
        <v>0</v>
      </c>
      <c r="U702" s="3">
        <f t="shared" si="166"/>
        <v>0</v>
      </c>
      <c r="V702" s="21"/>
      <c r="W702" s="3">
        <v>1010.5288461538462</v>
      </c>
      <c r="X702" s="3">
        <v>583.8611111111112</v>
      </c>
      <c r="Y702" s="22">
        <v>105.095</v>
      </c>
      <c r="Z702">
        <v>75</v>
      </c>
      <c r="AB702" s="3">
        <v>1741.5957632851685</v>
      </c>
      <c r="AC702" s="3">
        <v>4167</v>
      </c>
      <c r="AD702" s="3">
        <f t="shared" si="165"/>
        <v>49149.24738721679</v>
      </c>
      <c r="AE702" s="3">
        <v>7046.666666666667</v>
      </c>
      <c r="AG702" s="3">
        <f t="shared" si="160"/>
        <v>56195.914053883454</v>
      </c>
      <c r="AJ702" s="3">
        <v>16772.619396754653</v>
      </c>
      <c r="AK702" t="s">
        <v>538</v>
      </c>
      <c r="AL702" t="s">
        <v>539</v>
      </c>
      <c r="AM702" s="23">
        <v>0.1</v>
      </c>
      <c r="AN702" s="24">
        <f t="shared" si="168"/>
        <v>72968.533450638104</v>
      </c>
      <c r="AO702" s="25">
        <f t="shared" si="169"/>
        <v>7296.8533450638106</v>
      </c>
      <c r="AP702" s="3">
        <f t="shared" si="167"/>
        <v>29700</v>
      </c>
      <c r="AQ702" s="24">
        <f t="shared" si="170"/>
        <v>2970</v>
      </c>
      <c r="AR702" s="24">
        <f t="shared" si="171"/>
        <v>112935.38679570191</v>
      </c>
      <c r="AS702" s="24">
        <f t="shared" si="161"/>
        <v>102668.5334506381</v>
      </c>
      <c r="AT702" t="s">
        <v>836</v>
      </c>
      <c r="AU702" t="s">
        <v>836</v>
      </c>
      <c r="AV702" t="s">
        <v>837</v>
      </c>
      <c r="AW702">
        <v>1149999.3459999999</v>
      </c>
      <c r="AX702" t="s">
        <v>102</v>
      </c>
      <c r="AY702">
        <v>108.643</v>
      </c>
      <c r="AZ702" s="3">
        <f t="shared" si="162"/>
        <v>1039.509096726912</v>
      </c>
      <c r="BA702" s="24">
        <f t="shared" si="163"/>
        <v>102668.5334506381</v>
      </c>
      <c r="BB702" s="24">
        <f t="shared" si="164"/>
        <v>10266.853345063806</v>
      </c>
      <c r="BD702" t="s">
        <v>103</v>
      </c>
      <c r="BE702">
        <v>1</v>
      </c>
      <c r="BG702" t="s">
        <v>170</v>
      </c>
      <c r="BI702" t="s">
        <v>540</v>
      </c>
      <c r="BN702" t="s">
        <v>5119</v>
      </c>
      <c r="BO702" t="s">
        <v>5184</v>
      </c>
      <c r="BP702" t="s">
        <v>4725</v>
      </c>
      <c r="BS702" t="e">
        <f>_xlfn.XLOOKUP(AV702,#REF!,#REF!)</f>
        <v>#REF!</v>
      </c>
    </row>
    <row r="703" spans="2:71" x14ac:dyDescent="0.2">
      <c r="C703" t="s">
        <v>94</v>
      </c>
      <c r="E703" t="s">
        <v>2280</v>
      </c>
      <c r="F703" t="s">
        <v>2281</v>
      </c>
      <c r="G703" t="s">
        <v>2282</v>
      </c>
      <c r="H703" s="1">
        <v>45293</v>
      </c>
      <c r="J703" t="s">
        <v>4778</v>
      </c>
      <c r="K703">
        <v>11</v>
      </c>
      <c r="L703" t="s">
        <v>4667</v>
      </c>
      <c r="M703" t="s">
        <v>3984</v>
      </c>
      <c r="N703" t="s">
        <v>4668</v>
      </c>
      <c r="O703" t="s">
        <v>98</v>
      </c>
      <c r="P703" t="s">
        <v>99</v>
      </c>
      <c r="Q703">
        <f t="shared" si="159"/>
        <v>31</v>
      </c>
      <c r="R703" s="3">
        <v>252120</v>
      </c>
      <c r="S703" s="3">
        <v>36125.5</v>
      </c>
      <c r="T703" s="20">
        <v>0</v>
      </c>
      <c r="U703" s="3">
        <f t="shared" si="166"/>
        <v>0</v>
      </c>
      <c r="V703" s="21"/>
      <c r="W703" s="3">
        <v>1010.0961538461538</v>
      </c>
      <c r="X703" s="3">
        <v>583.6111111111112</v>
      </c>
      <c r="Y703" s="22">
        <v>105.05</v>
      </c>
      <c r="Z703">
        <v>75</v>
      </c>
      <c r="AB703" s="3">
        <v>0</v>
      </c>
      <c r="AC703" s="3">
        <v>4167</v>
      </c>
      <c r="AD703" s="3">
        <f t="shared" si="165"/>
        <v>42066.257264957268</v>
      </c>
      <c r="AE703" s="3">
        <v>4154.166666666667</v>
      </c>
      <c r="AG703" s="3">
        <f t="shared" si="160"/>
        <v>46220.423931623933</v>
      </c>
      <c r="AJ703" s="3">
        <v>0</v>
      </c>
      <c r="AK703" t="s">
        <v>100</v>
      </c>
      <c r="AM703" s="23">
        <v>0.05</v>
      </c>
      <c r="AN703" s="24">
        <f t="shared" si="168"/>
        <v>46220.423931623933</v>
      </c>
      <c r="AO703" s="25">
        <f t="shared" si="169"/>
        <v>2311.0211965811968</v>
      </c>
      <c r="AP703" s="3">
        <f t="shared" si="167"/>
        <v>29700</v>
      </c>
      <c r="AQ703" s="24">
        <f t="shared" si="170"/>
        <v>1485</v>
      </c>
      <c r="AR703" s="24">
        <f t="shared" si="171"/>
        <v>79716.44512820513</v>
      </c>
      <c r="AS703" s="24">
        <f t="shared" si="161"/>
        <v>75920.423931623925</v>
      </c>
      <c r="AT703" t="s">
        <v>134</v>
      </c>
      <c r="AU703" t="s">
        <v>134</v>
      </c>
      <c r="AV703" t="s">
        <v>135</v>
      </c>
      <c r="AW703">
        <v>34766</v>
      </c>
      <c r="AX703" t="s">
        <v>136</v>
      </c>
      <c r="AY703">
        <v>94.088300000000004</v>
      </c>
      <c r="AZ703" s="3">
        <f t="shared" si="162"/>
        <v>847.25141306841692</v>
      </c>
      <c r="BA703" s="24">
        <f t="shared" si="163"/>
        <v>75920.423931623925</v>
      </c>
      <c r="BB703" s="24">
        <f t="shared" si="164"/>
        <v>3796.021196581205</v>
      </c>
      <c r="BD703" t="s">
        <v>103</v>
      </c>
      <c r="BE703">
        <v>1</v>
      </c>
      <c r="BG703" t="s">
        <v>5305</v>
      </c>
      <c r="BI703" t="s">
        <v>144</v>
      </c>
      <c r="BN703" t="s">
        <v>5067</v>
      </c>
      <c r="BO703" t="s">
        <v>5082</v>
      </c>
      <c r="BP703" t="s">
        <v>5083</v>
      </c>
      <c r="BS703" t="e">
        <f>_xlfn.XLOOKUP(AV703,#REF!,#REF!)</f>
        <v>#REF!</v>
      </c>
    </row>
    <row r="704" spans="2:71" x14ac:dyDescent="0.2">
      <c r="C704" t="s">
        <v>94</v>
      </c>
      <c r="E704" t="s">
        <v>2283</v>
      </c>
      <c r="F704" t="s">
        <v>2284</v>
      </c>
      <c r="G704" t="s">
        <v>2285</v>
      </c>
      <c r="H704" s="1">
        <v>45299</v>
      </c>
      <c r="J704" t="s">
        <v>4778</v>
      </c>
      <c r="K704">
        <v>11</v>
      </c>
      <c r="L704" t="s">
        <v>4667</v>
      </c>
      <c r="M704" t="s">
        <v>3984</v>
      </c>
      <c r="N704" t="s">
        <v>4668</v>
      </c>
      <c r="O704" t="s">
        <v>98</v>
      </c>
      <c r="P704" t="s">
        <v>99</v>
      </c>
      <c r="Q704">
        <f t="shared" si="159"/>
        <v>31</v>
      </c>
      <c r="R704" s="3">
        <v>270000</v>
      </c>
      <c r="S704" s="3">
        <v>47700</v>
      </c>
      <c r="T704" s="20">
        <v>0</v>
      </c>
      <c r="U704" s="3">
        <f t="shared" si="166"/>
        <v>0</v>
      </c>
      <c r="V704" s="21"/>
      <c r="W704" s="3">
        <v>1081.7307692307693</v>
      </c>
      <c r="X704" s="3">
        <v>625</v>
      </c>
      <c r="Y704" s="22">
        <v>112.5</v>
      </c>
      <c r="Z704">
        <v>75</v>
      </c>
      <c r="AB704" s="3">
        <v>2048.9361921001982</v>
      </c>
      <c r="AC704" s="3">
        <v>4167</v>
      </c>
      <c r="AD704" s="3">
        <f t="shared" si="165"/>
        <v>55810.166961330964</v>
      </c>
      <c r="AE704" s="3">
        <v>4154.166666666667</v>
      </c>
      <c r="AG704" s="3">
        <f t="shared" si="160"/>
        <v>59964.333627997628</v>
      </c>
      <c r="AJ704" s="3">
        <v>0</v>
      </c>
      <c r="AK704" t="s">
        <v>100</v>
      </c>
      <c r="AM704" s="23">
        <v>0.05</v>
      </c>
      <c r="AN704" s="24">
        <f t="shared" si="168"/>
        <v>59964.333627997628</v>
      </c>
      <c r="AO704" s="25">
        <f t="shared" si="169"/>
        <v>2998.2166813998815</v>
      </c>
      <c r="AP704" s="3">
        <f t="shared" si="167"/>
        <v>29700</v>
      </c>
      <c r="AQ704" s="24">
        <f t="shared" si="170"/>
        <v>1485</v>
      </c>
      <c r="AR704" s="24">
        <f t="shared" si="171"/>
        <v>94147.550309397513</v>
      </c>
      <c r="AS704" s="24">
        <f t="shared" si="161"/>
        <v>89664.333627997636</v>
      </c>
      <c r="AT704" t="s">
        <v>134</v>
      </c>
      <c r="AU704" t="s">
        <v>134</v>
      </c>
      <c r="AV704" t="s">
        <v>135</v>
      </c>
      <c r="AW704">
        <v>38542</v>
      </c>
      <c r="AX704" t="s">
        <v>136</v>
      </c>
      <c r="AY704">
        <v>94.088300000000004</v>
      </c>
      <c r="AZ704" s="3">
        <f t="shared" si="162"/>
        <v>1000.6297308953133</v>
      </c>
      <c r="BA704" s="24">
        <f t="shared" si="163"/>
        <v>89664.333627997636</v>
      </c>
      <c r="BB704" s="24">
        <f t="shared" si="164"/>
        <v>4483.2166813998774</v>
      </c>
      <c r="BD704" t="s">
        <v>103</v>
      </c>
      <c r="BE704">
        <v>1</v>
      </c>
      <c r="BG704" t="s">
        <v>5305</v>
      </c>
      <c r="BI704" t="s">
        <v>144</v>
      </c>
      <c r="BN704" t="s">
        <v>5067</v>
      </c>
      <c r="BO704" t="s">
        <v>5100</v>
      </c>
      <c r="BP704" t="s">
        <v>5101</v>
      </c>
      <c r="BS704" t="e">
        <f>_xlfn.XLOOKUP(AV704,#REF!,#REF!)</f>
        <v>#REF!</v>
      </c>
    </row>
    <row r="705" spans="3:71" x14ac:dyDescent="0.2">
      <c r="C705" t="s">
        <v>94</v>
      </c>
      <c r="E705" t="s">
        <v>2286</v>
      </c>
      <c r="F705" t="s">
        <v>2287</v>
      </c>
      <c r="G705" t="s">
        <v>2288</v>
      </c>
      <c r="H705" s="1">
        <v>45299</v>
      </c>
      <c r="J705" t="s">
        <v>4778</v>
      </c>
      <c r="K705">
        <v>11</v>
      </c>
      <c r="L705" t="s">
        <v>4667</v>
      </c>
      <c r="M705" t="s">
        <v>3984</v>
      </c>
      <c r="N705" t="s">
        <v>4668</v>
      </c>
      <c r="O705" t="s">
        <v>98</v>
      </c>
      <c r="P705" t="s">
        <v>99</v>
      </c>
      <c r="Q705">
        <f t="shared" si="159"/>
        <v>31</v>
      </c>
      <c r="R705" s="3">
        <v>351012</v>
      </c>
      <c r="S705" s="3">
        <v>62012</v>
      </c>
      <c r="T705" s="20">
        <v>0</v>
      </c>
      <c r="U705" s="3">
        <f t="shared" si="166"/>
        <v>0</v>
      </c>
      <c r="V705" s="21"/>
      <c r="W705" s="3">
        <v>1406.2980769230769</v>
      </c>
      <c r="X705" s="3">
        <v>812.52777777777783</v>
      </c>
      <c r="Y705" s="22">
        <v>146.255</v>
      </c>
      <c r="Z705">
        <v>75</v>
      </c>
      <c r="AB705" s="3">
        <v>2920.7585418388326</v>
      </c>
      <c r="AC705" s="3">
        <v>4167</v>
      </c>
      <c r="AD705" s="3">
        <f t="shared" si="165"/>
        <v>71539.839396539683</v>
      </c>
      <c r="AE705" s="3">
        <v>4154.166666666667</v>
      </c>
      <c r="AG705" s="3">
        <f t="shared" si="160"/>
        <v>75694.006063206354</v>
      </c>
      <c r="AJ705" s="3">
        <v>0</v>
      </c>
      <c r="AK705" t="s">
        <v>100</v>
      </c>
      <c r="AM705" s="23">
        <v>0.05</v>
      </c>
      <c r="AN705" s="24">
        <f t="shared" si="168"/>
        <v>75694.006063206354</v>
      </c>
      <c r="AO705" s="25">
        <f t="shared" si="169"/>
        <v>3784.7003031603181</v>
      </c>
      <c r="AP705" s="3">
        <f t="shared" si="167"/>
        <v>29700</v>
      </c>
      <c r="AQ705" s="24">
        <f t="shared" si="170"/>
        <v>1485</v>
      </c>
      <c r="AR705" s="24">
        <f t="shared" si="171"/>
        <v>110663.70636636668</v>
      </c>
      <c r="AS705" s="24">
        <f t="shared" si="161"/>
        <v>105394.00606320635</v>
      </c>
      <c r="AT705" t="s">
        <v>134</v>
      </c>
      <c r="AU705" t="s">
        <v>134</v>
      </c>
      <c r="AV705" t="s">
        <v>135</v>
      </c>
      <c r="AW705">
        <v>86023</v>
      </c>
      <c r="AX705" t="s">
        <v>136</v>
      </c>
      <c r="AY705">
        <v>94.088300000000004</v>
      </c>
      <c r="AZ705" s="3">
        <f t="shared" si="162"/>
        <v>1176.1686242217861</v>
      </c>
      <c r="BA705" s="24">
        <f t="shared" si="163"/>
        <v>105394.00606320635</v>
      </c>
      <c r="BB705" s="24">
        <f t="shared" si="164"/>
        <v>5269.7003031603235</v>
      </c>
      <c r="BD705" t="s">
        <v>103</v>
      </c>
      <c r="BE705">
        <v>1</v>
      </c>
      <c r="BG705" t="s">
        <v>5305</v>
      </c>
      <c r="BI705" t="s">
        <v>144</v>
      </c>
      <c r="BN705" t="s">
        <v>5067</v>
      </c>
      <c r="BO705" t="s">
        <v>5088</v>
      </c>
      <c r="BP705" t="s">
        <v>5103</v>
      </c>
      <c r="BS705" t="e">
        <f>_xlfn.XLOOKUP(AV705,#REF!,#REF!)</f>
        <v>#REF!</v>
      </c>
    </row>
    <row r="706" spans="3:71" x14ac:dyDescent="0.2">
      <c r="C706" t="s">
        <v>94</v>
      </c>
      <c r="E706" t="s">
        <v>2289</v>
      </c>
      <c r="F706" t="s">
        <v>2290</v>
      </c>
      <c r="G706" t="s">
        <v>2291</v>
      </c>
      <c r="H706" s="1">
        <v>45293</v>
      </c>
      <c r="J706" t="s">
        <v>4778</v>
      </c>
      <c r="K706">
        <v>11</v>
      </c>
      <c r="L706" t="s">
        <v>4616</v>
      </c>
      <c r="M706" t="s">
        <v>4464</v>
      </c>
      <c r="N706" t="s">
        <v>4807</v>
      </c>
      <c r="O706" t="s">
        <v>98</v>
      </c>
      <c r="P706" t="s">
        <v>99</v>
      </c>
      <c r="Q706">
        <f t="shared" si="159"/>
        <v>31</v>
      </c>
      <c r="R706" s="3">
        <v>266365</v>
      </c>
      <c r="S706" s="3">
        <v>44394.083333333336</v>
      </c>
      <c r="T706" s="20">
        <v>0.08</v>
      </c>
      <c r="U706" s="3">
        <f t="shared" si="166"/>
        <v>3551.5266666666671</v>
      </c>
      <c r="V706" s="21"/>
      <c r="W706" s="3">
        <v>1067.167467948718</v>
      </c>
      <c r="X706" s="3">
        <v>616.58564814814815</v>
      </c>
      <c r="Y706" s="22">
        <v>110.98541666666667</v>
      </c>
      <c r="Z706">
        <v>75</v>
      </c>
      <c r="AB706" s="3">
        <v>0</v>
      </c>
      <c r="AC706" s="3">
        <v>4167</v>
      </c>
      <c r="AD706" s="3">
        <f t="shared" si="165"/>
        <v>53982.348532763535</v>
      </c>
      <c r="AE706" s="3">
        <v>12402.5</v>
      </c>
      <c r="AG706" s="3">
        <f t="shared" si="160"/>
        <v>66384.848532763543</v>
      </c>
      <c r="AJ706" s="3">
        <v>0</v>
      </c>
      <c r="AK706" t="s">
        <v>100</v>
      </c>
      <c r="AM706" s="23">
        <v>0.05</v>
      </c>
      <c r="AN706" s="24">
        <f t="shared" si="168"/>
        <v>66384.848532763543</v>
      </c>
      <c r="AO706" s="25">
        <f t="shared" si="169"/>
        <v>3319.2424266381772</v>
      </c>
      <c r="AP706" s="3">
        <f t="shared" si="167"/>
        <v>29700</v>
      </c>
      <c r="AQ706" s="24">
        <f t="shared" si="170"/>
        <v>1485</v>
      </c>
      <c r="AR706" s="24">
        <f t="shared" si="171"/>
        <v>100889.09095940171</v>
      </c>
      <c r="AS706" s="24">
        <f t="shared" si="161"/>
        <v>96084.848532763543</v>
      </c>
      <c r="AT706" t="s">
        <v>1869</v>
      </c>
      <c r="AU706" t="s">
        <v>1869</v>
      </c>
      <c r="AV706" t="s">
        <v>1870</v>
      </c>
      <c r="AW706">
        <v>7930000001</v>
      </c>
      <c r="AX706" t="s">
        <v>169</v>
      </c>
      <c r="AY706">
        <v>1</v>
      </c>
      <c r="AZ706" s="3">
        <f t="shared" si="162"/>
        <v>100889.09095940171</v>
      </c>
      <c r="BA706" s="24">
        <f t="shared" si="163"/>
        <v>96084.848532763543</v>
      </c>
      <c r="BB706" s="24">
        <f t="shared" si="164"/>
        <v>4804.2424266381713</v>
      </c>
      <c r="BD706" t="s">
        <v>103</v>
      </c>
      <c r="BE706">
        <v>1</v>
      </c>
      <c r="BG706" t="s">
        <v>5318</v>
      </c>
      <c r="BI706" t="s">
        <v>243</v>
      </c>
      <c r="BN706" t="s">
        <v>5080</v>
      </c>
      <c r="BO706" t="s">
        <v>5160</v>
      </c>
      <c r="BP706" t="s">
        <v>4725</v>
      </c>
      <c r="BS706" t="e">
        <f>_xlfn.XLOOKUP(AV706,#REF!,#REF!)</f>
        <v>#REF!</v>
      </c>
    </row>
    <row r="707" spans="3:71" x14ac:dyDescent="0.2">
      <c r="C707" t="s">
        <v>94</v>
      </c>
      <c r="E707" t="s">
        <v>2292</v>
      </c>
      <c r="F707" t="s">
        <v>2293</v>
      </c>
      <c r="G707" t="s">
        <v>2294</v>
      </c>
      <c r="H707" s="1">
        <v>45293</v>
      </c>
      <c r="J707" t="s">
        <v>4778</v>
      </c>
      <c r="K707">
        <v>11</v>
      </c>
      <c r="L707" t="s">
        <v>4616</v>
      </c>
      <c r="M707" t="s">
        <v>4464</v>
      </c>
      <c r="N707" t="s">
        <v>4807</v>
      </c>
      <c r="O707" t="s">
        <v>98</v>
      </c>
      <c r="P707" t="s">
        <v>99</v>
      </c>
      <c r="Q707">
        <f t="shared" si="159"/>
        <v>31</v>
      </c>
      <c r="R707" s="3">
        <v>252120</v>
      </c>
      <c r="S707" s="3">
        <v>40352.416666666664</v>
      </c>
      <c r="T707" s="20">
        <v>0.08</v>
      </c>
      <c r="U707" s="3">
        <f t="shared" si="166"/>
        <v>3228.1933333333332</v>
      </c>
      <c r="V707" s="21"/>
      <c r="W707" s="3">
        <v>1010.0961538461538</v>
      </c>
      <c r="X707" s="3">
        <v>583.6111111111112</v>
      </c>
      <c r="Y707" s="22">
        <v>105.05</v>
      </c>
      <c r="Z707">
        <v>75</v>
      </c>
      <c r="AB707" s="3">
        <v>0</v>
      </c>
      <c r="AC707" s="3">
        <v>4167</v>
      </c>
      <c r="AD707" s="3">
        <f t="shared" si="165"/>
        <v>49521.367264957269</v>
      </c>
      <c r="AE707" s="3">
        <v>12402.5</v>
      </c>
      <c r="AG707" s="3">
        <f t="shared" si="160"/>
        <v>61923.867264957269</v>
      </c>
      <c r="AJ707" s="3">
        <v>0</v>
      </c>
      <c r="AK707" t="s">
        <v>100</v>
      </c>
      <c r="AM707" s="23">
        <v>0.05</v>
      </c>
      <c r="AN707" s="24">
        <f t="shared" si="168"/>
        <v>61923.867264957269</v>
      </c>
      <c r="AO707" s="25">
        <f t="shared" si="169"/>
        <v>3096.1933632478635</v>
      </c>
      <c r="AP707" s="3">
        <f t="shared" si="167"/>
        <v>29700</v>
      </c>
      <c r="AQ707" s="24">
        <f t="shared" si="170"/>
        <v>1485</v>
      </c>
      <c r="AR707" s="24">
        <f t="shared" si="171"/>
        <v>96205.06062820513</v>
      </c>
      <c r="AS707" s="24">
        <f t="shared" si="161"/>
        <v>91623.867264957269</v>
      </c>
      <c r="AT707" t="s">
        <v>1869</v>
      </c>
      <c r="AU707" t="s">
        <v>1869</v>
      </c>
      <c r="AV707" t="s">
        <v>1870</v>
      </c>
      <c r="AW707">
        <v>7930000001</v>
      </c>
      <c r="AX707" t="s">
        <v>169</v>
      </c>
      <c r="AY707">
        <v>1</v>
      </c>
      <c r="AZ707" s="3">
        <f t="shared" si="162"/>
        <v>96205.06062820513</v>
      </c>
      <c r="BA707" s="24">
        <f t="shared" si="163"/>
        <v>91623.867264957269</v>
      </c>
      <c r="BB707" s="24">
        <f t="shared" si="164"/>
        <v>4581.1933632478613</v>
      </c>
      <c r="BD707" t="s">
        <v>103</v>
      </c>
      <c r="BE707">
        <v>1</v>
      </c>
      <c r="BG707" t="s">
        <v>5318</v>
      </c>
      <c r="BI707" t="s">
        <v>243</v>
      </c>
      <c r="BN707" t="s">
        <v>5080</v>
      </c>
      <c r="BO707" t="s">
        <v>5160</v>
      </c>
      <c r="BP707" t="s">
        <v>4725</v>
      </c>
      <c r="BS707" t="e">
        <f>_xlfn.XLOOKUP(AV707,#REF!,#REF!)</f>
        <v>#REF!</v>
      </c>
    </row>
    <row r="708" spans="3:71" x14ac:dyDescent="0.2">
      <c r="C708" t="s">
        <v>94</v>
      </c>
      <c r="E708" t="s">
        <v>2295</v>
      </c>
      <c r="F708" t="s">
        <v>2296</v>
      </c>
      <c r="G708" t="s">
        <v>2297</v>
      </c>
      <c r="H708" s="1">
        <v>45293</v>
      </c>
      <c r="J708" t="s">
        <v>4702</v>
      </c>
      <c r="K708">
        <v>13</v>
      </c>
      <c r="L708" t="s">
        <v>4691</v>
      </c>
      <c r="M708" t="s">
        <v>4444</v>
      </c>
      <c r="N708" t="s">
        <v>4668</v>
      </c>
      <c r="O708" t="s">
        <v>98</v>
      </c>
      <c r="P708" t="s">
        <v>99</v>
      </c>
      <c r="Q708">
        <f t="shared" ref="Q708:Q771" si="172">IF(IF(ISBLANK(I708),"",MONTH(I708))&lt;&gt;MONTH($Q$1),IF(($Q$1-H708)&gt;30,DAY(EOMONTH($Q$1,0)),EOMONTH($Q$1,0)-H708+1),DAY(I708))</f>
        <v>31</v>
      </c>
      <c r="R708" s="3">
        <v>752419</v>
      </c>
      <c r="S708" s="3">
        <v>125403.16666666667</v>
      </c>
      <c r="T708" s="20">
        <v>0</v>
      </c>
      <c r="U708" s="3">
        <f t="shared" si="166"/>
        <v>0</v>
      </c>
      <c r="V708" s="21"/>
      <c r="W708" s="3">
        <v>3014.4991987179487</v>
      </c>
      <c r="X708" s="3">
        <v>1741.7106481481483</v>
      </c>
      <c r="Y708" s="22">
        <v>313.50791666666669</v>
      </c>
      <c r="Z708">
        <v>75</v>
      </c>
      <c r="AB708" s="3">
        <v>5590.5224001453907</v>
      </c>
      <c r="AC708" s="3">
        <v>4167</v>
      </c>
      <c r="AD708" s="3">
        <f t="shared" si="165"/>
        <v>140305.40683034484</v>
      </c>
      <c r="AE708" s="3">
        <v>7046.666666666667</v>
      </c>
      <c r="AG708" s="3">
        <f t="shared" ref="AG708:AG771" si="173">AD708+AE708</f>
        <v>147352.0734970115</v>
      </c>
      <c r="AJ708" s="3">
        <v>35252.628306604311</v>
      </c>
      <c r="AK708" t="s">
        <v>1002</v>
      </c>
      <c r="AL708" t="s">
        <v>1003</v>
      </c>
      <c r="AM708" s="23">
        <v>0.1</v>
      </c>
      <c r="AN708" s="24">
        <f t="shared" si="168"/>
        <v>182604.70180361581</v>
      </c>
      <c r="AO708" s="25">
        <f t="shared" si="169"/>
        <v>18260.470180361583</v>
      </c>
      <c r="AP708" s="3">
        <f t="shared" si="167"/>
        <v>29700</v>
      </c>
      <c r="AQ708" s="24">
        <f t="shared" si="170"/>
        <v>2970</v>
      </c>
      <c r="AR708" s="24">
        <f t="shared" si="171"/>
        <v>233535.1719839774</v>
      </c>
      <c r="AS708" s="24">
        <f t="shared" ref="AS708:AS771" si="174">+AN708+AP708</f>
        <v>212304.70180361581</v>
      </c>
      <c r="AT708" t="s">
        <v>134</v>
      </c>
      <c r="AU708" t="s">
        <v>134</v>
      </c>
      <c r="AV708" t="s">
        <v>135</v>
      </c>
      <c r="AW708">
        <v>90324</v>
      </c>
      <c r="AX708" t="s">
        <v>136</v>
      </c>
      <c r="AY708">
        <v>94.088300000000004</v>
      </c>
      <c r="AZ708" s="3">
        <f t="shared" ref="AZ708:AZ771" si="175">AR708/AY708</f>
        <v>2482.0851475048162</v>
      </c>
      <c r="BA708" s="24">
        <f t="shared" ref="BA708:BA771" si="176">AS708</f>
        <v>212304.70180361581</v>
      </c>
      <c r="BB708" s="24">
        <f t="shared" ref="BB708:BB771" si="177">AR708-AS708</f>
        <v>21230.47018036159</v>
      </c>
      <c r="BD708" t="s">
        <v>103</v>
      </c>
      <c r="BE708">
        <v>1</v>
      </c>
      <c r="BG708" t="s">
        <v>5305</v>
      </c>
      <c r="BI708" t="s">
        <v>451</v>
      </c>
      <c r="BN708" t="s">
        <v>5119</v>
      </c>
      <c r="BO708" t="s">
        <v>134</v>
      </c>
      <c r="BP708" t="s">
        <v>5091</v>
      </c>
      <c r="BS708" t="e">
        <f>_xlfn.XLOOKUP(AV708,#REF!,#REF!)</f>
        <v>#REF!</v>
      </c>
    </row>
    <row r="709" spans="3:71" x14ac:dyDescent="0.2">
      <c r="C709" t="s">
        <v>94</v>
      </c>
      <c r="E709" t="s">
        <v>2298</v>
      </c>
      <c r="F709" t="s">
        <v>2299</v>
      </c>
      <c r="G709" t="s">
        <v>2300</v>
      </c>
      <c r="H709" s="1">
        <v>45293</v>
      </c>
      <c r="J709" t="s">
        <v>4702</v>
      </c>
      <c r="K709">
        <v>13</v>
      </c>
      <c r="L709" t="s">
        <v>4691</v>
      </c>
      <c r="M709" t="s">
        <v>4444</v>
      </c>
      <c r="N709" t="s">
        <v>4807</v>
      </c>
      <c r="O709" t="s">
        <v>98</v>
      </c>
      <c r="P709" t="s">
        <v>99</v>
      </c>
      <c r="Q709">
        <f t="shared" si="172"/>
        <v>31</v>
      </c>
      <c r="R709" s="3">
        <v>277491</v>
      </c>
      <c r="S709" s="3">
        <v>46248.5</v>
      </c>
      <c r="T709" s="20">
        <v>0</v>
      </c>
      <c r="U709" s="3">
        <f t="shared" si="166"/>
        <v>0</v>
      </c>
      <c r="V709" s="21"/>
      <c r="W709" s="3">
        <v>1111.7427884615383</v>
      </c>
      <c r="X709" s="3">
        <v>642.34027777777783</v>
      </c>
      <c r="Y709" s="22">
        <v>115.62125</v>
      </c>
      <c r="Z709">
        <v>75</v>
      </c>
      <c r="AB709" s="3">
        <v>0</v>
      </c>
      <c r="AC709" s="3">
        <v>4167</v>
      </c>
      <c r="AD709" s="3">
        <f t="shared" si="165"/>
        <v>52360.204316239317</v>
      </c>
      <c r="AE709" s="3">
        <v>7046.666666666667</v>
      </c>
      <c r="AG709" s="3">
        <f t="shared" si="173"/>
        <v>59406.870982905981</v>
      </c>
      <c r="AJ709" s="3">
        <v>0</v>
      </c>
      <c r="AK709" t="s">
        <v>100</v>
      </c>
      <c r="AM709" s="23">
        <v>0.1</v>
      </c>
      <c r="AN709" s="24">
        <f t="shared" si="168"/>
        <v>59406.870982905981</v>
      </c>
      <c r="AO709" s="25">
        <f t="shared" si="169"/>
        <v>5940.6870982905984</v>
      </c>
      <c r="AP709" s="3">
        <f t="shared" si="167"/>
        <v>29700</v>
      </c>
      <c r="AQ709" s="24">
        <f t="shared" si="170"/>
        <v>2970</v>
      </c>
      <c r="AR709" s="24">
        <f t="shared" si="171"/>
        <v>98017.558081196577</v>
      </c>
      <c r="AS709" s="24">
        <f t="shared" si="174"/>
        <v>89106.870982905981</v>
      </c>
      <c r="AT709" t="s">
        <v>134</v>
      </c>
      <c r="AU709" t="s">
        <v>134</v>
      </c>
      <c r="AV709" t="s">
        <v>135</v>
      </c>
      <c r="AW709">
        <v>37208</v>
      </c>
      <c r="AX709" t="s">
        <v>136</v>
      </c>
      <c r="AY709">
        <v>94.088300000000004</v>
      </c>
      <c r="AZ709" s="3">
        <f t="shared" si="175"/>
        <v>1041.76138883577</v>
      </c>
      <c r="BA709" s="24">
        <f t="shared" si="176"/>
        <v>89106.870982905981</v>
      </c>
      <c r="BB709" s="24">
        <f t="shared" si="177"/>
        <v>8910.6870982905966</v>
      </c>
      <c r="BD709" t="s">
        <v>103</v>
      </c>
      <c r="BE709">
        <v>1</v>
      </c>
      <c r="BG709" t="s">
        <v>5305</v>
      </c>
      <c r="BI709" t="s">
        <v>598</v>
      </c>
      <c r="BN709" t="s">
        <v>5128</v>
      </c>
      <c r="BO709" t="s">
        <v>5132</v>
      </c>
      <c r="BP709" t="s">
        <v>4725</v>
      </c>
      <c r="BS709" t="e">
        <f>_xlfn.XLOOKUP(AV709,#REF!,#REF!)</f>
        <v>#REF!</v>
      </c>
    </row>
    <row r="710" spans="3:71" x14ac:dyDescent="0.2">
      <c r="C710" t="s">
        <v>94</v>
      </c>
      <c r="E710" t="s">
        <v>2301</v>
      </c>
      <c r="F710" t="s">
        <v>2302</v>
      </c>
      <c r="G710" t="s">
        <v>2303</v>
      </c>
      <c r="H710" s="1">
        <v>45293</v>
      </c>
      <c r="J710" t="s">
        <v>4702</v>
      </c>
      <c r="K710">
        <v>13</v>
      </c>
      <c r="L710" t="s">
        <v>4691</v>
      </c>
      <c r="M710" t="s">
        <v>4444</v>
      </c>
      <c r="N710" t="s">
        <v>4807</v>
      </c>
      <c r="O710" t="s">
        <v>98</v>
      </c>
      <c r="P710" t="s">
        <v>99</v>
      </c>
      <c r="Q710">
        <f t="shared" si="172"/>
        <v>31</v>
      </c>
      <c r="R710" s="3">
        <v>331482</v>
      </c>
      <c r="S710" s="3">
        <v>55246.916666666664</v>
      </c>
      <c r="T710" s="20">
        <v>0</v>
      </c>
      <c r="U710" s="3">
        <f t="shared" si="166"/>
        <v>0</v>
      </c>
      <c r="V710" s="21"/>
      <c r="W710" s="3">
        <v>1328.0528846153845</v>
      </c>
      <c r="X710" s="3">
        <v>767.31944444444457</v>
      </c>
      <c r="Y710" s="22">
        <v>138.11750000000001</v>
      </c>
      <c r="Z710">
        <v>75</v>
      </c>
      <c r="AB710" s="3">
        <v>0</v>
      </c>
      <c r="AC710" s="3">
        <v>4167</v>
      </c>
      <c r="AD710" s="3">
        <f t="shared" si="165"/>
        <v>61722.406495726493</v>
      </c>
      <c r="AE710" s="3">
        <v>7046.666666666667</v>
      </c>
      <c r="AG710" s="3">
        <f t="shared" si="173"/>
        <v>68769.073162393164</v>
      </c>
      <c r="AJ710" s="3">
        <v>0</v>
      </c>
      <c r="AK710" t="s">
        <v>100</v>
      </c>
      <c r="AM710" s="23">
        <v>0.1</v>
      </c>
      <c r="AN710" s="24">
        <f t="shared" si="168"/>
        <v>68769.073162393164</v>
      </c>
      <c r="AO710" s="25">
        <f t="shared" si="169"/>
        <v>6876.907316239317</v>
      </c>
      <c r="AP710" s="3">
        <f t="shared" si="167"/>
        <v>29700</v>
      </c>
      <c r="AQ710" s="24">
        <f t="shared" si="170"/>
        <v>2970</v>
      </c>
      <c r="AR710" s="24">
        <f t="shared" si="171"/>
        <v>108315.98047863248</v>
      </c>
      <c r="AS710" s="24">
        <f t="shared" si="174"/>
        <v>98469.073162393164</v>
      </c>
      <c r="AT710" t="s">
        <v>134</v>
      </c>
      <c r="AU710" t="s">
        <v>134</v>
      </c>
      <c r="AV710" t="s">
        <v>135</v>
      </c>
      <c r="AW710">
        <v>37208</v>
      </c>
      <c r="AX710" t="s">
        <v>136</v>
      </c>
      <c r="AY710">
        <v>94.088300000000004</v>
      </c>
      <c r="AZ710" s="3">
        <f t="shared" si="175"/>
        <v>1151.2162562043577</v>
      </c>
      <c r="BA710" s="24">
        <f t="shared" si="176"/>
        <v>98469.073162393164</v>
      </c>
      <c r="BB710" s="24">
        <f t="shared" si="177"/>
        <v>9846.9073162393179</v>
      </c>
      <c r="BD710" t="s">
        <v>103</v>
      </c>
      <c r="BE710">
        <v>1</v>
      </c>
      <c r="BG710" t="s">
        <v>5305</v>
      </c>
      <c r="BI710" t="s">
        <v>598</v>
      </c>
      <c r="BN710" t="s">
        <v>5128</v>
      </c>
      <c r="BO710" t="s">
        <v>5132</v>
      </c>
      <c r="BP710" t="s">
        <v>4725</v>
      </c>
      <c r="BS710" t="e">
        <f>_xlfn.XLOOKUP(AV710,#REF!,#REF!)</f>
        <v>#REF!</v>
      </c>
    </row>
    <row r="711" spans="3:71" x14ac:dyDescent="0.2">
      <c r="C711" t="s">
        <v>94</v>
      </c>
      <c r="E711" t="s">
        <v>2304</v>
      </c>
      <c r="F711" t="s">
        <v>2305</v>
      </c>
      <c r="G711" t="s">
        <v>2306</v>
      </c>
      <c r="H711" s="1">
        <v>45296</v>
      </c>
      <c r="J711" t="s">
        <v>4778</v>
      </c>
      <c r="K711">
        <v>11</v>
      </c>
      <c r="L711" t="s">
        <v>4667</v>
      </c>
      <c r="M711" t="s">
        <v>3984</v>
      </c>
      <c r="N711" t="s">
        <v>4668</v>
      </c>
      <c r="O711" t="s">
        <v>98</v>
      </c>
      <c r="P711" t="s">
        <v>99</v>
      </c>
      <c r="Q711">
        <f t="shared" si="172"/>
        <v>31</v>
      </c>
      <c r="R711" s="3">
        <v>252144</v>
      </c>
      <c r="S711" s="3">
        <v>34013.416666666664</v>
      </c>
      <c r="T711" s="20">
        <v>0</v>
      </c>
      <c r="U711" s="3">
        <f t="shared" si="166"/>
        <v>0</v>
      </c>
      <c r="V711" s="21"/>
      <c r="W711" s="3">
        <v>1010.1923076923077</v>
      </c>
      <c r="X711" s="3">
        <v>583.66666666666663</v>
      </c>
      <c r="Y711" s="22">
        <v>105.06</v>
      </c>
      <c r="Z711">
        <v>75</v>
      </c>
      <c r="AB711" s="3">
        <v>0</v>
      </c>
      <c r="AC711" s="3">
        <v>4167</v>
      </c>
      <c r="AD711" s="3">
        <f t="shared" si="165"/>
        <v>39954.335641025631</v>
      </c>
      <c r="AE711" s="3">
        <v>4154.166666666667</v>
      </c>
      <c r="AG711" s="3">
        <f t="shared" si="173"/>
        <v>44108.502307692295</v>
      </c>
      <c r="AJ711" s="3">
        <v>0</v>
      </c>
      <c r="AK711" t="s">
        <v>100</v>
      </c>
      <c r="AM711" s="23">
        <v>0.05</v>
      </c>
      <c r="AN711" s="24">
        <f t="shared" si="168"/>
        <v>44108.502307692295</v>
      </c>
      <c r="AO711" s="25">
        <f t="shared" si="169"/>
        <v>2205.4251153846149</v>
      </c>
      <c r="AP711" s="3">
        <f t="shared" si="167"/>
        <v>29700</v>
      </c>
      <c r="AQ711" s="24">
        <f t="shared" si="170"/>
        <v>1485</v>
      </c>
      <c r="AR711" s="24">
        <f t="shared" si="171"/>
        <v>77498.927423076908</v>
      </c>
      <c r="AS711" s="24">
        <f t="shared" si="174"/>
        <v>73808.502307692295</v>
      </c>
      <c r="AT711" t="s">
        <v>188</v>
      </c>
      <c r="AU711" t="s">
        <v>188</v>
      </c>
      <c r="AV711" t="s">
        <v>189</v>
      </c>
      <c r="AW711">
        <v>5027</v>
      </c>
      <c r="AX711" t="s">
        <v>190</v>
      </c>
      <c r="AY711">
        <v>65.109899999999996</v>
      </c>
      <c r="AZ711" s="3">
        <f t="shared" si="175"/>
        <v>1190.278704514627</v>
      </c>
      <c r="BA711" s="24">
        <f t="shared" si="176"/>
        <v>73808.502307692295</v>
      </c>
      <c r="BB711" s="24">
        <f t="shared" si="177"/>
        <v>3690.4251153846126</v>
      </c>
      <c r="BD711" t="s">
        <v>103</v>
      </c>
      <c r="BE711">
        <v>1</v>
      </c>
      <c r="BG711" t="s">
        <v>5308</v>
      </c>
      <c r="BI711" t="s">
        <v>144</v>
      </c>
      <c r="BN711" t="s">
        <v>5067</v>
      </c>
      <c r="BO711" t="s">
        <v>188</v>
      </c>
      <c r="BP711" t="s">
        <v>5196</v>
      </c>
      <c r="BS711" t="e">
        <f>_xlfn.XLOOKUP(AV711,#REF!,#REF!)</f>
        <v>#REF!</v>
      </c>
    </row>
    <row r="712" spans="3:71" x14ac:dyDescent="0.2">
      <c r="C712" t="s">
        <v>94</v>
      </c>
      <c r="E712" t="s">
        <v>2307</v>
      </c>
      <c r="F712" t="s">
        <v>2308</v>
      </c>
      <c r="G712" t="s">
        <v>2309</v>
      </c>
      <c r="H712" s="1">
        <v>45299</v>
      </c>
      <c r="J712" t="s">
        <v>4697</v>
      </c>
      <c r="K712">
        <v>14</v>
      </c>
      <c r="L712" t="s">
        <v>4783</v>
      </c>
      <c r="M712" t="s">
        <v>3525</v>
      </c>
      <c r="N712" t="s">
        <v>4668</v>
      </c>
      <c r="O712" t="s">
        <v>98</v>
      </c>
      <c r="P712" t="s">
        <v>99</v>
      </c>
      <c r="Q712">
        <f t="shared" si="172"/>
        <v>31</v>
      </c>
      <c r="R712" s="3">
        <v>721628</v>
      </c>
      <c r="S712" s="3">
        <v>120271.33333333333</v>
      </c>
      <c r="T712" s="20">
        <v>0.13</v>
      </c>
      <c r="U712" s="3">
        <f t="shared" si="166"/>
        <v>15635.273333333333</v>
      </c>
      <c r="V712" s="21"/>
      <c r="W712" s="3">
        <v>2891.1378205128203</v>
      </c>
      <c r="X712" s="3">
        <v>1670.4351851851852</v>
      </c>
      <c r="Y712" s="22">
        <v>300.67833333333334</v>
      </c>
      <c r="Z712">
        <v>75</v>
      </c>
      <c r="AB712" s="3">
        <v>5268.8394179856596</v>
      </c>
      <c r="AC712" s="3">
        <v>4167</v>
      </c>
      <c r="AD712" s="3">
        <f t="shared" si="165"/>
        <v>150279.69742368368</v>
      </c>
      <c r="AE712" s="3">
        <v>13617.5</v>
      </c>
      <c r="AG712" s="3">
        <f t="shared" si="173"/>
        <v>163897.19742368368</v>
      </c>
      <c r="AJ712" s="3">
        <v>0</v>
      </c>
      <c r="AK712" t="s">
        <v>100</v>
      </c>
      <c r="AM712" s="23">
        <v>8.5000000000000006E-2</v>
      </c>
      <c r="AN712" s="24">
        <f t="shared" si="168"/>
        <v>163897.19742368368</v>
      </c>
      <c r="AO712" s="25">
        <f t="shared" si="169"/>
        <v>13931.261781013114</v>
      </c>
      <c r="AP712" s="3">
        <f t="shared" si="167"/>
        <v>29700</v>
      </c>
      <c r="AQ712" s="24">
        <f t="shared" si="170"/>
        <v>2524.5</v>
      </c>
      <c r="AR712" s="24">
        <f t="shared" si="171"/>
        <v>210052.95920469679</v>
      </c>
      <c r="AS712" s="24">
        <f t="shared" si="174"/>
        <v>193597.19742368368</v>
      </c>
      <c r="AT712" t="s">
        <v>101</v>
      </c>
      <c r="AU712" t="s">
        <v>101</v>
      </c>
      <c r="AV712" t="s">
        <v>101</v>
      </c>
      <c r="AW712">
        <v>2046100</v>
      </c>
      <c r="AX712" t="s">
        <v>102</v>
      </c>
      <c r="AY712">
        <v>108.643</v>
      </c>
      <c r="AZ712" s="3">
        <f t="shared" si="175"/>
        <v>1933.4237751598978</v>
      </c>
      <c r="BA712" s="24">
        <f t="shared" si="176"/>
        <v>193597.19742368368</v>
      </c>
      <c r="BB712" s="24">
        <f t="shared" si="177"/>
        <v>16455.761781013105</v>
      </c>
      <c r="BD712" t="s">
        <v>103</v>
      </c>
      <c r="BE712">
        <v>1</v>
      </c>
      <c r="BG712" t="s">
        <v>5304</v>
      </c>
      <c r="BI712" t="s">
        <v>2047</v>
      </c>
      <c r="BN712" t="s">
        <v>5197</v>
      </c>
      <c r="BO712" t="s">
        <v>5197</v>
      </c>
      <c r="BP712" t="s">
        <v>5197</v>
      </c>
    </row>
    <row r="713" spans="3:71" x14ac:dyDescent="0.2">
      <c r="C713" t="s">
        <v>94</v>
      </c>
      <c r="E713" t="s">
        <v>2310</v>
      </c>
      <c r="F713" t="s">
        <v>2311</v>
      </c>
      <c r="G713" t="s">
        <v>2312</v>
      </c>
      <c r="H713" s="1">
        <v>45299</v>
      </c>
      <c r="J713" t="s">
        <v>4697</v>
      </c>
      <c r="K713">
        <v>14</v>
      </c>
      <c r="L713" t="s">
        <v>4783</v>
      </c>
      <c r="M713" t="s">
        <v>3525</v>
      </c>
      <c r="N713" t="s">
        <v>4668</v>
      </c>
      <c r="O713" t="s">
        <v>98</v>
      </c>
      <c r="P713" t="s">
        <v>99</v>
      </c>
      <c r="Q713">
        <f t="shared" si="172"/>
        <v>31</v>
      </c>
      <c r="R713" s="3">
        <v>886423</v>
      </c>
      <c r="S713" s="3">
        <v>147737.08333333334</v>
      </c>
      <c r="T713" s="20">
        <v>0.13</v>
      </c>
      <c r="U713" s="3">
        <f t="shared" si="166"/>
        <v>19205.820833333335</v>
      </c>
      <c r="V713" s="21"/>
      <c r="W713" s="3">
        <v>3551.3741987179487</v>
      </c>
      <c r="X713" s="3">
        <v>2051.9050925925926</v>
      </c>
      <c r="Y713" s="22">
        <v>369.34291666666667</v>
      </c>
      <c r="Z713">
        <v>75</v>
      </c>
      <c r="AB713" s="3">
        <v>0</v>
      </c>
      <c r="AC713" s="3">
        <v>4167</v>
      </c>
      <c r="AD713" s="3">
        <f t="shared" ref="AD713:AD776" si="178">S713+U713+V713+W713+X713+Y713+Z713+AA713+AB713+AC713</f>
        <v>177157.52637464387</v>
      </c>
      <c r="AE713" s="3">
        <v>13617.5</v>
      </c>
      <c r="AG713" s="3">
        <f t="shared" si="173"/>
        <v>190775.02637464387</v>
      </c>
      <c r="AJ713" s="3">
        <v>0</v>
      </c>
      <c r="AK713" t="s">
        <v>100</v>
      </c>
      <c r="AM713" s="23">
        <v>8.5000000000000006E-2</v>
      </c>
      <c r="AN713" s="24">
        <f t="shared" si="168"/>
        <v>190775.02637464387</v>
      </c>
      <c r="AO713" s="25">
        <f t="shared" si="169"/>
        <v>16215.87724184473</v>
      </c>
      <c r="AP713" s="3">
        <f t="shared" si="167"/>
        <v>29700</v>
      </c>
      <c r="AQ713" s="24">
        <f t="shared" si="170"/>
        <v>2524.5</v>
      </c>
      <c r="AR713" s="24">
        <f t="shared" si="171"/>
        <v>239215.40361648859</v>
      </c>
      <c r="AS713" s="24">
        <f t="shared" si="174"/>
        <v>220475.02637464387</v>
      </c>
      <c r="AT713" t="s">
        <v>101</v>
      </c>
      <c r="AU713" t="s">
        <v>101</v>
      </c>
      <c r="AV713" t="s">
        <v>101</v>
      </c>
      <c r="AW713">
        <v>2046100</v>
      </c>
      <c r="AX713" t="s">
        <v>102</v>
      </c>
      <c r="AY713">
        <v>108.643</v>
      </c>
      <c r="AZ713" s="3">
        <f t="shared" si="175"/>
        <v>2201.8482885826843</v>
      </c>
      <c r="BA713" s="24">
        <f t="shared" si="176"/>
        <v>220475.02637464387</v>
      </c>
      <c r="BB713" s="24">
        <f t="shared" si="177"/>
        <v>18740.377241844719</v>
      </c>
      <c r="BD713" t="s">
        <v>103</v>
      </c>
      <c r="BE713">
        <v>1</v>
      </c>
      <c r="BG713" t="s">
        <v>5304</v>
      </c>
      <c r="BI713" t="s">
        <v>2047</v>
      </c>
      <c r="BN713" t="s">
        <v>5197</v>
      </c>
      <c r="BO713" t="s">
        <v>5197</v>
      </c>
      <c r="BP713" t="s">
        <v>5197</v>
      </c>
    </row>
    <row r="714" spans="3:71" x14ac:dyDescent="0.2">
      <c r="C714" t="s">
        <v>94</v>
      </c>
      <c r="E714" t="s">
        <v>2313</v>
      </c>
      <c r="F714" t="s">
        <v>2314</v>
      </c>
      <c r="G714" t="s">
        <v>2315</v>
      </c>
      <c r="H714" s="1">
        <v>45306</v>
      </c>
      <c r="J714" t="s">
        <v>4702</v>
      </c>
      <c r="K714">
        <v>13</v>
      </c>
      <c r="L714" t="s">
        <v>4783</v>
      </c>
      <c r="M714" t="s">
        <v>3525</v>
      </c>
      <c r="N714" t="s">
        <v>4668</v>
      </c>
      <c r="O714" t="s">
        <v>98</v>
      </c>
      <c r="P714" t="s">
        <v>99</v>
      </c>
      <c r="Q714">
        <f t="shared" si="172"/>
        <v>31</v>
      </c>
      <c r="R714" s="3">
        <v>698292</v>
      </c>
      <c r="S714" s="3">
        <v>116381.91666666667</v>
      </c>
      <c r="T714" s="20">
        <v>0.13</v>
      </c>
      <c r="U714" s="3">
        <f t="shared" si="166"/>
        <v>15129.649166666668</v>
      </c>
      <c r="V714" s="21"/>
      <c r="W714" s="3">
        <v>2797.6442307692309</v>
      </c>
      <c r="X714" s="3">
        <v>1616.4166666666667</v>
      </c>
      <c r="Y714" s="22">
        <v>290.95499999999998</v>
      </c>
      <c r="Z714">
        <v>75</v>
      </c>
      <c r="AB714" s="3">
        <v>0</v>
      </c>
      <c r="AC714" s="3">
        <v>4167</v>
      </c>
      <c r="AD714" s="3">
        <f t="shared" si="178"/>
        <v>140458.58173076919</v>
      </c>
      <c r="AE714" s="3">
        <v>13617.5</v>
      </c>
      <c r="AG714" s="3">
        <f t="shared" si="173"/>
        <v>154076.08173076919</v>
      </c>
      <c r="AJ714" s="3">
        <v>0</v>
      </c>
      <c r="AK714" t="s">
        <v>100</v>
      </c>
      <c r="AM714" s="23">
        <v>8.5000000000000006E-2</v>
      </c>
      <c r="AN714" s="24">
        <f t="shared" si="168"/>
        <v>154076.08173076919</v>
      </c>
      <c r="AO714" s="25">
        <f t="shared" si="169"/>
        <v>13096.466947115383</v>
      </c>
      <c r="AP714" s="3">
        <f t="shared" si="167"/>
        <v>29700</v>
      </c>
      <c r="AQ714" s="24">
        <f t="shared" si="170"/>
        <v>2524.5</v>
      </c>
      <c r="AR714" s="24">
        <f t="shared" si="171"/>
        <v>199397.04867788457</v>
      </c>
      <c r="AS714" s="24">
        <f t="shared" si="174"/>
        <v>183776.08173076919</v>
      </c>
      <c r="AT714" t="s">
        <v>101</v>
      </c>
      <c r="AU714" t="s">
        <v>101</v>
      </c>
      <c r="AV714" t="s">
        <v>101</v>
      </c>
      <c r="AW714">
        <v>2046100</v>
      </c>
      <c r="AX714" t="s">
        <v>102</v>
      </c>
      <c r="AY714">
        <v>108.643</v>
      </c>
      <c r="AZ714" s="3">
        <f t="shared" si="175"/>
        <v>1835.3418874468173</v>
      </c>
      <c r="BA714" s="24">
        <f t="shared" si="176"/>
        <v>183776.08173076919</v>
      </c>
      <c r="BB714" s="24">
        <f t="shared" si="177"/>
        <v>15620.966947115376</v>
      </c>
      <c r="BD714" t="s">
        <v>103</v>
      </c>
      <c r="BE714">
        <v>1</v>
      </c>
      <c r="BG714" t="s">
        <v>5304</v>
      </c>
      <c r="BI714" t="s">
        <v>2047</v>
      </c>
      <c r="BN714" t="s">
        <v>5198</v>
      </c>
      <c r="BO714" t="s">
        <v>5197</v>
      </c>
      <c r="BP714" t="s">
        <v>5197</v>
      </c>
    </row>
    <row r="715" spans="3:71" x14ac:dyDescent="0.2">
      <c r="C715" t="s">
        <v>94</v>
      </c>
      <c r="E715" t="s">
        <v>2316</v>
      </c>
      <c r="F715" t="s">
        <v>2317</v>
      </c>
      <c r="G715" t="s">
        <v>2318</v>
      </c>
      <c r="H715" s="1">
        <v>45324</v>
      </c>
      <c r="J715" t="s">
        <v>151</v>
      </c>
      <c r="K715">
        <v>16</v>
      </c>
      <c r="L715" t="s">
        <v>4783</v>
      </c>
      <c r="M715" t="s">
        <v>3525</v>
      </c>
      <c r="N715" t="s">
        <v>4668</v>
      </c>
      <c r="O715" t="s">
        <v>98</v>
      </c>
      <c r="P715" t="s">
        <v>99</v>
      </c>
      <c r="Q715">
        <f t="shared" si="172"/>
        <v>31</v>
      </c>
      <c r="R715" s="3">
        <v>1571862</v>
      </c>
      <c r="S715" s="3">
        <v>261977</v>
      </c>
      <c r="T715" s="20">
        <v>0.13</v>
      </c>
      <c r="U715" s="3">
        <f t="shared" si="166"/>
        <v>34057.01</v>
      </c>
      <c r="V715" s="21"/>
      <c r="W715" s="3">
        <v>6297.5240384615381</v>
      </c>
      <c r="X715" s="3">
        <v>3638.5694444444448</v>
      </c>
      <c r="Y715" s="22">
        <v>654.9425</v>
      </c>
      <c r="Z715">
        <v>75</v>
      </c>
      <c r="AB715" s="3">
        <v>0</v>
      </c>
      <c r="AC715" s="3">
        <v>4167</v>
      </c>
      <c r="AD715" s="3">
        <f t="shared" si="178"/>
        <v>310867.04598290601</v>
      </c>
      <c r="AE715" s="3">
        <v>13617.5</v>
      </c>
      <c r="AG715" s="3">
        <f t="shared" si="173"/>
        <v>324484.54598290601</v>
      </c>
      <c r="AJ715" s="3">
        <v>0</v>
      </c>
      <c r="AK715" t="s">
        <v>100</v>
      </c>
      <c r="AM715" s="23">
        <v>8.5000000000000006E-2</v>
      </c>
      <c r="AN715" s="24">
        <f t="shared" si="168"/>
        <v>324484.54598290601</v>
      </c>
      <c r="AO715" s="25">
        <f t="shared" si="169"/>
        <v>27581.186408547012</v>
      </c>
      <c r="AP715" s="3">
        <f t="shared" si="167"/>
        <v>29700</v>
      </c>
      <c r="AQ715" s="24">
        <f t="shared" si="170"/>
        <v>2524.5</v>
      </c>
      <c r="AR715" s="24">
        <f t="shared" si="171"/>
        <v>384290.232391453</v>
      </c>
      <c r="AS715" s="24">
        <f t="shared" si="174"/>
        <v>354184.54598290601</v>
      </c>
      <c r="AT715" t="s">
        <v>134</v>
      </c>
      <c r="AU715" t="s">
        <v>134</v>
      </c>
      <c r="AV715" t="s">
        <v>135</v>
      </c>
      <c r="AW715">
        <v>37214</v>
      </c>
      <c r="AX715" t="s">
        <v>136</v>
      </c>
      <c r="AY715">
        <v>94.088300000000004</v>
      </c>
      <c r="AZ715" s="3">
        <f t="shared" si="175"/>
        <v>4084.3572728113163</v>
      </c>
      <c r="BA715" s="24">
        <f t="shared" si="176"/>
        <v>354184.54598290601</v>
      </c>
      <c r="BB715" s="24">
        <f t="shared" si="177"/>
        <v>30105.686408546986</v>
      </c>
      <c r="BD715" t="s">
        <v>103</v>
      </c>
      <c r="BE715">
        <v>1</v>
      </c>
      <c r="BG715" t="s">
        <v>5305</v>
      </c>
      <c r="BI715" t="s">
        <v>2047</v>
      </c>
      <c r="BN715" t="s">
        <v>5197</v>
      </c>
      <c r="BO715" t="s">
        <v>5197</v>
      </c>
      <c r="BP715" t="s">
        <v>5197</v>
      </c>
      <c r="BS715" t="e">
        <f>_xlfn.XLOOKUP(AV715,#REF!,#REF!)</f>
        <v>#REF!</v>
      </c>
    </row>
    <row r="716" spans="3:71" x14ac:dyDescent="0.2">
      <c r="C716" t="s">
        <v>94</v>
      </c>
      <c r="E716" t="s">
        <v>2319</v>
      </c>
      <c r="F716" s="28" t="s">
        <v>2320</v>
      </c>
      <c r="G716" t="s">
        <v>2321</v>
      </c>
      <c r="H716" s="1">
        <v>45293</v>
      </c>
      <c r="J716" t="s">
        <v>4678</v>
      </c>
      <c r="K716">
        <v>15</v>
      </c>
      <c r="L716" t="s">
        <v>4691</v>
      </c>
      <c r="M716" t="s">
        <v>4444</v>
      </c>
      <c r="N716" t="s">
        <v>4911</v>
      </c>
      <c r="O716" t="s">
        <v>98</v>
      </c>
      <c r="P716" t="s">
        <v>99</v>
      </c>
      <c r="Q716">
        <f t="shared" si="172"/>
        <v>31</v>
      </c>
      <c r="R716" s="3">
        <v>252120</v>
      </c>
      <c r="S716" s="3">
        <v>51498.666666666664</v>
      </c>
      <c r="T716" s="20">
        <v>0</v>
      </c>
      <c r="U716" s="3">
        <f t="shared" si="166"/>
        <v>0</v>
      </c>
      <c r="V716" s="21"/>
      <c r="W716" s="3">
        <v>1010.0961538461538</v>
      </c>
      <c r="X716" s="3">
        <v>583.6111111111112</v>
      </c>
      <c r="Y716" s="22">
        <v>105.05</v>
      </c>
      <c r="Z716">
        <v>75</v>
      </c>
      <c r="AB716" s="3">
        <v>0</v>
      </c>
      <c r="AC716" s="3">
        <v>4167</v>
      </c>
      <c r="AD716" s="3">
        <f t="shared" si="178"/>
        <v>57439.423931623933</v>
      </c>
      <c r="AE716" s="3">
        <v>7046.666666666667</v>
      </c>
      <c r="AG716" s="3">
        <f t="shared" si="173"/>
        <v>64486.090598290597</v>
      </c>
      <c r="AJ716" s="3">
        <v>7372.3146980524034</v>
      </c>
      <c r="AK716" t="s">
        <v>433</v>
      </c>
      <c r="AL716" t="s">
        <v>434</v>
      </c>
      <c r="AM716" s="23">
        <v>0.1</v>
      </c>
      <c r="AN716" s="24">
        <f t="shared" si="168"/>
        <v>71858.405296343</v>
      </c>
      <c r="AO716" s="25">
        <f t="shared" si="169"/>
        <v>7185.8405296343008</v>
      </c>
      <c r="AP716" s="3">
        <v>43000</v>
      </c>
      <c r="AQ716" s="24">
        <f t="shared" si="170"/>
        <v>4300</v>
      </c>
      <c r="AR716" s="24">
        <f t="shared" si="171"/>
        <v>126344.2458259773</v>
      </c>
      <c r="AS716" s="24">
        <f t="shared" si="174"/>
        <v>114858.405296343</v>
      </c>
      <c r="AT716" t="s">
        <v>1837</v>
      </c>
      <c r="AU716" t="s">
        <v>1837</v>
      </c>
      <c r="AV716" t="s">
        <v>1838</v>
      </c>
      <c r="AW716" t="s">
        <v>1837</v>
      </c>
      <c r="AX716" t="s">
        <v>169</v>
      </c>
      <c r="AY716">
        <v>1</v>
      </c>
      <c r="AZ716" s="3">
        <f t="shared" si="175"/>
        <v>126344.2458259773</v>
      </c>
      <c r="BA716" s="24">
        <f t="shared" si="176"/>
        <v>114858.405296343</v>
      </c>
      <c r="BB716" s="24">
        <f t="shared" si="177"/>
        <v>11485.840529634297</v>
      </c>
      <c r="BD716" t="s">
        <v>103</v>
      </c>
      <c r="BE716">
        <v>1</v>
      </c>
      <c r="BG716" t="s">
        <v>5317</v>
      </c>
      <c r="BI716" t="s">
        <v>435</v>
      </c>
      <c r="BN716" t="s">
        <v>5128</v>
      </c>
      <c r="BO716" t="s">
        <v>5132</v>
      </c>
      <c r="BP716" t="s">
        <v>4725</v>
      </c>
      <c r="BS716" t="e">
        <f>_xlfn.XLOOKUP(AV716,#REF!,#REF!)</f>
        <v>#REF!</v>
      </c>
    </row>
    <row r="717" spans="3:71" x14ac:dyDescent="0.2">
      <c r="C717" t="s">
        <v>94</v>
      </c>
      <c r="E717" t="s">
        <v>2322</v>
      </c>
      <c r="F717" s="28" t="s">
        <v>2323</v>
      </c>
      <c r="G717" t="s">
        <v>2324</v>
      </c>
      <c r="H717" s="1">
        <v>45293</v>
      </c>
      <c r="J717" t="s">
        <v>4702</v>
      </c>
      <c r="K717">
        <v>13</v>
      </c>
      <c r="L717" t="s">
        <v>4691</v>
      </c>
      <c r="M717" t="s">
        <v>4444</v>
      </c>
      <c r="N717" t="s">
        <v>4911</v>
      </c>
      <c r="O717" t="s">
        <v>98</v>
      </c>
      <c r="P717" t="s">
        <v>99</v>
      </c>
      <c r="Q717">
        <f t="shared" si="172"/>
        <v>31</v>
      </c>
      <c r="R717" s="3">
        <v>428280</v>
      </c>
      <c r="S717" s="3">
        <v>71380</v>
      </c>
      <c r="T717" s="20">
        <v>0</v>
      </c>
      <c r="U717" s="3">
        <f t="shared" ref="U717:U780" si="179">+S717*T717</f>
        <v>0</v>
      </c>
      <c r="V717" s="21"/>
      <c r="W717" s="3">
        <v>1715.8653846153845</v>
      </c>
      <c r="X717" s="3">
        <v>991.38888888888891</v>
      </c>
      <c r="Y717" s="22">
        <v>178.45000000000002</v>
      </c>
      <c r="Z717">
        <v>75</v>
      </c>
      <c r="AB717" s="3">
        <v>0</v>
      </c>
      <c r="AC717" s="3">
        <v>4167</v>
      </c>
      <c r="AD717" s="3">
        <f t="shared" si="178"/>
        <v>78507.704273504278</v>
      </c>
      <c r="AE717" s="3">
        <v>7046.666666666667</v>
      </c>
      <c r="AG717" s="3">
        <f t="shared" si="173"/>
        <v>85554.370940170949</v>
      </c>
      <c r="AJ717" s="3">
        <v>0</v>
      </c>
      <c r="AK717" t="s">
        <v>100</v>
      </c>
      <c r="AM717" s="23">
        <v>0.1</v>
      </c>
      <c r="AN717" s="24">
        <f t="shared" si="168"/>
        <v>85554.370940170949</v>
      </c>
      <c r="AO717" s="25">
        <f t="shared" si="169"/>
        <v>8555.4370940170957</v>
      </c>
      <c r="AP717" s="3">
        <v>43000</v>
      </c>
      <c r="AQ717" s="24">
        <f t="shared" si="170"/>
        <v>4300</v>
      </c>
      <c r="AR717" s="24">
        <f t="shared" si="171"/>
        <v>141409.80803418806</v>
      </c>
      <c r="AS717" s="24">
        <f t="shared" si="174"/>
        <v>128554.37094017095</v>
      </c>
      <c r="AT717" t="s">
        <v>1837</v>
      </c>
      <c r="AU717" t="s">
        <v>1837</v>
      </c>
      <c r="AV717" t="s">
        <v>1838</v>
      </c>
      <c r="AW717" t="s">
        <v>1837</v>
      </c>
      <c r="AX717" t="s">
        <v>169</v>
      </c>
      <c r="AY717">
        <v>1</v>
      </c>
      <c r="AZ717" s="3">
        <f t="shared" si="175"/>
        <v>141409.80803418806</v>
      </c>
      <c r="BA717" s="24">
        <f t="shared" si="176"/>
        <v>128554.37094017095</v>
      </c>
      <c r="BB717" s="24">
        <f t="shared" si="177"/>
        <v>12855.437094017107</v>
      </c>
      <c r="BD717" t="s">
        <v>103</v>
      </c>
      <c r="BE717">
        <v>1</v>
      </c>
      <c r="BG717" t="s">
        <v>5317</v>
      </c>
      <c r="BI717" t="s">
        <v>598</v>
      </c>
      <c r="BN717" t="s">
        <v>5128</v>
      </c>
      <c r="BO717" t="s">
        <v>1837</v>
      </c>
      <c r="BP717" t="s">
        <v>1837</v>
      </c>
      <c r="BS717" t="e">
        <f>_xlfn.XLOOKUP(AV717,#REF!,#REF!)</f>
        <v>#REF!</v>
      </c>
    </row>
    <row r="718" spans="3:71" x14ac:dyDescent="0.2">
      <c r="C718" t="s">
        <v>94</v>
      </c>
      <c r="E718" t="s">
        <v>2325</v>
      </c>
      <c r="F718" s="28" t="s">
        <v>2326</v>
      </c>
      <c r="G718" t="s">
        <v>2327</v>
      </c>
      <c r="H718" s="1">
        <v>45293</v>
      </c>
      <c r="J718" t="s">
        <v>4678</v>
      </c>
      <c r="K718">
        <v>15</v>
      </c>
      <c r="L718" t="s">
        <v>4691</v>
      </c>
      <c r="M718" t="s">
        <v>4444</v>
      </c>
      <c r="N718" t="s">
        <v>4911</v>
      </c>
      <c r="O718" t="s">
        <v>98</v>
      </c>
      <c r="P718" t="s">
        <v>99</v>
      </c>
      <c r="Q718">
        <f t="shared" si="172"/>
        <v>31</v>
      </c>
      <c r="R718" s="3">
        <v>252120</v>
      </c>
      <c r="S718" s="3">
        <v>60188.583333333336</v>
      </c>
      <c r="T718" s="20">
        <v>0</v>
      </c>
      <c r="U718" s="3">
        <f t="shared" si="179"/>
        <v>0</v>
      </c>
      <c r="V718" s="21"/>
      <c r="W718" s="3">
        <v>1010.0961538461538</v>
      </c>
      <c r="X718" s="3">
        <v>583.6111111111112</v>
      </c>
      <c r="Y718" s="22">
        <v>105.05</v>
      </c>
      <c r="Z718">
        <v>75</v>
      </c>
      <c r="AB718" s="3">
        <v>0</v>
      </c>
      <c r="AC718" s="3">
        <v>4167</v>
      </c>
      <c r="AD718" s="3">
        <f t="shared" si="178"/>
        <v>66129.340598290612</v>
      </c>
      <c r="AE718" s="3">
        <v>7046.666666666667</v>
      </c>
      <c r="AG718" s="3">
        <f t="shared" si="173"/>
        <v>73176.007264957283</v>
      </c>
      <c r="AJ718" s="3">
        <v>7372.3146980524034</v>
      </c>
      <c r="AK718" t="s">
        <v>433</v>
      </c>
      <c r="AL718" t="s">
        <v>434</v>
      </c>
      <c r="AM718" s="23">
        <v>0.1</v>
      </c>
      <c r="AN718" s="24">
        <f t="shared" si="168"/>
        <v>80548.321963009686</v>
      </c>
      <c r="AO718" s="25">
        <f t="shared" si="169"/>
        <v>8054.8321963009694</v>
      </c>
      <c r="AP718" s="3">
        <v>43000</v>
      </c>
      <c r="AQ718" s="24">
        <f t="shared" si="170"/>
        <v>4300</v>
      </c>
      <c r="AR718" s="24">
        <f t="shared" si="171"/>
        <v>135903.15415931065</v>
      </c>
      <c r="AS718" s="24">
        <f t="shared" si="174"/>
        <v>123548.32196300969</v>
      </c>
      <c r="AT718" t="s">
        <v>1837</v>
      </c>
      <c r="AU718" t="s">
        <v>1837</v>
      </c>
      <c r="AV718" t="s">
        <v>1838</v>
      </c>
      <c r="AW718" t="s">
        <v>1837</v>
      </c>
      <c r="AX718" t="s">
        <v>169</v>
      </c>
      <c r="AY718">
        <v>1</v>
      </c>
      <c r="AZ718" s="3">
        <f t="shared" si="175"/>
        <v>135903.15415931065</v>
      </c>
      <c r="BA718" s="24">
        <f t="shared" si="176"/>
        <v>123548.32196300969</v>
      </c>
      <c r="BB718" s="24">
        <f t="shared" si="177"/>
        <v>12354.832196300966</v>
      </c>
      <c r="BD718" t="s">
        <v>103</v>
      </c>
      <c r="BE718">
        <v>1</v>
      </c>
      <c r="BG718" t="s">
        <v>5317</v>
      </c>
      <c r="BI718" t="s">
        <v>435</v>
      </c>
      <c r="BN718" t="s">
        <v>5128</v>
      </c>
      <c r="BO718" t="s">
        <v>5132</v>
      </c>
      <c r="BP718" t="s">
        <v>4725</v>
      </c>
      <c r="BS718" t="e">
        <f>_xlfn.XLOOKUP(AV718,#REF!,#REF!)</f>
        <v>#REF!</v>
      </c>
    </row>
    <row r="719" spans="3:71" x14ac:dyDescent="0.2">
      <c r="C719" t="s">
        <v>94</v>
      </c>
      <c r="E719" t="s">
        <v>2328</v>
      </c>
      <c r="F719" s="28" t="s">
        <v>2329</v>
      </c>
      <c r="G719" t="s">
        <v>2330</v>
      </c>
      <c r="H719" s="1">
        <v>45293</v>
      </c>
      <c r="J719" t="s">
        <v>4702</v>
      </c>
      <c r="K719">
        <v>13</v>
      </c>
      <c r="L719" t="s">
        <v>4691</v>
      </c>
      <c r="M719" t="s">
        <v>4444</v>
      </c>
      <c r="N719" t="s">
        <v>4668</v>
      </c>
      <c r="O719" t="s">
        <v>98</v>
      </c>
      <c r="P719" t="s">
        <v>99</v>
      </c>
      <c r="Q719">
        <f t="shared" si="172"/>
        <v>31</v>
      </c>
      <c r="R719" s="3">
        <v>318867</v>
      </c>
      <c r="S719" s="3">
        <v>53144.416666666664</v>
      </c>
      <c r="T719" s="20">
        <v>0</v>
      </c>
      <c r="U719" s="3">
        <f t="shared" si="179"/>
        <v>0</v>
      </c>
      <c r="V719" s="21"/>
      <c r="W719" s="3">
        <v>1277.5120192307693</v>
      </c>
      <c r="X719" s="3">
        <v>738.11805555555554</v>
      </c>
      <c r="Y719" s="22">
        <v>132.86125000000001</v>
      </c>
      <c r="Z719">
        <v>75</v>
      </c>
      <c r="AB719" s="3">
        <v>0</v>
      </c>
      <c r="AC719" s="3">
        <v>4167</v>
      </c>
      <c r="AD719" s="3">
        <f t="shared" si="178"/>
        <v>59534.907991452987</v>
      </c>
      <c r="AE719" s="3">
        <v>7046.666666666667</v>
      </c>
      <c r="AG719" s="3">
        <f t="shared" si="173"/>
        <v>66581.574658119658</v>
      </c>
      <c r="AJ719" s="3">
        <v>0</v>
      </c>
      <c r="AK719" t="s">
        <v>100</v>
      </c>
      <c r="AM719" s="23">
        <v>0.1</v>
      </c>
      <c r="AN719" s="24">
        <f t="shared" si="168"/>
        <v>66581.574658119658</v>
      </c>
      <c r="AO719" s="25">
        <f t="shared" si="169"/>
        <v>6658.1574658119662</v>
      </c>
      <c r="AP719" s="3">
        <f>+(29700/31)*Q719</f>
        <v>29700</v>
      </c>
      <c r="AQ719" s="24">
        <f t="shared" si="170"/>
        <v>2970</v>
      </c>
      <c r="AR719" s="24">
        <f t="shared" si="171"/>
        <v>105909.73212393162</v>
      </c>
      <c r="AS719" s="24">
        <f t="shared" si="174"/>
        <v>96281.574658119658</v>
      </c>
      <c r="AT719" t="s">
        <v>1837</v>
      </c>
      <c r="AU719" t="s">
        <v>1837</v>
      </c>
      <c r="AV719" t="s">
        <v>1838</v>
      </c>
      <c r="AW719" t="s">
        <v>1837</v>
      </c>
      <c r="AX719" t="s">
        <v>169</v>
      </c>
      <c r="AY719">
        <v>1</v>
      </c>
      <c r="AZ719" s="3">
        <f t="shared" si="175"/>
        <v>105909.73212393162</v>
      </c>
      <c r="BA719" s="24">
        <f t="shared" si="176"/>
        <v>96281.574658119658</v>
      </c>
      <c r="BB719" s="24">
        <f t="shared" si="177"/>
        <v>9628.1574658119644</v>
      </c>
      <c r="BD719" t="s">
        <v>103</v>
      </c>
      <c r="BE719">
        <v>1</v>
      </c>
      <c r="BG719" t="s">
        <v>5317</v>
      </c>
      <c r="BI719" t="s">
        <v>598</v>
      </c>
      <c r="BN719" t="s">
        <v>5128</v>
      </c>
      <c r="BO719" t="s">
        <v>1837</v>
      </c>
      <c r="BP719" t="s">
        <v>1837</v>
      </c>
      <c r="BS719" t="e">
        <f>_xlfn.XLOOKUP(AV719,#REF!,#REF!)</f>
        <v>#REF!</v>
      </c>
    </row>
    <row r="720" spans="3:71" x14ac:dyDescent="0.2">
      <c r="C720" t="s">
        <v>94</v>
      </c>
      <c r="E720" t="s">
        <v>2331</v>
      </c>
      <c r="F720" s="28" t="s">
        <v>2332</v>
      </c>
      <c r="G720" t="s">
        <v>2333</v>
      </c>
      <c r="H720" s="1">
        <v>45293</v>
      </c>
      <c r="J720" t="s">
        <v>4702</v>
      </c>
      <c r="K720">
        <v>13</v>
      </c>
      <c r="L720" t="s">
        <v>4691</v>
      </c>
      <c r="M720" t="s">
        <v>4444</v>
      </c>
      <c r="N720" t="s">
        <v>4911</v>
      </c>
      <c r="O720" t="s">
        <v>98</v>
      </c>
      <c r="P720" t="s">
        <v>99</v>
      </c>
      <c r="Q720">
        <f t="shared" si="172"/>
        <v>31</v>
      </c>
      <c r="R720" s="3">
        <v>277925</v>
      </c>
      <c r="S720" s="3">
        <v>46320.75</v>
      </c>
      <c r="T720" s="20">
        <v>0</v>
      </c>
      <c r="U720" s="3">
        <f t="shared" si="179"/>
        <v>0</v>
      </c>
      <c r="V720" s="21"/>
      <c r="W720" s="3">
        <v>1113.4815705128206</v>
      </c>
      <c r="X720" s="3">
        <v>643.34490740740739</v>
      </c>
      <c r="Y720" s="22">
        <v>115.80208333333334</v>
      </c>
      <c r="Z720">
        <v>75</v>
      </c>
      <c r="AB720" s="3">
        <v>0</v>
      </c>
      <c r="AC720" s="3">
        <v>4167</v>
      </c>
      <c r="AD720" s="3">
        <f t="shared" si="178"/>
        <v>52435.378561253565</v>
      </c>
      <c r="AE720" s="3">
        <v>7046.666666666667</v>
      </c>
      <c r="AG720" s="3">
        <f t="shared" si="173"/>
        <v>59482.045227920229</v>
      </c>
      <c r="AJ720" s="3">
        <v>7372.3146980524034</v>
      </c>
      <c r="AK720" t="s">
        <v>433</v>
      </c>
      <c r="AL720" t="s">
        <v>434</v>
      </c>
      <c r="AM720" s="23">
        <v>0.1</v>
      </c>
      <c r="AN720" s="24">
        <f t="shared" si="168"/>
        <v>66854.359925972632</v>
      </c>
      <c r="AO720" s="25">
        <f t="shared" si="169"/>
        <v>6685.435992597264</v>
      </c>
      <c r="AP720" s="3">
        <v>43000</v>
      </c>
      <c r="AQ720" s="24">
        <f t="shared" si="170"/>
        <v>4300</v>
      </c>
      <c r="AR720" s="24">
        <f t="shared" si="171"/>
        <v>120839.7959185699</v>
      </c>
      <c r="AS720" s="24">
        <f t="shared" si="174"/>
        <v>109854.35992597263</v>
      </c>
      <c r="AT720" t="s">
        <v>1837</v>
      </c>
      <c r="AU720" t="s">
        <v>1837</v>
      </c>
      <c r="AV720" t="s">
        <v>1838</v>
      </c>
      <c r="AW720" t="s">
        <v>1837</v>
      </c>
      <c r="AX720" t="s">
        <v>169</v>
      </c>
      <c r="AY720">
        <v>1</v>
      </c>
      <c r="AZ720" s="3">
        <f t="shared" si="175"/>
        <v>120839.7959185699</v>
      </c>
      <c r="BA720" s="24">
        <f t="shared" si="176"/>
        <v>109854.35992597263</v>
      </c>
      <c r="BB720" s="24">
        <f t="shared" si="177"/>
        <v>10985.435992597268</v>
      </c>
      <c r="BD720" t="s">
        <v>103</v>
      </c>
      <c r="BE720">
        <v>1</v>
      </c>
      <c r="BG720" t="s">
        <v>5317</v>
      </c>
      <c r="BI720" t="s">
        <v>435</v>
      </c>
      <c r="BN720" t="s">
        <v>5119</v>
      </c>
      <c r="BO720" t="s">
        <v>1837</v>
      </c>
      <c r="BP720" t="s">
        <v>1837</v>
      </c>
      <c r="BS720" t="e">
        <f>_xlfn.XLOOKUP(AV720,#REF!,#REF!)</f>
        <v>#REF!</v>
      </c>
    </row>
    <row r="721" spans="3:71" x14ac:dyDescent="0.2">
      <c r="C721" t="s">
        <v>94</v>
      </c>
      <c r="E721" t="s">
        <v>2334</v>
      </c>
      <c r="F721" s="28" t="s">
        <v>2335</v>
      </c>
      <c r="G721" t="s">
        <v>2336</v>
      </c>
      <c r="H721" s="1">
        <v>45293</v>
      </c>
      <c r="J721" t="s">
        <v>4702</v>
      </c>
      <c r="K721">
        <v>13</v>
      </c>
      <c r="L721" t="s">
        <v>4691</v>
      </c>
      <c r="M721" t="s">
        <v>4444</v>
      </c>
      <c r="N721" t="s">
        <v>4911</v>
      </c>
      <c r="O721" t="s">
        <v>98</v>
      </c>
      <c r="P721" t="s">
        <v>99</v>
      </c>
      <c r="Q721">
        <f t="shared" si="172"/>
        <v>31</v>
      </c>
      <c r="R721" s="3">
        <v>457202</v>
      </c>
      <c r="S721" s="3">
        <v>76200.25</v>
      </c>
      <c r="T721" s="20">
        <v>0</v>
      </c>
      <c r="U721" s="3">
        <f t="shared" si="179"/>
        <v>0</v>
      </c>
      <c r="V721" s="21"/>
      <c r="W721" s="3">
        <v>1831.7387820512822</v>
      </c>
      <c r="X721" s="3">
        <v>1058.3379629629628</v>
      </c>
      <c r="Y721" s="22">
        <v>190.50083333333333</v>
      </c>
      <c r="Z721">
        <v>75</v>
      </c>
      <c r="AB721" s="3">
        <v>0</v>
      </c>
      <c r="AC721" s="3">
        <v>4167</v>
      </c>
      <c r="AD721" s="3">
        <f t="shared" si="178"/>
        <v>83522.827578347584</v>
      </c>
      <c r="AE721" s="3">
        <v>7046.666666666667</v>
      </c>
      <c r="AG721" s="3">
        <f t="shared" si="173"/>
        <v>90569.494245014255</v>
      </c>
      <c r="AJ721" s="3">
        <v>7372.3146980524034</v>
      </c>
      <c r="AK721" t="s">
        <v>433</v>
      </c>
      <c r="AL721" t="s">
        <v>434</v>
      </c>
      <c r="AM721" s="23">
        <v>0.1</v>
      </c>
      <c r="AN721" s="24">
        <f t="shared" ref="AN721:AN784" si="180">AG721+AJ721+AH721+AI721</f>
        <v>97941.808943066659</v>
      </c>
      <c r="AO721" s="25">
        <f t="shared" si="169"/>
        <v>9794.1808943066662</v>
      </c>
      <c r="AP721" s="3">
        <v>43000</v>
      </c>
      <c r="AQ721" s="24">
        <f t="shared" si="170"/>
        <v>4300</v>
      </c>
      <c r="AR721" s="24">
        <f t="shared" si="171"/>
        <v>155035.98983737332</v>
      </c>
      <c r="AS721" s="24">
        <f t="shared" si="174"/>
        <v>140941.80894306666</v>
      </c>
      <c r="AT721" t="s">
        <v>1837</v>
      </c>
      <c r="AU721" t="s">
        <v>1837</v>
      </c>
      <c r="AV721" t="s">
        <v>1838</v>
      </c>
      <c r="AW721" t="s">
        <v>1837</v>
      </c>
      <c r="AX721" t="s">
        <v>169</v>
      </c>
      <c r="AY721">
        <v>1</v>
      </c>
      <c r="AZ721" s="3">
        <f t="shared" si="175"/>
        <v>155035.98983737332</v>
      </c>
      <c r="BA721" s="24">
        <f t="shared" si="176"/>
        <v>140941.80894306666</v>
      </c>
      <c r="BB721" s="24">
        <f t="shared" si="177"/>
        <v>14094.180894306657</v>
      </c>
      <c r="BD721" t="s">
        <v>103</v>
      </c>
      <c r="BE721">
        <v>1</v>
      </c>
      <c r="BG721" t="s">
        <v>5317</v>
      </c>
      <c r="BI721" t="s">
        <v>435</v>
      </c>
      <c r="BN721" t="s">
        <v>5119</v>
      </c>
      <c r="BO721" t="s">
        <v>1837</v>
      </c>
      <c r="BP721" t="s">
        <v>1837</v>
      </c>
      <c r="BS721" t="e">
        <f>_xlfn.XLOOKUP(AV721,#REF!,#REF!)</f>
        <v>#REF!</v>
      </c>
    </row>
    <row r="722" spans="3:71" x14ac:dyDescent="0.2">
      <c r="C722" t="s">
        <v>94</v>
      </c>
      <c r="E722" t="s">
        <v>2337</v>
      </c>
      <c r="F722" s="28" t="s">
        <v>2338</v>
      </c>
      <c r="G722" t="s">
        <v>2339</v>
      </c>
      <c r="H722" s="1">
        <v>45293</v>
      </c>
      <c r="J722" t="s">
        <v>4702</v>
      </c>
      <c r="K722">
        <v>13</v>
      </c>
      <c r="L722" t="s">
        <v>4691</v>
      </c>
      <c r="M722" t="s">
        <v>4444</v>
      </c>
      <c r="N722" t="s">
        <v>4911</v>
      </c>
      <c r="O722" t="s">
        <v>98</v>
      </c>
      <c r="P722" t="s">
        <v>99</v>
      </c>
      <c r="Q722">
        <f t="shared" si="172"/>
        <v>31</v>
      </c>
      <c r="R722" s="3">
        <v>260424</v>
      </c>
      <c r="S722" s="3">
        <v>47961.416666666664</v>
      </c>
      <c r="T722" s="20">
        <v>0</v>
      </c>
      <c r="U722" s="3">
        <f t="shared" si="179"/>
        <v>0</v>
      </c>
      <c r="V722" s="21"/>
      <c r="W722" s="3">
        <v>1043.3653846153845</v>
      </c>
      <c r="X722" s="3">
        <v>602.83333333333337</v>
      </c>
      <c r="Y722" s="22">
        <v>108.51</v>
      </c>
      <c r="Z722">
        <v>75</v>
      </c>
      <c r="AB722" s="3">
        <v>0</v>
      </c>
      <c r="AC722" s="3">
        <v>4167</v>
      </c>
      <c r="AD722" s="3">
        <f t="shared" si="178"/>
        <v>53958.125384615385</v>
      </c>
      <c r="AE722" s="3">
        <v>7046.666666666667</v>
      </c>
      <c r="AG722" s="3">
        <f t="shared" si="173"/>
        <v>61004.792051282049</v>
      </c>
      <c r="AJ722" s="3">
        <v>7372.3146980524034</v>
      </c>
      <c r="AK722" t="s">
        <v>433</v>
      </c>
      <c r="AL722" t="s">
        <v>434</v>
      </c>
      <c r="AM722" s="23">
        <v>0.1</v>
      </c>
      <c r="AN722" s="24">
        <f t="shared" si="180"/>
        <v>68377.10674933446</v>
      </c>
      <c r="AO722" s="25">
        <f t="shared" si="169"/>
        <v>6837.7106749334462</v>
      </c>
      <c r="AP722" s="3">
        <v>43000</v>
      </c>
      <c r="AQ722" s="24">
        <f t="shared" si="170"/>
        <v>4300</v>
      </c>
      <c r="AR722" s="24">
        <f t="shared" si="171"/>
        <v>122514.81742426791</v>
      </c>
      <c r="AS722" s="24">
        <f t="shared" si="174"/>
        <v>111377.10674933446</v>
      </c>
      <c r="AT722" t="s">
        <v>1837</v>
      </c>
      <c r="AU722" t="s">
        <v>1837</v>
      </c>
      <c r="AV722" t="s">
        <v>1838</v>
      </c>
      <c r="AW722" t="s">
        <v>1837</v>
      </c>
      <c r="AX722" t="s">
        <v>169</v>
      </c>
      <c r="AY722">
        <v>1</v>
      </c>
      <c r="AZ722" s="3">
        <f t="shared" si="175"/>
        <v>122514.81742426791</v>
      </c>
      <c r="BA722" s="24">
        <f t="shared" si="176"/>
        <v>111377.10674933446</v>
      </c>
      <c r="BB722" s="24">
        <f t="shared" si="177"/>
        <v>11137.710674933449</v>
      </c>
      <c r="BD722" t="s">
        <v>103</v>
      </c>
      <c r="BE722">
        <v>1</v>
      </c>
      <c r="BG722" t="s">
        <v>5317</v>
      </c>
      <c r="BI722" t="s">
        <v>435</v>
      </c>
      <c r="BN722" t="s">
        <v>5128</v>
      </c>
      <c r="BO722" t="s">
        <v>5132</v>
      </c>
      <c r="BP722" t="s">
        <v>4725</v>
      </c>
      <c r="BS722" t="e">
        <f>_xlfn.XLOOKUP(AV722,#REF!,#REF!)</f>
        <v>#REF!</v>
      </c>
    </row>
    <row r="723" spans="3:71" x14ac:dyDescent="0.2">
      <c r="C723" t="s">
        <v>94</v>
      </c>
      <c r="E723" t="s">
        <v>2340</v>
      </c>
      <c r="F723" s="28" t="s">
        <v>2341</v>
      </c>
      <c r="G723" t="s">
        <v>2342</v>
      </c>
      <c r="H723" s="1">
        <v>45293</v>
      </c>
      <c r="J723" t="s">
        <v>4678</v>
      </c>
      <c r="K723">
        <v>15</v>
      </c>
      <c r="L723" t="s">
        <v>4691</v>
      </c>
      <c r="M723" t="s">
        <v>4444</v>
      </c>
      <c r="N723" t="s">
        <v>4911</v>
      </c>
      <c r="O723" t="s">
        <v>98</v>
      </c>
      <c r="P723" t="s">
        <v>99</v>
      </c>
      <c r="Q723">
        <f t="shared" si="172"/>
        <v>31</v>
      </c>
      <c r="R723" s="3">
        <v>723121</v>
      </c>
      <c r="S723" s="3">
        <v>120520.16666666667</v>
      </c>
      <c r="T723" s="20">
        <v>0</v>
      </c>
      <c r="U723" s="3">
        <f t="shared" si="179"/>
        <v>0</v>
      </c>
      <c r="V723" s="21"/>
      <c r="W723" s="3">
        <v>2897.1193910256411</v>
      </c>
      <c r="X723" s="3">
        <v>1673.8912037037039</v>
      </c>
      <c r="Y723" s="22">
        <v>301.30041666666671</v>
      </c>
      <c r="Z723">
        <v>75</v>
      </c>
      <c r="AB723" s="3">
        <v>0</v>
      </c>
      <c r="AC723" s="3">
        <v>4167</v>
      </c>
      <c r="AD723" s="3">
        <f t="shared" si="178"/>
        <v>129634.47767806269</v>
      </c>
      <c r="AE723" s="3">
        <v>7046.666666666667</v>
      </c>
      <c r="AG723" s="3">
        <f t="shared" si="173"/>
        <v>136681.14434472934</v>
      </c>
      <c r="AJ723" s="3">
        <v>7372.3146980524034</v>
      </c>
      <c r="AK723" t="s">
        <v>433</v>
      </c>
      <c r="AL723" t="s">
        <v>434</v>
      </c>
      <c r="AM723" s="23">
        <v>0.1</v>
      </c>
      <c r="AN723" s="24">
        <f t="shared" si="180"/>
        <v>144053.45904278173</v>
      </c>
      <c r="AO723" s="25">
        <f t="shared" si="169"/>
        <v>14405.345904278174</v>
      </c>
      <c r="AP723" s="3">
        <v>43000</v>
      </c>
      <c r="AQ723" s="24">
        <f t="shared" si="170"/>
        <v>4300</v>
      </c>
      <c r="AR723" s="24">
        <f t="shared" si="171"/>
        <v>205758.80494705989</v>
      </c>
      <c r="AS723" s="24">
        <f t="shared" si="174"/>
        <v>187053.45904278173</v>
      </c>
      <c r="AT723" t="s">
        <v>1837</v>
      </c>
      <c r="AU723" t="s">
        <v>1837</v>
      </c>
      <c r="AV723" t="s">
        <v>1838</v>
      </c>
      <c r="AW723" t="s">
        <v>1837</v>
      </c>
      <c r="AX723" t="s">
        <v>169</v>
      </c>
      <c r="AY723">
        <v>1</v>
      </c>
      <c r="AZ723" s="3">
        <f t="shared" si="175"/>
        <v>205758.80494705989</v>
      </c>
      <c r="BA723" s="24">
        <f t="shared" si="176"/>
        <v>187053.45904278173</v>
      </c>
      <c r="BB723" s="24">
        <f t="shared" si="177"/>
        <v>18705.345904278161</v>
      </c>
      <c r="BD723" t="s">
        <v>103</v>
      </c>
      <c r="BE723">
        <v>1</v>
      </c>
      <c r="BG723" t="s">
        <v>5317</v>
      </c>
      <c r="BI723" t="s">
        <v>435</v>
      </c>
      <c r="BN723" t="s">
        <v>5119</v>
      </c>
      <c r="BO723" t="s">
        <v>1837</v>
      </c>
      <c r="BP723" t="s">
        <v>1837</v>
      </c>
      <c r="BS723" t="e">
        <f>_xlfn.XLOOKUP(AV723,#REF!,#REF!)</f>
        <v>#REF!</v>
      </c>
    </row>
    <row r="724" spans="3:71" x14ac:dyDescent="0.2">
      <c r="C724" t="s">
        <v>94</v>
      </c>
      <c r="E724" t="s">
        <v>2343</v>
      </c>
      <c r="F724" s="28" t="s">
        <v>2344</v>
      </c>
      <c r="G724" t="s">
        <v>2345</v>
      </c>
      <c r="H724" s="1">
        <v>45293</v>
      </c>
      <c r="J724" t="s">
        <v>4702</v>
      </c>
      <c r="K724">
        <v>13</v>
      </c>
      <c r="L724" t="s">
        <v>4691</v>
      </c>
      <c r="M724" t="s">
        <v>4444</v>
      </c>
      <c r="N724" t="s">
        <v>4668</v>
      </c>
      <c r="O724" t="s">
        <v>98</v>
      </c>
      <c r="P724" t="s">
        <v>99</v>
      </c>
      <c r="Q724">
        <f t="shared" si="172"/>
        <v>31</v>
      </c>
      <c r="R724" s="3">
        <v>484021</v>
      </c>
      <c r="S724" s="3">
        <v>80670.083333333328</v>
      </c>
      <c r="T724" s="20">
        <v>0</v>
      </c>
      <c r="U724" s="3">
        <f t="shared" si="179"/>
        <v>0</v>
      </c>
      <c r="V724" s="21"/>
      <c r="W724" s="3">
        <v>1939.186698717949</v>
      </c>
      <c r="X724" s="3">
        <v>1120.4189814814815</v>
      </c>
      <c r="Y724" s="22">
        <v>201.67541666666668</v>
      </c>
      <c r="Z724">
        <v>75</v>
      </c>
      <c r="AB724" s="3">
        <v>0</v>
      </c>
      <c r="AC724" s="3">
        <v>4167</v>
      </c>
      <c r="AD724" s="3">
        <f t="shared" si="178"/>
        <v>88173.364430199421</v>
      </c>
      <c r="AE724" s="3">
        <v>7046.666666666667</v>
      </c>
      <c r="AG724" s="3">
        <f t="shared" si="173"/>
        <v>95220.031096866092</v>
      </c>
      <c r="AJ724" s="3">
        <v>7372.3146980524034</v>
      </c>
      <c r="AK724" t="s">
        <v>433</v>
      </c>
      <c r="AL724" t="s">
        <v>434</v>
      </c>
      <c r="AM724" s="23">
        <v>0.1</v>
      </c>
      <c r="AN724" s="24">
        <f t="shared" si="180"/>
        <v>102592.3457949185</v>
      </c>
      <c r="AO724" s="25">
        <f t="shared" si="169"/>
        <v>10259.234579491851</v>
      </c>
      <c r="AP724" s="3">
        <f>+(29700/31)*Q724</f>
        <v>29700</v>
      </c>
      <c r="AQ724" s="24">
        <f t="shared" si="170"/>
        <v>2970</v>
      </c>
      <c r="AR724" s="24">
        <f t="shared" si="171"/>
        <v>145521.58037441035</v>
      </c>
      <c r="AS724" s="24">
        <f t="shared" si="174"/>
        <v>132292.34579491848</v>
      </c>
      <c r="AT724" t="s">
        <v>1837</v>
      </c>
      <c r="AU724" t="s">
        <v>1837</v>
      </c>
      <c r="AV724" t="s">
        <v>1838</v>
      </c>
      <c r="AW724" t="s">
        <v>1837</v>
      </c>
      <c r="AX724" t="s">
        <v>169</v>
      </c>
      <c r="AY724">
        <v>1</v>
      </c>
      <c r="AZ724" s="3">
        <f t="shared" si="175"/>
        <v>145521.58037441035</v>
      </c>
      <c r="BA724" s="24">
        <f t="shared" si="176"/>
        <v>132292.34579491848</v>
      </c>
      <c r="BB724" s="24">
        <f t="shared" si="177"/>
        <v>13229.234579491866</v>
      </c>
      <c r="BD724" t="s">
        <v>103</v>
      </c>
      <c r="BE724">
        <v>1</v>
      </c>
      <c r="BG724" t="s">
        <v>5317</v>
      </c>
      <c r="BI724" t="s">
        <v>435</v>
      </c>
      <c r="BN724" t="s">
        <v>5119</v>
      </c>
      <c r="BO724" t="s">
        <v>1837</v>
      </c>
      <c r="BP724" t="s">
        <v>1837</v>
      </c>
      <c r="BS724" t="e">
        <f>_xlfn.XLOOKUP(AV724,#REF!,#REF!)</f>
        <v>#REF!</v>
      </c>
    </row>
    <row r="725" spans="3:71" x14ac:dyDescent="0.2">
      <c r="C725" t="s">
        <v>94</v>
      </c>
      <c r="E725" t="s">
        <v>2346</v>
      </c>
      <c r="F725" s="28" t="s">
        <v>2347</v>
      </c>
      <c r="G725" t="s">
        <v>2348</v>
      </c>
      <c r="H725" s="1">
        <v>45293</v>
      </c>
      <c r="J725" t="s">
        <v>4702</v>
      </c>
      <c r="K725">
        <v>13</v>
      </c>
      <c r="L725" t="s">
        <v>4691</v>
      </c>
      <c r="M725" t="s">
        <v>4444</v>
      </c>
      <c r="N725" t="s">
        <v>4807</v>
      </c>
      <c r="O725" t="s">
        <v>98</v>
      </c>
      <c r="P725" t="s">
        <v>99</v>
      </c>
      <c r="Q725">
        <f t="shared" si="172"/>
        <v>31</v>
      </c>
      <c r="R725" s="3">
        <v>318953</v>
      </c>
      <c r="S725" s="3">
        <v>53158.833333333336</v>
      </c>
      <c r="T725" s="20">
        <v>0</v>
      </c>
      <c r="U725" s="3">
        <f t="shared" si="179"/>
        <v>0</v>
      </c>
      <c r="V725" s="21"/>
      <c r="W725" s="3">
        <v>1277.8565705128206</v>
      </c>
      <c r="X725" s="3">
        <v>738.31712962962968</v>
      </c>
      <c r="Y725" s="22">
        <v>132.89708333333334</v>
      </c>
      <c r="Z725">
        <v>75</v>
      </c>
      <c r="AB725" s="3">
        <v>0</v>
      </c>
      <c r="AC725" s="3">
        <v>4167</v>
      </c>
      <c r="AD725" s="3">
        <f t="shared" si="178"/>
        <v>59549.904116809121</v>
      </c>
      <c r="AE725" s="3">
        <v>7046.666666666667</v>
      </c>
      <c r="AG725" s="3">
        <f t="shared" si="173"/>
        <v>66596.570783475792</v>
      </c>
      <c r="AJ725" s="3">
        <v>0</v>
      </c>
      <c r="AK725" t="s">
        <v>100</v>
      </c>
      <c r="AM725" s="23">
        <v>0.1</v>
      </c>
      <c r="AN725" s="24">
        <f t="shared" si="180"/>
        <v>66596.570783475792</v>
      </c>
      <c r="AO725" s="25">
        <f t="shared" si="169"/>
        <v>6659.65707834758</v>
      </c>
      <c r="AP725" s="3">
        <f>+(29700/31)*Q725</f>
        <v>29700</v>
      </c>
      <c r="AQ725" s="24">
        <f t="shared" si="170"/>
        <v>2970</v>
      </c>
      <c r="AR725" s="24">
        <f t="shared" si="171"/>
        <v>105926.22786182337</v>
      </c>
      <c r="AS725" s="24">
        <f t="shared" si="174"/>
        <v>96296.570783475792</v>
      </c>
      <c r="AT725" t="s">
        <v>1837</v>
      </c>
      <c r="AU725" t="s">
        <v>1837</v>
      </c>
      <c r="AV725" t="s">
        <v>1838</v>
      </c>
      <c r="AW725" t="s">
        <v>1837</v>
      </c>
      <c r="AX725" t="s">
        <v>169</v>
      </c>
      <c r="AY725">
        <v>1</v>
      </c>
      <c r="AZ725" s="3">
        <f t="shared" si="175"/>
        <v>105926.22786182337</v>
      </c>
      <c r="BA725" s="24">
        <f t="shared" si="176"/>
        <v>96296.570783475792</v>
      </c>
      <c r="BB725" s="24">
        <f t="shared" si="177"/>
        <v>9629.6570783475763</v>
      </c>
      <c r="BD725" t="s">
        <v>103</v>
      </c>
      <c r="BE725">
        <v>1</v>
      </c>
      <c r="BG725" t="s">
        <v>5317</v>
      </c>
      <c r="BI725" t="s">
        <v>598</v>
      </c>
      <c r="BN725" t="s">
        <v>5128</v>
      </c>
      <c r="BO725" t="s">
        <v>1837</v>
      </c>
      <c r="BP725" t="s">
        <v>1837</v>
      </c>
      <c r="BS725" t="e">
        <f>_xlfn.XLOOKUP(AV725,#REF!,#REF!)</f>
        <v>#REF!</v>
      </c>
    </row>
    <row r="726" spans="3:71" x14ac:dyDescent="0.2">
      <c r="C726" t="s">
        <v>94</v>
      </c>
      <c r="E726" t="s">
        <v>2349</v>
      </c>
      <c r="F726" s="28" t="s">
        <v>2350</v>
      </c>
      <c r="G726" t="s">
        <v>2351</v>
      </c>
      <c r="H726" s="1">
        <v>45293</v>
      </c>
      <c r="J726" t="s">
        <v>4702</v>
      </c>
      <c r="K726">
        <v>13</v>
      </c>
      <c r="L726" t="s">
        <v>4691</v>
      </c>
      <c r="M726" t="s">
        <v>4444</v>
      </c>
      <c r="N726" t="s">
        <v>4911</v>
      </c>
      <c r="O726" t="s">
        <v>98</v>
      </c>
      <c r="P726" t="s">
        <v>99</v>
      </c>
      <c r="Q726">
        <f t="shared" si="172"/>
        <v>31</v>
      </c>
      <c r="R726" s="3">
        <v>252120</v>
      </c>
      <c r="S726" s="3">
        <v>43557.25</v>
      </c>
      <c r="T726" s="20">
        <v>0</v>
      </c>
      <c r="U726" s="3">
        <f t="shared" si="179"/>
        <v>0</v>
      </c>
      <c r="V726" s="21"/>
      <c r="W726" s="3">
        <v>1010.0961538461538</v>
      </c>
      <c r="X726" s="3">
        <v>583.6111111111112</v>
      </c>
      <c r="Y726" s="22">
        <v>105.05</v>
      </c>
      <c r="Z726">
        <v>75</v>
      </c>
      <c r="AB726" s="3">
        <v>0</v>
      </c>
      <c r="AC726" s="3">
        <v>4167</v>
      </c>
      <c r="AD726" s="3">
        <f t="shared" si="178"/>
        <v>49498.007264957268</v>
      </c>
      <c r="AE726" s="3">
        <v>7046.666666666667</v>
      </c>
      <c r="AG726" s="3">
        <f t="shared" si="173"/>
        <v>56544.673931623933</v>
      </c>
      <c r="AJ726" s="3">
        <v>0</v>
      </c>
      <c r="AK726" t="s">
        <v>100</v>
      </c>
      <c r="AM726" s="23">
        <v>0.1</v>
      </c>
      <c r="AN726" s="24">
        <f t="shared" si="180"/>
        <v>56544.673931623933</v>
      </c>
      <c r="AO726" s="25">
        <f t="shared" si="169"/>
        <v>5654.4673931623938</v>
      </c>
      <c r="AP726" s="3">
        <v>43000</v>
      </c>
      <c r="AQ726" s="24">
        <f t="shared" si="170"/>
        <v>4300</v>
      </c>
      <c r="AR726" s="24">
        <f t="shared" si="171"/>
        <v>109499.14132478632</v>
      </c>
      <c r="AS726" s="24">
        <f t="shared" si="174"/>
        <v>99544.673931623925</v>
      </c>
      <c r="AT726" t="s">
        <v>1837</v>
      </c>
      <c r="AU726" t="s">
        <v>1837</v>
      </c>
      <c r="AV726" t="s">
        <v>1838</v>
      </c>
      <c r="AW726" t="s">
        <v>1837</v>
      </c>
      <c r="AX726" t="s">
        <v>169</v>
      </c>
      <c r="AY726">
        <v>1</v>
      </c>
      <c r="AZ726" s="3">
        <f t="shared" si="175"/>
        <v>109499.14132478632</v>
      </c>
      <c r="BA726" s="24">
        <f t="shared" si="176"/>
        <v>99544.673931623925</v>
      </c>
      <c r="BB726" s="24">
        <f t="shared" si="177"/>
        <v>9954.4673931623984</v>
      </c>
      <c r="BD726" t="s">
        <v>103</v>
      </c>
      <c r="BE726">
        <v>1</v>
      </c>
      <c r="BG726" t="s">
        <v>5317</v>
      </c>
      <c r="BI726" t="s">
        <v>598</v>
      </c>
      <c r="BN726" t="s">
        <v>5128</v>
      </c>
      <c r="BO726" t="s">
        <v>5132</v>
      </c>
      <c r="BP726" t="s">
        <v>4725</v>
      </c>
      <c r="BS726" t="e">
        <f>_xlfn.XLOOKUP(AV726,#REF!,#REF!)</f>
        <v>#REF!</v>
      </c>
    </row>
    <row r="727" spans="3:71" x14ac:dyDescent="0.2">
      <c r="C727" t="s">
        <v>94</v>
      </c>
      <c r="E727" t="s">
        <v>2352</v>
      </c>
      <c r="F727" s="28" t="s">
        <v>2353</v>
      </c>
      <c r="G727" t="s">
        <v>2354</v>
      </c>
      <c r="H727" s="1">
        <v>45293</v>
      </c>
      <c r="J727" t="s">
        <v>4702</v>
      </c>
      <c r="K727">
        <v>13</v>
      </c>
      <c r="L727" t="s">
        <v>4691</v>
      </c>
      <c r="M727" t="s">
        <v>4444</v>
      </c>
      <c r="N727" t="s">
        <v>4911</v>
      </c>
      <c r="O727" t="s">
        <v>98</v>
      </c>
      <c r="P727" t="s">
        <v>99</v>
      </c>
      <c r="Q727">
        <f t="shared" si="172"/>
        <v>31</v>
      </c>
      <c r="R727" s="3">
        <v>395246</v>
      </c>
      <c r="S727" s="3">
        <v>65874.25</v>
      </c>
      <c r="T727" s="20">
        <v>0</v>
      </c>
      <c r="U727" s="3">
        <f t="shared" si="179"/>
        <v>0</v>
      </c>
      <c r="V727" s="21"/>
      <c r="W727" s="3">
        <v>1583.5176282051282</v>
      </c>
      <c r="X727" s="3">
        <v>914.92129629629619</v>
      </c>
      <c r="Y727" s="22">
        <v>164.68583333333333</v>
      </c>
      <c r="Z727">
        <v>75</v>
      </c>
      <c r="AB727" s="3">
        <v>0</v>
      </c>
      <c r="AC727" s="3">
        <v>4167</v>
      </c>
      <c r="AD727" s="3">
        <f t="shared" si="178"/>
        <v>72779.374757834754</v>
      </c>
      <c r="AE727" s="3">
        <v>7046.666666666667</v>
      </c>
      <c r="AG727" s="3">
        <f t="shared" si="173"/>
        <v>79826.041424501425</v>
      </c>
      <c r="AJ727" s="3">
        <v>0</v>
      </c>
      <c r="AK727" t="s">
        <v>100</v>
      </c>
      <c r="AM727" s="23">
        <v>0.1</v>
      </c>
      <c r="AN727" s="24">
        <f t="shared" si="180"/>
        <v>79826.041424501425</v>
      </c>
      <c r="AO727" s="25">
        <f t="shared" si="169"/>
        <v>7982.6041424501427</v>
      </c>
      <c r="AP727" s="3">
        <v>43000</v>
      </c>
      <c r="AQ727" s="24">
        <f t="shared" si="170"/>
        <v>4300</v>
      </c>
      <c r="AR727" s="24">
        <f t="shared" si="171"/>
        <v>135108.64556695157</v>
      </c>
      <c r="AS727" s="24">
        <f t="shared" si="174"/>
        <v>122826.04142450143</v>
      </c>
      <c r="AT727" t="s">
        <v>1837</v>
      </c>
      <c r="AU727" t="s">
        <v>1837</v>
      </c>
      <c r="AV727" t="s">
        <v>1838</v>
      </c>
      <c r="AW727" t="s">
        <v>1837</v>
      </c>
      <c r="AX727" t="s">
        <v>169</v>
      </c>
      <c r="AY727">
        <v>1</v>
      </c>
      <c r="AZ727" s="3">
        <f t="shared" si="175"/>
        <v>135108.64556695157</v>
      </c>
      <c r="BA727" s="24">
        <f t="shared" si="176"/>
        <v>122826.04142450143</v>
      </c>
      <c r="BB727" s="24">
        <f t="shared" si="177"/>
        <v>12282.604142450145</v>
      </c>
      <c r="BD727" t="s">
        <v>103</v>
      </c>
      <c r="BE727">
        <v>1</v>
      </c>
      <c r="BG727" t="s">
        <v>5317</v>
      </c>
      <c r="BI727" t="s">
        <v>2355</v>
      </c>
      <c r="BN727" t="s">
        <v>5119</v>
      </c>
      <c r="BO727" t="s">
        <v>1837</v>
      </c>
      <c r="BP727" t="s">
        <v>1837</v>
      </c>
      <c r="BS727" t="e">
        <f>_xlfn.XLOOKUP(AV727,#REF!,#REF!)</f>
        <v>#REF!</v>
      </c>
    </row>
    <row r="728" spans="3:71" x14ac:dyDescent="0.2">
      <c r="C728" t="s">
        <v>94</v>
      </c>
      <c r="E728" t="s">
        <v>2356</v>
      </c>
      <c r="F728" s="28" t="s">
        <v>2357</v>
      </c>
      <c r="G728" t="s">
        <v>2358</v>
      </c>
      <c r="H728" s="1">
        <v>45293</v>
      </c>
      <c r="J728" t="s">
        <v>4702</v>
      </c>
      <c r="K728">
        <v>13</v>
      </c>
      <c r="L728" t="s">
        <v>4691</v>
      </c>
      <c r="M728" t="s">
        <v>4444</v>
      </c>
      <c r="N728" t="s">
        <v>4668</v>
      </c>
      <c r="O728" t="s">
        <v>98</v>
      </c>
      <c r="P728" t="s">
        <v>99</v>
      </c>
      <c r="Q728">
        <f t="shared" si="172"/>
        <v>31</v>
      </c>
      <c r="R728" s="3">
        <v>300907</v>
      </c>
      <c r="S728" s="3">
        <v>50151.166666666664</v>
      </c>
      <c r="T728" s="20">
        <v>0</v>
      </c>
      <c r="U728" s="3">
        <f t="shared" si="179"/>
        <v>0</v>
      </c>
      <c r="V728" s="21"/>
      <c r="W728" s="3">
        <v>1205.5568910256411</v>
      </c>
      <c r="X728" s="3">
        <v>696.54398148148152</v>
      </c>
      <c r="Y728" s="22">
        <v>125.37791666666666</v>
      </c>
      <c r="Z728">
        <v>75</v>
      </c>
      <c r="AB728" s="3">
        <v>2407.500025717733</v>
      </c>
      <c r="AC728" s="3">
        <v>4167</v>
      </c>
      <c r="AD728" s="3">
        <f t="shared" si="178"/>
        <v>58828.145481558182</v>
      </c>
      <c r="AE728" s="3">
        <v>7046.666666666667</v>
      </c>
      <c r="AG728" s="3">
        <f t="shared" si="173"/>
        <v>65874.812148224853</v>
      </c>
      <c r="AJ728" s="3">
        <v>0</v>
      </c>
      <c r="AK728" t="s">
        <v>100</v>
      </c>
      <c r="AM728" s="23">
        <v>0.1</v>
      </c>
      <c r="AN728" s="24">
        <f t="shared" si="180"/>
        <v>65874.812148224853</v>
      </c>
      <c r="AO728" s="25">
        <f t="shared" si="169"/>
        <v>6587.4812148224855</v>
      </c>
      <c r="AP728" s="3">
        <f>+(29700/31)*Q728</f>
        <v>29700</v>
      </c>
      <c r="AQ728" s="24">
        <f t="shared" si="170"/>
        <v>2970</v>
      </c>
      <c r="AR728" s="24">
        <f t="shared" si="171"/>
        <v>105132.29336304734</v>
      </c>
      <c r="AS728" s="24">
        <f t="shared" si="174"/>
        <v>95574.812148224853</v>
      </c>
      <c r="AT728" t="s">
        <v>1837</v>
      </c>
      <c r="AU728" t="s">
        <v>1837</v>
      </c>
      <c r="AV728" t="s">
        <v>1838</v>
      </c>
      <c r="AW728" t="s">
        <v>1837</v>
      </c>
      <c r="AX728" t="s">
        <v>169</v>
      </c>
      <c r="AY728">
        <v>1</v>
      </c>
      <c r="AZ728" s="3">
        <f t="shared" si="175"/>
        <v>105132.29336304734</v>
      </c>
      <c r="BA728" s="24">
        <f t="shared" si="176"/>
        <v>95574.812148224853</v>
      </c>
      <c r="BB728" s="24">
        <f t="shared" si="177"/>
        <v>9557.4812148224883</v>
      </c>
      <c r="BD728" t="s">
        <v>103</v>
      </c>
      <c r="BE728">
        <v>1</v>
      </c>
      <c r="BG728" t="s">
        <v>5317</v>
      </c>
      <c r="BI728" t="s">
        <v>598</v>
      </c>
      <c r="BN728" t="s">
        <v>5128</v>
      </c>
      <c r="BO728" t="s">
        <v>1837</v>
      </c>
      <c r="BP728" t="s">
        <v>1837</v>
      </c>
      <c r="BS728" t="e">
        <f>_xlfn.XLOOKUP(AV728,#REF!,#REF!)</f>
        <v>#REF!</v>
      </c>
    </row>
    <row r="729" spans="3:71" x14ac:dyDescent="0.2">
      <c r="C729" t="s">
        <v>94</v>
      </c>
      <c r="E729" t="s">
        <v>2359</v>
      </c>
      <c r="F729" s="28" t="s">
        <v>2360</v>
      </c>
      <c r="G729" t="s">
        <v>2361</v>
      </c>
      <c r="H729" s="1">
        <v>45293</v>
      </c>
      <c r="J729" t="s">
        <v>4702</v>
      </c>
      <c r="K729">
        <v>13</v>
      </c>
      <c r="L729" t="s">
        <v>4691</v>
      </c>
      <c r="M729" t="s">
        <v>4444</v>
      </c>
      <c r="N729" t="s">
        <v>4911</v>
      </c>
      <c r="O729" t="s">
        <v>98</v>
      </c>
      <c r="P729" t="s">
        <v>99</v>
      </c>
      <c r="Q729">
        <f t="shared" si="172"/>
        <v>31</v>
      </c>
      <c r="R729" s="3">
        <v>252120</v>
      </c>
      <c r="S729" s="3">
        <v>37195.416666666664</v>
      </c>
      <c r="T729" s="20">
        <v>0</v>
      </c>
      <c r="U729" s="3">
        <f t="shared" si="179"/>
        <v>0</v>
      </c>
      <c r="V729" s="21"/>
      <c r="W729" s="3">
        <v>1010.0961538461538</v>
      </c>
      <c r="X729" s="3">
        <v>583.6111111111112</v>
      </c>
      <c r="Y729" s="22">
        <v>105.05</v>
      </c>
      <c r="Z729">
        <v>75</v>
      </c>
      <c r="AB729" s="3">
        <v>0</v>
      </c>
      <c r="AC729" s="3">
        <v>4167</v>
      </c>
      <c r="AD729" s="3">
        <f t="shared" si="178"/>
        <v>43136.173931623933</v>
      </c>
      <c r="AE729" s="3">
        <v>7046.666666666667</v>
      </c>
      <c r="AG729" s="3">
        <f t="shared" si="173"/>
        <v>50182.840598290597</v>
      </c>
      <c r="AJ729" s="3">
        <v>0</v>
      </c>
      <c r="AK729" t="s">
        <v>100</v>
      </c>
      <c r="AM729" s="23">
        <v>0.1</v>
      </c>
      <c r="AN729" s="24">
        <f t="shared" si="180"/>
        <v>50182.840598290597</v>
      </c>
      <c r="AO729" s="25">
        <f t="shared" si="169"/>
        <v>5018.2840598290604</v>
      </c>
      <c r="AP729" s="3">
        <v>43000</v>
      </c>
      <c r="AQ729" s="24">
        <f t="shared" si="170"/>
        <v>4300</v>
      </c>
      <c r="AR729" s="24">
        <f t="shared" si="171"/>
        <v>102501.12465811966</v>
      </c>
      <c r="AS729" s="24">
        <f t="shared" si="174"/>
        <v>93182.840598290597</v>
      </c>
      <c r="AT729" t="s">
        <v>1837</v>
      </c>
      <c r="AU729" t="s">
        <v>1837</v>
      </c>
      <c r="AV729" t="s">
        <v>1838</v>
      </c>
      <c r="AW729" t="s">
        <v>1837</v>
      </c>
      <c r="AX729" t="s">
        <v>169</v>
      </c>
      <c r="AY729">
        <v>1</v>
      </c>
      <c r="AZ729" s="3">
        <f t="shared" si="175"/>
        <v>102501.12465811966</v>
      </c>
      <c r="BA729" s="24">
        <f t="shared" si="176"/>
        <v>93182.840598290597</v>
      </c>
      <c r="BB729" s="24">
        <f t="shared" si="177"/>
        <v>9318.2840598290641</v>
      </c>
      <c r="BD729" t="s">
        <v>103</v>
      </c>
      <c r="BE729">
        <v>1</v>
      </c>
      <c r="BG729" t="s">
        <v>5317</v>
      </c>
      <c r="BI729" t="s">
        <v>2355</v>
      </c>
      <c r="BN729" t="s">
        <v>5139</v>
      </c>
      <c r="BO729" t="s">
        <v>1837</v>
      </c>
      <c r="BP729" t="s">
        <v>1837</v>
      </c>
      <c r="BS729" t="e">
        <f>_xlfn.XLOOKUP(AV729,#REF!,#REF!)</f>
        <v>#REF!</v>
      </c>
    </row>
    <row r="730" spans="3:71" x14ac:dyDescent="0.2">
      <c r="C730" t="s">
        <v>94</v>
      </c>
      <c r="E730" t="s">
        <v>2362</v>
      </c>
      <c r="F730" s="28" t="s">
        <v>2363</v>
      </c>
      <c r="G730" t="s">
        <v>2364</v>
      </c>
      <c r="H730" s="1">
        <v>45293</v>
      </c>
      <c r="J730" t="s">
        <v>4708</v>
      </c>
      <c r="K730">
        <v>12</v>
      </c>
      <c r="L730" t="s">
        <v>4691</v>
      </c>
      <c r="M730" t="s">
        <v>4444</v>
      </c>
      <c r="N730" t="s">
        <v>4668</v>
      </c>
      <c r="O730" t="s">
        <v>98</v>
      </c>
      <c r="P730" t="s">
        <v>99</v>
      </c>
      <c r="Q730">
        <f t="shared" si="172"/>
        <v>31</v>
      </c>
      <c r="R730" s="3">
        <v>257352</v>
      </c>
      <c r="S730" s="3">
        <v>46752.25</v>
      </c>
      <c r="T730" s="20">
        <v>0</v>
      </c>
      <c r="U730" s="3">
        <f t="shared" si="179"/>
        <v>0</v>
      </c>
      <c r="V730" s="21"/>
      <c r="W730" s="3">
        <v>1031.0576923076922</v>
      </c>
      <c r="X730" s="3">
        <v>595.72222222222229</v>
      </c>
      <c r="Y730" s="22">
        <v>107.23</v>
      </c>
      <c r="Z730">
        <v>75</v>
      </c>
      <c r="AB730" s="3">
        <v>0</v>
      </c>
      <c r="AC730" s="3">
        <v>4167</v>
      </c>
      <c r="AD730" s="3">
        <f t="shared" si="178"/>
        <v>52728.259914529917</v>
      </c>
      <c r="AE730" s="3">
        <v>7046.666666666667</v>
      </c>
      <c r="AG730" s="3">
        <f t="shared" si="173"/>
        <v>59774.926581196582</v>
      </c>
      <c r="AJ730" s="3">
        <v>0</v>
      </c>
      <c r="AK730" t="s">
        <v>100</v>
      </c>
      <c r="AM730" s="23">
        <v>0.1</v>
      </c>
      <c r="AN730" s="24">
        <f t="shared" si="180"/>
        <v>59774.926581196582</v>
      </c>
      <c r="AO730" s="25">
        <f t="shared" si="169"/>
        <v>5977.4926581196587</v>
      </c>
      <c r="AP730" s="3">
        <f>+(29700/31)*Q730</f>
        <v>29700</v>
      </c>
      <c r="AQ730" s="24">
        <f t="shared" si="170"/>
        <v>2970</v>
      </c>
      <c r="AR730" s="24">
        <f t="shared" si="171"/>
        <v>98422.419239316238</v>
      </c>
      <c r="AS730" s="24">
        <f t="shared" si="174"/>
        <v>89474.926581196574</v>
      </c>
      <c r="AT730" t="s">
        <v>1837</v>
      </c>
      <c r="AU730" t="s">
        <v>1837</v>
      </c>
      <c r="AV730" t="s">
        <v>1838</v>
      </c>
      <c r="AW730" t="s">
        <v>1837</v>
      </c>
      <c r="AX730" t="s">
        <v>169</v>
      </c>
      <c r="AY730">
        <v>1</v>
      </c>
      <c r="AZ730" s="3">
        <f t="shared" si="175"/>
        <v>98422.419239316238</v>
      </c>
      <c r="BA730" s="24">
        <f t="shared" si="176"/>
        <v>89474.926581196574</v>
      </c>
      <c r="BB730" s="24">
        <f t="shared" si="177"/>
        <v>8947.4926581196632</v>
      </c>
      <c r="BD730" t="s">
        <v>103</v>
      </c>
      <c r="BE730">
        <v>1</v>
      </c>
      <c r="BG730" t="s">
        <v>5317</v>
      </c>
      <c r="BI730" t="s">
        <v>598</v>
      </c>
      <c r="BN730" t="s">
        <v>5128</v>
      </c>
      <c r="BO730" t="s">
        <v>5132</v>
      </c>
      <c r="BP730" t="s">
        <v>4725</v>
      </c>
      <c r="BS730" t="e">
        <f>_xlfn.XLOOKUP(AV730,#REF!,#REF!)</f>
        <v>#REF!</v>
      </c>
    </row>
    <row r="731" spans="3:71" x14ac:dyDescent="0.2">
      <c r="C731" t="s">
        <v>94</v>
      </c>
      <c r="E731" t="s">
        <v>2365</v>
      </c>
      <c r="F731" s="28" t="s">
        <v>2366</v>
      </c>
      <c r="G731" t="s">
        <v>2367</v>
      </c>
      <c r="H731" s="1">
        <v>45293</v>
      </c>
      <c r="J731" t="s">
        <v>4702</v>
      </c>
      <c r="K731">
        <v>13</v>
      </c>
      <c r="L731" t="s">
        <v>4691</v>
      </c>
      <c r="M731" t="s">
        <v>4444</v>
      </c>
      <c r="N731" t="s">
        <v>4807</v>
      </c>
      <c r="O731" t="s">
        <v>98</v>
      </c>
      <c r="P731" t="s">
        <v>99</v>
      </c>
      <c r="Q731">
        <f t="shared" si="172"/>
        <v>31</v>
      </c>
      <c r="R731" s="3">
        <v>388140</v>
      </c>
      <c r="S731" s="3">
        <v>71806.083333333328</v>
      </c>
      <c r="T731" s="20">
        <v>0</v>
      </c>
      <c r="U731" s="3">
        <f t="shared" si="179"/>
        <v>0</v>
      </c>
      <c r="V731" s="21"/>
      <c r="W731" s="3">
        <v>1555.0480769230769</v>
      </c>
      <c r="X731" s="3">
        <v>898.47222222222229</v>
      </c>
      <c r="Y731" s="22">
        <v>161.72499999999999</v>
      </c>
      <c r="Z731">
        <v>75</v>
      </c>
      <c r="AB731" s="3">
        <v>0</v>
      </c>
      <c r="AC731" s="3">
        <v>4167</v>
      </c>
      <c r="AD731" s="3">
        <f t="shared" si="178"/>
        <v>78663.328632478631</v>
      </c>
      <c r="AE731" s="3">
        <v>7046.666666666667</v>
      </c>
      <c r="AG731" s="3">
        <f t="shared" si="173"/>
        <v>85709.995299145303</v>
      </c>
      <c r="AJ731" s="3">
        <v>0</v>
      </c>
      <c r="AK731" t="s">
        <v>100</v>
      </c>
      <c r="AM731" s="23">
        <v>0.1</v>
      </c>
      <c r="AN731" s="24">
        <f t="shared" si="180"/>
        <v>85709.995299145303</v>
      </c>
      <c r="AO731" s="25">
        <f t="shared" si="169"/>
        <v>8570.9995299145303</v>
      </c>
      <c r="AP731" s="3">
        <f>+(29700/31)*Q731</f>
        <v>29700</v>
      </c>
      <c r="AQ731" s="24">
        <f t="shared" si="170"/>
        <v>2970</v>
      </c>
      <c r="AR731" s="24">
        <f t="shared" si="171"/>
        <v>126950.99482905984</v>
      </c>
      <c r="AS731" s="24">
        <f t="shared" si="174"/>
        <v>115409.9952991453</v>
      </c>
      <c r="AT731" t="s">
        <v>1837</v>
      </c>
      <c r="AU731" t="s">
        <v>1837</v>
      </c>
      <c r="AV731" t="s">
        <v>1838</v>
      </c>
      <c r="AW731" t="s">
        <v>1837</v>
      </c>
      <c r="AX731" t="s">
        <v>169</v>
      </c>
      <c r="AY731">
        <v>1</v>
      </c>
      <c r="AZ731" s="3">
        <f t="shared" si="175"/>
        <v>126950.99482905984</v>
      </c>
      <c r="BA731" s="24">
        <f t="shared" si="176"/>
        <v>115409.9952991453</v>
      </c>
      <c r="BB731" s="24">
        <f t="shared" si="177"/>
        <v>11540.999529914538</v>
      </c>
      <c r="BD731" t="s">
        <v>103</v>
      </c>
      <c r="BE731">
        <v>1</v>
      </c>
      <c r="BG731" t="s">
        <v>5317</v>
      </c>
      <c r="BI731" t="s">
        <v>598</v>
      </c>
      <c r="BN731" t="s">
        <v>5128</v>
      </c>
      <c r="BO731" t="s">
        <v>5132</v>
      </c>
      <c r="BP731" t="s">
        <v>4725</v>
      </c>
      <c r="BS731" t="e">
        <f>_xlfn.XLOOKUP(AV731,#REF!,#REF!)</f>
        <v>#REF!</v>
      </c>
    </row>
    <row r="732" spans="3:71" x14ac:dyDescent="0.2">
      <c r="C732" t="s">
        <v>94</v>
      </c>
      <c r="E732" t="s">
        <v>2368</v>
      </c>
      <c r="F732" s="28" t="s">
        <v>2369</v>
      </c>
      <c r="G732" t="s">
        <v>2370</v>
      </c>
      <c r="H732" s="1">
        <v>45293</v>
      </c>
      <c r="J732" t="s">
        <v>4678</v>
      </c>
      <c r="K732">
        <v>15</v>
      </c>
      <c r="L732" t="s">
        <v>4691</v>
      </c>
      <c r="M732" t="s">
        <v>4444</v>
      </c>
      <c r="N732" t="s">
        <v>4911</v>
      </c>
      <c r="O732" t="s">
        <v>98</v>
      </c>
      <c r="P732" t="s">
        <v>99</v>
      </c>
      <c r="Q732">
        <f t="shared" si="172"/>
        <v>31</v>
      </c>
      <c r="R732" s="3">
        <v>489918</v>
      </c>
      <c r="S732" s="3">
        <v>81653</v>
      </c>
      <c r="T732" s="20">
        <v>0</v>
      </c>
      <c r="U732" s="3">
        <f t="shared" si="179"/>
        <v>0</v>
      </c>
      <c r="V732" s="21"/>
      <c r="W732" s="3">
        <v>1962.8125</v>
      </c>
      <c r="X732" s="3">
        <v>1134.0694444444446</v>
      </c>
      <c r="Y732" s="22">
        <v>204.13249999999999</v>
      </c>
      <c r="Z732">
        <v>75</v>
      </c>
      <c r="AB732" s="3">
        <v>0</v>
      </c>
      <c r="AC732" s="3">
        <v>4167</v>
      </c>
      <c r="AD732" s="3">
        <f t="shared" si="178"/>
        <v>89196.014444444445</v>
      </c>
      <c r="AE732" s="3">
        <v>7046.666666666667</v>
      </c>
      <c r="AG732" s="3">
        <f t="shared" si="173"/>
        <v>96242.681111111116</v>
      </c>
      <c r="AJ732" s="3">
        <v>0</v>
      </c>
      <c r="AK732" t="s">
        <v>100</v>
      </c>
      <c r="AM732" s="23">
        <v>0.1</v>
      </c>
      <c r="AN732" s="24">
        <f t="shared" si="180"/>
        <v>96242.681111111116</v>
      </c>
      <c r="AO732" s="25">
        <f t="shared" si="169"/>
        <v>9624.2681111111124</v>
      </c>
      <c r="AP732" s="3">
        <v>43000</v>
      </c>
      <c r="AQ732" s="24">
        <f t="shared" si="170"/>
        <v>4300</v>
      </c>
      <c r="AR732" s="24">
        <f t="shared" si="171"/>
        <v>153166.94922222223</v>
      </c>
      <c r="AS732" s="24">
        <f t="shared" si="174"/>
        <v>139242.68111111113</v>
      </c>
      <c r="AT732" t="s">
        <v>1837</v>
      </c>
      <c r="AU732" t="s">
        <v>1837</v>
      </c>
      <c r="AV732" t="s">
        <v>1838</v>
      </c>
      <c r="AW732" t="s">
        <v>1837</v>
      </c>
      <c r="AX732" t="s">
        <v>169</v>
      </c>
      <c r="AY732">
        <v>1</v>
      </c>
      <c r="AZ732" s="3">
        <f t="shared" si="175"/>
        <v>153166.94922222223</v>
      </c>
      <c r="BA732" s="24">
        <f t="shared" si="176"/>
        <v>139242.68111111113</v>
      </c>
      <c r="BB732" s="24">
        <f t="shared" si="177"/>
        <v>13924.268111111101</v>
      </c>
      <c r="BD732" t="s">
        <v>103</v>
      </c>
      <c r="BE732">
        <v>1</v>
      </c>
      <c r="BG732" t="s">
        <v>5317</v>
      </c>
      <c r="BI732" t="s">
        <v>598</v>
      </c>
      <c r="BN732" t="s">
        <v>5128</v>
      </c>
      <c r="BO732" t="s">
        <v>1837</v>
      </c>
      <c r="BP732" t="s">
        <v>1837</v>
      </c>
      <c r="BS732" t="e">
        <f>_xlfn.XLOOKUP(AV732,#REF!,#REF!)</f>
        <v>#REF!</v>
      </c>
    </row>
    <row r="733" spans="3:71" x14ac:dyDescent="0.2">
      <c r="C733" t="s">
        <v>94</v>
      </c>
      <c r="E733" t="s">
        <v>2371</v>
      </c>
      <c r="F733" s="28" t="s">
        <v>2372</v>
      </c>
      <c r="G733" t="s">
        <v>2373</v>
      </c>
      <c r="H733" s="1">
        <v>45293</v>
      </c>
      <c r="J733" t="s">
        <v>4702</v>
      </c>
      <c r="K733">
        <v>13</v>
      </c>
      <c r="L733" t="s">
        <v>4691</v>
      </c>
      <c r="M733" t="s">
        <v>4444</v>
      </c>
      <c r="N733" t="s">
        <v>4668</v>
      </c>
      <c r="O733" t="s">
        <v>98</v>
      </c>
      <c r="P733" t="s">
        <v>99</v>
      </c>
      <c r="Q733">
        <f t="shared" si="172"/>
        <v>31</v>
      </c>
      <c r="R733" s="3">
        <v>302952</v>
      </c>
      <c r="S733" s="3">
        <v>55036.25</v>
      </c>
      <c r="T733" s="20">
        <v>0</v>
      </c>
      <c r="U733" s="3">
        <f t="shared" si="179"/>
        <v>0</v>
      </c>
      <c r="V733" s="21"/>
      <c r="W733" s="3">
        <v>1213.75</v>
      </c>
      <c r="X733" s="3">
        <v>701.27777777777783</v>
      </c>
      <c r="Y733" s="22">
        <v>126.23</v>
      </c>
      <c r="Z733">
        <v>75</v>
      </c>
      <c r="AB733" s="3">
        <v>0</v>
      </c>
      <c r="AC733" s="3">
        <v>4167</v>
      </c>
      <c r="AD733" s="3">
        <f t="shared" si="178"/>
        <v>61319.507777777784</v>
      </c>
      <c r="AE733" s="3">
        <v>7046.666666666667</v>
      </c>
      <c r="AG733" s="3">
        <f t="shared" si="173"/>
        <v>68366.174444444448</v>
      </c>
      <c r="AJ733" s="3">
        <v>0</v>
      </c>
      <c r="AK733" t="s">
        <v>100</v>
      </c>
      <c r="AM733" s="23">
        <v>0.1</v>
      </c>
      <c r="AN733" s="24">
        <f t="shared" si="180"/>
        <v>68366.174444444448</v>
      </c>
      <c r="AO733" s="25">
        <f t="shared" si="169"/>
        <v>6836.617444444445</v>
      </c>
      <c r="AP733" s="3">
        <f t="shared" ref="AP733:AP768" si="181">+(29700/31)*Q733</f>
        <v>29700</v>
      </c>
      <c r="AQ733" s="24">
        <f t="shared" si="170"/>
        <v>2970</v>
      </c>
      <c r="AR733" s="24">
        <f t="shared" si="171"/>
        <v>107872.7918888889</v>
      </c>
      <c r="AS733" s="24">
        <f t="shared" si="174"/>
        <v>98066.174444444448</v>
      </c>
      <c r="AT733" t="s">
        <v>1837</v>
      </c>
      <c r="AU733" t="s">
        <v>1837</v>
      </c>
      <c r="AV733" t="s">
        <v>1838</v>
      </c>
      <c r="AW733" t="s">
        <v>1837</v>
      </c>
      <c r="AX733" t="s">
        <v>169</v>
      </c>
      <c r="AY733">
        <v>1</v>
      </c>
      <c r="AZ733" s="3">
        <f t="shared" si="175"/>
        <v>107872.7918888889</v>
      </c>
      <c r="BA733" s="24">
        <f t="shared" si="176"/>
        <v>98066.174444444448</v>
      </c>
      <c r="BB733" s="24">
        <f t="shared" si="177"/>
        <v>9806.6174444444478</v>
      </c>
      <c r="BD733" t="s">
        <v>103</v>
      </c>
      <c r="BE733">
        <v>1</v>
      </c>
      <c r="BG733" t="s">
        <v>5317</v>
      </c>
      <c r="BI733" t="s">
        <v>598</v>
      </c>
      <c r="BN733" t="s">
        <v>5128</v>
      </c>
      <c r="BO733" t="s">
        <v>5132</v>
      </c>
      <c r="BP733" t="s">
        <v>4725</v>
      </c>
      <c r="BS733" t="e">
        <f>_xlfn.XLOOKUP(AV733,#REF!,#REF!)</f>
        <v>#REF!</v>
      </c>
    </row>
    <row r="734" spans="3:71" x14ac:dyDescent="0.2">
      <c r="C734" t="s">
        <v>94</v>
      </c>
      <c r="E734" t="s">
        <v>2374</v>
      </c>
      <c r="F734" s="28" t="s">
        <v>2375</v>
      </c>
      <c r="G734" t="s">
        <v>2376</v>
      </c>
      <c r="H734" s="1">
        <v>45293</v>
      </c>
      <c r="J734" t="s">
        <v>4708</v>
      </c>
      <c r="K734">
        <v>12</v>
      </c>
      <c r="L734" t="s">
        <v>4691</v>
      </c>
      <c r="M734" t="s">
        <v>4444</v>
      </c>
      <c r="N734" t="s">
        <v>4668</v>
      </c>
      <c r="O734" t="s">
        <v>98</v>
      </c>
      <c r="P734" t="s">
        <v>99</v>
      </c>
      <c r="Q734">
        <f t="shared" si="172"/>
        <v>31</v>
      </c>
      <c r="R734" s="3">
        <v>252120</v>
      </c>
      <c r="S734" s="3">
        <v>43617.416666666664</v>
      </c>
      <c r="T734" s="20">
        <v>0</v>
      </c>
      <c r="U734" s="3">
        <f t="shared" si="179"/>
        <v>0</v>
      </c>
      <c r="V734" s="21"/>
      <c r="W734" s="3">
        <v>1010.0961538461538</v>
      </c>
      <c r="X734" s="3">
        <v>583.6111111111112</v>
      </c>
      <c r="Y734" s="22">
        <v>105.05</v>
      </c>
      <c r="Z734">
        <v>75</v>
      </c>
      <c r="AB734" s="3">
        <v>0</v>
      </c>
      <c r="AC734" s="3">
        <v>4167</v>
      </c>
      <c r="AD734" s="3">
        <f t="shared" si="178"/>
        <v>49558.173931623933</v>
      </c>
      <c r="AE734" s="3">
        <v>7046.666666666667</v>
      </c>
      <c r="AG734" s="3">
        <f t="shared" si="173"/>
        <v>56604.840598290597</v>
      </c>
      <c r="AJ734" s="3">
        <v>0</v>
      </c>
      <c r="AK734" t="s">
        <v>100</v>
      </c>
      <c r="AM734" s="23">
        <v>0.1</v>
      </c>
      <c r="AN734" s="24">
        <f t="shared" si="180"/>
        <v>56604.840598290597</v>
      </c>
      <c r="AO734" s="25">
        <f t="shared" si="169"/>
        <v>5660.4840598290602</v>
      </c>
      <c r="AP734" s="3">
        <f t="shared" si="181"/>
        <v>29700</v>
      </c>
      <c r="AQ734" s="24">
        <f t="shared" si="170"/>
        <v>2970</v>
      </c>
      <c r="AR734" s="24">
        <f t="shared" si="171"/>
        <v>94935.324658119658</v>
      </c>
      <c r="AS734" s="24">
        <f t="shared" si="174"/>
        <v>86304.840598290597</v>
      </c>
      <c r="AT734" t="s">
        <v>1837</v>
      </c>
      <c r="AU734" t="s">
        <v>1837</v>
      </c>
      <c r="AV734" t="s">
        <v>1838</v>
      </c>
      <c r="AW734" t="s">
        <v>1837</v>
      </c>
      <c r="AX734" t="s">
        <v>169</v>
      </c>
      <c r="AY734">
        <v>1</v>
      </c>
      <c r="AZ734" s="3">
        <f t="shared" si="175"/>
        <v>94935.324658119658</v>
      </c>
      <c r="BA734" s="24">
        <f t="shared" si="176"/>
        <v>86304.840598290597</v>
      </c>
      <c r="BB734" s="24">
        <f t="shared" si="177"/>
        <v>8630.4840598290612</v>
      </c>
      <c r="BD734" t="s">
        <v>103</v>
      </c>
      <c r="BE734">
        <v>1</v>
      </c>
      <c r="BG734" t="s">
        <v>5317</v>
      </c>
      <c r="BI734" t="s">
        <v>598</v>
      </c>
      <c r="BN734" t="s">
        <v>5128</v>
      </c>
      <c r="BO734" t="s">
        <v>5132</v>
      </c>
      <c r="BP734" t="s">
        <v>4725</v>
      </c>
      <c r="BS734" t="e">
        <f>_xlfn.XLOOKUP(AV734,#REF!,#REF!)</f>
        <v>#REF!</v>
      </c>
    </row>
    <row r="735" spans="3:71" x14ac:dyDescent="0.2">
      <c r="C735" t="s">
        <v>94</v>
      </c>
      <c r="E735" t="s">
        <v>2377</v>
      </c>
      <c r="F735" s="28" t="s">
        <v>2378</v>
      </c>
      <c r="G735" t="s">
        <v>2379</v>
      </c>
      <c r="H735" s="1">
        <v>45293</v>
      </c>
      <c r="J735" t="s">
        <v>4702</v>
      </c>
      <c r="K735">
        <v>13</v>
      </c>
      <c r="L735" t="s">
        <v>4691</v>
      </c>
      <c r="M735" t="s">
        <v>4444</v>
      </c>
      <c r="N735" t="s">
        <v>4807</v>
      </c>
      <c r="O735" t="s">
        <v>98</v>
      </c>
      <c r="P735" t="s">
        <v>99</v>
      </c>
      <c r="Q735">
        <f t="shared" si="172"/>
        <v>31</v>
      </c>
      <c r="R735" s="3">
        <v>327804</v>
      </c>
      <c r="S735" s="3">
        <v>60643.75</v>
      </c>
      <c r="T735" s="20">
        <v>0</v>
      </c>
      <c r="U735" s="3">
        <f t="shared" si="179"/>
        <v>0</v>
      </c>
      <c r="V735" s="21"/>
      <c r="W735" s="3">
        <v>1313.3173076923078</v>
      </c>
      <c r="X735" s="3">
        <v>758.80555555555554</v>
      </c>
      <c r="Y735" s="22">
        <v>136.58500000000001</v>
      </c>
      <c r="Z735">
        <v>75</v>
      </c>
      <c r="AB735" s="3">
        <v>0</v>
      </c>
      <c r="AC735" s="3">
        <v>4167</v>
      </c>
      <c r="AD735" s="3">
        <f t="shared" si="178"/>
        <v>67094.457863247866</v>
      </c>
      <c r="AE735" s="3">
        <v>7046.666666666667</v>
      </c>
      <c r="AG735" s="3">
        <f t="shared" si="173"/>
        <v>74141.124529914538</v>
      </c>
      <c r="AJ735" s="3">
        <v>0</v>
      </c>
      <c r="AK735" t="s">
        <v>100</v>
      </c>
      <c r="AM735" s="23">
        <v>0.1</v>
      </c>
      <c r="AN735" s="24">
        <f t="shared" si="180"/>
        <v>74141.124529914538</v>
      </c>
      <c r="AO735" s="25">
        <f t="shared" si="169"/>
        <v>7414.1124529914541</v>
      </c>
      <c r="AP735" s="3">
        <f t="shared" si="181"/>
        <v>29700</v>
      </c>
      <c r="AQ735" s="24">
        <f t="shared" si="170"/>
        <v>2970</v>
      </c>
      <c r="AR735" s="24">
        <f t="shared" si="171"/>
        <v>114225.23698290599</v>
      </c>
      <c r="AS735" s="24">
        <f t="shared" si="174"/>
        <v>103841.12452991454</v>
      </c>
      <c r="AT735" t="s">
        <v>1837</v>
      </c>
      <c r="AU735" t="s">
        <v>1837</v>
      </c>
      <c r="AV735" t="s">
        <v>1838</v>
      </c>
      <c r="AW735" t="s">
        <v>1837</v>
      </c>
      <c r="AX735" t="s">
        <v>169</v>
      </c>
      <c r="AY735">
        <v>1</v>
      </c>
      <c r="AZ735" s="3">
        <f t="shared" si="175"/>
        <v>114225.23698290599</v>
      </c>
      <c r="BA735" s="24">
        <f t="shared" si="176"/>
        <v>103841.12452991454</v>
      </c>
      <c r="BB735" s="24">
        <f t="shared" si="177"/>
        <v>10384.112452991452</v>
      </c>
      <c r="BD735" t="s">
        <v>103</v>
      </c>
      <c r="BE735">
        <v>1</v>
      </c>
      <c r="BG735" t="s">
        <v>5317</v>
      </c>
      <c r="BI735" t="s">
        <v>598</v>
      </c>
      <c r="BN735" t="s">
        <v>5128</v>
      </c>
      <c r="BO735" t="s">
        <v>5132</v>
      </c>
      <c r="BP735" t="s">
        <v>4725</v>
      </c>
      <c r="BS735" t="e">
        <f>_xlfn.XLOOKUP(AV735,#REF!,#REF!)</f>
        <v>#REF!</v>
      </c>
    </row>
    <row r="736" spans="3:71" x14ac:dyDescent="0.2">
      <c r="C736" t="s">
        <v>94</v>
      </c>
      <c r="E736" t="s">
        <v>2380</v>
      </c>
      <c r="F736" s="28" t="s">
        <v>2381</v>
      </c>
      <c r="G736" t="s">
        <v>2382</v>
      </c>
      <c r="H736" s="1">
        <v>45293</v>
      </c>
      <c r="J736" t="s">
        <v>4708</v>
      </c>
      <c r="K736">
        <v>12</v>
      </c>
      <c r="L736" t="s">
        <v>4691</v>
      </c>
      <c r="M736" t="s">
        <v>4444</v>
      </c>
      <c r="N736" t="s">
        <v>4668</v>
      </c>
      <c r="O736" t="s">
        <v>98</v>
      </c>
      <c r="P736" t="s">
        <v>99</v>
      </c>
      <c r="Q736">
        <f t="shared" si="172"/>
        <v>31</v>
      </c>
      <c r="R736" s="3">
        <v>269724</v>
      </c>
      <c r="S736" s="3">
        <v>48999.833333333336</v>
      </c>
      <c r="T736" s="20">
        <v>0</v>
      </c>
      <c r="U736" s="3">
        <f t="shared" si="179"/>
        <v>0</v>
      </c>
      <c r="V736" s="21"/>
      <c r="W736" s="3">
        <v>1080.625</v>
      </c>
      <c r="X736" s="3">
        <v>624.3611111111112</v>
      </c>
      <c r="Y736" s="22">
        <v>112.38500000000001</v>
      </c>
      <c r="Z736">
        <v>75</v>
      </c>
      <c r="AB736" s="3">
        <v>0</v>
      </c>
      <c r="AC736" s="3">
        <v>4167</v>
      </c>
      <c r="AD736" s="3">
        <f t="shared" si="178"/>
        <v>55059.204444444447</v>
      </c>
      <c r="AE736" s="3">
        <v>7046.666666666667</v>
      </c>
      <c r="AG736" s="3">
        <f t="shared" si="173"/>
        <v>62105.871111111112</v>
      </c>
      <c r="AJ736" s="3">
        <v>0</v>
      </c>
      <c r="AK736" t="s">
        <v>100</v>
      </c>
      <c r="AM736" s="23">
        <v>0.1</v>
      </c>
      <c r="AN736" s="24">
        <f t="shared" si="180"/>
        <v>62105.871111111112</v>
      </c>
      <c r="AO736" s="25">
        <f t="shared" si="169"/>
        <v>6210.5871111111119</v>
      </c>
      <c r="AP736" s="3">
        <f t="shared" si="181"/>
        <v>29700</v>
      </c>
      <c r="AQ736" s="24">
        <f t="shared" si="170"/>
        <v>2970</v>
      </c>
      <c r="AR736" s="24">
        <f t="shared" si="171"/>
        <v>100986.45822222222</v>
      </c>
      <c r="AS736" s="24">
        <f t="shared" si="174"/>
        <v>91805.871111111104</v>
      </c>
      <c r="AT736" t="s">
        <v>1837</v>
      </c>
      <c r="AU736" t="s">
        <v>1837</v>
      </c>
      <c r="AV736" t="s">
        <v>1838</v>
      </c>
      <c r="AW736" t="s">
        <v>1837</v>
      </c>
      <c r="AX736" t="s">
        <v>169</v>
      </c>
      <c r="AY736">
        <v>1</v>
      </c>
      <c r="AZ736" s="3">
        <f t="shared" si="175"/>
        <v>100986.45822222222</v>
      </c>
      <c r="BA736" s="24">
        <f t="shared" si="176"/>
        <v>91805.871111111104</v>
      </c>
      <c r="BB736" s="24">
        <f t="shared" si="177"/>
        <v>9180.5871111111192</v>
      </c>
      <c r="BD736" t="s">
        <v>103</v>
      </c>
      <c r="BE736">
        <v>1</v>
      </c>
      <c r="BG736" t="s">
        <v>5317</v>
      </c>
      <c r="BI736" t="s">
        <v>598</v>
      </c>
      <c r="BN736" t="s">
        <v>5128</v>
      </c>
      <c r="BO736" t="s">
        <v>5132</v>
      </c>
      <c r="BP736" t="s">
        <v>4725</v>
      </c>
      <c r="BS736" t="e">
        <f>_xlfn.XLOOKUP(AV736,#REF!,#REF!)</f>
        <v>#REF!</v>
      </c>
    </row>
    <row r="737" spans="3:71" x14ac:dyDescent="0.2">
      <c r="C737" t="s">
        <v>94</v>
      </c>
      <c r="E737" t="s">
        <v>2383</v>
      </c>
      <c r="F737" t="s">
        <v>2384</v>
      </c>
      <c r="G737" t="s">
        <v>2385</v>
      </c>
      <c r="H737" s="1">
        <v>45336</v>
      </c>
      <c r="I737" s="1">
        <v>46115</v>
      </c>
      <c r="J737" t="s">
        <v>4678</v>
      </c>
      <c r="K737">
        <v>15</v>
      </c>
      <c r="L737" t="s">
        <v>4691</v>
      </c>
      <c r="M737" t="s">
        <v>4444</v>
      </c>
      <c r="N737" t="s">
        <v>4668</v>
      </c>
      <c r="O737" t="s">
        <v>98</v>
      </c>
      <c r="P737" t="s">
        <v>99</v>
      </c>
      <c r="Q737">
        <f t="shared" si="172"/>
        <v>31</v>
      </c>
      <c r="R737" s="3">
        <v>621681</v>
      </c>
      <c r="S737" s="3">
        <v>108613.41666666667</v>
      </c>
      <c r="T737" s="20">
        <v>0</v>
      </c>
      <c r="U737" s="3">
        <f t="shared" si="179"/>
        <v>0</v>
      </c>
      <c r="V737" s="21"/>
      <c r="W737" s="3">
        <v>2490.7091346153843</v>
      </c>
      <c r="X737" s="3">
        <v>1439.0763888888891</v>
      </c>
      <c r="Y737" s="22">
        <v>259.03375</v>
      </c>
      <c r="Z737">
        <v>75</v>
      </c>
      <c r="AB737" s="3">
        <v>0</v>
      </c>
      <c r="AC737" s="3">
        <v>4167</v>
      </c>
      <c r="AD737" s="3">
        <f t="shared" si="178"/>
        <v>117044.23594017095</v>
      </c>
      <c r="AE737" s="3">
        <v>7046.666666666667</v>
      </c>
      <c r="AG737" s="3">
        <f t="shared" si="173"/>
        <v>124090.90260683763</v>
      </c>
      <c r="AJ737" s="3">
        <v>0</v>
      </c>
      <c r="AK737" t="s">
        <v>100</v>
      </c>
      <c r="AM737" s="23">
        <v>0.1</v>
      </c>
      <c r="AN737" s="24">
        <f t="shared" si="180"/>
        <v>124090.90260683763</v>
      </c>
      <c r="AO737" s="25">
        <f t="shared" si="169"/>
        <v>12409.090260683763</v>
      </c>
      <c r="AP737" s="3">
        <f t="shared" si="181"/>
        <v>29700</v>
      </c>
      <c r="AQ737" s="24">
        <f t="shared" si="170"/>
        <v>2970</v>
      </c>
      <c r="AR737" s="24">
        <f t="shared" si="171"/>
        <v>169169.99286752139</v>
      </c>
      <c r="AS737" s="24">
        <f t="shared" si="174"/>
        <v>153790.90260683763</v>
      </c>
      <c r="AT737" t="s">
        <v>1620</v>
      </c>
      <c r="AU737" t="s">
        <v>1620</v>
      </c>
      <c r="AV737" t="s">
        <v>1620</v>
      </c>
      <c r="AW737">
        <v>2063120</v>
      </c>
      <c r="AX737" t="s">
        <v>102</v>
      </c>
      <c r="AY737">
        <v>108.643</v>
      </c>
      <c r="AZ737" s="3">
        <f t="shared" si="175"/>
        <v>1557.118202438458</v>
      </c>
      <c r="BA737" s="24">
        <f t="shared" si="176"/>
        <v>153790.90260683763</v>
      </c>
      <c r="BB737" s="24">
        <f t="shared" si="177"/>
        <v>15379.090260683763</v>
      </c>
      <c r="BD737" t="s">
        <v>103</v>
      </c>
      <c r="BE737">
        <v>1</v>
      </c>
      <c r="BG737" t="s">
        <v>5304</v>
      </c>
      <c r="BI737" t="s">
        <v>598</v>
      </c>
      <c r="BN737" t="s">
        <v>5128</v>
      </c>
      <c r="BO737" t="s">
        <v>5182</v>
      </c>
      <c r="BP737" t="s">
        <v>5091</v>
      </c>
      <c r="BS737" t="e">
        <f>_xlfn.XLOOKUP(AV737,#REF!,#REF!)</f>
        <v>#REF!</v>
      </c>
    </row>
    <row r="738" spans="3:71" x14ac:dyDescent="0.2">
      <c r="C738" t="s">
        <v>94</v>
      </c>
      <c r="E738" t="s">
        <v>2386</v>
      </c>
      <c r="F738" t="s">
        <v>2387</v>
      </c>
      <c r="G738" t="s">
        <v>2388</v>
      </c>
      <c r="H738" s="1">
        <v>45301</v>
      </c>
      <c r="J738" t="s">
        <v>4697</v>
      </c>
      <c r="K738">
        <v>14</v>
      </c>
      <c r="L738" t="s">
        <v>4691</v>
      </c>
      <c r="M738" t="s">
        <v>4444</v>
      </c>
      <c r="N738" t="s">
        <v>4668</v>
      </c>
      <c r="O738" t="s">
        <v>98</v>
      </c>
      <c r="P738" t="s">
        <v>99</v>
      </c>
      <c r="Q738">
        <f t="shared" si="172"/>
        <v>31</v>
      </c>
      <c r="R738" s="3">
        <v>888126</v>
      </c>
      <c r="S738" s="3">
        <v>148020.91666666666</v>
      </c>
      <c r="T738" s="20">
        <v>0</v>
      </c>
      <c r="U738" s="3">
        <f t="shared" si="179"/>
        <v>0</v>
      </c>
      <c r="V738" s="21"/>
      <c r="W738" s="3">
        <v>3558.1971153846152</v>
      </c>
      <c r="X738" s="3">
        <v>2055.8472222222222</v>
      </c>
      <c r="Y738" s="22">
        <v>370.05250000000001</v>
      </c>
      <c r="Z738">
        <v>75</v>
      </c>
      <c r="AB738" s="3">
        <v>6146.8085763005947</v>
      </c>
      <c r="AC738" s="3">
        <v>4167</v>
      </c>
      <c r="AD738" s="3">
        <f t="shared" si="178"/>
        <v>164393.82208057409</v>
      </c>
      <c r="AE738" s="3">
        <v>7046.666666666667</v>
      </c>
      <c r="AG738" s="3">
        <f t="shared" si="173"/>
        <v>171440.48874724074</v>
      </c>
      <c r="AJ738" s="3">
        <v>0</v>
      </c>
      <c r="AK738" t="s">
        <v>100</v>
      </c>
      <c r="AM738" s="23">
        <v>0.1</v>
      </c>
      <c r="AN738" s="24">
        <f t="shared" si="180"/>
        <v>171440.48874724074</v>
      </c>
      <c r="AO738" s="25">
        <f t="shared" si="169"/>
        <v>17144.048874724074</v>
      </c>
      <c r="AP738" s="3">
        <f t="shared" si="181"/>
        <v>29700</v>
      </c>
      <c r="AQ738" s="24">
        <f t="shared" si="170"/>
        <v>2970</v>
      </c>
      <c r="AR738" s="24">
        <f t="shared" si="171"/>
        <v>221254.53762196482</v>
      </c>
      <c r="AS738" s="24">
        <f t="shared" si="174"/>
        <v>201140.48874724074</v>
      </c>
      <c r="AT738" t="s">
        <v>134</v>
      </c>
      <c r="AU738" t="s">
        <v>134</v>
      </c>
      <c r="AV738" t="s">
        <v>135</v>
      </c>
      <c r="AW738">
        <v>90324</v>
      </c>
      <c r="AX738" t="s">
        <v>136</v>
      </c>
      <c r="AY738">
        <v>94.088300000000004</v>
      </c>
      <c r="AZ738" s="3">
        <f t="shared" si="175"/>
        <v>2351.562708880539</v>
      </c>
      <c r="BA738" s="24">
        <f t="shared" si="176"/>
        <v>201140.48874724074</v>
      </c>
      <c r="BB738" s="24">
        <f t="shared" si="177"/>
        <v>20114.048874724074</v>
      </c>
      <c r="BD738" t="s">
        <v>103</v>
      </c>
      <c r="BE738">
        <v>1</v>
      </c>
      <c r="BG738" t="s">
        <v>5305</v>
      </c>
      <c r="BI738" t="s">
        <v>451</v>
      </c>
      <c r="BN738" t="s">
        <v>5157</v>
      </c>
      <c r="BO738" t="s">
        <v>134</v>
      </c>
      <c r="BP738" t="s">
        <v>5091</v>
      </c>
      <c r="BS738" t="e">
        <f>_xlfn.XLOOKUP(AV738,#REF!,#REF!)</f>
        <v>#REF!</v>
      </c>
    </row>
    <row r="739" spans="3:71" x14ac:dyDescent="0.2">
      <c r="C739" t="s">
        <v>94</v>
      </c>
      <c r="E739" t="s">
        <v>2389</v>
      </c>
      <c r="F739" t="s">
        <v>2390</v>
      </c>
      <c r="G739" t="s">
        <v>2391</v>
      </c>
      <c r="H739" s="1">
        <v>45299</v>
      </c>
      <c r="J739" t="s">
        <v>4708</v>
      </c>
      <c r="K739">
        <v>12</v>
      </c>
      <c r="L739" t="s">
        <v>4703</v>
      </c>
      <c r="M739" t="s">
        <v>293</v>
      </c>
      <c r="N739" t="s">
        <v>4668</v>
      </c>
      <c r="O739" t="s">
        <v>98</v>
      </c>
      <c r="P739" t="s">
        <v>99</v>
      </c>
      <c r="Q739">
        <f t="shared" si="172"/>
        <v>31</v>
      </c>
      <c r="R739" s="3">
        <v>390000</v>
      </c>
      <c r="S739" s="3">
        <v>68554.25</v>
      </c>
      <c r="T739" s="20">
        <v>0</v>
      </c>
      <c r="U739" s="3">
        <f t="shared" si="179"/>
        <v>0</v>
      </c>
      <c r="V739" s="21"/>
      <c r="W739" s="3">
        <v>1562.5</v>
      </c>
      <c r="X739" s="3">
        <v>902.77777777777783</v>
      </c>
      <c r="Y739" s="22">
        <v>162.5</v>
      </c>
      <c r="Z739">
        <v>75</v>
      </c>
      <c r="AB739" s="3">
        <v>0</v>
      </c>
      <c r="AC739" s="3">
        <v>4167</v>
      </c>
      <c r="AD739" s="3">
        <f t="shared" si="178"/>
        <v>75424.027777777781</v>
      </c>
      <c r="AE739" s="3">
        <v>5687.5</v>
      </c>
      <c r="AG739" s="3">
        <f t="shared" si="173"/>
        <v>81111.527777777781</v>
      </c>
      <c r="AJ739" s="3">
        <v>5785.5624142824954</v>
      </c>
      <c r="AK739" t="s">
        <v>266</v>
      </c>
      <c r="AL739" t="s">
        <v>267</v>
      </c>
      <c r="AM739" s="23">
        <v>8.5000000000000006E-2</v>
      </c>
      <c r="AN739" s="24">
        <f t="shared" si="180"/>
        <v>86897.090192060277</v>
      </c>
      <c r="AO739" s="25">
        <f t="shared" si="169"/>
        <v>7386.2526663251238</v>
      </c>
      <c r="AP739" s="3">
        <f t="shared" si="181"/>
        <v>29700</v>
      </c>
      <c r="AQ739" s="24">
        <f t="shared" si="170"/>
        <v>2524.5</v>
      </c>
      <c r="AR739" s="24">
        <f t="shared" si="171"/>
        <v>126507.8428583854</v>
      </c>
      <c r="AS739" s="24">
        <f t="shared" si="174"/>
        <v>116597.09019206028</v>
      </c>
      <c r="AT739" t="s">
        <v>134</v>
      </c>
      <c r="AU739" t="s">
        <v>134</v>
      </c>
      <c r="AV739" t="s">
        <v>135</v>
      </c>
      <c r="AW739">
        <v>90366</v>
      </c>
      <c r="AX739" t="s">
        <v>136</v>
      </c>
      <c r="AY739">
        <v>94.088300000000004</v>
      </c>
      <c r="AZ739" s="3">
        <f t="shared" si="175"/>
        <v>1344.5650825701537</v>
      </c>
      <c r="BA739" s="24">
        <f t="shared" si="176"/>
        <v>116597.09019206028</v>
      </c>
      <c r="BB739" s="24">
        <f t="shared" si="177"/>
        <v>9910.7526663251192</v>
      </c>
      <c r="BD739" t="s">
        <v>103</v>
      </c>
      <c r="BE739">
        <v>1</v>
      </c>
      <c r="BG739" t="s">
        <v>5305</v>
      </c>
      <c r="BI739" t="s">
        <v>199</v>
      </c>
      <c r="BN739" t="s">
        <v>5124</v>
      </c>
      <c r="BO739" t="s">
        <v>5061</v>
      </c>
      <c r="BP739" t="s">
        <v>5062</v>
      </c>
      <c r="BS739" t="e">
        <f>_xlfn.XLOOKUP(AV739,#REF!,#REF!)</f>
        <v>#REF!</v>
      </c>
    </row>
    <row r="740" spans="3:71" x14ac:dyDescent="0.2">
      <c r="C740" t="s">
        <v>94</v>
      </c>
      <c r="E740" t="s">
        <v>2392</v>
      </c>
      <c r="F740" t="s">
        <v>2393</v>
      </c>
      <c r="G740" t="s">
        <v>2394</v>
      </c>
      <c r="H740" s="1">
        <v>45306</v>
      </c>
      <c r="J740" t="s">
        <v>4708</v>
      </c>
      <c r="K740">
        <v>12</v>
      </c>
      <c r="L740" t="s">
        <v>4616</v>
      </c>
      <c r="M740" t="s">
        <v>4464</v>
      </c>
      <c r="N740" t="s">
        <v>4668</v>
      </c>
      <c r="O740" t="s">
        <v>98</v>
      </c>
      <c r="P740" t="s">
        <v>99</v>
      </c>
      <c r="Q740">
        <f t="shared" si="172"/>
        <v>31</v>
      </c>
      <c r="R740" s="3">
        <v>387851</v>
      </c>
      <c r="S740" s="3">
        <v>69641.75</v>
      </c>
      <c r="T740" s="20">
        <v>0</v>
      </c>
      <c r="U740" s="3">
        <f t="shared" si="179"/>
        <v>0</v>
      </c>
      <c r="V740" s="21"/>
      <c r="W740" s="3">
        <v>1553.8902243589744</v>
      </c>
      <c r="X740" s="3">
        <v>897.80324074074076</v>
      </c>
      <c r="Y740" s="22">
        <v>161.60458333333335</v>
      </c>
      <c r="Z740">
        <v>75</v>
      </c>
      <c r="AB740" s="3">
        <v>0</v>
      </c>
      <c r="AC740" s="3">
        <v>4167</v>
      </c>
      <c r="AD740" s="3">
        <f t="shared" si="178"/>
        <v>76497.048048433047</v>
      </c>
      <c r="AE740" s="3">
        <v>12402.5</v>
      </c>
      <c r="AG740" s="3">
        <f t="shared" si="173"/>
        <v>88899.548048433047</v>
      </c>
      <c r="AJ740" s="3">
        <v>0</v>
      </c>
      <c r="AK740" t="s">
        <v>100</v>
      </c>
      <c r="AM740" s="23">
        <v>0.05</v>
      </c>
      <c r="AN740" s="24">
        <f t="shared" si="180"/>
        <v>88899.548048433047</v>
      </c>
      <c r="AO740" s="25">
        <f t="shared" si="169"/>
        <v>4444.9774024216522</v>
      </c>
      <c r="AP740" s="3">
        <f t="shared" si="181"/>
        <v>29700</v>
      </c>
      <c r="AQ740" s="24">
        <f t="shared" si="170"/>
        <v>1485</v>
      </c>
      <c r="AR740" s="24">
        <f t="shared" si="171"/>
        <v>124529.52545085469</v>
      </c>
      <c r="AS740" s="24">
        <f t="shared" si="174"/>
        <v>118599.54804843305</v>
      </c>
      <c r="AT740" t="s">
        <v>134</v>
      </c>
      <c r="AU740" t="s">
        <v>134</v>
      </c>
      <c r="AV740" t="s">
        <v>135</v>
      </c>
      <c r="AW740">
        <v>90342</v>
      </c>
      <c r="AX740" t="s">
        <v>136</v>
      </c>
      <c r="AY740">
        <v>94.088300000000004</v>
      </c>
      <c r="AZ740" s="3">
        <f t="shared" si="175"/>
        <v>1323.5389038898002</v>
      </c>
      <c r="BA740" s="24">
        <f t="shared" si="176"/>
        <v>118599.54804843305</v>
      </c>
      <c r="BB740" s="24">
        <f t="shared" si="177"/>
        <v>5929.9774024216458</v>
      </c>
      <c r="BD740" t="s">
        <v>103</v>
      </c>
      <c r="BE740">
        <v>1</v>
      </c>
      <c r="BG740" t="s">
        <v>5305</v>
      </c>
      <c r="BI740" t="s">
        <v>243</v>
      </c>
      <c r="BN740" t="s">
        <v>5116</v>
      </c>
      <c r="BO740" t="s">
        <v>5066</v>
      </c>
      <c r="BP740" t="s">
        <v>5066</v>
      </c>
      <c r="BS740" t="e">
        <f>_xlfn.XLOOKUP(AV740,#REF!,#REF!)</f>
        <v>#REF!</v>
      </c>
    </row>
    <row r="741" spans="3:71" x14ac:dyDescent="0.2">
      <c r="C741" t="s">
        <v>94</v>
      </c>
      <c r="E741" t="s">
        <v>2395</v>
      </c>
      <c r="F741" t="s">
        <v>2396</v>
      </c>
      <c r="G741" t="s">
        <v>2397</v>
      </c>
      <c r="H741" s="1">
        <v>45306</v>
      </c>
      <c r="J741" t="s">
        <v>151</v>
      </c>
      <c r="K741">
        <v>16</v>
      </c>
      <c r="L741" t="s">
        <v>4691</v>
      </c>
      <c r="M741" t="s">
        <v>4444</v>
      </c>
      <c r="N741" t="s">
        <v>4668</v>
      </c>
      <c r="O741" t="s">
        <v>98</v>
      </c>
      <c r="P741" t="s">
        <v>99</v>
      </c>
      <c r="Q741">
        <f t="shared" si="172"/>
        <v>31</v>
      </c>
      <c r="R741" s="3">
        <v>1498214</v>
      </c>
      <c r="S741" s="3">
        <v>254702.25</v>
      </c>
      <c r="T741" s="20">
        <v>0</v>
      </c>
      <c r="U741" s="3">
        <f t="shared" si="179"/>
        <v>0</v>
      </c>
      <c r="V741" s="21"/>
      <c r="W741" s="3">
        <v>6002.4599358974365</v>
      </c>
      <c r="X741" s="3">
        <v>3468.087962962963</v>
      </c>
      <c r="Y741" s="22">
        <v>624.25583333333338</v>
      </c>
      <c r="Z741">
        <v>75</v>
      </c>
      <c r="AB741" s="3">
        <v>11781.38310457614</v>
      </c>
      <c r="AC741" s="3">
        <v>4167</v>
      </c>
      <c r="AD741" s="3">
        <f t="shared" si="178"/>
        <v>280820.43683676992</v>
      </c>
      <c r="AE741" s="3">
        <v>7046.666666666667</v>
      </c>
      <c r="AG741" s="3">
        <f t="shared" si="173"/>
        <v>287867.10350343661</v>
      </c>
      <c r="AJ741" s="3">
        <v>0</v>
      </c>
      <c r="AK741" t="s">
        <v>100</v>
      </c>
      <c r="AM741" s="23">
        <v>0.1</v>
      </c>
      <c r="AN741" s="24">
        <f t="shared" si="180"/>
        <v>287867.10350343661</v>
      </c>
      <c r="AO741" s="25">
        <f t="shared" si="169"/>
        <v>28786.710350343663</v>
      </c>
      <c r="AP741" s="3">
        <f t="shared" si="181"/>
        <v>29700</v>
      </c>
      <c r="AQ741" s="24">
        <f t="shared" si="170"/>
        <v>2970</v>
      </c>
      <c r="AR741" s="24">
        <f t="shared" si="171"/>
        <v>349323.81385378027</v>
      </c>
      <c r="AS741" s="24">
        <f t="shared" si="174"/>
        <v>317567.10350343661</v>
      </c>
      <c r="AT741" t="s">
        <v>134</v>
      </c>
      <c r="AU741" t="s">
        <v>134</v>
      </c>
      <c r="AV741" t="s">
        <v>135</v>
      </c>
      <c r="AW741">
        <v>90326</v>
      </c>
      <c r="AX741" t="s">
        <v>136</v>
      </c>
      <c r="AY741">
        <v>94.088300000000004</v>
      </c>
      <c r="AZ741" s="3">
        <f t="shared" si="175"/>
        <v>3712.723195697874</v>
      </c>
      <c r="BA741" s="24">
        <f t="shared" si="176"/>
        <v>317567.10350343661</v>
      </c>
      <c r="BB741" s="24">
        <f t="shared" si="177"/>
        <v>31756.710350343667</v>
      </c>
      <c r="BD741" t="s">
        <v>103</v>
      </c>
      <c r="BE741">
        <v>1</v>
      </c>
      <c r="BG741" t="s">
        <v>5305</v>
      </c>
      <c r="BI741" t="s">
        <v>598</v>
      </c>
      <c r="BN741" t="s">
        <v>5128</v>
      </c>
      <c r="BO741" t="s">
        <v>134</v>
      </c>
      <c r="BP741" t="s">
        <v>5091</v>
      </c>
      <c r="BS741" t="e">
        <f>_xlfn.XLOOKUP(AV741,#REF!,#REF!)</f>
        <v>#REF!</v>
      </c>
    </row>
    <row r="742" spans="3:71" x14ac:dyDescent="0.2">
      <c r="C742" t="s">
        <v>94</v>
      </c>
      <c r="E742" t="s">
        <v>2398</v>
      </c>
      <c r="F742" t="s">
        <v>2399</v>
      </c>
      <c r="G742" t="s">
        <v>2400</v>
      </c>
      <c r="H742" s="1">
        <v>45306</v>
      </c>
      <c r="J742" t="s">
        <v>4708</v>
      </c>
      <c r="K742">
        <v>12</v>
      </c>
      <c r="L742" t="s">
        <v>4667</v>
      </c>
      <c r="M742" t="s">
        <v>3984</v>
      </c>
      <c r="N742" t="s">
        <v>4668</v>
      </c>
      <c r="O742" t="s">
        <v>98</v>
      </c>
      <c r="P742" t="s">
        <v>99</v>
      </c>
      <c r="Q742">
        <f t="shared" si="172"/>
        <v>31</v>
      </c>
      <c r="R742" s="3">
        <v>380004</v>
      </c>
      <c r="S742" s="3">
        <v>62804.25</v>
      </c>
      <c r="T742" s="20">
        <v>0</v>
      </c>
      <c r="U742" s="3">
        <f t="shared" si="179"/>
        <v>0</v>
      </c>
      <c r="V742" s="21"/>
      <c r="W742" s="3">
        <v>1522.4519230769231</v>
      </c>
      <c r="X742" s="3">
        <v>879.63888888888891</v>
      </c>
      <c r="Y742" s="22">
        <v>158.33500000000001</v>
      </c>
      <c r="Z742">
        <v>75</v>
      </c>
      <c r="AB742" s="3">
        <v>0</v>
      </c>
      <c r="AC742" s="3">
        <v>4167</v>
      </c>
      <c r="AD742" s="3">
        <f t="shared" si="178"/>
        <v>69606.675811965804</v>
      </c>
      <c r="AE742" s="3">
        <v>4154.166666666667</v>
      </c>
      <c r="AG742" s="3">
        <f t="shared" si="173"/>
        <v>73760.842478632476</v>
      </c>
      <c r="AJ742" s="3">
        <v>4428.6782206037651</v>
      </c>
      <c r="AK742" t="s">
        <v>166</v>
      </c>
      <c r="AL742" t="s">
        <v>165</v>
      </c>
      <c r="AM742" s="23">
        <v>0.05</v>
      </c>
      <c r="AN742" s="24">
        <f t="shared" si="180"/>
        <v>78189.520699236236</v>
      </c>
      <c r="AO742" s="25">
        <f t="shared" si="169"/>
        <v>3909.4760349618118</v>
      </c>
      <c r="AP742" s="3">
        <f t="shared" si="181"/>
        <v>29700</v>
      </c>
      <c r="AQ742" s="24">
        <f t="shared" si="170"/>
        <v>1485</v>
      </c>
      <c r="AR742" s="24">
        <f t="shared" si="171"/>
        <v>113283.99673419805</v>
      </c>
      <c r="AS742" s="24">
        <f t="shared" si="174"/>
        <v>107889.52069923624</v>
      </c>
      <c r="AT742" t="s">
        <v>225</v>
      </c>
      <c r="AU742" t="s">
        <v>225</v>
      </c>
      <c r="AV742" t="s">
        <v>156</v>
      </c>
      <c r="AW742" t="s">
        <v>4930</v>
      </c>
      <c r="AX742" t="s">
        <v>157</v>
      </c>
      <c r="AY742">
        <v>125.569</v>
      </c>
      <c r="AZ742" s="3">
        <f t="shared" si="175"/>
        <v>902.16531734901173</v>
      </c>
      <c r="BA742" s="24">
        <f t="shared" si="176"/>
        <v>107889.52069923624</v>
      </c>
      <c r="BB742" s="24">
        <f t="shared" si="177"/>
        <v>5394.4760349618155</v>
      </c>
      <c r="BD742" t="s">
        <v>103</v>
      </c>
      <c r="BE742">
        <v>1</v>
      </c>
      <c r="BG742" t="s">
        <v>5309</v>
      </c>
      <c r="BI742" t="s">
        <v>144</v>
      </c>
      <c r="BN742" t="s">
        <v>5067</v>
      </c>
      <c r="BO742" t="s">
        <v>5074</v>
      </c>
      <c r="BP742" t="s">
        <v>5172</v>
      </c>
      <c r="BS742" t="e">
        <f>_xlfn.XLOOKUP(AV742,#REF!,#REF!)</f>
        <v>#REF!</v>
      </c>
    </row>
    <row r="743" spans="3:71" x14ac:dyDescent="0.2">
      <c r="C743" t="s">
        <v>94</v>
      </c>
      <c r="E743" t="s">
        <v>2401</v>
      </c>
      <c r="F743" t="s">
        <v>2402</v>
      </c>
      <c r="G743" t="s">
        <v>2403</v>
      </c>
      <c r="H743" s="1">
        <v>45327</v>
      </c>
      <c r="J743" t="s">
        <v>4708</v>
      </c>
      <c r="K743">
        <v>12</v>
      </c>
      <c r="L743" t="s">
        <v>4703</v>
      </c>
      <c r="M743" t="s">
        <v>293</v>
      </c>
      <c r="N743" t="s">
        <v>4668</v>
      </c>
      <c r="O743" t="s">
        <v>98</v>
      </c>
      <c r="P743" t="s">
        <v>99</v>
      </c>
      <c r="Q743">
        <f t="shared" si="172"/>
        <v>31</v>
      </c>
      <c r="R743" s="3">
        <v>326487</v>
      </c>
      <c r="S743" s="3">
        <v>59414.416666666664</v>
      </c>
      <c r="T743" s="20">
        <v>0</v>
      </c>
      <c r="U743" s="3">
        <f t="shared" si="179"/>
        <v>0</v>
      </c>
      <c r="V743" s="21"/>
      <c r="W743" s="3">
        <v>1308.0408653846155</v>
      </c>
      <c r="X743" s="3">
        <v>755.75694444444457</v>
      </c>
      <c r="Y743" s="22">
        <v>136.03625</v>
      </c>
      <c r="Z743">
        <v>75</v>
      </c>
      <c r="AB743" s="3">
        <v>0</v>
      </c>
      <c r="AC743" s="3">
        <v>4167</v>
      </c>
      <c r="AD743" s="3">
        <f t="shared" si="178"/>
        <v>65856.250726495724</v>
      </c>
      <c r="AE743" s="3">
        <v>5687.5</v>
      </c>
      <c r="AG743" s="3">
        <f t="shared" si="173"/>
        <v>71543.750726495724</v>
      </c>
      <c r="AJ743" s="3">
        <v>7264.8</v>
      </c>
      <c r="AK743" t="s">
        <v>197</v>
      </c>
      <c r="AL743" t="s">
        <v>198</v>
      </c>
      <c r="AM743" s="23">
        <v>8.5000000000000006E-2</v>
      </c>
      <c r="AN743" s="24">
        <f t="shared" si="180"/>
        <v>78808.550726495727</v>
      </c>
      <c r="AO743" s="25">
        <f t="shared" si="169"/>
        <v>6698.7268117521371</v>
      </c>
      <c r="AP743" s="3">
        <f t="shared" si="181"/>
        <v>29700</v>
      </c>
      <c r="AQ743" s="24">
        <f t="shared" si="170"/>
        <v>2524.5</v>
      </c>
      <c r="AR743" s="24">
        <f t="shared" si="171"/>
        <v>117731.77753824786</v>
      </c>
      <c r="AS743" s="24">
        <f t="shared" si="174"/>
        <v>108508.55072649573</v>
      </c>
      <c r="AT743" t="s">
        <v>134</v>
      </c>
      <c r="AU743" t="s">
        <v>134</v>
      </c>
      <c r="AV743" t="s">
        <v>135</v>
      </c>
      <c r="AW743">
        <v>35072</v>
      </c>
      <c r="AX743" t="s">
        <v>136</v>
      </c>
      <c r="AY743">
        <v>94.088300000000004</v>
      </c>
      <c r="AZ743" s="3">
        <f t="shared" si="175"/>
        <v>1251.2903043018935</v>
      </c>
      <c r="BA743" s="24">
        <f t="shared" si="176"/>
        <v>108508.55072649573</v>
      </c>
      <c r="BB743" s="24">
        <f t="shared" si="177"/>
        <v>9223.2268117521307</v>
      </c>
      <c r="BD743" t="s">
        <v>103</v>
      </c>
      <c r="BE743">
        <v>1</v>
      </c>
      <c r="BG743" t="s">
        <v>5305</v>
      </c>
      <c r="BI743" t="s">
        <v>262</v>
      </c>
      <c r="BN743" t="s">
        <v>5086</v>
      </c>
      <c r="BO743" t="s">
        <v>5077</v>
      </c>
      <c r="BP743" t="s">
        <v>5062</v>
      </c>
      <c r="BS743" t="e">
        <f>_xlfn.XLOOKUP(AV743,#REF!,#REF!)</f>
        <v>#REF!</v>
      </c>
    </row>
    <row r="744" spans="3:71" x14ac:dyDescent="0.2">
      <c r="C744" t="s">
        <v>94</v>
      </c>
      <c r="E744" t="s">
        <v>2404</v>
      </c>
      <c r="F744" t="s">
        <v>2405</v>
      </c>
      <c r="G744" t="s">
        <v>2406</v>
      </c>
      <c r="H744" s="1">
        <v>45362</v>
      </c>
      <c r="J744" t="s">
        <v>4708</v>
      </c>
      <c r="K744">
        <v>12</v>
      </c>
      <c r="L744" t="s">
        <v>4703</v>
      </c>
      <c r="M744" t="s">
        <v>293</v>
      </c>
      <c r="N744" t="s">
        <v>4668</v>
      </c>
      <c r="O744" t="s">
        <v>98</v>
      </c>
      <c r="P744" t="s">
        <v>99</v>
      </c>
      <c r="Q744">
        <f t="shared" si="172"/>
        <v>31</v>
      </c>
      <c r="R744" s="3">
        <v>475008</v>
      </c>
      <c r="S744" s="3">
        <v>81317.5</v>
      </c>
      <c r="T744" s="20">
        <v>0</v>
      </c>
      <c r="U744" s="3">
        <f t="shared" si="179"/>
        <v>0</v>
      </c>
      <c r="V744" s="21"/>
      <c r="W744" s="3">
        <v>1903.0769230769231</v>
      </c>
      <c r="X744" s="3">
        <v>1099.5555555555557</v>
      </c>
      <c r="Y744" s="22">
        <v>197.92000000000002</v>
      </c>
      <c r="Z744">
        <v>75</v>
      </c>
      <c r="AB744" s="3">
        <v>0</v>
      </c>
      <c r="AC744" s="3">
        <v>4167</v>
      </c>
      <c r="AD744" s="3">
        <f t="shared" si="178"/>
        <v>88760.052478632482</v>
      </c>
      <c r="AE744" s="3">
        <v>5687.5</v>
      </c>
      <c r="AG744" s="3">
        <f t="shared" si="173"/>
        <v>94447.552478632482</v>
      </c>
      <c r="AJ744" s="3">
        <v>17246.247781680318</v>
      </c>
      <c r="AK744" t="s">
        <v>361</v>
      </c>
      <c r="AL744" t="s">
        <v>362</v>
      </c>
      <c r="AM744" s="23">
        <v>8.5000000000000006E-2</v>
      </c>
      <c r="AN744" s="24">
        <f t="shared" si="180"/>
        <v>111693.8002603128</v>
      </c>
      <c r="AO744" s="25">
        <f t="shared" si="169"/>
        <v>9493.9730221265891</v>
      </c>
      <c r="AP744" s="3">
        <f t="shared" si="181"/>
        <v>29700</v>
      </c>
      <c r="AQ744" s="24">
        <f t="shared" si="170"/>
        <v>2524.5</v>
      </c>
      <c r="AR744" s="24">
        <f t="shared" si="171"/>
        <v>153412.27328243939</v>
      </c>
      <c r="AS744" s="24">
        <f t="shared" si="174"/>
        <v>141393.8002603128</v>
      </c>
      <c r="AT744" t="s">
        <v>134</v>
      </c>
      <c r="AU744" t="s">
        <v>134</v>
      </c>
      <c r="AV744" t="s">
        <v>135</v>
      </c>
      <c r="AW744">
        <v>90135</v>
      </c>
      <c r="AX744" t="s">
        <v>136</v>
      </c>
      <c r="AY744">
        <v>94.088300000000004</v>
      </c>
      <c r="AZ744" s="3">
        <f t="shared" si="175"/>
        <v>1630.513818215861</v>
      </c>
      <c r="BA744" s="24">
        <f t="shared" si="176"/>
        <v>141393.8002603128</v>
      </c>
      <c r="BB744" s="24">
        <f t="shared" si="177"/>
        <v>12018.473022126593</v>
      </c>
      <c r="BD744" t="s">
        <v>103</v>
      </c>
      <c r="BE744">
        <v>1</v>
      </c>
      <c r="BG744" t="s">
        <v>5305</v>
      </c>
      <c r="BI744" t="s">
        <v>312</v>
      </c>
      <c r="BN744" t="s">
        <v>5120</v>
      </c>
      <c r="BO744" t="s">
        <v>5061</v>
      </c>
      <c r="BP744" t="s">
        <v>5062</v>
      </c>
      <c r="BS744" t="e">
        <f>_xlfn.XLOOKUP(AV744,#REF!,#REF!)</f>
        <v>#REF!</v>
      </c>
    </row>
    <row r="745" spans="3:71" x14ac:dyDescent="0.2">
      <c r="C745" t="s">
        <v>94</v>
      </c>
      <c r="E745" t="s">
        <v>2407</v>
      </c>
      <c r="F745" t="s">
        <v>2408</v>
      </c>
      <c r="G745" t="s">
        <v>2409</v>
      </c>
      <c r="H745" s="1">
        <v>45299</v>
      </c>
      <c r="J745" t="s">
        <v>4697</v>
      </c>
      <c r="K745">
        <v>14</v>
      </c>
      <c r="L745" t="s">
        <v>4783</v>
      </c>
      <c r="M745" t="s">
        <v>3525</v>
      </c>
      <c r="N745" t="s">
        <v>4668</v>
      </c>
      <c r="O745" t="s">
        <v>98</v>
      </c>
      <c r="P745" t="s">
        <v>99</v>
      </c>
      <c r="Q745">
        <f t="shared" si="172"/>
        <v>31</v>
      </c>
      <c r="R745" s="3">
        <v>721628</v>
      </c>
      <c r="S745" s="3">
        <v>120271.33333333333</v>
      </c>
      <c r="T745" s="20">
        <v>0.13</v>
      </c>
      <c r="U745" s="3">
        <f t="shared" si="179"/>
        <v>15635.273333333333</v>
      </c>
      <c r="V745" s="21"/>
      <c r="W745" s="3">
        <v>2891.1378205128203</v>
      </c>
      <c r="X745" s="3">
        <v>1670.4351851851852</v>
      </c>
      <c r="Y745" s="22">
        <v>300.67833333333334</v>
      </c>
      <c r="Z745">
        <v>75</v>
      </c>
      <c r="AB745" s="3">
        <v>3073.4042881502974</v>
      </c>
      <c r="AC745" s="3">
        <v>4167</v>
      </c>
      <c r="AD745" s="3">
        <f t="shared" si="178"/>
        <v>148084.26229384833</v>
      </c>
      <c r="AE745" s="3">
        <v>13617.5</v>
      </c>
      <c r="AG745" s="3">
        <f t="shared" si="173"/>
        <v>161701.76229384833</v>
      </c>
      <c r="AJ745" s="3">
        <v>0</v>
      </c>
      <c r="AK745" t="s">
        <v>100</v>
      </c>
      <c r="AM745" s="23">
        <v>8.5000000000000006E-2</v>
      </c>
      <c r="AN745" s="24">
        <f t="shared" si="180"/>
        <v>161701.76229384833</v>
      </c>
      <c r="AO745" s="25">
        <f t="shared" si="169"/>
        <v>13744.649794977109</v>
      </c>
      <c r="AP745" s="3">
        <f t="shared" si="181"/>
        <v>29700</v>
      </c>
      <c r="AQ745" s="24">
        <f t="shared" si="170"/>
        <v>2524.5</v>
      </c>
      <c r="AR745" s="24">
        <f t="shared" si="171"/>
        <v>207670.91208882543</v>
      </c>
      <c r="AS745" s="24">
        <f t="shared" si="174"/>
        <v>191401.76229384833</v>
      </c>
      <c r="AT745" t="s">
        <v>101</v>
      </c>
      <c r="AU745" t="s">
        <v>101</v>
      </c>
      <c r="AV745" t="s">
        <v>101</v>
      </c>
      <c r="AW745">
        <v>2046100</v>
      </c>
      <c r="AX745" t="s">
        <v>102</v>
      </c>
      <c r="AY745">
        <v>108.643</v>
      </c>
      <c r="AZ745" s="3">
        <f t="shared" si="175"/>
        <v>1911.4983210038881</v>
      </c>
      <c r="BA745" s="24">
        <f t="shared" si="176"/>
        <v>191401.76229384833</v>
      </c>
      <c r="BB745" s="24">
        <f t="shared" si="177"/>
        <v>16269.1497949771</v>
      </c>
      <c r="BD745" t="s">
        <v>103</v>
      </c>
      <c r="BE745">
        <v>1</v>
      </c>
      <c r="BG745" t="s">
        <v>5304</v>
      </c>
      <c r="BI745" t="s">
        <v>2047</v>
      </c>
      <c r="BN745" t="s">
        <v>5197</v>
      </c>
      <c r="BO745" t="s">
        <v>5197</v>
      </c>
      <c r="BP745" t="s">
        <v>5197</v>
      </c>
    </row>
    <row r="746" spans="3:71" x14ac:dyDescent="0.2">
      <c r="C746" t="s">
        <v>94</v>
      </c>
      <c r="E746" t="s">
        <v>2410</v>
      </c>
      <c r="F746" t="s">
        <v>2411</v>
      </c>
      <c r="G746" t="s">
        <v>2412</v>
      </c>
      <c r="H746" s="1">
        <v>45299</v>
      </c>
      <c r="J746" t="s">
        <v>151</v>
      </c>
      <c r="K746">
        <v>16</v>
      </c>
      <c r="L746" t="s">
        <v>4783</v>
      </c>
      <c r="M746" t="s">
        <v>3525</v>
      </c>
      <c r="N746" t="s">
        <v>4668</v>
      </c>
      <c r="O746" t="s">
        <v>98</v>
      </c>
      <c r="P746" t="s">
        <v>99</v>
      </c>
      <c r="Q746">
        <f t="shared" si="172"/>
        <v>31</v>
      </c>
      <c r="R746" s="3">
        <v>1001742</v>
      </c>
      <c r="S746" s="3">
        <v>166956.91666666666</v>
      </c>
      <c r="T746" s="20">
        <v>0.13</v>
      </c>
      <c r="U746" s="3">
        <f t="shared" si="179"/>
        <v>21704.399166666666</v>
      </c>
      <c r="V746" s="21"/>
      <c r="W746" s="3">
        <v>4013.3894230769224</v>
      </c>
      <c r="X746" s="3">
        <v>2318.8472222222222</v>
      </c>
      <c r="Y746" s="22">
        <v>417.39249999999998</v>
      </c>
      <c r="Z746">
        <v>75</v>
      </c>
      <c r="AB746" s="3">
        <v>8552.2596658262282</v>
      </c>
      <c r="AC746" s="3">
        <v>4167</v>
      </c>
      <c r="AD746" s="3">
        <f t="shared" si="178"/>
        <v>208205.20464445869</v>
      </c>
      <c r="AE746" s="3">
        <v>13617.5</v>
      </c>
      <c r="AG746" s="3">
        <f t="shared" si="173"/>
        <v>221822.70464445869</v>
      </c>
      <c r="AJ746" s="3">
        <v>0</v>
      </c>
      <c r="AK746" t="s">
        <v>100</v>
      </c>
      <c r="AM746" s="23">
        <v>8.5000000000000006E-2</v>
      </c>
      <c r="AN746" s="24">
        <f t="shared" si="180"/>
        <v>221822.70464445869</v>
      </c>
      <c r="AO746" s="25">
        <f t="shared" si="169"/>
        <v>18854.92989477899</v>
      </c>
      <c r="AP746" s="3">
        <f t="shared" si="181"/>
        <v>29700</v>
      </c>
      <c r="AQ746" s="24">
        <f t="shared" si="170"/>
        <v>2524.5</v>
      </c>
      <c r="AR746" s="24">
        <f t="shared" si="171"/>
        <v>272902.13453923771</v>
      </c>
      <c r="AS746" s="24">
        <f t="shared" si="174"/>
        <v>251522.70464445869</v>
      </c>
      <c r="AT746" t="s">
        <v>134</v>
      </c>
      <c r="AU746" t="s">
        <v>134</v>
      </c>
      <c r="AV746" t="s">
        <v>135</v>
      </c>
      <c r="AW746">
        <v>37214</v>
      </c>
      <c r="AX746" t="s">
        <v>136</v>
      </c>
      <c r="AY746">
        <v>94.088300000000004</v>
      </c>
      <c r="AZ746" s="3">
        <f t="shared" si="175"/>
        <v>2900.48958838918</v>
      </c>
      <c r="BA746" s="24">
        <f t="shared" si="176"/>
        <v>251522.70464445869</v>
      </c>
      <c r="BB746" s="24">
        <f t="shared" si="177"/>
        <v>21379.429894779023</v>
      </c>
      <c r="BD746" t="s">
        <v>103</v>
      </c>
      <c r="BE746">
        <v>1</v>
      </c>
      <c r="BG746" t="s">
        <v>5305</v>
      </c>
      <c r="BI746" t="s">
        <v>2047</v>
      </c>
      <c r="BN746" t="s">
        <v>5197</v>
      </c>
      <c r="BO746" t="s">
        <v>5197</v>
      </c>
      <c r="BP746" t="s">
        <v>5197</v>
      </c>
      <c r="BS746" t="e">
        <f>_xlfn.XLOOKUP(AV746,#REF!,#REF!)</f>
        <v>#REF!</v>
      </c>
    </row>
    <row r="747" spans="3:71" x14ac:dyDescent="0.2">
      <c r="C747" t="s">
        <v>94</v>
      </c>
      <c r="E747" t="s">
        <v>2413</v>
      </c>
      <c r="F747" t="s">
        <v>2414</v>
      </c>
      <c r="G747" t="s">
        <v>2415</v>
      </c>
      <c r="H747" s="1">
        <v>45299</v>
      </c>
      <c r="J747" t="s">
        <v>151</v>
      </c>
      <c r="K747">
        <v>16</v>
      </c>
      <c r="L747" t="s">
        <v>4783</v>
      </c>
      <c r="M747" t="s">
        <v>3525</v>
      </c>
      <c r="N747" t="s">
        <v>4668</v>
      </c>
      <c r="O747" t="s">
        <v>98</v>
      </c>
      <c r="P747" t="s">
        <v>99</v>
      </c>
      <c r="Q747">
        <f t="shared" si="172"/>
        <v>31</v>
      </c>
      <c r="R747" s="3">
        <v>1382017</v>
      </c>
      <c r="S747" s="3">
        <v>230336.16666666666</v>
      </c>
      <c r="T747" s="20">
        <v>0.13</v>
      </c>
      <c r="U747" s="3">
        <f t="shared" si="179"/>
        <v>29943.701666666668</v>
      </c>
      <c r="V747" s="21"/>
      <c r="W747" s="3">
        <v>5536.927083333333</v>
      </c>
      <c r="X747" s="3">
        <v>3199.1134259259261</v>
      </c>
      <c r="Y747" s="22">
        <v>575.84041666666667</v>
      </c>
      <c r="Z747">
        <v>75</v>
      </c>
      <c r="AB747" s="3">
        <v>10756.915008526041</v>
      </c>
      <c r="AC747" s="3">
        <v>4167</v>
      </c>
      <c r="AD747" s="3">
        <f t="shared" si="178"/>
        <v>284590.66426778527</v>
      </c>
      <c r="AE747" s="3">
        <v>13617.5</v>
      </c>
      <c r="AG747" s="3">
        <f t="shared" si="173"/>
        <v>298208.16426778527</v>
      </c>
      <c r="AJ747" s="3">
        <v>0</v>
      </c>
      <c r="AK747" t="s">
        <v>100</v>
      </c>
      <c r="AM747" s="23">
        <v>8.5000000000000006E-2</v>
      </c>
      <c r="AN747" s="24">
        <f t="shared" si="180"/>
        <v>298208.16426778527</v>
      </c>
      <c r="AO747" s="25">
        <f t="shared" si="169"/>
        <v>25347.69396276175</v>
      </c>
      <c r="AP747" s="3">
        <f t="shared" si="181"/>
        <v>29700</v>
      </c>
      <c r="AQ747" s="24">
        <f t="shared" si="170"/>
        <v>2524.5</v>
      </c>
      <c r="AR747" s="24">
        <f t="shared" si="171"/>
        <v>355780.35823054699</v>
      </c>
      <c r="AS747" s="24">
        <f t="shared" si="174"/>
        <v>327908.16426778527</v>
      </c>
      <c r="AT747" t="s">
        <v>134</v>
      </c>
      <c r="AU747" t="s">
        <v>134</v>
      </c>
      <c r="AV747" t="s">
        <v>135</v>
      </c>
      <c r="AW747">
        <v>37214</v>
      </c>
      <c r="AX747" t="s">
        <v>136</v>
      </c>
      <c r="AY747">
        <v>94.088300000000004</v>
      </c>
      <c r="AZ747" s="3">
        <f t="shared" si="175"/>
        <v>3781.3453769549133</v>
      </c>
      <c r="BA747" s="24">
        <f t="shared" si="176"/>
        <v>327908.16426778527</v>
      </c>
      <c r="BB747" s="24">
        <f t="shared" si="177"/>
        <v>27872.193962761725</v>
      </c>
      <c r="BD747" t="s">
        <v>103</v>
      </c>
      <c r="BE747">
        <v>1</v>
      </c>
      <c r="BG747" t="s">
        <v>5305</v>
      </c>
      <c r="BI747" t="s">
        <v>2047</v>
      </c>
      <c r="BN747" t="s">
        <v>5198</v>
      </c>
      <c r="BO747" t="s">
        <v>5197</v>
      </c>
      <c r="BP747" t="s">
        <v>5197</v>
      </c>
      <c r="BS747" t="e">
        <f>_xlfn.XLOOKUP(AV747,#REF!,#REF!)</f>
        <v>#REF!</v>
      </c>
    </row>
    <row r="748" spans="3:71" x14ac:dyDescent="0.2">
      <c r="C748" t="s">
        <v>94</v>
      </c>
      <c r="E748" t="s">
        <v>2416</v>
      </c>
      <c r="F748" t="s">
        <v>2417</v>
      </c>
      <c r="G748" t="s">
        <v>2418</v>
      </c>
      <c r="H748" s="1">
        <v>45306</v>
      </c>
      <c r="J748" t="s">
        <v>4678</v>
      </c>
      <c r="K748">
        <v>15</v>
      </c>
      <c r="L748" t="s">
        <v>4783</v>
      </c>
      <c r="M748" t="s">
        <v>3525</v>
      </c>
      <c r="N748" t="s">
        <v>4668</v>
      </c>
      <c r="O748" t="s">
        <v>98</v>
      </c>
      <c r="P748" t="s">
        <v>99</v>
      </c>
      <c r="Q748">
        <f t="shared" si="172"/>
        <v>31</v>
      </c>
      <c r="R748" s="3">
        <v>658536</v>
      </c>
      <c r="S748" s="3">
        <v>116341</v>
      </c>
      <c r="T748" s="20">
        <v>0.13</v>
      </c>
      <c r="U748" s="3">
        <f t="shared" si="179"/>
        <v>15124.33</v>
      </c>
      <c r="V748" s="21"/>
      <c r="W748" s="3">
        <v>2638.3653846153843</v>
      </c>
      <c r="X748" s="3">
        <v>1524.3888888888891</v>
      </c>
      <c r="Y748" s="22">
        <v>274.39</v>
      </c>
      <c r="Z748">
        <v>75</v>
      </c>
      <c r="AB748" s="3">
        <v>0</v>
      </c>
      <c r="AC748" s="3">
        <v>4167</v>
      </c>
      <c r="AD748" s="3">
        <f t="shared" si="178"/>
        <v>140144.47427350425</v>
      </c>
      <c r="AE748" s="3">
        <v>13617.5</v>
      </c>
      <c r="AG748" s="3">
        <f t="shared" si="173"/>
        <v>153761.97427350425</v>
      </c>
      <c r="AJ748" s="3">
        <v>0</v>
      </c>
      <c r="AK748" t="s">
        <v>100</v>
      </c>
      <c r="AM748" s="23">
        <v>8.5000000000000006E-2</v>
      </c>
      <c r="AN748" s="24">
        <f t="shared" si="180"/>
        <v>153761.97427350425</v>
      </c>
      <c r="AO748" s="25">
        <f t="shared" si="169"/>
        <v>13069.767813247863</v>
      </c>
      <c r="AP748" s="3">
        <f t="shared" si="181"/>
        <v>29700</v>
      </c>
      <c r="AQ748" s="24">
        <f t="shared" si="170"/>
        <v>2524.5</v>
      </c>
      <c r="AR748" s="24">
        <f t="shared" si="171"/>
        <v>199056.24208675211</v>
      </c>
      <c r="AS748" s="24">
        <f t="shared" si="174"/>
        <v>183461.97427350425</v>
      </c>
      <c r="AT748" t="s">
        <v>101</v>
      </c>
      <c r="AU748" t="s">
        <v>101</v>
      </c>
      <c r="AV748" t="s">
        <v>101</v>
      </c>
      <c r="AW748">
        <v>2046100</v>
      </c>
      <c r="AX748" t="s">
        <v>102</v>
      </c>
      <c r="AY748">
        <v>108.643</v>
      </c>
      <c r="AZ748" s="3">
        <f t="shared" si="175"/>
        <v>1832.2049472745794</v>
      </c>
      <c r="BA748" s="24">
        <f t="shared" si="176"/>
        <v>183461.97427350425</v>
      </c>
      <c r="BB748" s="24">
        <f t="shared" si="177"/>
        <v>15594.267813247861</v>
      </c>
      <c r="BD748" t="s">
        <v>103</v>
      </c>
      <c r="BE748">
        <v>1</v>
      </c>
      <c r="BG748" t="s">
        <v>5304</v>
      </c>
      <c r="BI748" t="s">
        <v>2047</v>
      </c>
      <c r="BN748" t="s">
        <v>5198</v>
      </c>
      <c r="BO748" t="s">
        <v>5197</v>
      </c>
      <c r="BP748" t="s">
        <v>5197</v>
      </c>
    </row>
    <row r="749" spans="3:71" x14ac:dyDescent="0.2">
      <c r="C749" t="s">
        <v>94</v>
      </c>
      <c r="E749" t="s">
        <v>2419</v>
      </c>
      <c r="F749" t="s">
        <v>2420</v>
      </c>
      <c r="G749" t="s">
        <v>2421</v>
      </c>
      <c r="H749" s="1">
        <v>45301</v>
      </c>
      <c r="J749" t="s">
        <v>4708</v>
      </c>
      <c r="K749">
        <v>12</v>
      </c>
      <c r="L749" t="s">
        <v>4616</v>
      </c>
      <c r="M749" t="s">
        <v>4464</v>
      </c>
      <c r="N749" t="s">
        <v>4668</v>
      </c>
      <c r="O749" t="s">
        <v>98</v>
      </c>
      <c r="P749" t="s">
        <v>99</v>
      </c>
      <c r="Q749">
        <f t="shared" si="172"/>
        <v>31</v>
      </c>
      <c r="R749" s="3">
        <v>381012</v>
      </c>
      <c r="S749" s="3">
        <v>63501.916666666664</v>
      </c>
      <c r="T749" s="20">
        <v>0.08</v>
      </c>
      <c r="U749" s="3">
        <f t="shared" si="179"/>
        <v>5080.1533333333336</v>
      </c>
      <c r="V749" s="21"/>
      <c r="W749" s="3">
        <v>1526.4903846153845</v>
      </c>
      <c r="X749" s="3">
        <v>881.97222222222229</v>
      </c>
      <c r="Y749" s="22">
        <v>158.755</v>
      </c>
      <c r="Z749">
        <v>75</v>
      </c>
      <c r="AB749" s="3">
        <v>2048.9361921001982</v>
      </c>
      <c r="AC749" s="3">
        <v>4167</v>
      </c>
      <c r="AD749" s="3">
        <f t="shared" si="178"/>
        <v>77440.223798937805</v>
      </c>
      <c r="AE749" s="3">
        <v>12402.5</v>
      </c>
      <c r="AG749" s="3">
        <f t="shared" si="173"/>
        <v>89842.723798937805</v>
      </c>
      <c r="AJ749" s="3">
        <v>33281</v>
      </c>
      <c r="AK749" t="s">
        <v>132</v>
      </c>
      <c r="AL749" t="s">
        <v>133</v>
      </c>
      <c r="AM749" s="23">
        <v>0.05</v>
      </c>
      <c r="AN749" s="24">
        <f t="shared" si="180"/>
        <v>123123.7237989378</v>
      </c>
      <c r="AO749" s="25">
        <f t="shared" si="169"/>
        <v>6156.1861899468904</v>
      </c>
      <c r="AP749" s="3">
        <f t="shared" si="181"/>
        <v>29700</v>
      </c>
      <c r="AQ749" s="24">
        <f t="shared" si="170"/>
        <v>1485</v>
      </c>
      <c r="AR749" s="24">
        <f t="shared" si="171"/>
        <v>160464.9099888847</v>
      </c>
      <c r="AS749" s="24">
        <f t="shared" si="174"/>
        <v>152823.7237989378</v>
      </c>
      <c r="AT749" t="s">
        <v>4725</v>
      </c>
      <c r="AU749" t="s">
        <v>174</v>
      </c>
      <c r="AV749" t="s">
        <v>174</v>
      </c>
      <c r="AW749" t="s">
        <v>4693</v>
      </c>
      <c r="AX749" t="s">
        <v>169</v>
      </c>
      <c r="AY749">
        <v>1</v>
      </c>
      <c r="AZ749" s="3">
        <f t="shared" si="175"/>
        <v>160464.9099888847</v>
      </c>
      <c r="BA749" s="24">
        <f t="shared" si="176"/>
        <v>152823.7237989378</v>
      </c>
      <c r="BB749" s="24">
        <f t="shared" si="177"/>
        <v>7641.1861899468931</v>
      </c>
      <c r="BD749" t="s">
        <v>170</v>
      </c>
      <c r="BE749">
        <v>1</v>
      </c>
      <c r="BG749" t="s">
        <v>170</v>
      </c>
      <c r="BI749" t="s">
        <v>137</v>
      </c>
      <c r="BN749" t="s">
        <v>4416</v>
      </c>
      <c r="BO749" t="s">
        <v>4725</v>
      </c>
      <c r="BP749" t="s">
        <v>4725</v>
      </c>
    </row>
    <row r="750" spans="3:71" x14ac:dyDescent="0.2">
      <c r="C750" t="s">
        <v>94</v>
      </c>
      <c r="E750" t="s">
        <v>2422</v>
      </c>
      <c r="F750" t="s">
        <v>2423</v>
      </c>
      <c r="G750" t="s">
        <v>2424</v>
      </c>
      <c r="H750" s="1">
        <v>45327</v>
      </c>
      <c r="J750" t="s">
        <v>151</v>
      </c>
      <c r="K750">
        <v>16</v>
      </c>
      <c r="L750" t="s">
        <v>4783</v>
      </c>
      <c r="M750" t="s">
        <v>3525</v>
      </c>
      <c r="N750" t="s">
        <v>4668</v>
      </c>
      <c r="O750" t="s">
        <v>98</v>
      </c>
      <c r="P750" t="s">
        <v>99</v>
      </c>
      <c r="Q750">
        <f t="shared" si="172"/>
        <v>31</v>
      </c>
      <c r="R750" s="3">
        <v>1131860</v>
      </c>
      <c r="S750" s="3">
        <v>188643.33333333334</v>
      </c>
      <c r="T750" s="20">
        <v>0.13</v>
      </c>
      <c r="U750" s="3">
        <f t="shared" si="179"/>
        <v>24523.633333333335</v>
      </c>
      <c r="V750" s="21"/>
      <c r="W750" s="3">
        <v>4534.6955128205127</v>
      </c>
      <c r="X750" s="3">
        <v>2620.0462962962965</v>
      </c>
      <c r="Y750" s="22">
        <v>471.60833333333335</v>
      </c>
      <c r="Z750">
        <v>75</v>
      </c>
      <c r="AB750" s="3">
        <v>0</v>
      </c>
      <c r="AC750" s="3">
        <v>4167</v>
      </c>
      <c r="AD750" s="3">
        <f t="shared" si="178"/>
        <v>225035.3168091168</v>
      </c>
      <c r="AE750" s="3">
        <v>13617.5</v>
      </c>
      <c r="AG750" s="3">
        <f t="shared" si="173"/>
        <v>238652.8168091168</v>
      </c>
      <c r="AJ750" s="3">
        <v>0</v>
      </c>
      <c r="AK750" t="s">
        <v>100</v>
      </c>
      <c r="AM750" s="23">
        <v>8.5000000000000006E-2</v>
      </c>
      <c r="AN750" s="24">
        <f t="shared" si="180"/>
        <v>238652.8168091168</v>
      </c>
      <c r="AO750" s="25">
        <f t="shared" si="169"/>
        <v>20285.48942877493</v>
      </c>
      <c r="AP750" s="3">
        <f t="shared" si="181"/>
        <v>29700</v>
      </c>
      <c r="AQ750" s="24">
        <f t="shared" si="170"/>
        <v>2524.5</v>
      </c>
      <c r="AR750" s="24">
        <f t="shared" si="171"/>
        <v>291162.80623789172</v>
      </c>
      <c r="AS750" s="24">
        <f t="shared" si="174"/>
        <v>268352.8168091168</v>
      </c>
      <c r="AT750" t="s">
        <v>188</v>
      </c>
      <c r="AU750" t="s">
        <v>188</v>
      </c>
      <c r="AV750" t="s">
        <v>189</v>
      </c>
      <c r="AW750">
        <v>6105</v>
      </c>
      <c r="AX750" t="s">
        <v>190</v>
      </c>
      <c r="AY750">
        <v>65.109899999999996</v>
      </c>
      <c r="AZ750" s="3">
        <f t="shared" si="175"/>
        <v>4471.8668933279232</v>
      </c>
      <c r="BA750" s="24">
        <f t="shared" si="176"/>
        <v>268352.8168091168</v>
      </c>
      <c r="BB750" s="24">
        <f t="shared" si="177"/>
        <v>22809.989428774919</v>
      </c>
      <c r="BD750" t="s">
        <v>103</v>
      </c>
      <c r="BE750">
        <v>1</v>
      </c>
      <c r="BG750" t="s">
        <v>5308</v>
      </c>
      <c r="BI750" t="s">
        <v>2047</v>
      </c>
      <c r="BN750" t="s">
        <v>5197</v>
      </c>
      <c r="BO750" t="s">
        <v>188</v>
      </c>
      <c r="BP750" t="s">
        <v>5197</v>
      </c>
      <c r="BS750" t="e">
        <f>_xlfn.XLOOKUP(AV750,#REF!,#REF!)</f>
        <v>#REF!</v>
      </c>
    </row>
    <row r="751" spans="3:71" x14ac:dyDescent="0.2">
      <c r="C751" t="s">
        <v>94</v>
      </c>
      <c r="E751" t="s">
        <v>2425</v>
      </c>
      <c r="F751" t="s">
        <v>2426</v>
      </c>
      <c r="G751" t="s">
        <v>2427</v>
      </c>
      <c r="H751" s="1">
        <v>45327</v>
      </c>
      <c r="J751" t="s">
        <v>4702</v>
      </c>
      <c r="K751">
        <v>13</v>
      </c>
      <c r="L751" t="s">
        <v>4691</v>
      </c>
      <c r="M751" t="s">
        <v>4444</v>
      </c>
      <c r="N751" t="s">
        <v>4668</v>
      </c>
      <c r="O751" t="s">
        <v>98</v>
      </c>
      <c r="P751" t="s">
        <v>99</v>
      </c>
      <c r="Q751">
        <f t="shared" si="172"/>
        <v>31</v>
      </c>
      <c r="R751" s="3">
        <v>527645</v>
      </c>
      <c r="S751" s="3">
        <v>87940.833333333328</v>
      </c>
      <c r="T751" s="20">
        <v>0</v>
      </c>
      <c r="U751" s="3">
        <f t="shared" si="179"/>
        <v>0</v>
      </c>
      <c r="V751" s="21"/>
      <c r="W751" s="3">
        <v>2113.9623397435898</v>
      </c>
      <c r="X751" s="3">
        <v>1221.400462962963</v>
      </c>
      <c r="Y751" s="22">
        <v>219.85208333333333</v>
      </c>
      <c r="Z751">
        <v>75</v>
      </c>
      <c r="AB751" s="3">
        <v>0</v>
      </c>
      <c r="AC751" s="3">
        <v>4167</v>
      </c>
      <c r="AD751" s="3">
        <f t="shared" si="178"/>
        <v>95738.048219373217</v>
      </c>
      <c r="AE751" s="3">
        <v>7046.666666666667</v>
      </c>
      <c r="AG751" s="3">
        <f t="shared" si="173"/>
        <v>102784.71488603989</v>
      </c>
      <c r="AJ751" s="3">
        <v>16772.619396754653</v>
      </c>
      <c r="AK751" t="s">
        <v>538</v>
      </c>
      <c r="AL751" t="s">
        <v>539</v>
      </c>
      <c r="AM751" s="23">
        <v>0.1</v>
      </c>
      <c r="AN751" s="24">
        <f t="shared" si="180"/>
        <v>119557.33428279455</v>
      </c>
      <c r="AO751" s="25">
        <f t="shared" si="169"/>
        <v>11955.733428279455</v>
      </c>
      <c r="AP751" s="3">
        <f t="shared" si="181"/>
        <v>29700</v>
      </c>
      <c r="AQ751" s="24">
        <f t="shared" si="170"/>
        <v>2970</v>
      </c>
      <c r="AR751" s="24">
        <f t="shared" si="171"/>
        <v>164183.06771107399</v>
      </c>
      <c r="AS751" s="24">
        <f t="shared" si="174"/>
        <v>149257.33428279456</v>
      </c>
      <c r="AT751" t="s">
        <v>134</v>
      </c>
      <c r="AU751" t="s">
        <v>134</v>
      </c>
      <c r="AV751" t="s">
        <v>135</v>
      </c>
      <c r="AW751">
        <v>90292</v>
      </c>
      <c r="AX751" t="s">
        <v>136</v>
      </c>
      <c r="AY751">
        <v>94.088300000000004</v>
      </c>
      <c r="AZ751" s="3">
        <f t="shared" si="175"/>
        <v>1744.9892038762948</v>
      </c>
      <c r="BA751" s="24">
        <f t="shared" si="176"/>
        <v>149257.33428279456</v>
      </c>
      <c r="BB751" s="24">
        <f t="shared" si="177"/>
        <v>14925.733428279433</v>
      </c>
      <c r="BD751" t="s">
        <v>103</v>
      </c>
      <c r="BE751">
        <v>1</v>
      </c>
      <c r="BG751" t="s">
        <v>5305</v>
      </c>
      <c r="BI751" t="s">
        <v>540</v>
      </c>
      <c r="BN751" t="s">
        <v>5119</v>
      </c>
      <c r="BO751" t="s">
        <v>134</v>
      </c>
      <c r="BP751" t="s">
        <v>5091</v>
      </c>
      <c r="BS751" t="e">
        <f>_xlfn.XLOOKUP(AV751,#REF!,#REF!)</f>
        <v>#REF!</v>
      </c>
    </row>
    <row r="752" spans="3:71" x14ac:dyDescent="0.2">
      <c r="C752" t="s">
        <v>94</v>
      </c>
      <c r="E752" t="s">
        <v>2428</v>
      </c>
      <c r="F752" t="s">
        <v>2429</v>
      </c>
      <c r="G752" t="s">
        <v>2430</v>
      </c>
      <c r="H752" s="1">
        <v>45341</v>
      </c>
      <c r="J752" t="s">
        <v>4678</v>
      </c>
      <c r="K752">
        <v>15</v>
      </c>
      <c r="L752" t="s">
        <v>4691</v>
      </c>
      <c r="M752" t="s">
        <v>4444</v>
      </c>
      <c r="N752" t="s">
        <v>4668</v>
      </c>
      <c r="O752" t="s">
        <v>98</v>
      </c>
      <c r="P752" t="s">
        <v>99</v>
      </c>
      <c r="Q752">
        <f t="shared" si="172"/>
        <v>31</v>
      </c>
      <c r="R752" s="3">
        <v>1109948</v>
      </c>
      <c r="S752" s="3">
        <v>184991.33333333334</v>
      </c>
      <c r="T752" s="20">
        <v>0</v>
      </c>
      <c r="U752" s="3">
        <f t="shared" si="179"/>
        <v>0</v>
      </c>
      <c r="V752" s="21"/>
      <c r="W752" s="3">
        <v>4446.9070512820517</v>
      </c>
      <c r="X752" s="3">
        <v>2569.3240740740744</v>
      </c>
      <c r="Y752" s="22">
        <v>462.47833333333335</v>
      </c>
      <c r="Z752">
        <v>75</v>
      </c>
      <c r="AB752" s="3">
        <v>8907.7500951556121</v>
      </c>
      <c r="AC752" s="3">
        <v>4167</v>
      </c>
      <c r="AD752" s="3">
        <f t="shared" si="178"/>
        <v>205619.79288717842</v>
      </c>
      <c r="AE752" s="3">
        <v>7046.666666666667</v>
      </c>
      <c r="AG752" s="3">
        <f t="shared" si="173"/>
        <v>212666.45955384508</v>
      </c>
      <c r="AJ752" s="3">
        <v>7372.3146980524034</v>
      </c>
      <c r="AK752" t="s">
        <v>433</v>
      </c>
      <c r="AL752" t="s">
        <v>434</v>
      </c>
      <c r="AM752" s="23">
        <v>0.1</v>
      </c>
      <c r="AN752" s="24">
        <f t="shared" si="180"/>
        <v>220038.77425189747</v>
      </c>
      <c r="AO752" s="25">
        <f t="shared" si="169"/>
        <v>22003.877425189748</v>
      </c>
      <c r="AP752" s="3">
        <f t="shared" si="181"/>
        <v>29700</v>
      </c>
      <c r="AQ752" s="24">
        <f t="shared" si="170"/>
        <v>2970</v>
      </c>
      <c r="AR752" s="24">
        <f t="shared" si="171"/>
        <v>274712.65167708718</v>
      </c>
      <c r="AS752" s="24">
        <f t="shared" si="174"/>
        <v>249738.77425189747</v>
      </c>
      <c r="AT752" t="s">
        <v>134</v>
      </c>
      <c r="AU752" t="s">
        <v>134</v>
      </c>
      <c r="AV752" t="s">
        <v>135</v>
      </c>
      <c r="AW752">
        <v>90324</v>
      </c>
      <c r="AX752" t="s">
        <v>136</v>
      </c>
      <c r="AY752">
        <v>94.088300000000004</v>
      </c>
      <c r="AZ752" s="3">
        <f t="shared" si="175"/>
        <v>2919.732333107168</v>
      </c>
      <c r="BA752" s="24">
        <f t="shared" si="176"/>
        <v>249738.77425189747</v>
      </c>
      <c r="BB752" s="24">
        <f t="shared" si="177"/>
        <v>24973.877425189712</v>
      </c>
      <c r="BD752" t="s">
        <v>103</v>
      </c>
      <c r="BE752">
        <v>1</v>
      </c>
      <c r="BG752" t="s">
        <v>5305</v>
      </c>
      <c r="BI752" t="s">
        <v>435</v>
      </c>
      <c r="BN752" t="s">
        <v>5119</v>
      </c>
      <c r="BO752" t="s">
        <v>134</v>
      </c>
      <c r="BP752" t="s">
        <v>5091</v>
      </c>
      <c r="BS752" t="e">
        <f>_xlfn.XLOOKUP(AV752,#REF!,#REF!)</f>
        <v>#REF!</v>
      </c>
    </row>
    <row r="753" spans="2:71" x14ac:dyDescent="0.2">
      <c r="C753" t="s">
        <v>94</v>
      </c>
      <c r="E753" t="s">
        <v>2431</v>
      </c>
      <c r="F753" t="s">
        <v>2432</v>
      </c>
      <c r="G753" t="s">
        <v>2433</v>
      </c>
      <c r="H753" s="1">
        <v>45320</v>
      </c>
      <c r="J753" t="s">
        <v>4708</v>
      </c>
      <c r="K753">
        <v>12</v>
      </c>
      <c r="L753" t="s">
        <v>4703</v>
      </c>
      <c r="M753" t="s">
        <v>293</v>
      </c>
      <c r="N753" t="s">
        <v>4668</v>
      </c>
      <c r="O753" t="s">
        <v>98</v>
      </c>
      <c r="P753" t="s">
        <v>99</v>
      </c>
      <c r="Q753">
        <f t="shared" si="172"/>
        <v>31</v>
      </c>
      <c r="R753" s="3">
        <v>325008</v>
      </c>
      <c r="S753" s="3">
        <v>53637.583333333336</v>
      </c>
      <c r="T753" s="20">
        <v>0</v>
      </c>
      <c r="U753" s="3">
        <f t="shared" si="179"/>
        <v>0</v>
      </c>
      <c r="V753" s="21"/>
      <c r="W753" s="3">
        <v>1302.1153846153845</v>
      </c>
      <c r="X753" s="3">
        <v>752.33333333333337</v>
      </c>
      <c r="Y753" s="22">
        <v>135.42000000000002</v>
      </c>
      <c r="Z753">
        <v>75</v>
      </c>
      <c r="AB753" s="3">
        <v>0</v>
      </c>
      <c r="AC753" s="3">
        <v>4167</v>
      </c>
      <c r="AD753" s="3">
        <f t="shared" si="178"/>
        <v>60069.452051282053</v>
      </c>
      <c r="AE753" s="3">
        <v>5687.5</v>
      </c>
      <c r="AG753" s="3">
        <f t="shared" si="173"/>
        <v>65756.952051282045</v>
      </c>
      <c r="AI753" s="3">
        <v>5100</v>
      </c>
      <c r="AJ753" s="3">
        <v>5813.1491241962494</v>
      </c>
      <c r="AK753" t="s">
        <v>229</v>
      </c>
      <c r="AL753" t="s">
        <v>230</v>
      </c>
      <c r="AM753" s="23">
        <v>8.5000000000000006E-2</v>
      </c>
      <c r="AN753" s="24">
        <f t="shared" si="180"/>
        <v>76670.101175478296</v>
      </c>
      <c r="AO753" s="25">
        <f t="shared" si="169"/>
        <v>6516.9585999156552</v>
      </c>
      <c r="AP753" s="3">
        <f t="shared" si="181"/>
        <v>29700</v>
      </c>
      <c r="AQ753" s="24">
        <f t="shared" si="170"/>
        <v>2524.5</v>
      </c>
      <c r="AR753" s="24">
        <f t="shared" si="171"/>
        <v>115411.55977539395</v>
      </c>
      <c r="AS753" s="24">
        <f t="shared" si="174"/>
        <v>106370.1011754783</v>
      </c>
      <c r="AT753" t="s">
        <v>632</v>
      </c>
      <c r="AU753" t="s">
        <v>632</v>
      </c>
      <c r="AV753" t="s">
        <v>633</v>
      </c>
      <c r="AW753" t="s">
        <v>4850</v>
      </c>
      <c r="AX753" t="s">
        <v>157</v>
      </c>
      <c r="AY753">
        <v>125.569</v>
      </c>
      <c r="AZ753" s="3">
        <f t="shared" si="175"/>
        <v>919.10869542159253</v>
      </c>
      <c r="BA753" s="24">
        <f t="shared" si="176"/>
        <v>106370.1011754783</v>
      </c>
      <c r="BB753" s="24">
        <f t="shared" si="177"/>
        <v>9041.4585999156552</v>
      </c>
      <c r="BD753" t="s">
        <v>103</v>
      </c>
      <c r="BE753">
        <v>1</v>
      </c>
      <c r="BG753" t="s">
        <v>5310</v>
      </c>
      <c r="BI753" t="s">
        <v>199</v>
      </c>
      <c r="BN753" t="s">
        <v>5060</v>
      </c>
      <c r="BO753" t="s">
        <v>5074</v>
      </c>
      <c r="BP753" t="s">
        <v>5144</v>
      </c>
      <c r="BS753" t="e">
        <f>_xlfn.XLOOKUP(AV753,#REF!,#REF!)</f>
        <v>#REF!</v>
      </c>
    </row>
    <row r="754" spans="2:71" x14ac:dyDescent="0.2">
      <c r="C754" t="s">
        <v>94</v>
      </c>
      <c r="E754" t="s">
        <v>2434</v>
      </c>
      <c r="F754" t="s">
        <v>2435</v>
      </c>
      <c r="G754" t="s">
        <v>2436</v>
      </c>
      <c r="H754" s="1">
        <v>45327</v>
      </c>
      <c r="J754" t="s">
        <v>4678</v>
      </c>
      <c r="K754">
        <v>15</v>
      </c>
      <c r="L754" t="s">
        <v>4691</v>
      </c>
      <c r="M754" t="s">
        <v>4444</v>
      </c>
      <c r="N754" t="s">
        <v>4668</v>
      </c>
      <c r="O754" t="s">
        <v>98</v>
      </c>
      <c r="P754" t="s">
        <v>99</v>
      </c>
      <c r="Q754">
        <f t="shared" si="172"/>
        <v>31</v>
      </c>
      <c r="R754" s="3">
        <v>677789</v>
      </c>
      <c r="S754" s="3">
        <v>112964.75</v>
      </c>
      <c r="T754" s="20">
        <v>0</v>
      </c>
      <c r="U754" s="3">
        <f t="shared" si="179"/>
        <v>0</v>
      </c>
      <c r="V754" s="21"/>
      <c r="W754" s="3">
        <v>2715.5008012820513</v>
      </c>
      <c r="X754" s="3">
        <v>1568.9560185185185</v>
      </c>
      <c r="Y754" s="22">
        <v>282.41208333333333</v>
      </c>
      <c r="Z754">
        <v>75</v>
      </c>
      <c r="AB754" s="3">
        <v>0</v>
      </c>
      <c r="AC754" s="3">
        <v>4167</v>
      </c>
      <c r="AD754" s="3">
        <f t="shared" si="178"/>
        <v>121773.6189031339</v>
      </c>
      <c r="AE754" s="3">
        <v>7046.666666666667</v>
      </c>
      <c r="AG754" s="3">
        <f t="shared" si="173"/>
        <v>128820.28556980057</v>
      </c>
      <c r="AJ754" s="3">
        <v>0</v>
      </c>
      <c r="AK754" t="s">
        <v>100</v>
      </c>
      <c r="AM754" s="23">
        <v>0.1</v>
      </c>
      <c r="AN754" s="24">
        <f t="shared" si="180"/>
        <v>128820.28556980057</v>
      </c>
      <c r="AO754" s="25">
        <f t="shared" si="169"/>
        <v>12882.028556980058</v>
      </c>
      <c r="AP754" s="3">
        <f t="shared" si="181"/>
        <v>29700</v>
      </c>
      <c r="AQ754" s="24">
        <f t="shared" si="170"/>
        <v>2970</v>
      </c>
      <c r="AR754" s="24">
        <f t="shared" si="171"/>
        <v>174372.31412678063</v>
      </c>
      <c r="AS754" s="24">
        <f t="shared" si="174"/>
        <v>158520.28556980059</v>
      </c>
      <c r="AT754" t="s">
        <v>134</v>
      </c>
      <c r="AU754" t="s">
        <v>134</v>
      </c>
      <c r="AV754" t="s">
        <v>135</v>
      </c>
      <c r="AW754">
        <v>90326</v>
      </c>
      <c r="AX754" t="s">
        <v>136</v>
      </c>
      <c r="AY754">
        <v>94.088300000000004</v>
      </c>
      <c r="AZ754" s="3">
        <f t="shared" si="175"/>
        <v>1853.2837146253107</v>
      </c>
      <c r="BA754" s="24">
        <f t="shared" si="176"/>
        <v>158520.28556980059</v>
      </c>
      <c r="BB754" s="24">
        <f t="shared" si="177"/>
        <v>15852.028556980047</v>
      </c>
      <c r="BD754" t="s">
        <v>103</v>
      </c>
      <c r="BE754">
        <v>1</v>
      </c>
      <c r="BG754" t="s">
        <v>5305</v>
      </c>
      <c r="BI754" t="s">
        <v>598</v>
      </c>
      <c r="BN754" t="s">
        <v>5128</v>
      </c>
      <c r="BO754" t="s">
        <v>134</v>
      </c>
      <c r="BP754" t="s">
        <v>5091</v>
      </c>
      <c r="BS754" t="e">
        <f>_xlfn.XLOOKUP(AV754,#REF!,#REF!)</f>
        <v>#REF!</v>
      </c>
    </row>
    <row r="755" spans="2:71" x14ac:dyDescent="0.2">
      <c r="C755" t="s">
        <v>94</v>
      </c>
      <c r="E755" t="s">
        <v>2437</v>
      </c>
      <c r="F755" t="s">
        <v>2438</v>
      </c>
      <c r="G755" t="s">
        <v>2439</v>
      </c>
      <c r="H755" s="1">
        <v>45320</v>
      </c>
      <c r="J755" t="s">
        <v>4702</v>
      </c>
      <c r="K755">
        <v>13</v>
      </c>
      <c r="L755" t="s">
        <v>4691</v>
      </c>
      <c r="M755" t="s">
        <v>4444</v>
      </c>
      <c r="N755" t="s">
        <v>4668</v>
      </c>
      <c r="O755" t="s">
        <v>98</v>
      </c>
      <c r="P755" t="s">
        <v>99</v>
      </c>
      <c r="Q755">
        <f t="shared" si="172"/>
        <v>31</v>
      </c>
      <c r="R755" s="3">
        <v>640544</v>
      </c>
      <c r="S755" s="3">
        <v>106757.25</v>
      </c>
      <c r="T755" s="20">
        <v>0</v>
      </c>
      <c r="U755" s="3">
        <f t="shared" si="179"/>
        <v>0</v>
      </c>
      <c r="V755" s="21"/>
      <c r="W755" s="3">
        <v>2566.2820512820513</v>
      </c>
      <c r="X755" s="3">
        <v>1482.7407407407406</v>
      </c>
      <c r="Y755" s="22">
        <v>266.89333333333332</v>
      </c>
      <c r="Z755">
        <v>75</v>
      </c>
      <c r="AB755" s="3">
        <v>3073.4042881502974</v>
      </c>
      <c r="AC755" s="3">
        <v>4167</v>
      </c>
      <c r="AD755" s="3">
        <f t="shared" si="178"/>
        <v>118388.57041350642</v>
      </c>
      <c r="AE755" s="3">
        <v>7046.666666666667</v>
      </c>
      <c r="AG755" s="3">
        <f t="shared" si="173"/>
        <v>125435.23708017309</v>
      </c>
      <c r="AJ755" s="3">
        <v>0</v>
      </c>
      <c r="AK755" t="s">
        <v>100</v>
      </c>
      <c r="AM755" s="23">
        <v>0.1</v>
      </c>
      <c r="AN755" s="24">
        <f t="shared" si="180"/>
        <v>125435.23708017309</v>
      </c>
      <c r="AO755" s="25">
        <f t="shared" si="169"/>
        <v>12543.52370801731</v>
      </c>
      <c r="AP755" s="3">
        <f t="shared" si="181"/>
        <v>29700</v>
      </c>
      <c r="AQ755" s="24">
        <f t="shared" si="170"/>
        <v>2970</v>
      </c>
      <c r="AR755" s="24">
        <f t="shared" si="171"/>
        <v>170648.76078819041</v>
      </c>
      <c r="AS755" s="24">
        <f t="shared" si="174"/>
        <v>155135.2370801731</v>
      </c>
      <c r="AT755" t="s">
        <v>134</v>
      </c>
      <c r="AU755" t="s">
        <v>134</v>
      </c>
      <c r="AV755" t="s">
        <v>135</v>
      </c>
      <c r="AW755">
        <v>90292</v>
      </c>
      <c r="AX755" t="s">
        <v>136</v>
      </c>
      <c r="AY755">
        <v>94.088300000000004</v>
      </c>
      <c r="AZ755" s="3">
        <f t="shared" si="175"/>
        <v>1813.7086203937195</v>
      </c>
      <c r="BA755" s="24">
        <f t="shared" si="176"/>
        <v>155135.2370801731</v>
      </c>
      <c r="BB755" s="24">
        <f t="shared" si="177"/>
        <v>15513.52370801731</v>
      </c>
      <c r="BD755" t="s">
        <v>103</v>
      </c>
      <c r="BE755">
        <v>1</v>
      </c>
      <c r="BG755" t="s">
        <v>5305</v>
      </c>
      <c r="BI755" t="s">
        <v>451</v>
      </c>
      <c r="BN755" t="s">
        <v>4450</v>
      </c>
      <c r="BO755" t="s">
        <v>134</v>
      </c>
      <c r="BP755" t="s">
        <v>5091</v>
      </c>
      <c r="BS755" t="e">
        <f>_xlfn.XLOOKUP(AV755,#REF!,#REF!)</f>
        <v>#REF!</v>
      </c>
    </row>
    <row r="756" spans="2:71" x14ac:dyDescent="0.2">
      <c r="B756">
        <f>+COUNTIF(F756:F3923,F756)</f>
        <v>2</v>
      </c>
      <c r="C756" t="s">
        <v>94</v>
      </c>
      <c r="E756" t="s">
        <v>2440</v>
      </c>
      <c r="F756" t="s">
        <v>2441</v>
      </c>
      <c r="G756" t="s">
        <v>2442</v>
      </c>
      <c r="H756" s="1">
        <v>45376</v>
      </c>
      <c r="J756" t="s">
        <v>4697</v>
      </c>
      <c r="K756">
        <v>14</v>
      </c>
      <c r="L756" t="s">
        <v>4703</v>
      </c>
      <c r="M756" t="s">
        <v>293</v>
      </c>
      <c r="N756" t="s">
        <v>4668</v>
      </c>
      <c r="O756" t="s">
        <v>98</v>
      </c>
      <c r="P756" t="s">
        <v>99</v>
      </c>
      <c r="Q756">
        <f t="shared" si="172"/>
        <v>31</v>
      </c>
      <c r="R756" s="3">
        <v>556647</v>
      </c>
      <c r="S756" s="3">
        <v>97774.416666666672</v>
      </c>
      <c r="T756" s="20">
        <v>0</v>
      </c>
      <c r="U756" s="3">
        <f t="shared" si="179"/>
        <v>0</v>
      </c>
      <c r="V756" s="21"/>
      <c r="W756" s="3">
        <v>2230.15625</v>
      </c>
      <c r="X756" s="3">
        <v>1288.5347222222224</v>
      </c>
      <c r="Y756" s="22">
        <v>231.93625</v>
      </c>
      <c r="Z756">
        <v>75</v>
      </c>
      <c r="AB756" s="3">
        <v>4466.6808987784325</v>
      </c>
      <c r="AC756" s="3">
        <v>4167</v>
      </c>
      <c r="AD756" s="3">
        <f t="shared" si="178"/>
        <v>110233.72478766732</v>
      </c>
      <c r="AE756" s="3">
        <v>5687.5</v>
      </c>
      <c r="AG756" s="3">
        <f t="shared" si="173"/>
        <v>115921.22478766732</v>
      </c>
      <c r="AJ756" s="3">
        <v>5785.5624142824954</v>
      </c>
      <c r="AK756" t="s">
        <v>266</v>
      </c>
      <c r="AL756" t="s">
        <v>267</v>
      </c>
      <c r="AM756" s="23">
        <v>8.5000000000000006E-2</v>
      </c>
      <c r="AN756" s="24">
        <f t="shared" si="180"/>
        <v>121706.78720194982</v>
      </c>
      <c r="AO756" s="25">
        <f t="shared" si="169"/>
        <v>10345.076912165736</v>
      </c>
      <c r="AP756" s="3">
        <f t="shared" si="181"/>
        <v>29700</v>
      </c>
      <c r="AQ756" s="24">
        <f t="shared" si="170"/>
        <v>2524.5</v>
      </c>
      <c r="AR756" s="24">
        <f t="shared" si="171"/>
        <v>164276.36411411554</v>
      </c>
      <c r="AS756" s="24">
        <f t="shared" si="174"/>
        <v>151406.7872019498</v>
      </c>
      <c r="AT756" t="s">
        <v>141</v>
      </c>
      <c r="AU756" t="s">
        <v>141</v>
      </c>
      <c r="AV756" t="s">
        <v>142</v>
      </c>
      <c r="AW756">
        <v>5030</v>
      </c>
      <c r="AX756" t="s">
        <v>143</v>
      </c>
      <c r="AY756">
        <v>67.992199999999997</v>
      </c>
      <c r="AZ756" s="3">
        <f t="shared" si="175"/>
        <v>2416.1060256046362</v>
      </c>
      <c r="BA756" s="24">
        <f t="shared" si="176"/>
        <v>151406.7872019498</v>
      </c>
      <c r="BB756" s="24">
        <f t="shared" si="177"/>
        <v>12869.576912165736</v>
      </c>
      <c r="BD756" t="s">
        <v>103</v>
      </c>
      <c r="BE756">
        <v>1</v>
      </c>
      <c r="BG756" t="s">
        <v>5306</v>
      </c>
      <c r="BI756" t="s">
        <v>531</v>
      </c>
      <c r="BN756" t="s">
        <v>5154</v>
      </c>
      <c r="BO756" t="s">
        <v>5068</v>
      </c>
      <c r="BP756" t="s">
        <v>5062</v>
      </c>
      <c r="BS756" t="e">
        <f>_xlfn.XLOOKUP(AV756,#REF!,#REF!)</f>
        <v>#REF!</v>
      </c>
    </row>
    <row r="757" spans="2:71" x14ac:dyDescent="0.2">
      <c r="C757" t="s">
        <v>94</v>
      </c>
      <c r="E757" t="s">
        <v>2443</v>
      </c>
      <c r="F757" t="s">
        <v>2444</v>
      </c>
      <c r="G757" t="s">
        <v>2445</v>
      </c>
      <c r="H757" s="1">
        <v>45320</v>
      </c>
      <c r="J757" t="s">
        <v>4708</v>
      </c>
      <c r="K757">
        <v>12</v>
      </c>
      <c r="L757" t="s">
        <v>4691</v>
      </c>
      <c r="M757" t="s">
        <v>4444</v>
      </c>
      <c r="N757" t="s">
        <v>4668</v>
      </c>
      <c r="O757" t="s">
        <v>98</v>
      </c>
      <c r="P757" t="s">
        <v>99</v>
      </c>
      <c r="Q757">
        <f t="shared" si="172"/>
        <v>31</v>
      </c>
      <c r="R757" s="3">
        <v>252554</v>
      </c>
      <c r="S757" s="3">
        <v>42092.333333333336</v>
      </c>
      <c r="T757" s="20">
        <v>0</v>
      </c>
      <c r="U757" s="3">
        <f t="shared" si="179"/>
        <v>0</v>
      </c>
      <c r="V757" s="21"/>
      <c r="W757" s="3">
        <v>1011.834935897436</v>
      </c>
      <c r="X757" s="3">
        <v>584.61574074074076</v>
      </c>
      <c r="Y757" s="22">
        <v>105.23083333333334</v>
      </c>
      <c r="Z757">
        <v>75</v>
      </c>
      <c r="AB757" s="3">
        <v>0</v>
      </c>
      <c r="AC757" s="3">
        <v>4167</v>
      </c>
      <c r="AD757" s="3">
        <f t="shared" si="178"/>
        <v>48036.014843304845</v>
      </c>
      <c r="AE757" s="3">
        <v>7046.666666666667</v>
      </c>
      <c r="AG757" s="3">
        <f t="shared" si="173"/>
        <v>55082.68150997151</v>
      </c>
      <c r="AJ757" s="3">
        <v>16772.619396754653</v>
      </c>
      <c r="AK757" t="s">
        <v>538</v>
      </c>
      <c r="AL757" t="s">
        <v>539</v>
      </c>
      <c r="AM757" s="23">
        <v>0.1</v>
      </c>
      <c r="AN757" s="24">
        <f t="shared" si="180"/>
        <v>71855.300906726159</v>
      </c>
      <c r="AO757" s="25">
        <f t="shared" si="169"/>
        <v>7185.5300906726161</v>
      </c>
      <c r="AP757" s="3">
        <f t="shared" si="181"/>
        <v>29700</v>
      </c>
      <c r="AQ757" s="24">
        <f t="shared" si="170"/>
        <v>2970</v>
      </c>
      <c r="AR757" s="24">
        <f t="shared" si="171"/>
        <v>111710.83099739878</v>
      </c>
      <c r="AS757" s="24">
        <f t="shared" si="174"/>
        <v>101555.30090672616</v>
      </c>
      <c r="AT757" t="s">
        <v>134</v>
      </c>
      <c r="AU757" t="s">
        <v>134</v>
      </c>
      <c r="AV757" t="s">
        <v>135</v>
      </c>
      <c r="AW757">
        <v>90292</v>
      </c>
      <c r="AX757" t="s">
        <v>136</v>
      </c>
      <c r="AY757">
        <v>94.088300000000004</v>
      </c>
      <c r="AZ757" s="3">
        <f t="shared" si="175"/>
        <v>1187.2977936406414</v>
      </c>
      <c r="BA757" s="24">
        <f t="shared" si="176"/>
        <v>101555.30090672616</v>
      </c>
      <c r="BB757" s="24">
        <f t="shared" si="177"/>
        <v>10155.530090672619</v>
      </c>
      <c r="BD757" t="s">
        <v>103</v>
      </c>
      <c r="BE757">
        <v>1</v>
      </c>
      <c r="BG757" t="s">
        <v>5305</v>
      </c>
      <c r="BI757" t="s">
        <v>540</v>
      </c>
      <c r="BN757" t="s">
        <v>5119</v>
      </c>
      <c r="BO757" t="s">
        <v>5132</v>
      </c>
      <c r="BP757" t="s">
        <v>5091</v>
      </c>
      <c r="BS757" t="e">
        <f>_xlfn.XLOOKUP(AV757,#REF!,#REF!)</f>
        <v>#REF!</v>
      </c>
    </row>
    <row r="758" spans="2:71" x14ac:dyDescent="0.2">
      <c r="C758" t="s">
        <v>94</v>
      </c>
      <c r="E758" t="s">
        <v>2446</v>
      </c>
      <c r="F758" t="s">
        <v>2447</v>
      </c>
      <c r="G758" t="s">
        <v>2448</v>
      </c>
      <c r="H758" s="1">
        <v>45376</v>
      </c>
      <c r="J758" t="s">
        <v>4708</v>
      </c>
      <c r="K758">
        <v>12</v>
      </c>
      <c r="L758" t="s">
        <v>4703</v>
      </c>
      <c r="M758" t="s">
        <v>293</v>
      </c>
      <c r="N758" t="s">
        <v>4668</v>
      </c>
      <c r="O758" t="s">
        <v>98</v>
      </c>
      <c r="P758" t="s">
        <v>99</v>
      </c>
      <c r="Q758">
        <f t="shared" si="172"/>
        <v>31</v>
      </c>
      <c r="R758" s="3">
        <v>490264</v>
      </c>
      <c r="S758" s="3">
        <v>86710.583333333328</v>
      </c>
      <c r="T758" s="20">
        <v>0</v>
      </c>
      <c r="U758" s="3">
        <f t="shared" si="179"/>
        <v>0</v>
      </c>
      <c r="V758" s="21"/>
      <c r="W758" s="3">
        <v>1964.1987179487178</v>
      </c>
      <c r="X758" s="3">
        <v>1134.8703703703707</v>
      </c>
      <c r="Y758" s="22">
        <v>204.27666666666667</v>
      </c>
      <c r="Z758">
        <v>75</v>
      </c>
      <c r="AB758" s="3">
        <v>0</v>
      </c>
      <c r="AC758" s="3">
        <v>4167</v>
      </c>
      <c r="AD758" s="3">
        <f t="shared" si="178"/>
        <v>94255.929088319084</v>
      </c>
      <c r="AE758" s="3">
        <v>5687.5</v>
      </c>
      <c r="AG758" s="3">
        <f t="shared" si="173"/>
        <v>99943.429088319084</v>
      </c>
      <c r="AJ758" s="3">
        <v>3900.7409927950625</v>
      </c>
      <c r="AK758" t="s">
        <v>289</v>
      </c>
      <c r="AL758" t="s">
        <v>290</v>
      </c>
      <c r="AM758" s="23">
        <v>8.5000000000000006E-2</v>
      </c>
      <c r="AN758" s="24">
        <f t="shared" si="180"/>
        <v>103844.17008111415</v>
      </c>
      <c r="AO758" s="25">
        <f t="shared" si="169"/>
        <v>8826.7544568947033</v>
      </c>
      <c r="AP758" s="3">
        <f t="shared" si="181"/>
        <v>29700</v>
      </c>
      <c r="AQ758" s="24">
        <f t="shared" si="170"/>
        <v>2524.5</v>
      </c>
      <c r="AR758" s="24">
        <f t="shared" si="171"/>
        <v>144895.42453800887</v>
      </c>
      <c r="AS758" s="24">
        <f t="shared" si="174"/>
        <v>133544.17008111416</v>
      </c>
      <c r="AT758" t="s">
        <v>2250</v>
      </c>
      <c r="AU758" t="s">
        <v>2250</v>
      </c>
      <c r="AV758" t="s">
        <v>2251</v>
      </c>
      <c r="AW758" t="s">
        <v>4932</v>
      </c>
      <c r="AX758" t="s">
        <v>102</v>
      </c>
      <c r="AY758">
        <v>108.643</v>
      </c>
      <c r="AZ758" s="3">
        <f t="shared" si="175"/>
        <v>1333.6839422513081</v>
      </c>
      <c r="BA758" s="24">
        <f t="shared" si="176"/>
        <v>133544.17008111416</v>
      </c>
      <c r="BB758" s="24">
        <f t="shared" si="177"/>
        <v>11351.254456894705</v>
      </c>
      <c r="BD758" t="s">
        <v>103</v>
      </c>
      <c r="BE758">
        <v>1</v>
      </c>
      <c r="BG758" t="s">
        <v>5320</v>
      </c>
      <c r="BI758" t="s">
        <v>312</v>
      </c>
      <c r="BN758" t="s">
        <v>5115</v>
      </c>
      <c r="BO758" t="s">
        <v>2250</v>
      </c>
      <c r="BP758" t="s">
        <v>5062</v>
      </c>
      <c r="BS758" t="e">
        <f>_xlfn.XLOOKUP(AV758,#REF!,#REF!)</f>
        <v>#REF!</v>
      </c>
    </row>
    <row r="759" spans="2:71" x14ac:dyDescent="0.2">
      <c r="C759" t="s">
        <v>94</v>
      </c>
      <c r="E759" t="s">
        <v>2449</v>
      </c>
      <c r="F759" t="s">
        <v>2450</v>
      </c>
      <c r="G759" t="s">
        <v>2451</v>
      </c>
      <c r="H759" s="1">
        <v>45320</v>
      </c>
      <c r="J759" t="s">
        <v>4778</v>
      </c>
      <c r="K759">
        <v>11</v>
      </c>
      <c r="L759" t="s">
        <v>4667</v>
      </c>
      <c r="M759" t="s">
        <v>3984</v>
      </c>
      <c r="N759" t="s">
        <v>4668</v>
      </c>
      <c r="O759" t="s">
        <v>98</v>
      </c>
      <c r="P759" t="s">
        <v>99</v>
      </c>
      <c r="Q759">
        <f t="shared" si="172"/>
        <v>31</v>
      </c>
      <c r="R759" s="3">
        <v>252240</v>
      </c>
      <c r="S759" s="3">
        <v>46357.75</v>
      </c>
      <c r="T759" s="20">
        <v>0</v>
      </c>
      <c r="U759" s="3">
        <f t="shared" si="179"/>
        <v>0</v>
      </c>
      <c r="V759" s="21"/>
      <c r="W759" s="3">
        <v>1010.5769230769232</v>
      </c>
      <c r="X759" s="3">
        <v>583.88888888888891</v>
      </c>
      <c r="Y759" s="22">
        <v>105.10000000000001</v>
      </c>
      <c r="Z759">
        <v>75</v>
      </c>
      <c r="AB759" s="3">
        <v>0</v>
      </c>
      <c r="AC759" s="3">
        <v>4167</v>
      </c>
      <c r="AD759" s="3">
        <f t="shared" si="178"/>
        <v>52299.315811965811</v>
      </c>
      <c r="AE759" s="3">
        <v>4154.166666666667</v>
      </c>
      <c r="AG759" s="3">
        <f t="shared" si="173"/>
        <v>56453.482478632475</v>
      </c>
      <c r="AJ759" s="3">
        <v>0</v>
      </c>
      <c r="AK759" t="s">
        <v>100</v>
      </c>
      <c r="AM759" s="23">
        <v>0.05</v>
      </c>
      <c r="AN759" s="24">
        <f t="shared" si="180"/>
        <v>56453.482478632475</v>
      </c>
      <c r="AO759" s="25">
        <f t="shared" si="169"/>
        <v>2822.6741239316239</v>
      </c>
      <c r="AP759" s="3">
        <f t="shared" si="181"/>
        <v>29700</v>
      </c>
      <c r="AQ759" s="24">
        <f t="shared" si="170"/>
        <v>1485</v>
      </c>
      <c r="AR759" s="24">
        <f t="shared" si="171"/>
        <v>90461.156602564093</v>
      </c>
      <c r="AS759" s="24">
        <f t="shared" si="174"/>
        <v>86153.482478632475</v>
      </c>
      <c r="AT759" t="s">
        <v>134</v>
      </c>
      <c r="AU759" t="s">
        <v>134</v>
      </c>
      <c r="AV759" t="s">
        <v>135</v>
      </c>
      <c r="AW759">
        <v>19883</v>
      </c>
      <c r="AX759" t="s">
        <v>136</v>
      </c>
      <c r="AY759">
        <v>94.088300000000004</v>
      </c>
      <c r="AZ759" s="3">
        <f t="shared" si="175"/>
        <v>961.4495808996877</v>
      </c>
      <c r="BA759" s="24">
        <f t="shared" si="176"/>
        <v>86153.482478632475</v>
      </c>
      <c r="BB759" s="24">
        <f t="shared" si="177"/>
        <v>4307.6741239316179</v>
      </c>
      <c r="BD759" t="s">
        <v>103</v>
      </c>
      <c r="BE759">
        <v>1</v>
      </c>
      <c r="BG759" t="s">
        <v>5305</v>
      </c>
      <c r="BI759" t="s">
        <v>144</v>
      </c>
      <c r="BN759" t="s">
        <v>5067</v>
      </c>
      <c r="BO759" t="s">
        <v>5088</v>
      </c>
      <c r="BP759" t="s">
        <v>5089</v>
      </c>
      <c r="BS759" t="e">
        <f>_xlfn.XLOOKUP(AV759,#REF!,#REF!)</f>
        <v>#REF!</v>
      </c>
    </row>
    <row r="760" spans="2:71" x14ac:dyDescent="0.2">
      <c r="C760" t="s">
        <v>94</v>
      </c>
      <c r="E760" t="s">
        <v>2452</v>
      </c>
      <c r="F760" t="s">
        <v>2453</v>
      </c>
      <c r="G760" t="s">
        <v>2454</v>
      </c>
      <c r="H760" s="1">
        <v>45323</v>
      </c>
      <c r="J760" t="s">
        <v>4678</v>
      </c>
      <c r="K760">
        <v>15</v>
      </c>
      <c r="L760" t="s">
        <v>4691</v>
      </c>
      <c r="M760" t="s">
        <v>4444</v>
      </c>
      <c r="N760" t="s">
        <v>4668</v>
      </c>
      <c r="O760" t="s">
        <v>98</v>
      </c>
      <c r="P760" t="s">
        <v>99</v>
      </c>
      <c r="Q760">
        <f t="shared" si="172"/>
        <v>31</v>
      </c>
      <c r="R760" s="3">
        <v>1100004</v>
      </c>
      <c r="S760" s="3">
        <v>182746</v>
      </c>
      <c r="T760" s="20">
        <v>0</v>
      </c>
      <c r="U760" s="3">
        <f t="shared" si="179"/>
        <v>0</v>
      </c>
      <c r="V760" s="21"/>
      <c r="W760" s="3">
        <v>4407.0673076923076</v>
      </c>
      <c r="X760" s="3">
        <v>2546.3055555555557</v>
      </c>
      <c r="Y760" s="22">
        <v>458.33500000000004</v>
      </c>
      <c r="Z760">
        <v>75</v>
      </c>
      <c r="AB760" s="3">
        <v>0</v>
      </c>
      <c r="AC760" s="3">
        <v>4167</v>
      </c>
      <c r="AD760" s="3">
        <f t="shared" si="178"/>
        <v>194399.70786324787</v>
      </c>
      <c r="AE760" s="3">
        <v>7046.666666666667</v>
      </c>
      <c r="AG760" s="3">
        <f t="shared" si="173"/>
        <v>201446.37452991452</v>
      </c>
      <c r="AJ760" s="3">
        <v>0</v>
      </c>
      <c r="AK760" t="s">
        <v>100</v>
      </c>
      <c r="AM760" s="23">
        <v>0.1</v>
      </c>
      <c r="AN760" s="24">
        <f t="shared" si="180"/>
        <v>201446.37452991452</v>
      </c>
      <c r="AO760" s="25">
        <f t="shared" si="169"/>
        <v>20144.637452991454</v>
      </c>
      <c r="AP760" s="3">
        <f t="shared" si="181"/>
        <v>29700</v>
      </c>
      <c r="AQ760" s="24">
        <f t="shared" si="170"/>
        <v>2970</v>
      </c>
      <c r="AR760" s="24">
        <f t="shared" si="171"/>
        <v>254261.01198290597</v>
      </c>
      <c r="AS760" s="24">
        <f t="shared" si="174"/>
        <v>231146.37452991452</v>
      </c>
      <c r="AT760" t="s">
        <v>1620</v>
      </c>
      <c r="AU760" t="s">
        <v>1620</v>
      </c>
      <c r="AV760" t="s">
        <v>1620</v>
      </c>
      <c r="AW760">
        <v>2063120</v>
      </c>
      <c r="AX760" t="s">
        <v>102</v>
      </c>
      <c r="AY760">
        <v>108.643</v>
      </c>
      <c r="AZ760" s="3">
        <f t="shared" si="175"/>
        <v>2340.3349685014769</v>
      </c>
      <c r="BA760" s="24">
        <f t="shared" si="176"/>
        <v>231146.37452991452</v>
      </c>
      <c r="BB760" s="24">
        <f t="shared" si="177"/>
        <v>23114.637452991446</v>
      </c>
      <c r="BD760" t="s">
        <v>103</v>
      </c>
      <c r="BE760">
        <v>1</v>
      </c>
      <c r="BG760" t="s">
        <v>5304</v>
      </c>
      <c r="BI760" t="s">
        <v>598</v>
      </c>
      <c r="BN760" t="s">
        <v>5128</v>
      </c>
      <c r="BO760" t="s">
        <v>5132</v>
      </c>
      <c r="BP760" t="s">
        <v>5182</v>
      </c>
      <c r="BS760" t="e">
        <f>_xlfn.XLOOKUP(AV760,#REF!,#REF!)</f>
        <v>#REF!</v>
      </c>
    </row>
    <row r="761" spans="2:71" x14ac:dyDescent="0.2">
      <c r="C761" t="s">
        <v>94</v>
      </c>
      <c r="E761" t="s">
        <v>2455</v>
      </c>
      <c r="F761" t="s">
        <v>2456</v>
      </c>
      <c r="G761" t="s">
        <v>2457</v>
      </c>
      <c r="H761" s="1">
        <v>45327</v>
      </c>
      <c r="I761" s="1">
        <v>46126</v>
      </c>
      <c r="J761" t="s">
        <v>4778</v>
      </c>
      <c r="K761">
        <v>11</v>
      </c>
      <c r="L761" t="s">
        <v>4667</v>
      </c>
      <c r="M761" t="s">
        <v>3984</v>
      </c>
      <c r="N761" t="s">
        <v>4668</v>
      </c>
      <c r="O761" t="s">
        <v>98</v>
      </c>
      <c r="P761" t="s">
        <v>99</v>
      </c>
      <c r="Q761">
        <f t="shared" si="172"/>
        <v>31</v>
      </c>
      <c r="R761" s="3">
        <v>345110</v>
      </c>
      <c r="S761" s="3">
        <v>57518.25</v>
      </c>
      <c r="T761" s="20">
        <v>0</v>
      </c>
      <c r="U761" s="3">
        <f t="shared" si="179"/>
        <v>0</v>
      </c>
      <c r="V761" s="21"/>
      <c r="W761" s="3">
        <v>1382.6522435897434</v>
      </c>
      <c r="X761" s="3">
        <v>798.86574074074076</v>
      </c>
      <c r="Y761" s="22">
        <v>143.79583333333335</v>
      </c>
      <c r="Z761">
        <v>75</v>
      </c>
      <c r="AB761" s="3">
        <v>0</v>
      </c>
      <c r="AC761" s="3">
        <v>4167</v>
      </c>
      <c r="AD761" s="3">
        <f t="shared" si="178"/>
        <v>64085.563817663809</v>
      </c>
      <c r="AE761" s="3">
        <v>4154.166666666667</v>
      </c>
      <c r="AG761" s="3">
        <f t="shared" si="173"/>
        <v>68239.730484330474</v>
      </c>
      <c r="AJ761" s="3">
        <v>4428.6782206037651</v>
      </c>
      <c r="AK761" t="s">
        <v>166</v>
      </c>
      <c r="AL761" t="s">
        <v>165</v>
      </c>
      <c r="AM761" s="23">
        <v>0.05</v>
      </c>
      <c r="AN761" s="24">
        <f t="shared" si="180"/>
        <v>72668.408704934234</v>
      </c>
      <c r="AO761" s="25">
        <f t="shared" ref="AO761:AO768" si="182">AM761*AN761</f>
        <v>3633.4204352467118</v>
      </c>
      <c r="AP761" s="3">
        <f t="shared" si="181"/>
        <v>29700</v>
      </c>
      <c r="AQ761" s="24">
        <f t="shared" ref="AQ761:AQ768" si="183">AP761*AM761</f>
        <v>1485</v>
      </c>
      <c r="AR761" s="24">
        <f t="shared" ref="AR761:AR768" si="184">AN761+AO761+AP761+AQ761</f>
        <v>107486.82914018094</v>
      </c>
      <c r="AS761" s="24">
        <f t="shared" si="174"/>
        <v>102368.40870493423</v>
      </c>
      <c r="AT761" t="s">
        <v>225</v>
      </c>
      <c r="AU761" t="s">
        <v>225</v>
      </c>
      <c r="AV761" t="s">
        <v>156</v>
      </c>
      <c r="AW761" t="s">
        <v>4861</v>
      </c>
      <c r="AX761" t="s">
        <v>157</v>
      </c>
      <c r="AY761">
        <v>125.569</v>
      </c>
      <c r="AZ761" s="3">
        <f t="shared" si="175"/>
        <v>855.99812963534737</v>
      </c>
      <c r="BA761" s="24">
        <f t="shared" si="176"/>
        <v>102368.40870493423</v>
      </c>
      <c r="BB761" s="24">
        <f t="shared" si="177"/>
        <v>5118.4204352467059</v>
      </c>
      <c r="BD761" t="s">
        <v>103</v>
      </c>
      <c r="BE761">
        <v>1</v>
      </c>
      <c r="BG761" t="s">
        <v>5309</v>
      </c>
      <c r="BI761" t="s">
        <v>144</v>
      </c>
      <c r="BN761" t="s">
        <v>5067</v>
      </c>
      <c r="BO761" t="s">
        <v>5074</v>
      </c>
      <c r="BP761" t="s">
        <v>5112</v>
      </c>
      <c r="BS761" t="e">
        <f>_xlfn.XLOOKUP(AV761,#REF!,#REF!)</f>
        <v>#REF!</v>
      </c>
    </row>
    <row r="762" spans="2:71" x14ac:dyDescent="0.2">
      <c r="C762" t="s">
        <v>94</v>
      </c>
      <c r="E762" t="s">
        <v>2458</v>
      </c>
      <c r="F762" t="s">
        <v>2459</v>
      </c>
      <c r="G762" t="s">
        <v>2460</v>
      </c>
      <c r="H762" s="1">
        <v>45327</v>
      </c>
      <c r="J762" t="s">
        <v>4778</v>
      </c>
      <c r="K762">
        <v>11</v>
      </c>
      <c r="L762" t="s">
        <v>4667</v>
      </c>
      <c r="M762" t="s">
        <v>3984</v>
      </c>
      <c r="N762" t="s">
        <v>4668</v>
      </c>
      <c r="O762" t="s">
        <v>98</v>
      </c>
      <c r="P762" t="s">
        <v>99</v>
      </c>
      <c r="Q762">
        <f t="shared" si="172"/>
        <v>31</v>
      </c>
      <c r="R762" s="3">
        <v>345110</v>
      </c>
      <c r="S762" s="3">
        <v>57518.25</v>
      </c>
      <c r="T762" s="20">
        <v>0</v>
      </c>
      <c r="U762" s="3">
        <f t="shared" si="179"/>
        <v>0</v>
      </c>
      <c r="V762" s="21"/>
      <c r="W762" s="3">
        <v>1382.6522435897434</v>
      </c>
      <c r="X762" s="3">
        <v>798.86574074074076</v>
      </c>
      <c r="Y762" s="22">
        <v>143.79583333333335</v>
      </c>
      <c r="Z762">
        <v>75</v>
      </c>
      <c r="AB762" s="3">
        <v>0</v>
      </c>
      <c r="AC762" s="3">
        <v>4167</v>
      </c>
      <c r="AD762" s="3">
        <f t="shared" si="178"/>
        <v>64085.563817663809</v>
      </c>
      <c r="AE762" s="3">
        <v>4154.166666666667</v>
      </c>
      <c r="AG762" s="3">
        <f t="shared" si="173"/>
        <v>68239.730484330474</v>
      </c>
      <c r="AJ762" s="3">
        <v>4428.6782206037651</v>
      </c>
      <c r="AK762" t="s">
        <v>166</v>
      </c>
      <c r="AL762" t="s">
        <v>165</v>
      </c>
      <c r="AM762" s="23">
        <v>0.05</v>
      </c>
      <c r="AN762" s="24">
        <f t="shared" si="180"/>
        <v>72668.408704934234</v>
      </c>
      <c r="AO762" s="25">
        <f t="shared" si="182"/>
        <v>3633.4204352467118</v>
      </c>
      <c r="AP762" s="3">
        <f t="shared" si="181"/>
        <v>29700</v>
      </c>
      <c r="AQ762" s="24">
        <f t="shared" si="183"/>
        <v>1485</v>
      </c>
      <c r="AR762" s="24">
        <f t="shared" si="184"/>
        <v>107486.82914018094</v>
      </c>
      <c r="AS762" s="24">
        <f t="shared" si="174"/>
        <v>102368.40870493423</v>
      </c>
      <c r="AT762" t="s">
        <v>225</v>
      </c>
      <c r="AU762" t="s">
        <v>225</v>
      </c>
      <c r="AV762" t="s">
        <v>156</v>
      </c>
      <c r="AW762" t="s">
        <v>4904</v>
      </c>
      <c r="AX762" t="s">
        <v>157</v>
      </c>
      <c r="AY762">
        <v>125.569</v>
      </c>
      <c r="AZ762" s="3">
        <f t="shared" si="175"/>
        <v>855.99812963534737</v>
      </c>
      <c r="BA762" s="24">
        <f t="shared" si="176"/>
        <v>102368.40870493423</v>
      </c>
      <c r="BB762" s="24">
        <f t="shared" si="177"/>
        <v>5118.4204352467059</v>
      </c>
      <c r="BD762" t="s">
        <v>103</v>
      </c>
      <c r="BE762">
        <v>1</v>
      </c>
      <c r="BG762" t="s">
        <v>5309</v>
      </c>
      <c r="BI762" t="s">
        <v>144</v>
      </c>
      <c r="BN762" t="s">
        <v>5067</v>
      </c>
      <c r="BO762" t="s">
        <v>5074</v>
      </c>
      <c r="BP762" t="s">
        <v>5172</v>
      </c>
      <c r="BS762" t="e">
        <f>_xlfn.XLOOKUP(AV762,#REF!,#REF!)</f>
        <v>#REF!</v>
      </c>
    </row>
    <row r="763" spans="2:71" x14ac:dyDescent="0.2">
      <c r="C763" t="s">
        <v>94</v>
      </c>
      <c r="E763" t="s">
        <v>2461</v>
      </c>
      <c r="F763" t="s">
        <v>2462</v>
      </c>
      <c r="G763" t="s">
        <v>2463</v>
      </c>
      <c r="H763" s="1">
        <v>45327</v>
      </c>
      <c r="J763" t="s">
        <v>4708</v>
      </c>
      <c r="K763">
        <v>12</v>
      </c>
      <c r="L763" t="s">
        <v>4691</v>
      </c>
      <c r="M763" t="s">
        <v>4444</v>
      </c>
      <c r="N763" t="s">
        <v>4668</v>
      </c>
      <c r="O763" t="s">
        <v>98</v>
      </c>
      <c r="P763" t="s">
        <v>99</v>
      </c>
      <c r="Q763">
        <f t="shared" si="172"/>
        <v>31</v>
      </c>
      <c r="R763" s="3">
        <v>475008</v>
      </c>
      <c r="S763" s="3">
        <v>83902.75</v>
      </c>
      <c r="T763" s="20">
        <v>0</v>
      </c>
      <c r="U763" s="3">
        <f t="shared" si="179"/>
        <v>0</v>
      </c>
      <c r="V763" s="21"/>
      <c r="W763" s="3">
        <v>1903.0769230769231</v>
      </c>
      <c r="X763" s="3">
        <v>1099.5555555555557</v>
      </c>
      <c r="Y763" s="22">
        <v>197.92000000000002</v>
      </c>
      <c r="Z763">
        <v>75</v>
      </c>
      <c r="AB763" s="3">
        <v>0</v>
      </c>
      <c r="AC763" s="3">
        <v>4167</v>
      </c>
      <c r="AD763" s="3">
        <f t="shared" si="178"/>
        <v>91345.302478632482</v>
      </c>
      <c r="AE763" s="3">
        <v>7046.666666666667</v>
      </c>
      <c r="AG763" s="3">
        <f t="shared" si="173"/>
        <v>98391.969145299154</v>
      </c>
      <c r="AJ763" s="3">
        <v>0</v>
      </c>
      <c r="AK763" t="s">
        <v>100</v>
      </c>
      <c r="AM763" s="23">
        <v>0.1</v>
      </c>
      <c r="AN763" s="24">
        <f t="shared" si="180"/>
        <v>98391.969145299154</v>
      </c>
      <c r="AO763" s="25">
        <f t="shared" si="182"/>
        <v>9839.1969145299154</v>
      </c>
      <c r="AP763" s="3">
        <f t="shared" si="181"/>
        <v>29700</v>
      </c>
      <c r="AQ763" s="24">
        <f t="shared" si="183"/>
        <v>2970</v>
      </c>
      <c r="AR763" s="24">
        <f t="shared" si="184"/>
        <v>140901.16605982906</v>
      </c>
      <c r="AS763" s="24">
        <f t="shared" si="174"/>
        <v>128091.96914529915</v>
      </c>
      <c r="AT763" t="s">
        <v>134</v>
      </c>
      <c r="AU763" t="s">
        <v>134</v>
      </c>
      <c r="AV763" t="s">
        <v>135</v>
      </c>
      <c r="AW763">
        <v>90326</v>
      </c>
      <c r="AX763" t="s">
        <v>136</v>
      </c>
      <c r="AY763">
        <v>94.088300000000004</v>
      </c>
      <c r="AZ763" s="3">
        <f t="shared" si="175"/>
        <v>1497.5418416511836</v>
      </c>
      <c r="BA763" s="24">
        <f t="shared" si="176"/>
        <v>128091.96914529915</v>
      </c>
      <c r="BB763" s="24">
        <f t="shared" si="177"/>
        <v>12809.196914529908</v>
      </c>
      <c r="BD763" t="s">
        <v>103</v>
      </c>
      <c r="BE763">
        <v>1</v>
      </c>
      <c r="BG763" t="s">
        <v>5305</v>
      </c>
      <c r="BI763" t="s">
        <v>598</v>
      </c>
      <c r="BN763" t="s">
        <v>5128</v>
      </c>
      <c r="BO763" t="s">
        <v>134</v>
      </c>
      <c r="BP763" t="s">
        <v>5091</v>
      </c>
      <c r="BS763" t="e">
        <f>_xlfn.XLOOKUP(AV763,#REF!,#REF!)</f>
        <v>#REF!</v>
      </c>
    </row>
    <row r="764" spans="2:71" x14ac:dyDescent="0.2">
      <c r="C764" t="s">
        <v>94</v>
      </c>
      <c r="E764" t="s">
        <v>2464</v>
      </c>
      <c r="F764" t="s">
        <v>2465</v>
      </c>
      <c r="G764" t="s">
        <v>2466</v>
      </c>
      <c r="H764" s="1">
        <v>45327</v>
      </c>
      <c r="J764" t="s">
        <v>4778</v>
      </c>
      <c r="K764">
        <v>11</v>
      </c>
      <c r="L764" t="s">
        <v>4667</v>
      </c>
      <c r="M764" t="s">
        <v>3984</v>
      </c>
      <c r="N764" t="s">
        <v>4668</v>
      </c>
      <c r="O764" t="s">
        <v>98</v>
      </c>
      <c r="P764" t="s">
        <v>99</v>
      </c>
      <c r="Q764">
        <f t="shared" si="172"/>
        <v>31</v>
      </c>
      <c r="R764" s="3">
        <v>252132</v>
      </c>
      <c r="S764" s="3">
        <v>37432.5</v>
      </c>
      <c r="T764" s="20">
        <v>0</v>
      </c>
      <c r="U764" s="3">
        <f t="shared" si="179"/>
        <v>0</v>
      </c>
      <c r="V764" s="21"/>
      <c r="W764" s="3">
        <v>1010.1442307692306</v>
      </c>
      <c r="X764" s="3">
        <v>583.63888888888891</v>
      </c>
      <c r="Y764" s="22">
        <v>105.05500000000001</v>
      </c>
      <c r="Z764">
        <v>75</v>
      </c>
      <c r="AB764" s="3">
        <v>0</v>
      </c>
      <c r="AC764" s="3">
        <v>4167</v>
      </c>
      <c r="AD764" s="3">
        <f t="shared" si="178"/>
        <v>43373.338119658125</v>
      </c>
      <c r="AE764" s="3">
        <v>4154.166666666667</v>
      </c>
      <c r="AG764" s="3">
        <f t="shared" si="173"/>
        <v>47527.504786324789</v>
      </c>
      <c r="AJ764" s="3">
        <v>0</v>
      </c>
      <c r="AK764" t="s">
        <v>100</v>
      </c>
      <c r="AM764" s="23">
        <v>0.05</v>
      </c>
      <c r="AN764" s="24">
        <f t="shared" si="180"/>
        <v>47527.504786324789</v>
      </c>
      <c r="AO764" s="25">
        <f t="shared" si="182"/>
        <v>2376.3752393162395</v>
      </c>
      <c r="AP764" s="3">
        <f t="shared" si="181"/>
        <v>29700</v>
      </c>
      <c r="AQ764" s="24">
        <f t="shared" si="183"/>
        <v>1485</v>
      </c>
      <c r="AR764" s="24">
        <f t="shared" si="184"/>
        <v>81088.880025641032</v>
      </c>
      <c r="AS764" s="24">
        <f t="shared" si="174"/>
        <v>77227.504786324789</v>
      </c>
      <c r="AT764" t="s">
        <v>188</v>
      </c>
      <c r="AU764" t="s">
        <v>188</v>
      </c>
      <c r="AV764" t="s">
        <v>189</v>
      </c>
      <c r="AW764">
        <v>7826</v>
      </c>
      <c r="AX764" t="s">
        <v>190</v>
      </c>
      <c r="AY764">
        <v>65.109899999999996</v>
      </c>
      <c r="AZ764" s="3">
        <f t="shared" si="175"/>
        <v>1245.4155209214118</v>
      </c>
      <c r="BA764" s="24">
        <f t="shared" si="176"/>
        <v>77227.504786324789</v>
      </c>
      <c r="BB764" s="24">
        <f t="shared" si="177"/>
        <v>3861.3752393162431</v>
      </c>
      <c r="BD764" t="s">
        <v>103</v>
      </c>
      <c r="BE764">
        <v>1</v>
      </c>
      <c r="BG764" t="s">
        <v>5308</v>
      </c>
      <c r="BI764" t="s">
        <v>144</v>
      </c>
      <c r="BN764" t="s">
        <v>5067</v>
      </c>
      <c r="BO764" t="s">
        <v>188</v>
      </c>
      <c r="BP764" t="s">
        <v>5196</v>
      </c>
      <c r="BS764" t="e">
        <f>_xlfn.XLOOKUP(AV764,#REF!,#REF!)</f>
        <v>#REF!</v>
      </c>
    </row>
    <row r="765" spans="2:71" x14ac:dyDescent="0.2">
      <c r="C765" t="s">
        <v>94</v>
      </c>
      <c r="E765" t="s">
        <v>2467</v>
      </c>
      <c r="F765" t="s">
        <v>2468</v>
      </c>
      <c r="G765" t="s">
        <v>2469</v>
      </c>
      <c r="H765" s="1">
        <v>45327</v>
      </c>
      <c r="J765" t="s">
        <v>4778</v>
      </c>
      <c r="K765">
        <v>11</v>
      </c>
      <c r="L765" t="s">
        <v>4667</v>
      </c>
      <c r="M765" t="s">
        <v>3984</v>
      </c>
      <c r="N765" t="s">
        <v>4668</v>
      </c>
      <c r="O765" t="s">
        <v>98</v>
      </c>
      <c r="P765" t="s">
        <v>99</v>
      </c>
      <c r="Q765">
        <f t="shared" si="172"/>
        <v>31</v>
      </c>
      <c r="R765" s="3">
        <v>322669</v>
      </c>
      <c r="S765" s="3">
        <v>53778.166666666664</v>
      </c>
      <c r="T765" s="20">
        <v>0</v>
      </c>
      <c r="U765" s="3">
        <f t="shared" si="179"/>
        <v>0</v>
      </c>
      <c r="V765" s="21"/>
      <c r="W765" s="3">
        <v>1292.7443910256411</v>
      </c>
      <c r="X765" s="3">
        <v>746.91898148148152</v>
      </c>
      <c r="Y765" s="22">
        <v>134.44541666666666</v>
      </c>
      <c r="Z765">
        <v>75</v>
      </c>
      <c r="AB765" s="3">
        <v>0</v>
      </c>
      <c r="AC765" s="3">
        <v>4167</v>
      </c>
      <c r="AD765" s="3">
        <f t="shared" si="178"/>
        <v>60194.275455840456</v>
      </c>
      <c r="AE765" s="3">
        <v>4154.166666666667</v>
      </c>
      <c r="AG765" s="3">
        <f t="shared" si="173"/>
        <v>64348.44212250712</v>
      </c>
      <c r="AJ765" s="3">
        <v>0</v>
      </c>
      <c r="AK765" t="s">
        <v>100</v>
      </c>
      <c r="AM765" s="23">
        <v>0.05</v>
      </c>
      <c r="AN765" s="24">
        <f t="shared" si="180"/>
        <v>64348.44212250712</v>
      </c>
      <c r="AO765" s="25">
        <f t="shared" si="182"/>
        <v>3217.4221061253561</v>
      </c>
      <c r="AP765" s="3">
        <f t="shared" si="181"/>
        <v>29700</v>
      </c>
      <c r="AQ765" s="24">
        <f t="shared" si="183"/>
        <v>1485</v>
      </c>
      <c r="AR765" s="24">
        <f t="shared" si="184"/>
        <v>98750.864228632476</v>
      </c>
      <c r="AS765" s="24">
        <f t="shared" si="174"/>
        <v>94048.442122507113</v>
      </c>
      <c r="AT765" t="s">
        <v>188</v>
      </c>
      <c r="AU765" t="s">
        <v>188</v>
      </c>
      <c r="AV765" t="s">
        <v>189</v>
      </c>
      <c r="AW765">
        <v>7071</v>
      </c>
      <c r="AX765" t="s">
        <v>190</v>
      </c>
      <c r="AY765">
        <v>65.109899999999996</v>
      </c>
      <c r="AZ765" s="3">
        <f t="shared" si="175"/>
        <v>1516.6797096698426</v>
      </c>
      <c r="BA765" s="24">
        <f t="shared" si="176"/>
        <v>94048.442122507113</v>
      </c>
      <c r="BB765" s="24">
        <f t="shared" si="177"/>
        <v>4702.4221061253629</v>
      </c>
      <c r="BD765" t="s">
        <v>103</v>
      </c>
      <c r="BE765">
        <v>1</v>
      </c>
      <c r="BG765" t="s">
        <v>5308</v>
      </c>
      <c r="BI765" t="s">
        <v>144</v>
      </c>
      <c r="BN765" t="s">
        <v>5067</v>
      </c>
      <c r="BO765" t="s">
        <v>188</v>
      </c>
      <c r="BP765" t="s">
        <v>5199</v>
      </c>
      <c r="BS765" t="e">
        <f>_xlfn.XLOOKUP(AV765,#REF!,#REF!)</f>
        <v>#REF!</v>
      </c>
    </row>
    <row r="766" spans="2:71" x14ac:dyDescent="0.2">
      <c r="C766" t="s">
        <v>94</v>
      </c>
      <c r="E766" t="s">
        <v>2470</v>
      </c>
      <c r="F766" t="s">
        <v>2471</v>
      </c>
      <c r="G766" t="s">
        <v>2472</v>
      </c>
      <c r="H766" s="1">
        <v>45327</v>
      </c>
      <c r="J766" t="s">
        <v>4778</v>
      </c>
      <c r="K766">
        <v>11</v>
      </c>
      <c r="L766" t="s">
        <v>4667</v>
      </c>
      <c r="M766" t="s">
        <v>3984</v>
      </c>
      <c r="N766" t="s">
        <v>4668</v>
      </c>
      <c r="O766" t="s">
        <v>98</v>
      </c>
      <c r="P766" t="s">
        <v>99</v>
      </c>
      <c r="Q766">
        <f t="shared" si="172"/>
        <v>31</v>
      </c>
      <c r="R766" s="3">
        <v>345657</v>
      </c>
      <c r="S766" s="3">
        <v>57609.416666666664</v>
      </c>
      <c r="T766" s="20">
        <v>0</v>
      </c>
      <c r="U766" s="3">
        <f t="shared" si="179"/>
        <v>0</v>
      </c>
      <c r="V766" s="21"/>
      <c r="W766" s="3">
        <v>1384.84375</v>
      </c>
      <c r="X766" s="3">
        <v>800.13194444444457</v>
      </c>
      <c r="Y766" s="22">
        <v>144.02375000000001</v>
      </c>
      <c r="Z766">
        <v>75</v>
      </c>
      <c r="AB766" s="3">
        <v>0</v>
      </c>
      <c r="AC766" s="3">
        <v>4167</v>
      </c>
      <c r="AD766" s="3">
        <f t="shared" si="178"/>
        <v>64180.41611111111</v>
      </c>
      <c r="AE766" s="3">
        <v>4154.166666666667</v>
      </c>
      <c r="AG766" s="3">
        <f t="shared" si="173"/>
        <v>68334.582777777774</v>
      </c>
      <c r="AJ766" s="3">
        <v>4428.6782206037651</v>
      </c>
      <c r="AK766" t="s">
        <v>166</v>
      </c>
      <c r="AL766" t="s">
        <v>165</v>
      </c>
      <c r="AM766" s="23">
        <v>0.05</v>
      </c>
      <c r="AN766" s="24">
        <f t="shared" si="180"/>
        <v>72763.260998381535</v>
      </c>
      <c r="AO766" s="25">
        <f t="shared" si="182"/>
        <v>3638.1630499190769</v>
      </c>
      <c r="AP766" s="3">
        <f t="shared" si="181"/>
        <v>29700</v>
      </c>
      <c r="AQ766" s="24">
        <f t="shared" si="183"/>
        <v>1485</v>
      </c>
      <c r="AR766" s="24">
        <f t="shared" si="184"/>
        <v>107586.42404830061</v>
      </c>
      <c r="AS766" s="24">
        <f t="shared" si="174"/>
        <v>102463.26099838153</v>
      </c>
      <c r="AT766" t="s">
        <v>225</v>
      </c>
      <c r="AU766" t="s">
        <v>225</v>
      </c>
      <c r="AV766" t="s">
        <v>156</v>
      </c>
      <c r="AW766" t="s">
        <v>4886</v>
      </c>
      <c r="AX766" t="s">
        <v>157</v>
      </c>
      <c r="AY766">
        <v>125.569</v>
      </c>
      <c r="AZ766" s="3">
        <f t="shared" si="175"/>
        <v>856.79127848673329</v>
      </c>
      <c r="BA766" s="24">
        <f t="shared" si="176"/>
        <v>102463.26099838153</v>
      </c>
      <c r="BB766" s="24">
        <f t="shared" si="177"/>
        <v>5123.1630499190796</v>
      </c>
      <c r="BD766" t="s">
        <v>103</v>
      </c>
      <c r="BE766">
        <v>1</v>
      </c>
      <c r="BG766" t="s">
        <v>5309</v>
      </c>
      <c r="BI766" t="s">
        <v>144</v>
      </c>
      <c r="BN766" t="s">
        <v>5067</v>
      </c>
      <c r="BO766" t="s">
        <v>5074</v>
      </c>
      <c r="BP766" t="s">
        <v>5200</v>
      </c>
      <c r="BS766" t="e">
        <f>_xlfn.XLOOKUP(AV766,#REF!,#REF!)</f>
        <v>#REF!</v>
      </c>
    </row>
    <row r="767" spans="2:71" x14ac:dyDescent="0.2">
      <c r="C767" t="s">
        <v>94</v>
      </c>
      <c r="E767" t="s">
        <v>2473</v>
      </c>
      <c r="F767" t="s">
        <v>2474</v>
      </c>
      <c r="G767" t="s">
        <v>2475</v>
      </c>
      <c r="H767" s="1">
        <v>45327</v>
      </c>
      <c r="J767" t="s">
        <v>4778</v>
      </c>
      <c r="K767">
        <v>11</v>
      </c>
      <c r="L767" t="s">
        <v>4667</v>
      </c>
      <c r="M767" t="s">
        <v>3984</v>
      </c>
      <c r="N767" t="s">
        <v>4668</v>
      </c>
      <c r="O767" t="s">
        <v>98</v>
      </c>
      <c r="P767" t="s">
        <v>99</v>
      </c>
      <c r="Q767">
        <f t="shared" si="172"/>
        <v>31</v>
      </c>
      <c r="R767" s="3">
        <v>252120</v>
      </c>
      <c r="S767" s="3">
        <v>40092.583333333336</v>
      </c>
      <c r="T767" s="20">
        <v>0</v>
      </c>
      <c r="U767" s="3">
        <f t="shared" si="179"/>
        <v>0</v>
      </c>
      <c r="V767" s="21"/>
      <c r="W767" s="3">
        <v>1010.0961538461538</v>
      </c>
      <c r="X767" s="3">
        <v>583.6111111111112</v>
      </c>
      <c r="Y767" s="22">
        <v>105.05</v>
      </c>
      <c r="Z767">
        <v>75</v>
      </c>
      <c r="AB767" s="3">
        <v>0</v>
      </c>
      <c r="AC767" s="3">
        <v>4167</v>
      </c>
      <c r="AD767" s="3">
        <f t="shared" si="178"/>
        <v>46033.340598290604</v>
      </c>
      <c r="AE767" s="3">
        <v>4154.166666666667</v>
      </c>
      <c r="AG767" s="3">
        <f t="shared" si="173"/>
        <v>50187.507264957268</v>
      </c>
      <c r="AJ767" s="3">
        <v>4428.6782206037651</v>
      </c>
      <c r="AK767" t="s">
        <v>166</v>
      </c>
      <c r="AL767" t="s">
        <v>165</v>
      </c>
      <c r="AM767" s="23">
        <v>0.05</v>
      </c>
      <c r="AN767" s="24">
        <f t="shared" si="180"/>
        <v>54616.185485561036</v>
      </c>
      <c r="AO767" s="25">
        <f t="shared" si="182"/>
        <v>2730.8092742780518</v>
      </c>
      <c r="AP767" s="3">
        <f t="shared" si="181"/>
        <v>29700</v>
      </c>
      <c r="AQ767" s="24">
        <f t="shared" si="183"/>
        <v>1485</v>
      </c>
      <c r="AR767" s="24">
        <f t="shared" si="184"/>
        <v>88531.994759839086</v>
      </c>
      <c r="AS767" s="24">
        <f t="shared" si="174"/>
        <v>84316.185485561029</v>
      </c>
      <c r="AT767" t="s">
        <v>225</v>
      </c>
      <c r="AU767" t="s">
        <v>225</v>
      </c>
      <c r="AV767" t="s">
        <v>156</v>
      </c>
      <c r="AW767" t="s">
        <v>4837</v>
      </c>
      <c r="AX767" t="s">
        <v>157</v>
      </c>
      <c r="AY767">
        <v>125.569</v>
      </c>
      <c r="AZ767" s="3">
        <f t="shared" si="175"/>
        <v>705.04658601915344</v>
      </c>
      <c r="BA767" s="24">
        <f t="shared" si="176"/>
        <v>84316.185485561029</v>
      </c>
      <c r="BB767" s="24">
        <f t="shared" si="177"/>
        <v>4215.8092742780573</v>
      </c>
      <c r="BD767" t="s">
        <v>103</v>
      </c>
      <c r="BE767">
        <v>1</v>
      </c>
      <c r="BG767" t="s">
        <v>5309</v>
      </c>
      <c r="BI767" t="s">
        <v>144</v>
      </c>
      <c r="BN767" t="s">
        <v>5067</v>
      </c>
      <c r="BO767" t="s">
        <v>5074</v>
      </c>
      <c r="BP767" t="s">
        <v>5200</v>
      </c>
      <c r="BS767" t="e">
        <f>_xlfn.XLOOKUP(AV767,#REF!,#REF!)</f>
        <v>#REF!</v>
      </c>
    </row>
    <row r="768" spans="2:71" x14ac:dyDescent="0.2">
      <c r="C768" t="s">
        <v>94</v>
      </c>
      <c r="E768" t="s">
        <v>2476</v>
      </c>
      <c r="F768" t="s">
        <v>2477</v>
      </c>
      <c r="G768" t="s">
        <v>2478</v>
      </c>
      <c r="H768" s="1">
        <v>45327</v>
      </c>
      <c r="J768" t="s">
        <v>4778</v>
      </c>
      <c r="K768">
        <v>11</v>
      </c>
      <c r="L768" t="s">
        <v>4667</v>
      </c>
      <c r="M768" t="s">
        <v>3984</v>
      </c>
      <c r="N768" t="s">
        <v>4668</v>
      </c>
      <c r="O768" t="s">
        <v>98</v>
      </c>
      <c r="P768" t="s">
        <v>99</v>
      </c>
      <c r="Q768">
        <f t="shared" si="172"/>
        <v>31</v>
      </c>
      <c r="R768" s="3">
        <v>252120</v>
      </c>
      <c r="S768" s="3">
        <v>40148.75</v>
      </c>
      <c r="T768" s="20">
        <v>0</v>
      </c>
      <c r="U768" s="3">
        <f t="shared" si="179"/>
        <v>0</v>
      </c>
      <c r="V768" s="21"/>
      <c r="W768" s="3">
        <v>1010.0961538461538</v>
      </c>
      <c r="X768" s="3">
        <v>583.6111111111112</v>
      </c>
      <c r="Y768" s="22">
        <v>105.05</v>
      </c>
      <c r="Z768">
        <v>75</v>
      </c>
      <c r="AB768" s="3">
        <v>0</v>
      </c>
      <c r="AC768" s="3">
        <v>4167</v>
      </c>
      <c r="AD768" s="3">
        <f t="shared" si="178"/>
        <v>46089.507264957268</v>
      </c>
      <c r="AE768" s="3">
        <v>4154.166666666667</v>
      </c>
      <c r="AG768" s="3">
        <f t="shared" si="173"/>
        <v>50243.673931623933</v>
      </c>
      <c r="AJ768" s="3">
        <v>4428.6782206037651</v>
      </c>
      <c r="AK768" t="s">
        <v>166</v>
      </c>
      <c r="AL768" t="s">
        <v>165</v>
      </c>
      <c r="AM768" s="23">
        <v>0.05</v>
      </c>
      <c r="AN768" s="24">
        <f t="shared" si="180"/>
        <v>54672.352152227701</v>
      </c>
      <c r="AO768" s="25">
        <f t="shared" si="182"/>
        <v>2733.6176076113852</v>
      </c>
      <c r="AP768" s="3">
        <f t="shared" si="181"/>
        <v>29700</v>
      </c>
      <c r="AQ768" s="24">
        <f t="shared" si="183"/>
        <v>1485</v>
      </c>
      <c r="AR768" s="24">
        <f t="shared" si="184"/>
        <v>88590.969759839092</v>
      </c>
      <c r="AS768" s="24">
        <f t="shared" si="174"/>
        <v>84372.352152227701</v>
      </c>
      <c r="AT768" t="s">
        <v>225</v>
      </c>
      <c r="AU768" t="s">
        <v>225</v>
      </c>
      <c r="AV768" t="s">
        <v>156</v>
      </c>
      <c r="AW768" t="s">
        <v>4848</v>
      </c>
      <c r="AX768" t="s">
        <v>157</v>
      </c>
      <c r="AY768">
        <v>125.569</v>
      </c>
      <c r="AZ768" s="3">
        <f t="shared" si="175"/>
        <v>705.51624811728288</v>
      </c>
      <c r="BA768" s="24">
        <f t="shared" si="176"/>
        <v>84372.352152227701</v>
      </c>
      <c r="BB768" s="24">
        <f t="shared" si="177"/>
        <v>4218.6176076113916</v>
      </c>
      <c r="BD768" t="s">
        <v>103</v>
      </c>
      <c r="BE768">
        <v>1</v>
      </c>
      <c r="BG768" t="s">
        <v>5309</v>
      </c>
      <c r="BI768" t="s">
        <v>144</v>
      </c>
      <c r="BN768" t="s">
        <v>5067</v>
      </c>
      <c r="BO768" t="s">
        <v>5074</v>
      </c>
      <c r="BP768" t="s">
        <v>5141</v>
      </c>
      <c r="BS768" t="e">
        <f>_xlfn.XLOOKUP(AV768,#REF!,#REF!)</f>
        <v>#REF!</v>
      </c>
    </row>
    <row r="769" spans="3:71" x14ac:dyDescent="0.2">
      <c r="C769" t="s">
        <v>94</v>
      </c>
      <c r="E769" t="s">
        <v>2479</v>
      </c>
      <c r="F769" t="s">
        <v>434</v>
      </c>
      <c r="G769" t="s">
        <v>433</v>
      </c>
      <c r="H769" s="1">
        <v>45355</v>
      </c>
      <c r="J769" t="s">
        <v>4666</v>
      </c>
      <c r="K769">
        <v>18</v>
      </c>
      <c r="L769" t="s">
        <v>4691</v>
      </c>
      <c r="M769" t="s">
        <v>4444</v>
      </c>
      <c r="N769" t="s">
        <v>4668</v>
      </c>
      <c r="O769" t="s">
        <v>167</v>
      </c>
      <c r="P769" t="s">
        <v>99</v>
      </c>
      <c r="Q769">
        <f t="shared" si="172"/>
        <v>31</v>
      </c>
      <c r="R769" s="3">
        <v>2204700</v>
      </c>
      <c r="S769" s="3">
        <v>367450</v>
      </c>
      <c r="T769" s="20">
        <v>0.15</v>
      </c>
      <c r="U769" s="3">
        <f t="shared" si="179"/>
        <v>55117.5</v>
      </c>
      <c r="V769" s="21"/>
      <c r="W769" s="3">
        <v>8832.9326923076933</v>
      </c>
      <c r="X769" s="3">
        <v>5103.4722222222226</v>
      </c>
      <c r="Y769" s="22">
        <v>918.625</v>
      </c>
      <c r="Z769">
        <v>75</v>
      </c>
      <c r="AB769" s="3">
        <v>0</v>
      </c>
      <c r="AC769" s="3">
        <v>5167</v>
      </c>
      <c r="AD769" s="3">
        <f t="shared" si="178"/>
        <v>442664.52991452994</v>
      </c>
      <c r="AE769" s="3">
        <v>7046.666666666667</v>
      </c>
      <c r="AF769" s="3">
        <v>29700</v>
      </c>
      <c r="AG769" s="3">
        <f t="shared" si="173"/>
        <v>449711.19658119662</v>
      </c>
      <c r="AJ769" s="3">
        <f>-AG769</f>
        <v>-449711.19658119662</v>
      </c>
      <c r="AK769" t="s">
        <v>100</v>
      </c>
      <c r="AM769" s="24">
        <v>0</v>
      </c>
      <c r="AN769" s="24">
        <f t="shared" si="180"/>
        <v>0</v>
      </c>
      <c r="AO769" s="24">
        <v>0</v>
      </c>
      <c r="AP769" s="24">
        <v>0</v>
      </c>
      <c r="AQ769" s="24">
        <v>0</v>
      </c>
      <c r="AR769" s="24">
        <v>0</v>
      </c>
      <c r="AS769" s="24">
        <f t="shared" si="174"/>
        <v>0</v>
      </c>
      <c r="AT769" t="s">
        <v>134</v>
      </c>
      <c r="AU769" s="26" t="s">
        <v>168</v>
      </c>
      <c r="AV769" t="s">
        <v>168</v>
      </c>
      <c r="AW769">
        <v>90324</v>
      </c>
      <c r="AX769" t="s">
        <v>169</v>
      </c>
      <c r="AY769">
        <v>1</v>
      </c>
      <c r="AZ769" s="3">
        <f t="shared" si="175"/>
        <v>0</v>
      </c>
      <c r="BA769" s="24">
        <f t="shared" si="176"/>
        <v>0</v>
      </c>
      <c r="BB769" s="24">
        <f t="shared" si="177"/>
        <v>0</v>
      </c>
      <c r="BD769" t="s">
        <v>103</v>
      </c>
      <c r="BE769">
        <v>1</v>
      </c>
      <c r="BG769" t="s">
        <v>170</v>
      </c>
      <c r="BI769" t="s">
        <v>435</v>
      </c>
      <c r="BN769" t="s">
        <v>5070</v>
      </c>
      <c r="BO769" t="s">
        <v>134</v>
      </c>
      <c r="BP769" t="s">
        <v>5091</v>
      </c>
    </row>
    <row r="770" spans="3:71" x14ac:dyDescent="0.2">
      <c r="C770" t="s">
        <v>94</v>
      </c>
      <c r="E770" t="s">
        <v>2480</v>
      </c>
      <c r="F770" t="s">
        <v>2481</v>
      </c>
      <c r="G770" t="s">
        <v>2482</v>
      </c>
      <c r="H770" s="1">
        <v>45387</v>
      </c>
      <c r="J770" t="s">
        <v>4690</v>
      </c>
      <c r="K770">
        <v>17</v>
      </c>
      <c r="L770" t="s">
        <v>4691</v>
      </c>
      <c r="M770" t="s">
        <v>4444</v>
      </c>
      <c r="N770" t="s">
        <v>4668</v>
      </c>
      <c r="O770" t="s">
        <v>98</v>
      </c>
      <c r="P770" t="s">
        <v>99</v>
      </c>
      <c r="Q770">
        <f t="shared" si="172"/>
        <v>31</v>
      </c>
      <c r="R770" s="3">
        <v>1585490</v>
      </c>
      <c r="S770" s="3">
        <v>264248.33333333331</v>
      </c>
      <c r="T770" s="20">
        <v>0.15</v>
      </c>
      <c r="U770" s="3">
        <f t="shared" si="179"/>
        <v>39637.249999999993</v>
      </c>
      <c r="V770" s="21"/>
      <c r="W770" s="3">
        <v>6352.1233974358975</v>
      </c>
      <c r="X770" s="3">
        <v>3670.1157407407404</v>
      </c>
      <c r="Y770" s="22">
        <v>660.62083333333328</v>
      </c>
      <c r="Z770">
        <v>75</v>
      </c>
      <c r="AB770" s="3">
        <v>5122.3404802504956</v>
      </c>
      <c r="AC770" s="3">
        <v>4167</v>
      </c>
      <c r="AD770" s="3">
        <f t="shared" si="178"/>
        <v>323932.78378509375</v>
      </c>
      <c r="AE770" s="3">
        <v>7046.666666666667</v>
      </c>
      <c r="AG770" s="3">
        <f t="shared" si="173"/>
        <v>330979.45045176044</v>
      </c>
      <c r="AJ770" s="3">
        <v>0</v>
      </c>
      <c r="AK770" t="s">
        <v>100</v>
      </c>
      <c r="AM770" s="23">
        <v>0.1</v>
      </c>
      <c r="AN770" s="24">
        <f t="shared" si="180"/>
        <v>330979.45045176044</v>
      </c>
      <c r="AO770" s="25">
        <f t="shared" ref="AO770:AO833" si="185">AM770*AN770</f>
        <v>33097.945045176042</v>
      </c>
      <c r="AP770" s="3">
        <f t="shared" ref="AP770:AP828" si="186">+(29700/31)*Q770</f>
        <v>29700</v>
      </c>
      <c r="AQ770" s="24">
        <f t="shared" ref="AQ770:AQ833" si="187">AP770*AM770</f>
        <v>2970</v>
      </c>
      <c r="AR770" s="24">
        <f t="shared" ref="AR770:AR833" si="188">AN770+AO770+AP770+AQ770</f>
        <v>396747.39549693646</v>
      </c>
      <c r="AS770" s="24">
        <f t="shared" si="174"/>
        <v>360679.45045176044</v>
      </c>
      <c r="AT770" t="s">
        <v>1620</v>
      </c>
      <c r="AU770" t="s">
        <v>1620</v>
      </c>
      <c r="AV770" t="s">
        <v>1620</v>
      </c>
      <c r="AW770">
        <v>2061149</v>
      </c>
      <c r="AX770" t="s">
        <v>102</v>
      </c>
      <c r="AY770">
        <v>108.643</v>
      </c>
      <c r="AZ770" s="3">
        <f t="shared" si="175"/>
        <v>3651.8449922860787</v>
      </c>
      <c r="BA770" s="24">
        <f t="shared" si="176"/>
        <v>360679.45045176044</v>
      </c>
      <c r="BB770" s="24">
        <f t="shared" si="177"/>
        <v>36067.94504517602</v>
      </c>
      <c r="BD770" t="s">
        <v>103</v>
      </c>
      <c r="BE770">
        <v>1</v>
      </c>
      <c r="BG770" t="s">
        <v>5304</v>
      </c>
      <c r="BI770" t="s">
        <v>598</v>
      </c>
      <c r="BN770" t="s">
        <v>5128</v>
      </c>
      <c r="BO770" t="s">
        <v>5182</v>
      </c>
      <c r="BP770" t="s">
        <v>5182</v>
      </c>
      <c r="BS770" t="e">
        <f>_xlfn.XLOOKUP(AV770,#REF!,#REF!)</f>
        <v>#REF!</v>
      </c>
    </row>
    <row r="771" spans="3:71" x14ac:dyDescent="0.2">
      <c r="C771" t="s">
        <v>94</v>
      </c>
      <c r="E771" t="s">
        <v>2483</v>
      </c>
      <c r="F771" t="s">
        <v>2484</v>
      </c>
      <c r="G771" t="s">
        <v>2485</v>
      </c>
      <c r="H771" s="1">
        <v>45390</v>
      </c>
      <c r="J771" t="s">
        <v>4708</v>
      </c>
      <c r="K771">
        <v>12</v>
      </c>
      <c r="L771" t="s">
        <v>4703</v>
      </c>
      <c r="M771" t="s">
        <v>293</v>
      </c>
      <c r="N771" t="s">
        <v>4668</v>
      </c>
      <c r="O771" t="s">
        <v>98</v>
      </c>
      <c r="P771" t="s">
        <v>99</v>
      </c>
      <c r="Q771">
        <f t="shared" si="172"/>
        <v>31</v>
      </c>
      <c r="R771" s="3">
        <v>512508</v>
      </c>
      <c r="S771" s="3">
        <v>86350</v>
      </c>
      <c r="T771" s="20">
        <v>0</v>
      </c>
      <c r="U771" s="3">
        <f t="shared" si="179"/>
        <v>0</v>
      </c>
      <c r="V771" s="21"/>
      <c r="W771" s="3">
        <v>2053.3173076923076</v>
      </c>
      <c r="X771" s="3">
        <v>1186.3611111111111</v>
      </c>
      <c r="Y771" s="22">
        <v>213.54500000000002</v>
      </c>
      <c r="Z771">
        <v>75</v>
      </c>
      <c r="AB771" s="3">
        <v>0</v>
      </c>
      <c r="AC771" s="3">
        <v>4167</v>
      </c>
      <c r="AD771" s="3">
        <f t="shared" si="178"/>
        <v>94045.22341880342</v>
      </c>
      <c r="AE771" s="3">
        <v>5687.5</v>
      </c>
      <c r="AG771" s="3">
        <f t="shared" si="173"/>
        <v>99732.72341880342</v>
      </c>
      <c r="AJ771" s="3">
        <v>7530.1189525032505</v>
      </c>
      <c r="AK771" t="s">
        <v>523</v>
      </c>
      <c r="AL771" t="s">
        <v>524</v>
      </c>
      <c r="AM771" s="23">
        <v>8.5000000000000006E-2</v>
      </c>
      <c r="AN771" s="24">
        <f t="shared" si="180"/>
        <v>107262.84237130667</v>
      </c>
      <c r="AO771" s="25">
        <f t="shared" si="185"/>
        <v>9117.3416015610674</v>
      </c>
      <c r="AP771" s="3">
        <f t="shared" si="186"/>
        <v>29700</v>
      </c>
      <c r="AQ771" s="24">
        <f t="shared" si="187"/>
        <v>2524.5</v>
      </c>
      <c r="AR771" s="24">
        <f t="shared" si="188"/>
        <v>148604.68397286773</v>
      </c>
      <c r="AS771" s="24">
        <f t="shared" si="174"/>
        <v>136962.84237130667</v>
      </c>
      <c r="AT771" t="s">
        <v>134</v>
      </c>
      <c r="AU771" t="s">
        <v>134</v>
      </c>
      <c r="AV771" t="s">
        <v>135</v>
      </c>
      <c r="AW771">
        <v>35802</v>
      </c>
      <c r="AX771" t="s">
        <v>136</v>
      </c>
      <c r="AY771">
        <v>94.088300000000004</v>
      </c>
      <c r="AZ771" s="3">
        <f t="shared" si="175"/>
        <v>1579.4172492527523</v>
      </c>
      <c r="BA771" s="24">
        <f t="shared" si="176"/>
        <v>136962.84237130667</v>
      </c>
      <c r="BB771" s="24">
        <f t="shared" si="177"/>
        <v>11641.841601561056</v>
      </c>
      <c r="BD771" t="s">
        <v>103</v>
      </c>
      <c r="BE771">
        <v>1</v>
      </c>
      <c r="BG771" t="s">
        <v>5305</v>
      </c>
      <c r="BI771" t="s">
        <v>199</v>
      </c>
      <c r="BN771" t="s">
        <v>5106</v>
      </c>
      <c r="BO771" t="s">
        <v>134</v>
      </c>
      <c r="BP771" t="s">
        <v>5107</v>
      </c>
      <c r="BS771" t="e">
        <f>_xlfn.XLOOKUP(AV771,#REF!,#REF!)</f>
        <v>#REF!</v>
      </c>
    </row>
    <row r="772" spans="3:71" x14ac:dyDescent="0.2">
      <c r="C772" t="s">
        <v>94</v>
      </c>
      <c r="E772" t="s">
        <v>2486</v>
      </c>
      <c r="F772" t="s">
        <v>2487</v>
      </c>
      <c r="G772" t="s">
        <v>2488</v>
      </c>
      <c r="H772" s="1">
        <v>45390</v>
      </c>
      <c r="J772" t="s">
        <v>151</v>
      </c>
      <c r="K772">
        <v>16</v>
      </c>
      <c r="L772" t="s">
        <v>4703</v>
      </c>
      <c r="M772" t="s">
        <v>293</v>
      </c>
      <c r="N772" t="s">
        <v>4668</v>
      </c>
      <c r="O772" t="s">
        <v>98</v>
      </c>
      <c r="P772" t="s">
        <v>99</v>
      </c>
      <c r="Q772">
        <f t="shared" ref="Q772:Q835" si="189">IF(IF(ISBLANK(I772),"",MONTH(I772))&lt;&gt;MONTH($Q$1),IF(($Q$1-H772)&gt;30,DAY(EOMONTH($Q$1,0)),EOMONTH($Q$1,0)-H772+1),DAY(I772))</f>
        <v>31</v>
      </c>
      <c r="R772" s="3">
        <v>1364675</v>
      </c>
      <c r="S772" s="3">
        <v>232445.83333333334</v>
      </c>
      <c r="T772" s="20">
        <v>0</v>
      </c>
      <c r="U772" s="3">
        <f t="shared" si="179"/>
        <v>0</v>
      </c>
      <c r="V772" s="21"/>
      <c r="W772" s="3">
        <v>5467.447916666667</v>
      </c>
      <c r="X772" s="3">
        <v>3158.9699074074078</v>
      </c>
      <c r="Y772" s="22">
        <v>568.61458333333337</v>
      </c>
      <c r="Z772">
        <v>75</v>
      </c>
      <c r="AB772" s="3">
        <v>0</v>
      </c>
      <c r="AC772" s="3">
        <v>4167</v>
      </c>
      <c r="AD772" s="3">
        <f t="shared" si="178"/>
        <v>245882.86574074076</v>
      </c>
      <c r="AE772" s="3">
        <v>5687.5</v>
      </c>
      <c r="AG772" s="3">
        <f t="shared" ref="AG772:AG835" si="190">AD772+AE772</f>
        <v>251570.36574074076</v>
      </c>
      <c r="AJ772" s="3">
        <v>5785.5624142824954</v>
      </c>
      <c r="AK772" t="s">
        <v>266</v>
      </c>
      <c r="AL772" t="s">
        <v>267</v>
      </c>
      <c r="AM772" s="23">
        <v>8.5000000000000006E-2</v>
      </c>
      <c r="AN772" s="24">
        <f t="shared" si="180"/>
        <v>257355.92815502326</v>
      </c>
      <c r="AO772" s="25">
        <f t="shared" si="185"/>
        <v>21875.253893176978</v>
      </c>
      <c r="AP772" s="3">
        <f t="shared" si="186"/>
        <v>29700</v>
      </c>
      <c r="AQ772" s="24">
        <f t="shared" si="187"/>
        <v>2524.5</v>
      </c>
      <c r="AR772" s="24">
        <f t="shared" si="188"/>
        <v>311455.68204820022</v>
      </c>
      <c r="AS772" s="24">
        <f t="shared" ref="AS772:AS835" si="191">+AN772+AP772</f>
        <v>287055.92815502326</v>
      </c>
      <c r="AT772" t="s">
        <v>101</v>
      </c>
      <c r="AU772" t="s">
        <v>101</v>
      </c>
      <c r="AV772" t="s">
        <v>101</v>
      </c>
      <c r="AW772">
        <v>2045200</v>
      </c>
      <c r="AX772" t="s">
        <v>102</v>
      </c>
      <c r="AY772">
        <v>108.643</v>
      </c>
      <c r="AZ772" s="3">
        <f t="shared" ref="AZ772:AZ835" si="192">AR772/AY772</f>
        <v>2866.7809435324893</v>
      </c>
      <c r="BA772" s="24">
        <f t="shared" ref="BA772:BA835" si="193">AS772</f>
        <v>287055.92815502326</v>
      </c>
      <c r="BB772" s="24">
        <f t="shared" ref="BB772:BB835" si="194">AR772-AS772</f>
        <v>24399.753893176967</v>
      </c>
      <c r="BD772" t="s">
        <v>103</v>
      </c>
      <c r="BE772">
        <v>1</v>
      </c>
      <c r="BG772" t="s">
        <v>5304</v>
      </c>
      <c r="BI772" t="s">
        <v>471</v>
      </c>
      <c r="BN772" t="s">
        <v>5121</v>
      </c>
      <c r="BO772" t="s">
        <v>5061</v>
      </c>
      <c r="BP772" t="s">
        <v>5062</v>
      </c>
    </row>
    <row r="773" spans="3:71" x14ac:dyDescent="0.2">
      <c r="C773" t="s">
        <v>94</v>
      </c>
      <c r="E773" t="s">
        <v>2489</v>
      </c>
      <c r="F773" t="s">
        <v>2490</v>
      </c>
      <c r="G773" t="s">
        <v>2491</v>
      </c>
      <c r="H773" s="1">
        <v>45334</v>
      </c>
      <c r="J773" t="s">
        <v>4690</v>
      </c>
      <c r="K773">
        <v>17</v>
      </c>
      <c r="L773" t="s">
        <v>4691</v>
      </c>
      <c r="M773" t="s">
        <v>4444</v>
      </c>
      <c r="N773" t="s">
        <v>4668</v>
      </c>
      <c r="O773" t="s">
        <v>98</v>
      </c>
      <c r="P773" t="s">
        <v>99</v>
      </c>
      <c r="Q773">
        <f t="shared" si="189"/>
        <v>31</v>
      </c>
      <c r="R773" s="3">
        <v>1900661</v>
      </c>
      <c r="S773" s="3">
        <v>316776.75</v>
      </c>
      <c r="T773" s="20">
        <v>0.15</v>
      </c>
      <c r="U773" s="3">
        <f t="shared" si="179"/>
        <v>47516.512499999997</v>
      </c>
      <c r="V773" s="21"/>
      <c r="W773" s="3">
        <v>7614.8277243589737</v>
      </c>
      <c r="X773" s="3">
        <v>4399.6782407407409</v>
      </c>
      <c r="Y773" s="22">
        <v>791.94208333333336</v>
      </c>
      <c r="Z773">
        <v>75</v>
      </c>
      <c r="AB773" s="3">
        <v>14009.601213485106</v>
      </c>
      <c r="AC773" s="3">
        <v>4167</v>
      </c>
      <c r="AD773" s="3">
        <f t="shared" si="178"/>
        <v>395351.31176191819</v>
      </c>
      <c r="AE773" s="3">
        <v>7046.666666666667</v>
      </c>
      <c r="AG773" s="3">
        <f t="shared" si="190"/>
        <v>402397.97842858487</v>
      </c>
      <c r="AJ773" s="3">
        <v>7372.3146980524034</v>
      </c>
      <c r="AK773" t="s">
        <v>433</v>
      </c>
      <c r="AL773" t="s">
        <v>434</v>
      </c>
      <c r="AM773" s="23">
        <v>0.1</v>
      </c>
      <c r="AN773" s="24">
        <f t="shared" si="180"/>
        <v>409770.29312663729</v>
      </c>
      <c r="AO773" s="25">
        <f t="shared" si="185"/>
        <v>40977.029312663733</v>
      </c>
      <c r="AP773" s="3">
        <f t="shared" si="186"/>
        <v>29700</v>
      </c>
      <c r="AQ773" s="24">
        <f t="shared" si="187"/>
        <v>2970</v>
      </c>
      <c r="AR773" s="24">
        <f t="shared" si="188"/>
        <v>483417.322439301</v>
      </c>
      <c r="AS773" s="24">
        <f t="shared" si="191"/>
        <v>439470.29312663729</v>
      </c>
      <c r="AT773" t="s">
        <v>134</v>
      </c>
      <c r="AU773" t="s">
        <v>134</v>
      </c>
      <c r="AV773" t="s">
        <v>135</v>
      </c>
      <c r="AW773">
        <v>90324</v>
      </c>
      <c r="AX773" t="s">
        <v>136</v>
      </c>
      <c r="AY773">
        <v>94.088300000000004</v>
      </c>
      <c r="AZ773" s="3">
        <f t="shared" si="192"/>
        <v>5137.9111158273772</v>
      </c>
      <c r="BA773" s="24">
        <f t="shared" si="193"/>
        <v>439470.29312663729</v>
      </c>
      <c r="BB773" s="24">
        <f t="shared" si="194"/>
        <v>43947.029312663712</v>
      </c>
      <c r="BD773" t="s">
        <v>103</v>
      </c>
      <c r="BE773">
        <v>1</v>
      </c>
      <c r="BG773" t="s">
        <v>5305</v>
      </c>
      <c r="BI773" t="s">
        <v>435</v>
      </c>
      <c r="BN773" t="s">
        <v>5119</v>
      </c>
      <c r="BO773" t="s">
        <v>134</v>
      </c>
      <c r="BP773" t="s">
        <v>5091</v>
      </c>
      <c r="BS773" t="e">
        <f>_xlfn.XLOOKUP(AV773,#REF!,#REF!)</f>
        <v>#REF!</v>
      </c>
    </row>
    <row r="774" spans="3:71" x14ac:dyDescent="0.2">
      <c r="C774" t="s">
        <v>94</v>
      </c>
      <c r="E774" t="s">
        <v>2492</v>
      </c>
      <c r="F774" t="s">
        <v>2493</v>
      </c>
      <c r="G774" t="s">
        <v>2494</v>
      </c>
      <c r="H774" s="1">
        <v>45390</v>
      </c>
      <c r="J774" t="s">
        <v>4697</v>
      </c>
      <c r="K774">
        <v>14</v>
      </c>
      <c r="L774" t="s">
        <v>4703</v>
      </c>
      <c r="M774" t="s">
        <v>293</v>
      </c>
      <c r="N774" t="s">
        <v>4668</v>
      </c>
      <c r="O774" t="s">
        <v>98</v>
      </c>
      <c r="P774" t="s">
        <v>99</v>
      </c>
      <c r="Q774">
        <f t="shared" si="189"/>
        <v>31</v>
      </c>
      <c r="R774" s="3">
        <v>605882</v>
      </c>
      <c r="S774" s="3">
        <v>105980.25</v>
      </c>
      <c r="T774" s="20">
        <v>0</v>
      </c>
      <c r="U774" s="3">
        <f t="shared" si="179"/>
        <v>0</v>
      </c>
      <c r="V774" s="21"/>
      <c r="W774" s="3">
        <v>2427.4118589743589</v>
      </c>
      <c r="X774" s="3">
        <v>1402.5046296296298</v>
      </c>
      <c r="Y774" s="22">
        <v>252.45083333333332</v>
      </c>
      <c r="Z774">
        <v>75</v>
      </c>
      <c r="AB774" s="3">
        <v>0</v>
      </c>
      <c r="AC774" s="3">
        <v>4167</v>
      </c>
      <c r="AD774" s="3">
        <f t="shared" si="178"/>
        <v>114304.61732193733</v>
      </c>
      <c r="AE774" s="3">
        <v>5687.5</v>
      </c>
      <c r="AG774" s="3">
        <f t="shared" si="190"/>
        <v>119992.11732193733</v>
      </c>
      <c r="AJ774" s="3">
        <v>7530.1189525032505</v>
      </c>
      <c r="AK774" t="s">
        <v>523</v>
      </c>
      <c r="AL774" t="s">
        <v>524</v>
      </c>
      <c r="AM774" s="23">
        <v>8.5000000000000006E-2</v>
      </c>
      <c r="AN774" s="24">
        <f t="shared" si="180"/>
        <v>127522.23627444058</v>
      </c>
      <c r="AO774" s="25">
        <f t="shared" si="185"/>
        <v>10839.390083327451</v>
      </c>
      <c r="AP774" s="3">
        <f t="shared" si="186"/>
        <v>29700</v>
      </c>
      <c r="AQ774" s="24">
        <f t="shared" si="187"/>
        <v>2524.5</v>
      </c>
      <c r="AR774" s="24">
        <f t="shared" si="188"/>
        <v>170586.12635776802</v>
      </c>
      <c r="AS774" s="24">
        <f t="shared" si="191"/>
        <v>157222.2362744406</v>
      </c>
      <c r="AT774" t="s">
        <v>134</v>
      </c>
      <c r="AU774" t="s">
        <v>134</v>
      </c>
      <c r="AV774" t="s">
        <v>135</v>
      </c>
      <c r="AW774">
        <v>35802</v>
      </c>
      <c r="AX774" t="s">
        <v>136</v>
      </c>
      <c r="AY774">
        <v>94.088300000000004</v>
      </c>
      <c r="AZ774" s="3">
        <f t="shared" si="192"/>
        <v>1813.0429219974005</v>
      </c>
      <c r="BA774" s="24">
        <f t="shared" si="193"/>
        <v>157222.2362744406</v>
      </c>
      <c r="BB774" s="24">
        <f t="shared" si="194"/>
        <v>13363.890083327424</v>
      </c>
      <c r="BD774" t="s">
        <v>103</v>
      </c>
      <c r="BE774">
        <v>1</v>
      </c>
      <c r="BG774" t="s">
        <v>5305</v>
      </c>
      <c r="BI774" t="s">
        <v>199</v>
      </c>
      <c r="BN774" t="s">
        <v>5060</v>
      </c>
      <c r="BO774" t="s">
        <v>134</v>
      </c>
      <c r="BP774" t="s">
        <v>5107</v>
      </c>
      <c r="BS774" t="e">
        <f>_xlfn.XLOOKUP(AV774,#REF!,#REF!)</f>
        <v>#REF!</v>
      </c>
    </row>
    <row r="775" spans="3:71" x14ac:dyDescent="0.2">
      <c r="C775" t="s">
        <v>94</v>
      </c>
      <c r="E775" t="s">
        <v>2495</v>
      </c>
      <c r="F775" t="s">
        <v>2496</v>
      </c>
      <c r="G775" t="s">
        <v>2497</v>
      </c>
      <c r="H775" s="1">
        <v>45334</v>
      </c>
      <c r="J775" t="s">
        <v>4702</v>
      </c>
      <c r="K775">
        <v>13</v>
      </c>
      <c r="L775" t="s">
        <v>4691</v>
      </c>
      <c r="M775" t="s">
        <v>4444</v>
      </c>
      <c r="N775" t="s">
        <v>4668</v>
      </c>
      <c r="O775" t="s">
        <v>98</v>
      </c>
      <c r="P775" t="s">
        <v>99</v>
      </c>
      <c r="Q775">
        <f t="shared" si="189"/>
        <v>31</v>
      </c>
      <c r="R775" s="3">
        <v>698360</v>
      </c>
      <c r="S775" s="3">
        <v>116393.25</v>
      </c>
      <c r="T775" s="20">
        <v>0</v>
      </c>
      <c r="U775" s="3">
        <f t="shared" si="179"/>
        <v>0</v>
      </c>
      <c r="V775" s="21"/>
      <c r="W775" s="3">
        <v>2797.9166666666665</v>
      </c>
      <c r="X775" s="3">
        <v>1616.5740740740739</v>
      </c>
      <c r="Y775" s="22">
        <v>290.98333333333335</v>
      </c>
      <c r="Z775">
        <v>75</v>
      </c>
      <c r="AB775" s="3">
        <v>0</v>
      </c>
      <c r="AC775" s="3">
        <v>4167</v>
      </c>
      <c r="AD775" s="3">
        <f t="shared" si="178"/>
        <v>125340.72407407408</v>
      </c>
      <c r="AE775" s="3">
        <v>7046.666666666667</v>
      </c>
      <c r="AG775" s="3">
        <f t="shared" si="190"/>
        <v>132387.39074074075</v>
      </c>
      <c r="AJ775" s="3">
        <v>35252.628306604311</v>
      </c>
      <c r="AK775" t="s">
        <v>1002</v>
      </c>
      <c r="AL775" t="s">
        <v>1003</v>
      </c>
      <c r="AM775" s="23">
        <v>0.1</v>
      </c>
      <c r="AN775" s="24">
        <f t="shared" si="180"/>
        <v>167640.01904734506</v>
      </c>
      <c r="AO775" s="25">
        <f t="shared" si="185"/>
        <v>16764.001904734509</v>
      </c>
      <c r="AP775" s="3">
        <f t="shared" si="186"/>
        <v>29700</v>
      </c>
      <c r="AQ775" s="24">
        <f t="shared" si="187"/>
        <v>2970</v>
      </c>
      <c r="AR775" s="24">
        <f t="shared" si="188"/>
        <v>217074.02095207956</v>
      </c>
      <c r="AS775" s="24">
        <f t="shared" si="191"/>
        <v>197340.01904734506</v>
      </c>
      <c r="AT775" t="s">
        <v>134</v>
      </c>
      <c r="AU775" t="s">
        <v>134</v>
      </c>
      <c r="AV775" t="s">
        <v>135</v>
      </c>
      <c r="AW775">
        <v>90380</v>
      </c>
      <c r="AX775" t="s">
        <v>136</v>
      </c>
      <c r="AY775">
        <v>94.088300000000004</v>
      </c>
      <c r="AZ775" s="3">
        <f t="shared" si="192"/>
        <v>2307.1308648586441</v>
      </c>
      <c r="BA775" s="24">
        <f t="shared" si="193"/>
        <v>197340.01904734506</v>
      </c>
      <c r="BB775" s="24">
        <f t="shared" si="194"/>
        <v>19734.001904734498</v>
      </c>
      <c r="BD775" t="s">
        <v>103</v>
      </c>
      <c r="BE775">
        <v>1</v>
      </c>
      <c r="BG775" t="s">
        <v>5305</v>
      </c>
      <c r="BI775" t="s">
        <v>451</v>
      </c>
      <c r="BN775" t="s">
        <v>5139</v>
      </c>
      <c r="BO775" t="s">
        <v>134</v>
      </c>
      <c r="BP775" t="s">
        <v>5091</v>
      </c>
      <c r="BS775" t="e">
        <f>_xlfn.XLOOKUP(AV775,#REF!,#REF!)</f>
        <v>#REF!</v>
      </c>
    </row>
    <row r="776" spans="3:71" x14ac:dyDescent="0.2">
      <c r="C776" t="s">
        <v>94</v>
      </c>
      <c r="E776" t="s">
        <v>2498</v>
      </c>
      <c r="F776" t="s">
        <v>2499</v>
      </c>
      <c r="G776" t="s">
        <v>2500</v>
      </c>
      <c r="H776" s="1">
        <v>45341</v>
      </c>
      <c r="J776" t="s">
        <v>4678</v>
      </c>
      <c r="K776">
        <v>15</v>
      </c>
      <c r="L776" t="s">
        <v>4691</v>
      </c>
      <c r="M776" t="s">
        <v>4444</v>
      </c>
      <c r="N776" t="s">
        <v>4668</v>
      </c>
      <c r="O776" t="s">
        <v>98</v>
      </c>
      <c r="P776" t="s">
        <v>99</v>
      </c>
      <c r="Q776">
        <f t="shared" si="189"/>
        <v>31</v>
      </c>
      <c r="R776" s="3">
        <v>1300008</v>
      </c>
      <c r="S776" s="3">
        <v>216137.58333333334</v>
      </c>
      <c r="T776" s="20">
        <v>0</v>
      </c>
      <c r="U776" s="3">
        <f t="shared" si="179"/>
        <v>0</v>
      </c>
      <c r="V776" s="21"/>
      <c r="W776" s="3">
        <v>5208.3653846153848</v>
      </c>
      <c r="X776" s="3">
        <v>3009.2777777777783</v>
      </c>
      <c r="Y776" s="22">
        <v>541.66999999999996</v>
      </c>
      <c r="Z776">
        <v>75</v>
      </c>
      <c r="AB776" s="3">
        <v>11071.426714013422</v>
      </c>
      <c r="AC776" s="3">
        <v>4167</v>
      </c>
      <c r="AD776" s="3">
        <f t="shared" si="178"/>
        <v>240210.32320973993</v>
      </c>
      <c r="AE776" s="3">
        <v>7046.666666666667</v>
      </c>
      <c r="AG776" s="3">
        <f t="shared" si="190"/>
        <v>247256.98987640659</v>
      </c>
      <c r="AJ776" s="3">
        <v>7372.3146980524034</v>
      </c>
      <c r="AK776" t="s">
        <v>433</v>
      </c>
      <c r="AL776" t="s">
        <v>434</v>
      </c>
      <c r="AM776" s="23">
        <v>0.1</v>
      </c>
      <c r="AN776" s="24">
        <f t="shared" si="180"/>
        <v>254629.30457445898</v>
      </c>
      <c r="AO776" s="25">
        <f t="shared" si="185"/>
        <v>25462.930457445898</v>
      </c>
      <c r="AP776" s="3">
        <f t="shared" si="186"/>
        <v>29700</v>
      </c>
      <c r="AQ776" s="24">
        <f t="shared" si="187"/>
        <v>2970</v>
      </c>
      <c r="AR776" s="24">
        <f t="shared" si="188"/>
        <v>312762.23503190489</v>
      </c>
      <c r="AS776" s="24">
        <f t="shared" si="191"/>
        <v>284329.30457445898</v>
      </c>
      <c r="AT776" t="s">
        <v>134</v>
      </c>
      <c r="AU776" t="s">
        <v>134</v>
      </c>
      <c r="AV776" t="s">
        <v>135</v>
      </c>
      <c r="AW776">
        <v>90324</v>
      </c>
      <c r="AX776" t="s">
        <v>136</v>
      </c>
      <c r="AY776">
        <v>94.088300000000004</v>
      </c>
      <c r="AZ776" s="3">
        <f t="shared" si="192"/>
        <v>3324.1352541379201</v>
      </c>
      <c r="BA776" s="24">
        <f t="shared" si="193"/>
        <v>284329.30457445898</v>
      </c>
      <c r="BB776" s="24">
        <f t="shared" si="194"/>
        <v>28432.930457445909</v>
      </c>
      <c r="BD776" t="s">
        <v>103</v>
      </c>
      <c r="BE776">
        <v>1</v>
      </c>
      <c r="BG776" t="s">
        <v>5305</v>
      </c>
      <c r="BI776" t="s">
        <v>435</v>
      </c>
      <c r="BN776" t="s">
        <v>5119</v>
      </c>
      <c r="BO776" t="s">
        <v>134</v>
      </c>
      <c r="BP776" t="s">
        <v>5091</v>
      </c>
      <c r="BS776" t="e">
        <f>_xlfn.XLOOKUP(AV776,#REF!,#REF!)</f>
        <v>#REF!</v>
      </c>
    </row>
    <row r="777" spans="3:71" x14ac:dyDescent="0.2">
      <c r="C777" t="s">
        <v>94</v>
      </c>
      <c r="E777" t="s">
        <v>2501</v>
      </c>
      <c r="F777" t="s">
        <v>2502</v>
      </c>
      <c r="G777" t="s">
        <v>2503</v>
      </c>
      <c r="H777" s="1">
        <v>45348</v>
      </c>
      <c r="J777" t="s">
        <v>4778</v>
      </c>
      <c r="K777">
        <v>11</v>
      </c>
      <c r="L777" t="s">
        <v>4667</v>
      </c>
      <c r="M777" t="s">
        <v>3984</v>
      </c>
      <c r="N777" t="s">
        <v>4668</v>
      </c>
      <c r="O777" t="s">
        <v>98</v>
      </c>
      <c r="P777" t="s">
        <v>99</v>
      </c>
      <c r="Q777">
        <f t="shared" si="189"/>
        <v>31</v>
      </c>
      <c r="R777" s="3">
        <v>252120</v>
      </c>
      <c r="S777" s="3">
        <v>34168.25</v>
      </c>
      <c r="T777" s="20">
        <v>0</v>
      </c>
      <c r="U777" s="3">
        <f t="shared" si="179"/>
        <v>0</v>
      </c>
      <c r="V777" s="21"/>
      <c r="W777" s="3">
        <v>1010.0961538461538</v>
      </c>
      <c r="X777" s="3">
        <v>583.6111111111112</v>
      </c>
      <c r="Y777" s="22">
        <v>105.05</v>
      </c>
      <c r="Z777">
        <v>75</v>
      </c>
      <c r="AB777" s="3">
        <v>1749.7915080535693</v>
      </c>
      <c r="AC777" s="3">
        <v>4167</v>
      </c>
      <c r="AD777" s="3">
        <f t="shared" ref="AD777:AD840" si="195">S777+U777+V777+W777+X777+Y777+Z777+AA777+AB777+AC777</f>
        <v>41858.798773010836</v>
      </c>
      <c r="AE777" s="3">
        <v>4154.166666666667</v>
      </c>
      <c r="AG777" s="3">
        <f t="shared" si="190"/>
        <v>46012.9654396775</v>
      </c>
      <c r="AJ777" s="3">
        <v>4428.6782206037651</v>
      </c>
      <c r="AK777" t="s">
        <v>166</v>
      </c>
      <c r="AL777" t="s">
        <v>165</v>
      </c>
      <c r="AM777" s="23">
        <v>0.05</v>
      </c>
      <c r="AN777" s="24">
        <f t="shared" si="180"/>
        <v>50441.643660281268</v>
      </c>
      <c r="AO777" s="25">
        <f t="shared" si="185"/>
        <v>2522.0821830140635</v>
      </c>
      <c r="AP777" s="3">
        <f t="shared" si="186"/>
        <v>29700</v>
      </c>
      <c r="AQ777" s="24">
        <f t="shared" si="187"/>
        <v>1485</v>
      </c>
      <c r="AR777" s="24">
        <f t="shared" si="188"/>
        <v>84148.725843295339</v>
      </c>
      <c r="AS777" s="24">
        <f t="shared" si="191"/>
        <v>80141.643660281261</v>
      </c>
      <c r="AT777" t="s">
        <v>225</v>
      </c>
      <c r="AU777" t="s">
        <v>225</v>
      </c>
      <c r="AV777" t="s">
        <v>156</v>
      </c>
      <c r="AW777" t="s">
        <v>4883</v>
      </c>
      <c r="AX777" t="s">
        <v>157</v>
      </c>
      <c r="AY777">
        <v>125.569</v>
      </c>
      <c r="AZ777" s="3">
        <f t="shared" si="192"/>
        <v>670.13933250480079</v>
      </c>
      <c r="BA777" s="24">
        <f t="shared" si="193"/>
        <v>80141.643660281261</v>
      </c>
      <c r="BB777" s="24">
        <f t="shared" si="194"/>
        <v>4007.0821830140776</v>
      </c>
      <c r="BD777" t="s">
        <v>103</v>
      </c>
      <c r="BE777">
        <v>1</v>
      </c>
      <c r="BG777" t="s">
        <v>5309</v>
      </c>
      <c r="BI777" t="s">
        <v>144</v>
      </c>
      <c r="BN777" t="s">
        <v>5067</v>
      </c>
      <c r="BO777" t="s">
        <v>5074</v>
      </c>
      <c r="BP777" t="s">
        <v>5169</v>
      </c>
      <c r="BS777" t="e">
        <f>_xlfn.XLOOKUP(AV777,#REF!,#REF!)</f>
        <v>#REF!</v>
      </c>
    </row>
    <row r="778" spans="3:71" x14ac:dyDescent="0.2">
      <c r="C778" t="s">
        <v>94</v>
      </c>
      <c r="E778" t="s">
        <v>2504</v>
      </c>
      <c r="F778" t="s">
        <v>2505</v>
      </c>
      <c r="G778" t="s">
        <v>2506</v>
      </c>
      <c r="H778" s="1">
        <v>45348</v>
      </c>
      <c r="J778" t="s">
        <v>4778</v>
      </c>
      <c r="K778">
        <v>11</v>
      </c>
      <c r="L778" t="s">
        <v>4667</v>
      </c>
      <c r="M778" t="s">
        <v>3984</v>
      </c>
      <c r="N778" t="s">
        <v>4668</v>
      </c>
      <c r="O778" t="s">
        <v>98</v>
      </c>
      <c r="P778" t="s">
        <v>99</v>
      </c>
      <c r="Q778">
        <f t="shared" si="189"/>
        <v>31</v>
      </c>
      <c r="R778" s="3">
        <v>372332</v>
      </c>
      <c r="S778" s="3">
        <v>62055.333333333336</v>
      </c>
      <c r="T778" s="20">
        <v>0</v>
      </c>
      <c r="U778" s="3">
        <f t="shared" si="179"/>
        <v>0</v>
      </c>
      <c r="V778" s="21"/>
      <c r="W778" s="3">
        <v>1491.7147435897434</v>
      </c>
      <c r="X778" s="3">
        <v>861.87962962962968</v>
      </c>
      <c r="Y778" s="22">
        <v>155.13833333333335</v>
      </c>
      <c r="Z778">
        <v>75</v>
      </c>
      <c r="AB778" s="3">
        <v>2561.1702401252478</v>
      </c>
      <c r="AC778" s="3">
        <v>4167</v>
      </c>
      <c r="AD778" s="3">
        <f t="shared" si="195"/>
        <v>71367.23628001129</v>
      </c>
      <c r="AE778" s="3">
        <v>4154.166666666667</v>
      </c>
      <c r="AG778" s="3">
        <f t="shared" si="190"/>
        <v>75521.402946677961</v>
      </c>
      <c r="AJ778" s="3">
        <v>4428.6782206037651</v>
      </c>
      <c r="AK778" t="s">
        <v>166</v>
      </c>
      <c r="AL778" t="s">
        <v>165</v>
      </c>
      <c r="AM778" s="23">
        <v>0.05</v>
      </c>
      <c r="AN778" s="24">
        <f t="shared" si="180"/>
        <v>79950.081167281722</v>
      </c>
      <c r="AO778" s="25">
        <f t="shared" si="185"/>
        <v>3997.5040583640862</v>
      </c>
      <c r="AP778" s="3">
        <f t="shared" si="186"/>
        <v>29700</v>
      </c>
      <c r="AQ778" s="24">
        <f t="shared" si="187"/>
        <v>1485</v>
      </c>
      <c r="AR778" s="24">
        <f t="shared" si="188"/>
        <v>115132.5852256458</v>
      </c>
      <c r="AS778" s="24">
        <f t="shared" si="191"/>
        <v>109650.08116728172</v>
      </c>
      <c r="AT778" t="s">
        <v>225</v>
      </c>
      <c r="AU778" t="s">
        <v>225</v>
      </c>
      <c r="AV778" t="s">
        <v>156</v>
      </c>
      <c r="AW778" t="s">
        <v>4919</v>
      </c>
      <c r="AX778" t="s">
        <v>157</v>
      </c>
      <c r="AY778">
        <v>125.569</v>
      </c>
      <c r="AZ778" s="3">
        <f t="shared" si="192"/>
        <v>916.88701212596902</v>
      </c>
      <c r="BA778" s="24">
        <f t="shared" si="193"/>
        <v>109650.08116728172</v>
      </c>
      <c r="BB778" s="24">
        <f t="shared" si="194"/>
        <v>5482.5040583640803</v>
      </c>
      <c r="BD778" t="s">
        <v>103</v>
      </c>
      <c r="BE778">
        <v>1</v>
      </c>
      <c r="BG778" t="s">
        <v>5309</v>
      </c>
      <c r="BI778" t="s">
        <v>144</v>
      </c>
      <c r="BN778" t="s">
        <v>5067</v>
      </c>
      <c r="BO778" t="s">
        <v>5074</v>
      </c>
      <c r="BP778" t="s">
        <v>5169</v>
      </c>
      <c r="BS778" t="e">
        <f>_xlfn.XLOOKUP(AV778,#REF!,#REF!)</f>
        <v>#REF!</v>
      </c>
    </row>
    <row r="779" spans="3:71" x14ac:dyDescent="0.2">
      <c r="C779" t="s">
        <v>94</v>
      </c>
      <c r="E779" t="s">
        <v>2507</v>
      </c>
      <c r="F779" t="s">
        <v>2508</v>
      </c>
      <c r="G779" t="s">
        <v>2509</v>
      </c>
      <c r="H779" s="1">
        <v>45348</v>
      </c>
      <c r="J779" t="s">
        <v>4778</v>
      </c>
      <c r="K779">
        <v>11</v>
      </c>
      <c r="L779" t="s">
        <v>4667</v>
      </c>
      <c r="M779" t="s">
        <v>3984</v>
      </c>
      <c r="N779" t="s">
        <v>4668</v>
      </c>
      <c r="O779" t="s">
        <v>98</v>
      </c>
      <c r="P779" t="s">
        <v>99</v>
      </c>
      <c r="Q779">
        <f t="shared" si="189"/>
        <v>31</v>
      </c>
      <c r="R779" s="3">
        <v>252120</v>
      </c>
      <c r="S779" s="3">
        <v>37733.75</v>
      </c>
      <c r="T779" s="20">
        <v>0</v>
      </c>
      <c r="U779" s="3">
        <f t="shared" si="179"/>
        <v>0</v>
      </c>
      <c r="V779" s="21"/>
      <c r="W779" s="3">
        <v>1010.0961538461538</v>
      </c>
      <c r="X779" s="3">
        <v>583.6111111111112</v>
      </c>
      <c r="Y779" s="22">
        <v>105.05</v>
      </c>
      <c r="Z779">
        <v>75</v>
      </c>
      <c r="AB779" s="3">
        <v>0</v>
      </c>
      <c r="AC779" s="3">
        <v>4167</v>
      </c>
      <c r="AD779" s="3">
        <f t="shared" si="195"/>
        <v>43674.507264957268</v>
      </c>
      <c r="AE779" s="3">
        <v>4154.166666666667</v>
      </c>
      <c r="AG779" s="3">
        <f t="shared" si="190"/>
        <v>47828.673931623933</v>
      </c>
      <c r="AJ779" s="3">
        <v>0</v>
      </c>
      <c r="AK779" t="s">
        <v>100</v>
      </c>
      <c r="AM779" s="23">
        <v>0.05</v>
      </c>
      <c r="AN779" s="24">
        <f t="shared" si="180"/>
        <v>47828.673931623933</v>
      </c>
      <c r="AO779" s="25">
        <f t="shared" si="185"/>
        <v>2391.4336965811967</v>
      </c>
      <c r="AP779" s="3">
        <f t="shared" si="186"/>
        <v>29700</v>
      </c>
      <c r="AQ779" s="24">
        <f t="shared" si="187"/>
        <v>1485</v>
      </c>
      <c r="AR779" s="24">
        <f t="shared" si="188"/>
        <v>81405.107628205122</v>
      </c>
      <c r="AS779" s="24">
        <f t="shared" si="191"/>
        <v>77528.673931623925</v>
      </c>
      <c r="AT779" t="s">
        <v>134</v>
      </c>
      <c r="AU779" t="s">
        <v>134</v>
      </c>
      <c r="AV779" t="s">
        <v>135</v>
      </c>
      <c r="AW779">
        <v>19883</v>
      </c>
      <c r="AX779" t="s">
        <v>136</v>
      </c>
      <c r="AY779">
        <v>94.088300000000004</v>
      </c>
      <c r="AZ779" s="3">
        <f t="shared" si="192"/>
        <v>865.19904842796734</v>
      </c>
      <c r="BA779" s="24">
        <f t="shared" si="193"/>
        <v>77528.673931623925</v>
      </c>
      <c r="BB779" s="24">
        <f t="shared" si="194"/>
        <v>3876.4336965811963</v>
      </c>
      <c r="BD779" t="s">
        <v>103</v>
      </c>
      <c r="BE779">
        <v>1</v>
      </c>
      <c r="BG779" t="s">
        <v>5305</v>
      </c>
      <c r="BI779" t="s">
        <v>144</v>
      </c>
      <c r="BN779" t="s">
        <v>5067</v>
      </c>
      <c r="BO779" t="s">
        <v>5088</v>
      </c>
      <c r="BP779" t="s">
        <v>5103</v>
      </c>
      <c r="BS779" t="e">
        <f>_xlfn.XLOOKUP(AV779,#REF!,#REF!)</f>
        <v>#REF!</v>
      </c>
    </row>
    <row r="780" spans="3:71" x14ac:dyDescent="0.2">
      <c r="C780" t="s">
        <v>94</v>
      </c>
      <c r="E780" t="s">
        <v>2510</v>
      </c>
      <c r="F780" t="s">
        <v>2511</v>
      </c>
      <c r="G780" t="s">
        <v>2512</v>
      </c>
      <c r="H780" s="1">
        <v>45362</v>
      </c>
      <c r="J780" t="s">
        <v>4778</v>
      </c>
      <c r="K780">
        <v>11</v>
      </c>
      <c r="L780" t="s">
        <v>4667</v>
      </c>
      <c r="M780" t="s">
        <v>3984</v>
      </c>
      <c r="N780" t="s">
        <v>4668</v>
      </c>
      <c r="O780" t="s">
        <v>98</v>
      </c>
      <c r="P780" t="s">
        <v>99</v>
      </c>
      <c r="Q780">
        <f t="shared" si="189"/>
        <v>31</v>
      </c>
      <c r="R780" s="3">
        <v>252156</v>
      </c>
      <c r="S780" s="3">
        <v>40298.083333333336</v>
      </c>
      <c r="T780" s="20">
        <v>0</v>
      </c>
      <c r="U780" s="3">
        <f t="shared" si="179"/>
        <v>0</v>
      </c>
      <c r="V780" s="21"/>
      <c r="W780" s="3">
        <v>1010.2403846153846</v>
      </c>
      <c r="X780" s="3">
        <v>583.69444444444457</v>
      </c>
      <c r="Y780" s="22">
        <v>105.065</v>
      </c>
      <c r="Z780">
        <v>75</v>
      </c>
      <c r="AB780" s="3">
        <v>0</v>
      </c>
      <c r="AC780" s="3">
        <v>4167</v>
      </c>
      <c r="AD780" s="3">
        <f t="shared" si="195"/>
        <v>46239.083162393166</v>
      </c>
      <c r="AE780" s="3">
        <v>4154.166666666667</v>
      </c>
      <c r="AG780" s="3">
        <f t="shared" si="190"/>
        <v>50393.249829059831</v>
      </c>
      <c r="AJ780" s="3">
        <v>0</v>
      </c>
      <c r="AK780" t="s">
        <v>100</v>
      </c>
      <c r="AM780" s="23">
        <v>0.05</v>
      </c>
      <c r="AN780" s="24">
        <f t="shared" si="180"/>
        <v>50393.249829059831</v>
      </c>
      <c r="AO780" s="25">
        <f t="shared" si="185"/>
        <v>2519.6624914529916</v>
      </c>
      <c r="AP780" s="3">
        <f t="shared" si="186"/>
        <v>29700</v>
      </c>
      <c r="AQ780" s="24">
        <f t="shared" si="187"/>
        <v>1485</v>
      </c>
      <c r="AR780" s="24">
        <f t="shared" si="188"/>
        <v>84097.912320512813</v>
      </c>
      <c r="AS780" s="24">
        <f t="shared" si="191"/>
        <v>80093.249829059831</v>
      </c>
      <c r="AT780" t="s">
        <v>134</v>
      </c>
      <c r="AU780" t="s">
        <v>134</v>
      </c>
      <c r="AV780" t="s">
        <v>135</v>
      </c>
      <c r="AW780">
        <v>12021</v>
      </c>
      <c r="AX780" t="s">
        <v>136</v>
      </c>
      <c r="AY780">
        <v>94.088300000000004</v>
      </c>
      <c r="AZ780" s="3">
        <f t="shared" si="192"/>
        <v>893.8190223493549</v>
      </c>
      <c r="BA780" s="24">
        <f t="shared" si="193"/>
        <v>80093.249829059831</v>
      </c>
      <c r="BB780" s="24">
        <f t="shared" si="194"/>
        <v>4004.6624914529821</v>
      </c>
      <c r="BD780" t="s">
        <v>103</v>
      </c>
      <c r="BE780">
        <v>1</v>
      </c>
      <c r="BG780" t="s">
        <v>5305</v>
      </c>
      <c r="BI780" t="s">
        <v>144</v>
      </c>
      <c r="BN780" t="s">
        <v>5067</v>
      </c>
      <c r="BO780" t="s">
        <v>5088</v>
      </c>
      <c r="BP780" t="s">
        <v>5089</v>
      </c>
      <c r="BS780" t="e">
        <f>_xlfn.XLOOKUP(AV780,#REF!,#REF!)</f>
        <v>#REF!</v>
      </c>
    </row>
    <row r="781" spans="3:71" x14ac:dyDescent="0.2">
      <c r="C781" t="s">
        <v>94</v>
      </c>
      <c r="E781" t="s">
        <v>2513</v>
      </c>
      <c r="F781" t="s">
        <v>2514</v>
      </c>
      <c r="G781" t="s">
        <v>2515</v>
      </c>
      <c r="H781" s="1">
        <v>45348</v>
      </c>
      <c r="J781" t="s">
        <v>4823</v>
      </c>
      <c r="K781">
        <v>21</v>
      </c>
      <c r="L781" t="s">
        <v>4616</v>
      </c>
      <c r="M781" t="s">
        <v>295</v>
      </c>
      <c r="N781" t="s">
        <v>4668</v>
      </c>
      <c r="O781" t="s">
        <v>294</v>
      </c>
      <c r="P781" t="s">
        <v>99</v>
      </c>
      <c r="Q781">
        <f t="shared" si="189"/>
        <v>31</v>
      </c>
      <c r="R781" s="3">
        <v>6296250</v>
      </c>
      <c r="S781" s="3">
        <v>1049375</v>
      </c>
      <c r="T781" s="20">
        <v>0.22</v>
      </c>
      <c r="U781" s="3">
        <f t="shared" ref="U781:U844" si="196">+S781*T781</f>
        <v>230862.5</v>
      </c>
      <c r="V781" s="21"/>
      <c r="W781" s="3">
        <v>25225.360576923078</v>
      </c>
      <c r="X781" s="3">
        <v>14574.652777777779</v>
      </c>
      <c r="Y781" s="22">
        <v>2623.4375</v>
      </c>
      <c r="Z781">
        <v>75</v>
      </c>
      <c r="AB781" s="3">
        <v>50527.790965286942</v>
      </c>
      <c r="AC781" s="3">
        <v>4167</v>
      </c>
      <c r="AD781" s="3">
        <f t="shared" si="195"/>
        <v>1377430.7418199878</v>
      </c>
      <c r="AE781" s="3">
        <v>12402.5</v>
      </c>
      <c r="AG781" s="3">
        <f t="shared" si="190"/>
        <v>1389833.2418199878</v>
      </c>
      <c r="AJ781" s="3">
        <v>0</v>
      </c>
      <c r="AK781" t="s">
        <v>100</v>
      </c>
      <c r="AM781" s="23">
        <v>0.05</v>
      </c>
      <c r="AN781" s="24">
        <f t="shared" si="180"/>
        <v>1389833.2418199878</v>
      </c>
      <c r="AO781" s="25">
        <f t="shared" si="185"/>
        <v>69491.662090999394</v>
      </c>
      <c r="AP781" s="3">
        <f t="shared" si="186"/>
        <v>29700</v>
      </c>
      <c r="AQ781" s="24">
        <f t="shared" si="187"/>
        <v>1485</v>
      </c>
      <c r="AR781" s="24">
        <f t="shared" si="188"/>
        <v>1490509.9039109871</v>
      </c>
      <c r="AS781" s="24">
        <f t="shared" si="191"/>
        <v>1419533.2418199878</v>
      </c>
      <c r="AT781" t="s">
        <v>4725</v>
      </c>
      <c r="AU781" t="s">
        <v>297</v>
      </c>
      <c r="AV781" t="s">
        <v>297</v>
      </c>
      <c r="AW781" t="s">
        <v>4934</v>
      </c>
      <c r="AX781" t="s">
        <v>169</v>
      </c>
      <c r="AY781">
        <v>1</v>
      </c>
      <c r="AZ781" s="3">
        <f t="shared" si="192"/>
        <v>1490509.9039109871</v>
      </c>
      <c r="BA781" s="24">
        <f t="shared" si="193"/>
        <v>1419533.2418199878</v>
      </c>
      <c r="BB781" s="24">
        <f t="shared" si="194"/>
        <v>70976.662090999307</v>
      </c>
      <c r="BD781" t="s">
        <v>103</v>
      </c>
      <c r="BE781">
        <v>1</v>
      </c>
      <c r="BG781" t="s">
        <v>170</v>
      </c>
      <c r="BI781" t="s">
        <v>2516</v>
      </c>
      <c r="BN781" t="s">
        <v>5070</v>
      </c>
      <c r="BO781" t="s">
        <v>5066</v>
      </c>
      <c r="BP781" t="s">
        <v>4725</v>
      </c>
    </row>
    <row r="782" spans="3:71" x14ac:dyDescent="0.2">
      <c r="C782" t="s">
        <v>94</v>
      </c>
      <c r="E782" t="s">
        <v>2517</v>
      </c>
      <c r="F782" t="s">
        <v>2518</v>
      </c>
      <c r="G782" t="s">
        <v>2519</v>
      </c>
      <c r="H782" s="1">
        <v>45397</v>
      </c>
      <c r="I782" s="1">
        <v>46086</v>
      </c>
      <c r="J782" t="s">
        <v>4708</v>
      </c>
      <c r="K782">
        <v>12</v>
      </c>
      <c r="L782" t="s">
        <v>4703</v>
      </c>
      <c r="M782" t="s">
        <v>293</v>
      </c>
      <c r="N782" t="s">
        <v>4668</v>
      </c>
      <c r="O782" t="s">
        <v>98</v>
      </c>
      <c r="P782" t="s">
        <v>478</v>
      </c>
      <c r="Q782">
        <f t="shared" si="189"/>
        <v>5</v>
      </c>
      <c r="R782" s="3">
        <v>475008</v>
      </c>
      <c r="S782" s="3">
        <v>13191.666666666664</v>
      </c>
      <c r="T782" s="20">
        <v>0</v>
      </c>
      <c r="U782" s="3">
        <f t="shared" si="196"/>
        <v>0</v>
      </c>
      <c r="V782" s="21"/>
      <c r="W782" s="3">
        <v>1903.0769230769231</v>
      </c>
      <c r="X782" s="3">
        <v>1099.5555555555557</v>
      </c>
      <c r="Y782" s="22">
        <v>197.92000000000002</v>
      </c>
      <c r="Z782">
        <v>75</v>
      </c>
      <c r="AB782" s="3">
        <v>0</v>
      </c>
      <c r="AC782" s="3">
        <v>4167</v>
      </c>
      <c r="AD782" s="3">
        <f t="shared" si="195"/>
        <v>20634.219145299143</v>
      </c>
      <c r="AE782" s="3">
        <v>5687.5</v>
      </c>
      <c r="AG782" s="3">
        <f t="shared" si="190"/>
        <v>26321.719145299143</v>
      </c>
      <c r="AJ782" s="3">
        <v>3900.7409927950625</v>
      </c>
      <c r="AK782" t="s">
        <v>289</v>
      </c>
      <c r="AL782" t="s">
        <v>290</v>
      </c>
      <c r="AM782" s="23">
        <v>8.5000000000000006E-2</v>
      </c>
      <c r="AN782" s="24">
        <f t="shared" si="180"/>
        <v>30222.460138094204</v>
      </c>
      <c r="AO782" s="25">
        <f t="shared" si="185"/>
        <v>2568.9091117380076</v>
      </c>
      <c r="AP782" s="3">
        <f t="shared" si="186"/>
        <v>4790.3225806451619</v>
      </c>
      <c r="AQ782" s="24">
        <f t="shared" si="187"/>
        <v>407.17741935483878</v>
      </c>
      <c r="AR782" s="24">
        <f t="shared" si="188"/>
        <v>37988.869249832213</v>
      </c>
      <c r="AS782" s="24">
        <f t="shared" si="191"/>
        <v>35012.782718739363</v>
      </c>
      <c r="AT782" t="s">
        <v>771</v>
      </c>
      <c r="AU782" t="s">
        <v>771</v>
      </c>
      <c r="AV782" t="s">
        <v>772</v>
      </c>
      <c r="AW782">
        <v>1116</v>
      </c>
      <c r="AX782" t="s">
        <v>102</v>
      </c>
      <c r="AY782">
        <v>108.643</v>
      </c>
      <c r="AZ782" s="3">
        <f t="shared" si="192"/>
        <v>349.66697578152491</v>
      </c>
      <c r="BA782" s="24">
        <f t="shared" si="193"/>
        <v>35012.782718739363</v>
      </c>
      <c r="BB782" s="24">
        <f t="shared" si="194"/>
        <v>2976.0865310928493</v>
      </c>
      <c r="BD782" t="s">
        <v>103</v>
      </c>
      <c r="BE782">
        <v>1</v>
      </c>
      <c r="BG782" t="s">
        <v>5311</v>
      </c>
      <c r="BI782" t="s">
        <v>312</v>
      </c>
      <c r="BN782" t="s">
        <v>5117</v>
      </c>
      <c r="BO782" t="s">
        <v>771</v>
      </c>
      <c r="BP782" t="s">
        <v>5062</v>
      </c>
      <c r="BS782" t="e">
        <f>_xlfn.XLOOKUP(AV782,#REF!,#REF!)</f>
        <v>#REF!</v>
      </c>
    </row>
    <row r="783" spans="3:71" x14ac:dyDescent="0.2">
      <c r="C783" t="s">
        <v>94</v>
      </c>
      <c r="E783" t="s">
        <v>2520</v>
      </c>
      <c r="F783" t="s">
        <v>2521</v>
      </c>
      <c r="G783" t="s">
        <v>2522</v>
      </c>
      <c r="H783" s="1">
        <v>45398</v>
      </c>
      <c r="J783" t="s">
        <v>4708</v>
      </c>
      <c r="K783">
        <v>12</v>
      </c>
      <c r="L783" t="s">
        <v>4703</v>
      </c>
      <c r="M783" t="s">
        <v>293</v>
      </c>
      <c r="N783" t="s">
        <v>4668</v>
      </c>
      <c r="O783" t="s">
        <v>98</v>
      </c>
      <c r="P783" t="s">
        <v>99</v>
      </c>
      <c r="Q783">
        <f t="shared" si="189"/>
        <v>31</v>
      </c>
      <c r="R783" s="3">
        <v>500004</v>
      </c>
      <c r="S783" s="3">
        <v>86120.5</v>
      </c>
      <c r="T783" s="20">
        <v>0</v>
      </c>
      <c r="U783" s="3">
        <f t="shared" si="196"/>
        <v>0</v>
      </c>
      <c r="V783" s="21"/>
      <c r="W783" s="3">
        <v>2003.2211538461536</v>
      </c>
      <c r="X783" s="3">
        <v>1157.4166666666667</v>
      </c>
      <c r="Y783" s="22">
        <v>208.33500000000001</v>
      </c>
      <c r="Z783">
        <v>75</v>
      </c>
      <c r="AB783" s="3">
        <v>0</v>
      </c>
      <c r="AC783" s="3">
        <v>4167</v>
      </c>
      <c r="AD783" s="3">
        <f t="shared" si="195"/>
        <v>93731.472820512834</v>
      </c>
      <c r="AE783" s="3">
        <v>5687.5</v>
      </c>
      <c r="AG783" s="3">
        <f t="shared" si="190"/>
        <v>99418.972820512834</v>
      </c>
      <c r="AJ783" s="3">
        <v>5785.5624142824954</v>
      </c>
      <c r="AK783" t="s">
        <v>266</v>
      </c>
      <c r="AL783" t="s">
        <v>267</v>
      </c>
      <c r="AM783" s="23">
        <v>8.5000000000000006E-2</v>
      </c>
      <c r="AN783" s="24">
        <f t="shared" si="180"/>
        <v>105204.53523479533</v>
      </c>
      <c r="AO783" s="25">
        <f t="shared" si="185"/>
        <v>8942.3854949576034</v>
      </c>
      <c r="AP783" s="3">
        <f t="shared" si="186"/>
        <v>29700</v>
      </c>
      <c r="AQ783" s="24">
        <f t="shared" si="187"/>
        <v>2524.5</v>
      </c>
      <c r="AR783" s="24">
        <f t="shared" si="188"/>
        <v>146371.42072975292</v>
      </c>
      <c r="AS783" s="24">
        <f t="shared" si="191"/>
        <v>134904.53523479533</v>
      </c>
      <c r="AT783" t="s">
        <v>134</v>
      </c>
      <c r="AU783" t="s">
        <v>134</v>
      </c>
      <c r="AV783" t="s">
        <v>135</v>
      </c>
      <c r="AW783">
        <v>90243</v>
      </c>
      <c r="AX783" t="s">
        <v>136</v>
      </c>
      <c r="AY783">
        <v>94.088300000000004</v>
      </c>
      <c r="AZ783" s="3">
        <f t="shared" si="192"/>
        <v>1555.6814261683219</v>
      </c>
      <c r="BA783" s="24">
        <f t="shared" si="193"/>
        <v>134904.53523479533</v>
      </c>
      <c r="BB783" s="24">
        <f t="shared" si="194"/>
        <v>11466.885494957591</v>
      </c>
      <c r="BD783" t="s">
        <v>103</v>
      </c>
      <c r="BE783">
        <v>1</v>
      </c>
      <c r="BG783" t="s">
        <v>5305</v>
      </c>
      <c r="BI783" t="s">
        <v>199</v>
      </c>
      <c r="BN783" t="s">
        <v>5138</v>
      </c>
      <c r="BO783" t="s">
        <v>5061</v>
      </c>
      <c r="BP783" t="s">
        <v>5062</v>
      </c>
      <c r="BS783" t="e">
        <f>_xlfn.XLOOKUP(AV783,#REF!,#REF!)</f>
        <v>#REF!</v>
      </c>
    </row>
    <row r="784" spans="3:71" x14ac:dyDescent="0.2">
      <c r="C784" t="s">
        <v>94</v>
      </c>
      <c r="E784" t="s">
        <v>2523</v>
      </c>
      <c r="F784" t="s">
        <v>2524</v>
      </c>
      <c r="G784" t="s">
        <v>2525</v>
      </c>
      <c r="H784" s="1">
        <v>45369</v>
      </c>
      <c r="J784" t="s">
        <v>4702</v>
      </c>
      <c r="K784">
        <v>13</v>
      </c>
      <c r="L784" t="s">
        <v>4691</v>
      </c>
      <c r="M784" t="s">
        <v>4444</v>
      </c>
      <c r="N784" t="s">
        <v>4668</v>
      </c>
      <c r="O784" t="s">
        <v>98</v>
      </c>
      <c r="P784" t="s">
        <v>99</v>
      </c>
      <c r="Q784">
        <f t="shared" si="189"/>
        <v>31</v>
      </c>
      <c r="R784" s="3">
        <v>348389</v>
      </c>
      <c r="S784" s="3">
        <v>58064.833333333336</v>
      </c>
      <c r="T784" s="20">
        <v>0</v>
      </c>
      <c r="U784" s="3">
        <f t="shared" si="196"/>
        <v>0</v>
      </c>
      <c r="V784" s="21"/>
      <c r="W784" s="3">
        <v>1395.7892628205127</v>
      </c>
      <c r="X784" s="3">
        <v>806.45601851851859</v>
      </c>
      <c r="Y784" s="22">
        <v>145.16208333333336</v>
      </c>
      <c r="Z784">
        <v>75</v>
      </c>
      <c r="AB784" s="3">
        <v>2048.9361921001982</v>
      </c>
      <c r="AC784" s="3">
        <v>5167</v>
      </c>
      <c r="AD784" s="3">
        <f t="shared" si="195"/>
        <v>67703.176890105911</v>
      </c>
      <c r="AE784" s="3">
        <v>7046.666666666667</v>
      </c>
      <c r="AG784" s="3">
        <f t="shared" si="190"/>
        <v>74749.843556772583</v>
      </c>
      <c r="AJ784" s="3">
        <v>7372.3146980524034</v>
      </c>
      <c r="AK784" t="s">
        <v>433</v>
      </c>
      <c r="AL784" t="s">
        <v>434</v>
      </c>
      <c r="AM784" s="23">
        <v>0.1</v>
      </c>
      <c r="AN784" s="24">
        <f t="shared" si="180"/>
        <v>82122.158254824986</v>
      </c>
      <c r="AO784" s="25">
        <f t="shared" si="185"/>
        <v>8212.215825482499</v>
      </c>
      <c r="AP784" s="3">
        <f t="shared" si="186"/>
        <v>29700</v>
      </c>
      <c r="AQ784" s="24">
        <f t="shared" si="187"/>
        <v>2970</v>
      </c>
      <c r="AR784" s="24">
        <f t="shared" si="188"/>
        <v>123004.37408030749</v>
      </c>
      <c r="AS784" s="24">
        <f t="shared" si="191"/>
        <v>111822.15825482499</v>
      </c>
      <c r="AT784" t="s">
        <v>134</v>
      </c>
      <c r="AU784" t="s">
        <v>134</v>
      </c>
      <c r="AV784" t="s">
        <v>135</v>
      </c>
      <c r="AW784">
        <v>37208</v>
      </c>
      <c r="AX784" t="s">
        <v>136</v>
      </c>
      <c r="AY784">
        <v>94.088300000000004</v>
      </c>
      <c r="AZ784" s="3">
        <f t="shared" si="192"/>
        <v>1307.3291161633008</v>
      </c>
      <c r="BA784" s="24">
        <f t="shared" si="193"/>
        <v>111822.15825482499</v>
      </c>
      <c r="BB784" s="24">
        <f t="shared" si="194"/>
        <v>11182.215825482504</v>
      </c>
      <c r="BD784" t="s">
        <v>103</v>
      </c>
      <c r="BE784">
        <v>1</v>
      </c>
      <c r="BG784" t="s">
        <v>5305</v>
      </c>
      <c r="BI784" t="s">
        <v>435</v>
      </c>
      <c r="BN784" t="s">
        <v>5119</v>
      </c>
      <c r="BO784" t="s">
        <v>5186</v>
      </c>
      <c r="BP784" t="s">
        <v>5186</v>
      </c>
      <c r="BS784" t="e">
        <f>_xlfn.XLOOKUP(AV784,#REF!,#REF!)</f>
        <v>#REF!</v>
      </c>
    </row>
    <row r="785" spans="3:71" x14ac:dyDescent="0.2">
      <c r="C785" t="s">
        <v>94</v>
      </c>
      <c r="E785" t="s">
        <v>2526</v>
      </c>
      <c r="F785" t="s">
        <v>2527</v>
      </c>
      <c r="G785" t="s">
        <v>2528</v>
      </c>
      <c r="H785" s="1">
        <v>45376</v>
      </c>
      <c r="J785" t="s">
        <v>4708</v>
      </c>
      <c r="K785">
        <v>12</v>
      </c>
      <c r="L785" t="s">
        <v>4703</v>
      </c>
      <c r="M785" t="s">
        <v>293</v>
      </c>
      <c r="N785" t="s">
        <v>4668</v>
      </c>
      <c r="O785" t="s">
        <v>98</v>
      </c>
      <c r="P785" t="s">
        <v>99</v>
      </c>
      <c r="Q785">
        <f t="shared" si="189"/>
        <v>31</v>
      </c>
      <c r="R785" s="3">
        <v>450000</v>
      </c>
      <c r="S785" s="3">
        <v>77682.5</v>
      </c>
      <c r="T785" s="20">
        <v>0</v>
      </c>
      <c r="U785" s="3">
        <f t="shared" si="196"/>
        <v>0</v>
      </c>
      <c r="V785" s="21"/>
      <c r="W785" s="3">
        <v>1802.8846153846155</v>
      </c>
      <c r="X785" s="3">
        <v>1041.6666666666667</v>
      </c>
      <c r="Y785" s="22">
        <v>187.5</v>
      </c>
      <c r="Z785">
        <v>75</v>
      </c>
      <c r="AB785" s="3">
        <v>0</v>
      </c>
      <c r="AC785" s="3">
        <v>5167</v>
      </c>
      <c r="AD785" s="3">
        <f t="shared" si="195"/>
        <v>85956.551282051281</v>
      </c>
      <c r="AE785" s="3">
        <v>5687.5</v>
      </c>
      <c r="AG785" s="3">
        <f t="shared" si="190"/>
        <v>91644.051282051281</v>
      </c>
      <c r="AJ785" s="3">
        <v>5813.1491241962494</v>
      </c>
      <c r="AK785" t="s">
        <v>229</v>
      </c>
      <c r="AL785" t="s">
        <v>230</v>
      </c>
      <c r="AM785" s="23">
        <v>8.5000000000000006E-2</v>
      </c>
      <c r="AN785" s="24">
        <f t="shared" ref="AN785:AN848" si="197">AG785+AJ785+AH785+AI785</f>
        <v>97457.200406247532</v>
      </c>
      <c r="AO785" s="25">
        <f t="shared" si="185"/>
        <v>8283.862034531041</v>
      </c>
      <c r="AP785" s="3">
        <f t="shared" si="186"/>
        <v>29700</v>
      </c>
      <c r="AQ785" s="24">
        <f t="shared" si="187"/>
        <v>2524.5</v>
      </c>
      <c r="AR785" s="24">
        <f t="shared" si="188"/>
        <v>137965.56244077857</v>
      </c>
      <c r="AS785" s="24">
        <f t="shared" si="191"/>
        <v>127157.20040624753</v>
      </c>
      <c r="AT785" t="s">
        <v>134</v>
      </c>
      <c r="AU785" t="s">
        <v>134</v>
      </c>
      <c r="AV785" t="s">
        <v>135</v>
      </c>
      <c r="AW785">
        <v>90264</v>
      </c>
      <c r="AX785" t="s">
        <v>136</v>
      </c>
      <c r="AY785">
        <v>94.088300000000004</v>
      </c>
      <c r="AZ785" s="3">
        <f t="shared" si="192"/>
        <v>1466.3413244875139</v>
      </c>
      <c r="BA785" s="24">
        <f t="shared" si="193"/>
        <v>127157.20040624753</v>
      </c>
      <c r="BB785" s="24">
        <f t="shared" si="194"/>
        <v>10808.362034531034</v>
      </c>
      <c r="BD785" t="s">
        <v>103</v>
      </c>
      <c r="BE785">
        <v>1</v>
      </c>
      <c r="BG785" t="s">
        <v>5305</v>
      </c>
      <c r="BI785" t="s">
        <v>199</v>
      </c>
      <c r="BN785" t="s">
        <v>5109</v>
      </c>
      <c r="BO785" t="s">
        <v>5061</v>
      </c>
      <c r="BP785" t="s">
        <v>5062</v>
      </c>
      <c r="BS785" t="e">
        <f>_xlfn.XLOOKUP(AV785,#REF!,#REF!)</f>
        <v>#REF!</v>
      </c>
    </row>
    <row r="786" spans="3:71" x14ac:dyDescent="0.2">
      <c r="C786" t="s">
        <v>94</v>
      </c>
      <c r="E786" t="s">
        <v>2529</v>
      </c>
      <c r="F786" t="s">
        <v>2530</v>
      </c>
      <c r="G786" t="s">
        <v>2531</v>
      </c>
      <c r="H786" s="1">
        <v>45348</v>
      </c>
      <c r="J786" t="s">
        <v>4708</v>
      </c>
      <c r="K786">
        <v>12</v>
      </c>
      <c r="L786" t="s">
        <v>4703</v>
      </c>
      <c r="M786" t="s">
        <v>293</v>
      </c>
      <c r="N786" t="s">
        <v>4668</v>
      </c>
      <c r="O786" t="s">
        <v>98</v>
      </c>
      <c r="P786" t="s">
        <v>99</v>
      </c>
      <c r="Q786">
        <f t="shared" si="189"/>
        <v>31</v>
      </c>
      <c r="R786" s="3">
        <v>460008</v>
      </c>
      <c r="S786" s="3">
        <v>79752.75</v>
      </c>
      <c r="T786" s="20">
        <v>0</v>
      </c>
      <c r="U786" s="3">
        <f t="shared" si="196"/>
        <v>0</v>
      </c>
      <c r="V786" s="21"/>
      <c r="W786" s="3">
        <v>1842.9807692307693</v>
      </c>
      <c r="X786" s="3">
        <v>1064.8333333333333</v>
      </c>
      <c r="Y786" s="22">
        <v>191.67000000000002</v>
      </c>
      <c r="Z786">
        <v>75</v>
      </c>
      <c r="AB786" s="3">
        <v>2561.1702401252478</v>
      </c>
      <c r="AC786" s="3">
        <v>4167</v>
      </c>
      <c r="AD786" s="3">
        <f t="shared" si="195"/>
        <v>89655.404342689348</v>
      </c>
      <c r="AE786" s="3">
        <v>5687.5</v>
      </c>
      <c r="AG786" s="3">
        <f t="shared" si="190"/>
        <v>95342.904342689348</v>
      </c>
      <c r="AJ786" s="3">
        <v>5785.5624142824954</v>
      </c>
      <c r="AK786" t="s">
        <v>266</v>
      </c>
      <c r="AL786" t="s">
        <v>267</v>
      </c>
      <c r="AM786" s="23">
        <v>8.5000000000000006E-2</v>
      </c>
      <c r="AN786" s="24">
        <f t="shared" si="197"/>
        <v>101128.46675697184</v>
      </c>
      <c r="AO786" s="25">
        <f t="shared" si="185"/>
        <v>8595.9196743426073</v>
      </c>
      <c r="AP786" s="3">
        <f t="shared" si="186"/>
        <v>29700</v>
      </c>
      <c r="AQ786" s="24">
        <f t="shared" si="187"/>
        <v>2524.5</v>
      </c>
      <c r="AR786" s="24">
        <f t="shared" si="188"/>
        <v>141948.88643131446</v>
      </c>
      <c r="AS786" s="24">
        <f t="shared" si="191"/>
        <v>130828.46675697184</v>
      </c>
      <c r="AT786" t="s">
        <v>134</v>
      </c>
      <c r="AU786" t="s">
        <v>134</v>
      </c>
      <c r="AV786" t="s">
        <v>135</v>
      </c>
      <c r="AW786">
        <v>90373</v>
      </c>
      <c r="AX786" t="s">
        <v>136</v>
      </c>
      <c r="AY786">
        <v>94.088300000000004</v>
      </c>
      <c r="AZ786" s="3">
        <f t="shared" si="192"/>
        <v>1508.6773427866638</v>
      </c>
      <c r="BA786" s="24">
        <f t="shared" si="193"/>
        <v>130828.46675697184</v>
      </c>
      <c r="BB786" s="24">
        <f t="shared" si="194"/>
        <v>11120.419674342615</v>
      </c>
      <c r="BD786" t="s">
        <v>103</v>
      </c>
      <c r="BE786">
        <v>1</v>
      </c>
      <c r="BG786" t="s">
        <v>5305</v>
      </c>
      <c r="BI786" t="s">
        <v>199</v>
      </c>
      <c r="BN786" t="s">
        <v>5115</v>
      </c>
      <c r="BO786" t="s">
        <v>5061</v>
      </c>
      <c r="BP786" t="s">
        <v>5062</v>
      </c>
      <c r="BS786" t="e">
        <f>_xlfn.XLOOKUP(AV786,#REF!,#REF!)</f>
        <v>#REF!</v>
      </c>
    </row>
    <row r="787" spans="3:71" x14ac:dyDescent="0.2">
      <c r="C787" t="s">
        <v>94</v>
      </c>
      <c r="E787" t="s">
        <v>2532</v>
      </c>
      <c r="F787" t="s">
        <v>2533</v>
      </c>
      <c r="G787" t="s">
        <v>2534</v>
      </c>
      <c r="H787" s="1">
        <v>45433</v>
      </c>
      <c r="J787" t="s">
        <v>151</v>
      </c>
      <c r="K787">
        <v>16</v>
      </c>
      <c r="L787" t="s">
        <v>4703</v>
      </c>
      <c r="M787" t="s">
        <v>293</v>
      </c>
      <c r="N787" t="s">
        <v>4668</v>
      </c>
      <c r="O787" t="s">
        <v>98</v>
      </c>
      <c r="P787" t="s">
        <v>99</v>
      </c>
      <c r="Q787">
        <f t="shared" si="189"/>
        <v>31</v>
      </c>
      <c r="R787" s="3">
        <v>1023290</v>
      </c>
      <c r="S787" s="3">
        <v>175548.25</v>
      </c>
      <c r="T787" s="20">
        <v>0</v>
      </c>
      <c r="U787" s="3">
        <f t="shared" si="196"/>
        <v>0</v>
      </c>
      <c r="V787" s="21"/>
      <c r="W787" s="3">
        <v>4099.7195512820517</v>
      </c>
      <c r="X787" s="3">
        <v>2368.7268518518522</v>
      </c>
      <c r="Y787" s="22">
        <v>426.37083333333339</v>
      </c>
      <c r="Z787">
        <v>75</v>
      </c>
      <c r="AB787" s="3">
        <v>0</v>
      </c>
      <c r="AC787" s="3">
        <v>4167</v>
      </c>
      <c r="AD787" s="3">
        <f t="shared" si="195"/>
        <v>186685.06723646724</v>
      </c>
      <c r="AE787" s="3">
        <v>5687.5</v>
      </c>
      <c r="AG787" s="3">
        <f t="shared" si="190"/>
        <v>192372.56723646724</v>
      </c>
      <c r="AJ787" s="3">
        <v>17246.247781680318</v>
      </c>
      <c r="AK787" t="s">
        <v>361</v>
      </c>
      <c r="AL787" t="s">
        <v>362</v>
      </c>
      <c r="AM787" s="23">
        <v>8.5000000000000006E-2</v>
      </c>
      <c r="AN787" s="24">
        <f t="shared" si="197"/>
        <v>209618.81501814755</v>
      </c>
      <c r="AO787" s="25">
        <f t="shared" si="185"/>
        <v>17817.599276542544</v>
      </c>
      <c r="AP787" s="3">
        <f t="shared" si="186"/>
        <v>29700</v>
      </c>
      <c r="AQ787" s="24">
        <f t="shared" si="187"/>
        <v>2524.5</v>
      </c>
      <c r="AR787" s="24">
        <f t="shared" si="188"/>
        <v>259660.9142946901</v>
      </c>
      <c r="AS787" s="24">
        <f t="shared" si="191"/>
        <v>239318.81501814755</v>
      </c>
      <c r="AT787" t="s">
        <v>134</v>
      </c>
      <c r="AU787" t="s">
        <v>134</v>
      </c>
      <c r="AV787" t="s">
        <v>135</v>
      </c>
      <c r="AW787">
        <v>90024</v>
      </c>
      <c r="AX787" t="s">
        <v>136</v>
      </c>
      <c r="AY787">
        <v>94.088300000000004</v>
      </c>
      <c r="AZ787" s="3">
        <f t="shared" si="192"/>
        <v>2759.7577413418044</v>
      </c>
      <c r="BA787" s="24">
        <f t="shared" si="193"/>
        <v>239318.81501814755</v>
      </c>
      <c r="BB787" s="24">
        <f t="shared" si="194"/>
        <v>20342.099276542547</v>
      </c>
      <c r="BD787" t="s">
        <v>103</v>
      </c>
      <c r="BE787">
        <v>1</v>
      </c>
      <c r="BG787" t="s">
        <v>5305</v>
      </c>
      <c r="BI787" t="s">
        <v>312</v>
      </c>
      <c r="BN787" t="s">
        <v>5114</v>
      </c>
      <c r="BO787" t="s">
        <v>5061</v>
      </c>
      <c r="BP787" t="s">
        <v>5062</v>
      </c>
      <c r="BS787" t="e">
        <f>_xlfn.XLOOKUP(AV787,#REF!,#REF!)</f>
        <v>#REF!</v>
      </c>
    </row>
    <row r="788" spans="3:71" x14ac:dyDescent="0.2">
      <c r="C788" t="s">
        <v>94</v>
      </c>
      <c r="E788" t="s">
        <v>2535</v>
      </c>
      <c r="F788" t="s">
        <v>2536</v>
      </c>
      <c r="G788" t="s">
        <v>2537</v>
      </c>
      <c r="H788" s="1">
        <v>45348</v>
      </c>
      <c r="J788" t="s">
        <v>4702</v>
      </c>
      <c r="K788">
        <v>13</v>
      </c>
      <c r="L788" t="s">
        <v>4691</v>
      </c>
      <c r="M788" t="s">
        <v>4444</v>
      </c>
      <c r="N788" t="s">
        <v>4668</v>
      </c>
      <c r="O788" t="s">
        <v>98</v>
      </c>
      <c r="P788" t="s">
        <v>99</v>
      </c>
      <c r="Q788">
        <f t="shared" si="189"/>
        <v>31</v>
      </c>
      <c r="R788" s="3">
        <v>578877</v>
      </c>
      <c r="S788" s="3">
        <v>96479.416666666672</v>
      </c>
      <c r="T788" s="20">
        <v>0</v>
      </c>
      <c r="U788" s="3">
        <f t="shared" si="196"/>
        <v>0</v>
      </c>
      <c r="V788" s="21"/>
      <c r="W788" s="3">
        <v>2319.21875</v>
      </c>
      <c r="X788" s="3">
        <v>1339.9930555555557</v>
      </c>
      <c r="Y788" s="22">
        <v>241.19875000000002</v>
      </c>
      <c r="Z788">
        <v>75</v>
      </c>
      <c r="AB788" s="3">
        <v>0</v>
      </c>
      <c r="AC788" s="3">
        <v>5167</v>
      </c>
      <c r="AD788" s="3">
        <f t="shared" si="195"/>
        <v>105621.82722222223</v>
      </c>
      <c r="AE788" s="3">
        <v>7046.666666666667</v>
      </c>
      <c r="AG788" s="3">
        <f t="shared" si="190"/>
        <v>112668.4938888889</v>
      </c>
      <c r="AJ788" s="3">
        <v>0</v>
      </c>
      <c r="AK788" t="s">
        <v>100</v>
      </c>
      <c r="AM788" s="23">
        <v>0.1</v>
      </c>
      <c r="AN788" s="24">
        <f t="shared" si="197"/>
        <v>112668.4938888889</v>
      </c>
      <c r="AO788" s="25">
        <f t="shared" si="185"/>
        <v>11266.849388888892</v>
      </c>
      <c r="AP788" s="3">
        <f t="shared" si="186"/>
        <v>29700</v>
      </c>
      <c r="AQ788" s="24">
        <f t="shared" si="187"/>
        <v>2970</v>
      </c>
      <c r="AR788" s="24">
        <f t="shared" si="188"/>
        <v>156605.34327777778</v>
      </c>
      <c r="AS788" s="24">
        <f t="shared" si="191"/>
        <v>142368.49388888892</v>
      </c>
      <c r="AT788" t="s">
        <v>134</v>
      </c>
      <c r="AU788" t="s">
        <v>134</v>
      </c>
      <c r="AV788" t="s">
        <v>135</v>
      </c>
      <c r="AW788">
        <v>37208</v>
      </c>
      <c r="AX788" t="s">
        <v>136</v>
      </c>
      <c r="AY788">
        <v>94.088300000000004</v>
      </c>
      <c r="AZ788" s="3">
        <f t="shared" si="192"/>
        <v>1664.4507688817607</v>
      </c>
      <c r="BA788" s="24">
        <f t="shared" si="193"/>
        <v>142368.49388888892</v>
      </c>
      <c r="BB788" s="24">
        <f t="shared" si="194"/>
        <v>14236.849388888862</v>
      </c>
      <c r="BD788" t="s">
        <v>103</v>
      </c>
      <c r="BE788">
        <v>1</v>
      </c>
      <c r="BG788" t="s">
        <v>5305</v>
      </c>
      <c r="BI788" t="s">
        <v>451</v>
      </c>
      <c r="BN788" t="s">
        <v>5157</v>
      </c>
      <c r="BO788" t="s">
        <v>5186</v>
      </c>
      <c r="BP788" t="s">
        <v>5113</v>
      </c>
      <c r="BS788" t="e">
        <f>_xlfn.XLOOKUP(AV788,#REF!,#REF!)</f>
        <v>#REF!</v>
      </c>
    </row>
    <row r="789" spans="3:71" x14ac:dyDescent="0.2">
      <c r="C789" t="s">
        <v>94</v>
      </c>
      <c r="E789" t="s">
        <v>2538</v>
      </c>
      <c r="F789" t="s">
        <v>2539</v>
      </c>
      <c r="G789" t="s">
        <v>2540</v>
      </c>
      <c r="H789" s="1">
        <v>45376</v>
      </c>
      <c r="J789" t="s">
        <v>4697</v>
      </c>
      <c r="K789">
        <v>14</v>
      </c>
      <c r="L789" t="s">
        <v>4691</v>
      </c>
      <c r="M789" t="s">
        <v>4444</v>
      </c>
      <c r="N789" t="s">
        <v>4668</v>
      </c>
      <c r="O789" t="s">
        <v>98</v>
      </c>
      <c r="P789" t="s">
        <v>99</v>
      </c>
      <c r="Q789">
        <f t="shared" si="189"/>
        <v>31</v>
      </c>
      <c r="R789" s="3">
        <v>624417</v>
      </c>
      <c r="S789" s="3">
        <v>104069.41666666667</v>
      </c>
      <c r="T789" s="20">
        <v>0</v>
      </c>
      <c r="U789" s="3">
        <f t="shared" si="196"/>
        <v>0</v>
      </c>
      <c r="V789" s="21"/>
      <c r="W789" s="3">
        <v>2501.6706730769233</v>
      </c>
      <c r="X789" s="3">
        <v>1445.4097222222224</v>
      </c>
      <c r="Y789" s="22">
        <v>260.17374999999998</v>
      </c>
      <c r="Z789">
        <v>75</v>
      </c>
      <c r="AB789" s="3">
        <v>5331.3319718447156</v>
      </c>
      <c r="AC789" s="3">
        <v>4167</v>
      </c>
      <c r="AD789" s="3">
        <f t="shared" si="195"/>
        <v>117850.00278381053</v>
      </c>
      <c r="AE789" s="3">
        <v>7046.666666666667</v>
      </c>
      <c r="AG789" s="3">
        <f t="shared" si="190"/>
        <v>124896.6694504772</v>
      </c>
      <c r="AJ789" s="3">
        <v>7372.3146980524034</v>
      </c>
      <c r="AK789" t="s">
        <v>433</v>
      </c>
      <c r="AL789" t="s">
        <v>434</v>
      </c>
      <c r="AM789" s="23">
        <v>0.1</v>
      </c>
      <c r="AN789" s="24">
        <f t="shared" si="197"/>
        <v>132268.98414852959</v>
      </c>
      <c r="AO789" s="25">
        <f t="shared" si="185"/>
        <v>13226.89841485296</v>
      </c>
      <c r="AP789" s="3">
        <f t="shared" si="186"/>
        <v>29700</v>
      </c>
      <c r="AQ789" s="24">
        <f t="shared" si="187"/>
        <v>2970</v>
      </c>
      <c r="AR789" s="24">
        <f t="shared" si="188"/>
        <v>178165.88256338256</v>
      </c>
      <c r="AS789" s="24">
        <f t="shared" si="191"/>
        <v>161968.98414852959</v>
      </c>
      <c r="AT789" t="s">
        <v>134</v>
      </c>
      <c r="AU789" t="s">
        <v>134</v>
      </c>
      <c r="AV789" t="s">
        <v>135</v>
      </c>
      <c r="AW789">
        <v>37208</v>
      </c>
      <c r="AX789" t="s">
        <v>136</v>
      </c>
      <c r="AY789">
        <v>94.088300000000004</v>
      </c>
      <c r="AZ789" s="3">
        <f t="shared" si="192"/>
        <v>1893.6029513061937</v>
      </c>
      <c r="BA789" s="24">
        <f t="shared" si="193"/>
        <v>161968.98414852959</v>
      </c>
      <c r="BB789" s="24">
        <f t="shared" si="194"/>
        <v>16196.898414852971</v>
      </c>
      <c r="BD789" t="s">
        <v>103</v>
      </c>
      <c r="BE789">
        <v>1</v>
      </c>
      <c r="BG789" t="s">
        <v>5305</v>
      </c>
      <c r="BI789" t="s">
        <v>435</v>
      </c>
      <c r="BN789" t="s">
        <v>5119</v>
      </c>
      <c r="BO789" t="s">
        <v>5186</v>
      </c>
      <c r="BP789" t="s">
        <v>5186</v>
      </c>
      <c r="BS789" t="e">
        <f>_xlfn.XLOOKUP(AV789,#REF!,#REF!)</f>
        <v>#REF!</v>
      </c>
    </row>
    <row r="790" spans="3:71" x14ac:dyDescent="0.2">
      <c r="C790" t="s">
        <v>94</v>
      </c>
      <c r="E790" t="s">
        <v>2541</v>
      </c>
      <c r="F790" t="s">
        <v>2542</v>
      </c>
      <c r="G790" t="s">
        <v>2543</v>
      </c>
      <c r="H790" s="1">
        <v>45404</v>
      </c>
      <c r="J790" t="s">
        <v>4702</v>
      </c>
      <c r="K790">
        <v>13</v>
      </c>
      <c r="L790" t="s">
        <v>4691</v>
      </c>
      <c r="M790" t="s">
        <v>4444</v>
      </c>
      <c r="N790" t="s">
        <v>4807</v>
      </c>
      <c r="O790" t="s">
        <v>98</v>
      </c>
      <c r="P790" t="s">
        <v>99</v>
      </c>
      <c r="Q790">
        <f t="shared" si="189"/>
        <v>31</v>
      </c>
      <c r="R790" s="3">
        <v>629961</v>
      </c>
      <c r="S790" s="3">
        <v>104993.41666666667</v>
      </c>
      <c r="T790" s="20">
        <v>0</v>
      </c>
      <c r="U790" s="3">
        <f t="shared" si="196"/>
        <v>0</v>
      </c>
      <c r="V790" s="21"/>
      <c r="W790" s="3">
        <v>2523.8822115384614</v>
      </c>
      <c r="X790" s="3">
        <v>1458.2430555555557</v>
      </c>
      <c r="Y790" s="22">
        <v>262.48374999999999</v>
      </c>
      <c r="Z790">
        <v>75</v>
      </c>
      <c r="AB790" s="3">
        <v>0</v>
      </c>
      <c r="AC790" s="3">
        <v>4167</v>
      </c>
      <c r="AD790" s="3">
        <f t="shared" si="195"/>
        <v>113480.0256837607</v>
      </c>
      <c r="AE790" s="3">
        <v>7046.666666666667</v>
      </c>
      <c r="AG790" s="3">
        <f t="shared" si="190"/>
        <v>120526.69235042737</v>
      </c>
      <c r="AJ790" s="3">
        <v>0</v>
      </c>
      <c r="AK790" t="s">
        <v>100</v>
      </c>
      <c r="AM790" s="23">
        <v>0.1</v>
      </c>
      <c r="AN790" s="24">
        <f t="shared" si="197"/>
        <v>120526.69235042737</v>
      </c>
      <c r="AO790" s="25">
        <f t="shared" si="185"/>
        <v>12052.669235042738</v>
      </c>
      <c r="AP790" s="3">
        <f t="shared" si="186"/>
        <v>29700</v>
      </c>
      <c r="AQ790" s="24">
        <f t="shared" si="187"/>
        <v>2970</v>
      </c>
      <c r="AR790" s="24">
        <f t="shared" si="188"/>
        <v>165249.36158547012</v>
      </c>
      <c r="AS790" s="24">
        <f t="shared" si="191"/>
        <v>150226.69235042739</v>
      </c>
      <c r="AT790" t="s">
        <v>134</v>
      </c>
      <c r="AU790" t="s">
        <v>134</v>
      </c>
      <c r="AV790" t="s">
        <v>135</v>
      </c>
      <c r="AW790">
        <v>37208</v>
      </c>
      <c r="AX790" t="s">
        <v>136</v>
      </c>
      <c r="AY790">
        <v>94.088300000000004</v>
      </c>
      <c r="AZ790" s="3">
        <f t="shared" si="192"/>
        <v>1756.3221100335547</v>
      </c>
      <c r="BA790" s="24">
        <f t="shared" si="193"/>
        <v>150226.69235042739</v>
      </c>
      <c r="BB790" s="24">
        <f t="shared" si="194"/>
        <v>15022.669235042733</v>
      </c>
      <c r="BD790" t="s">
        <v>103</v>
      </c>
      <c r="BE790">
        <v>1</v>
      </c>
      <c r="BG790" t="s">
        <v>5305</v>
      </c>
      <c r="BI790" t="s">
        <v>598</v>
      </c>
      <c r="BN790" t="s">
        <v>5128</v>
      </c>
      <c r="BO790" t="s">
        <v>5186</v>
      </c>
      <c r="BP790" t="s">
        <v>5186</v>
      </c>
      <c r="BS790" t="e">
        <f>_xlfn.XLOOKUP(AV790,#REF!,#REF!)</f>
        <v>#REF!</v>
      </c>
    </row>
    <row r="791" spans="3:71" x14ac:dyDescent="0.2">
      <c r="C791" t="s">
        <v>94</v>
      </c>
      <c r="E791" t="s">
        <v>2544</v>
      </c>
      <c r="F791" t="s">
        <v>2545</v>
      </c>
      <c r="G791" t="s">
        <v>2546</v>
      </c>
      <c r="H791" s="1">
        <v>45351</v>
      </c>
      <c r="J791" t="s">
        <v>4708</v>
      </c>
      <c r="K791">
        <v>12</v>
      </c>
      <c r="L791" t="s">
        <v>4691</v>
      </c>
      <c r="M791" t="s">
        <v>4444</v>
      </c>
      <c r="N791" t="s">
        <v>4668</v>
      </c>
      <c r="O791" t="s">
        <v>98</v>
      </c>
      <c r="P791" t="s">
        <v>99</v>
      </c>
      <c r="Q791">
        <f t="shared" si="189"/>
        <v>31</v>
      </c>
      <c r="R791" s="3">
        <v>252396</v>
      </c>
      <c r="S791" s="3">
        <v>38368.666666666664</v>
      </c>
      <c r="T791" s="20">
        <v>0</v>
      </c>
      <c r="U791" s="3">
        <f t="shared" si="196"/>
        <v>0</v>
      </c>
      <c r="V791" s="21"/>
      <c r="W791" s="3">
        <v>1011.2019230769232</v>
      </c>
      <c r="X791" s="3">
        <v>584.25</v>
      </c>
      <c r="Y791" s="22">
        <v>105.16500000000001</v>
      </c>
      <c r="Z791">
        <v>75</v>
      </c>
      <c r="AB791" s="3">
        <v>0</v>
      </c>
      <c r="AC791" s="3">
        <v>4167</v>
      </c>
      <c r="AD791" s="3">
        <f t="shared" si="195"/>
        <v>44311.283589743587</v>
      </c>
      <c r="AE791" s="3">
        <v>7046.666666666667</v>
      </c>
      <c r="AG791" s="3">
        <f t="shared" si="190"/>
        <v>51357.950256410251</v>
      </c>
      <c r="AJ791" s="3">
        <v>35252.628306604311</v>
      </c>
      <c r="AK791" t="s">
        <v>1002</v>
      </c>
      <c r="AL791" t="s">
        <v>1003</v>
      </c>
      <c r="AM791" s="23">
        <v>0.1</v>
      </c>
      <c r="AN791" s="24">
        <f t="shared" si="197"/>
        <v>86610.578563014569</v>
      </c>
      <c r="AO791" s="25">
        <f t="shared" si="185"/>
        <v>8661.0578563014569</v>
      </c>
      <c r="AP791" s="3">
        <f t="shared" si="186"/>
        <v>29700</v>
      </c>
      <c r="AQ791" s="24">
        <f t="shared" si="187"/>
        <v>2970</v>
      </c>
      <c r="AR791" s="24">
        <f t="shared" si="188"/>
        <v>127941.63641931603</v>
      </c>
      <c r="AS791" s="24">
        <f t="shared" si="191"/>
        <v>116310.57856301457</v>
      </c>
      <c r="AT791" t="s">
        <v>134</v>
      </c>
      <c r="AU791" t="s">
        <v>134</v>
      </c>
      <c r="AV791" t="s">
        <v>135</v>
      </c>
      <c r="AW791">
        <v>90292</v>
      </c>
      <c r="AX791" t="s">
        <v>136</v>
      </c>
      <c r="AY791">
        <v>94.088300000000004</v>
      </c>
      <c r="AZ791" s="3">
        <f t="shared" si="192"/>
        <v>1359.8038908059345</v>
      </c>
      <c r="BA791" s="24">
        <f t="shared" si="193"/>
        <v>116310.57856301457</v>
      </c>
      <c r="BB791" s="24">
        <f t="shared" si="194"/>
        <v>11631.057856301457</v>
      </c>
      <c r="BD791" t="s">
        <v>103</v>
      </c>
      <c r="BE791">
        <v>1</v>
      </c>
      <c r="BG791" t="s">
        <v>5305</v>
      </c>
      <c r="BI791" t="s">
        <v>451</v>
      </c>
      <c r="BN791" t="s">
        <v>5139</v>
      </c>
      <c r="BO791" t="s">
        <v>5184</v>
      </c>
      <c r="BP791" t="s">
        <v>5186</v>
      </c>
      <c r="BS791" t="e">
        <f>_xlfn.XLOOKUP(AV791,#REF!,#REF!)</f>
        <v>#REF!</v>
      </c>
    </row>
    <row r="792" spans="3:71" x14ac:dyDescent="0.2">
      <c r="C792" t="s">
        <v>94</v>
      </c>
      <c r="E792" t="s">
        <v>2547</v>
      </c>
      <c r="F792" t="s">
        <v>2548</v>
      </c>
      <c r="G792" t="s">
        <v>2549</v>
      </c>
      <c r="H792" s="1">
        <v>45355</v>
      </c>
      <c r="J792" t="s">
        <v>4708</v>
      </c>
      <c r="K792">
        <v>12</v>
      </c>
      <c r="L792" t="s">
        <v>4616</v>
      </c>
      <c r="M792" t="s">
        <v>4464</v>
      </c>
      <c r="N792" t="s">
        <v>4668</v>
      </c>
      <c r="O792" t="s">
        <v>98</v>
      </c>
      <c r="P792" t="s">
        <v>99</v>
      </c>
      <c r="Q792">
        <f t="shared" si="189"/>
        <v>31</v>
      </c>
      <c r="R792" s="3">
        <v>405000</v>
      </c>
      <c r="S792" s="3">
        <v>72101.333333333328</v>
      </c>
      <c r="T792" s="20">
        <v>0</v>
      </c>
      <c r="U792" s="3">
        <f t="shared" si="196"/>
        <v>0</v>
      </c>
      <c r="V792" s="21"/>
      <c r="W792" s="3">
        <v>1622.596153846154</v>
      </c>
      <c r="X792" s="3">
        <v>937.5</v>
      </c>
      <c r="Y792" s="22">
        <v>168.75</v>
      </c>
      <c r="Z792">
        <v>75</v>
      </c>
      <c r="AB792" s="3">
        <v>0</v>
      </c>
      <c r="AC792" s="3">
        <v>4167</v>
      </c>
      <c r="AD792" s="3">
        <f t="shared" si="195"/>
        <v>79072.179487179485</v>
      </c>
      <c r="AE792" s="3">
        <v>12402.5</v>
      </c>
      <c r="AG792" s="3">
        <f t="shared" si="190"/>
        <v>91474.679487179485</v>
      </c>
      <c r="AJ792" s="3">
        <v>0</v>
      </c>
      <c r="AK792" t="s">
        <v>100</v>
      </c>
      <c r="AM792" s="23">
        <v>0.05</v>
      </c>
      <c r="AN792" s="24">
        <f t="shared" si="197"/>
        <v>91474.679487179485</v>
      </c>
      <c r="AO792" s="25">
        <f t="shared" si="185"/>
        <v>4573.7339743589746</v>
      </c>
      <c r="AP792" s="3">
        <f t="shared" si="186"/>
        <v>29700</v>
      </c>
      <c r="AQ792" s="24">
        <f t="shared" si="187"/>
        <v>1485</v>
      </c>
      <c r="AR792" s="24">
        <f t="shared" si="188"/>
        <v>127233.41346153845</v>
      </c>
      <c r="AS792" s="24">
        <f t="shared" si="191"/>
        <v>121174.67948717948</v>
      </c>
      <c r="AT792" t="s">
        <v>134</v>
      </c>
      <c r="AU792" t="s">
        <v>134</v>
      </c>
      <c r="AV792" t="s">
        <v>135</v>
      </c>
      <c r="AW792">
        <v>90342</v>
      </c>
      <c r="AX792" t="s">
        <v>136</v>
      </c>
      <c r="AY792">
        <v>94.088300000000004</v>
      </c>
      <c r="AZ792" s="3">
        <f t="shared" si="192"/>
        <v>1352.276674799507</v>
      </c>
      <c r="BA792" s="24">
        <f t="shared" si="193"/>
        <v>121174.67948717948</v>
      </c>
      <c r="BB792" s="24">
        <f t="shared" si="194"/>
        <v>6058.7339743589691</v>
      </c>
      <c r="BD792" t="s">
        <v>103</v>
      </c>
      <c r="BE792">
        <v>1</v>
      </c>
      <c r="BG792" t="s">
        <v>5305</v>
      </c>
      <c r="BI792" t="s">
        <v>243</v>
      </c>
      <c r="BN792" t="s">
        <v>5116</v>
      </c>
      <c r="BO792" t="s">
        <v>5066</v>
      </c>
      <c r="BP792" t="s">
        <v>5066</v>
      </c>
      <c r="BS792" t="e">
        <f>_xlfn.XLOOKUP(AV792,#REF!,#REF!)</f>
        <v>#REF!</v>
      </c>
    </row>
    <row r="793" spans="3:71" x14ac:dyDescent="0.2">
      <c r="C793" t="s">
        <v>94</v>
      </c>
      <c r="E793" t="s">
        <v>2550</v>
      </c>
      <c r="F793" t="s">
        <v>2551</v>
      </c>
      <c r="G793" t="s">
        <v>2552</v>
      </c>
      <c r="H793" s="1">
        <v>45362</v>
      </c>
      <c r="J793" t="s">
        <v>4778</v>
      </c>
      <c r="K793">
        <v>11</v>
      </c>
      <c r="L793" t="s">
        <v>4667</v>
      </c>
      <c r="M793" t="s">
        <v>3984</v>
      </c>
      <c r="N793" t="s">
        <v>4668</v>
      </c>
      <c r="O793" t="s">
        <v>98</v>
      </c>
      <c r="P793" t="s">
        <v>99</v>
      </c>
      <c r="Q793">
        <f t="shared" si="189"/>
        <v>31</v>
      </c>
      <c r="R793" s="3">
        <v>254895</v>
      </c>
      <c r="S793" s="3">
        <v>42482.5</v>
      </c>
      <c r="T793" s="20">
        <v>0</v>
      </c>
      <c r="U793" s="3">
        <f t="shared" si="196"/>
        <v>0</v>
      </c>
      <c r="V793" s="21"/>
      <c r="W793" s="3">
        <v>1021.2139423076923</v>
      </c>
      <c r="X793" s="3">
        <v>590.03472222222229</v>
      </c>
      <c r="Y793" s="22">
        <v>106.20625</v>
      </c>
      <c r="Z793">
        <v>75</v>
      </c>
      <c r="AB793" s="3">
        <v>0</v>
      </c>
      <c r="AC793" s="3">
        <v>4167</v>
      </c>
      <c r="AD793" s="3">
        <f t="shared" si="195"/>
        <v>48441.954914529917</v>
      </c>
      <c r="AE793" s="3">
        <v>4154.166666666667</v>
      </c>
      <c r="AG793" s="3">
        <f t="shared" si="190"/>
        <v>52596.121581196581</v>
      </c>
      <c r="AJ793" s="3">
        <v>4428.6782206037651</v>
      </c>
      <c r="AK793" t="s">
        <v>166</v>
      </c>
      <c r="AL793" t="s">
        <v>165</v>
      </c>
      <c r="AM793" s="23">
        <v>0.05</v>
      </c>
      <c r="AN793" s="24">
        <f t="shared" si="197"/>
        <v>57024.799801800349</v>
      </c>
      <c r="AO793" s="25">
        <f t="shared" si="185"/>
        <v>2851.2399900900177</v>
      </c>
      <c r="AP793" s="3">
        <f t="shared" si="186"/>
        <v>29700</v>
      </c>
      <c r="AQ793" s="24">
        <f t="shared" si="187"/>
        <v>1485</v>
      </c>
      <c r="AR793" s="24">
        <f t="shared" si="188"/>
        <v>91061.039791890362</v>
      </c>
      <c r="AS793" s="24">
        <f t="shared" si="191"/>
        <v>86724.799801800342</v>
      </c>
      <c r="AT793" t="s">
        <v>225</v>
      </c>
      <c r="AU793" t="s">
        <v>225</v>
      </c>
      <c r="AV793" t="s">
        <v>156</v>
      </c>
      <c r="AW793" t="s">
        <v>4865</v>
      </c>
      <c r="AX793" t="s">
        <v>157</v>
      </c>
      <c r="AY793">
        <v>125.569</v>
      </c>
      <c r="AZ793" s="3">
        <f t="shared" si="192"/>
        <v>725.18726590074266</v>
      </c>
      <c r="BA793" s="24">
        <f t="shared" si="193"/>
        <v>86724.799801800342</v>
      </c>
      <c r="BB793" s="24">
        <f t="shared" si="194"/>
        <v>4336.23999009002</v>
      </c>
      <c r="BD793" t="s">
        <v>103</v>
      </c>
      <c r="BE793">
        <v>1</v>
      </c>
      <c r="BG793" t="s">
        <v>5309</v>
      </c>
      <c r="BI793" t="s">
        <v>144</v>
      </c>
      <c r="BN793" t="s">
        <v>5067</v>
      </c>
      <c r="BO793" t="s">
        <v>5074</v>
      </c>
      <c r="BP793" t="s">
        <v>5169</v>
      </c>
      <c r="BS793" t="e">
        <f>_xlfn.XLOOKUP(AV793,#REF!,#REF!)</f>
        <v>#REF!</v>
      </c>
    </row>
    <row r="794" spans="3:71" x14ac:dyDescent="0.2">
      <c r="C794" t="s">
        <v>94</v>
      </c>
      <c r="E794" t="s">
        <v>2553</v>
      </c>
      <c r="F794" t="s">
        <v>2554</v>
      </c>
      <c r="G794" t="s">
        <v>2555</v>
      </c>
      <c r="H794" s="1">
        <v>45362</v>
      </c>
      <c r="J794" t="s">
        <v>4778</v>
      </c>
      <c r="K794">
        <v>11</v>
      </c>
      <c r="L794" t="s">
        <v>4667</v>
      </c>
      <c r="M794" t="s">
        <v>3984</v>
      </c>
      <c r="N794" t="s">
        <v>4668</v>
      </c>
      <c r="O794" t="s">
        <v>98</v>
      </c>
      <c r="P794" t="s">
        <v>99</v>
      </c>
      <c r="Q794">
        <f t="shared" si="189"/>
        <v>31</v>
      </c>
      <c r="R794" s="3">
        <v>311743</v>
      </c>
      <c r="S794" s="3">
        <v>51957.083333333336</v>
      </c>
      <c r="T794" s="20">
        <v>0</v>
      </c>
      <c r="U794" s="3">
        <f t="shared" si="196"/>
        <v>0</v>
      </c>
      <c r="V794" s="21"/>
      <c r="W794" s="3">
        <v>1248.9703525641028</v>
      </c>
      <c r="X794" s="3">
        <v>721.62731481481489</v>
      </c>
      <c r="Y794" s="22">
        <v>129.89291666666665</v>
      </c>
      <c r="Z794">
        <v>75</v>
      </c>
      <c r="AB794" s="3">
        <v>2151.3830017052082</v>
      </c>
      <c r="AC794" s="3">
        <v>4167</v>
      </c>
      <c r="AD794" s="3">
        <f t="shared" si="195"/>
        <v>60450.956919084128</v>
      </c>
      <c r="AE794" s="3">
        <v>4154.166666666667</v>
      </c>
      <c r="AG794" s="3">
        <f t="shared" si="190"/>
        <v>64605.123585750793</v>
      </c>
      <c r="AJ794" s="3">
        <v>4428.6782206037651</v>
      </c>
      <c r="AK794" t="s">
        <v>166</v>
      </c>
      <c r="AL794" t="s">
        <v>165</v>
      </c>
      <c r="AM794" s="23">
        <v>0.05</v>
      </c>
      <c r="AN794" s="24">
        <f t="shared" si="197"/>
        <v>69033.801806354561</v>
      </c>
      <c r="AO794" s="25">
        <f t="shared" si="185"/>
        <v>3451.6900903177284</v>
      </c>
      <c r="AP794" s="3">
        <f t="shared" si="186"/>
        <v>29700</v>
      </c>
      <c r="AQ794" s="24">
        <f t="shared" si="187"/>
        <v>1485</v>
      </c>
      <c r="AR794" s="24">
        <f t="shared" si="188"/>
        <v>103670.49189667229</v>
      </c>
      <c r="AS794" s="24">
        <f t="shared" si="191"/>
        <v>98733.801806354561</v>
      </c>
      <c r="AT794" t="s">
        <v>225</v>
      </c>
      <c r="AU794" t="s">
        <v>225</v>
      </c>
      <c r="AV794" t="s">
        <v>156</v>
      </c>
      <c r="AW794" t="s">
        <v>4895</v>
      </c>
      <c r="AX794" t="s">
        <v>157</v>
      </c>
      <c r="AY794">
        <v>125.569</v>
      </c>
      <c r="AZ794" s="3">
        <f t="shared" si="192"/>
        <v>825.60577767340897</v>
      </c>
      <c r="BA794" s="24">
        <f t="shared" si="193"/>
        <v>98733.801806354561</v>
      </c>
      <c r="BB794" s="24">
        <f t="shared" si="194"/>
        <v>4936.6900903177302</v>
      </c>
      <c r="BD794" t="s">
        <v>103</v>
      </c>
      <c r="BE794">
        <v>1</v>
      </c>
      <c r="BG794" t="s">
        <v>5309</v>
      </c>
      <c r="BI794" t="s">
        <v>144</v>
      </c>
      <c r="BN794" t="s">
        <v>5067</v>
      </c>
      <c r="BO794" t="s">
        <v>5074</v>
      </c>
      <c r="BP794" t="s">
        <v>5169</v>
      </c>
      <c r="BS794" t="e">
        <f>_xlfn.XLOOKUP(AV794,#REF!,#REF!)</f>
        <v>#REF!</v>
      </c>
    </row>
    <row r="795" spans="3:71" x14ac:dyDescent="0.2">
      <c r="C795" t="s">
        <v>94</v>
      </c>
      <c r="E795" t="s">
        <v>2556</v>
      </c>
      <c r="F795" t="s">
        <v>2557</v>
      </c>
      <c r="G795" t="s">
        <v>2558</v>
      </c>
      <c r="H795" s="1">
        <v>45362</v>
      </c>
      <c r="J795" t="s">
        <v>4778</v>
      </c>
      <c r="K795">
        <v>11</v>
      </c>
      <c r="L795" t="s">
        <v>4667</v>
      </c>
      <c r="M795" t="s">
        <v>3984</v>
      </c>
      <c r="N795" t="s">
        <v>4668</v>
      </c>
      <c r="O795" t="s">
        <v>98</v>
      </c>
      <c r="P795" t="s">
        <v>99</v>
      </c>
      <c r="Q795">
        <f t="shared" si="189"/>
        <v>31</v>
      </c>
      <c r="R795" s="3">
        <v>252372</v>
      </c>
      <c r="S795" s="3">
        <v>37265.166666666664</v>
      </c>
      <c r="T795" s="20">
        <v>0</v>
      </c>
      <c r="U795" s="3">
        <f t="shared" si="196"/>
        <v>0</v>
      </c>
      <c r="V795" s="21"/>
      <c r="W795" s="3">
        <v>1011.1057692307694</v>
      </c>
      <c r="X795" s="3">
        <v>584.19444444444457</v>
      </c>
      <c r="Y795" s="22">
        <v>105.155</v>
      </c>
      <c r="Z795">
        <v>75</v>
      </c>
      <c r="AB795" s="3">
        <v>0</v>
      </c>
      <c r="AC795" s="3">
        <v>4167</v>
      </c>
      <c r="AD795" s="3">
        <f t="shared" si="195"/>
        <v>43207.621880341874</v>
      </c>
      <c r="AE795" s="3">
        <v>4154.166666666667</v>
      </c>
      <c r="AG795" s="3">
        <f t="shared" si="190"/>
        <v>47361.788547008538</v>
      </c>
      <c r="AJ795" s="3">
        <v>4428.6782206037651</v>
      </c>
      <c r="AK795" t="s">
        <v>166</v>
      </c>
      <c r="AL795" t="s">
        <v>165</v>
      </c>
      <c r="AM795" s="23">
        <v>0.05</v>
      </c>
      <c r="AN795" s="24">
        <f t="shared" si="197"/>
        <v>51790.466767612306</v>
      </c>
      <c r="AO795" s="25">
        <f t="shared" si="185"/>
        <v>2589.5233383806153</v>
      </c>
      <c r="AP795" s="3">
        <f t="shared" si="186"/>
        <v>29700</v>
      </c>
      <c r="AQ795" s="24">
        <f t="shared" si="187"/>
        <v>1485</v>
      </c>
      <c r="AR795" s="24">
        <f t="shared" si="188"/>
        <v>85564.990105992925</v>
      </c>
      <c r="AS795" s="24">
        <f t="shared" si="191"/>
        <v>81490.466767612306</v>
      </c>
      <c r="AT795" t="s">
        <v>225</v>
      </c>
      <c r="AU795" t="s">
        <v>225</v>
      </c>
      <c r="AV795" t="s">
        <v>156</v>
      </c>
      <c r="AW795" t="s">
        <v>4904</v>
      </c>
      <c r="AX795" t="s">
        <v>157</v>
      </c>
      <c r="AY795">
        <v>125.569</v>
      </c>
      <c r="AZ795" s="3">
        <f t="shared" si="192"/>
        <v>681.41810563111062</v>
      </c>
      <c r="BA795" s="24">
        <f t="shared" si="193"/>
        <v>81490.466767612306</v>
      </c>
      <c r="BB795" s="24">
        <f t="shared" si="194"/>
        <v>4074.523338380619</v>
      </c>
      <c r="BD795" t="s">
        <v>103</v>
      </c>
      <c r="BE795">
        <v>1</v>
      </c>
      <c r="BG795" t="s">
        <v>5309</v>
      </c>
      <c r="BI795" t="s">
        <v>144</v>
      </c>
      <c r="BN795" t="s">
        <v>5067</v>
      </c>
      <c r="BO795" t="s">
        <v>5074</v>
      </c>
      <c r="BP795" t="s">
        <v>5172</v>
      </c>
      <c r="BS795" t="e">
        <f>_xlfn.XLOOKUP(AV795,#REF!,#REF!)</f>
        <v>#REF!</v>
      </c>
    </row>
    <row r="796" spans="3:71" x14ac:dyDescent="0.2">
      <c r="C796" t="s">
        <v>94</v>
      </c>
      <c r="E796" t="s">
        <v>2559</v>
      </c>
      <c r="F796" t="s">
        <v>2560</v>
      </c>
      <c r="G796" t="s">
        <v>2561</v>
      </c>
      <c r="H796" s="1">
        <v>45362</v>
      </c>
      <c r="J796" t="s">
        <v>4778</v>
      </c>
      <c r="K796">
        <v>11</v>
      </c>
      <c r="L796" t="s">
        <v>4667</v>
      </c>
      <c r="M796" t="s">
        <v>3984</v>
      </c>
      <c r="N796" t="s">
        <v>4668</v>
      </c>
      <c r="O796" t="s">
        <v>98</v>
      </c>
      <c r="P796" t="s">
        <v>99</v>
      </c>
      <c r="Q796">
        <f t="shared" si="189"/>
        <v>31</v>
      </c>
      <c r="R796" s="3">
        <v>259734</v>
      </c>
      <c r="S796" s="3">
        <v>48289</v>
      </c>
      <c r="T796" s="20">
        <v>0</v>
      </c>
      <c r="U796" s="3">
        <f t="shared" si="196"/>
        <v>0</v>
      </c>
      <c r="V796" s="21"/>
      <c r="W796" s="3">
        <v>1040.6009615384617</v>
      </c>
      <c r="X796" s="3">
        <v>601.2361111111112</v>
      </c>
      <c r="Y796" s="22">
        <v>108.2225</v>
      </c>
      <c r="Z796">
        <v>75</v>
      </c>
      <c r="AB796" s="3">
        <v>1920.8776800939359</v>
      </c>
      <c r="AC796" s="3">
        <v>5167</v>
      </c>
      <c r="AD796" s="3">
        <f t="shared" si="195"/>
        <v>57201.937252743512</v>
      </c>
      <c r="AE796" s="3">
        <v>4154.166666666667</v>
      </c>
      <c r="AG796" s="3">
        <f t="shared" si="190"/>
        <v>61356.103919410176</v>
      </c>
      <c r="AJ796" s="3">
        <v>0</v>
      </c>
      <c r="AK796" t="s">
        <v>100</v>
      </c>
      <c r="AM796" s="23">
        <v>0.05</v>
      </c>
      <c r="AN796" s="24">
        <f t="shared" si="197"/>
        <v>61356.103919410176</v>
      </c>
      <c r="AO796" s="25">
        <f t="shared" si="185"/>
        <v>3067.805195970509</v>
      </c>
      <c r="AP796" s="3">
        <f t="shared" si="186"/>
        <v>29700</v>
      </c>
      <c r="AQ796" s="24">
        <f t="shared" si="187"/>
        <v>1485</v>
      </c>
      <c r="AR796" s="24">
        <f t="shared" si="188"/>
        <v>95608.909115380695</v>
      </c>
      <c r="AS796" s="24">
        <f t="shared" si="191"/>
        <v>91056.103919410176</v>
      </c>
      <c r="AT796" t="s">
        <v>134</v>
      </c>
      <c r="AU796" t="s">
        <v>134</v>
      </c>
      <c r="AV796" t="s">
        <v>135</v>
      </c>
      <c r="AW796">
        <v>34732</v>
      </c>
      <c r="AX796" t="s">
        <v>136</v>
      </c>
      <c r="AY796">
        <v>94.088300000000004</v>
      </c>
      <c r="AZ796" s="3">
        <f t="shared" si="192"/>
        <v>1016.1615112121347</v>
      </c>
      <c r="BA796" s="24">
        <f t="shared" si="193"/>
        <v>91056.103919410176</v>
      </c>
      <c r="BB796" s="24">
        <f t="shared" si="194"/>
        <v>4552.805195970519</v>
      </c>
      <c r="BD796" t="s">
        <v>103</v>
      </c>
      <c r="BE796">
        <v>1</v>
      </c>
      <c r="BG796" t="s">
        <v>5305</v>
      </c>
      <c r="BI796" t="s">
        <v>144</v>
      </c>
      <c r="BN796" t="s">
        <v>5067</v>
      </c>
      <c r="BO796" t="s">
        <v>5082</v>
      </c>
      <c r="BP796" t="s">
        <v>5083</v>
      </c>
      <c r="BS796" t="e">
        <f>_xlfn.XLOOKUP(AV796,#REF!,#REF!)</f>
        <v>#REF!</v>
      </c>
    </row>
    <row r="797" spans="3:71" x14ac:dyDescent="0.2">
      <c r="C797" t="s">
        <v>94</v>
      </c>
      <c r="E797" t="s">
        <v>2562</v>
      </c>
      <c r="F797" t="s">
        <v>2563</v>
      </c>
      <c r="G797" t="s">
        <v>2564</v>
      </c>
      <c r="H797" s="1">
        <v>45362</v>
      </c>
      <c r="J797" t="s">
        <v>4778</v>
      </c>
      <c r="K797">
        <v>11</v>
      </c>
      <c r="L797" t="s">
        <v>4667</v>
      </c>
      <c r="M797" t="s">
        <v>3984</v>
      </c>
      <c r="N797" t="s">
        <v>4668</v>
      </c>
      <c r="O797" t="s">
        <v>98</v>
      </c>
      <c r="P797" t="s">
        <v>99</v>
      </c>
      <c r="Q797">
        <f t="shared" si="189"/>
        <v>31</v>
      </c>
      <c r="R797" s="3">
        <v>254849</v>
      </c>
      <c r="S797" s="3">
        <v>47474.833333333336</v>
      </c>
      <c r="T797" s="20">
        <v>0</v>
      </c>
      <c r="U797" s="3">
        <f t="shared" si="196"/>
        <v>0</v>
      </c>
      <c r="V797" s="21"/>
      <c r="W797" s="3">
        <v>1021.0296474358973</v>
      </c>
      <c r="X797" s="3">
        <v>589.92824074074076</v>
      </c>
      <c r="Y797" s="22">
        <v>106.18708333333335</v>
      </c>
      <c r="Z797">
        <v>75</v>
      </c>
      <c r="AB797" s="3">
        <v>0</v>
      </c>
      <c r="AC797" s="3">
        <v>4167</v>
      </c>
      <c r="AD797" s="3">
        <f t="shared" si="195"/>
        <v>53433.978304843302</v>
      </c>
      <c r="AE797" s="3">
        <v>4154.166666666667</v>
      </c>
      <c r="AG797" s="3">
        <f t="shared" si="190"/>
        <v>57588.144971509966</v>
      </c>
      <c r="AJ797" s="3">
        <v>0</v>
      </c>
      <c r="AK797" t="s">
        <v>100</v>
      </c>
      <c r="AM797" s="23">
        <v>0.05</v>
      </c>
      <c r="AN797" s="24">
        <f t="shared" si="197"/>
        <v>57588.144971509966</v>
      </c>
      <c r="AO797" s="25">
        <f t="shared" si="185"/>
        <v>2879.4072485754987</v>
      </c>
      <c r="AP797" s="3">
        <f t="shared" si="186"/>
        <v>29700</v>
      </c>
      <c r="AQ797" s="24">
        <f t="shared" si="187"/>
        <v>1485</v>
      </c>
      <c r="AR797" s="24">
        <f t="shared" si="188"/>
        <v>91652.552220085461</v>
      </c>
      <c r="AS797" s="24">
        <f t="shared" si="191"/>
        <v>87288.144971509959</v>
      </c>
      <c r="AT797" t="s">
        <v>134</v>
      </c>
      <c r="AU797" t="s">
        <v>134</v>
      </c>
      <c r="AV797" t="s">
        <v>135</v>
      </c>
      <c r="AW797">
        <v>19883</v>
      </c>
      <c r="AX797" t="s">
        <v>136</v>
      </c>
      <c r="AY797">
        <v>94.088300000000004</v>
      </c>
      <c r="AZ797" s="3">
        <f t="shared" si="192"/>
        <v>974.11210766998079</v>
      </c>
      <c r="BA797" s="24">
        <f t="shared" si="193"/>
        <v>87288.144971509959</v>
      </c>
      <c r="BB797" s="24">
        <f t="shared" si="194"/>
        <v>4364.4072485755023</v>
      </c>
      <c r="BD797" t="s">
        <v>103</v>
      </c>
      <c r="BE797">
        <v>1</v>
      </c>
      <c r="BG797" t="s">
        <v>5305</v>
      </c>
      <c r="BI797" t="s">
        <v>144</v>
      </c>
      <c r="BN797" t="s">
        <v>5067</v>
      </c>
      <c r="BO797" t="s">
        <v>5088</v>
      </c>
      <c r="BP797" t="s">
        <v>5089</v>
      </c>
      <c r="BS797" t="e">
        <f>_xlfn.XLOOKUP(AV797,#REF!,#REF!)</f>
        <v>#REF!</v>
      </c>
    </row>
    <row r="798" spans="3:71" x14ac:dyDescent="0.2">
      <c r="C798" t="s">
        <v>94</v>
      </c>
      <c r="E798" t="s">
        <v>2565</v>
      </c>
      <c r="F798" t="s">
        <v>2566</v>
      </c>
      <c r="G798" t="s">
        <v>2567</v>
      </c>
      <c r="H798" s="1">
        <v>45384</v>
      </c>
      <c r="J798" t="s">
        <v>4690</v>
      </c>
      <c r="K798">
        <v>17</v>
      </c>
      <c r="L798" t="s">
        <v>4783</v>
      </c>
      <c r="M798" t="s">
        <v>3525</v>
      </c>
      <c r="N798" t="s">
        <v>4668</v>
      </c>
      <c r="O798" t="s">
        <v>98</v>
      </c>
      <c r="P798" t="s">
        <v>99</v>
      </c>
      <c r="Q798">
        <f t="shared" si="189"/>
        <v>31</v>
      </c>
      <c r="R798" s="3">
        <v>1711752</v>
      </c>
      <c r="S798" s="3">
        <v>285292</v>
      </c>
      <c r="T798" s="20">
        <v>0.15</v>
      </c>
      <c r="U798" s="3">
        <f t="shared" si="196"/>
        <v>42793.799999999996</v>
      </c>
      <c r="V798" s="21"/>
      <c r="W798" s="3">
        <v>6857.9807692307695</v>
      </c>
      <c r="X798" s="3">
        <v>3962.3888888888891</v>
      </c>
      <c r="Y798" s="22">
        <v>713.23</v>
      </c>
      <c r="Z798">
        <v>75</v>
      </c>
      <c r="AB798" s="3">
        <v>13737.09269993578</v>
      </c>
      <c r="AC798" s="3">
        <v>4167</v>
      </c>
      <c r="AD798" s="3">
        <f t="shared" si="195"/>
        <v>357598.49235805537</v>
      </c>
      <c r="AE798" s="3">
        <v>13617.5</v>
      </c>
      <c r="AG798" s="3">
        <f t="shared" si="190"/>
        <v>371215.99235805537</v>
      </c>
      <c r="AJ798" s="3">
        <v>0</v>
      </c>
      <c r="AK798" t="s">
        <v>100</v>
      </c>
      <c r="AM798" s="23">
        <v>8.5000000000000006E-2</v>
      </c>
      <c r="AN798" s="24">
        <f t="shared" si="197"/>
        <v>371215.99235805537</v>
      </c>
      <c r="AO798" s="25">
        <f t="shared" si="185"/>
        <v>31553.359350434708</v>
      </c>
      <c r="AP798" s="3">
        <f t="shared" si="186"/>
        <v>29700</v>
      </c>
      <c r="AQ798" s="24">
        <f t="shared" si="187"/>
        <v>2524.5</v>
      </c>
      <c r="AR798" s="24">
        <f t="shared" si="188"/>
        <v>434993.85170849005</v>
      </c>
      <c r="AS798" s="24">
        <f t="shared" si="191"/>
        <v>400915.99235805537</v>
      </c>
      <c r="AT798" t="s">
        <v>134</v>
      </c>
      <c r="AU798" t="s">
        <v>134</v>
      </c>
      <c r="AV798" t="s">
        <v>135</v>
      </c>
      <c r="AW798">
        <v>94627</v>
      </c>
      <c r="AX798" t="s">
        <v>136</v>
      </c>
      <c r="AY798">
        <v>94.088300000000004</v>
      </c>
      <c r="AZ798" s="3">
        <f t="shared" si="192"/>
        <v>4623.251261936819</v>
      </c>
      <c r="BA798" s="24">
        <f t="shared" si="193"/>
        <v>400915.99235805537</v>
      </c>
      <c r="BB798" s="24">
        <f t="shared" si="194"/>
        <v>34077.859350434679</v>
      </c>
      <c r="BD798" t="s">
        <v>103</v>
      </c>
      <c r="BE798">
        <v>1</v>
      </c>
      <c r="BG798" t="s">
        <v>5305</v>
      </c>
      <c r="BI798" t="s">
        <v>2047</v>
      </c>
      <c r="BN798" t="s">
        <v>5198</v>
      </c>
      <c r="BO798" t="s">
        <v>5197</v>
      </c>
      <c r="BP798" t="s">
        <v>5197</v>
      </c>
      <c r="BS798" t="e">
        <f>_xlfn.XLOOKUP(AV798,#REF!,#REF!)</f>
        <v>#REF!</v>
      </c>
    </row>
    <row r="799" spans="3:71" x14ac:dyDescent="0.2">
      <c r="C799" t="s">
        <v>94</v>
      </c>
      <c r="E799" t="s">
        <v>2568</v>
      </c>
      <c r="F799" t="s">
        <v>2569</v>
      </c>
      <c r="G799" t="s">
        <v>2570</v>
      </c>
      <c r="H799" s="1">
        <v>45369</v>
      </c>
      <c r="J799" t="s">
        <v>4678</v>
      </c>
      <c r="K799">
        <v>15</v>
      </c>
      <c r="L799" t="s">
        <v>4691</v>
      </c>
      <c r="M799" t="s">
        <v>4444</v>
      </c>
      <c r="N799" t="s">
        <v>4668</v>
      </c>
      <c r="O799" t="s">
        <v>98</v>
      </c>
      <c r="P799" t="s">
        <v>99</v>
      </c>
      <c r="Q799">
        <f t="shared" si="189"/>
        <v>31</v>
      </c>
      <c r="R799" s="3">
        <v>1091279</v>
      </c>
      <c r="S799" s="3">
        <v>181879.83333333334</v>
      </c>
      <c r="T799" s="20">
        <v>0</v>
      </c>
      <c r="U799" s="3">
        <f t="shared" si="196"/>
        <v>0</v>
      </c>
      <c r="V799" s="21"/>
      <c r="W799" s="3">
        <v>4372.1113782051279</v>
      </c>
      <c r="X799" s="3">
        <v>2526.1087962962965</v>
      </c>
      <c r="Y799" s="22">
        <v>454.69958333333335</v>
      </c>
      <c r="Z799">
        <v>75</v>
      </c>
      <c r="AB799" s="3">
        <v>0</v>
      </c>
      <c r="AC799" s="3">
        <v>4167</v>
      </c>
      <c r="AD799" s="3">
        <f t="shared" si="195"/>
        <v>193474.7530911681</v>
      </c>
      <c r="AE799" s="3">
        <v>7046.666666666667</v>
      </c>
      <c r="AG799" s="3">
        <f t="shared" si="190"/>
        <v>200521.41975783475</v>
      </c>
      <c r="AJ799" s="3">
        <v>0</v>
      </c>
      <c r="AK799" t="s">
        <v>100</v>
      </c>
      <c r="AM799" s="23">
        <v>0.1</v>
      </c>
      <c r="AN799" s="24">
        <f t="shared" si="197"/>
        <v>200521.41975783475</v>
      </c>
      <c r="AO799" s="25">
        <f t="shared" si="185"/>
        <v>20052.141975783477</v>
      </c>
      <c r="AP799" s="3">
        <f t="shared" si="186"/>
        <v>29700</v>
      </c>
      <c r="AQ799" s="24">
        <f t="shared" si="187"/>
        <v>2970</v>
      </c>
      <c r="AR799" s="24">
        <f t="shared" si="188"/>
        <v>253243.56173361823</v>
      </c>
      <c r="AS799" s="24">
        <f t="shared" si="191"/>
        <v>230221.41975783475</v>
      </c>
      <c r="AT799" t="s">
        <v>134</v>
      </c>
      <c r="AU799" t="s">
        <v>134</v>
      </c>
      <c r="AV799" t="s">
        <v>135</v>
      </c>
      <c r="AW799">
        <v>37208</v>
      </c>
      <c r="AX799" t="s">
        <v>136</v>
      </c>
      <c r="AY799">
        <v>94.088300000000004</v>
      </c>
      <c r="AZ799" s="3">
        <f t="shared" si="192"/>
        <v>2691.5521030098134</v>
      </c>
      <c r="BA799" s="24">
        <f t="shared" si="193"/>
        <v>230221.41975783475</v>
      </c>
      <c r="BB799" s="24">
        <f t="shared" si="194"/>
        <v>23022.141975783481</v>
      </c>
      <c r="BD799" t="s">
        <v>103</v>
      </c>
      <c r="BE799">
        <v>1</v>
      </c>
      <c r="BG799" t="s">
        <v>5305</v>
      </c>
      <c r="BI799" t="s">
        <v>451</v>
      </c>
      <c r="BN799" t="s">
        <v>4450</v>
      </c>
      <c r="BO799" t="s">
        <v>5182</v>
      </c>
      <c r="BP799" t="s">
        <v>5190</v>
      </c>
      <c r="BS799" t="e">
        <f>_xlfn.XLOOKUP(AV799,#REF!,#REF!)</f>
        <v>#REF!</v>
      </c>
    </row>
    <row r="800" spans="3:71" x14ac:dyDescent="0.2">
      <c r="C800" t="s">
        <v>94</v>
      </c>
      <c r="E800" t="s">
        <v>2571</v>
      </c>
      <c r="F800" t="s">
        <v>2572</v>
      </c>
      <c r="G800" t="s">
        <v>2573</v>
      </c>
      <c r="H800" s="1">
        <v>45362</v>
      </c>
      <c r="J800" t="s">
        <v>4702</v>
      </c>
      <c r="K800">
        <v>13</v>
      </c>
      <c r="L800" t="s">
        <v>4691</v>
      </c>
      <c r="M800" t="s">
        <v>4444</v>
      </c>
      <c r="N800" t="s">
        <v>4668</v>
      </c>
      <c r="O800" t="s">
        <v>98</v>
      </c>
      <c r="P800" t="s">
        <v>99</v>
      </c>
      <c r="Q800">
        <f t="shared" si="189"/>
        <v>31</v>
      </c>
      <c r="R800" s="3">
        <v>597302</v>
      </c>
      <c r="S800" s="3">
        <v>99550.25</v>
      </c>
      <c r="T800" s="20">
        <v>0</v>
      </c>
      <c r="U800" s="3">
        <f t="shared" si="196"/>
        <v>0</v>
      </c>
      <c r="V800" s="21"/>
      <c r="W800" s="3">
        <v>2393.0368589743589</v>
      </c>
      <c r="X800" s="3">
        <v>1382.6435185185185</v>
      </c>
      <c r="Y800" s="22">
        <v>248.87583333333333</v>
      </c>
      <c r="Z800">
        <v>75</v>
      </c>
      <c r="AB800" s="3">
        <v>0</v>
      </c>
      <c r="AC800" s="3">
        <v>4167</v>
      </c>
      <c r="AD800" s="3">
        <f t="shared" si="195"/>
        <v>107816.80621082622</v>
      </c>
      <c r="AE800" s="3">
        <v>7046.666666666667</v>
      </c>
      <c r="AG800" s="3">
        <f t="shared" si="190"/>
        <v>114863.4728774929</v>
      </c>
      <c r="AJ800" s="3">
        <v>0</v>
      </c>
      <c r="AK800" t="s">
        <v>100</v>
      </c>
      <c r="AM800" s="23">
        <v>0.1</v>
      </c>
      <c r="AN800" s="24">
        <f t="shared" si="197"/>
        <v>114863.4728774929</v>
      </c>
      <c r="AO800" s="25">
        <f t="shared" si="185"/>
        <v>11486.34728774929</v>
      </c>
      <c r="AP800" s="3">
        <f t="shared" si="186"/>
        <v>29700</v>
      </c>
      <c r="AQ800" s="24">
        <f t="shared" si="187"/>
        <v>2970</v>
      </c>
      <c r="AR800" s="24">
        <f t="shared" si="188"/>
        <v>159019.82016524218</v>
      </c>
      <c r="AS800" s="24">
        <f t="shared" si="191"/>
        <v>144563.4728774929</v>
      </c>
      <c r="AT800" t="s">
        <v>134</v>
      </c>
      <c r="AU800" t="s">
        <v>134</v>
      </c>
      <c r="AV800" t="s">
        <v>135</v>
      </c>
      <c r="AW800">
        <v>37208</v>
      </c>
      <c r="AX800" t="s">
        <v>136</v>
      </c>
      <c r="AY800">
        <v>94.088300000000004</v>
      </c>
      <c r="AZ800" s="3">
        <f t="shared" si="192"/>
        <v>1690.112587486884</v>
      </c>
      <c r="BA800" s="24">
        <f t="shared" si="193"/>
        <v>144563.4728774929</v>
      </c>
      <c r="BB800" s="24">
        <f t="shared" si="194"/>
        <v>14456.34728774929</v>
      </c>
      <c r="BD800" t="s">
        <v>103</v>
      </c>
      <c r="BE800">
        <v>1</v>
      </c>
      <c r="BG800" t="s">
        <v>5305</v>
      </c>
      <c r="BI800" t="s">
        <v>598</v>
      </c>
      <c r="BN800" t="s">
        <v>5128</v>
      </c>
      <c r="BO800" t="s">
        <v>5186</v>
      </c>
      <c r="BP800" t="s">
        <v>5186</v>
      </c>
      <c r="BS800" t="e">
        <f>_xlfn.XLOOKUP(AV800,#REF!,#REF!)</f>
        <v>#REF!</v>
      </c>
    </row>
    <row r="801" spans="2:71" x14ac:dyDescent="0.2">
      <c r="C801" t="s">
        <v>94</v>
      </c>
      <c r="E801" t="s">
        <v>2574</v>
      </c>
      <c r="F801" t="s">
        <v>2575</v>
      </c>
      <c r="G801" t="s">
        <v>2576</v>
      </c>
      <c r="H801" s="1">
        <v>45362</v>
      </c>
      <c r="J801" t="s">
        <v>4702</v>
      </c>
      <c r="K801">
        <v>13</v>
      </c>
      <c r="L801" t="s">
        <v>4691</v>
      </c>
      <c r="M801" t="s">
        <v>4444</v>
      </c>
      <c r="N801" t="s">
        <v>4668</v>
      </c>
      <c r="O801" t="s">
        <v>98</v>
      </c>
      <c r="P801" t="s">
        <v>99</v>
      </c>
      <c r="Q801">
        <f t="shared" si="189"/>
        <v>31</v>
      </c>
      <c r="R801" s="3">
        <v>524952</v>
      </c>
      <c r="S801" s="3">
        <v>87492</v>
      </c>
      <c r="T801" s="20">
        <v>0</v>
      </c>
      <c r="U801" s="3">
        <f t="shared" si="196"/>
        <v>0</v>
      </c>
      <c r="V801" s="21"/>
      <c r="W801" s="3">
        <v>2103.1730769230767</v>
      </c>
      <c r="X801" s="3">
        <v>1215.1666666666667</v>
      </c>
      <c r="Y801" s="22">
        <v>218.73000000000002</v>
      </c>
      <c r="Z801">
        <v>75</v>
      </c>
      <c r="AB801" s="3">
        <v>0</v>
      </c>
      <c r="AC801" s="3">
        <v>4167</v>
      </c>
      <c r="AD801" s="3">
        <f t="shared" si="195"/>
        <v>95271.069743589745</v>
      </c>
      <c r="AE801" s="3">
        <v>7046.666666666667</v>
      </c>
      <c r="AG801" s="3">
        <f t="shared" si="190"/>
        <v>102317.73641025642</v>
      </c>
      <c r="AJ801" s="3">
        <v>0</v>
      </c>
      <c r="AK801" t="s">
        <v>100</v>
      </c>
      <c r="AM801" s="23">
        <v>0.1</v>
      </c>
      <c r="AN801" s="24">
        <f t="shared" si="197"/>
        <v>102317.73641025642</v>
      </c>
      <c r="AO801" s="25">
        <f t="shared" si="185"/>
        <v>10231.773641025642</v>
      </c>
      <c r="AP801" s="3">
        <f t="shared" si="186"/>
        <v>29700</v>
      </c>
      <c r="AQ801" s="24">
        <f t="shared" si="187"/>
        <v>2970</v>
      </c>
      <c r="AR801" s="24">
        <f t="shared" si="188"/>
        <v>145219.51005128206</v>
      </c>
      <c r="AS801" s="24">
        <f t="shared" si="191"/>
        <v>132017.73641025642</v>
      </c>
      <c r="AT801" t="s">
        <v>134</v>
      </c>
      <c r="AU801" t="s">
        <v>134</v>
      </c>
      <c r="AV801" t="s">
        <v>135</v>
      </c>
      <c r="AW801">
        <v>37208</v>
      </c>
      <c r="AX801" t="s">
        <v>136</v>
      </c>
      <c r="AY801">
        <v>94.088300000000004</v>
      </c>
      <c r="AZ801" s="3">
        <f t="shared" si="192"/>
        <v>1543.4385577301541</v>
      </c>
      <c r="BA801" s="24">
        <f t="shared" si="193"/>
        <v>132017.73641025642</v>
      </c>
      <c r="BB801" s="24">
        <f t="shared" si="194"/>
        <v>13201.773641025648</v>
      </c>
      <c r="BD801" t="s">
        <v>103</v>
      </c>
      <c r="BE801">
        <v>1</v>
      </c>
      <c r="BG801" t="s">
        <v>5305</v>
      </c>
      <c r="BI801" t="s">
        <v>598</v>
      </c>
      <c r="BN801" t="s">
        <v>5139</v>
      </c>
      <c r="BO801" t="s">
        <v>5186</v>
      </c>
      <c r="BP801" t="s">
        <v>5186</v>
      </c>
      <c r="BS801" t="e">
        <f>_xlfn.XLOOKUP(AV801,#REF!,#REF!)</f>
        <v>#REF!</v>
      </c>
    </row>
    <row r="802" spans="2:71" x14ac:dyDescent="0.2">
      <c r="B802">
        <f>+COUNTIF(F802:F3969,F802)</f>
        <v>2</v>
      </c>
      <c r="C802" t="s">
        <v>94</v>
      </c>
      <c r="E802" t="s">
        <v>2577</v>
      </c>
      <c r="F802" t="s">
        <v>2578</v>
      </c>
      <c r="G802" t="s">
        <v>2579</v>
      </c>
      <c r="H802" s="1">
        <v>45362</v>
      </c>
      <c r="J802" t="s">
        <v>4678</v>
      </c>
      <c r="K802">
        <v>15</v>
      </c>
      <c r="L802" t="s">
        <v>4691</v>
      </c>
      <c r="M802" t="s">
        <v>4444</v>
      </c>
      <c r="N802" t="s">
        <v>4668</v>
      </c>
      <c r="O802" t="s">
        <v>98</v>
      </c>
      <c r="P802" t="s">
        <v>99</v>
      </c>
      <c r="Q802">
        <f t="shared" si="189"/>
        <v>31</v>
      </c>
      <c r="R802" s="3">
        <v>544327</v>
      </c>
      <c r="S802" s="3">
        <v>90721.166666666672</v>
      </c>
      <c r="T802" s="20">
        <v>0</v>
      </c>
      <c r="U802" s="3">
        <f t="shared" si="196"/>
        <v>0</v>
      </c>
      <c r="V802" s="21"/>
      <c r="W802" s="3">
        <v>2180.7972756410259</v>
      </c>
      <c r="X802" s="3">
        <v>1260.0162037037039</v>
      </c>
      <c r="Y802" s="22">
        <v>226.80291666666668</v>
      </c>
      <c r="Z802">
        <v>75</v>
      </c>
      <c r="AB802" s="3">
        <v>0</v>
      </c>
      <c r="AC802" s="3">
        <v>4167</v>
      </c>
      <c r="AD802" s="3">
        <f t="shared" si="195"/>
        <v>98630.783062678078</v>
      </c>
      <c r="AE802" s="3">
        <v>7046.666666666667</v>
      </c>
      <c r="AG802" s="3">
        <f t="shared" si="190"/>
        <v>105677.44972934475</v>
      </c>
      <c r="AJ802" s="3">
        <v>0</v>
      </c>
      <c r="AK802" t="s">
        <v>100</v>
      </c>
      <c r="AM802" s="23">
        <v>0.1</v>
      </c>
      <c r="AN802" s="24">
        <f t="shared" si="197"/>
        <v>105677.44972934475</v>
      </c>
      <c r="AO802" s="25">
        <f t="shared" si="185"/>
        <v>10567.744972934475</v>
      </c>
      <c r="AP802" s="3">
        <f t="shared" si="186"/>
        <v>29700</v>
      </c>
      <c r="AQ802" s="24">
        <f t="shared" si="187"/>
        <v>2970</v>
      </c>
      <c r="AR802" s="24">
        <f t="shared" si="188"/>
        <v>148915.19470227923</v>
      </c>
      <c r="AS802" s="24">
        <f t="shared" si="191"/>
        <v>135377.44972934475</v>
      </c>
      <c r="AT802" t="s">
        <v>141</v>
      </c>
      <c r="AU802" t="s">
        <v>141</v>
      </c>
      <c r="AV802" t="s">
        <v>142</v>
      </c>
      <c r="AW802">
        <v>1210</v>
      </c>
      <c r="AX802" t="s">
        <v>143</v>
      </c>
      <c r="AY802">
        <v>67.992199999999997</v>
      </c>
      <c r="AZ802" s="3">
        <f t="shared" si="192"/>
        <v>2190.1805604507463</v>
      </c>
      <c r="BA802" s="24">
        <f t="shared" si="193"/>
        <v>135377.44972934475</v>
      </c>
      <c r="BB802" s="24">
        <f t="shared" si="194"/>
        <v>13537.744972934481</v>
      </c>
      <c r="BD802" t="s">
        <v>103</v>
      </c>
      <c r="BE802">
        <v>1</v>
      </c>
      <c r="BG802" t="s">
        <v>5306</v>
      </c>
      <c r="BI802" t="s">
        <v>598</v>
      </c>
      <c r="BN802" t="s">
        <v>5128</v>
      </c>
      <c r="BO802" t="s">
        <v>5068</v>
      </c>
      <c r="BP802" t="s">
        <v>5186</v>
      </c>
      <c r="BS802" t="e">
        <f>_xlfn.XLOOKUP(AV802,#REF!,#REF!)</f>
        <v>#REF!</v>
      </c>
    </row>
    <row r="803" spans="2:71" x14ac:dyDescent="0.2">
      <c r="C803" t="s">
        <v>94</v>
      </c>
      <c r="E803" t="s">
        <v>2580</v>
      </c>
      <c r="F803" t="s">
        <v>2581</v>
      </c>
      <c r="G803" t="s">
        <v>2582</v>
      </c>
      <c r="H803" s="1">
        <v>45418</v>
      </c>
      <c r="J803" t="s">
        <v>4678</v>
      </c>
      <c r="K803">
        <v>15</v>
      </c>
      <c r="L803" t="s">
        <v>4783</v>
      </c>
      <c r="M803" t="s">
        <v>3525</v>
      </c>
      <c r="N803" t="s">
        <v>4668</v>
      </c>
      <c r="O803" t="s">
        <v>98</v>
      </c>
      <c r="P803" t="s">
        <v>99</v>
      </c>
      <c r="Q803">
        <f t="shared" si="189"/>
        <v>31</v>
      </c>
      <c r="R803" s="3">
        <v>1162138</v>
      </c>
      <c r="S803" s="3">
        <v>193689.58333333334</v>
      </c>
      <c r="T803" s="20">
        <v>0.13</v>
      </c>
      <c r="U803" s="3">
        <f t="shared" si="196"/>
        <v>25179.645833333336</v>
      </c>
      <c r="V803" s="21"/>
      <c r="W803" s="3">
        <v>4656.0016025641025</v>
      </c>
      <c r="X803" s="3">
        <v>2690.1342592592596</v>
      </c>
      <c r="Y803" s="22">
        <v>484.22416666666663</v>
      </c>
      <c r="Z803">
        <v>75</v>
      </c>
      <c r="AB803" s="3">
        <v>0</v>
      </c>
      <c r="AC803" s="3">
        <v>4167</v>
      </c>
      <c r="AD803" s="3">
        <f t="shared" si="195"/>
        <v>230941.5891951567</v>
      </c>
      <c r="AE803" s="3">
        <v>13617.5</v>
      </c>
      <c r="AG803" s="3">
        <f t="shared" si="190"/>
        <v>244559.0891951567</v>
      </c>
      <c r="AJ803" s="3">
        <v>0</v>
      </c>
      <c r="AK803" t="s">
        <v>100</v>
      </c>
      <c r="AM803" s="23">
        <v>8.5000000000000006E-2</v>
      </c>
      <c r="AN803" s="24">
        <f t="shared" si="197"/>
        <v>244559.0891951567</v>
      </c>
      <c r="AO803" s="25">
        <f t="shared" si="185"/>
        <v>20787.52258158832</v>
      </c>
      <c r="AP803" s="3">
        <f t="shared" si="186"/>
        <v>29700</v>
      </c>
      <c r="AQ803" s="24">
        <f t="shared" si="187"/>
        <v>2524.5</v>
      </c>
      <c r="AR803" s="24">
        <f t="shared" si="188"/>
        <v>297571.11177674501</v>
      </c>
      <c r="AS803" s="24">
        <f t="shared" si="191"/>
        <v>274259.0891951567</v>
      </c>
      <c r="AT803" t="s">
        <v>134</v>
      </c>
      <c r="AU803" t="s">
        <v>134</v>
      </c>
      <c r="AV803" t="s">
        <v>135</v>
      </c>
      <c r="AW803">
        <v>94627</v>
      </c>
      <c r="AX803" t="s">
        <v>136</v>
      </c>
      <c r="AY803">
        <v>94.088300000000004</v>
      </c>
      <c r="AZ803" s="3">
        <f t="shared" si="192"/>
        <v>3162.6792255439304</v>
      </c>
      <c r="BA803" s="24">
        <f t="shared" si="193"/>
        <v>274259.0891951567</v>
      </c>
      <c r="BB803" s="24">
        <f t="shared" si="194"/>
        <v>23312.022581588302</v>
      </c>
      <c r="BD803" t="s">
        <v>103</v>
      </c>
      <c r="BE803">
        <v>1</v>
      </c>
      <c r="BG803" t="s">
        <v>5305</v>
      </c>
      <c r="BI803" t="s">
        <v>2047</v>
      </c>
      <c r="BN803" t="s">
        <v>5198</v>
      </c>
      <c r="BO803" t="s">
        <v>5197</v>
      </c>
      <c r="BP803" t="s">
        <v>5197</v>
      </c>
      <c r="BS803" t="e">
        <f>_xlfn.XLOOKUP(AV803,#REF!,#REF!)</f>
        <v>#REF!</v>
      </c>
    </row>
    <row r="804" spans="2:71" x14ac:dyDescent="0.2">
      <c r="C804" t="s">
        <v>94</v>
      </c>
      <c r="E804" t="s">
        <v>2583</v>
      </c>
      <c r="F804" t="s">
        <v>2584</v>
      </c>
      <c r="G804" t="s">
        <v>2585</v>
      </c>
      <c r="H804" s="1">
        <v>45362</v>
      </c>
      <c r="J804" t="s">
        <v>4702</v>
      </c>
      <c r="K804">
        <v>13</v>
      </c>
      <c r="L804" t="s">
        <v>4691</v>
      </c>
      <c r="M804" t="s">
        <v>4444</v>
      </c>
      <c r="N804" t="s">
        <v>4668</v>
      </c>
      <c r="O804" t="s">
        <v>98</v>
      </c>
      <c r="P804" t="s">
        <v>99</v>
      </c>
      <c r="Q804">
        <f t="shared" si="189"/>
        <v>31</v>
      </c>
      <c r="R804" s="3">
        <v>637853</v>
      </c>
      <c r="S804" s="3">
        <v>106308.83333333333</v>
      </c>
      <c r="T804" s="20">
        <v>0</v>
      </c>
      <c r="U804" s="3">
        <f t="shared" si="196"/>
        <v>0</v>
      </c>
      <c r="V804" s="21"/>
      <c r="W804" s="3">
        <v>2555.5008012820513</v>
      </c>
      <c r="X804" s="3">
        <v>1476.5115740740739</v>
      </c>
      <c r="Y804" s="22">
        <v>265.77208333333334</v>
      </c>
      <c r="Z804">
        <v>75</v>
      </c>
      <c r="AB804" s="3">
        <v>1024.4680960500991</v>
      </c>
      <c r="AC804" s="3">
        <v>4167</v>
      </c>
      <c r="AD804" s="3">
        <f t="shared" si="195"/>
        <v>115873.08588807288</v>
      </c>
      <c r="AE804" s="3">
        <v>7046.666666666667</v>
      </c>
      <c r="AG804" s="3">
        <f t="shared" si="190"/>
        <v>122919.75255473955</v>
      </c>
      <c r="AJ804" s="3">
        <v>35252.628306604311</v>
      </c>
      <c r="AK804" t="s">
        <v>1002</v>
      </c>
      <c r="AL804" t="s">
        <v>1003</v>
      </c>
      <c r="AM804" s="23">
        <v>0.1</v>
      </c>
      <c r="AN804" s="24">
        <f t="shared" si="197"/>
        <v>158172.38086134387</v>
      </c>
      <c r="AO804" s="25">
        <f t="shared" si="185"/>
        <v>15817.238086134388</v>
      </c>
      <c r="AP804" s="3">
        <f t="shared" si="186"/>
        <v>29700</v>
      </c>
      <c r="AQ804" s="24">
        <f t="shared" si="187"/>
        <v>2970</v>
      </c>
      <c r="AR804" s="24">
        <f t="shared" si="188"/>
        <v>206659.61894747827</v>
      </c>
      <c r="AS804" s="24">
        <f t="shared" si="191"/>
        <v>187872.38086134387</v>
      </c>
      <c r="AT804" t="s">
        <v>134</v>
      </c>
      <c r="AU804" t="s">
        <v>134</v>
      </c>
      <c r="AV804" t="s">
        <v>135</v>
      </c>
      <c r="AW804">
        <v>90292</v>
      </c>
      <c r="AX804" t="s">
        <v>136</v>
      </c>
      <c r="AY804">
        <v>94.088300000000004</v>
      </c>
      <c r="AZ804" s="3">
        <f t="shared" si="192"/>
        <v>2196.4433298027307</v>
      </c>
      <c r="BA804" s="24">
        <f t="shared" si="193"/>
        <v>187872.38086134387</v>
      </c>
      <c r="BB804" s="24">
        <f t="shared" si="194"/>
        <v>18787.238086134399</v>
      </c>
      <c r="BD804" t="s">
        <v>103</v>
      </c>
      <c r="BE804">
        <v>1</v>
      </c>
      <c r="BG804" t="s">
        <v>5305</v>
      </c>
      <c r="BI804" t="s">
        <v>451</v>
      </c>
      <c r="BN804" t="s">
        <v>5139</v>
      </c>
      <c r="BO804" t="s">
        <v>134</v>
      </c>
      <c r="BP804" t="s">
        <v>5091</v>
      </c>
      <c r="BS804" t="e">
        <f>_xlfn.XLOOKUP(AV804,#REF!,#REF!)</f>
        <v>#REF!</v>
      </c>
    </row>
    <row r="805" spans="2:71" x14ac:dyDescent="0.2">
      <c r="C805" t="s">
        <v>94</v>
      </c>
      <c r="E805" t="s">
        <v>2586</v>
      </c>
      <c r="F805" t="s">
        <v>2587</v>
      </c>
      <c r="G805" t="s">
        <v>2588</v>
      </c>
      <c r="H805" s="1">
        <v>45362</v>
      </c>
      <c r="J805" t="s">
        <v>151</v>
      </c>
      <c r="K805">
        <v>16</v>
      </c>
      <c r="L805" t="s">
        <v>4691</v>
      </c>
      <c r="M805" t="s">
        <v>4444</v>
      </c>
      <c r="N805" t="s">
        <v>4668</v>
      </c>
      <c r="O805" t="s">
        <v>98</v>
      </c>
      <c r="P805" t="s">
        <v>99</v>
      </c>
      <c r="Q805">
        <f t="shared" si="189"/>
        <v>31</v>
      </c>
      <c r="R805" s="3">
        <v>1661397</v>
      </c>
      <c r="S805" s="3">
        <v>276899.41666666669</v>
      </c>
      <c r="T805" s="20">
        <v>0</v>
      </c>
      <c r="U805" s="3">
        <f t="shared" si="196"/>
        <v>0</v>
      </c>
      <c r="V805" s="21"/>
      <c r="W805" s="3">
        <v>6656.2379807692305</v>
      </c>
      <c r="X805" s="3">
        <v>3845.8263888888891</v>
      </c>
      <c r="Y805" s="22">
        <v>692.24874999999997</v>
      </c>
      <c r="Z805">
        <v>75</v>
      </c>
      <c r="AB805" s="3">
        <v>14183.760789813623</v>
      </c>
      <c r="AC805" s="3">
        <v>4167</v>
      </c>
      <c r="AD805" s="3">
        <f t="shared" si="195"/>
        <v>306519.49057613849</v>
      </c>
      <c r="AE805" s="3">
        <v>7046.666666666667</v>
      </c>
      <c r="AG805" s="3">
        <f t="shared" si="190"/>
        <v>313566.15724280517</v>
      </c>
      <c r="AJ805" s="3">
        <v>7372.3146980524034</v>
      </c>
      <c r="AK805" t="s">
        <v>433</v>
      </c>
      <c r="AL805" t="s">
        <v>434</v>
      </c>
      <c r="AM805" s="23">
        <v>0.1</v>
      </c>
      <c r="AN805" s="24">
        <f t="shared" si="197"/>
        <v>320938.47194085759</v>
      </c>
      <c r="AO805" s="25">
        <f t="shared" si="185"/>
        <v>32093.84719408576</v>
      </c>
      <c r="AP805" s="3">
        <f t="shared" si="186"/>
        <v>29700</v>
      </c>
      <c r="AQ805" s="24">
        <f t="shared" si="187"/>
        <v>2970</v>
      </c>
      <c r="AR805" s="24">
        <f t="shared" si="188"/>
        <v>385702.31913494336</v>
      </c>
      <c r="AS805" s="24">
        <f t="shared" si="191"/>
        <v>350638.47194085759</v>
      </c>
      <c r="AT805" t="s">
        <v>134</v>
      </c>
      <c r="AU805" t="s">
        <v>134</v>
      </c>
      <c r="AV805" t="s">
        <v>135</v>
      </c>
      <c r="AW805">
        <v>90324</v>
      </c>
      <c r="AX805" t="s">
        <v>136</v>
      </c>
      <c r="AY805">
        <v>94.088300000000004</v>
      </c>
      <c r="AZ805" s="3">
        <f t="shared" si="192"/>
        <v>4099.3653741745075</v>
      </c>
      <c r="BA805" s="24">
        <f t="shared" si="193"/>
        <v>350638.47194085759</v>
      </c>
      <c r="BB805" s="24">
        <f t="shared" si="194"/>
        <v>35063.847194085771</v>
      </c>
      <c r="BD805" t="s">
        <v>103</v>
      </c>
      <c r="BE805">
        <v>1</v>
      </c>
      <c r="BG805" t="s">
        <v>5305</v>
      </c>
      <c r="BI805" t="s">
        <v>435</v>
      </c>
      <c r="BN805" t="s">
        <v>5119</v>
      </c>
      <c r="BO805" t="s">
        <v>5182</v>
      </c>
      <c r="BP805" t="s">
        <v>5182</v>
      </c>
      <c r="BS805" t="e">
        <f>_xlfn.XLOOKUP(AV805,#REF!,#REF!)</f>
        <v>#REF!</v>
      </c>
    </row>
    <row r="806" spans="2:71" x14ac:dyDescent="0.2">
      <c r="C806" t="s">
        <v>94</v>
      </c>
      <c r="E806" t="s">
        <v>2589</v>
      </c>
      <c r="F806" t="s">
        <v>2590</v>
      </c>
      <c r="G806" t="s">
        <v>2591</v>
      </c>
      <c r="H806" s="1">
        <v>45362</v>
      </c>
      <c r="J806" t="s">
        <v>4708</v>
      </c>
      <c r="K806">
        <v>12</v>
      </c>
      <c r="L806" t="s">
        <v>4667</v>
      </c>
      <c r="M806" t="s">
        <v>3984</v>
      </c>
      <c r="N806" t="s">
        <v>4668</v>
      </c>
      <c r="O806" t="s">
        <v>98</v>
      </c>
      <c r="P806" t="s">
        <v>99</v>
      </c>
      <c r="Q806">
        <f t="shared" si="189"/>
        <v>31</v>
      </c>
      <c r="R806" s="3">
        <v>327249</v>
      </c>
      <c r="S806" s="3">
        <v>59541.5</v>
      </c>
      <c r="T806" s="20">
        <v>0</v>
      </c>
      <c r="U806" s="3">
        <f t="shared" si="196"/>
        <v>0</v>
      </c>
      <c r="V806" s="21"/>
      <c r="W806" s="3">
        <v>1311.09375</v>
      </c>
      <c r="X806" s="3">
        <v>757.52083333333337</v>
      </c>
      <c r="Y806" s="22">
        <v>136.35374999999999</v>
      </c>
      <c r="Z806">
        <v>75</v>
      </c>
      <c r="AB806" s="3">
        <v>0</v>
      </c>
      <c r="AC806" s="3">
        <v>4167</v>
      </c>
      <c r="AD806" s="3">
        <f t="shared" si="195"/>
        <v>65988.468333333338</v>
      </c>
      <c r="AE806" s="3">
        <v>4154.166666666667</v>
      </c>
      <c r="AG806" s="3">
        <f t="shared" si="190"/>
        <v>70142.635000000009</v>
      </c>
      <c r="AJ806" s="3">
        <v>0</v>
      </c>
      <c r="AK806" t="s">
        <v>100</v>
      </c>
      <c r="AM806" s="23">
        <v>0.05</v>
      </c>
      <c r="AN806" s="24">
        <f t="shared" si="197"/>
        <v>70142.635000000009</v>
      </c>
      <c r="AO806" s="25">
        <f t="shared" si="185"/>
        <v>3507.1317500000005</v>
      </c>
      <c r="AP806" s="3">
        <f t="shared" si="186"/>
        <v>29700</v>
      </c>
      <c r="AQ806" s="24">
        <f t="shared" si="187"/>
        <v>1485</v>
      </c>
      <c r="AR806" s="24">
        <f t="shared" si="188"/>
        <v>104834.76675000001</v>
      </c>
      <c r="AS806" s="24">
        <f t="shared" si="191"/>
        <v>99842.635000000009</v>
      </c>
      <c r="AT806" t="s">
        <v>134</v>
      </c>
      <c r="AU806" t="s">
        <v>134</v>
      </c>
      <c r="AV806" t="s">
        <v>135</v>
      </c>
      <c r="AW806">
        <v>19449</v>
      </c>
      <c r="AX806" t="s">
        <v>136</v>
      </c>
      <c r="AY806">
        <v>94.088300000000004</v>
      </c>
      <c r="AZ806" s="3">
        <f t="shared" si="192"/>
        <v>1114.2168234520127</v>
      </c>
      <c r="BA806" s="24">
        <f t="shared" si="193"/>
        <v>99842.635000000009</v>
      </c>
      <c r="BB806" s="24">
        <f t="shared" si="194"/>
        <v>4992.1317500000005</v>
      </c>
      <c r="BD806" t="s">
        <v>103</v>
      </c>
      <c r="BE806">
        <v>1</v>
      </c>
      <c r="BG806" t="s">
        <v>5305</v>
      </c>
      <c r="BI806" t="s">
        <v>144</v>
      </c>
      <c r="BN806" t="s">
        <v>5067</v>
      </c>
      <c r="BO806" t="s">
        <v>5088</v>
      </c>
      <c r="BP806" t="s">
        <v>5089</v>
      </c>
      <c r="BS806" t="e">
        <f>_xlfn.XLOOKUP(AV806,#REF!,#REF!)</f>
        <v>#REF!</v>
      </c>
    </row>
    <row r="807" spans="2:71" x14ac:dyDescent="0.2">
      <c r="C807" t="s">
        <v>94</v>
      </c>
      <c r="E807" t="s">
        <v>2592</v>
      </c>
      <c r="F807" t="s">
        <v>2593</v>
      </c>
      <c r="G807" t="s">
        <v>2594</v>
      </c>
      <c r="H807" s="1">
        <v>45362</v>
      </c>
      <c r="J807" t="s">
        <v>4697</v>
      </c>
      <c r="K807">
        <v>14</v>
      </c>
      <c r="L807" t="s">
        <v>4691</v>
      </c>
      <c r="M807" t="s">
        <v>4444</v>
      </c>
      <c r="N807" t="s">
        <v>4668</v>
      </c>
      <c r="O807" t="s">
        <v>98</v>
      </c>
      <c r="P807" t="s">
        <v>99</v>
      </c>
      <c r="Q807">
        <f t="shared" si="189"/>
        <v>31</v>
      </c>
      <c r="R807" s="3">
        <v>788959</v>
      </c>
      <c r="S807" s="3">
        <v>131493.16666666666</v>
      </c>
      <c r="T807" s="20">
        <v>0</v>
      </c>
      <c r="U807" s="3">
        <f t="shared" si="196"/>
        <v>0</v>
      </c>
      <c r="V807" s="21"/>
      <c r="W807" s="3">
        <v>3160.8934294871797</v>
      </c>
      <c r="X807" s="3">
        <v>1826.2939814814815</v>
      </c>
      <c r="Y807" s="22">
        <v>328.73291666666665</v>
      </c>
      <c r="Z807">
        <v>75</v>
      </c>
      <c r="AB807" s="3">
        <v>0</v>
      </c>
      <c r="AC807" s="3">
        <v>4167</v>
      </c>
      <c r="AD807" s="3">
        <f t="shared" si="195"/>
        <v>141051.08699430199</v>
      </c>
      <c r="AE807" s="3">
        <v>7046.666666666667</v>
      </c>
      <c r="AG807" s="3">
        <f t="shared" si="190"/>
        <v>148097.75366096865</v>
      </c>
      <c r="AJ807" s="3">
        <v>0</v>
      </c>
      <c r="AK807" t="s">
        <v>100</v>
      </c>
      <c r="AM807" s="23">
        <v>0.1</v>
      </c>
      <c r="AN807" s="24">
        <f t="shared" si="197"/>
        <v>148097.75366096865</v>
      </c>
      <c r="AO807" s="25">
        <f t="shared" si="185"/>
        <v>14809.775366096866</v>
      </c>
      <c r="AP807" s="3">
        <f t="shared" si="186"/>
        <v>29700</v>
      </c>
      <c r="AQ807" s="24">
        <f t="shared" si="187"/>
        <v>2970</v>
      </c>
      <c r="AR807" s="24">
        <f t="shared" si="188"/>
        <v>195577.52902706552</v>
      </c>
      <c r="AS807" s="24">
        <f t="shared" si="191"/>
        <v>177797.75366096865</v>
      </c>
      <c r="AT807" t="s">
        <v>134</v>
      </c>
      <c r="AU807" t="s">
        <v>134</v>
      </c>
      <c r="AV807" t="s">
        <v>135</v>
      </c>
      <c r="AW807">
        <v>37208</v>
      </c>
      <c r="AX807" t="s">
        <v>136</v>
      </c>
      <c r="AY807">
        <v>94.088300000000004</v>
      </c>
      <c r="AZ807" s="3">
        <f t="shared" si="192"/>
        <v>2078.6593978960777</v>
      </c>
      <c r="BA807" s="24">
        <f t="shared" si="193"/>
        <v>177797.75366096865</v>
      </c>
      <c r="BB807" s="24">
        <f t="shared" si="194"/>
        <v>17779.775366096874</v>
      </c>
      <c r="BD807" t="s">
        <v>103</v>
      </c>
      <c r="BE807">
        <v>1</v>
      </c>
      <c r="BG807" t="s">
        <v>5305</v>
      </c>
      <c r="BI807" t="s">
        <v>451</v>
      </c>
      <c r="BN807" t="s">
        <v>5157</v>
      </c>
      <c r="BO807" t="s">
        <v>5186</v>
      </c>
      <c r="BP807" t="s">
        <v>5186</v>
      </c>
      <c r="BS807" t="e">
        <f>_xlfn.XLOOKUP(AV807,#REF!,#REF!)</f>
        <v>#REF!</v>
      </c>
    </row>
    <row r="808" spans="2:71" x14ac:dyDescent="0.2">
      <c r="C808" t="s">
        <v>94</v>
      </c>
      <c r="E808" t="s">
        <v>2595</v>
      </c>
      <c r="F808" t="s">
        <v>2596</v>
      </c>
      <c r="G808" t="s">
        <v>2597</v>
      </c>
      <c r="H808" s="1">
        <v>45362</v>
      </c>
      <c r="J808" t="s">
        <v>4702</v>
      </c>
      <c r="K808">
        <v>13</v>
      </c>
      <c r="L808" t="s">
        <v>4691</v>
      </c>
      <c r="M808" t="s">
        <v>4444</v>
      </c>
      <c r="N808" t="s">
        <v>4668</v>
      </c>
      <c r="O808" t="s">
        <v>98</v>
      </c>
      <c r="P808" t="s">
        <v>99</v>
      </c>
      <c r="Q808">
        <f t="shared" si="189"/>
        <v>31</v>
      </c>
      <c r="R808" s="3">
        <v>508076</v>
      </c>
      <c r="S808" s="3">
        <v>84679.333333333328</v>
      </c>
      <c r="T808" s="20">
        <v>0</v>
      </c>
      <c r="U808" s="3">
        <f t="shared" si="196"/>
        <v>0</v>
      </c>
      <c r="V808" s="21"/>
      <c r="W808" s="3">
        <v>2035.5608974358975</v>
      </c>
      <c r="X808" s="3">
        <v>1176.1018518518517</v>
      </c>
      <c r="Y808" s="22">
        <v>211.69833333333332</v>
      </c>
      <c r="Z808">
        <v>75</v>
      </c>
      <c r="AB808" s="3">
        <v>4337.5979186761197</v>
      </c>
      <c r="AC808" s="3">
        <v>4167</v>
      </c>
      <c r="AD808" s="3">
        <f t="shared" si="195"/>
        <v>96682.292334630532</v>
      </c>
      <c r="AE808" s="3">
        <v>7046.666666666667</v>
      </c>
      <c r="AG808" s="3">
        <f t="shared" si="190"/>
        <v>103728.9590012972</v>
      </c>
      <c r="AJ808" s="3">
        <v>0</v>
      </c>
      <c r="AK808" t="s">
        <v>100</v>
      </c>
      <c r="AM808" s="23">
        <v>0.1</v>
      </c>
      <c r="AN808" s="24">
        <f t="shared" si="197"/>
        <v>103728.9590012972</v>
      </c>
      <c r="AO808" s="25">
        <f t="shared" si="185"/>
        <v>10372.895900129721</v>
      </c>
      <c r="AP808" s="3">
        <f t="shared" si="186"/>
        <v>29700</v>
      </c>
      <c r="AQ808" s="24">
        <f t="shared" si="187"/>
        <v>2970</v>
      </c>
      <c r="AR808" s="24">
        <f t="shared" si="188"/>
        <v>146771.85490142694</v>
      </c>
      <c r="AS808" s="24">
        <f t="shared" si="191"/>
        <v>133428.95900129719</v>
      </c>
      <c r="AT808" t="s">
        <v>134</v>
      </c>
      <c r="AU808" t="s">
        <v>134</v>
      </c>
      <c r="AV808" t="s">
        <v>135</v>
      </c>
      <c r="AW808">
        <v>37208</v>
      </c>
      <c r="AX808" t="s">
        <v>136</v>
      </c>
      <c r="AY808">
        <v>94.088300000000004</v>
      </c>
      <c r="AZ808" s="3">
        <f t="shared" si="192"/>
        <v>1559.9373662976898</v>
      </c>
      <c r="BA808" s="24">
        <f t="shared" si="193"/>
        <v>133428.95900129719</v>
      </c>
      <c r="BB808" s="24">
        <f t="shared" si="194"/>
        <v>13342.895900129748</v>
      </c>
      <c r="BD808" t="s">
        <v>103</v>
      </c>
      <c r="BE808">
        <v>1</v>
      </c>
      <c r="BG808" t="s">
        <v>5305</v>
      </c>
      <c r="BI808" t="s">
        <v>435</v>
      </c>
      <c r="BN808" t="s">
        <v>5128</v>
      </c>
      <c r="BO808" t="s">
        <v>5186</v>
      </c>
      <c r="BP808" t="s">
        <v>5186</v>
      </c>
      <c r="BS808" t="e">
        <f>_xlfn.XLOOKUP(AV808,#REF!,#REF!)</f>
        <v>#REF!</v>
      </c>
    </row>
    <row r="809" spans="2:71" x14ac:dyDescent="0.2">
      <c r="C809" t="s">
        <v>94</v>
      </c>
      <c r="E809" t="s">
        <v>2598</v>
      </c>
      <c r="F809" t="s">
        <v>2599</v>
      </c>
      <c r="G809" t="s">
        <v>2600</v>
      </c>
      <c r="H809" s="1">
        <v>45390</v>
      </c>
      <c r="J809" t="s">
        <v>4678</v>
      </c>
      <c r="K809">
        <v>15</v>
      </c>
      <c r="L809" t="s">
        <v>4691</v>
      </c>
      <c r="M809" t="s">
        <v>4444</v>
      </c>
      <c r="N809" t="s">
        <v>4668</v>
      </c>
      <c r="O809" t="s">
        <v>98</v>
      </c>
      <c r="P809" t="s">
        <v>99</v>
      </c>
      <c r="Q809">
        <f t="shared" si="189"/>
        <v>31</v>
      </c>
      <c r="R809" s="3">
        <v>1002445</v>
      </c>
      <c r="S809" s="3">
        <v>167074.16666666666</v>
      </c>
      <c r="T809" s="20">
        <v>0</v>
      </c>
      <c r="U809" s="3">
        <f t="shared" si="196"/>
        <v>0</v>
      </c>
      <c r="V809" s="21"/>
      <c r="W809" s="3">
        <v>4016.2059294871797</v>
      </c>
      <c r="X809" s="3">
        <v>2320.474537037037</v>
      </c>
      <c r="Y809" s="22">
        <v>417.68541666666664</v>
      </c>
      <c r="Z809">
        <v>75</v>
      </c>
      <c r="AB809" s="3">
        <v>0</v>
      </c>
      <c r="AC809" s="3">
        <v>4167</v>
      </c>
      <c r="AD809" s="3">
        <f t="shared" si="195"/>
        <v>178070.53254985757</v>
      </c>
      <c r="AE809" s="3">
        <v>7046.666666666667</v>
      </c>
      <c r="AG809" s="3">
        <f t="shared" si="190"/>
        <v>185117.19921652423</v>
      </c>
      <c r="AJ809" s="3">
        <v>0</v>
      </c>
      <c r="AK809" t="s">
        <v>100</v>
      </c>
      <c r="AM809" s="23">
        <v>0.1</v>
      </c>
      <c r="AN809" s="24">
        <f t="shared" si="197"/>
        <v>185117.19921652423</v>
      </c>
      <c r="AO809" s="25">
        <f t="shared" si="185"/>
        <v>18511.719921652424</v>
      </c>
      <c r="AP809" s="3">
        <f t="shared" si="186"/>
        <v>29700</v>
      </c>
      <c r="AQ809" s="24">
        <f t="shared" si="187"/>
        <v>2970</v>
      </c>
      <c r="AR809" s="24">
        <f t="shared" si="188"/>
        <v>236298.91913817666</v>
      </c>
      <c r="AS809" s="24">
        <f t="shared" si="191"/>
        <v>214817.19921652423</v>
      </c>
      <c r="AT809" t="s">
        <v>1620</v>
      </c>
      <c r="AU809" t="s">
        <v>1620</v>
      </c>
      <c r="AV809" t="s">
        <v>1620</v>
      </c>
      <c r="AW809">
        <v>2063120</v>
      </c>
      <c r="AX809" t="s">
        <v>102</v>
      </c>
      <c r="AY809">
        <v>108.643</v>
      </c>
      <c r="AZ809" s="3">
        <f t="shared" si="192"/>
        <v>2175.0036278285452</v>
      </c>
      <c r="BA809" s="24">
        <f t="shared" si="193"/>
        <v>214817.19921652423</v>
      </c>
      <c r="BB809" s="24">
        <f t="shared" si="194"/>
        <v>21481.719921652431</v>
      </c>
      <c r="BD809" t="s">
        <v>103</v>
      </c>
      <c r="BE809">
        <v>1</v>
      </c>
      <c r="BG809" t="s">
        <v>5304</v>
      </c>
      <c r="BI809" t="s">
        <v>598</v>
      </c>
      <c r="BN809" t="s">
        <v>5128</v>
      </c>
      <c r="BO809" t="s">
        <v>5182</v>
      </c>
      <c r="BP809" t="s">
        <v>5182</v>
      </c>
      <c r="BS809" t="e">
        <f>_xlfn.XLOOKUP(AV809,#REF!,#REF!)</f>
        <v>#REF!</v>
      </c>
    </row>
    <row r="810" spans="2:71" x14ac:dyDescent="0.2">
      <c r="C810" t="s">
        <v>94</v>
      </c>
      <c r="E810" t="s">
        <v>2601</v>
      </c>
      <c r="F810" t="s">
        <v>2602</v>
      </c>
      <c r="G810" t="s">
        <v>2603</v>
      </c>
      <c r="H810" s="1">
        <v>45426</v>
      </c>
      <c r="J810" t="s">
        <v>4708</v>
      </c>
      <c r="K810">
        <v>12</v>
      </c>
      <c r="L810" t="s">
        <v>4703</v>
      </c>
      <c r="M810" t="s">
        <v>293</v>
      </c>
      <c r="N810" t="s">
        <v>4668</v>
      </c>
      <c r="O810" t="s">
        <v>98</v>
      </c>
      <c r="P810" t="s">
        <v>99</v>
      </c>
      <c r="Q810">
        <f t="shared" si="189"/>
        <v>31</v>
      </c>
      <c r="R810" s="3">
        <v>410004</v>
      </c>
      <c r="S810" s="3">
        <v>70591</v>
      </c>
      <c r="T810" s="20">
        <v>0</v>
      </c>
      <c r="U810" s="3">
        <f t="shared" si="196"/>
        <v>0</v>
      </c>
      <c r="V810" s="21"/>
      <c r="W810" s="3">
        <v>1642.6442307692307</v>
      </c>
      <c r="X810" s="3">
        <v>949.08333333333337</v>
      </c>
      <c r="Y810" s="22">
        <v>170.83500000000001</v>
      </c>
      <c r="Z810">
        <v>75</v>
      </c>
      <c r="AB810" s="3">
        <v>0</v>
      </c>
      <c r="AC810" s="3">
        <v>4167</v>
      </c>
      <c r="AD810" s="3">
        <f t="shared" si="195"/>
        <v>77595.562564102569</v>
      </c>
      <c r="AE810" s="3">
        <v>5687.5</v>
      </c>
      <c r="AG810" s="3">
        <f t="shared" si="190"/>
        <v>83283.062564102569</v>
      </c>
      <c r="AJ810" s="3">
        <v>3900.7409927950625</v>
      </c>
      <c r="AK810" t="s">
        <v>289</v>
      </c>
      <c r="AL810" t="s">
        <v>290</v>
      </c>
      <c r="AM810" s="23">
        <v>8.5000000000000006E-2</v>
      </c>
      <c r="AN810" s="24">
        <f t="shared" si="197"/>
        <v>87183.803556897634</v>
      </c>
      <c r="AO810" s="25">
        <f t="shared" si="185"/>
        <v>7410.6233023362993</v>
      </c>
      <c r="AP810" s="3">
        <f t="shared" si="186"/>
        <v>29700</v>
      </c>
      <c r="AQ810" s="24">
        <f t="shared" si="187"/>
        <v>2524.5</v>
      </c>
      <c r="AR810" s="24">
        <f t="shared" si="188"/>
        <v>126818.92685923394</v>
      </c>
      <c r="AS810" s="24">
        <f t="shared" si="191"/>
        <v>116883.80355689763</v>
      </c>
      <c r="AT810" t="s">
        <v>2250</v>
      </c>
      <c r="AU810" t="s">
        <v>2250</v>
      </c>
      <c r="AV810" t="s">
        <v>2251</v>
      </c>
      <c r="AW810" t="s">
        <v>4932</v>
      </c>
      <c r="AX810" t="s">
        <v>102</v>
      </c>
      <c r="AY810">
        <v>108.643</v>
      </c>
      <c r="AZ810" s="3">
        <f t="shared" si="192"/>
        <v>1167.2995670152143</v>
      </c>
      <c r="BA810" s="24">
        <f t="shared" si="193"/>
        <v>116883.80355689763</v>
      </c>
      <c r="BB810" s="24">
        <f t="shared" si="194"/>
        <v>9935.123302336302</v>
      </c>
      <c r="BD810" t="s">
        <v>103</v>
      </c>
      <c r="BE810">
        <v>1</v>
      </c>
      <c r="BG810" t="s">
        <v>5320</v>
      </c>
      <c r="BI810" t="s">
        <v>312</v>
      </c>
      <c r="BN810" t="s">
        <v>5117</v>
      </c>
      <c r="BO810" t="s">
        <v>2250</v>
      </c>
      <c r="BP810" t="s">
        <v>5062</v>
      </c>
      <c r="BS810" t="e">
        <f>_xlfn.XLOOKUP(AV810,#REF!,#REF!)</f>
        <v>#REF!</v>
      </c>
    </row>
    <row r="811" spans="2:71" x14ac:dyDescent="0.2">
      <c r="C811" t="s">
        <v>94</v>
      </c>
      <c r="E811" t="s">
        <v>2604</v>
      </c>
      <c r="F811" t="s">
        <v>2605</v>
      </c>
      <c r="G811" t="s">
        <v>2606</v>
      </c>
      <c r="H811" s="1">
        <v>45369</v>
      </c>
      <c r="J811" t="s">
        <v>4678</v>
      </c>
      <c r="K811">
        <v>15</v>
      </c>
      <c r="L811" t="s">
        <v>4691</v>
      </c>
      <c r="M811" t="s">
        <v>4444</v>
      </c>
      <c r="N811" t="s">
        <v>4668</v>
      </c>
      <c r="O811" t="s">
        <v>98</v>
      </c>
      <c r="P811" t="s">
        <v>99</v>
      </c>
      <c r="Q811">
        <f t="shared" si="189"/>
        <v>31</v>
      </c>
      <c r="R811" s="3">
        <v>1141884</v>
      </c>
      <c r="S811" s="3">
        <v>190313.91666666666</v>
      </c>
      <c r="T811" s="20">
        <v>0</v>
      </c>
      <c r="U811" s="3">
        <f t="shared" si="196"/>
        <v>0</v>
      </c>
      <c r="V811" s="21"/>
      <c r="W811" s="3">
        <v>4574.8557692307686</v>
      </c>
      <c r="X811" s="3">
        <v>2643.25</v>
      </c>
      <c r="Y811" s="22">
        <v>475.78500000000003</v>
      </c>
      <c r="Z811">
        <v>75</v>
      </c>
      <c r="AB811" s="3">
        <v>9748.8384020127432</v>
      </c>
      <c r="AC811" s="3">
        <v>4167</v>
      </c>
      <c r="AD811" s="3">
        <f t="shared" si="195"/>
        <v>211998.64583791018</v>
      </c>
      <c r="AE811" s="3">
        <v>7046.666666666667</v>
      </c>
      <c r="AG811" s="3">
        <f t="shared" si="190"/>
        <v>219045.31250457684</v>
      </c>
      <c r="AJ811" s="3">
        <v>7372.3146980524034</v>
      </c>
      <c r="AK811" t="s">
        <v>433</v>
      </c>
      <c r="AL811" t="s">
        <v>434</v>
      </c>
      <c r="AM811" s="23">
        <v>0.1</v>
      </c>
      <c r="AN811" s="24">
        <f t="shared" si="197"/>
        <v>226417.62720262923</v>
      </c>
      <c r="AO811" s="25">
        <f t="shared" si="185"/>
        <v>22641.762720262923</v>
      </c>
      <c r="AP811" s="3">
        <f t="shared" si="186"/>
        <v>29700</v>
      </c>
      <c r="AQ811" s="24">
        <f t="shared" si="187"/>
        <v>2970</v>
      </c>
      <c r="AR811" s="24">
        <f t="shared" si="188"/>
        <v>281729.38992289215</v>
      </c>
      <c r="AS811" s="24">
        <f t="shared" si="191"/>
        <v>256117.62720262923</v>
      </c>
      <c r="AT811" t="s">
        <v>134</v>
      </c>
      <c r="AU811" t="s">
        <v>134</v>
      </c>
      <c r="AV811" t="s">
        <v>135</v>
      </c>
      <c r="AW811">
        <v>37208</v>
      </c>
      <c r="AX811" t="s">
        <v>136</v>
      </c>
      <c r="AY811">
        <v>94.088300000000004</v>
      </c>
      <c r="AZ811" s="3">
        <f t="shared" si="192"/>
        <v>2994.3084307282857</v>
      </c>
      <c r="BA811" s="24">
        <f t="shared" si="193"/>
        <v>256117.62720262923</v>
      </c>
      <c r="BB811" s="24">
        <f t="shared" si="194"/>
        <v>25611.762720262923</v>
      </c>
      <c r="BD811" t="s">
        <v>103</v>
      </c>
      <c r="BE811">
        <v>1</v>
      </c>
      <c r="BG811" t="s">
        <v>5305</v>
      </c>
      <c r="BI811" t="s">
        <v>435</v>
      </c>
      <c r="BN811" t="s">
        <v>5119</v>
      </c>
      <c r="BO811" t="s">
        <v>5186</v>
      </c>
      <c r="BP811" t="s">
        <v>5186</v>
      </c>
      <c r="BS811" t="e">
        <f>_xlfn.XLOOKUP(AV811,#REF!,#REF!)</f>
        <v>#REF!</v>
      </c>
    </row>
    <row r="812" spans="2:71" x14ac:dyDescent="0.2">
      <c r="C812" t="s">
        <v>94</v>
      </c>
      <c r="E812" t="s">
        <v>2607</v>
      </c>
      <c r="F812" t="s">
        <v>2608</v>
      </c>
      <c r="G812" t="s">
        <v>2609</v>
      </c>
      <c r="H812" s="1">
        <v>45376</v>
      </c>
      <c r="J812" t="s">
        <v>4702</v>
      </c>
      <c r="K812">
        <v>13</v>
      </c>
      <c r="L812" t="s">
        <v>4783</v>
      </c>
      <c r="M812" t="s">
        <v>3525</v>
      </c>
      <c r="N812" t="s">
        <v>4668</v>
      </c>
      <c r="O812" t="s">
        <v>98</v>
      </c>
      <c r="P812" t="s">
        <v>99</v>
      </c>
      <c r="Q812">
        <f t="shared" si="189"/>
        <v>31</v>
      </c>
      <c r="R812" s="3">
        <v>493248</v>
      </c>
      <c r="S812" s="3">
        <v>87140</v>
      </c>
      <c r="T812" s="20">
        <v>0.13</v>
      </c>
      <c r="U812" s="3">
        <f t="shared" si="196"/>
        <v>11328.2</v>
      </c>
      <c r="V812" s="21"/>
      <c r="W812" s="3">
        <v>1976.1538461538464</v>
      </c>
      <c r="X812" s="3">
        <v>1141.7777777777778</v>
      </c>
      <c r="Y812" s="22">
        <v>205.52</v>
      </c>
      <c r="Z812">
        <v>75</v>
      </c>
      <c r="AB812" s="3">
        <v>4463.6074944902821</v>
      </c>
      <c r="AC812" s="3">
        <v>4167</v>
      </c>
      <c r="AD812" s="3">
        <f t="shared" si="195"/>
        <v>110497.25911842191</v>
      </c>
      <c r="AE812" s="3">
        <v>13617.5</v>
      </c>
      <c r="AG812" s="3">
        <f t="shared" si="190"/>
        <v>124114.75911842191</v>
      </c>
      <c r="AJ812" s="3">
        <v>0</v>
      </c>
      <c r="AK812" t="s">
        <v>100</v>
      </c>
      <c r="AM812" s="23">
        <v>8.5000000000000006E-2</v>
      </c>
      <c r="AN812" s="24">
        <f t="shared" si="197"/>
        <v>124114.75911842191</v>
      </c>
      <c r="AO812" s="25">
        <f t="shared" si="185"/>
        <v>10549.754525065862</v>
      </c>
      <c r="AP812" s="3">
        <f t="shared" si="186"/>
        <v>29700</v>
      </c>
      <c r="AQ812" s="24">
        <f t="shared" si="187"/>
        <v>2524.5</v>
      </c>
      <c r="AR812" s="24">
        <f t="shared" si="188"/>
        <v>166889.01364348776</v>
      </c>
      <c r="AS812" s="24">
        <f t="shared" si="191"/>
        <v>153814.75911842191</v>
      </c>
      <c r="AT812" t="s">
        <v>101</v>
      </c>
      <c r="AU812" t="s">
        <v>101</v>
      </c>
      <c r="AV812" t="s">
        <v>101</v>
      </c>
      <c r="AW812">
        <v>2046100</v>
      </c>
      <c r="AX812" t="s">
        <v>102</v>
      </c>
      <c r="AY812">
        <v>108.643</v>
      </c>
      <c r="AZ812" s="3">
        <f t="shared" si="192"/>
        <v>1536.123023512677</v>
      </c>
      <c r="BA812" s="24">
        <f t="shared" si="193"/>
        <v>153814.75911842191</v>
      </c>
      <c r="BB812" s="24">
        <f t="shared" si="194"/>
        <v>13074.254525065859</v>
      </c>
      <c r="BD812" t="s">
        <v>103</v>
      </c>
      <c r="BE812">
        <v>1</v>
      </c>
      <c r="BG812" t="s">
        <v>5304</v>
      </c>
      <c r="BI812" t="s">
        <v>2047</v>
      </c>
      <c r="BN812" t="s">
        <v>5198</v>
      </c>
      <c r="BO812" t="s">
        <v>5197</v>
      </c>
      <c r="BP812" t="s">
        <v>5197</v>
      </c>
    </row>
    <row r="813" spans="2:71" x14ac:dyDescent="0.2">
      <c r="C813" t="s">
        <v>94</v>
      </c>
      <c r="E813" t="s">
        <v>2610</v>
      </c>
      <c r="F813" t="s">
        <v>2611</v>
      </c>
      <c r="G813" t="s">
        <v>2612</v>
      </c>
      <c r="H813" s="1">
        <v>45390</v>
      </c>
      <c r="J813" t="s">
        <v>4697</v>
      </c>
      <c r="K813">
        <v>14</v>
      </c>
      <c r="L813" t="s">
        <v>4783</v>
      </c>
      <c r="M813" t="s">
        <v>3525</v>
      </c>
      <c r="N813" t="s">
        <v>4668</v>
      </c>
      <c r="O813" t="s">
        <v>98</v>
      </c>
      <c r="P813" t="s">
        <v>99</v>
      </c>
      <c r="Q813">
        <f t="shared" si="189"/>
        <v>31</v>
      </c>
      <c r="R813" s="3">
        <v>796170</v>
      </c>
      <c r="S813" s="3">
        <v>132695</v>
      </c>
      <c r="T813" s="20">
        <v>0.13</v>
      </c>
      <c r="U813" s="3">
        <f t="shared" si="196"/>
        <v>17250.350000000002</v>
      </c>
      <c r="V813" s="21"/>
      <c r="W813" s="3">
        <v>3189.7836538461538</v>
      </c>
      <c r="X813" s="3">
        <v>1842.9861111111111</v>
      </c>
      <c r="Y813" s="22">
        <v>331.73750000000001</v>
      </c>
      <c r="Z813">
        <v>75</v>
      </c>
      <c r="AB813" s="3">
        <v>0</v>
      </c>
      <c r="AC813" s="3">
        <v>5167</v>
      </c>
      <c r="AD813" s="3">
        <f t="shared" si="195"/>
        <v>160551.85726495727</v>
      </c>
      <c r="AE813" s="3">
        <v>13617.5</v>
      </c>
      <c r="AG813" s="3">
        <f t="shared" si="190"/>
        <v>174169.35726495727</v>
      </c>
      <c r="AJ813" s="3">
        <v>0</v>
      </c>
      <c r="AK813" t="s">
        <v>100</v>
      </c>
      <c r="AM813" s="23">
        <v>8.5000000000000006E-2</v>
      </c>
      <c r="AN813" s="24">
        <f t="shared" si="197"/>
        <v>174169.35726495727</v>
      </c>
      <c r="AO813" s="25">
        <f t="shared" si="185"/>
        <v>14804.395367521369</v>
      </c>
      <c r="AP813" s="3">
        <f t="shared" si="186"/>
        <v>29700</v>
      </c>
      <c r="AQ813" s="24">
        <f t="shared" si="187"/>
        <v>2524.5</v>
      </c>
      <c r="AR813" s="24">
        <f t="shared" si="188"/>
        <v>221198.25263247863</v>
      </c>
      <c r="AS813" s="24">
        <f t="shared" si="191"/>
        <v>203869.35726495727</v>
      </c>
      <c r="AT813" t="s">
        <v>101</v>
      </c>
      <c r="AU813" t="s">
        <v>101</v>
      </c>
      <c r="AV813" t="s">
        <v>101</v>
      </c>
      <c r="AW813">
        <v>2046100</v>
      </c>
      <c r="AX813" t="s">
        <v>102</v>
      </c>
      <c r="AY813">
        <v>108.643</v>
      </c>
      <c r="AZ813" s="3">
        <f t="shared" si="192"/>
        <v>2036.0101675439616</v>
      </c>
      <c r="BA813" s="24">
        <f t="shared" si="193"/>
        <v>203869.35726495727</v>
      </c>
      <c r="BB813" s="24">
        <f t="shared" si="194"/>
        <v>17328.895367521356</v>
      </c>
      <c r="BD813" t="s">
        <v>103</v>
      </c>
      <c r="BE813">
        <v>1</v>
      </c>
      <c r="BG813" t="s">
        <v>5304</v>
      </c>
      <c r="BI813" t="s">
        <v>2047</v>
      </c>
      <c r="BN813" t="s">
        <v>5198</v>
      </c>
      <c r="BO813" t="s">
        <v>5197</v>
      </c>
      <c r="BP813" t="s">
        <v>5197</v>
      </c>
    </row>
    <row r="814" spans="2:71" x14ac:dyDescent="0.2">
      <c r="C814" t="s">
        <v>94</v>
      </c>
      <c r="E814" t="s">
        <v>2613</v>
      </c>
      <c r="F814" t="s">
        <v>2614</v>
      </c>
      <c r="G814" t="s">
        <v>2615</v>
      </c>
      <c r="H814" s="1">
        <v>45418</v>
      </c>
      <c r="J814" t="s">
        <v>4708</v>
      </c>
      <c r="K814">
        <v>12</v>
      </c>
      <c r="L814" t="s">
        <v>4703</v>
      </c>
      <c r="M814" t="s">
        <v>293</v>
      </c>
      <c r="N814" t="s">
        <v>4668</v>
      </c>
      <c r="O814" t="s">
        <v>98</v>
      </c>
      <c r="P814" t="s">
        <v>99</v>
      </c>
      <c r="Q814">
        <f t="shared" si="189"/>
        <v>31</v>
      </c>
      <c r="R814" s="3">
        <v>520008</v>
      </c>
      <c r="S814" s="3">
        <v>89329.916666666672</v>
      </c>
      <c r="T814" s="20">
        <v>0</v>
      </c>
      <c r="U814" s="3">
        <f t="shared" si="196"/>
        <v>0</v>
      </c>
      <c r="V814" s="21"/>
      <c r="W814" s="3">
        <v>2083.3653846153843</v>
      </c>
      <c r="X814" s="3">
        <v>1203.7222222222224</v>
      </c>
      <c r="Y814" s="22">
        <v>216.67000000000002</v>
      </c>
      <c r="Z814">
        <v>75</v>
      </c>
      <c r="AB814" s="3">
        <v>0</v>
      </c>
      <c r="AC814" s="3">
        <v>4167</v>
      </c>
      <c r="AD814" s="3">
        <f t="shared" si="195"/>
        <v>97075.674273504279</v>
      </c>
      <c r="AE814" s="3">
        <v>5687.5</v>
      </c>
      <c r="AG814" s="3">
        <f t="shared" si="190"/>
        <v>102763.17427350428</v>
      </c>
      <c r="AJ814" s="3">
        <v>3900.7409927950625</v>
      </c>
      <c r="AK814" t="s">
        <v>289</v>
      </c>
      <c r="AL814" t="s">
        <v>290</v>
      </c>
      <c r="AM814" s="23">
        <v>8.5000000000000006E-2</v>
      </c>
      <c r="AN814" s="24">
        <f t="shared" si="197"/>
        <v>106663.91526629934</v>
      </c>
      <c r="AO814" s="25">
        <f t="shared" si="185"/>
        <v>9066.4327976354452</v>
      </c>
      <c r="AP814" s="3">
        <f t="shared" si="186"/>
        <v>29700</v>
      </c>
      <c r="AQ814" s="24">
        <f t="shared" si="187"/>
        <v>2524.5</v>
      </c>
      <c r="AR814" s="24">
        <f t="shared" si="188"/>
        <v>147954.84806393477</v>
      </c>
      <c r="AS814" s="24">
        <f t="shared" si="191"/>
        <v>136363.91526629933</v>
      </c>
      <c r="AT814" t="s">
        <v>2250</v>
      </c>
      <c r="AU814" t="s">
        <v>2250</v>
      </c>
      <c r="AV814" t="s">
        <v>2251</v>
      </c>
      <c r="AW814" t="s">
        <v>4932</v>
      </c>
      <c r="AX814" t="s">
        <v>102</v>
      </c>
      <c r="AY814">
        <v>108.643</v>
      </c>
      <c r="AZ814" s="3">
        <f t="shared" si="192"/>
        <v>1361.8442795572173</v>
      </c>
      <c r="BA814" s="24">
        <f t="shared" si="193"/>
        <v>136363.91526629933</v>
      </c>
      <c r="BB814" s="24">
        <f t="shared" si="194"/>
        <v>11590.93279763544</v>
      </c>
      <c r="BD814" t="s">
        <v>103</v>
      </c>
      <c r="BE814">
        <v>1</v>
      </c>
      <c r="BG814" t="s">
        <v>5320</v>
      </c>
      <c r="BI814" t="s">
        <v>312</v>
      </c>
      <c r="BN814" t="s">
        <v>5117</v>
      </c>
      <c r="BO814" t="s">
        <v>2250</v>
      </c>
      <c r="BP814" t="s">
        <v>5062</v>
      </c>
      <c r="BS814" t="e">
        <f>_xlfn.XLOOKUP(AV814,#REF!,#REF!)</f>
        <v>#REF!</v>
      </c>
    </row>
    <row r="815" spans="2:71" x14ac:dyDescent="0.2">
      <c r="C815" t="s">
        <v>94</v>
      </c>
      <c r="E815" t="s">
        <v>2616</v>
      </c>
      <c r="F815" t="s">
        <v>2617</v>
      </c>
      <c r="G815" t="s">
        <v>2618</v>
      </c>
      <c r="H815" s="1">
        <v>45383</v>
      </c>
      <c r="J815" t="s">
        <v>4702</v>
      </c>
      <c r="K815">
        <v>13</v>
      </c>
      <c r="L815" t="s">
        <v>4703</v>
      </c>
      <c r="M815" t="s">
        <v>293</v>
      </c>
      <c r="N815" t="s">
        <v>4668</v>
      </c>
      <c r="O815" t="s">
        <v>98</v>
      </c>
      <c r="P815" t="s">
        <v>99</v>
      </c>
      <c r="Q815">
        <f t="shared" si="189"/>
        <v>31</v>
      </c>
      <c r="R815" s="3">
        <v>662508</v>
      </c>
      <c r="S815" s="3">
        <v>109887.58333333333</v>
      </c>
      <c r="T815" s="20">
        <v>0</v>
      </c>
      <c r="U815" s="3">
        <f t="shared" si="196"/>
        <v>0</v>
      </c>
      <c r="V815" s="21"/>
      <c r="W815" s="3">
        <v>2654.2788461538462</v>
      </c>
      <c r="X815" s="3">
        <v>1533.5833333333333</v>
      </c>
      <c r="Y815" s="22">
        <v>276.04500000000002</v>
      </c>
      <c r="Z815">
        <v>75</v>
      </c>
      <c r="AB815" s="3">
        <v>0</v>
      </c>
      <c r="AC815" s="3">
        <v>4167</v>
      </c>
      <c r="AD815" s="3">
        <f t="shared" si="195"/>
        <v>118593.4905128205</v>
      </c>
      <c r="AE815" s="3">
        <v>5687.5</v>
      </c>
      <c r="AG815" s="3">
        <f t="shared" si="190"/>
        <v>124280.9905128205</v>
      </c>
      <c r="AJ815" s="3">
        <v>5785.5624142824954</v>
      </c>
      <c r="AK815" t="s">
        <v>266</v>
      </c>
      <c r="AL815" t="s">
        <v>267</v>
      </c>
      <c r="AM815" s="23">
        <v>8.5000000000000006E-2</v>
      </c>
      <c r="AN815" s="24">
        <f t="shared" si="197"/>
        <v>130066.552927103</v>
      </c>
      <c r="AO815" s="25">
        <f t="shared" si="185"/>
        <v>11055.656998803755</v>
      </c>
      <c r="AP815" s="3">
        <f t="shared" si="186"/>
        <v>29700</v>
      </c>
      <c r="AQ815" s="24">
        <f t="shared" si="187"/>
        <v>2524.5</v>
      </c>
      <c r="AR815" s="24">
        <f t="shared" si="188"/>
        <v>173346.70992590676</v>
      </c>
      <c r="AS815" s="24">
        <f t="shared" si="191"/>
        <v>159766.55292710301</v>
      </c>
      <c r="AT815" t="s">
        <v>134</v>
      </c>
      <c r="AU815" t="s">
        <v>134</v>
      </c>
      <c r="AV815" t="s">
        <v>135</v>
      </c>
      <c r="AW815">
        <v>90389</v>
      </c>
      <c r="AX815" t="s">
        <v>136</v>
      </c>
      <c r="AY815">
        <v>94.088300000000004</v>
      </c>
      <c r="AZ815" s="3">
        <f t="shared" si="192"/>
        <v>1842.383271096478</v>
      </c>
      <c r="BA815" s="24">
        <f t="shared" si="193"/>
        <v>159766.55292710301</v>
      </c>
      <c r="BB815" s="24">
        <f t="shared" si="194"/>
        <v>13580.156998803752</v>
      </c>
      <c r="BD815" t="s">
        <v>103</v>
      </c>
      <c r="BE815">
        <v>1</v>
      </c>
      <c r="BG815" t="s">
        <v>5305</v>
      </c>
      <c r="BI815" t="s">
        <v>199</v>
      </c>
      <c r="BN815" t="s">
        <v>5138</v>
      </c>
      <c r="BO815" t="s">
        <v>5061</v>
      </c>
      <c r="BP815" t="s">
        <v>5062</v>
      </c>
      <c r="BS815" t="e">
        <f>_xlfn.XLOOKUP(AV815,#REF!,#REF!)</f>
        <v>#REF!</v>
      </c>
    </row>
    <row r="816" spans="2:71" x14ac:dyDescent="0.2">
      <c r="C816" t="s">
        <v>94</v>
      </c>
      <c r="E816" t="s">
        <v>2619</v>
      </c>
      <c r="F816" t="s">
        <v>2620</v>
      </c>
      <c r="G816" t="s">
        <v>2621</v>
      </c>
      <c r="H816" s="1">
        <v>45369</v>
      </c>
      <c r="J816" t="s">
        <v>4708</v>
      </c>
      <c r="K816">
        <v>12</v>
      </c>
      <c r="L816" t="s">
        <v>4703</v>
      </c>
      <c r="M816" t="s">
        <v>293</v>
      </c>
      <c r="N816" t="s">
        <v>4668</v>
      </c>
      <c r="O816" t="s">
        <v>98</v>
      </c>
      <c r="P816" t="s">
        <v>99</v>
      </c>
      <c r="Q816">
        <f t="shared" si="189"/>
        <v>31</v>
      </c>
      <c r="R816" s="3">
        <v>425004</v>
      </c>
      <c r="S816" s="3">
        <v>70304.25</v>
      </c>
      <c r="T816" s="20">
        <v>0</v>
      </c>
      <c r="U816" s="3">
        <f t="shared" si="196"/>
        <v>0</v>
      </c>
      <c r="V816" s="21"/>
      <c r="W816" s="3">
        <v>1702.7403846153845</v>
      </c>
      <c r="X816" s="3">
        <v>983.80555555555554</v>
      </c>
      <c r="Y816" s="22">
        <v>177.08500000000001</v>
      </c>
      <c r="Z816">
        <v>75</v>
      </c>
      <c r="AB816" s="3">
        <v>0</v>
      </c>
      <c r="AC816" s="3">
        <v>4167</v>
      </c>
      <c r="AD816" s="3">
        <f t="shared" si="195"/>
        <v>77409.880940170959</v>
      </c>
      <c r="AE816" s="3">
        <v>5687.5</v>
      </c>
      <c r="AG816" s="3">
        <f t="shared" si="190"/>
        <v>83097.380940170959</v>
      </c>
      <c r="AJ816" s="3">
        <v>17246.247781680318</v>
      </c>
      <c r="AK816" t="s">
        <v>361</v>
      </c>
      <c r="AL816" t="s">
        <v>362</v>
      </c>
      <c r="AM816" s="23">
        <v>8.5000000000000006E-2</v>
      </c>
      <c r="AN816" s="24">
        <f t="shared" si="197"/>
        <v>100343.62872185127</v>
      </c>
      <c r="AO816" s="25">
        <f t="shared" si="185"/>
        <v>8529.2084413573593</v>
      </c>
      <c r="AP816" s="3">
        <f t="shared" si="186"/>
        <v>29700</v>
      </c>
      <c r="AQ816" s="24">
        <f t="shared" si="187"/>
        <v>2524.5</v>
      </c>
      <c r="AR816" s="24">
        <f t="shared" si="188"/>
        <v>141097.33716320863</v>
      </c>
      <c r="AS816" s="24">
        <f t="shared" si="191"/>
        <v>130043.62872185127</v>
      </c>
      <c r="AT816" t="s">
        <v>134</v>
      </c>
      <c r="AU816" t="s">
        <v>134</v>
      </c>
      <c r="AV816" t="s">
        <v>135</v>
      </c>
      <c r="AW816">
        <v>90135</v>
      </c>
      <c r="AX816" t="s">
        <v>136</v>
      </c>
      <c r="AY816">
        <v>94.088300000000004</v>
      </c>
      <c r="AZ816" s="3">
        <f t="shared" si="192"/>
        <v>1499.6268097437048</v>
      </c>
      <c r="BA816" s="24">
        <f t="shared" si="193"/>
        <v>130043.62872185127</v>
      </c>
      <c r="BB816" s="24">
        <f t="shared" si="194"/>
        <v>11053.708441357361</v>
      </c>
      <c r="BD816" t="s">
        <v>103</v>
      </c>
      <c r="BE816">
        <v>1</v>
      </c>
      <c r="BG816" t="s">
        <v>5305</v>
      </c>
      <c r="BI816" t="s">
        <v>312</v>
      </c>
      <c r="BN816" t="s">
        <v>5120</v>
      </c>
      <c r="BO816" t="s">
        <v>5061</v>
      </c>
      <c r="BP816" t="s">
        <v>5062</v>
      </c>
      <c r="BS816" t="e">
        <f>_xlfn.XLOOKUP(AV816,#REF!,#REF!)</f>
        <v>#REF!</v>
      </c>
    </row>
    <row r="817" spans="2:71" x14ac:dyDescent="0.2">
      <c r="C817" t="s">
        <v>94</v>
      </c>
      <c r="E817" t="s">
        <v>2622</v>
      </c>
      <c r="F817" t="s">
        <v>2623</v>
      </c>
      <c r="G817" t="s">
        <v>2624</v>
      </c>
      <c r="H817" s="1">
        <v>45427</v>
      </c>
      <c r="J817" t="s">
        <v>4697</v>
      </c>
      <c r="K817">
        <v>14</v>
      </c>
      <c r="L817" t="s">
        <v>4703</v>
      </c>
      <c r="M817" t="s">
        <v>293</v>
      </c>
      <c r="N817" t="s">
        <v>4668</v>
      </c>
      <c r="O817" t="s">
        <v>98</v>
      </c>
      <c r="P817" t="s">
        <v>99</v>
      </c>
      <c r="Q817">
        <f t="shared" si="189"/>
        <v>31</v>
      </c>
      <c r="R817" s="3">
        <v>553963</v>
      </c>
      <c r="S817" s="3">
        <v>97327.166666666672</v>
      </c>
      <c r="T817" s="20">
        <v>0</v>
      </c>
      <c r="U817" s="3">
        <f t="shared" si="196"/>
        <v>0</v>
      </c>
      <c r="V817" s="21"/>
      <c r="W817" s="3">
        <v>2219.4030448717945</v>
      </c>
      <c r="X817" s="3">
        <v>1282.3217592592594</v>
      </c>
      <c r="Y817" s="22">
        <v>230.81791666666669</v>
      </c>
      <c r="Z817">
        <v>75</v>
      </c>
      <c r="AB817" s="3">
        <v>0</v>
      </c>
      <c r="AC817" s="3">
        <v>4167</v>
      </c>
      <c r="AD817" s="3">
        <f t="shared" si="195"/>
        <v>105301.70938746439</v>
      </c>
      <c r="AE817" s="3">
        <v>5687.5</v>
      </c>
      <c r="AG817" s="3">
        <f t="shared" si="190"/>
        <v>110989.20938746439</v>
      </c>
      <c r="AJ817" s="3">
        <v>17246.247781680318</v>
      </c>
      <c r="AK817" t="s">
        <v>361</v>
      </c>
      <c r="AL817" t="s">
        <v>362</v>
      </c>
      <c r="AM817" s="23">
        <v>8.5000000000000006E-2</v>
      </c>
      <c r="AN817" s="24">
        <f t="shared" si="197"/>
        <v>128235.45716914471</v>
      </c>
      <c r="AO817" s="25">
        <f t="shared" si="185"/>
        <v>10900.013859377301</v>
      </c>
      <c r="AP817" s="3">
        <f t="shared" si="186"/>
        <v>29700</v>
      </c>
      <c r="AQ817" s="24">
        <f t="shared" si="187"/>
        <v>2524.5</v>
      </c>
      <c r="AR817" s="24">
        <f t="shared" si="188"/>
        <v>171359.97102852201</v>
      </c>
      <c r="AS817" s="24">
        <f t="shared" si="191"/>
        <v>157935.45716914471</v>
      </c>
      <c r="AT817" t="s">
        <v>134</v>
      </c>
      <c r="AU817" t="s">
        <v>134</v>
      </c>
      <c r="AV817" t="s">
        <v>135</v>
      </c>
      <c r="AW817">
        <v>90135</v>
      </c>
      <c r="AX817" t="s">
        <v>136</v>
      </c>
      <c r="AY817">
        <v>94.088300000000004</v>
      </c>
      <c r="AZ817" s="3">
        <f t="shared" si="192"/>
        <v>1821.2675861772611</v>
      </c>
      <c r="BA817" s="24">
        <f t="shared" si="193"/>
        <v>157935.45716914471</v>
      </c>
      <c r="BB817" s="24">
        <f t="shared" si="194"/>
        <v>13424.513859377301</v>
      </c>
      <c r="BD817" t="s">
        <v>103</v>
      </c>
      <c r="BE817">
        <v>1</v>
      </c>
      <c r="BG817" t="s">
        <v>5305</v>
      </c>
      <c r="BI817" t="s">
        <v>312</v>
      </c>
      <c r="BN817" t="s">
        <v>5120</v>
      </c>
      <c r="BO817" t="s">
        <v>5061</v>
      </c>
      <c r="BP817" t="s">
        <v>5062</v>
      </c>
      <c r="BS817" t="e">
        <f>_xlfn.XLOOKUP(AV817,#REF!,#REF!)</f>
        <v>#REF!</v>
      </c>
    </row>
    <row r="818" spans="2:71" x14ac:dyDescent="0.2">
      <c r="C818" t="s">
        <v>94</v>
      </c>
      <c r="E818" t="s">
        <v>2625</v>
      </c>
      <c r="F818" t="s">
        <v>2626</v>
      </c>
      <c r="G818" t="s">
        <v>2627</v>
      </c>
      <c r="H818" s="1">
        <v>45383</v>
      </c>
      <c r="J818" t="s">
        <v>4697</v>
      </c>
      <c r="K818">
        <v>14</v>
      </c>
      <c r="L818" t="s">
        <v>4783</v>
      </c>
      <c r="M818" t="s">
        <v>3525</v>
      </c>
      <c r="N818" t="s">
        <v>4668</v>
      </c>
      <c r="O818" t="s">
        <v>98</v>
      </c>
      <c r="P818" t="s">
        <v>99</v>
      </c>
      <c r="Q818">
        <f t="shared" si="189"/>
        <v>31</v>
      </c>
      <c r="R818" s="3">
        <v>844683</v>
      </c>
      <c r="S818" s="3">
        <v>140780.5</v>
      </c>
      <c r="T818" s="20">
        <v>0.13</v>
      </c>
      <c r="U818" s="3">
        <f t="shared" si="196"/>
        <v>18301.465</v>
      </c>
      <c r="V818" s="21"/>
      <c r="W818" s="3">
        <v>3384.1466346153848</v>
      </c>
      <c r="X818" s="3">
        <v>1955.2847222222224</v>
      </c>
      <c r="Y818" s="22">
        <v>351.95125000000002</v>
      </c>
      <c r="Z818">
        <v>75</v>
      </c>
      <c r="AB818" s="3">
        <v>0</v>
      </c>
      <c r="AC818" s="3">
        <v>4167</v>
      </c>
      <c r="AD818" s="3">
        <f t="shared" si="195"/>
        <v>169015.3476068376</v>
      </c>
      <c r="AE818" s="3">
        <v>13617.5</v>
      </c>
      <c r="AG818" s="3">
        <f t="shared" si="190"/>
        <v>182632.8476068376</v>
      </c>
      <c r="AJ818" s="3">
        <v>0</v>
      </c>
      <c r="AK818" t="s">
        <v>100</v>
      </c>
      <c r="AM818" s="23">
        <v>8.5000000000000006E-2</v>
      </c>
      <c r="AN818" s="24">
        <f t="shared" si="197"/>
        <v>182632.8476068376</v>
      </c>
      <c r="AO818" s="25">
        <f t="shared" si="185"/>
        <v>15523.792046581197</v>
      </c>
      <c r="AP818" s="3">
        <f t="shared" si="186"/>
        <v>29700</v>
      </c>
      <c r="AQ818" s="24">
        <f t="shared" si="187"/>
        <v>2524.5</v>
      </c>
      <c r="AR818" s="24">
        <f t="shared" si="188"/>
        <v>230381.1396534188</v>
      </c>
      <c r="AS818" s="24">
        <f t="shared" si="191"/>
        <v>212332.8476068376</v>
      </c>
      <c r="AT818" t="s">
        <v>101</v>
      </c>
      <c r="AU818" t="s">
        <v>101</v>
      </c>
      <c r="AV818" t="s">
        <v>101</v>
      </c>
      <c r="AW818">
        <v>2046100</v>
      </c>
      <c r="AX818" t="s">
        <v>102</v>
      </c>
      <c r="AY818">
        <v>108.643</v>
      </c>
      <c r="AZ818" s="3">
        <f t="shared" si="192"/>
        <v>2120.5336713218412</v>
      </c>
      <c r="BA818" s="24">
        <f t="shared" si="193"/>
        <v>212332.8476068376</v>
      </c>
      <c r="BB818" s="24">
        <f t="shared" si="194"/>
        <v>18048.292046581191</v>
      </c>
      <c r="BD818" t="s">
        <v>103</v>
      </c>
      <c r="BE818">
        <v>1</v>
      </c>
      <c r="BG818" t="s">
        <v>5304</v>
      </c>
      <c r="BI818" t="s">
        <v>2047</v>
      </c>
      <c r="BN818" t="s">
        <v>5197</v>
      </c>
      <c r="BO818" t="s">
        <v>5197</v>
      </c>
      <c r="BP818" t="s">
        <v>5197</v>
      </c>
    </row>
    <row r="819" spans="2:71" x14ac:dyDescent="0.2">
      <c r="C819" t="s">
        <v>94</v>
      </c>
      <c r="E819" t="s">
        <v>2628</v>
      </c>
      <c r="F819" t="s">
        <v>2629</v>
      </c>
      <c r="G819" t="s">
        <v>2630</v>
      </c>
      <c r="H819" s="1">
        <v>45383</v>
      </c>
      <c r="J819" t="s">
        <v>151</v>
      </c>
      <c r="K819">
        <v>16</v>
      </c>
      <c r="L819" t="s">
        <v>4703</v>
      </c>
      <c r="M819" t="s">
        <v>293</v>
      </c>
      <c r="N819" t="s">
        <v>4668</v>
      </c>
      <c r="O819" t="s">
        <v>98</v>
      </c>
      <c r="P819" t="s">
        <v>99</v>
      </c>
      <c r="Q819">
        <f t="shared" si="189"/>
        <v>31</v>
      </c>
      <c r="R819" s="3">
        <v>1062301</v>
      </c>
      <c r="S819" s="3">
        <v>182050.08333333334</v>
      </c>
      <c r="T819" s="20">
        <v>0</v>
      </c>
      <c r="U819" s="3">
        <f t="shared" si="196"/>
        <v>0</v>
      </c>
      <c r="V819" s="21"/>
      <c r="W819" s="3">
        <v>4256.0136217948721</v>
      </c>
      <c r="X819" s="3">
        <v>2459.0300925925926</v>
      </c>
      <c r="Y819" s="22">
        <v>442.62541666666664</v>
      </c>
      <c r="Z819">
        <v>75</v>
      </c>
      <c r="AB819" s="3">
        <v>0</v>
      </c>
      <c r="AC819" s="3">
        <v>4167</v>
      </c>
      <c r="AD819" s="3">
        <f t="shared" si="195"/>
        <v>193449.75246438748</v>
      </c>
      <c r="AE819" s="3">
        <v>5687.5</v>
      </c>
      <c r="AG819" s="3">
        <f t="shared" si="190"/>
        <v>199137.25246438748</v>
      </c>
      <c r="AJ819" s="3">
        <v>5785.5624142824954</v>
      </c>
      <c r="AK819" t="s">
        <v>266</v>
      </c>
      <c r="AL819" t="s">
        <v>267</v>
      </c>
      <c r="AM819" s="23">
        <v>8.5000000000000006E-2</v>
      </c>
      <c r="AN819" s="24">
        <f t="shared" si="197"/>
        <v>204922.81487866997</v>
      </c>
      <c r="AO819" s="25">
        <f t="shared" si="185"/>
        <v>17418.439264686949</v>
      </c>
      <c r="AP819" s="3">
        <f t="shared" si="186"/>
        <v>29700</v>
      </c>
      <c r="AQ819" s="24">
        <f t="shared" si="187"/>
        <v>2524.5</v>
      </c>
      <c r="AR819" s="24">
        <f t="shared" si="188"/>
        <v>254565.75414335693</v>
      </c>
      <c r="AS819" s="24">
        <f t="shared" si="191"/>
        <v>234622.81487866997</v>
      </c>
      <c r="AT819" t="s">
        <v>134</v>
      </c>
      <c r="AU819" t="s">
        <v>134</v>
      </c>
      <c r="AV819" t="s">
        <v>135</v>
      </c>
      <c r="AW819">
        <v>90352</v>
      </c>
      <c r="AX819" t="s">
        <v>136</v>
      </c>
      <c r="AY819">
        <v>94.088300000000004</v>
      </c>
      <c r="AZ819" s="3">
        <f t="shared" si="192"/>
        <v>2705.60477916337</v>
      </c>
      <c r="BA819" s="24">
        <f t="shared" si="193"/>
        <v>234622.81487866997</v>
      </c>
      <c r="BB819" s="24">
        <f t="shared" si="194"/>
        <v>19942.939264686953</v>
      </c>
      <c r="BD819" t="s">
        <v>103</v>
      </c>
      <c r="BE819">
        <v>1</v>
      </c>
      <c r="BG819" t="s">
        <v>5305</v>
      </c>
      <c r="BI819" t="s">
        <v>394</v>
      </c>
      <c r="BN819" t="s">
        <v>5201</v>
      </c>
      <c r="BO819" t="s">
        <v>5061</v>
      </c>
      <c r="BP819" t="s">
        <v>5062</v>
      </c>
      <c r="BS819" t="e">
        <f>_xlfn.XLOOKUP(AV819,#REF!,#REF!)</f>
        <v>#REF!</v>
      </c>
    </row>
    <row r="820" spans="2:71" x14ac:dyDescent="0.2">
      <c r="C820" t="s">
        <v>94</v>
      </c>
      <c r="E820" t="s">
        <v>2631</v>
      </c>
      <c r="F820" t="s">
        <v>2632</v>
      </c>
      <c r="G820" t="s">
        <v>2633</v>
      </c>
      <c r="H820" s="1">
        <v>45376</v>
      </c>
      <c r="J820" t="s">
        <v>4702</v>
      </c>
      <c r="K820">
        <v>13</v>
      </c>
      <c r="L820" t="s">
        <v>4691</v>
      </c>
      <c r="M820" t="s">
        <v>4444</v>
      </c>
      <c r="N820" t="s">
        <v>4668</v>
      </c>
      <c r="O820" t="s">
        <v>98</v>
      </c>
      <c r="P820" t="s">
        <v>99</v>
      </c>
      <c r="Q820">
        <f t="shared" si="189"/>
        <v>31</v>
      </c>
      <c r="R820" s="3">
        <v>814008</v>
      </c>
      <c r="S820" s="3">
        <v>135079.33333333334</v>
      </c>
      <c r="T820" s="20">
        <v>0</v>
      </c>
      <c r="U820" s="3">
        <f t="shared" si="196"/>
        <v>0</v>
      </c>
      <c r="V820" s="21"/>
      <c r="W820" s="3">
        <v>3261.25</v>
      </c>
      <c r="X820" s="3">
        <v>1884.2777777777778</v>
      </c>
      <c r="Y820" s="22">
        <v>339.17</v>
      </c>
      <c r="Z820">
        <v>75</v>
      </c>
      <c r="AB820" s="3">
        <v>0</v>
      </c>
      <c r="AC820" s="3">
        <v>4167</v>
      </c>
      <c r="AD820" s="3">
        <f t="shared" si="195"/>
        <v>144806.03111111114</v>
      </c>
      <c r="AE820" s="3">
        <v>7046.666666666667</v>
      </c>
      <c r="AG820" s="3">
        <f t="shared" si="190"/>
        <v>151852.69777777779</v>
      </c>
      <c r="AJ820" s="3">
        <v>0</v>
      </c>
      <c r="AK820" t="s">
        <v>100</v>
      </c>
      <c r="AM820" s="23">
        <v>0.1</v>
      </c>
      <c r="AN820" s="24">
        <f t="shared" si="197"/>
        <v>151852.69777777779</v>
      </c>
      <c r="AO820" s="25">
        <f t="shared" si="185"/>
        <v>15185.269777777779</v>
      </c>
      <c r="AP820" s="3">
        <f t="shared" si="186"/>
        <v>29700</v>
      </c>
      <c r="AQ820" s="24">
        <f t="shared" si="187"/>
        <v>2970</v>
      </c>
      <c r="AR820" s="24">
        <f t="shared" si="188"/>
        <v>199707.96755555557</v>
      </c>
      <c r="AS820" s="24">
        <f t="shared" si="191"/>
        <v>181552.69777777779</v>
      </c>
      <c r="AT820" t="s">
        <v>134</v>
      </c>
      <c r="AU820" t="s">
        <v>134</v>
      </c>
      <c r="AV820" t="s">
        <v>135</v>
      </c>
      <c r="AW820">
        <v>90324</v>
      </c>
      <c r="AX820" t="s">
        <v>136</v>
      </c>
      <c r="AY820">
        <v>94.088300000000004</v>
      </c>
      <c r="AZ820" s="3">
        <f t="shared" si="192"/>
        <v>2122.5589957046259</v>
      </c>
      <c r="BA820" s="24">
        <f t="shared" si="193"/>
        <v>181552.69777777779</v>
      </c>
      <c r="BB820" s="24">
        <f t="shared" si="194"/>
        <v>18155.269777777779</v>
      </c>
      <c r="BD820" t="s">
        <v>103</v>
      </c>
      <c r="BE820">
        <v>1</v>
      </c>
      <c r="BG820" t="s">
        <v>5305</v>
      </c>
      <c r="BI820" t="s">
        <v>451</v>
      </c>
      <c r="BN820" t="s">
        <v>5139</v>
      </c>
      <c r="BO820" t="s">
        <v>134</v>
      </c>
      <c r="BP820" t="s">
        <v>5091</v>
      </c>
      <c r="BS820" t="e">
        <f>_xlfn.XLOOKUP(AV820,#REF!,#REF!)</f>
        <v>#REF!</v>
      </c>
    </row>
    <row r="821" spans="2:71" x14ac:dyDescent="0.2">
      <c r="C821" t="s">
        <v>94</v>
      </c>
      <c r="E821" t="s">
        <v>2634</v>
      </c>
      <c r="F821" t="s">
        <v>2635</v>
      </c>
      <c r="G821" t="s">
        <v>2636</v>
      </c>
      <c r="H821" s="1">
        <v>45383</v>
      </c>
      <c r="J821" t="s">
        <v>4708</v>
      </c>
      <c r="K821">
        <v>12</v>
      </c>
      <c r="L821" t="s">
        <v>4703</v>
      </c>
      <c r="M821" t="s">
        <v>293</v>
      </c>
      <c r="N821" t="s">
        <v>4668</v>
      </c>
      <c r="O821" t="s">
        <v>98</v>
      </c>
      <c r="P821" t="s">
        <v>99</v>
      </c>
      <c r="Q821">
        <f t="shared" si="189"/>
        <v>31</v>
      </c>
      <c r="R821" s="3">
        <v>500004</v>
      </c>
      <c r="S821" s="3">
        <v>86311.833333333328</v>
      </c>
      <c r="T821" s="20">
        <v>0</v>
      </c>
      <c r="U821" s="3">
        <f t="shared" si="196"/>
        <v>0</v>
      </c>
      <c r="V821" s="21"/>
      <c r="W821" s="3">
        <v>2003.2211538461536</v>
      </c>
      <c r="X821" s="3">
        <v>1157.4166666666667</v>
      </c>
      <c r="Y821" s="22">
        <v>208.33500000000001</v>
      </c>
      <c r="Z821">
        <v>75</v>
      </c>
      <c r="AB821" s="3">
        <v>0</v>
      </c>
      <c r="AC821" s="3">
        <v>4167</v>
      </c>
      <c r="AD821" s="3">
        <f t="shared" si="195"/>
        <v>93922.806153846162</v>
      </c>
      <c r="AE821" s="3">
        <v>5687.5</v>
      </c>
      <c r="AG821" s="3">
        <f t="shared" si="190"/>
        <v>99610.306153846162</v>
      </c>
      <c r="AJ821" s="3">
        <v>5785.5624142824954</v>
      </c>
      <c r="AK821" t="s">
        <v>266</v>
      </c>
      <c r="AL821" t="s">
        <v>267</v>
      </c>
      <c r="AM821" s="23">
        <v>8.5000000000000006E-2</v>
      </c>
      <c r="AN821" s="24">
        <f t="shared" si="197"/>
        <v>105395.86856812866</v>
      </c>
      <c r="AO821" s="25">
        <f t="shared" si="185"/>
        <v>8958.6488282909359</v>
      </c>
      <c r="AP821" s="3">
        <f t="shared" si="186"/>
        <v>29700</v>
      </c>
      <c r="AQ821" s="24">
        <f t="shared" si="187"/>
        <v>2524.5</v>
      </c>
      <c r="AR821" s="24">
        <f t="shared" si="188"/>
        <v>146579.0173964196</v>
      </c>
      <c r="AS821" s="24">
        <f t="shared" si="191"/>
        <v>135095.86856812867</v>
      </c>
      <c r="AT821" t="s">
        <v>134</v>
      </c>
      <c r="AU821" t="s">
        <v>134</v>
      </c>
      <c r="AV821" t="s">
        <v>135</v>
      </c>
      <c r="AW821">
        <v>90243</v>
      </c>
      <c r="AX821" t="s">
        <v>136</v>
      </c>
      <c r="AY821">
        <v>94.088300000000004</v>
      </c>
      <c r="AZ821" s="3">
        <f t="shared" si="192"/>
        <v>1557.8878287355558</v>
      </c>
      <c r="BA821" s="24">
        <f t="shared" si="193"/>
        <v>135095.86856812867</v>
      </c>
      <c r="BB821" s="24">
        <f t="shared" si="194"/>
        <v>11483.148828290927</v>
      </c>
      <c r="BD821" t="s">
        <v>103</v>
      </c>
      <c r="BE821">
        <v>1</v>
      </c>
      <c r="BG821" t="s">
        <v>5305</v>
      </c>
      <c r="BI821" t="s">
        <v>199</v>
      </c>
      <c r="BN821" t="s">
        <v>5138</v>
      </c>
      <c r="BO821" t="s">
        <v>5061</v>
      </c>
      <c r="BP821" t="s">
        <v>5062</v>
      </c>
      <c r="BS821" t="e">
        <f>_xlfn.XLOOKUP(AV821,#REF!,#REF!)</f>
        <v>#REF!</v>
      </c>
    </row>
    <row r="822" spans="2:71" x14ac:dyDescent="0.2">
      <c r="C822" t="s">
        <v>94</v>
      </c>
      <c r="E822" t="s">
        <v>2637</v>
      </c>
      <c r="F822" t="s">
        <v>2638</v>
      </c>
      <c r="G822" t="s">
        <v>2639</v>
      </c>
      <c r="H822" s="1">
        <v>45390</v>
      </c>
      <c r="J822" t="s">
        <v>4708</v>
      </c>
      <c r="K822">
        <v>12</v>
      </c>
      <c r="L822" t="s">
        <v>4616</v>
      </c>
      <c r="M822" t="s">
        <v>4464</v>
      </c>
      <c r="N822" t="s">
        <v>4668</v>
      </c>
      <c r="O822" t="s">
        <v>98</v>
      </c>
      <c r="P822" t="s">
        <v>99</v>
      </c>
      <c r="Q822">
        <f t="shared" si="189"/>
        <v>31</v>
      </c>
      <c r="R822" s="3">
        <v>550008</v>
      </c>
      <c r="S822" s="3">
        <v>91137.583333333328</v>
      </c>
      <c r="T822" s="20">
        <v>0</v>
      </c>
      <c r="U822" s="3">
        <f t="shared" si="196"/>
        <v>0</v>
      </c>
      <c r="V822" s="21"/>
      <c r="W822" s="3">
        <v>2203.5576923076924</v>
      </c>
      <c r="X822" s="3">
        <v>1273.1666666666667</v>
      </c>
      <c r="Y822" s="22">
        <v>229.17000000000002</v>
      </c>
      <c r="Z822">
        <v>75</v>
      </c>
      <c r="AB822" s="3">
        <v>0</v>
      </c>
      <c r="AC822" s="3">
        <v>4167</v>
      </c>
      <c r="AD822" s="3">
        <f t="shared" si="195"/>
        <v>99085.477692307686</v>
      </c>
      <c r="AE822" s="3">
        <v>12402.5</v>
      </c>
      <c r="AG822" s="3">
        <f t="shared" si="190"/>
        <v>111487.97769230769</v>
      </c>
      <c r="AJ822" s="3">
        <v>7530.1189525032505</v>
      </c>
      <c r="AK822" t="s">
        <v>523</v>
      </c>
      <c r="AL822" t="s">
        <v>524</v>
      </c>
      <c r="AM822" s="23">
        <v>0.05</v>
      </c>
      <c r="AN822" s="24">
        <f t="shared" si="197"/>
        <v>119018.09664481094</v>
      </c>
      <c r="AO822" s="25">
        <f t="shared" si="185"/>
        <v>5950.904832240547</v>
      </c>
      <c r="AP822" s="3">
        <f t="shared" si="186"/>
        <v>29700</v>
      </c>
      <c r="AQ822" s="24">
        <f t="shared" si="187"/>
        <v>1485</v>
      </c>
      <c r="AR822" s="24">
        <f t="shared" si="188"/>
        <v>156154.00147705147</v>
      </c>
      <c r="AS822" s="24">
        <f t="shared" si="191"/>
        <v>148718.09664481092</v>
      </c>
      <c r="AT822" t="s">
        <v>134</v>
      </c>
      <c r="AU822" t="s">
        <v>134</v>
      </c>
      <c r="AV822" t="s">
        <v>135</v>
      </c>
      <c r="AW822">
        <v>90342</v>
      </c>
      <c r="AX822" t="s">
        <v>136</v>
      </c>
      <c r="AY822">
        <v>94.088300000000004</v>
      </c>
      <c r="AZ822" s="3">
        <f t="shared" si="192"/>
        <v>1659.6537664837335</v>
      </c>
      <c r="BA822" s="24">
        <f t="shared" si="193"/>
        <v>148718.09664481092</v>
      </c>
      <c r="BB822" s="24">
        <f t="shared" si="194"/>
        <v>7435.9048322405433</v>
      </c>
      <c r="BD822" t="s">
        <v>103</v>
      </c>
      <c r="BE822">
        <v>1</v>
      </c>
      <c r="BG822" t="s">
        <v>5305</v>
      </c>
      <c r="BI822" t="s">
        <v>312</v>
      </c>
      <c r="BN822" t="s">
        <v>5116</v>
      </c>
      <c r="BO822" t="s">
        <v>5066</v>
      </c>
      <c r="BP822" t="s">
        <v>5066</v>
      </c>
      <c r="BS822" t="e">
        <f>_xlfn.XLOOKUP(AV822,#REF!,#REF!)</f>
        <v>#REF!</v>
      </c>
    </row>
    <row r="823" spans="2:71" x14ac:dyDescent="0.2">
      <c r="C823" t="s">
        <v>94</v>
      </c>
      <c r="E823" t="s">
        <v>2640</v>
      </c>
      <c r="F823" t="s">
        <v>2641</v>
      </c>
      <c r="G823" t="s">
        <v>2642</v>
      </c>
      <c r="H823" s="1">
        <v>45376</v>
      </c>
      <c r="J823" t="s">
        <v>4702</v>
      </c>
      <c r="K823">
        <v>13</v>
      </c>
      <c r="L823" t="s">
        <v>4691</v>
      </c>
      <c r="M823" t="s">
        <v>4444</v>
      </c>
      <c r="N823" t="s">
        <v>4668</v>
      </c>
      <c r="O823" t="s">
        <v>98</v>
      </c>
      <c r="P823" t="s">
        <v>99</v>
      </c>
      <c r="Q823">
        <f t="shared" si="189"/>
        <v>31</v>
      </c>
      <c r="R823" s="3">
        <v>595278</v>
      </c>
      <c r="S823" s="3">
        <v>99213</v>
      </c>
      <c r="T823" s="20">
        <v>0</v>
      </c>
      <c r="U823" s="3">
        <f t="shared" si="196"/>
        <v>0</v>
      </c>
      <c r="V823" s="21"/>
      <c r="W823" s="3">
        <v>2384.9278846153843</v>
      </c>
      <c r="X823" s="3">
        <v>1377.9583333333333</v>
      </c>
      <c r="Y823" s="22">
        <v>248.0325</v>
      </c>
      <c r="Z823">
        <v>75</v>
      </c>
      <c r="AB823" s="3">
        <v>0</v>
      </c>
      <c r="AC823" s="3">
        <v>4167</v>
      </c>
      <c r="AD823" s="3">
        <f t="shared" si="195"/>
        <v>107465.91871794872</v>
      </c>
      <c r="AE823" s="3">
        <v>7046.666666666667</v>
      </c>
      <c r="AG823" s="3">
        <f t="shared" si="190"/>
        <v>114512.58538461539</v>
      </c>
      <c r="AJ823" s="3">
        <v>0</v>
      </c>
      <c r="AK823" t="s">
        <v>100</v>
      </c>
      <c r="AM823" s="23">
        <v>0.1</v>
      </c>
      <c r="AN823" s="24">
        <f t="shared" si="197"/>
        <v>114512.58538461539</v>
      </c>
      <c r="AO823" s="25">
        <f t="shared" si="185"/>
        <v>11451.25853846154</v>
      </c>
      <c r="AP823" s="3">
        <f t="shared" si="186"/>
        <v>29700</v>
      </c>
      <c r="AQ823" s="24">
        <f t="shared" si="187"/>
        <v>2970</v>
      </c>
      <c r="AR823" s="24">
        <f t="shared" si="188"/>
        <v>158633.84392307693</v>
      </c>
      <c r="AS823" s="24">
        <f t="shared" si="191"/>
        <v>144212.58538461541</v>
      </c>
      <c r="AT823" t="s">
        <v>134</v>
      </c>
      <c r="AU823" t="s">
        <v>134</v>
      </c>
      <c r="AV823" t="s">
        <v>135</v>
      </c>
      <c r="AW823">
        <v>37208</v>
      </c>
      <c r="AX823" t="s">
        <v>136</v>
      </c>
      <c r="AY823">
        <v>94.088300000000004</v>
      </c>
      <c r="AZ823" s="3">
        <f t="shared" si="192"/>
        <v>1686.0103107727202</v>
      </c>
      <c r="BA823" s="24">
        <f t="shared" si="193"/>
        <v>144212.58538461541</v>
      </c>
      <c r="BB823" s="24">
        <f t="shared" si="194"/>
        <v>14421.258538461523</v>
      </c>
      <c r="BD823" t="s">
        <v>103</v>
      </c>
      <c r="BE823">
        <v>1</v>
      </c>
      <c r="BG823" t="s">
        <v>5305</v>
      </c>
      <c r="BI823" t="s">
        <v>435</v>
      </c>
      <c r="BN823" t="s">
        <v>5128</v>
      </c>
      <c r="BO823" t="s">
        <v>5186</v>
      </c>
      <c r="BP823" t="s">
        <v>5186</v>
      </c>
      <c r="BS823" t="e">
        <f>_xlfn.XLOOKUP(AV823,#REF!,#REF!)</f>
        <v>#REF!</v>
      </c>
    </row>
    <row r="824" spans="2:71" x14ac:dyDescent="0.2">
      <c r="C824" t="s">
        <v>94</v>
      </c>
      <c r="E824" t="s">
        <v>2643</v>
      </c>
      <c r="F824" t="s">
        <v>2644</v>
      </c>
      <c r="G824" t="s">
        <v>2645</v>
      </c>
      <c r="H824" s="1">
        <v>45394</v>
      </c>
      <c r="J824" t="s">
        <v>4708</v>
      </c>
      <c r="K824">
        <v>12</v>
      </c>
      <c r="L824" t="s">
        <v>4683</v>
      </c>
      <c r="M824" t="s">
        <v>4824</v>
      </c>
      <c r="N824" t="s">
        <v>4668</v>
      </c>
      <c r="O824" t="s">
        <v>98</v>
      </c>
      <c r="P824" t="s">
        <v>99</v>
      </c>
      <c r="Q824">
        <f t="shared" si="189"/>
        <v>31</v>
      </c>
      <c r="R824" s="3">
        <v>342050</v>
      </c>
      <c r="S824" s="3">
        <v>56850.833333333336</v>
      </c>
      <c r="T824" s="20">
        <v>0</v>
      </c>
      <c r="U824" s="3">
        <f t="shared" si="196"/>
        <v>0</v>
      </c>
      <c r="V824" s="21"/>
      <c r="W824" s="3">
        <v>1370.3926282051282</v>
      </c>
      <c r="X824" s="3">
        <v>791.78240740740739</v>
      </c>
      <c r="Y824" s="22">
        <v>142.52083333333334</v>
      </c>
      <c r="Z824">
        <v>75</v>
      </c>
      <c r="AB824" s="3">
        <v>1024.4680960500991</v>
      </c>
      <c r="AC824" s="3">
        <v>4167</v>
      </c>
      <c r="AD824" s="3">
        <f t="shared" si="195"/>
        <v>64421.997298329305</v>
      </c>
      <c r="AE824" s="3">
        <v>0</v>
      </c>
      <c r="AG824" s="3">
        <f t="shared" si="190"/>
        <v>64421.997298329305</v>
      </c>
      <c r="AJ824" s="3">
        <v>0</v>
      </c>
      <c r="AK824" t="s">
        <v>100</v>
      </c>
      <c r="AM824" s="23">
        <v>0</v>
      </c>
      <c r="AN824" s="24">
        <f t="shared" si="197"/>
        <v>64421.997298329305</v>
      </c>
      <c r="AO824" s="25">
        <f t="shared" si="185"/>
        <v>0</v>
      </c>
      <c r="AP824" s="3">
        <f t="shared" si="186"/>
        <v>29700</v>
      </c>
      <c r="AQ824" s="24">
        <f t="shared" si="187"/>
        <v>0</v>
      </c>
      <c r="AR824" s="24">
        <f t="shared" si="188"/>
        <v>94121.997298329312</v>
      </c>
      <c r="AS824" s="24">
        <f t="shared" si="191"/>
        <v>94121.997298329312</v>
      </c>
      <c r="AT824" t="s">
        <v>4725</v>
      </c>
      <c r="AU824" t="s">
        <v>174</v>
      </c>
      <c r="AV824" t="s">
        <v>174</v>
      </c>
      <c r="AW824" t="s">
        <v>4693</v>
      </c>
      <c r="AX824" t="s">
        <v>169</v>
      </c>
      <c r="AY824">
        <v>1</v>
      </c>
      <c r="AZ824" s="3">
        <f t="shared" si="192"/>
        <v>94121.997298329312</v>
      </c>
      <c r="BA824" s="24">
        <f t="shared" si="193"/>
        <v>94121.997298329312</v>
      </c>
      <c r="BB824" s="24">
        <f t="shared" si="194"/>
        <v>0</v>
      </c>
      <c r="BD824" t="s">
        <v>170</v>
      </c>
      <c r="BE824">
        <v>1</v>
      </c>
      <c r="BG824" t="s">
        <v>170</v>
      </c>
      <c r="BI824" t="s">
        <v>302</v>
      </c>
      <c r="BN824" t="s">
        <v>5131</v>
      </c>
      <c r="BO824" t="s">
        <v>4725</v>
      </c>
      <c r="BP824" t="s">
        <v>4725</v>
      </c>
    </row>
    <row r="825" spans="2:71" x14ac:dyDescent="0.2">
      <c r="B825">
        <f>+COUNTIF(F825:F3992,F825)</f>
        <v>2</v>
      </c>
      <c r="C825" t="s">
        <v>94</v>
      </c>
      <c r="E825" t="s">
        <v>2646</v>
      </c>
      <c r="F825" t="s">
        <v>2647</v>
      </c>
      <c r="G825" t="s">
        <v>2648</v>
      </c>
      <c r="H825" s="1">
        <v>45390</v>
      </c>
      <c r="J825" t="s">
        <v>4708</v>
      </c>
      <c r="K825">
        <v>12</v>
      </c>
      <c r="L825" t="s">
        <v>4703</v>
      </c>
      <c r="M825" t="s">
        <v>293</v>
      </c>
      <c r="N825" t="s">
        <v>4668</v>
      </c>
      <c r="O825" t="s">
        <v>98</v>
      </c>
      <c r="P825" t="s">
        <v>99</v>
      </c>
      <c r="Q825">
        <f t="shared" si="189"/>
        <v>31</v>
      </c>
      <c r="R825" s="3">
        <v>475008</v>
      </c>
      <c r="S825" s="3">
        <v>81872.833333333328</v>
      </c>
      <c r="T825" s="20">
        <v>0</v>
      </c>
      <c r="U825" s="3">
        <f t="shared" si="196"/>
        <v>0</v>
      </c>
      <c r="V825" s="21"/>
      <c r="W825" s="3">
        <v>1903.0769230769231</v>
      </c>
      <c r="X825" s="3">
        <v>1099.5555555555557</v>
      </c>
      <c r="Y825" s="22">
        <v>197.92000000000002</v>
      </c>
      <c r="Z825">
        <v>75</v>
      </c>
      <c r="AB825" s="3">
        <v>3938.0553612165809</v>
      </c>
      <c r="AC825" s="3">
        <v>4167</v>
      </c>
      <c r="AD825" s="3">
        <f t="shared" si="195"/>
        <v>93253.441173182393</v>
      </c>
      <c r="AE825" s="3">
        <v>5687.5</v>
      </c>
      <c r="AG825" s="3">
        <f t="shared" si="190"/>
        <v>98940.941173182393</v>
      </c>
      <c r="AJ825" s="3">
        <v>7530.1189525032505</v>
      </c>
      <c r="AK825" t="s">
        <v>523</v>
      </c>
      <c r="AL825" t="s">
        <v>524</v>
      </c>
      <c r="AM825" s="23">
        <v>8.5000000000000006E-2</v>
      </c>
      <c r="AN825" s="24">
        <f t="shared" si="197"/>
        <v>106471.06012568565</v>
      </c>
      <c r="AO825" s="25">
        <f t="shared" si="185"/>
        <v>9050.0401106832815</v>
      </c>
      <c r="AP825" s="3">
        <f t="shared" si="186"/>
        <v>29700</v>
      </c>
      <c r="AQ825" s="24">
        <f t="shared" si="187"/>
        <v>2524.5</v>
      </c>
      <c r="AR825" s="24">
        <f t="shared" si="188"/>
        <v>147745.60023636895</v>
      </c>
      <c r="AS825" s="24">
        <f t="shared" si="191"/>
        <v>136171.06012568565</v>
      </c>
      <c r="AT825" t="s">
        <v>141</v>
      </c>
      <c r="AU825" t="s">
        <v>141</v>
      </c>
      <c r="AV825" t="s">
        <v>142</v>
      </c>
      <c r="AW825">
        <v>1202</v>
      </c>
      <c r="AX825" t="s">
        <v>143</v>
      </c>
      <c r="AY825">
        <v>67.992199999999997</v>
      </c>
      <c r="AZ825" s="3">
        <f t="shared" si="192"/>
        <v>2172.9786686762445</v>
      </c>
      <c r="BA825" s="24">
        <f t="shared" si="193"/>
        <v>136171.06012568565</v>
      </c>
      <c r="BB825" s="24">
        <f t="shared" si="194"/>
        <v>11574.540110683301</v>
      </c>
      <c r="BD825" t="s">
        <v>103</v>
      </c>
      <c r="BE825">
        <v>1</v>
      </c>
      <c r="BG825" t="s">
        <v>5306</v>
      </c>
      <c r="BI825" t="s">
        <v>199</v>
      </c>
      <c r="BN825" t="s">
        <v>5138</v>
      </c>
      <c r="BO825" t="s">
        <v>5068</v>
      </c>
      <c r="BP825" t="s">
        <v>5062</v>
      </c>
      <c r="BS825" t="e">
        <f>_xlfn.XLOOKUP(AV825,#REF!,#REF!)</f>
        <v>#REF!</v>
      </c>
    </row>
    <row r="826" spans="2:71" x14ac:dyDescent="0.2">
      <c r="C826" t="s">
        <v>94</v>
      </c>
      <c r="E826" t="s">
        <v>2649</v>
      </c>
      <c r="F826" t="s">
        <v>2650</v>
      </c>
      <c r="G826" t="s">
        <v>2651</v>
      </c>
      <c r="H826" s="1">
        <v>45390</v>
      </c>
      <c r="J826" t="s">
        <v>4708</v>
      </c>
      <c r="K826">
        <v>12</v>
      </c>
      <c r="L826" t="s">
        <v>4703</v>
      </c>
      <c r="M826" t="s">
        <v>293</v>
      </c>
      <c r="N826" t="s">
        <v>4668</v>
      </c>
      <c r="O826" t="s">
        <v>98</v>
      </c>
      <c r="P826" t="s">
        <v>99</v>
      </c>
      <c r="Q826">
        <f t="shared" si="189"/>
        <v>31</v>
      </c>
      <c r="R826" s="3">
        <v>475008</v>
      </c>
      <c r="S826" s="3">
        <v>81872.833333333328</v>
      </c>
      <c r="T826" s="20">
        <v>0</v>
      </c>
      <c r="U826" s="3">
        <f t="shared" si="196"/>
        <v>0</v>
      </c>
      <c r="V826" s="21"/>
      <c r="W826" s="3">
        <v>1903.0769230769231</v>
      </c>
      <c r="X826" s="3">
        <v>1099.5555555555557</v>
      </c>
      <c r="Y826" s="22">
        <v>197.92000000000002</v>
      </c>
      <c r="Z826">
        <v>75</v>
      </c>
      <c r="AB826" s="3">
        <v>0</v>
      </c>
      <c r="AC826" s="3">
        <v>4167</v>
      </c>
      <c r="AD826" s="3">
        <f t="shared" si="195"/>
        <v>89315.385811965811</v>
      </c>
      <c r="AE826" s="3">
        <v>5687.5</v>
      </c>
      <c r="AG826" s="3">
        <f t="shared" si="190"/>
        <v>95002.885811965811</v>
      </c>
      <c r="AJ826" s="3">
        <v>5813.1491241962494</v>
      </c>
      <c r="AK826" t="s">
        <v>229</v>
      </c>
      <c r="AL826" t="s">
        <v>230</v>
      </c>
      <c r="AM826" s="23">
        <v>8.5000000000000006E-2</v>
      </c>
      <c r="AN826" s="24">
        <f t="shared" si="197"/>
        <v>100816.03493616206</v>
      </c>
      <c r="AO826" s="25">
        <f t="shared" si="185"/>
        <v>8569.3629695737764</v>
      </c>
      <c r="AP826" s="3">
        <f t="shared" si="186"/>
        <v>29700</v>
      </c>
      <c r="AQ826" s="24">
        <f t="shared" si="187"/>
        <v>2524.5</v>
      </c>
      <c r="AR826" s="24">
        <f t="shared" si="188"/>
        <v>141609.89790573582</v>
      </c>
      <c r="AS826" s="24">
        <f t="shared" si="191"/>
        <v>130516.03493616206</v>
      </c>
      <c r="AT826" t="s">
        <v>134</v>
      </c>
      <c r="AU826" t="s">
        <v>134</v>
      </c>
      <c r="AV826" t="s">
        <v>135</v>
      </c>
      <c r="AW826">
        <v>90390</v>
      </c>
      <c r="AX826" t="s">
        <v>136</v>
      </c>
      <c r="AY826">
        <v>94.088300000000004</v>
      </c>
      <c r="AZ826" s="3">
        <f t="shared" si="192"/>
        <v>1505.0744662804602</v>
      </c>
      <c r="BA826" s="24">
        <f t="shared" si="193"/>
        <v>130516.03493616206</v>
      </c>
      <c r="BB826" s="24">
        <f t="shared" si="194"/>
        <v>11093.862969573762</v>
      </c>
      <c r="BD826" t="s">
        <v>103</v>
      </c>
      <c r="BE826">
        <v>1</v>
      </c>
      <c r="BG826" t="s">
        <v>5305</v>
      </c>
      <c r="BI826" t="s">
        <v>199</v>
      </c>
      <c r="BN826" t="s">
        <v>5099</v>
      </c>
      <c r="BO826" t="s">
        <v>134</v>
      </c>
      <c r="BP826" t="s">
        <v>5096</v>
      </c>
      <c r="BS826" t="e">
        <f>_xlfn.XLOOKUP(AV826,#REF!,#REF!)</f>
        <v>#REF!</v>
      </c>
    </row>
    <row r="827" spans="2:71" x14ac:dyDescent="0.2">
      <c r="C827" t="s">
        <v>94</v>
      </c>
      <c r="E827" t="s">
        <v>2652</v>
      </c>
      <c r="F827" t="s">
        <v>2653</v>
      </c>
      <c r="G827" t="s">
        <v>2654</v>
      </c>
      <c r="H827" s="1">
        <v>45383</v>
      </c>
      <c r="J827" t="s">
        <v>4697</v>
      </c>
      <c r="K827">
        <v>14</v>
      </c>
      <c r="L827" t="s">
        <v>4691</v>
      </c>
      <c r="M827" t="s">
        <v>4444</v>
      </c>
      <c r="N827" t="s">
        <v>4668</v>
      </c>
      <c r="O827" t="s">
        <v>98</v>
      </c>
      <c r="P827" t="s">
        <v>99</v>
      </c>
      <c r="Q827">
        <f t="shared" si="189"/>
        <v>31</v>
      </c>
      <c r="R827" s="3">
        <v>659607</v>
      </c>
      <c r="S827" s="3">
        <v>109934.41666666667</v>
      </c>
      <c r="T827" s="20">
        <v>0</v>
      </c>
      <c r="U827" s="3">
        <f t="shared" si="196"/>
        <v>0</v>
      </c>
      <c r="V827" s="21"/>
      <c r="W827" s="3">
        <v>2642.65625</v>
      </c>
      <c r="X827" s="3">
        <v>1526.8680555555557</v>
      </c>
      <c r="Y827" s="22">
        <v>274.83625000000001</v>
      </c>
      <c r="Z827">
        <v>75</v>
      </c>
      <c r="AB827" s="3">
        <v>0</v>
      </c>
      <c r="AC827" s="3">
        <v>4167</v>
      </c>
      <c r="AD827" s="3">
        <f t="shared" si="195"/>
        <v>118620.77722222223</v>
      </c>
      <c r="AE827" s="3">
        <v>7046.666666666667</v>
      </c>
      <c r="AG827" s="3">
        <f t="shared" si="190"/>
        <v>125667.4438888889</v>
      </c>
      <c r="AJ827" s="3">
        <v>7372.3146980524034</v>
      </c>
      <c r="AK827" t="s">
        <v>433</v>
      </c>
      <c r="AL827" t="s">
        <v>434</v>
      </c>
      <c r="AM827" s="23">
        <v>0.1</v>
      </c>
      <c r="AN827" s="24">
        <f t="shared" si="197"/>
        <v>133039.75858694129</v>
      </c>
      <c r="AO827" s="25">
        <f t="shared" si="185"/>
        <v>13303.97585869413</v>
      </c>
      <c r="AP827" s="3">
        <f t="shared" si="186"/>
        <v>29700</v>
      </c>
      <c r="AQ827" s="24">
        <f t="shared" si="187"/>
        <v>2970</v>
      </c>
      <c r="AR827" s="24">
        <f t="shared" si="188"/>
        <v>179013.7344456354</v>
      </c>
      <c r="AS827" s="24">
        <f t="shared" si="191"/>
        <v>162739.75858694129</v>
      </c>
      <c r="AT827" t="s">
        <v>134</v>
      </c>
      <c r="AU827" t="s">
        <v>134</v>
      </c>
      <c r="AV827" t="s">
        <v>135</v>
      </c>
      <c r="AW827">
        <v>37208</v>
      </c>
      <c r="AX827" t="s">
        <v>136</v>
      </c>
      <c r="AY827">
        <v>94.088300000000004</v>
      </c>
      <c r="AZ827" s="3">
        <f t="shared" si="192"/>
        <v>1902.6141873711758</v>
      </c>
      <c r="BA827" s="24">
        <f t="shared" si="193"/>
        <v>162739.75858694129</v>
      </c>
      <c r="BB827" s="24">
        <f t="shared" si="194"/>
        <v>16273.975858694117</v>
      </c>
      <c r="BD827" t="s">
        <v>103</v>
      </c>
      <c r="BE827">
        <v>1</v>
      </c>
      <c r="BG827" t="s">
        <v>5305</v>
      </c>
      <c r="BI827" t="s">
        <v>435</v>
      </c>
      <c r="BN827" t="s">
        <v>5119</v>
      </c>
      <c r="BO827" t="s">
        <v>5186</v>
      </c>
      <c r="BP827" t="s">
        <v>5091</v>
      </c>
      <c r="BS827" t="e">
        <f>_xlfn.XLOOKUP(AV827,#REF!,#REF!)</f>
        <v>#REF!</v>
      </c>
    </row>
    <row r="828" spans="2:71" x14ac:dyDescent="0.2">
      <c r="C828" t="s">
        <v>94</v>
      </c>
      <c r="E828" t="s">
        <v>2655</v>
      </c>
      <c r="F828" t="s">
        <v>2656</v>
      </c>
      <c r="G828" t="s">
        <v>2657</v>
      </c>
      <c r="H828" s="1">
        <v>45411</v>
      </c>
      <c r="J828" t="s">
        <v>4708</v>
      </c>
      <c r="K828">
        <v>12</v>
      </c>
      <c r="L828" t="s">
        <v>4703</v>
      </c>
      <c r="M828" t="s">
        <v>293</v>
      </c>
      <c r="N828" t="s">
        <v>4668</v>
      </c>
      <c r="O828" t="s">
        <v>98</v>
      </c>
      <c r="P828" t="s">
        <v>99</v>
      </c>
      <c r="Q828">
        <f t="shared" si="189"/>
        <v>31</v>
      </c>
      <c r="R828" s="3">
        <v>475008</v>
      </c>
      <c r="S828" s="3">
        <v>80873.833333333328</v>
      </c>
      <c r="T828" s="20">
        <v>0</v>
      </c>
      <c r="U828" s="3">
        <f t="shared" si="196"/>
        <v>0</v>
      </c>
      <c r="V828" s="21"/>
      <c r="W828" s="3">
        <v>1903.0769230769231</v>
      </c>
      <c r="X828" s="3">
        <v>1099.5555555555557</v>
      </c>
      <c r="Y828" s="22">
        <v>197.92000000000002</v>
      </c>
      <c r="Z828">
        <v>75</v>
      </c>
      <c r="AB828" s="3">
        <v>0</v>
      </c>
      <c r="AC828" s="3">
        <v>4167</v>
      </c>
      <c r="AD828" s="3">
        <f t="shared" si="195"/>
        <v>88316.385811965811</v>
      </c>
      <c r="AE828" s="3">
        <v>5687.5</v>
      </c>
      <c r="AG828" s="3">
        <f t="shared" si="190"/>
        <v>94003.885811965811</v>
      </c>
      <c r="AJ828" s="3">
        <v>17246.247781680318</v>
      </c>
      <c r="AK828" t="s">
        <v>361</v>
      </c>
      <c r="AL828" t="s">
        <v>362</v>
      </c>
      <c r="AM828" s="23">
        <v>8.5000000000000006E-2</v>
      </c>
      <c r="AN828" s="24">
        <f t="shared" si="197"/>
        <v>111250.13359364613</v>
      </c>
      <c r="AO828" s="25">
        <f t="shared" si="185"/>
        <v>9456.2613554599211</v>
      </c>
      <c r="AP828" s="3">
        <f t="shared" si="186"/>
        <v>29700</v>
      </c>
      <c r="AQ828" s="24">
        <f t="shared" si="187"/>
        <v>2524.5</v>
      </c>
      <c r="AR828" s="24">
        <f t="shared" si="188"/>
        <v>152930.89494910603</v>
      </c>
      <c r="AS828" s="24">
        <f t="shared" si="191"/>
        <v>140950.13359364611</v>
      </c>
      <c r="AT828" t="s">
        <v>134</v>
      </c>
      <c r="AU828" t="s">
        <v>134</v>
      </c>
      <c r="AV828" t="s">
        <v>135</v>
      </c>
      <c r="AW828">
        <v>90135</v>
      </c>
      <c r="AX828" t="s">
        <v>136</v>
      </c>
      <c r="AY828">
        <v>94.088300000000004</v>
      </c>
      <c r="AZ828" s="3">
        <f t="shared" si="192"/>
        <v>1625.397578116578</v>
      </c>
      <c r="BA828" s="24">
        <f t="shared" si="193"/>
        <v>140950.13359364611</v>
      </c>
      <c r="BB828" s="24">
        <f t="shared" si="194"/>
        <v>11980.761355459923</v>
      </c>
      <c r="BD828" t="s">
        <v>103</v>
      </c>
      <c r="BE828">
        <v>1</v>
      </c>
      <c r="BG828" t="s">
        <v>5305</v>
      </c>
      <c r="BI828" t="s">
        <v>312</v>
      </c>
      <c r="BN828" t="s">
        <v>5120</v>
      </c>
      <c r="BO828" t="s">
        <v>5061</v>
      </c>
      <c r="BP828" t="s">
        <v>5062</v>
      </c>
      <c r="BS828" t="e">
        <f>_xlfn.XLOOKUP(AV828,#REF!,#REF!)</f>
        <v>#REF!</v>
      </c>
    </row>
    <row r="829" spans="2:71" x14ac:dyDescent="0.2">
      <c r="C829" t="s">
        <v>94</v>
      </c>
      <c r="E829" t="s">
        <v>2658</v>
      </c>
      <c r="F829" t="s">
        <v>2659</v>
      </c>
      <c r="G829" t="s">
        <v>2660</v>
      </c>
      <c r="H829" s="1">
        <v>45411</v>
      </c>
      <c r="J829" t="s">
        <v>4708</v>
      </c>
      <c r="K829">
        <v>12</v>
      </c>
      <c r="L829" t="s">
        <v>4667</v>
      </c>
      <c r="M829" t="s">
        <v>4849</v>
      </c>
      <c r="N829" t="s">
        <v>4911</v>
      </c>
      <c r="O829" t="s">
        <v>98</v>
      </c>
      <c r="P829" t="s">
        <v>99</v>
      </c>
      <c r="Q829">
        <f t="shared" si="189"/>
        <v>31</v>
      </c>
      <c r="R829" s="3">
        <v>252120</v>
      </c>
      <c r="S829" s="3">
        <v>40378.416666666664</v>
      </c>
      <c r="T829" s="20">
        <v>0</v>
      </c>
      <c r="U829" s="3">
        <f t="shared" si="196"/>
        <v>0</v>
      </c>
      <c r="V829" s="21"/>
      <c r="W829" s="3">
        <v>1010.0961538461538</v>
      </c>
      <c r="X829" s="3">
        <v>583.6111111111112</v>
      </c>
      <c r="Y829" s="22">
        <v>105.05</v>
      </c>
      <c r="Z829">
        <v>75</v>
      </c>
      <c r="AB829" s="3">
        <v>827.77022160848014</v>
      </c>
      <c r="AC829" s="3">
        <v>4167</v>
      </c>
      <c r="AD829" s="3">
        <f t="shared" si="195"/>
        <v>47146.944153232413</v>
      </c>
      <c r="AE829" s="3">
        <v>4154.166666666667</v>
      </c>
      <c r="AG829" s="3">
        <f t="shared" si="190"/>
        <v>51301.110819899077</v>
      </c>
      <c r="AJ829" s="3">
        <v>4428.6782206037651</v>
      </c>
      <c r="AK829" t="s">
        <v>166</v>
      </c>
      <c r="AL829" t="s">
        <v>165</v>
      </c>
      <c r="AM829" s="23">
        <v>0.05</v>
      </c>
      <c r="AN829" s="24">
        <f t="shared" si="197"/>
        <v>55729.789040502845</v>
      </c>
      <c r="AO829" s="25">
        <f t="shared" si="185"/>
        <v>2786.4894520251423</v>
      </c>
      <c r="AP829" s="3">
        <v>0</v>
      </c>
      <c r="AQ829" s="24">
        <f t="shared" si="187"/>
        <v>0</v>
      </c>
      <c r="AR829" s="24">
        <f t="shared" si="188"/>
        <v>58516.278492527985</v>
      </c>
      <c r="AS829" s="24">
        <f t="shared" si="191"/>
        <v>55729.789040502845</v>
      </c>
      <c r="AT829" t="s">
        <v>225</v>
      </c>
      <c r="AU829" t="s">
        <v>1837</v>
      </c>
      <c r="AV829" t="s">
        <v>1838</v>
      </c>
      <c r="AW829" t="s">
        <v>4936</v>
      </c>
      <c r="AX829" t="s">
        <v>169</v>
      </c>
      <c r="AY829">
        <v>1</v>
      </c>
      <c r="AZ829" s="3">
        <f t="shared" si="192"/>
        <v>58516.278492527985</v>
      </c>
      <c r="BA829" s="24">
        <f t="shared" si="193"/>
        <v>55729.789040502845</v>
      </c>
      <c r="BB829" s="24">
        <f t="shared" si="194"/>
        <v>2786.4894520251401</v>
      </c>
      <c r="BD829" t="s">
        <v>103</v>
      </c>
      <c r="BE829">
        <v>1</v>
      </c>
      <c r="BG829" t="s">
        <v>5317</v>
      </c>
      <c r="BI829" t="s">
        <v>262</v>
      </c>
      <c r="BN829" t="s">
        <v>5109</v>
      </c>
      <c r="BO829" t="s">
        <v>5061</v>
      </c>
      <c r="BP829" t="s">
        <v>188</v>
      </c>
      <c r="BS829" t="e">
        <f>_xlfn.XLOOKUP(AV829,#REF!,#REF!)</f>
        <v>#REF!</v>
      </c>
    </row>
    <row r="830" spans="2:71" x14ac:dyDescent="0.2">
      <c r="C830" t="s">
        <v>94</v>
      </c>
      <c r="E830" t="s">
        <v>2661</v>
      </c>
      <c r="F830" t="s">
        <v>2662</v>
      </c>
      <c r="G830" t="s">
        <v>2663</v>
      </c>
      <c r="H830" s="1">
        <v>45411</v>
      </c>
      <c r="J830" t="s">
        <v>4708</v>
      </c>
      <c r="K830">
        <v>12</v>
      </c>
      <c r="L830" t="s">
        <v>4703</v>
      </c>
      <c r="M830" t="s">
        <v>4849</v>
      </c>
      <c r="N830" t="s">
        <v>4911</v>
      </c>
      <c r="O830" t="s">
        <v>98</v>
      </c>
      <c r="P830" t="s">
        <v>99</v>
      </c>
      <c r="Q830">
        <f t="shared" si="189"/>
        <v>31</v>
      </c>
      <c r="R830" s="3">
        <v>316197</v>
      </c>
      <c r="S830" s="3">
        <v>52699.416666666664</v>
      </c>
      <c r="T830" s="20">
        <v>0</v>
      </c>
      <c r="U830" s="3">
        <f t="shared" si="196"/>
        <v>0</v>
      </c>
      <c r="V830" s="21"/>
      <c r="W830" s="3">
        <v>1266.8149038461538</v>
      </c>
      <c r="X830" s="3">
        <v>731.9375</v>
      </c>
      <c r="Y830" s="22">
        <v>131.74875</v>
      </c>
      <c r="Z830">
        <v>75</v>
      </c>
      <c r="AB830" s="3">
        <v>2561.1702401252478</v>
      </c>
      <c r="AC830" s="3">
        <v>4167</v>
      </c>
      <c r="AD830" s="3">
        <f t="shared" si="195"/>
        <v>61633.088060638067</v>
      </c>
      <c r="AE830" s="3">
        <v>5687.5</v>
      </c>
      <c r="AG830" s="3">
        <f t="shared" si="190"/>
        <v>67320.588060638067</v>
      </c>
      <c r="AH830" s="3">
        <v>19180</v>
      </c>
      <c r="AJ830" s="3">
        <v>17246.247781680318</v>
      </c>
      <c r="AK830" t="s">
        <v>361</v>
      </c>
      <c r="AL830" t="s">
        <v>362</v>
      </c>
      <c r="AM830" s="23">
        <v>8.5000000000000006E-2</v>
      </c>
      <c r="AN830" s="24">
        <f t="shared" si="197"/>
        <v>103746.83584231838</v>
      </c>
      <c r="AO830" s="25">
        <f t="shared" si="185"/>
        <v>8818.4810465970622</v>
      </c>
      <c r="AP830" s="3">
        <v>0</v>
      </c>
      <c r="AQ830" s="24">
        <f t="shared" si="187"/>
        <v>0</v>
      </c>
      <c r="AR830" s="24">
        <f t="shared" si="188"/>
        <v>112565.31688891545</v>
      </c>
      <c r="AS830" s="24">
        <f t="shared" si="191"/>
        <v>103746.83584231838</v>
      </c>
      <c r="AT830" t="s">
        <v>4937</v>
      </c>
      <c r="AU830" t="s">
        <v>1837</v>
      </c>
      <c r="AV830" t="s">
        <v>1838</v>
      </c>
      <c r="AW830">
        <v>2131003</v>
      </c>
      <c r="AX830" t="s">
        <v>169</v>
      </c>
      <c r="AY830">
        <v>1</v>
      </c>
      <c r="AZ830" s="3">
        <f t="shared" si="192"/>
        <v>112565.31688891545</v>
      </c>
      <c r="BA830" s="24">
        <f t="shared" si="193"/>
        <v>103746.83584231838</v>
      </c>
      <c r="BB830" s="24">
        <f t="shared" si="194"/>
        <v>8818.4810465970659</v>
      </c>
      <c r="BD830" t="s">
        <v>103</v>
      </c>
      <c r="BE830">
        <v>1</v>
      </c>
      <c r="BG830" t="s">
        <v>5317</v>
      </c>
      <c r="BI830" t="s">
        <v>312</v>
      </c>
      <c r="BN830" t="s">
        <v>5109</v>
      </c>
      <c r="BO830" t="s">
        <v>5061</v>
      </c>
      <c r="BP830" t="s">
        <v>5144</v>
      </c>
      <c r="BS830" t="e">
        <f>_xlfn.XLOOKUP(AV830,#REF!,#REF!)</f>
        <v>#REF!</v>
      </c>
    </row>
    <row r="831" spans="2:71" x14ac:dyDescent="0.2">
      <c r="C831" t="s">
        <v>94</v>
      </c>
      <c r="E831" t="s">
        <v>2664</v>
      </c>
      <c r="F831" t="s">
        <v>2665</v>
      </c>
      <c r="G831" t="s">
        <v>2666</v>
      </c>
      <c r="H831" s="1">
        <v>45383</v>
      </c>
      <c r="J831" t="s">
        <v>4678</v>
      </c>
      <c r="K831">
        <v>15</v>
      </c>
      <c r="L831" t="s">
        <v>4691</v>
      </c>
      <c r="M831" t="s">
        <v>4444</v>
      </c>
      <c r="N831" t="s">
        <v>4668</v>
      </c>
      <c r="O831" t="s">
        <v>98</v>
      </c>
      <c r="P831" t="s">
        <v>99</v>
      </c>
      <c r="Q831">
        <f t="shared" si="189"/>
        <v>31</v>
      </c>
      <c r="R831" s="3">
        <v>791069</v>
      </c>
      <c r="S831" s="3">
        <v>131844.75</v>
      </c>
      <c r="T831" s="20">
        <v>0</v>
      </c>
      <c r="U831" s="3">
        <f t="shared" si="196"/>
        <v>0</v>
      </c>
      <c r="V831" s="21"/>
      <c r="W831" s="3">
        <v>3169.3469551282051</v>
      </c>
      <c r="X831" s="3">
        <v>1831.1782407407409</v>
      </c>
      <c r="Y831" s="22">
        <v>329.61208333333337</v>
      </c>
      <c r="Z831">
        <v>75</v>
      </c>
      <c r="AB831" s="3">
        <v>5634.5745282755452</v>
      </c>
      <c r="AC831" s="3">
        <v>4167</v>
      </c>
      <c r="AD831" s="3">
        <f t="shared" si="195"/>
        <v>147051.46180747784</v>
      </c>
      <c r="AE831" s="3">
        <v>7046.666666666667</v>
      </c>
      <c r="AG831" s="3">
        <f t="shared" si="190"/>
        <v>154098.1284741445</v>
      </c>
      <c r="AJ831" s="3">
        <v>7372.3146980524034</v>
      </c>
      <c r="AK831" t="s">
        <v>433</v>
      </c>
      <c r="AL831" t="s">
        <v>434</v>
      </c>
      <c r="AM831" s="23">
        <v>0.1</v>
      </c>
      <c r="AN831" s="24">
        <f t="shared" si="197"/>
        <v>161470.44317219692</v>
      </c>
      <c r="AO831" s="25">
        <f t="shared" si="185"/>
        <v>16147.044317219692</v>
      </c>
      <c r="AP831" s="3">
        <f>+(29700/31)*Q831</f>
        <v>29700</v>
      </c>
      <c r="AQ831" s="24">
        <f t="shared" si="187"/>
        <v>2970</v>
      </c>
      <c r="AR831" s="24">
        <f t="shared" si="188"/>
        <v>210287.48748941661</v>
      </c>
      <c r="AS831" s="24">
        <f t="shared" si="191"/>
        <v>191170.44317219692</v>
      </c>
      <c r="AT831" t="s">
        <v>134</v>
      </c>
      <c r="AU831" t="s">
        <v>134</v>
      </c>
      <c r="AV831" t="s">
        <v>135</v>
      </c>
      <c r="AW831">
        <v>37208</v>
      </c>
      <c r="AX831" t="s">
        <v>136</v>
      </c>
      <c r="AY831">
        <v>94.088300000000004</v>
      </c>
      <c r="AZ831" s="3">
        <f t="shared" si="192"/>
        <v>2235.0014559665401</v>
      </c>
      <c r="BA831" s="24">
        <f t="shared" si="193"/>
        <v>191170.44317219692</v>
      </c>
      <c r="BB831" s="24">
        <f t="shared" si="194"/>
        <v>19117.044317219697</v>
      </c>
      <c r="BD831" t="s">
        <v>103</v>
      </c>
      <c r="BE831">
        <v>1</v>
      </c>
      <c r="BG831" t="s">
        <v>5305</v>
      </c>
      <c r="BI831" t="s">
        <v>435</v>
      </c>
      <c r="BN831" t="s">
        <v>5119</v>
      </c>
      <c r="BO831" t="s">
        <v>5186</v>
      </c>
      <c r="BP831" t="s">
        <v>5144</v>
      </c>
      <c r="BS831" t="e">
        <f>_xlfn.XLOOKUP(AV831,#REF!,#REF!)</f>
        <v>#REF!</v>
      </c>
    </row>
    <row r="832" spans="2:71" x14ac:dyDescent="0.2">
      <c r="C832" t="s">
        <v>94</v>
      </c>
      <c r="E832" t="s">
        <v>2667</v>
      </c>
      <c r="F832" t="s">
        <v>2668</v>
      </c>
      <c r="G832" t="s">
        <v>2669</v>
      </c>
      <c r="H832" s="1">
        <v>45439</v>
      </c>
      <c r="J832" t="s">
        <v>151</v>
      </c>
      <c r="K832">
        <v>16</v>
      </c>
      <c r="L832" t="s">
        <v>4691</v>
      </c>
      <c r="M832" t="s">
        <v>4444</v>
      </c>
      <c r="N832" t="s">
        <v>4807</v>
      </c>
      <c r="O832" t="s">
        <v>98</v>
      </c>
      <c r="P832" t="s">
        <v>99</v>
      </c>
      <c r="Q832">
        <f t="shared" si="189"/>
        <v>31</v>
      </c>
      <c r="R832" s="3">
        <v>1650000</v>
      </c>
      <c r="S832" s="3">
        <v>274470.91666666669</v>
      </c>
      <c r="T832" s="20">
        <v>0</v>
      </c>
      <c r="U832" s="3">
        <f t="shared" si="196"/>
        <v>0</v>
      </c>
      <c r="V832" s="21"/>
      <c r="W832" s="3">
        <v>6610.5769230769229</v>
      </c>
      <c r="X832" s="3">
        <v>3819.4444444444448</v>
      </c>
      <c r="Y832" s="22">
        <v>687.5</v>
      </c>
      <c r="Z832">
        <v>75</v>
      </c>
      <c r="AB832" s="3">
        <v>13214.613970950229</v>
      </c>
      <c r="AC832" s="3">
        <v>4167</v>
      </c>
      <c r="AD832" s="3">
        <f t="shared" si="195"/>
        <v>303045.05200513831</v>
      </c>
      <c r="AE832" s="3">
        <v>7046.666666666667</v>
      </c>
      <c r="AG832" s="3">
        <f t="shared" si="190"/>
        <v>310091.71867180499</v>
      </c>
      <c r="AJ832" s="3">
        <v>0</v>
      </c>
      <c r="AK832" t="s">
        <v>100</v>
      </c>
      <c r="AM832" s="23">
        <v>0.1</v>
      </c>
      <c r="AN832" s="24">
        <f t="shared" si="197"/>
        <v>310091.71867180499</v>
      </c>
      <c r="AO832" s="25">
        <f t="shared" si="185"/>
        <v>31009.171867180499</v>
      </c>
      <c r="AP832" s="3">
        <f>+(29700/31)*Q832</f>
        <v>29700</v>
      </c>
      <c r="AQ832" s="24">
        <f t="shared" si="187"/>
        <v>2970</v>
      </c>
      <c r="AR832" s="24">
        <f t="shared" si="188"/>
        <v>373770.89053898549</v>
      </c>
      <c r="AS832" s="24">
        <f t="shared" si="191"/>
        <v>339791.71867180499</v>
      </c>
      <c r="AT832" t="s">
        <v>134</v>
      </c>
      <c r="AU832" t="s">
        <v>134</v>
      </c>
      <c r="AV832" t="s">
        <v>135</v>
      </c>
      <c r="AW832">
        <v>37208</v>
      </c>
      <c r="AX832" t="s">
        <v>136</v>
      </c>
      <c r="AY832">
        <v>94.088300000000004</v>
      </c>
      <c r="AZ832" s="3">
        <f t="shared" si="192"/>
        <v>3972.554404096848</v>
      </c>
      <c r="BA832" s="24">
        <f t="shared" si="193"/>
        <v>339791.71867180499</v>
      </c>
      <c r="BB832" s="24">
        <f t="shared" si="194"/>
        <v>33979.171867180499</v>
      </c>
      <c r="BD832" t="s">
        <v>103</v>
      </c>
      <c r="BE832">
        <v>1</v>
      </c>
      <c r="BG832" t="s">
        <v>5305</v>
      </c>
      <c r="BI832" t="s">
        <v>451</v>
      </c>
      <c r="BN832" t="s">
        <v>5139</v>
      </c>
      <c r="BO832" t="s">
        <v>5132</v>
      </c>
      <c r="BP832" t="s">
        <v>5186</v>
      </c>
      <c r="BS832" t="e">
        <f>_xlfn.XLOOKUP(AV832,#REF!,#REF!)</f>
        <v>#REF!</v>
      </c>
    </row>
    <row r="833" spans="2:71" x14ac:dyDescent="0.2">
      <c r="C833" t="s">
        <v>94</v>
      </c>
      <c r="E833" t="s">
        <v>2670</v>
      </c>
      <c r="F833" t="s">
        <v>2671</v>
      </c>
      <c r="G833" t="s">
        <v>2672</v>
      </c>
      <c r="H833" s="1">
        <v>45474</v>
      </c>
      <c r="J833" t="s">
        <v>4678</v>
      </c>
      <c r="K833">
        <v>15</v>
      </c>
      <c r="L833" t="s">
        <v>4703</v>
      </c>
      <c r="M833" t="s">
        <v>293</v>
      </c>
      <c r="N833" t="s">
        <v>4668</v>
      </c>
      <c r="O833" t="s">
        <v>98</v>
      </c>
      <c r="P833" t="s">
        <v>99</v>
      </c>
      <c r="Q833">
        <f t="shared" si="189"/>
        <v>31</v>
      </c>
      <c r="R833" s="3">
        <v>700008</v>
      </c>
      <c r="S833" s="3">
        <v>120607.41666666667</v>
      </c>
      <c r="T833" s="20">
        <v>0</v>
      </c>
      <c r="U833" s="3">
        <f t="shared" si="196"/>
        <v>0</v>
      </c>
      <c r="V833" s="21"/>
      <c r="W833" s="3">
        <v>2804.5192307692309</v>
      </c>
      <c r="X833" s="3">
        <v>1620.3888888888891</v>
      </c>
      <c r="Y833" s="22">
        <v>291.67</v>
      </c>
      <c r="Z833">
        <v>75</v>
      </c>
      <c r="AB833" s="3">
        <v>5122.3404802504956</v>
      </c>
      <c r="AC833" s="3">
        <v>4167</v>
      </c>
      <c r="AD833" s="3">
        <f t="shared" si="195"/>
        <v>134688.33526657528</v>
      </c>
      <c r="AE833" s="3">
        <v>5687.5</v>
      </c>
      <c r="AG833" s="3">
        <f t="shared" si="190"/>
        <v>140375.83526657528</v>
      </c>
      <c r="AJ833" s="3">
        <v>5785.5624142824954</v>
      </c>
      <c r="AK833" t="s">
        <v>266</v>
      </c>
      <c r="AL833" t="s">
        <v>267</v>
      </c>
      <c r="AM833" s="23">
        <v>8.5000000000000006E-2</v>
      </c>
      <c r="AN833" s="24">
        <f t="shared" si="197"/>
        <v>146161.39768085777</v>
      </c>
      <c r="AO833" s="25">
        <f t="shared" si="185"/>
        <v>12423.718802872911</v>
      </c>
      <c r="AP833" s="3">
        <f>+(29700/31)*Q833</f>
        <v>29700</v>
      </c>
      <c r="AQ833" s="24">
        <f t="shared" si="187"/>
        <v>2524.5</v>
      </c>
      <c r="AR833" s="24">
        <f t="shared" si="188"/>
        <v>190809.61648373067</v>
      </c>
      <c r="AS833" s="24">
        <f t="shared" si="191"/>
        <v>175861.39768085777</v>
      </c>
      <c r="AT833" t="s">
        <v>134</v>
      </c>
      <c r="AU833" t="s">
        <v>134</v>
      </c>
      <c r="AV833" t="s">
        <v>135</v>
      </c>
      <c r="AW833">
        <v>90201</v>
      </c>
      <c r="AX833" t="s">
        <v>136</v>
      </c>
      <c r="AY833">
        <v>94.088300000000004</v>
      </c>
      <c r="AZ833" s="3">
        <f t="shared" si="192"/>
        <v>2027.9845260646719</v>
      </c>
      <c r="BA833" s="24">
        <f t="shared" si="193"/>
        <v>175861.39768085777</v>
      </c>
      <c r="BB833" s="24">
        <f t="shared" si="194"/>
        <v>14948.2188028729</v>
      </c>
      <c r="BD833" t="s">
        <v>103</v>
      </c>
      <c r="BE833">
        <v>1</v>
      </c>
      <c r="BG833" t="s">
        <v>5305</v>
      </c>
      <c r="BI833" t="s">
        <v>471</v>
      </c>
      <c r="BN833" t="s">
        <v>5121</v>
      </c>
      <c r="BO833" t="s">
        <v>5061</v>
      </c>
      <c r="BP833" t="s">
        <v>5062</v>
      </c>
      <c r="BS833" t="e">
        <f>_xlfn.XLOOKUP(AV833,#REF!,#REF!)</f>
        <v>#REF!</v>
      </c>
    </row>
    <row r="834" spans="2:71" x14ac:dyDescent="0.2">
      <c r="C834" t="s">
        <v>94</v>
      </c>
      <c r="E834" t="s">
        <v>2673</v>
      </c>
      <c r="F834" t="s">
        <v>2674</v>
      </c>
      <c r="G834" t="s">
        <v>2675</v>
      </c>
      <c r="H834" s="1">
        <v>45440</v>
      </c>
      <c r="J834" t="s">
        <v>4708</v>
      </c>
      <c r="K834">
        <v>12</v>
      </c>
      <c r="L834" t="s">
        <v>4703</v>
      </c>
      <c r="M834" t="s">
        <v>293</v>
      </c>
      <c r="N834" t="s">
        <v>4668</v>
      </c>
      <c r="O834" t="s">
        <v>98</v>
      </c>
      <c r="P834" t="s">
        <v>99</v>
      </c>
      <c r="Q834">
        <f t="shared" si="189"/>
        <v>31</v>
      </c>
      <c r="R834" s="3">
        <v>425004</v>
      </c>
      <c r="S834" s="3">
        <v>74054.833333333328</v>
      </c>
      <c r="T834" s="20">
        <v>0</v>
      </c>
      <c r="U834" s="3">
        <f t="shared" si="196"/>
        <v>0</v>
      </c>
      <c r="V834" s="21"/>
      <c r="W834" s="3">
        <v>1702.7403846153845</v>
      </c>
      <c r="X834" s="3">
        <v>983.80555555555554</v>
      </c>
      <c r="Y834" s="22">
        <v>177.08500000000001</v>
      </c>
      <c r="Z834">
        <v>75</v>
      </c>
      <c r="AB834" s="3">
        <v>0</v>
      </c>
      <c r="AC834" s="3">
        <v>4167</v>
      </c>
      <c r="AD834" s="3">
        <f t="shared" si="195"/>
        <v>81160.464273504287</v>
      </c>
      <c r="AE834" s="3">
        <v>5687.5</v>
      </c>
      <c r="AG834" s="3">
        <f t="shared" si="190"/>
        <v>86847.964273504287</v>
      </c>
      <c r="AJ834" s="3">
        <v>5813.1491241962494</v>
      </c>
      <c r="AK834" t="s">
        <v>229</v>
      </c>
      <c r="AL834" t="s">
        <v>230</v>
      </c>
      <c r="AM834" s="23">
        <v>8.5000000000000006E-2</v>
      </c>
      <c r="AN834" s="24">
        <f t="shared" si="197"/>
        <v>92661.113397700537</v>
      </c>
      <c r="AO834" s="25">
        <f t="shared" ref="AO834:AO897" si="198">AM834*AN834</f>
        <v>7876.1946388045462</v>
      </c>
      <c r="AP834" s="3">
        <f>+(29700/31)*Q834</f>
        <v>29700</v>
      </c>
      <c r="AQ834" s="24">
        <f t="shared" ref="AQ834:AQ897" si="199">AP834*AM834</f>
        <v>2524.5</v>
      </c>
      <c r="AR834" s="24">
        <f t="shared" ref="AR834:AR897" si="200">AN834+AO834+AP834+AQ834</f>
        <v>132761.80803650507</v>
      </c>
      <c r="AS834" s="24">
        <f t="shared" si="191"/>
        <v>122361.11339770054</v>
      </c>
      <c r="AT834" t="s">
        <v>134</v>
      </c>
      <c r="AU834" t="s">
        <v>134</v>
      </c>
      <c r="AV834" t="s">
        <v>135</v>
      </c>
      <c r="AW834">
        <v>90349</v>
      </c>
      <c r="AX834" t="s">
        <v>136</v>
      </c>
      <c r="AY834">
        <v>94.088300000000004</v>
      </c>
      <c r="AZ834" s="3">
        <f t="shared" si="192"/>
        <v>1411.0341884857635</v>
      </c>
      <c r="BA834" s="24">
        <f t="shared" si="193"/>
        <v>122361.11339770054</v>
      </c>
      <c r="BB834" s="24">
        <f t="shared" si="194"/>
        <v>10400.694638804533</v>
      </c>
      <c r="BD834" t="s">
        <v>103</v>
      </c>
      <c r="BE834">
        <v>1</v>
      </c>
      <c r="BG834" t="s">
        <v>5305</v>
      </c>
      <c r="BI834" t="s">
        <v>104</v>
      </c>
      <c r="BN834" t="s">
        <v>5094</v>
      </c>
      <c r="BO834" t="s">
        <v>5061</v>
      </c>
      <c r="BP834" t="s">
        <v>5091</v>
      </c>
      <c r="BS834" t="e">
        <f>_xlfn.XLOOKUP(AV834,#REF!,#REF!)</f>
        <v>#REF!</v>
      </c>
    </row>
    <row r="835" spans="2:71" x14ac:dyDescent="0.2">
      <c r="C835" t="s">
        <v>94</v>
      </c>
      <c r="E835" t="s">
        <v>2676</v>
      </c>
      <c r="F835" t="s">
        <v>2677</v>
      </c>
      <c r="G835" t="s">
        <v>2678</v>
      </c>
      <c r="H835" s="1">
        <v>45488</v>
      </c>
      <c r="J835" t="s">
        <v>4708</v>
      </c>
      <c r="K835">
        <v>12</v>
      </c>
      <c r="L835" t="s">
        <v>4703</v>
      </c>
      <c r="M835" t="s">
        <v>4849</v>
      </c>
      <c r="N835" t="s">
        <v>4911</v>
      </c>
      <c r="O835" t="s">
        <v>98</v>
      </c>
      <c r="P835" t="s">
        <v>99</v>
      </c>
      <c r="Q835">
        <f t="shared" si="189"/>
        <v>31</v>
      </c>
      <c r="R835" s="3">
        <v>372603</v>
      </c>
      <c r="S835" s="3">
        <v>62100.416666666664</v>
      </c>
      <c r="T835" s="20">
        <v>0</v>
      </c>
      <c r="U835" s="3">
        <f t="shared" si="196"/>
        <v>0</v>
      </c>
      <c r="V835" s="21"/>
      <c r="W835" s="3">
        <v>1492.8004807692307</v>
      </c>
      <c r="X835" s="3">
        <v>862.50694444444457</v>
      </c>
      <c r="Y835" s="22">
        <v>155.25125</v>
      </c>
      <c r="Z835">
        <v>75</v>
      </c>
      <c r="AB835" s="3">
        <v>3180.9734382355578</v>
      </c>
      <c r="AC835" s="3">
        <v>4167</v>
      </c>
      <c r="AD835" s="3">
        <f t="shared" si="195"/>
        <v>72033.948780115898</v>
      </c>
      <c r="AE835" s="3">
        <v>5687.5</v>
      </c>
      <c r="AG835" s="3">
        <f t="shared" si="190"/>
        <v>77721.448780115898</v>
      </c>
      <c r="AH835" s="3">
        <v>19180</v>
      </c>
      <c r="AJ835" s="3">
        <v>17246.247781680318</v>
      </c>
      <c r="AK835" t="s">
        <v>361</v>
      </c>
      <c r="AL835" t="s">
        <v>362</v>
      </c>
      <c r="AM835" s="23">
        <v>8.5000000000000006E-2</v>
      </c>
      <c r="AN835" s="24">
        <f t="shared" si="197"/>
        <v>114147.69656179621</v>
      </c>
      <c r="AO835" s="25">
        <f t="shared" si="198"/>
        <v>9702.5542077526788</v>
      </c>
      <c r="AP835" s="3">
        <v>0</v>
      </c>
      <c r="AQ835" s="24">
        <f t="shared" si="199"/>
        <v>0</v>
      </c>
      <c r="AR835" s="24">
        <f t="shared" si="200"/>
        <v>123850.25076954889</v>
      </c>
      <c r="AS835" s="24">
        <f t="shared" si="191"/>
        <v>114147.69656179621</v>
      </c>
      <c r="AT835" t="s">
        <v>632</v>
      </c>
      <c r="AU835" t="s">
        <v>1837</v>
      </c>
      <c r="AV835" t="s">
        <v>1838</v>
      </c>
      <c r="AW835" t="s">
        <v>4938</v>
      </c>
      <c r="AX835" t="s">
        <v>169</v>
      </c>
      <c r="AY835">
        <v>1</v>
      </c>
      <c r="AZ835" s="3">
        <f t="shared" si="192"/>
        <v>123850.25076954889</v>
      </c>
      <c r="BA835" s="24">
        <f t="shared" si="193"/>
        <v>114147.69656179621</v>
      </c>
      <c r="BB835" s="24">
        <f t="shared" si="194"/>
        <v>9702.554207752677</v>
      </c>
      <c r="BD835" t="s">
        <v>103</v>
      </c>
      <c r="BE835">
        <v>1</v>
      </c>
      <c r="BG835" t="s">
        <v>5317</v>
      </c>
      <c r="BI835" t="s">
        <v>312</v>
      </c>
      <c r="BN835" t="s">
        <v>5109</v>
      </c>
      <c r="BO835" t="s">
        <v>5061</v>
      </c>
      <c r="BP835" t="s">
        <v>5144</v>
      </c>
      <c r="BS835" t="e">
        <f>_xlfn.XLOOKUP(AV835,#REF!,#REF!)</f>
        <v>#REF!</v>
      </c>
    </row>
    <row r="836" spans="2:71" x14ac:dyDescent="0.2">
      <c r="C836" t="s">
        <v>94</v>
      </c>
      <c r="E836" t="s">
        <v>2679</v>
      </c>
      <c r="F836" t="s">
        <v>2680</v>
      </c>
      <c r="G836" t="s">
        <v>2681</v>
      </c>
      <c r="H836" s="1">
        <v>45468</v>
      </c>
      <c r="J836" t="s">
        <v>4708</v>
      </c>
      <c r="K836">
        <v>12</v>
      </c>
      <c r="L836" t="s">
        <v>4703</v>
      </c>
      <c r="M836" t="s">
        <v>4849</v>
      </c>
      <c r="N836" t="s">
        <v>4911</v>
      </c>
      <c r="O836" t="s">
        <v>98</v>
      </c>
      <c r="P836" t="s">
        <v>99</v>
      </c>
      <c r="Q836">
        <f t="shared" ref="Q836:Q899" si="201">IF(IF(ISBLANK(I836),"",MONTH(I836))&lt;&gt;MONTH($Q$1),IF(($Q$1-H836)&gt;30,DAY(EOMONTH($Q$1,0)),EOMONTH($Q$1,0)-H836+1),DAY(I836))</f>
        <v>31</v>
      </c>
      <c r="R836" s="3">
        <v>425349</v>
      </c>
      <c r="S836" s="3">
        <v>70891.416666666672</v>
      </c>
      <c r="T836" s="20">
        <v>0</v>
      </c>
      <c r="U836" s="3">
        <f t="shared" si="196"/>
        <v>0</v>
      </c>
      <c r="V836" s="21">
        <v>5700</v>
      </c>
      <c r="W836" s="3">
        <v>1704.122596153846</v>
      </c>
      <c r="X836" s="3">
        <v>984.60416666666663</v>
      </c>
      <c r="Y836" s="22">
        <v>177.22874999999999</v>
      </c>
      <c r="Z836">
        <v>75</v>
      </c>
      <c r="AB836" s="3">
        <v>0</v>
      </c>
      <c r="AC836" s="3">
        <v>4167</v>
      </c>
      <c r="AD836" s="3">
        <f t="shared" si="195"/>
        <v>83699.372179487182</v>
      </c>
      <c r="AE836" s="3">
        <v>5687.5</v>
      </c>
      <c r="AG836" s="3">
        <f t="shared" ref="AG836:AG899" si="202">AD836+AE836</f>
        <v>89386.872179487182</v>
      </c>
      <c r="AI836" s="3">
        <v>5100</v>
      </c>
      <c r="AJ836" s="3">
        <v>3900.7409927950625</v>
      </c>
      <c r="AK836" t="s">
        <v>289</v>
      </c>
      <c r="AL836" t="s">
        <v>290</v>
      </c>
      <c r="AM836" s="23">
        <v>8.5000000000000006E-2</v>
      </c>
      <c r="AN836" s="24">
        <f t="shared" si="197"/>
        <v>98387.613172282247</v>
      </c>
      <c r="AO836" s="25">
        <f t="shared" si="198"/>
        <v>8362.9471196439918</v>
      </c>
      <c r="AP836" s="3">
        <v>0</v>
      </c>
      <c r="AQ836" s="24">
        <f t="shared" si="199"/>
        <v>0</v>
      </c>
      <c r="AR836" s="24">
        <f t="shared" si="200"/>
        <v>106750.56029192623</v>
      </c>
      <c r="AS836" s="24">
        <f t="shared" ref="AS836:AS899" si="203">+AN836+AP836</f>
        <v>98387.613172282247</v>
      </c>
      <c r="AT836" t="s">
        <v>632</v>
      </c>
      <c r="AU836" t="s">
        <v>1837</v>
      </c>
      <c r="AV836" t="s">
        <v>1838</v>
      </c>
      <c r="AW836" t="s">
        <v>4850</v>
      </c>
      <c r="AX836" t="s">
        <v>169</v>
      </c>
      <c r="AY836">
        <v>1</v>
      </c>
      <c r="AZ836" s="3">
        <f t="shared" ref="AZ836:AZ899" si="204">AR836/AY836</f>
        <v>106750.56029192623</v>
      </c>
      <c r="BA836" s="24">
        <f t="shared" ref="BA836:BA899" si="205">AS836</f>
        <v>98387.613172282247</v>
      </c>
      <c r="BB836" s="24">
        <f t="shared" ref="BB836:BB899" si="206">AR836-AS836</f>
        <v>8362.9471196439845</v>
      </c>
      <c r="BD836" t="s">
        <v>103</v>
      </c>
      <c r="BE836">
        <v>1</v>
      </c>
      <c r="BG836" t="s">
        <v>5317</v>
      </c>
      <c r="BI836" t="s">
        <v>312</v>
      </c>
      <c r="BN836" t="s">
        <v>5109</v>
      </c>
      <c r="BO836" t="s">
        <v>5061</v>
      </c>
      <c r="BP836" t="s">
        <v>5144</v>
      </c>
      <c r="BS836" t="e">
        <f>_xlfn.XLOOKUP(AV836,#REF!,#REF!)</f>
        <v>#REF!</v>
      </c>
    </row>
    <row r="837" spans="2:71" x14ac:dyDescent="0.2">
      <c r="C837" t="s">
        <v>94</v>
      </c>
      <c r="E837" t="s">
        <v>2682</v>
      </c>
      <c r="F837" t="s">
        <v>2683</v>
      </c>
      <c r="G837" t="s">
        <v>2684</v>
      </c>
      <c r="H837" s="1">
        <v>45397</v>
      </c>
      <c r="J837" t="s">
        <v>4708</v>
      </c>
      <c r="K837">
        <v>12</v>
      </c>
      <c r="L837" t="s">
        <v>4703</v>
      </c>
      <c r="M837" t="s">
        <v>293</v>
      </c>
      <c r="N837" t="s">
        <v>4668</v>
      </c>
      <c r="O837" t="s">
        <v>98</v>
      </c>
      <c r="P837" t="s">
        <v>99</v>
      </c>
      <c r="Q837">
        <f t="shared" si="201"/>
        <v>31</v>
      </c>
      <c r="R837" s="3">
        <v>475008</v>
      </c>
      <c r="S837" s="3">
        <v>81788.333333333328</v>
      </c>
      <c r="T837" s="20">
        <v>0</v>
      </c>
      <c r="U837" s="3">
        <f t="shared" si="196"/>
        <v>0</v>
      </c>
      <c r="V837" s="21"/>
      <c r="W837" s="3">
        <v>1903.0769230769231</v>
      </c>
      <c r="X837" s="3">
        <v>1099.5555555555557</v>
      </c>
      <c r="Y837" s="22">
        <v>197.92000000000002</v>
      </c>
      <c r="Z837">
        <v>75</v>
      </c>
      <c r="AB837" s="3">
        <v>0</v>
      </c>
      <c r="AC837" s="3">
        <v>4167</v>
      </c>
      <c r="AD837" s="3">
        <f t="shared" si="195"/>
        <v>89230.885811965811</v>
      </c>
      <c r="AE837" s="3">
        <v>5687.5</v>
      </c>
      <c r="AG837" s="3">
        <f t="shared" si="202"/>
        <v>94918.385811965811</v>
      </c>
      <c r="AJ837" s="3">
        <v>3900.7409927950625</v>
      </c>
      <c r="AK837" t="s">
        <v>289</v>
      </c>
      <c r="AL837" t="s">
        <v>290</v>
      </c>
      <c r="AM837" s="23">
        <v>8.5000000000000006E-2</v>
      </c>
      <c r="AN837" s="24">
        <f t="shared" si="197"/>
        <v>98819.126804760876</v>
      </c>
      <c r="AO837" s="25">
        <f t="shared" si="198"/>
        <v>8399.6257784046757</v>
      </c>
      <c r="AP837" s="3">
        <f t="shared" ref="AP837:AP847" si="207">+(29700/31)*Q837</f>
        <v>29700</v>
      </c>
      <c r="AQ837" s="24">
        <f t="shared" si="199"/>
        <v>2524.5</v>
      </c>
      <c r="AR837" s="24">
        <f t="shared" si="200"/>
        <v>139443.25258316554</v>
      </c>
      <c r="AS837" s="24">
        <f t="shared" si="203"/>
        <v>128519.12680476088</v>
      </c>
      <c r="AT837" t="s">
        <v>2250</v>
      </c>
      <c r="AU837" t="s">
        <v>2250</v>
      </c>
      <c r="AV837" t="s">
        <v>2251</v>
      </c>
      <c r="AW837" t="s">
        <v>4932</v>
      </c>
      <c r="AX837" t="s">
        <v>102</v>
      </c>
      <c r="AY837">
        <v>108.643</v>
      </c>
      <c r="AZ837" s="3">
        <f t="shared" si="204"/>
        <v>1283.4996509960654</v>
      </c>
      <c r="BA837" s="24">
        <f t="shared" si="205"/>
        <v>128519.12680476088</v>
      </c>
      <c r="BB837" s="24">
        <f t="shared" si="206"/>
        <v>10924.125778404661</v>
      </c>
      <c r="BD837" t="s">
        <v>103</v>
      </c>
      <c r="BE837">
        <v>1</v>
      </c>
      <c r="BG837" t="s">
        <v>5320</v>
      </c>
      <c r="BI837" t="s">
        <v>312</v>
      </c>
      <c r="BN837" t="s">
        <v>5115</v>
      </c>
      <c r="BO837" t="s">
        <v>2250</v>
      </c>
      <c r="BP837" t="s">
        <v>5062</v>
      </c>
      <c r="BS837" t="e">
        <f>_xlfn.XLOOKUP(AV837,#REF!,#REF!)</f>
        <v>#REF!</v>
      </c>
    </row>
    <row r="838" spans="2:71" x14ac:dyDescent="0.2">
      <c r="C838" t="s">
        <v>94</v>
      </c>
      <c r="E838" t="s">
        <v>2685</v>
      </c>
      <c r="F838" t="s">
        <v>2686</v>
      </c>
      <c r="G838" t="s">
        <v>2687</v>
      </c>
      <c r="H838" s="1">
        <v>45404</v>
      </c>
      <c r="J838" t="s">
        <v>4678</v>
      </c>
      <c r="K838">
        <v>15</v>
      </c>
      <c r="L838" t="s">
        <v>4691</v>
      </c>
      <c r="M838" t="s">
        <v>4444</v>
      </c>
      <c r="N838" t="s">
        <v>4668</v>
      </c>
      <c r="O838" t="s">
        <v>98</v>
      </c>
      <c r="P838" t="s">
        <v>99</v>
      </c>
      <c r="Q838">
        <f t="shared" si="201"/>
        <v>31</v>
      </c>
      <c r="R838" s="3">
        <v>1000008</v>
      </c>
      <c r="S838" s="3">
        <v>166137.58333333334</v>
      </c>
      <c r="T838" s="20">
        <v>0</v>
      </c>
      <c r="U838" s="3">
        <f t="shared" si="196"/>
        <v>0</v>
      </c>
      <c r="V838" s="21"/>
      <c r="W838" s="3">
        <v>4006.4423076923072</v>
      </c>
      <c r="X838" s="3">
        <v>2314.8333333333335</v>
      </c>
      <c r="Y838" s="22">
        <v>416.67</v>
      </c>
      <c r="Z838">
        <v>75</v>
      </c>
      <c r="AB838" s="3">
        <v>0</v>
      </c>
      <c r="AC838" s="3">
        <v>4167</v>
      </c>
      <c r="AD838" s="3">
        <f t="shared" si="195"/>
        <v>177117.52897435901</v>
      </c>
      <c r="AE838" s="3">
        <v>7046.666666666667</v>
      </c>
      <c r="AG838" s="3">
        <f t="shared" si="202"/>
        <v>184164.19564102567</v>
      </c>
      <c r="AJ838" s="3">
        <v>0</v>
      </c>
      <c r="AK838" t="s">
        <v>100</v>
      </c>
      <c r="AM838" s="23">
        <v>0.1</v>
      </c>
      <c r="AN838" s="24">
        <f t="shared" si="197"/>
        <v>184164.19564102567</v>
      </c>
      <c r="AO838" s="25">
        <f t="shared" si="198"/>
        <v>18416.419564102569</v>
      </c>
      <c r="AP838" s="3">
        <f t="shared" si="207"/>
        <v>29700</v>
      </c>
      <c r="AQ838" s="24">
        <f t="shared" si="199"/>
        <v>2970</v>
      </c>
      <c r="AR838" s="24">
        <f t="shared" si="200"/>
        <v>235250.61520512824</v>
      </c>
      <c r="AS838" s="24">
        <f t="shared" si="203"/>
        <v>213864.19564102567</v>
      </c>
      <c r="AT838" t="s">
        <v>134</v>
      </c>
      <c r="AU838" t="s">
        <v>134</v>
      </c>
      <c r="AV838" t="s">
        <v>135</v>
      </c>
      <c r="AW838">
        <v>90375</v>
      </c>
      <c r="AX838" t="s">
        <v>136</v>
      </c>
      <c r="AY838">
        <v>94.088300000000004</v>
      </c>
      <c r="AZ838" s="3">
        <f t="shared" si="204"/>
        <v>2500.3174167790066</v>
      </c>
      <c r="BA838" s="24">
        <f t="shared" si="205"/>
        <v>213864.19564102567</v>
      </c>
      <c r="BB838" s="24">
        <f t="shared" si="206"/>
        <v>21386.419564102573</v>
      </c>
      <c r="BD838" t="s">
        <v>103</v>
      </c>
      <c r="BE838">
        <v>1</v>
      </c>
      <c r="BG838" t="s">
        <v>5305</v>
      </c>
      <c r="BI838" t="s">
        <v>598</v>
      </c>
      <c r="BN838" t="s">
        <v>5193</v>
      </c>
      <c r="BO838" t="s">
        <v>134</v>
      </c>
      <c r="BP838" t="s">
        <v>5091</v>
      </c>
      <c r="BS838" t="e">
        <f>_xlfn.XLOOKUP(AV838,#REF!,#REF!)</f>
        <v>#REF!</v>
      </c>
    </row>
    <row r="839" spans="2:71" x14ac:dyDescent="0.2">
      <c r="C839" t="s">
        <v>94</v>
      </c>
      <c r="E839" t="s">
        <v>2688</v>
      </c>
      <c r="F839" t="s">
        <v>2689</v>
      </c>
      <c r="G839" t="s">
        <v>2690</v>
      </c>
      <c r="H839" s="1">
        <v>45390</v>
      </c>
      <c r="J839" t="s">
        <v>4697</v>
      </c>
      <c r="K839">
        <v>14</v>
      </c>
      <c r="L839" t="s">
        <v>4691</v>
      </c>
      <c r="M839" t="s">
        <v>4444</v>
      </c>
      <c r="N839" t="s">
        <v>4668</v>
      </c>
      <c r="O839" t="s">
        <v>98</v>
      </c>
      <c r="P839" t="s">
        <v>99</v>
      </c>
      <c r="Q839">
        <f t="shared" si="201"/>
        <v>31</v>
      </c>
      <c r="R839" s="3">
        <v>1525008</v>
      </c>
      <c r="S839" s="3">
        <v>253637.58333333334</v>
      </c>
      <c r="T839" s="20">
        <v>0</v>
      </c>
      <c r="U839" s="3">
        <f t="shared" si="196"/>
        <v>0</v>
      </c>
      <c r="V839" s="21"/>
      <c r="W839" s="3">
        <v>6109.8076923076924</v>
      </c>
      <c r="X839" s="3">
        <v>3530.1111111111113</v>
      </c>
      <c r="Y839" s="22">
        <v>635.41999999999996</v>
      </c>
      <c r="Z839">
        <v>75</v>
      </c>
      <c r="AB839" s="3">
        <v>0</v>
      </c>
      <c r="AC839" s="3">
        <v>4167</v>
      </c>
      <c r="AD839" s="3">
        <f t="shared" si="195"/>
        <v>268154.92213675211</v>
      </c>
      <c r="AE839" s="3">
        <v>7046.666666666667</v>
      </c>
      <c r="AG839" s="3">
        <f t="shared" si="202"/>
        <v>275201.5888034188</v>
      </c>
      <c r="AJ839" s="3">
        <v>16772.619396754653</v>
      </c>
      <c r="AK839" t="s">
        <v>538</v>
      </c>
      <c r="AL839" t="s">
        <v>539</v>
      </c>
      <c r="AM839" s="23">
        <v>0.1</v>
      </c>
      <c r="AN839" s="24">
        <f t="shared" si="197"/>
        <v>291974.20820017345</v>
      </c>
      <c r="AO839" s="25">
        <f t="shared" si="198"/>
        <v>29197.420820017345</v>
      </c>
      <c r="AP839" s="3">
        <f t="shared" si="207"/>
        <v>29700</v>
      </c>
      <c r="AQ839" s="24">
        <f t="shared" si="199"/>
        <v>2970</v>
      </c>
      <c r="AR839" s="24">
        <f t="shared" si="200"/>
        <v>353841.6290201908</v>
      </c>
      <c r="AS839" s="24">
        <f t="shared" si="203"/>
        <v>321674.20820017345</v>
      </c>
      <c r="AT839" t="s">
        <v>101</v>
      </c>
      <c r="AU839" t="s">
        <v>101</v>
      </c>
      <c r="AV839" t="s">
        <v>101</v>
      </c>
      <c r="AW839">
        <v>2041128</v>
      </c>
      <c r="AX839" t="s">
        <v>102</v>
      </c>
      <c r="AY839">
        <v>108.643</v>
      </c>
      <c r="AZ839" s="3">
        <f t="shared" si="204"/>
        <v>3256.9206393434533</v>
      </c>
      <c r="BA839" s="24">
        <f t="shared" si="205"/>
        <v>321674.20820017345</v>
      </c>
      <c r="BB839" s="24">
        <f t="shared" si="206"/>
        <v>32167.420820017345</v>
      </c>
      <c r="BD839" t="s">
        <v>103</v>
      </c>
      <c r="BE839">
        <v>1</v>
      </c>
      <c r="BG839" t="s">
        <v>5304</v>
      </c>
      <c r="BI839" t="s">
        <v>540</v>
      </c>
      <c r="BN839" t="s">
        <v>5119</v>
      </c>
      <c r="BO839" t="s">
        <v>5132</v>
      </c>
      <c r="BP839" t="s">
        <v>5182</v>
      </c>
    </row>
    <row r="840" spans="2:71" x14ac:dyDescent="0.2">
      <c r="C840" t="s">
        <v>94</v>
      </c>
      <c r="E840" t="s">
        <v>2691</v>
      </c>
      <c r="F840" t="s">
        <v>2692</v>
      </c>
      <c r="G840" t="s">
        <v>2693</v>
      </c>
      <c r="H840" s="1">
        <v>45411</v>
      </c>
      <c r="J840" t="s">
        <v>151</v>
      </c>
      <c r="K840">
        <v>16</v>
      </c>
      <c r="L840" t="s">
        <v>4691</v>
      </c>
      <c r="M840" t="s">
        <v>4444</v>
      </c>
      <c r="N840" t="s">
        <v>4668</v>
      </c>
      <c r="O840" t="s">
        <v>98</v>
      </c>
      <c r="P840" t="s">
        <v>99</v>
      </c>
      <c r="Q840">
        <f t="shared" si="201"/>
        <v>31</v>
      </c>
      <c r="R840" s="3">
        <v>1750008</v>
      </c>
      <c r="S840" s="3">
        <v>291079.33333333331</v>
      </c>
      <c r="T840" s="20">
        <v>0</v>
      </c>
      <c r="U840" s="3">
        <f t="shared" si="196"/>
        <v>0</v>
      </c>
      <c r="V840" s="21"/>
      <c r="W840" s="3">
        <v>7011.25</v>
      </c>
      <c r="X840" s="3">
        <v>4050.9444444444448</v>
      </c>
      <c r="Y840" s="22">
        <v>729.17</v>
      </c>
      <c r="Z840">
        <v>75</v>
      </c>
      <c r="AB840" s="3">
        <v>0</v>
      </c>
      <c r="AC840" s="3">
        <v>4167</v>
      </c>
      <c r="AD840" s="3">
        <f t="shared" si="195"/>
        <v>307112.69777777774</v>
      </c>
      <c r="AE840" s="3">
        <v>7046.666666666667</v>
      </c>
      <c r="AG840" s="3">
        <f t="shared" si="202"/>
        <v>314159.36444444442</v>
      </c>
      <c r="AJ840" s="3">
        <v>16772.619396754653</v>
      </c>
      <c r="AK840" t="s">
        <v>538</v>
      </c>
      <c r="AL840" t="s">
        <v>539</v>
      </c>
      <c r="AM840" s="23">
        <v>0.1</v>
      </c>
      <c r="AN840" s="24">
        <f t="shared" si="197"/>
        <v>330931.98384119908</v>
      </c>
      <c r="AO840" s="25">
        <f t="shared" si="198"/>
        <v>33093.198384119911</v>
      </c>
      <c r="AP840" s="3">
        <f t="shared" si="207"/>
        <v>29700</v>
      </c>
      <c r="AQ840" s="24">
        <f t="shared" si="199"/>
        <v>2970</v>
      </c>
      <c r="AR840" s="24">
        <f t="shared" si="200"/>
        <v>396695.18222531897</v>
      </c>
      <c r="AS840" s="24">
        <f t="shared" si="203"/>
        <v>360631.98384119908</v>
      </c>
      <c r="AT840" t="s">
        <v>1620</v>
      </c>
      <c r="AU840" t="s">
        <v>1620</v>
      </c>
      <c r="AV840" t="s">
        <v>1620</v>
      </c>
      <c r="AW840">
        <v>2063120</v>
      </c>
      <c r="AX840" t="s">
        <v>102</v>
      </c>
      <c r="AY840">
        <v>108.643</v>
      </c>
      <c r="AZ840" s="3">
        <f t="shared" si="204"/>
        <v>3651.3643973870289</v>
      </c>
      <c r="BA840" s="24">
        <f t="shared" si="205"/>
        <v>360631.98384119908</v>
      </c>
      <c r="BB840" s="24">
        <f t="shared" si="206"/>
        <v>36063.198384119896</v>
      </c>
      <c r="BD840" t="s">
        <v>103</v>
      </c>
      <c r="BE840">
        <v>1</v>
      </c>
      <c r="BG840" t="s">
        <v>5304</v>
      </c>
      <c r="BI840" t="s">
        <v>435</v>
      </c>
      <c r="BN840" t="s">
        <v>5119</v>
      </c>
      <c r="BO840" t="s">
        <v>5182</v>
      </c>
      <c r="BP840" t="s">
        <v>5182</v>
      </c>
      <c r="BS840" t="e">
        <f>_xlfn.XLOOKUP(AV840,#REF!,#REF!)</f>
        <v>#REF!</v>
      </c>
    </row>
    <row r="841" spans="2:71" x14ac:dyDescent="0.2">
      <c r="C841" t="s">
        <v>94</v>
      </c>
      <c r="E841" t="s">
        <v>2694</v>
      </c>
      <c r="F841" t="s">
        <v>2695</v>
      </c>
      <c r="G841" t="s">
        <v>2696</v>
      </c>
      <c r="H841" s="1">
        <v>45390</v>
      </c>
      <c r="J841" t="s">
        <v>4778</v>
      </c>
      <c r="K841">
        <v>11</v>
      </c>
      <c r="L841" t="s">
        <v>4667</v>
      </c>
      <c r="M841" t="s">
        <v>3984</v>
      </c>
      <c r="N841" t="s">
        <v>4668</v>
      </c>
      <c r="O841" t="s">
        <v>98</v>
      </c>
      <c r="P841" t="s">
        <v>99</v>
      </c>
      <c r="Q841">
        <f t="shared" si="201"/>
        <v>31</v>
      </c>
      <c r="R841" s="3">
        <v>352088</v>
      </c>
      <c r="S841" s="3">
        <v>58681.25</v>
      </c>
      <c r="T841" s="20">
        <v>0</v>
      </c>
      <c r="U841" s="3">
        <f t="shared" si="196"/>
        <v>0</v>
      </c>
      <c r="V841" s="21"/>
      <c r="W841" s="3">
        <v>1410.6089743589744</v>
      </c>
      <c r="X841" s="3">
        <v>815.01851851851859</v>
      </c>
      <c r="Y841" s="22">
        <v>146.70333333333335</v>
      </c>
      <c r="Z841">
        <v>75</v>
      </c>
      <c r="AB841" s="3">
        <v>2561.1702401252478</v>
      </c>
      <c r="AC841" s="3">
        <v>4167</v>
      </c>
      <c r="AD841" s="3">
        <f t="shared" ref="AD841:AD904" si="208">S841+U841+V841+W841+X841+Y841+Z841+AA841+AB841+AC841</f>
        <v>67856.751066336074</v>
      </c>
      <c r="AE841" s="3">
        <v>4154.166666666667</v>
      </c>
      <c r="AG841" s="3">
        <f t="shared" si="202"/>
        <v>72010.917733002745</v>
      </c>
      <c r="AJ841" s="3">
        <v>4428.6782206037651</v>
      </c>
      <c r="AK841" t="s">
        <v>166</v>
      </c>
      <c r="AL841" t="s">
        <v>165</v>
      </c>
      <c r="AM841" s="23">
        <v>0.05</v>
      </c>
      <c r="AN841" s="24">
        <f t="shared" si="197"/>
        <v>76439.595953606506</v>
      </c>
      <c r="AO841" s="25">
        <f t="shared" si="198"/>
        <v>3821.9797976803256</v>
      </c>
      <c r="AP841" s="3">
        <f t="shared" si="207"/>
        <v>29700</v>
      </c>
      <c r="AQ841" s="24">
        <f t="shared" si="199"/>
        <v>1485</v>
      </c>
      <c r="AR841" s="24">
        <f t="shared" si="200"/>
        <v>111446.57575128683</v>
      </c>
      <c r="AS841" s="24">
        <f t="shared" si="203"/>
        <v>106139.59595360651</v>
      </c>
      <c r="AT841" t="s">
        <v>188</v>
      </c>
      <c r="AU841" t="s">
        <v>188</v>
      </c>
      <c r="AV841" t="s">
        <v>189</v>
      </c>
      <c r="AW841">
        <v>7071</v>
      </c>
      <c r="AX841" t="s">
        <v>190</v>
      </c>
      <c r="AY841">
        <v>65.109899999999996</v>
      </c>
      <c r="AZ841" s="3">
        <f t="shared" si="204"/>
        <v>1711.6686671502619</v>
      </c>
      <c r="BA841" s="24">
        <f t="shared" si="205"/>
        <v>106139.59595360651</v>
      </c>
      <c r="BB841" s="24">
        <f t="shared" si="206"/>
        <v>5306.9797976803238</v>
      </c>
      <c r="BD841" t="s">
        <v>103</v>
      </c>
      <c r="BE841">
        <v>1</v>
      </c>
      <c r="BG841" t="s">
        <v>5308</v>
      </c>
      <c r="BI841" t="s">
        <v>144</v>
      </c>
      <c r="BN841" t="s">
        <v>5067</v>
      </c>
      <c r="BO841" t="s">
        <v>188</v>
      </c>
      <c r="BP841" t="s">
        <v>5199</v>
      </c>
      <c r="BS841" t="e">
        <f>_xlfn.XLOOKUP(AV841,#REF!,#REF!)</f>
        <v>#REF!</v>
      </c>
    </row>
    <row r="842" spans="2:71" x14ac:dyDescent="0.2">
      <c r="C842" t="s">
        <v>94</v>
      </c>
      <c r="E842" t="s">
        <v>2697</v>
      </c>
      <c r="F842" t="s">
        <v>2698</v>
      </c>
      <c r="G842" t="s">
        <v>2699</v>
      </c>
      <c r="H842" s="1">
        <v>45390</v>
      </c>
      <c r="J842" t="s">
        <v>4778</v>
      </c>
      <c r="K842">
        <v>11</v>
      </c>
      <c r="L842" t="s">
        <v>4667</v>
      </c>
      <c r="M842" t="s">
        <v>3984</v>
      </c>
      <c r="N842" t="s">
        <v>4668</v>
      </c>
      <c r="O842" t="s">
        <v>98</v>
      </c>
      <c r="P842" t="s">
        <v>99</v>
      </c>
      <c r="Q842">
        <f t="shared" si="201"/>
        <v>31</v>
      </c>
      <c r="R842" s="3">
        <v>252252</v>
      </c>
      <c r="S842" s="3">
        <v>38960.583333333336</v>
      </c>
      <c r="T842" s="20">
        <v>0</v>
      </c>
      <c r="U842" s="3">
        <f t="shared" si="196"/>
        <v>0</v>
      </c>
      <c r="V842" s="21"/>
      <c r="W842" s="3">
        <v>1010.625</v>
      </c>
      <c r="X842" s="3">
        <v>583.91666666666663</v>
      </c>
      <c r="Y842" s="22">
        <v>105.105</v>
      </c>
      <c r="Z842">
        <v>75</v>
      </c>
      <c r="AB842" s="3">
        <v>0</v>
      </c>
      <c r="AC842" s="3">
        <v>4167</v>
      </c>
      <c r="AD842" s="3">
        <f t="shared" si="208"/>
        <v>44902.23</v>
      </c>
      <c r="AE842" s="3">
        <v>4154.166666666667</v>
      </c>
      <c r="AG842" s="3">
        <f t="shared" si="202"/>
        <v>49056.396666666667</v>
      </c>
      <c r="AJ842" s="3">
        <v>4428.6782206037651</v>
      </c>
      <c r="AK842" t="s">
        <v>166</v>
      </c>
      <c r="AL842" t="s">
        <v>165</v>
      </c>
      <c r="AM842" s="23">
        <v>0.05</v>
      </c>
      <c r="AN842" s="24">
        <f t="shared" si="197"/>
        <v>53485.074887270435</v>
      </c>
      <c r="AO842" s="25">
        <f t="shared" si="198"/>
        <v>2674.2537443635219</v>
      </c>
      <c r="AP842" s="3">
        <f t="shared" si="207"/>
        <v>29700</v>
      </c>
      <c r="AQ842" s="24">
        <f t="shared" si="199"/>
        <v>1485</v>
      </c>
      <c r="AR842" s="24">
        <f t="shared" si="200"/>
        <v>87344.328631633951</v>
      </c>
      <c r="AS842" s="24">
        <f t="shared" si="203"/>
        <v>83185.074887270428</v>
      </c>
      <c r="AT842" t="s">
        <v>225</v>
      </c>
      <c r="AU842" t="s">
        <v>225</v>
      </c>
      <c r="AV842" t="s">
        <v>156</v>
      </c>
      <c r="AW842" t="s">
        <v>4939</v>
      </c>
      <c r="AX842" t="s">
        <v>157</v>
      </c>
      <c r="AY842">
        <v>125.569</v>
      </c>
      <c r="AZ842" s="3">
        <f t="shared" si="204"/>
        <v>695.58831106112132</v>
      </c>
      <c r="BA842" s="24">
        <f t="shared" si="205"/>
        <v>83185.074887270428</v>
      </c>
      <c r="BB842" s="24">
        <f t="shared" si="206"/>
        <v>4159.2537443635229</v>
      </c>
      <c r="BD842" t="s">
        <v>103</v>
      </c>
      <c r="BE842">
        <v>1</v>
      </c>
      <c r="BG842" t="s">
        <v>5309</v>
      </c>
      <c r="BI842" t="s">
        <v>144</v>
      </c>
      <c r="BN842" t="s">
        <v>5067</v>
      </c>
      <c r="BO842" t="s">
        <v>5074</v>
      </c>
      <c r="BP842" t="s">
        <v>5149</v>
      </c>
      <c r="BS842" t="e">
        <f>_xlfn.XLOOKUP(AV842,#REF!,#REF!)</f>
        <v>#REF!</v>
      </c>
    </row>
    <row r="843" spans="2:71" x14ac:dyDescent="0.2">
      <c r="C843" t="s">
        <v>94</v>
      </c>
      <c r="E843" t="s">
        <v>2700</v>
      </c>
      <c r="F843" t="s">
        <v>2701</v>
      </c>
      <c r="G843" t="s">
        <v>2702</v>
      </c>
      <c r="H843" s="1">
        <v>45397</v>
      </c>
      <c r="J843" t="s">
        <v>4778</v>
      </c>
      <c r="K843">
        <v>11</v>
      </c>
      <c r="L843" t="s">
        <v>4667</v>
      </c>
      <c r="M843" t="s">
        <v>3984</v>
      </c>
      <c r="N843" t="s">
        <v>4668</v>
      </c>
      <c r="O843" t="s">
        <v>98</v>
      </c>
      <c r="P843" t="s">
        <v>99</v>
      </c>
      <c r="Q843">
        <f t="shared" si="201"/>
        <v>31</v>
      </c>
      <c r="R843" s="3">
        <v>277097</v>
      </c>
      <c r="S843" s="3">
        <v>46182.75</v>
      </c>
      <c r="T843" s="20">
        <v>0</v>
      </c>
      <c r="U843" s="3">
        <f t="shared" si="196"/>
        <v>0</v>
      </c>
      <c r="V843" s="21"/>
      <c r="W843" s="3">
        <v>1110.1642628205129</v>
      </c>
      <c r="X843" s="3">
        <v>641.42824074074076</v>
      </c>
      <c r="Y843" s="22">
        <v>115.45708333333334</v>
      </c>
      <c r="Z843">
        <v>75</v>
      </c>
      <c r="AB843" s="3">
        <v>0</v>
      </c>
      <c r="AC843" s="3">
        <v>4167</v>
      </c>
      <c r="AD843" s="3">
        <f t="shared" si="208"/>
        <v>52291.799586894587</v>
      </c>
      <c r="AE843" s="3">
        <v>4154.166666666667</v>
      </c>
      <c r="AG843" s="3">
        <f t="shared" si="202"/>
        <v>56445.966253561252</v>
      </c>
      <c r="AJ843" s="3">
        <v>4428.6782206037651</v>
      </c>
      <c r="AK843" t="s">
        <v>166</v>
      </c>
      <c r="AL843" t="s">
        <v>165</v>
      </c>
      <c r="AM843" s="23">
        <v>0.05</v>
      </c>
      <c r="AN843" s="24">
        <f t="shared" si="197"/>
        <v>60874.644474165019</v>
      </c>
      <c r="AO843" s="25">
        <f t="shared" si="198"/>
        <v>3043.7322237082512</v>
      </c>
      <c r="AP843" s="3">
        <f t="shared" si="207"/>
        <v>29700</v>
      </c>
      <c r="AQ843" s="24">
        <f t="shared" si="199"/>
        <v>1485</v>
      </c>
      <c r="AR843" s="24">
        <f t="shared" si="200"/>
        <v>95103.37669787326</v>
      </c>
      <c r="AS843" s="24">
        <f t="shared" si="203"/>
        <v>90574.644474165019</v>
      </c>
      <c r="AT843" t="s">
        <v>225</v>
      </c>
      <c r="AU843" t="s">
        <v>225</v>
      </c>
      <c r="AV843" t="s">
        <v>156</v>
      </c>
      <c r="AW843" t="s">
        <v>4825</v>
      </c>
      <c r="AX843" t="s">
        <v>157</v>
      </c>
      <c r="AY843">
        <v>125.569</v>
      </c>
      <c r="AZ843" s="3">
        <f t="shared" si="204"/>
        <v>757.37942245198462</v>
      </c>
      <c r="BA843" s="24">
        <f t="shared" si="205"/>
        <v>90574.644474165019</v>
      </c>
      <c r="BB843" s="24">
        <f t="shared" si="206"/>
        <v>4528.7322237082408</v>
      </c>
      <c r="BD843" t="s">
        <v>103</v>
      </c>
      <c r="BE843">
        <v>1</v>
      </c>
      <c r="BG843" t="s">
        <v>5309</v>
      </c>
      <c r="BI843" t="s">
        <v>144</v>
      </c>
      <c r="BN843" t="s">
        <v>5067</v>
      </c>
      <c r="BO843" t="s">
        <v>5074</v>
      </c>
      <c r="BP843" t="s">
        <v>5202</v>
      </c>
      <c r="BS843" t="e">
        <f>_xlfn.XLOOKUP(AV843,#REF!,#REF!)</f>
        <v>#REF!</v>
      </c>
    </row>
    <row r="844" spans="2:71" x14ac:dyDescent="0.2">
      <c r="C844" t="s">
        <v>94</v>
      </c>
      <c r="E844" t="s">
        <v>2703</v>
      </c>
      <c r="F844" t="s">
        <v>2704</v>
      </c>
      <c r="G844" t="s">
        <v>2705</v>
      </c>
      <c r="H844" s="1">
        <v>45397</v>
      </c>
      <c r="J844" t="s">
        <v>4778</v>
      </c>
      <c r="K844">
        <v>11</v>
      </c>
      <c r="L844" t="s">
        <v>4667</v>
      </c>
      <c r="M844" t="s">
        <v>3984</v>
      </c>
      <c r="N844" t="s">
        <v>4668</v>
      </c>
      <c r="O844" t="s">
        <v>98</v>
      </c>
      <c r="P844" t="s">
        <v>99</v>
      </c>
      <c r="Q844">
        <f t="shared" si="201"/>
        <v>31</v>
      </c>
      <c r="R844" s="3">
        <v>252300</v>
      </c>
      <c r="S844" s="3">
        <v>39541.916666666664</v>
      </c>
      <c r="T844" s="20">
        <v>0</v>
      </c>
      <c r="U844" s="3">
        <f t="shared" si="196"/>
        <v>0</v>
      </c>
      <c r="V844" s="21"/>
      <c r="W844" s="3">
        <v>1010.8173076923077</v>
      </c>
      <c r="X844" s="3">
        <v>584.02777777777783</v>
      </c>
      <c r="Y844" s="22">
        <v>105.125</v>
      </c>
      <c r="Z844">
        <v>75</v>
      </c>
      <c r="AB844" s="3">
        <v>1896.2904457887335</v>
      </c>
      <c r="AC844" s="3">
        <v>4167</v>
      </c>
      <c r="AD844" s="3">
        <f t="shared" si="208"/>
        <v>47380.177197925485</v>
      </c>
      <c r="AE844" s="3">
        <v>4154.166666666667</v>
      </c>
      <c r="AG844" s="3">
        <f t="shared" si="202"/>
        <v>51534.343864592149</v>
      </c>
      <c r="AJ844" s="3">
        <v>4428.6782206037651</v>
      </c>
      <c r="AK844" t="s">
        <v>166</v>
      </c>
      <c r="AL844" t="s">
        <v>165</v>
      </c>
      <c r="AM844" s="23">
        <v>0.05</v>
      </c>
      <c r="AN844" s="24">
        <f t="shared" si="197"/>
        <v>55963.022085195917</v>
      </c>
      <c r="AO844" s="25">
        <f t="shared" si="198"/>
        <v>2798.1511042597958</v>
      </c>
      <c r="AP844" s="3">
        <f t="shared" si="207"/>
        <v>29700</v>
      </c>
      <c r="AQ844" s="24">
        <f t="shared" si="199"/>
        <v>1485</v>
      </c>
      <c r="AR844" s="24">
        <f t="shared" si="200"/>
        <v>89946.173189455716</v>
      </c>
      <c r="AS844" s="24">
        <f t="shared" si="203"/>
        <v>85663.022085195917</v>
      </c>
      <c r="AT844" t="s">
        <v>225</v>
      </c>
      <c r="AU844" t="s">
        <v>225</v>
      </c>
      <c r="AV844" t="s">
        <v>156</v>
      </c>
      <c r="AW844" t="s">
        <v>4940</v>
      </c>
      <c r="AX844" t="s">
        <v>157</v>
      </c>
      <c r="AY844">
        <v>125.569</v>
      </c>
      <c r="AZ844" s="3">
        <f t="shared" si="204"/>
        <v>716.30874809432032</v>
      </c>
      <c r="BA844" s="24">
        <f t="shared" si="205"/>
        <v>85663.022085195917</v>
      </c>
      <c r="BB844" s="24">
        <f t="shared" si="206"/>
        <v>4283.1511042597995</v>
      </c>
      <c r="BD844" t="s">
        <v>103</v>
      </c>
      <c r="BE844">
        <v>1</v>
      </c>
      <c r="BG844" t="s">
        <v>5309</v>
      </c>
      <c r="BI844" t="s">
        <v>144</v>
      </c>
      <c r="BN844" t="s">
        <v>5067</v>
      </c>
      <c r="BO844" t="s">
        <v>5074</v>
      </c>
      <c r="BP844" t="s">
        <v>5203</v>
      </c>
      <c r="BS844" t="e">
        <f>_xlfn.XLOOKUP(AV844,#REF!,#REF!)</f>
        <v>#REF!</v>
      </c>
    </row>
    <row r="845" spans="2:71" x14ac:dyDescent="0.2">
      <c r="C845" t="s">
        <v>94</v>
      </c>
      <c r="E845" t="s">
        <v>2706</v>
      </c>
      <c r="F845" t="s">
        <v>2707</v>
      </c>
      <c r="G845" t="s">
        <v>2708</v>
      </c>
      <c r="H845" s="1">
        <v>45397</v>
      </c>
      <c r="J845" t="s">
        <v>4778</v>
      </c>
      <c r="K845">
        <v>11</v>
      </c>
      <c r="L845" t="s">
        <v>4667</v>
      </c>
      <c r="M845" t="s">
        <v>3984</v>
      </c>
      <c r="N845" t="s">
        <v>4668</v>
      </c>
      <c r="O845" t="s">
        <v>98</v>
      </c>
      <c r="P845" t="s">
        <v>99</v>
      </c>
      <c r="Q845">
        <f t="shared" si="201"/>
        <v>31</v>
      </c>
      <c r="R845" s="3">
        <v>261828</v>
      </c>
      <c r="S845" s="3">
        <v>43108.583333333336</v>
      </c>
      <c r="T845" s="20">
        <v>0</v>
      </c>
      <c r="U845" s="3">
        <f t="shared" ref="U845:U908" si="209">+S845*T845</f>
        <v>0</v>
      </c>
      <c r="V845" s="21"/>
      <c r="W845" s="3">
        <v>1048.9903846153845</v>
      </c>
      <c r="X845" s="3">
        <v>606.08333333333337</v>
      </c>
      <c r="Y845" s="22">
        <v>109.095</v>
      </c>
      <c r="Z845">
        <v>75</v>
      </c>
      <c r="AB845" s="3">
        <v>0</v>
      </c>
      <c r="AC845" s="3">
        <v>4167</v>
      </c>
      <c r="AD845" s="3">
        <f t="shared" si="208"/>
        <v>49114.752051282056</v>
      </c>
      <c r="AE845" s="3">
        <v>4154.166666666667</v>
      </c>
      <c r="AG845" s="3">
        <f t="shared" si="202"/>
        <v>53268.91871794872</v>
      </c>
      <c r="AJ845" s="3">
        <v>4428.6782206037651</v>
      </c>
      <c r="AK845" t="s">
        <v>166</v>
      </c>
      <c r="AL845" t="s">
        <v>165</v>
      </c>
      <c r="AM845" s="23">
        <v>0.05</v>
      </c>
      <c r="AN845" s="24">
        <f t="shared" si="197"/>
        <v>57697.596938552488</v>
      </c>
      <c r="AO845" s="25">
        <f t="shared" si="198"/>
        <v>2884.8798469276244</v>
      </c>
      <c r="AP845" s="3">
        <f t="shared" si="207"/>
        <v>29700</v>
      </c>
      <c r="AQ845" s="24">
        <f t="shared" si="199"/>
        <v>1485</v>
      </c>
      <c r="AR845" s="24">
        <f t="shared" si="200"/>
        <v>91767.476785480103</v>
      </c>
      <c r="AS845" s="24">
        <f t="shared" si="203"/>
        <v>87397.59693855248</v>
      </c>
      <c r="AT845" t="s">
        <v>225</v>
      </c>
      <c r="AU845" t="s">
        <v>225</v>
      </c>
      <c r="AV845" t="s">
        <v>156</v>
      </c>
      <c r="AW845" t="s">
        <v>4941</v>
      </c>
      <c r="AX845" t="s">
        <v>157</v>
      </c>
      <c r="AY845">
        <v>125.569</v>
      </c>
      <c r="AZ845" s="3">
        <f t="shared" si="204"/>
        <v>730.81315281223954</v>
      </c>
      <c r="BA845" s="24">
        <f t="shared" si="205"/>
        <v>87397.59693855248</v>
      </c>
      <c r="BB845" s="24">
        <f t="shared" si="206"/>
        <v>4369.8798469276226</v>
      </c>
      <c r="BD845" t="s">
        <v>103</v>
      </c>
      <c r="BE845">
        <v>1</v>
      </c>
      <c r="BG845" t="s">
        <v>5309</v>
      </c>
      <c r="BI845" t="s">
        <v>144</v>
      </c>
      <c r="BN845" t="s">
        <v>5067</v>
      </c>
      <c r="BO845" t="s">
        <v>5074</v>
      </c>
      <c r="BP845" t="s">
        <v>5172</v>
      </c>
      <c r="BS845" t="e">
        <f>_xlfn.XLOOKUP(AV845,#REF!,#REF!)</f>
        <v>#REF!</v>
      </c>
    </row>
    <row r="846" spans="2:71" x14ac:dyDescent="0.2">
      <c r="C846" t="s">
        <v>94</v>
      </c>
      <c r="E846" t="s">
        <v>2709</v>
      </c>
      <c r="F846" t="s">
        <v>2710</v>
      </c>
      <c r="G846" t="s">
        <v>2711</v>
      </c>
      <c r="H846" s="1">
        <v>45455</v>
      </c>
      <c r="J846" t="s">
        <v>4678</v>
      </c>
      <c r="K846">
        <v>15</v>
      </c>
      <c r="L846" t="s">
        <v>4616</v>
      </c>
      <c r="M846" t="s">
        <v>295</v>
      </c>
      <c r="N846" t="s">
        <v>4807</v>
      </c>
      <c r="O846" t="s">
        <v>98</v>
      </c>
      <c r="P846" t="s">
        <v>99</v>
      </c>
      <c r="Q846">
        <f t="shared" si="201"/>
        <v>31</v>
      </c>
      <c r="R846" s="3">
        <v>975000</v>
      </c>
      <c r="S846" s="3">
        <v>162500</v>
      </c>
      <c r="T846" s="20">
        <v>0</v>
      </c>
      <c r="U846" s="3">
        <f t="shared" si="209"/>
        <v>0</v>
      </c>
      <c r="V846" s="21"/>
      <c r="W846" s="3">
        <v>3906.25</v>
      </c>
      <c r="X846" s="3">
        <v>2256.9444444444448</v>
      </c>
      <c r="Y846" s="22">
        <v>406.25</v>
      </c>
      <c r="Z846">
        <v>75</v>
      </c>
      <c r="AB846" s="3">
        <v>7824.887317630657</v>
      </c>
      <c r="AC846" s="3">
        <v>4167</v>
      </c>
      <c r="AD846" s="3">
        <f t="shared" si="208"/>
        <v>181136.3317620751</v>
      </c>
      <c r="AE846" s="3">
        <v>12402.5</v>
      </c>
      <c r="AG846" s="3">
        <f t="shared" si="202"/>
        <v>193538.8317620751</v>
      </c>
      <c r="AJ846" s="3">
        <v>0</v>
      </c>
      <c r="AK846" t="s">
        <v>100</v>
      </c>
      <c r="AM846" s="23">
        <v>0.05</v>
      </c>
      <c r="AN846" s="24">
        <f t="shared" si="197"/>
        <v>193538.8317620751</v>
      </c>
      <c r="AO846" s="25">
        <f t="shared" si="198"/>
        <v>9676.9415881037548</v>
      </c>
      <c r="AP846" s="3">
        <f t="shared" si="207"/>
        <v>29700</v>
      </c>
      <c r="AQ846" s="24">
        <f t="shared" si="199"/>
        <v>1485</v>
      </c>
      <c r="AR846" s="24">
        <f t="shared" si="200"/>
        <v>234400.77335017885</v>
      </c>
      <c r="AS846" s="24">
        <f t="shared" si="203"/>
        <v>223238.8317620751</v>
      </c>
      <c r="AT846" t="s">
        <v>4725</v>
      </c>
      <c r="AU846" t="s">
        <v>174</v>
      </c>
      <c r="AV846" t="s">
        <v>174</v>
      </c>
      <c r="AW846" t="s">
        <v>4725</v>
      </c>
      <c r="AX846" t="s">
        <v>169</v>
      </c>
      <c r="AY846">
        <v>1</v>
      </c>
      <c r="AZ846" s="3">
        <f t="shared" si="204"/>
        <v>234400.77335017885</v>
      </c>
      <c r="BA846" s="24">
        <f t="shared" si="205"/>
        <v>223238.8317620751</v>
      </c>
      <c r="BB846" s="24">
        <f t="shared" si="206"/>
        <v>11161.941588103742</v>
      </c>
      <c r="BD846" t="s">
        <v>170</v>
      </c>
      <c r="BE846">
        <v>1</v>
      </c>
      <c r="BG846" t="s">
        <v>170</v>
      </c>
      <c r="BI846" t="s">
        <v>516</v>
      </c>
      <c r="BN846" t="s">
        <v>5156</v>
      </c>
      <c r="BO846" t="s">
        <v>5160</v>
      </c>
      <c r="BP846">
        <v>0</v>
      </c>
    </row>
    <row r="847" spans="2:71" x14ac:dyDescent="0.2">
      <c r="B847">
        <f>+COUNTIF(F847:F4014,F847)</f>
        <v>2</v>
      </c>
      <c r="C847" t="s">
        <v>94</v>
      </c>
      <c r="E847" t="s">
        <v>2712</v>
      </c>
      <c r="F847" t="s">
        <v>2713</v>
      </c>
      <c r="G847" t="s">
        <v>2714</v>
      </c>
      <c r="H847" s="1">
        <v>45439</v>
      </c>
      <c r="J847" t="s">
        <v>4697</v>
      </c>
      <c r="K847">
        <v>14</v>
      </c>
      <c r="L847" t="s">
        <v>4703</v>
      </c>
      <c r="M847" t="s">
        <v>293</v>
      </c>
      <c r="N847" t="s">
        <v>4668</v>
      </c>
      <c r="O847" t="s">
        <v>98</v>
      </c>
      <c r="P847" t="s">
        <v>99</v>
      </c>
      <c r="Q847">
        <f t="shared" si="201"/>
        <v>31</v>
      </c>
      <c r="R847" s="3">
        <v>503139</v>
      </c>
      <c r="S847" s="3">
        <v>88856.416666666672</v>
      </c>
      <c r="T847" s="20">
        <v>0</v>
      </c>
      <c r="U847" s="3">
        <f t="shared" si="209"/>
        <v>0</v>
      </c>
      <c r="V847" s="21"/>
      <c r="W847" s="3">
        <v>2015.78125</v>
      </c>
      <c r="X847" s="3">
        <v>1164.6736111111111</v>
      </c>
      <c r="Y847" s="22">
        <v>209.64125000000001</v>
      </c>
      <c r="Z847">
        <v>75</v>
      </c>
      <c r="AB847" s="3">
        <v>0</v>
      </c>
      <c r="AC847" s="3">
        <v>4167</v>
      </c>
      <c r="AD847" s="3">
        <f t="shared" si="208"/>
        <v>96488.512777777782</v>
      </c>
      <c r="AE847" s="3">
        <v>5687.5</v>
      </c>
      <c r="AG847" s="3">
        <f t="shared" si="202"/>
        <v>102176.01277777778</v>
      </c>
      <c r="AJ847" s="3">
        <v>25969.360295241226</v>
      </c>
      <c r="AK847" t="s">
        <v>529</v>
      </c>
      <c r="AL847" t="s">
        <v>530</v>
      </c>
      <c r="AM847" s="23">
        <v>8.5000000000000006E-2</v>
      </c>
      <c r="AN847" s="24">
        <f t="shared" si="197"/>
        <v>128145.373073019</v>
      </c>
      <c r="AO847" s="25">
        <f t="shared" si="198"/>
        <v>10892.356711206616</v>
      </c>
      <c r="AP847" s="3">
        <f t="shared" si="207"/>
        <v>29700</v>
      </c>
      <c r="AQ847" s="24">
        <f t="shared" si="199"/>
        <v>2524.5</v>
      </c>
      <c r="AR847" s="24">
        <f t="shared" si="200"/>
        <v>171262.22978422561</v>
      </c>
      <c r="AS847" s="24">
        <f t="shared" si="203"/>
        <v>157845.373073019</v>
      </c>
      <c r="AT847" t="s">
        <v>141</v>
      </c>
      <c r="AU847" t="s">
        <v>141</v>
      </c>
      <c r="AV847" t="s">
        <v>142</v>
      </c>
      <c r="AW847">
        <v>1201</v>
      </c>
      <c r="AX847" t="s">
        <v>143</v>
      </c>
      <c r="AY847">
        <v>67.992199999999997</v>
      </c>
      <c r="AZ847" s="3">
        <f t="shared" si="204"/>
        <v>2518.8511297505538</v>
      </c>
      <c r="BA847" s="24">
        <f t="shared" si="205"/>
        <v>157845.373073019</v>
      </c>
      <c r="BB847" s="24">
        <f t="shared" si="206"/>
        <v>13416.856711206608</v>
      </c>
      <c r="BD847" t="s">
        <v>103</v>
      </c>
      <c r="BE847">
        <v>1</v>
      </c>
      <c r="BG847" t="s">
        <v>5306</v>
      </c>
      <c r="BI847" t="s">
        <v>531</v>
      </c>
      <c r="BN847" t="s">
        <v>5125</v>
      </c>
      <c r="BO847" t="s">
        <v>5068</v>
      </c>
      <c r="BP847" t="s">
        <v>5062</v>
      </c>
      <c r="BS847" t="e">
        <f>_xlfn.XLOOKUP(AV847,#REF!,#REF!)</f>
        <v>#REF!</v>
      </c>
    </row>
    <row r="848" spans="2:71" x14ac:dyDescent="0.2">
      <c r="C848" t="s">
        <v>94</v>
      </c>
      <c r="E848" t="s">
        <v>2715</v>
      </c>
      <c r="F848" t="s">
        <v>2716</v>
      </c>
      <c r="G848" t="s">
        <v>2717</v>
      </c>
      <c r="H848" s="1">
        <v>45460</v>
      </c>
      <c r="J848" t="s">
        <v>4708</v>
      </c>
      <c r="K848">
        <v>12</v>
      </c>
      <c r="L848" t="s">
        <v>4703</v>
      </c>
      <c r="M848" t="s">
        <v>4849</v>
      </c>
      <c r="N848" t="s">
        <v>4911</v>
      </c>
      <c r="O848" t="s">
        <v>98</v>
      </c>
      <c r="P848" t="s">
        <v>99</v>
      </c>
      <c r="Q848">
        <f t="shared" si="201"/>
        <v>31</v>
      </c>
      <c r="R848" s="3">
        <v>425890</v>
      </c>
      <c r="S848" s="3">
        <v>70981.583333333328</v>
      </c>
      <c r="T848" s="20">
        <v>0</v>
      </c>
      <c r="U848" s="3">
        <f t="shared" si="209"/>
        <v>0</v>
      </c>
      <c r="V848" s="21">
        <v>4800</v>
      </c>
      <c r="W848" s="3">
        <v>1706.2900641025642</v>
      </c>
      <c r="X848" s="3">
        <v>985.85648148148164</v>
      </c>
      <c r="Y848" s="22">
        <v>177.45416666666668</v>
      </c>
      <c r="Z848">
        <v>75</v>
      </c>
      <c r="AB848" s="3">
        <v>0</v>
      </c>
      <c r="AC848" s="3">
        <v>4167</v>
      </c>
      <c r="AD848" s="3">
        <f t="shared" si="208"/>
        <v>82893.184045584028</v>
      </c>
      <c r="AE848" s="3">
        <v>5687.5</v>
      </c>
      <c r="AG848" s="3">
        <f t="shared" si="202"/>
        <v>88580.684045584028</v>
      </c>
      <c r="AI848" s="3">
        <v>5100</v>
      </c>
      <c r="AJ848" s="3">
        <v>3900.7409927950625</v>
      </c>
      <c r="AK848" t="s">
        <v>289</v>
      </c>
      <c r="AL848" t="s">
        <v>290</v>
      </c>
      <c r="AM848" s="23">
        <v>8.5000000000000006E-2</v>
      </c>
      <c r="AN848" s="24">
        <f t="shared" si="197"/>
        <v>97581.425038379093</v>
      </c>
      <c r="AO848" s="25">
        <f t="shared" si="198"/>
        <v>8294.4211282622236</v>
      </c>
      <c r="AP848" s="3">
        <v>0</v>
      </c>
      <c r="AQ848" s="24">
        <f t="shared" si="199"/>
        <v>0</v>
      </c>
      <c r="AR848" s="24">
        <f t="shared" si="200"/>
        <v>105875.84616664132</v>
      </c>
      <c r="AS848" s="24">
        <f t="shared" si="203"/>
        <v>97581.425038379093</v>
      </c>
      <c r="AT848" t="s">
        <v>632</v>
      </c>
      <c r="AU848" t="s">
        <v>1837</v>
      </c>
      <c r="AV848" t="s">
        <v>1838</v>
      </c>
      <c r="AW848" t="s">
        <v>4850</v>
      </c>
      <c r="AX848" t="s">
        <v>169</v>
      </c>
      <c r="AY848">
        <v>1</v>
      </c>
      <c r="AZ848" s="3">
        <f t="shared" si="204"/>
        <v>105875.84616664132</v>
      </c>
      <c r="BA848" s="24">
        <f t="shared" si="205"/>
        <v>97581.425038379093</v>
      </c>
      <c r="BB848" s="24">
        <f t="shared" si="206"/>
        <v>8294.4211282622273</v>
      </c>
      <c r="BD848" t="s">
        <v>103</v>
      </c>
      <c r="BE848">
        <v>1</v>
      </c>
      <c r="BG848" t="s">
        <v>5317</v>
      </c>
      <c r="BI848" t="s">
        <v>312</v>
      </c>
      <c r="BN848" t="s">
        <v>5111</v>
      </c>
      <c r="BO848" t="s">
        <v>5061</v>
      </c>
      <c r="BP848" t="s">
        <v>5062</v>
      </c>
      <c r="BS848" t="e">
        <f>_xlfn.XLOOKUP(AV848,#REF!,#REF!)</f>
        <v>#REF!</v>
      </c>
    </row>
    <row r="849" spans="2:71" x14ac:dyDescent="0.2">
      <c r="C849" t="s">
        <v>94</v>
      </c>
      <c r="E849" t="s">
        <v>2718</v>
      </c>
      <c r="F849" t="s">
        <v>2719</v>
      </c>
      <c r="G849" t="s">
        <v>2720</v>
      </c>
      <c r="H849" s="1">
        <v>45404</v>
      </c>
      <c r="J849" t="s">
        <v>4778</v>
      </c>
      <c r="K849">
        <v>11</v>
      </c>
      <c r="L849" t="s">
        <v>4667</v>
      </c>
      <c r="M849" t="s">
        <v>3984</v>
      </c>
      <c r="N849" t="s">
        <v>4668</v>
      </c>
      <c r="O849" t="s">
        <v>98</v>
      </c>
      <c r="P849" t="s">
        <v>99</v>
      </c>
      <c r="Q849">
        <f t="shared" si="201"/>
        <v>31</v>
      </c>
      <c r="R849" s="3">
        <v>287207</v>
      </c>
      <c r="S849" s="3">
        <v>52867.833333333336</v>
      </c>
      <c r="T849" s="20">
        <v>0</v>
      </c>
      <c r="U849" s="3">
        <f t="shared" si="209"/>
        <v>0</v>
      </c>
      <c r="V849" s="21"/>
      <c r="W849" s="3">
        <v>1150.6690705128206</v>
      </c>
      <c r="X849" s="3">
        <v>664.83101851851859</v>
      </c>
      <c r="Y849" s="22">
        <v>119.66958333333334</v>
      </c>
      <c r="Z849">
        <v>75</v>
      </c>
      <c r="AB849" s="3">
        <v>0</v>
      </c>
      <c r="AC849" s="3">
        <v>4167</v>
      </c>
      <c r="AD849" s="3">
        <f t="shared" si="208"/>
        <v>59045.00300569801</v>
      </c>
      <c r="AE849" s="3">
        <v>4154.166666666667</v>
      </c>
      <c r="AG849" s="3">
        <f t="shared" si="202"/>
        <v>63199.169672364675</v>
      </c>
      <c r="AJ849" s="3">
        <v>0</v>
      </c>
      <c r="AK849" t="s">
        <v>100</v>
      </c>
      <c r="AM849" s="23">
        <v>0.05</v>
      </c>
      <c r="AN849" s="24">
        <f t="shared" ref="AN849:AN912" si="210">AG849+AJ849+AH849+AI849</f>
        <v>63199.169672364675</v>
      </c>
      <c r="AO849" s="25">
        <f t="shared" si="198"/>
        <v>3159.9584836182339</v>
      </c>
      <c r="AP849" s="3">
        <f t="shared" ref="AP849:AP862" si="211">+(29700/31)*Q849</f>
        <v>29700</v>
      </c>
      <c r="AQ849" s="24">
        <f t="shared" si="199"/>
        <v>1485</v>
      </c>
      <c r="AR849" s="24">
        <f t="shared" si="200"/>
        <v>97544.128155982908</v>
      </c>
      <c r="AS849" s="24">
        <f t="shared" si="203"/>
        <v>92899.169672364675</v>
      </c>
      <c r="AT849" t="s">
        <v>134</v>
      </c>
      <c r="AU849" t="s">
        <v>134</v>
      </c>
      <c r="AV849" t="s">
        <v>135</v>
      </c>
      <c r="AW849">
        <v>34732</v>
      </c>
      <c r="AX849" t="s">
        <v>136</v>
      </c>
      <c r="AY849">
        <v>94.088300000000004</v>
      </c>
      <c r="AZ849" s="3">
        <f t="shared" si="204"/>
        <v>1036.7296269141104</v>
      </c>
      <c r="BA849" s="24">
        <f t="shared" si="205"/>
        <v>92899.169672364675</v>
      </c>
      <c r="BB849" s="24">
        <f t="shared" si="206"/>
        <v>4644.958483618233</v>
      </c>
      <c r="BD849" t="s">
        <v>103</v>
      </c>
      <c r="BE849">
        <v>1</v>
      </c>
      <c r="BG849" t="s">
        <v>5305</v>
      </c>
      <c r="BI849" t="s">
        <v>144</v>
      </c>
      <c r="BN849" t="s">
        <v>5067</v>
      </c>
      <c r="BO849" t="s">
        <v>5082</v>
      </c>
      <c r="BP849" t="s">
        <v>5083</v>
      </c>
      <c r="BS849" t="e">
        <f>_xlfn.XLOOKUP(AV849,#REF!,#REF!)</f>
        <v>#REF!</v>
      </c>
    </row>
    <row r="850" spans="2:71" x14ac:dyDescent="0.2">
      <c r="C850" t="s">
        <v>94</v>
      </c>
      <c r="E850" t="s">
        <v>2721</v>
      </c>
      <c r="F850" t="s">
        <v>2722</v>
      </c>
      <c r="G850" t="s">
        <v>2723</v>
      </c>
      <c r="H850" s="1">
        <v>45523</v>
      </c>
      <c r="I850" s="1"/>
      <c r="J850" t="s">
        <v>4678</v>
      </c>
      <c r="K850">
        <v>15</v>
      </c>
      <c r="L850" t="s">
        <v>4691</v>
      </c>
      <c r="M850" t="s">
        <v>4444</v>
      </c>
      <c r="N850" t="s">
        <v>4668</v>
      </c>
      <c r="O850" t="s">
        <v>98</v>
      </c>
      <c r="P850" t="s">
        <v>99</v>
      </c>
      <c r="Q850">
        <f t="shared" si="201"/>
        <v>31</v>
      </c>
      <c r="R850" s="3">
        <v>1240971</v>
      </c>
      <c r="S850" s="3">
        <v>206828.41666666666</v>
      </c>
      <c r="T850" s="20">
        <v>0</v>
      </c>
      <c r="U850" s="3">
        <f t="shared" si="209"/>
        <v>0</v>
      </c>
      <c r="V850" s="21"/>
      <c r="W850" s="3">
        <v>4971.8389423076924</v>
      </c>
      <c r="X850" s="3">
        <v>2872.6180555555557</v>
      </c>
      <c r="Y850" s="22">
        <v>517.07124999999996</v>
      </c>
      <c r="Z850">
        <v>75</v>
      </c>
      <c r="AB850" s="3">
        <v>0</v>
      </c>
      <c r="AC850" s="3">
        <v>4167</v>
      </c>
      <c r="AD850" s="3">
        <f t="shared" si="208"/>
        <v>219431.94491452991</v>
      </c>
      <c r="AE850" s="3">
        <v>7046.666666666667</v>
      </c>
      <c r="AG850" s="3">
        <f t="shared" si="202"/>
        <v>226478.61158119657</v>
      </c>
      <c r="AJ850" s="3">
        <v>0</v>
      </c>
      <c r="AK850" t="s">
        <v>100</v>
      </c>
      <c r="AM850" s="23">
        <v>0.1</v>
      </c>
      <c r="AN850" s="24">
        <f t="shared" si="210"/>
        <v>226478.61158119657</v>
      </c>
      <c r="AO850" s="25">
        <f t="shared" si="198"/>
        <v>22647.86115811966</v>
      </c>
      <c r="AP850" s="3">
        <f t="shared" si="211"/>
        <v>29700</v>
      </c>
      <c r="AQ850" s="24">
        <f t="shared" si="199"/>
        <v>2970</v>
      </c>
      <c r="AR850" s="24">
        <f t="shared" si="200"/>
        <v>281796.47273931623</v>
      </c>
      <c r="AS850" s="24">
        <f t="shared" si="203"/>
        <v>256178.61158119657</v>
      </c>
      <c r="AT850" t="s">
        <v>134</v>
      </c>
      <c r="AU850" t="s">
        <v>134</v>
      </c>
      <c r="AV850" t="s">
        <v>135</v>
      </c>
      <c r="AW850">
        <v>37208</v>
      </c>
      <c r="AX850" t="s">
        <v>136</v>
      </c>
      <c r="AY850">
        <v>94.088300000000004</v>
      </c>
      <c r="AZ850" s="3">
        <f t="shared" si="204"/>
        <v>2995.0214079680068</v>
      </c>
      <c r="BA850" s="24">
        <f t="shared" si="205"/>
        <v>256178.61158119657</v>
      </c>
      <c r="BB850" s="24">
        <f t="shared" si="206"/>
        <v>25617.86115811966</v>
      </c>
      <c r="BD850" t="s">
        <v>103</v>
      </c>
      <c r="BE850">
        <v>1</v>
      </c>
      <c r="BG850" t="s">
        <v>5305</v>
      </c>
      <c r="BI850" t="s">
        <v>451</v>
      </c>
      <c r="BN850" t="s">
        <v>5128</v>
      </c>
      <c r="BO850" t="s">
        <v>5186</v>
      </c>
      <c r="BP850" t="s">
        <v>5186</v>
      </c>
      <c r="BS850" t="e">
        <f>_xlfn.XLOOKUP(AV850,#REF!,#REF!)</f>
        <v>#REF!</v>
      </c>
    </row>
    <row r="851" spans="2:71" x14ac:dyDescent="0.2">
      <c r="B851">
        <f>+COUNTIF(F851:F4018,F851)</f>
        <v>2</v>
      </c>
      <c r="C851" t="s">
        <v>94</v>
      </c>
      <c r="E851" t="s">
        <v>2724</v>
      </c>
      <c r="F851" t="s">
        <v>2725</v>
      </c>
      <c r="G851" t="s">
        <v>2726</v>
      </c>
      <c r="H851" s="1">
        <v>45433</v>
      </c>
      <c r="J851" t="s">
        <v>4678</v>
      </c>
      <c r="K851">
        <v>15</v>
      </c>
      <c r="L851" t="s">
        <v>4703</v>
      </c>
      <c r="M851" t="s">
        <v>293</v>
      </c>
      <c r="N851" t="s">
        <v>4668</v>
      </c>
      <c r="O851" t="s">
        <v>98</v>
      </c>
      <c r="P851" t="s">
        <v>99</v>
      </c>
      <c r="Q851">
        <f t="shared" si="201"/>
        <v>31</v>
      </c>
      <c r="R851" s="3">
        <v>1112370</v>
      </c>
      <c r="S851" s="3">
        <v>190394.91666666666</v>
      </c>
      <c r="T851" s="20">
        <v>0</v>
      </c>
      <c r="U851" s="3">
        <f t="shared" si="209"/>
        <v>0</v>
      </c>
      <c r="V851" s="21"/>
      <c r="W851" s="3">
        <v>4456.6105769230771</v>
      </c>
      <c r="X851" s="3">
        <v>2574.9305555555557</v>
      </c>
      <c r="Y851" s="22">
        <v>463.48750000000001</v>
      </c>
      <c r="Z851">
        <v>75</v>
      </c>
      <c r="AB851" s="3">
        <v>5698.0915502306516</v>
      </c>
      <c r="AC851" s="3">
        <v>4167</v>
      </c>
      <c r="AD851" s="3">
        <f t="shared" si="208"/>
        <v>207830.03684937593</v>
      </c>
      <c r="AE851" s="3">
        <v>5687.5</v>
      </c>
      <c r="AG851" s="3">
        <f t="shared" si="202"/>
        <v>213517.53684937593</v>
      </c>
      <c r="AJ851" s="3">
        <v>17246.247781680318</v>
      </c>
      <c r="AK851" t="s">
        <v>361</v>
      </c>
      <c r="AL851" t="s">
        <v>362</v>
      </c>
      <c r="AM851" s="23">
        <v>8.5000000000000006E-2</v>
      </c>
      <c r="AN851" s="24">
        <f t="shared" si="210"/>
        <v>230763.78463105625</v>
      </c>
      <c r="AO851" s="25">
        <f t="shared" si="198"/>
        <v>19614.921693639782</v>
      </c>
      <c r="AP851" s="3">
        <f t="shared" si="211"/>
        <v>29700</v>
      </c>
      <c r="AQ851" s="24">
        <f t="shared" si="199"/>
        <v>2524.5</v>
      </c>
      <c r="AR851" s="24">
        <f t="shared" si="200"/>
        <v>282603.20632469602</v>
      </c>
      <c r="AS851" s="24">
        <f t="shared" si="203"/>
        <v>260463.78463105625</v>
      </c>
      <c r="AT851" t="s">
        <v>141</v>
      </c>
      <c r="AU851" t="s">
        <v>141</v>
      </c>
      <c r="AV851" t="s">
        <v>142</v>
      </c>
      <c r="AW851">
        <v>1217</v>
      </c>
      <c r="AX851" t="s">
        <v>143</v>
      </c>
      <c r="AY851">
        <v>67.992199999999997</v>
      </c>
      <c r="AZ851" s="3">
        <f t="shared" si="204"/>
        <v>4156.4062690234468</v>
      </c>
      <c r="BA851" s="24">
        <f t="shared" si="205"/>
        <v>260463.78463105625</v>
      </c>
      <c r="BB851" s="24">
        <f t="shared" si="206"/>
        <v>22139.421693639772</v>
      </c>
      <c r="BD851" t="s">
        <v>103</v>
      </c>
      <c r="BE851">
        <v>1</v>
      </c>
      <c r="BG851" t="s">
        <v>5306</v>
      </c>
      <c r="BI851" t="s">
        <v>312</v>
      </c>
      <c r="BN851" t="s">
        <v>5114</v>
      </c>
      <c r="BO851" t="s">
        <v>5061</v>
      </c>
      <c r="BP851" t="s">
        <v>5062</v>
      </c>
      <c r="BS851" t="e">
        <f>_xlfn.XLOOKUP(AV851,#REF!,#REF!)</f>
        <v>#REF!</v>
      </c>
    </row>
    <row r="852" spans="2:71" x14ac:dyDescent="0.2">
      <c r="C852" t="s">
        <v>94</v>
      </c>
      <c r="E852" t="s">
        <v>2727</v>
      </c>
      <c r="F852" t="s">
        <v>2728</v>
      </c>
      <c r="G852" t="s">
        <v>2729</v>
      </c>
      <c r="H852" s="1">
        <v>45439</v>
      </c>
      <c r="J852" t="s">
        <v>4708</v>
      </c>
      <c r="K852">
        <v>12</v>
      </c>
      <c r="L852" t="s">
        <v>4703</v>
      </c>
      <c r="M852" t="s">
        <v>293</v>
      </c>
      <c r="N852" t="s">
        <v>4668</v>
      </c>
      <c r="O852" t="s">
        <v>98</v>
      </c>
      <c r="P852" t="s">
        <v>99</v>
      </c>
      <c r="Q852">
        <f t="shared" si="201"/>
        <v>31</v>
      </c>
      <c r="R852" s="3">
        <v>500004</v>
      </c>
      <c r="S852" s="3">
        <v>85597.583333333328</v>
      </c>
      <c r="T852" s="20">
        <v>0</v>
      </c>
      <c r="U852" s="3">
        <f t="shared" si="209"/>
        <v>0</v>
      </c>
      <c r="V852" s="21"/>
      <c r="W852" s="3">
        <v>2003.2211538461536</v>
      </c>
      <c r="X852" s="3">
        <v>1157.4166666666667</v>
      </c>
      <c r="Y852" s="22">
        <v>208.33500000000001</v>
      </c>
      <c r="Z852">
        <v>75</v>
      </c>
      <c r="AB852" s="3">
        <v>0</v>
      </c>
      <c r="AC852" s="3">
        <v>4167</v>
      </c>
      <c r="AD852" s="3">
        <f t="shared" si="208"/>
        <v>93208.556153846162</v>
      </c>
      <c r="AE852" s="3">
        <v>5687.5</v>
      </c>
      <c r="AG852" s="3">
        <f t="shared" si="202"/>
        <v>98896.056153846162</v>
      </c>
      <c r="AJ852" s="3">
        <v>7264.8</v>
      </c>
      <c r="AK852" t="s">
        <v>197</v>
      </c>
      <c r="AL852" t="s">
        <v>198</v>
      </c>
      <c r="AM852" s="23">
        <v>8.5000000000000006E-2</v>
      </c>
      <c r="AN852" s="24">
        <f t="shared" si="210"/>
        <v>106160.85615384617</v>
      </c>
      <c r="AO852" s="25">
        <f t="shared" si="198"/>
        <v>9023.6727730769253</v>
      </c>
      <c r="AP852" s="3">
        <f t="shared" si="211"/>
        <v>29700</v>
      </c>
      <c r="AQ852" s="24">
        <f t="shared" si="199"/>
        <v>2524.5</v>
      </c>
      <c r="AR852" s="24">
        <f t="shared" si="200"/>
        <v>147409.02892692309</v>
      </c>
      <c r="AS852" s="24">
        <f t="shared" si="203"/>
        <v>135860.85615384617</v>
      </c>
      <c r="AT852" t="s">
        <v>134</v>
      </c>
      <c r="AU852" t="s">
        <v>134</v>
      </c>
      <c r="AV852" t="s">
        <v>135</v>
      </c>
      <c r="AW852">
        <v>35803</v>
      </c>
      <c r="AX852" t="s">
        <v>136</v>
      </c>
      <c r="AY852">
        <v>94.088300000000004</v>
      </c>
      <c r="AZ852" s="3">
        <f t="shared" si="204"/>
        <v>1566.7094519395407</v>
      </c>
      <c r="BA852" s="24">
        <f t="shared" si="205"/>
        <v>135860.85615384617</v>
      </c>
      <c r="BB852" s="24">
        <f t="shared" si="206"/>
        <v>11548.17277307692</v>
      </c>
      <c r="BD852" t="s">
        <v>103</v>
      </c>
      <c r="BE852">
        <v>1</v>
      </c>
      <c r="BG852" t="s">
        <v>5305</v>
      </c>
      <c r="BI852" t="s">
        <v>199</v>
      </c>
      <c r="BN852" t="s">
        <v>5115</v>
      </c>
      <c r="BO852" t="s">
        <v>5061</v>
      </c>
      <c r="BP852" t="s">
        <v>5062</v>
      </c>
      <c r="BS852" t="e">
        <f>_xlfn.XLOOKUP(AV852,#REF!,#REF!)</f>
        <v>#REF!</v>
      </c>
    </row>
    <row r="853" spans="2:71" x14ac:dyDescent="0.2">
      <c r="C853" t="s">
        <v>94</v>
      </c>
      <c r="E853" t="s">
        <v>2730</v>
      </c>
      <c r="F853" t="s">
        <v>2731</v>
      </c>
      <c r="G853" t="s">
        <v>2732</v>
      </c>
      <c r="H853" s="1">
        <v>45446</v>
      </c>
      <c r="J853" t="s">
        <v>4708</v>
      </c>
      <c r="K853">
        <v>12</v>
      </c>
      <c r="L853" t="s">
        <v>4703</v>
      </c>
      <c r="M853" t="s">
        <v>293</v>
      </c>
      <c r="N853" t="s">
        <v>4668</v>
      </c>
      <c r="O853" t="s">
        <v>98</v>
      </c>
      <c r="P853" t="s">
        <v>99</v>
      </c>
      <c r="Q853">
        <f t="shared" si="201"/>
        <v>31</v>
      </c>
      <c r="R853" s="3">
        <v>480000</v>
      </c>
      <c r="S853" s="3">
        <v>81412.083333333328</v>
      </c>
      <c r="T853" s="20">
        <v>0</v>
      </c>
      <c r="U853" s="3">
        <f t="shared" si="209"/>
        <v>0</v>
      </c>
      <c r="V853" s="21"/>
      <c r="W853" s="3">
        <v>1923.0769230769231</v>
      </c>
      <c r="X853" s="3">
        <v>1111.1111111111111</v>
      </c>
      <c r="Y853" s="22">
        <v>200</v>
      </c>
      <c r="Z853">
        <v>75</v>
      </c>
      <c r="AB853" s="3">
        <v>0</v>
      </c>
      <c r="AC853" s="3">
        <v>4167</v>
      </c>
      <c r="AD853" s="3">
        <f t="shared" si="208"/>
        <v>88888.27136752136</v>
      </c>
      <c r="AE853" s="3">
        <v>5687.5</v>
      </c>
      <c r="AG853" s="3">
        <f t="shared" si="202"/>
        <v>94575.77136752136</v>
      </c>
      <c r="AJ853" s="3">
        <v>17246.247781680318</v>
      </c>
      <c r="AK853" t="s">
        <v>361</v>
      </c>
      <c r="AL853" t="s">
        <v>362</v>
      </c>
      <c r="AM853" s="23">
        <v>8.5000000000000006E-2</v>
      </c>
      <c r="AN853" s="24">
        <f t="shared" si="210"/>
        <v>111822.01914920167</v>
      </c>
      <c r="AO853" s="25">
        <f t="shared" si="198"/>
        <v>9504.8716276821433</v>
      </c>
      <c r="AP853" s="3">
        <f t="shared" si="211"/>
        <v>29700</v>
      </c>
      <c r="AQ853" s="24">
        <f t="shared" si="199"/>
        <v>2524.5</v>
      </c>
      <c r="AR853" s="24">
        <f t="shared" si="200"/>
        <v>153551.39077688381</v>
      </c>
      <c r="AS853" s="24">
        <f t="shared" si="203"/>
        <v>141522.01914920169</v>
      </c>
      <c r="AT853" t="s">
        <v>771</v>
      </c>
      <c r="AU853" t="s">
        <v>771</v>
      </c>
      <c r="AV853" t="s">
        <v>772</v>
      </c>
      <c r="AW853">
        <v>5184</v>
      </c>
      <c r="AX853" t="s">
        <v>102</v>
      </c>
      <c r="AY853">
        <v>108.643</v>
      </c>
      <c r="AZ853" s="3">
        <f t="shared" si="204"/>
        <v>1413.3574254842356</v>
      </c>
      <c r="BA853" s="24">
        <f t="shared" si="205"/>
        <v>141522.01914920169</v>
      </c>
      <c r="BB853" s="24">
        <f t="shared" si="206"/>
        <v>12029.371627682121</v>
      </c>
      <c r="BD853" t="s">
        <v>103</v>
      </c>
      <c r="BE853">
        <v>1</v>
      </c>
      <c r="BG853" t="s">
        <v>5311</v>
      </c>
      <c r="BI853" t="s">
        <v>312</v>
      </c>
      <c r="BN853" t="s">
        <v>5120</v>
      </c>
      <c r="BO853" t="s">
        <v>771</v>
      </c>
      <c r="BP853" t="s">
        <v>5062</v>
      </c>
      <c r="BS853" t="e">
        <f>_xlfn.XLOOKUP(AV853,#REF!,#REF!)</f>
        <v>#REF!</v>
      </c>
    </row>
    <row r="854" spans="2:71" x14ac:dyDescent="0.2">
      <c r="C854" t="s">
        <v>94</v>
      </c>
      <c r="E854" t="s">
        <v>2733</v>
      </c>
      <c r="F854" t="s">
        <v>2734</v>
      </c>
      <c r="G854" t="s">
        <v>2735</v>
      </c>
      <c r="H854" s="1">
        <v>45446</v>
      </c>
      <c r="J854" t="s">
        <v>4708</v>
      </c>
      <c r="K854">
        <v>12</v>
      </c>
      <c r="L854" t="s">
        <v>4703</v>
      </c>
      <c r="M854" t="s">
        <v>293</v>
      </c>
      <c r="N854" t="s">
        <v>4668</v>
      </c>
      <c r="O854" t="s">
        <v>98</v>
      </c>
      <c r="P854" t="s">
        <v>99</v>
      </c>
      <c r="Q854">
        <f t="shared" si="201"/>
        <v>31</v>
      </c>
      <c r="R854" s="3">
        <v>530000</v>
      </c>
      <c r="S854" s="3">
        <v>90142.5</v>
      </c>
      <c r="T854" s="20">
        <v>0</v>
      </c>
      <c r="U854" s="3">
        <f t="shared" si="209"/>
        <v>0</v>
      </c>
      <c r="V854" s="21"/>
      <c r="W854" s="3">
        <v>2123.397435897436</v>
      </c>
      <c r="X854" s="3">
        <v>1226.8518518518517</v>
      </c>
      <c r="Y854" s="22">
        <v>220.83333333333331</v>
      </c>
      <c r="Z854">
        <v>75</v>
      </c>
      <c r="AB854" s="3">
        <v>4361.1606848852716</v>
      </c>
      <c r="AC854" s="3">
        <v>4167</v>
      </c>
      <c r="AD854" s="3">
        <f t="shared" si="208"/>
        <v>102316.74330596789</v>
      </c>
      <c r="AE854" s="3">
        <v>5687.5</v>
      </c>
      <c r="AG854" s="3">
        <f t="shared" si="202"/>
        <v>108004.24330596789</v>
      </c>
      <c r="AJ854" s="3">
        <v>3900.7409927950625</v>
      </c>
      <c r="AK854" t="s">
        <v>289</v>
      </c>
      <c r="AL854" t="s">
        <v>290</v>
      </c>
      <c r="AM854" s="23">
        <v>8.5000000000000006E-2</v>
      </c>
      <c r="AN854" s="24">
        <f t="shared" si="210"/>
        <v>111904.98429876295</v>
      </c>
      <c r="AO854" s="25">
        <f t="shared" si="198"/>
        <v>9511.9236653948519</v>
      </c>
      <c r="AP854" s="3">
        <f t="shared" si="211"/>
        <v>29700</v>
      </c>
      <c r="AQ854" s="24">
        <f t="shared" si="199"/>
        <v>2524.5</v>
      </c>
      <c r="AR854" s="24">
        <f t="shared" si="200"/>
        <v>153641.40796415781</v>
      </c>
      <c r="AS854" s="24">
        <f t="shared" si="203"/>
        <v>141604.98429876295</v>
      </c>
      <c r="AT854" t="s">
        <v>101</v>
      </c>
      <c r="AU854" t="s">
        <v>101</v>
      </c>
      <c r="AV854" t="s">
        <v>101</v>
      </c>
      <c r="AW854">
        <v>2045315</v>
      </c>
      <c r="AX854" t="s">
        <v>102</v>
      </c>
      <c r="AY854">
        <v>108.643</v>
      </c>
      <c r="AZ854" s="3">
        <f t="shared" si="204"/>
        <v>1414.1859849613672</v>
      </c>
      <c r="BA854" s="24">
        <f t="shared" si="205"/>
        <v>141604.98429876295</v>
      </c>
      <c r="BB854" s="24">
        <f t="shared" si="206"/>
        <v>12036.423665394861</v>
      </c>
      <c r="BD854" t="s">
        <v>103</v>
      </c>
      <c r="BE854">
        <v>1</v>
      </c>
      <c r="BG854" t="s">
        <v>5304</v>
      </c>
      <c r="BI854" t="s">
        <v>312</v>
      </c>
      <c r="BN854" t="s">
        <v>5111</v>
      </c>
      <c r="BO854" t="s">
        <v>5061</v>
      </c>
      <c r="BP854" t="s">
        <v>5062</v>
      </c>
    </row>
    <row r="855" spans="2:71" x14ac:dyDescent="0.2">
      <c r="B855">
        <f>+COUNTIF(F855:F4022,F855)</f>
        <v>2</v>
      </c>
      <c r="C855" t="s">
        <v>94</v>
      </c>
      <c r="E855" t="s">
        <v>2736</v>
      </c>
      <c r="F855" t="s">
        <v>2737</v>
      </c>
      <c r="G855" t="s">
        <v>2738</v>
      </c>
      <c r="H855" s="1">
        <v>45418</v>
      </c>
      <c r="J855" t="s">
        <v>4708</v>
      </c>
      <c r="K855">
        <v>12</v>
      </c>
      <c r="L855" t="s">
        <v>4703</v>
      </c>
      <c r="M855" t="s">
        <v>293</v>
      </c>
      <c r="N855" t="s">
        <v>4668</v>
      </c>
      <c r="O855" t="s">
        <v>98</v>
      </c>
      <c r="P855" t="s">
        <v>99</v>
      </c>
      <c r="Q855">
        <f t="shared" si="201"/>
        <v>31</v>
      </c>
      <c r="R855" s="3">
        <v>385000</v>
      </c>
      <c r="S855" s="3">
        <v>66268.25</v>
      </c>
      <c r="T855" s="20">
        <v>0</v>
      </c>
      <c r="U855" s="3">
        <f t="shared" si="209"/>
        <v>0</v>
      </c>
      <c r="V855" s="21"/>
      <c r="W855" s="3">
        <v>1542.467948717949</v>
      </c>
      <c r="X855" s="3">
        <v>891.2037037037037</v>
      </c>
      <c r="Y855" s="22">
        <v>160.41666666666666</v>
      </c>
      <c r="Z855">
        <v>75</v>
      </c>
      <c r="AB855" s="3">
        <v>0</v>
      </c>
      <c r="AC855" s="3">
        <v>4167</v>
      </c>
      <c r="AD855" s="3">
        <f t="shared" si="208"/>
        <v>73104.338319088332</v>
      </c>
      <c r="AE855" s="3">
        <v>5687.5</v>
      </c>
      <c r="AG855" s="3">
        <f t="shared" si="202"/>
        <v>78791.838319088332</v>
      </c>
      <c r="AJ855" s="3">
        <v>7264.8</v>
      </c>
      <c r="AK855" t="s">
        <v>197</v>
      </c>
      <c r="AL855" t="s">
        <v>198</v>
      </c>
      <c r="AM855" s="23">
        <v>8.5000000000000006E-2</v>
      </c>
      <c r="AN855" s="24">
        <f t="shared" si="210"/>
        <v>86056.638319088335</v>
      </c>
      <c r="AO855" s="25">
        <f t="shared" si="198"/>
        <v>7314.8142571225089</v>
      </c>
      <c r="AP855" s="3">
        <f t="shared" si="211"/>
        <v>29700</v>
      </c>
      <c r="AQ855" s="24">
        <f t="shared" si="199"/>
        <v>2524.5</v>
      </c>
      <c r="AR855" s="24">
        <f t="shared" si="200"/>
        <v>125595.95257621084</v>
      </c>
      <c r="AS855" s="24">
        <f t="shared" si="203"/>
        <v>115756.63831908834</v>
      </c>
      <c r="AT855" t="s">
        <v>141</v>
      </c>
      <c r="AU855" t="s">
        <v>141</v>
      </c>
      <c r="AV855" t="s">
        <v>142</v>
      </c>
      <c r="AW855">
        <v>2933</v>
      </c>
      <c r="AX855" t="s">
        <v>143</v>
      </c>
      <c r="AY855">
        <v>67.992199999999997</v>
      </c>
      <c r="AZ855" s="3">
        <f t="shared" si="204"/>
        <v>1847.2111885806144</v>
      </c>
      <c r="BA855" s="24">
        <f t="shared" si="205"/>
        <v>115756.63831908834</v>
      </c>
      <c r="BB855" s="24">
        <f t="shared" si="206"/>
        <v>9839.3142571225035</v>
      </c>
      <c r="BD855" t="s">
        <v>103</v>
      </c>
      <c r="BE855">
        <v>1</v>
      </c>
      <c r="BG855" t="s">
        <v>5306</v>
      </c>
      <c r="BI855" t="s">
        <v>262</v>
      </c>
      <c r="BN855" t="s">
        <v>5086</v>
      </c>
      <c r="BO855" t="s">
        <v>5068</v>
      </c>
      <c r="BP855" t="s">
        <v>5087</v>
      </c>
      <c r="BS855" t="e">
        <f>_xlfn.XLOOKUP(AV855,#REF!,#REF!)</f>
        <v>#REF!</v>
      </c>
    </row>
    <row r="856" spans="2:71" x14ac:dyDescent="0.2">
      <c r="C856" t="s">
        <v>94</v>
      </c>
      <c r="E856" t="s">
        <v>2739</v>
      </c>
      <c r="F856" t="s">
        <v>2740</v>
      </c>
      <c r="G856" t="s">
        <v>2741</v>
      </c>
      <c r="H856" s="1">
        <v>45474</v>
      </c>
      <c r="J856" t="s">
        <v>4708</v>
      </c>
      <c r="K856">
        <v>12</v>
      </c>
      <c r="L856" t="s">
        <v>4703</v>
      </c>
      <c r="M856" t="s">
        <v>293</v>
      </c>
      <c r="N856" t="s">
        <v>4668</v>
      </c>
      <c r="O856" t="s">
        <v>98</v>
      </c>
      <c r="P856" t="s">
        <v>99</v>
      </c>
      <c r="Q856">
        <f t="shared" si="201"/>
        <v>31</v>
      </c>
      <c r="R856" s="3">
        <v>490000</v>
      </c>
      <c r="S856" s="3">
        <v>83434.166666666672</v>
      </c>
      <c r="T856" s="20">
        <v>0</v>
      </c>
      <c r="U856" s="3">
        <f t="shared" si="209"/>
        <v>0</v>
      </c>
      <c r="V856" s="21"/>
      <c r="W856" s="3">
        <v>1963.1410256410256</v>
      </c>
      <c r="X856" s="3">
        <v>1134.2592592592594</v>
      </c>
      <c r="Y856" s="22">
        <v>204.16666666666669</v>
      </c>
      <c r="Z856">
        <v>75</v>
      </c>
      <c r="AB856" s="3">
        <v>4017.9638727084889</v>
      </c>
      <c r="AC856" s="3">
        <v>4167</v>
      </c>
      <c r="AD856" s="3">
        <f t="shared" si="208"/>
        <v>94995.697490942111</v>
      </c>
      <c r="AE856" s="3">
        <v>5687.5</v>
      </c>
      <c r="AG856" s="3">
        <f t="shared" si="202"/>
        <v>100683.19749094211</v>
      </c>
      <c r="AJ856" s="3">
        <v>3900.7409927950625</v>
      </c>
      <c r="AK856" t="s">
        <v>289</v>
      </c>
      <c r="AL856" t="s">
        <v>290</v>
      </c>
      <c r="AM856" s="23">
        <v>8.5000000000000006E-2</v>
      </c>
      <c r="AN856" s="24">
        <f t="shared" si="210"/>
        <v>104583.93848373718</v>
      </c>
      <c r="AO856" s="25">
        <f t="shared" si="198"/>
        <v>8889.6347711176604</v>
      </c>
      <c r="AP856" s="3">
        <f t="shared" si="211"/>
        <v>29700</v>
      </c>
      <c r="AQ856" s="24">
        <f t="shared" si="199"/>
        <v>2524.5</v>
      </c>
      <c r="AR856" s="24">
        <f t="shared" si="200"/>
        <v>145698.07325485483</v>
      </c>
      <c r="AS856" s="24">
        <f t="shared" si="203"/>
        <v>134283.93848373718</v>
      </c>
      <c r="AT856" t="s">
        <v>2250</v>
      </c>
      <c r="AU856" t="s">
        <v>2250</v>
      </c>
      <c r="AV856" t="s">
        <v>2251</v>
      </c>
      <c r="AW856" t="s">
        <v>4932</v>
      </c>
      <c r="AX856" t="s">
        <v>102</v>
      </c>
      <c r="AY856">
        <v>108.643</v>
      </c>
      <c r="AZ856" s="3">
        <f t="shared" si="204"/>
        <v>1341.0718891677773</v>
      </c>
      <c r="BA856" s="24">
        <f t="shared" si="205"/>
        <v>134283.93848373718</v>
      </c>
      <c r="BB856" s="24">
        <f t="shared" si="206"/>
        <v>11414.13477111765</v>
      </c>
      <c r="BD856" t="s">
        <v>103</v>
      </c>
      <c r="BE856">
        <v>1</v>
      </c>
      <c r="BG856" t="s">
        <v>5320</v>
      </c>
      <c r="BI856" t="s">
        <v>312</v>
      </c>
      <c r="BN856" t="s">
        <v>5117</v>
      </c>
      <c r="BO856" t="s">
        <v>2250</v>
      </c>
      <c r="BP856" t="s">
        <v>5062</v>
      </c>
      <c r="BS856" t="e">
        <f>_xlfn.XLOOKUP(AV856,#REF!,#REF!)</f>
        <v>#REF!</v>
      </c>
    </row>
    <row r="857" spans="2:71" x14ac:dyDescent="0.2">
      <c r="C857" t="s">
        <v>94</v>
      </c>
      <c r="E857" t="s">
        <v>2742</v>
      </c>
      <c r="F857" t="s">
        <v>2743</v>
      </c>
      <c r="G857" t="s">
        <v>2744</v>
      </c>
      <c r="H857" s="1">
        <v>45446</v>
      </c>
      <c r="J857" t="s">
        <v>4708</v>
      </c>
      <c r="K857">
        <v>12</v>
      </c>
      <c r="L857" t="s">
        <v>4703</v>
      </c>
      <c r="M857" t="s">
        <v>293</v>
      </c>
      <c r="N857" t="s">
        <v>4668</v>
      </c>
      <c r="O857" t="s">
        <v>98</v>
      </c>
      <c r="P857" t="s">
        <v>99</v>
      </c>
      <c r="Q857">
        <f t="shared" si="201"/>
        <v>31</v>
      </c>
      <c r="R857" s="3">
        <v>410000</v>
      </c>
      <c r="S857" s="3">
        <v>70350.75</v>
      </c>
      <c r="T857" s="20">
        <v>0</v>
      </c>
      <c r="U857" s="3">
        <f t="shared" si="209"/>
        <v>0</v>
      </c>
      <c r="V857" s="21"/>
      <c r="W857" s="3">
        <v>1642.6282051282051</v>
      </c>
      <c r="X857" s="3">
        <v>949.07407407407413</v>
      </c>
      <c r="Y857" s="22">
        <v>170.83333333333331</v>
      </c>
      <c r="Z857">
        <v>75</v>
      </c>
      <c r="AB857" s="3">
        <v>0</v>
      </c>
      <c r="AC857" s="3">
        <v>4167</v>
      </c>
      <c r="AD857" s="3">
        <f t="shared" si="208"/>
        <v>77355.285612535605</v>
      </c>
      <c r="AE857" s="3">
        <v>5687.5</v>
      </c>
      <c r="AG857" s="3">
        <f t="shared" si="202"/>
        <v>83042.785612535605</v>
      </c>
      <c r="AJ857" s="3">
        <v>3900.7409927950625</v>
      </c>
      <c r="AK857" t="s">
        <v>289</v>
      </c>
      <c r="AL857" t="s">
        <v>290</v>
      </c>
      <c r="AM857" s="23">
        <v>8.5000000000000006E-2</v>
      </c>
      <c r="AN857" s="24">
        <f t="shared" si="210"/>
        <v>86943.52660533067</v>
      </c>
      <c r="AO857" s="25">
        <f t="shared" si="198"/>
        <v>7390.1997614531074</v>
      </c>
      <c r="AP857" s="3">
        <f t="shared" si="211"/>
        <v>29700</v>
      </c>
      <c r="AQ857" s="24">
        <f t="shared" si="199"/>
        <v>2524.5</v>
      </c>
      <c r="AR857" s="24">
        <f t="shared" si="200"/>
        <v>126558.22636678378</v>
      </c>
      <c r="AS857" s="24">
        <f t="shared" si="203"/>
        <v>116643.52660533067</v>
      </c>
      <c r="AT857" t="s">
        <v>2250</v>
      </c>
      <c r="AU857" t="s">
        <v>2250</v>
      </c>
      <c r="AV857" t="s">
        <v>2251</v>
      </c>
      <c r="AW857" t="s">
        <v>4932</v>
      </c>
      <c r="AX857" t="s">
        <v>102</v>
      </c>
      <c r="AY857">
        <v>108.643</v>
      </c>
      <c r="AZ857" s="3">
        <f t="shared" si="204"/>
        <v>1164.8999601150906</v>
      </c>
      <c r="BA857" s="24">
        <f t="shared" si="205"/>
        <v>116643.52660533067</v>
      </c>
      <c r="BB857" s="24">
        <f t="shared" si="206"/>
        <v>9914.6997614531138</v>
      </c>
      <c r="BD857" t="s">
        <v>103</v>
      </c>
      <c r="BE857">
        <v>1</v>
      </c>
      <c r="BG857" t="s">
        <v>5320</v>
      </c>
      <c r="BI857" t="s">
        <v>312</v>
      </c>
      <c r="BN857" t="s">
        <v>5117</v>
      </c>
      <c r="BO857" t="s">
        <v>2250</v>
      </c>
      <c r="BP857" t="s">
        <v>5062</v>
      </c>
      <c r="BS857" t="e">
        <f>_xlfn.XLOOKUP(AV857,#REF!,#REF!)</f>
        <v>#REF!</v>
      </c>
    </row>
    <row r="858" spans="2:71" x14ac:dyDescent="0.2">
      <c r="C858" t="s">
        <v>94</v>
      </c>
      <c r="E858" t="s">
        <v>2745</v>
      </c>
      <c r="F858" t="s">
        <v>2746</v>
      </c>
      <c r="G858" t="s">
        <v>2747</v>
      </c>
      <c r="H858" s="1">
        <v>45433</v>
      </c>
      <c r="J858" t="s">
        <v>4697</v>
      </c>
      <c r="K858">
        <v>14</v>
      </c>
      <c r="L858" t="s">
        <v>4703</v>
      </c>
      <c r="M858" t="s">
        <v>293</v>
      </c>
      <c r="N858" t="s">
        <v>4668</v>
      </c>
      <c r="O858" t="s">
        <v>98</v>
      </c>
      <c r="P858" t="s">
        <v>99</v>
      </c>
      <c r="Q858">
        <f t="shared" si="201"/>
        <v>31</v>
      </c>
      <c r="R858" s="3">
        <v>650000</v>
      </c>
      <c r="S858" s="3">
        <v>112860.16666666667</v>
      </c>
      <c r="T858" s="20">
        <v>0</v>
      </c>
      <c r="U858" s="3">
        <f t="shared" si="209"/>
        <v>0</v>
      </c>
      <c r="V858" s="21"/>
      <c r="W858" s="3">
        <v>2604.1666666666665</v>
      </c>
      <c r="X858" s="3">
        <v>1504.6296296296298</v>
      </c>
      <c r="Y858" s="22">
        <v>270.83333333333331</v>
      </c>
      <c r="Z858">
        <v>75</v>
      </c>
      <c r="AB858" s="3">
        <v>0</v>
      </c>
      <c r="AC858" s="3">
        <v>4167</v>
      </c>
      <c r="AD858" s="3">
        <f t="shared" si="208"/>
        <v>121481.79629629631</v>
      </c>
      <c r="AE858" s="3">
        <v>5687.5</v>
      </c>
      <c r="AG858" s="3">
        <f t="shared" si="202"/>
        <v>127169.29629629631</v>
      </c>
      <c r="AJ858" s="3">
        <v>17246.247781680318</v>
      </c>
      <c r="AK858" t="s">
        <v>361</v>
      </c>
      <c r="AL858" t="s">
        <v>362</v>
      </c>
      <c r="AM858" s="23">
        <v>8.5000000000000006E-2</v>
      </c>
      <c r="AN858" s="24">
        <f t="shared" si="210"/>
        <v>144415.54407797664</v>
      </c>
      <c r="AO858" s="25">
        <f t="shared" si="198"/>
        <v>12275.321246628015</v>
      </c>
      <c r="AP858" s="3">
        <f t="shared" si="211"/>
        <v>29700</v>
      </c>
      <c r="AQ858" s="24">
        <f t="shared" si="199"/>
        <v>2524.5</v>
      </c>
      <c r="AR858" s="24">
        <f t="shared" si="200"/>
        <v>188915.36532460465</v>
      </c>
      <c r="AS858" s="24">
        <f t="shared" si="203"/>
        <v>174115.54407797664</v>
      </c>
      <c r="AT858" t="s">
        <v>771</v>
      </c>
      <c r="AU858" t="s">
        <v>771</v>
      </c>
      <c r="AV858" t="s">
        <v>772</v>
      </c>
      <c r="AW858">
        <v>5184</v>
      </c>
      <c r="AX858" t="s">
        <v>102</v>
      </c>
      <c r="AY858">
        <v>108.643</v>
      </c>
      <c r="AZ858" s="3">
        <f t="shared" si="204"/>
        <v>1738.8636665464378</v>
      </c>
      <c r="BA858" s="24">
        <f t="shared" si="205"/>
        <v>174115.54407797664</v>
      </c>
      <c r="BB858" s="24">
        <f t="shared" si="206"/>
        <v>14799.821246628009</v>
      </c>
      <c r="BD858" t="s">
        <v>103</v>
      </c>
      <c r="BE858">
        <v>1</v>
      </c>
      <c r="BG858" t="s">
        <v>5311</v>
      </c>
      <c r="BI858" t="s">
        <v>312</v>
      </c>
      <c r="BN858" t="s">
        <v>5120</v>
      </c>
      <c r="BO858" t="s">
        <v>771</v>
      </c>
      <c r="BP858" t="s">
        <v>5062</v>
      </c>
      <c r="BS858" t="e">
        <f>_xlfn.XLOOKUP(AV858,#REF!,#REF!)</f>
        <v>#REF!</v>
      </c>
    </row>
    <row r="859" spans="2:71" x14ac:dyDescent="0.2">
      <c r="C859" t="s">
        <v>94</v>
      </c>
      <c r="E859" t="s">
        <v>2748</v>
      </c>
      <c r="F859" t="s">
        <v>2749</v>
      </c>
      <c r="G859" t="s">
        <v>2750</v>
      </c>
      <c r="H859" s="1">
        <v>45418</v>
      </c>
      <c r="J859" t="s">
        <v>151</v>
      </c>
      <c r="K859">
        <v>16</v>
      </c>
      <c r="L859" t="s">
        <v>4691</v>
      </c>
      <c r="M859" t="s">
        <v>4444</v>
      </c>
      <c r="N859" t="s">
        <v>4668</v>
      </c>
      <c r="O859" t="s">
        <v>98</v>
      </c>
      <c r="P859" t="s">
        <v>99</v>
      </c>
      <c r="Q859">
        <f t="shared" si="201"/>
        <v>31</v>
      </c>
      <c r="R859" s="3">
        <v>1515996</v>
      </c>
      <c r="S859" s="3">
        <v>252666</v>
      </c>
      <c r="T859" s="20">
        <v>0.1</v>
      </c>
      <c r="U859" s="3">
        <f t="shared" si="209"/>
        <v>25266.600000000002</v>
      </c>
      <c r="V859" s="21"/>
      <c r="W859" s="3">
        <v>6073.7019230769229</v>
      </c>
      <c r="X859" s="3">
        <v>3509.25</v>
      </c>
      <c r="Y859" s="22">
        <v>631.66499999999996</v>
      </c>
      <c r="Z859">
        <v>75</v>
      </c>
      <c r="AB859" s="3">
        <v>11559.073527733268</v>
      </c>
      <c r="AC859" s="3">
        <v>4167</v>
      </c>
      <c r="AD859" s="3">
        <f t="shared" si="208"/>
        <v>303948.29045081016</v>
      </c>
      <c r="AE859" s="3">
        <v>7046.666666666667</v>
      </c>
      <c r="AG859" s="3">
        <f t="shared" si="202"/>
        <v>310994.95711747685</v>
      </c>
      <c r="AJ859" s="3">
        <v>7372.3146980524034</v>
      </c>
      <c r="AK859" t="s">
        <v>433</v>
      </c>
      <c r="AL859" t="s">
        <v>434</v>
      </c>
      <c r="AM859" s="23">
        <v>0.1</v>
      </c>
      <c r="AN859" s="24">
        <f t="shared" si="210"/>
        <v>318367.27181552927</v>
      </c>
      <c r="AO859" s="25">
        <f t="shared" si="198"/>
        <v>31836.727181552928</v>
      </c>
      <c r="AP859" s="3">
        <f t="shared" si="211"/>
        <v>29700</v>
      </c>
      <c r="AQ859" s="24">
        <f t="shared" si="199"/>
        <v>2970</v>
      </c>
      <c r="AR859" s="24">
        <f t="shared" si="200"/>
        <v>382873.99899708218</v>
      </c>
      <c r="AS859" s="24">
        <f t="shared" si="203"/>
        <v>348067.27181552927</v>
      </c>
      <c r="AT859" t="s">
        <v>134</v>
      </c>
      <c r="AU859" t="s">
        <v>134</v>
      </c>
      <c r="AV859" t="s">
        <v>135</v>
      </c>
      <c r="AW859">
        <v>90324</v>
      </c>
      <c r="AX859" t="s">
        <v>136</v>
      </c>
      <c r="AY859">
        <v>94.088300000000004</v>
      </c>
      <c r="AZ859" s="3">
        <f t="shared" si="204"/>
        <v>4069.3050995403482</v>
      </c>
      <c r="BA859" s="24">
        <f t="shared" si="205"/>
        <v>348067.27181552927</v>
      </c>
      <c r="BB859" s="24">
        <f t="shared" si="206"/>
        <v>34806.727181552909</v>
      </c>
      <c r="BD859" t="s">
        <v>103</v>
      </c>
      <c r="BE859">
        <v>1</v>
      </c>
      <c r="BG859" t="s">
        <v>5305</v>
      </c>
      <c r="BI859" t="s">
        <v>435</v>
      </c>
      <c r="BN859" t="s">
        <v>5119</v>
      </c>
      <c r="BO859" t="s">
        <v>5182</v>
      </c>
      <c r="BP859" t="s">
        <v>5091</v>
      </c>
      <c r="BS859" t="e">
        <f>_xlfn.XLOOKUP(AV859,#REF!,#REF!)</f>
        <v>#REF!</v>
      </c>
    </row>
    <row r="860" spans="2:71" x14ac:dyDescent="0.2">
      <c r="C860" t="s">
        <v>94</v>
      </c>
      <c r="E860" t="s">
        <v>2751</v>
      </c>
      <c r="F860" t="s">
        <v>2752</v>
      </c>
      <c r="G860" t="s">
        <v>2753</v>
      </c>
      <c r="H860" s="1">
        <v>45418</v>
      </c>
      <c r="J860" t="s">
        <v>4702</v>
      </c>
      <c r="K860">
        <v>13</v>
      </c>
      <c r="L860" t="s">
        <v>4691</v>
      </c>
      <c r="M860" t="s">
        <v>4444</v>
      </c>
      <c r="N860" t="s">
        <v>4668</v>
      </c>
      <c r="O860" t="s">
        <v>98</v>
      </c>
      <c r="P860" t="s">
        <v>99</v>
      </c>
      <c r="Q860">
        <f t="shared" si="201"/>
        <v>31</v>
      </c>
      <c r="R860" s="3">
        <v>436203</v>
      </c>
      <c r="S860" s="3">
        <v>72700.5</v>
      </c>
      <c r="T860" s="20">
        <v>0</v>
      </c>
      <c r="U860" s="3">
        <f t="shared" si="209"/>
        <v>0</v>
      </c>
      <c r="V860" s="21"/>
      <c r="W860" s="3">
        <v>1747.6081730769231</v>
      </c>
      <c r="X860" s="3">
        <v>1009.7291666666666</v>
      </c>
      <c r="Y860" s="22">
        <v>181.75125</v>
      </c>
      <c r="Z860">
        <v>75</v>
      </c>
      <c r="AB860" s="3">
        <v>0</v>
      </c>
      <c r="AC860" s="3">
        <v>4167</v>
      </c>
      <c r="AD860" s="3">
        <f t="shared" si="208"/>
        <v>79881.588589743595</v>
      </c>
      <c r="AE860" s="3">
        <v>7046.666666666667</v>
      </c>
      <c r="AG860" s="3">
        <f t="shared" si="202"/>
        <v>86928.255256410266</v>
      </c>
      <c r="AJ860" s="3">
        <v>16772.619396754653</v>
      </c>
      <c r="AK860" t="s">
        <v>538</v>
      </c>
      <c r="AL860" t="s">
        <v>539</v>
      </c>
      <c r="AM860" s="23">
        <v>0.1</v>
      </c>
      <c r="AN860" s="24">
        <f t="shared" si="210"/>
        <v>103700.87465316492</v>
      </c>
      <c r="AO860" s="25">
        <f t="shared" si="198"/>
        <v>10370.087465316494</v>
      </c>
      <c r="AP860" s="3">
        <f t="shared" si="211"/>
        <v>29700</v>
      </c>
      <c r="AQ860" s="24">
        <f t="shared" si="199"/>
        <v>2970</v>
      </c>
      <c r="AR860" s="24">
        <f t="shared" si="200"/>
        <v>146740.9621184814</v>
      </c>
      <c r="AS860" s="24">
        <f t="shared" si="203"/>
        <v>133400.87465316494</v>
      </c>
      <c r="AT860" t="s">
        <v>101</v>
      </c>
      <c r="AU860" t="s">
        <v>101</v>
      </c>
      <c r="AV860" t="s">
        <v>101</v>
      </c>
      <c r="AW860">
        <v>2041065</v>
      </c>
      <c r="AX860" t="s">
        <v>102</v>
      </c>
      <c r="AY860">
        <v>108.643</v>
      </c>
      <c r="AZ860" s="3">
        <f t="shared" si="204"/>
        <v>1350.6711165788997</v>
      </c>
      <c r="BA860" s="24">
        <f t="shared" si="205"/>
        <v>133400.87465316494</v>
      </c>
      <c r="BB860" s="24">
        <f t="shared" si="206"/>
        <v>13340.087465316465</v>
      </c>
      <c r="BD860" t="s">
        <v>103</v>
      </c>
      <c r="BE860">
        <v>1</v>
      </c>
      <c r="BG860" t="s">
        <v>5304</v>
      </c>
      <c r="BI860" t="s">
        <v>540</v>
      </c>
      <c r="BN860" t="s">
        <v>5119</v>
      </c>
      <c r="BO860" t="s">
        <v>5182</v>
      </c>
      <c r="BP860" t="s">
        <v>5182</v>
      </c>
    </row>
    <row r="861" spans="2:71" x14ac:dyDescent="0.2">
      <c r="C861" t="s">
        <v>94</v>
      </c>
      <c r="E861" t="s">
        <v>2754</v>
      </c>
      <c r="F861" t="s">
        <v>2755</v>
      </c>
      <c r="G861" t="s">
        <v>2756</v>
      </c>
      <c r="H861" s="1">
        <v>45426</v>
      </c>
      <c r="J861" t="s">
        <v>4708</v>
      </c>
      <c r="K861">
        <v>12</v>
      </c>
      <c r="L861" t="s">
        <v>4703</v>
      </c>
      <c r="M861" t="s">
        <v>293</v>
      </c>
      <c r="N861" t="s">
        <v>4668</v>
      </c>
      <c r="O861" t="s">
        <v>98</v>
      </c>
      <c r="P861" t="s">
        <v>99</v>
      </c>
      <c r="Q861">
        <f t="shared" si="201"/>
        <v>31</v>
      </c>
      <c r="R861" s="3">
        <v>475000</v>
      </c>
      <c r="S861" s="3">
        <v>78637.583333333328</v>
      </c>
      <c r="T861" s="20">
        <v>0</v>
      </c>
      <c r="U861" s="3">
        <f t="shared" si="209"/>
        <v>0</v>
      </c>
      <c r="V861" s="21"/>
      <c r="W861" s="3">
        <v>1903.0448717948721</v>
      </c>
      <c r="X861" s="3">
        <v>1099.5370370370372</v>
      </c>
      <c r="Y861" s="22">
        <v>197.91666666666669</v>
      </c>
      <c r="Z861">
        <v>75</v>
      </c>
      <c r="AB861" s="3">
        <v>0</v>
      </c>
      <c r="AC861" s="3">
        <v>4167</v>
      </c>
      <c r="AD861" s="3">
        <f t="shared" si="208"/>
        <v>86080.081908831911</v>
      </c>
      <c r="AE861" s="3">
        <v>5687.5</v>
      </c>
      <c r="AG861" s="3">
        <f t="shared" si="202"/>
        <v>91767.581908831911</v>
      </c>
      <c r="AJ861" s="3">
        <v>7530.1189525032505</v>
      </c>
      <c r="AK861" t="s">
        <v>523</v>
      </c>
      <c r="AL861" t="s">
        <v>524</v>
      </c>
      <c r="AM861" s="23">
        <v>8.5000000000000006E-2</v>
      </c>
      <c r="AN861" s="24">
        <f t="shared" si="210"/>
        <v>99297.700861335165</v>
      </c>
      <c r="AO861" s="25">
        <f t="shared" si="198"/>
        <v>8440.3045732134888</v>
      </c>
      <c r="AP861" s="3">
        <f t="shared" si="211"/>
        <v>29700</v>
      </c>
      <c r="AQ861" s="24">
        <f t="shared" si="199"/>
        <v>2524.5</v>
      </c>
      <c r="AR861" s="24">
        <f t="shared" si="200"/>
        <v>139962.50543454866</v>
      </c>
      <c r="AS861" s="24">
        <f t="shared" si="203"/>
        <v>128997.70086133516</v>
      </c>
      <c r="AT861" t="s">
        <v>134</v>
      </c>
      <c r="AU861" t="s">
        <v>134</v>
      </c>
      <c r="AV861" t="s">
        <v>135</v>
      </c>
      <c r="AW861">
        <v>35802</v>
      </c>
      <c r="AX861" t="s">
        <v>136</v>
      </c>
      <c r="AY861">
        <v>94.088300000000004</v>
      </c>
      <c r="AZ861" s="3">
        <f t="shared" si="204"/>
        <v>1487.5654617476207</v>
      </c>
      <c r="BA861" s="24">
        <f t="shared" si="205"/>
        <v>128997.70086133516</v>
      </c>
      <c r="BB861" s="24">
        <f t="shared" si="206"/>
        <v>10964.804573213492</v>
      </c>
      <c r="BD861" t="s">
        <v>103</v>
      </c>
      <c r="BE861">
        <v>1</v>
      </c>
      <c r="BG861" t="s">
        <v>5305</v>
      </c>
      <c r="BI861" t="s">
        <v>199</v>
      </c>
      <c r="BN861" t="s">
        <v>5138</v>
      </c>
      <c r="BO861" t="s">
        <v>5061</v>
      </c>
      <c r="BP861" t="s">
        <v>5107</v>
      </c>
      <c r="BS861" t="e">
        <f>_xlfn.XLOOKUP(AV861,#REF!,#REF!)</f>
        <v>#REF!</v>
      </c>
    </row>
    <row r="862" spans="2:71" x14ac:dyDescent="0.2">
      <c r="C862" t="s">
        <v>94</v>
      </c>
      <c r="E862" t="s">
        <v>2757</v>
      </c>
      <c r="F862" t="s">
        <v>2758</v>
      </c>
      <c r="G862" t="s">
        <v>2759</v>
      </c>
      <c r="H862" s="1">
        <v>45446</v>
      </c>
      <c r="J862" t="s">
        <v>4708</v>
      </c>
      <c r="K862">
        <v>12</v>
      </c>
      <c r="L862" t="s">
        <v>4703</v>
      </c>
      <c r="M862" t="s">
        <v>293</v>
      </c>
      <c r="N862" t="s">
        <v>4668</v>
      </c>
      <c r="O862" t="s">
        <v>98</v>
      </c>
      <c r="P862" t="s">
        <v>99</v>
      </c>
      <c r="Q862">
        <f t="shared" si="201"/>
        <v>31</v>
      </c>
      <c r="R862" s="3">
        <v>475000</v>
      </c>
      <c r="S862" s="3">
        <v>81136.5</v>
      </c>
      <c r="T862" s="20">
        <v>0</v>
      </c>
      <c r="U862" s="3">
        <f t="shared" si="209"/>
        <v>0</v>
      </c>
      <c r="V862" s="21"/>
      <c r="W862" s="3">
        <v>1903.0448717948721</v>
      </c>
      <c r="X862" s="3">
        <v>1099.5370370370372</v>
      </c>
      <c r="Y862" s="22">
        <v>197.91666666666669</v>
      </c>
      <c r="Z862">
        <v>75</v>
      </c>
      <c r="AB862" s="3">
        <v>0</v>
      </c>
      <c r="AC862" s="3">
        <v>4167</v>
      </c>
      <c r="AD862" s="3">
        <f t="shared" si="208"/>
        <v>88578.998575498583</v>
      </c>
      <c r="AE862" s="3">
        <v>5687.5</v>
      </c>
      <c r="AG862" s="3">
        <f t="shared" si="202"/>
        <v>94266.498575498583</v>
      </c>
      <c r="AJ862" s="3">
        <v>7530.1189525032505</v>
      </c>
      <c r="AK862" t="s">
        <v>523</v>
      </c>
      <c r="AL862" t="s">
        <v>524</v>
      </c>
      <c r="AM862" s="23">
        <v>8.5000000000000006E-2</v>
      </c>
      <c r="AN862" s="24">
        <f t="shared" si="210"/>
        <v>101796.61752800184</v>
      </c>
      <c r="AO862" s="25">
        <f t="shared" si="198"/>
        <v>8652.7124898801576</v>
      </c>
      <c r="AP862" s="3">
        <f t="shared" si="211"/>
        <v>29700</v>
      </c>
      <c r="AQ862" s="24">
        <f t="shared" si="199"/>
        <v>2524.5</v>
      </c>
      <c r="AR862" s="24">
        <f t="shared" si="200"/>
        <v>142673.83001788199</v>
      </c>
      <c r="AS862" s="24">
        <f t="shared" si="203"/>
        <v>131496.61752800184</v>
      </c>
      <c r="AT862" t="s">
        <v>134</v>
      </c>
      <c r="AU862" t="s">
        <v>134</v>
      </c>
      <c r="AV862" t="s">
        <v>135</v>
      </c>
      <c r="AW862">
        <v>35802</v>
      </c>
      <c r="AX862" t="s">
        <v>136</v>
      </c>
      <c r="AY862">
        <v>94.088300000000004</v>
      </c>
      <c r="AZ862" s="3">
        <f t="shared" si="204"/>
        <v>1516.382270886837</v>
      </c>
      <c r="BA862" s="24">
        <f t="shared" si="205"/>
        <v>131496.61752800184</v>
      </c>
      <c r="BB862" s="24">
        <f t="shared" si="206"/>
        <v>11177.212489880156</v>
      </c>
      <c r="BD862" t="s">
        <v>103</v>
      </c>
      <c r="BE862">
        <v>1</v>
      </c>
      <c r="BG862" t="s">
        <v>5305</v>
      </c>
      <c r="BI862" t="s">
        <v>199</v>
      </c>
      <c r="BN862" t="s">
        <v>5138</v>
      </c>
      <c r="BO862" t="s">
        <v>5061</v>
      </c>
      <c r="BP862" t="s">
        <v>5107</v>
      </c>
      <c r="BS862" t="e">
        <f>_xlfn.XLOOKUP(AV862,#REF!,#REF!)</f>
        <v>#REF!</v>
      </c>
    </row>
    <row r="863" spans="2:71" x14ac:dyDescent="0.2">
      <c r="C863" t="s">
        <v>94</v>
      </c>
      <c r="E863" t="s">
        <v>2760</v>
      </c>
      <c r="F863" t="s">
        <v>2761</v>
      </c>
      <c r="G863" t="s">
        <v>2762</v>
      </c>
      <c r="H863" s="1">
        <v>45453</v>
      </c>
      <c r="J863" t="s">
        <v>4708</v>
      </c>
      <c r="K863">
        <v>12</v>
      </c>
      <c r="L863" t="s">
        <v>4791</v>
      </c>
      <c r="M863" t="s">
        <v>4579</v>
      </c>
      <c r="N863" t="s">
        <v>4911</v>
      </c>
      <c r="O863" t="s">
        <v>98</v>
      </c>
      <c r="P863" t="s">
        <v>99</v>
      </c>
      <c r="Q863">
        <f t="shared" si="201"/>
        <v>31</v>
      </c>
      <c r="R863" s="3">
        <v>352306</v>
      </c>
      <c r="S863" s="3">
        <v>58717.583333333336</v>
      </c>
      <c r="T863" s="20">
        <v>0</v>
      </c>
      <c r="U863" s="3">
        <f t="shared" si="209"/>
        <v>0</v>
      </c>
      <c r="V863" s="21"/>
      <c r="W863" s="3">
        <v>1411.4823717948718</v>
      </c>
      <c r="X863" s="3">
        <v>815.52314814814815</v>
      </c>
      <c r="Y863" s="22">
        <v>146.79416666666665</v>
      </c>
      <c r="Z863">
        <v>75</v>
      </c>
      <c r="AB863" s="3">
        <v>0</v>
      </c>
      <c r="AC863" s="3">
        <v>4167</v>
      </c>
      <c r="AD863" s="3">
        <f t="shared" si="208"/>
        <v>65333.383019943023</v>
      </c>
      <c r="AE863" s="3">
        <v>23570.833333333332</v>
      </c>
      <c r="AG863" s="3">
        <f t="shared" si="202"/>
        <v>88904.216353276352</v>
      </c>
      <c r="AJ863" s="3">
        <v>0</v>
      </c>
      <c r="AK863" t="s">
        <v>100</v>
      </c>
      <c r="AM863" s="23">
        <v>8.5000000000000006E-2</v>
      </c>
      <c r="AN863" s="24">
        <f t="shared" si="210"/>
        <v>88904.216353276352</v>
      </c>
      <c r="AO863" s="25">
        <f t="shared" si="198"/>
        <v>7556.8583900284902</v>
      </c>
      <c r="AP863" s="3">
        <v>0</v>
      </c>
      <c r="AQ863" s="24">
        <f t="shared" si="199"/>
        <v>0</v>
      </c>
      <c r="AR863" s="24">
        <f t="shared" si="200"/>
        <v>96461.074743304838</v>
      </c>
      <c r="AS863" s="24">
        <f t="shared" si="203"/>
        <v>88904.216353276352</v>
      </c>
      <c r="AT863" t="s">
        <v>4937</v>
      </c>
      <c r="AU863" t="s">
        <v>1837</v>
      </c>
      <c r="AV863" t="s">
        <v>1838</v>
      </c>
      <c r="AW863" t="s">
        <v>4942</v>
      </c>
      <c r="AX863" t="s">
        <v>169</v>
      </c>
      <c r="AY863">
        <v>1</v>
      </c>
      <c r="AZ863" s="3">
        <f t="shared" si="204"/>
        <v>96461.074743304838</v>
      </c>
      <c r="BA863" s="24">
        <f t="shared" si="205"/>
        <v>88904.216353276352</v>
      </c>
      <c r="BB863" s="24">
        <f t="shared" si="206"/>
        <v>7556.8583900284866</v>
      </c>
      <c r="BD863" t="s">
        <v>103</v>
      </c>
      <c r="BE863">
        <v>1</v>
      </c>
      <c r="BG863" t="s">
        <v>5317</v>
      </c>
      <c r="BI863" t="s">
        <v>509</v>
      </c>
      <c r="BN863" t="s">
        <v>5116</v>
      </c>
      <c r="BO863" t="s">
        <v>5061</v>
      </c>
      <c r="BP863" t="s">
        <v>5144</v>
      </c>
      <c r="BS863" t="e">
        <f>_xlfn.XLOOKUP(AV863,#REF!,#REF!)</f>
        <v>#REF!</v>
      </c>
    </row>
    <row r="864" spans="2:71" x14ac:dyDescent="0.2">
      <c r="C864" t="s">
        <v>94</v>
      </c>
      <c r="E864" t="s">
        <v>2763</v>
      </c>
      <c r="F864" t="s">
        <v>2764</v>
      </c>
      <c r="G864" t="s">
        <v>2765</v>
      </c>
      <c r="H864" s="1">
        <v>45460</v>
      </c>
      <c r="J864" t="s">
        <v>4702</v>
      </c>
      <c r="K864">
        <v>13</v>
      </c>
      <c r="L864" t="s">
        <v>4691</v>
      </c>
      <c r="M864" t="s">
        <v>4444</v>
      </c>
      <c r="N864" t="s">
        <v>4668</v>
      </c>
      <c r="O864" t="s">
        <v>98</v>
      </c>
      <c r="P864" t="s">
        <v>99</v>
      </c>
      <c r="Q864">
        <f t="shared" si="201"/>
        <v>31</v>
      </c>
      <c r="R864" s="3">
        <v>500000</v>
      </c>
      <c r="S864" s="3">
        <v>87855.166666666672</v>
      </c>
      <c r="T864" s="20">
        <v>0</v>
      </c>
      <c r="U864" s="3">
        <f t="shared" si="209"/>
        <v>0</v>
      </c>
      <c r="V864" s="21"/>
      <c r="W864" s="3">
        <v>2003.2051282051279</v>
      </c>
      <c r="X864" s="3">
        <v>1157.4074074074074</v>
      </c>
      <c r="Y864" s="22">
        <v>208.33333333333331</v>
      </c>
      <c r="Z864">
        <v>75</v>
      </c>
      <c r="AB864" s="3">
        <v>0</v>
      </c>
      <c r="AC864" s="3">
        <v>4167</v>
      </c>
      <c r="AD864" s="3">
        <f t="shared" si="208"/>
        <v>95466.112535612527</v>
      </c>
      <c r="AE864" s="3">
        <v>7046.666666666667</v>
      </c>
      <c r="AG864" s="3">
        <f t="shared" si="202"/>
        <v>102512.7792022792</v>
      </c>
      <c r="AJ864" s="3">
        <v>0</v>
      </c>
      <c r="AK864" t="s">
        <v>100</v>
      </c>
      <c r="AM864" s="23">
        <v>0.1</v>
      </c>
      <c r="AN864" s="24">
        <f t="shared" si="210"/>
        <v>102512.7792022792</v>
      </c>
      <c r="AO864" s="25">
        <f t="shared" si="198"/>
        <v>10251.27792022792</v>
      </c>
      <c r="AP864" s="3">
        <f t="shared" ref="AP864:AP872" si="212">+(29700/31)*Q864</f>
        <v>29700</v>
      </c>
      <c r="AQ864" s="24">
        <f t="shared" si="199"/>
        <v>2970</v>
      </c>
      <c r="AR864" s="24">
        <f t="shared" si="200"/>
        <v>145434.05712250713</v>
      </c>
      <c r="AS864" s="24">
        <f t="shared" si="203"/>
        <v>132212.7792022792</v>
      </c>
      <c r="AT864" t="s">
        <v>134</v>
      </c>
      <c r="AU864" t="s">
        <v>134</v>
      </c>
      <c r="AV864" t="s">
        <v>135</v>
      </c>
      <c r="AW864">
        <v>37208</v>
      </c>
      <c r="AX864" t="s">
        <v>136</v>
      </c>
      <c r="AY864">
        <v>94.088300000000004</v>
      </c>
      <c r="AZ864" s="3">
        <f t="shared" si="204"/>
        <v>1545.7188313797478</v>
      </c>
      <c r="BA864" s="24">
        <f t="shared" si="205"/>
        <v>132212.7792022792</v>
      </c>
      <c r="BB864" s="24">
        <f t="shared" si="206"/>
        <v>13221.277920227934</v>
      </c>
      <c r="BD864" t="s">
        <v>103</v>
      </c>
      <c r="BE864">
        <v>1</v>
      </c>
      <c r="BG864" t="s">
        <v>5305</v>
      </c>
      <c r="BI864" t="s">
        <v>598</v>
      </c>
      <c r="BN864" t="s">
        <v>5157</v>
      </c>
      <c r="BO864" t="s">
        <v>134</v>
      </c>
      <c r="BP864" t="s">
        <v>5186</v>
      </c>
      <c r="BS864" t="e">
        <f>_xlfn.XLOOKUP(AV864,#REF!,#REF!)</f>
        <v>#REF!</v>
      </c>
    </row>
    <row r="865" spans="3:71" x14ac:dyDescent="0.2">
      <c r="C865" t="s">
        <v>94</v>
      </c>
      <c r="E865" t="s">
        <v>2766</v>
      </c>
      <c r="F865" t="s">
        <v>2767</v>
      </c>
      <c r="G865" t="s">
        <v>2768</v>
      </c>
      <c r="H865" s="1">
        <v>45467</v>
      </c>
      <c r="J865" t="s">
        <v>4697</v>
      </c>
      <c r="K865">
        <v>14</v>
      </c>
      <c r="L865" t="s">
        <v>4691</v>
      </c>
      <c r="M865" t="s">
        <v>4444</v>
      </c>
      <c r="N865" t="s">
        <v>4668</v>
      </c>
      <c r="O865" t="s">
        <v>98</v>
      </c>
      <c r="P865" t="s">
        <v>99</v>
      </c>
      <c r="Q865">
        <f t="shared" si="201"/>
        <v>31</v>
      </c>
      <c r="R865" s="3">
        <v>873341</v>
      </c>
      <c r="S865" s="3">
        <v>145556.83333333334</v>
      </c>
      <c r="T865" s="20">
        <v>0</v>
      </c>
      <c r="U865" s="3">
        <f t="shared" si="209"/>
        <v>0</v>
      </c>
      <c r="V865" s="21"/>
      <c r="W865" s="3">
        <v>3498.9623397435898</v>
      </c>
      <c r="X865" s="3">
        <v>2021.6226851851854</v>
      </c>
      <c r="Y865" s="22">
        <v>363.89208333333335</v>
      </c>
      <c r="Z865">
        <v>75</v>
      </c>
      <c r="AB865" s="3">
        <v>0</v>
      </c>
      <c r="AC865" s="3">
        <v>4167</v>
      </c>
      <c r="AD865" s="3">
        <f t="shared" si="208"/>
        <v>155683.31044159547</v>
      </c>
      <c r="AE865" s="3">
        <v>7046.666666666667</v>
      </c>
      <c r="AG865" s="3">
        <f t="shared" si="202"/>
        <v>162729.97710826213</v>
      </c>
      <c r="AJ865" s="3">
        <v>0</v>
      </c>
      <c r="AK865" t="s">
        <v>100</v>
      </c>
      <c r="AM865" s="23">
        <v>0.1</v>
      </c>
      <c r="AN865" s="24">
        <f t="shared" si="210"/>
        <v>162729.97710826213</v>
      </c>
      <c r="AO865" s="25">
        <f t="shared" si="198"/>
        <v>16272.997710826214</v>
      </c>
      <c r="AP865" s="3">
        <f t="shared" si="212"/>
        <v>29700</v>
      </c>
      <c r="AQ865" s="24">
        <f t="shared" si="199"/>
        <v>2970</v>
      </c>
      <c r="AR865" s="24">
        <f t="shared" si="200"/>
        <v>211672.97481908835</v>
      </c>
      <c r="AS865" s="24">
        <f t="shared" si="203"/>
        <v>192429.97710826213</v>
      </c>
      <c r="AT865" t="s">
        <v>134</v>
      </c>
      <c r="AU865" t="s">
        <v>134</v>
      </c>
      <c r="AV865" t="s">
        <v>135</v>
      </c>
      <c r="AW865">
        <v>90324</v>
      </c>
      <c r="AX865" t="s">
        <v>136</v>
      </c>
      <c r="AY865">
        <v>94.088300000000004</v>
      </c>
      <c r="AZ865" s="3">
        <f t="shared" si="204"/>
        <v>2249.7268504063559</v>
      </c>
      <c r="BA865" s="24">
        <f t="shared" si="205"/>
        <v>192429.97710826213</v>
      </c>
      <c r="BB865" s="24">
        <f t="shared" si="206"/>
        <v>19242.997710826225</v>
      </c>
      <c r="BD865" t="s">
        <v>103</v>
      </c>
      <c r="BE865">
        <v>1</v>
      </c>
      <c r="BG865" t="s">
        <v>5305</v>
      </c>
      <c r="BI865" t="s">
        <v>540</v>
      </c>
      <c r="BN865" t="s">
        <v>5119</v>
      </c>
      <c r="BO865" t="s">
        <v>134</v>
      </c>
      <c r="BP865" t="s">
        <v>5091</v>
      </c>
      <c r="BS865" t="e">
        <f>_xlfn.XLOOKUP(AV865,#REF!,#REF!)</f>
        <v>#REF!</v>
      </c>
    </row>
    <row r="866" spans="3:71" x14ac:dyDescent="0.2">
      <c r="C866" t="s">
        <v>94</v>
      </c>
      <c r="E866" t="s">
        <v>2769</v>
      </c>
      <c r="F866" t="s">
        <v>2770</v>
      </c>
      <c r="G866" t="s">
        <v>2771</v>
      </c>
      <c r="H866" s="1">
        <v>45419</v>
      </c>
      <c r="J866" t="s">
        <v>4778</v>
      </c>
      <c r="K866">
        <v>11</v>
      </c>
      <c r="L866" t="s">
        <v>4667</v>
      </c>
      <c r="M866" t="s">
        <v>3984</v>
      </c>
      <c r="N866" t="s">
        <v>4668</v>
      </c>
      <c r="O866" t="s">
        <v>98</v>
      </c>
      <c r="P866" t="s">
        <v>99</v>
      </c>
      <c r="Q866">
        <f t="shared" si="201"/>
        <v>31</v>
      </c>
      <c r="R866" s="3">
        <v>265000</v>
      </c>
      <c r="S866" s="3">
        <v>44166.666666666664</v>
      </c>
      <c r="T866" s="20">
        <v>0</v>
      </c>
      <c r="U866" s="3">
        <f t="shared" si="209"/>
        <v>0</v>
      </c>
      <c r="V866" s="21"/>
      <c r="W866" s="3">
        <v>1061.698717948718</v>
      </c>
      <c r="X866" s="3">
        <v>613.42592592592587</v>
      </c>
      <c r="Y866" s="22">
        <v>110.41666666666666</v>
      </c>
      <c r="Z866">
        <v>75</v>
      </c>
      <c r="AB866" s="3">
        <v>0</v>
      </c>
      <c r="AC866" s="3">
        <v>4167</v>
      </c>
      <c r="AD866" s="3">
        <f t="shared" si="208"/>
        <v>50194.207977207974</v>
      </c>
      <c r="AE866" s="3">
        <v>4154.166666666667</v>
      </c>
      <c r="AG866" s="3">
        <f t="shared" si="202"/>
        <v>54348.374643874638</v>
      </c>
      <c r="AJ866" s="3">
        <v>4428.6782206037651</v>
      </c>
      <c r="AK866" t="s">
        <v>166</v>
      </c>
      <c r="AL866" t="s">
        <v>165</v>
      </c>
      <c r="AM866" s="23">
        <v>0.05</v>
      </c>
      <c r="AN866" s="24">
        <f t="shared" si="210"/>
        <v>58777.052864478406</v>
      </c>
      <c r="AO866" s="25">
        <f t="shared" si="198"/>
        <v>2938.8526432239205</v>
      </c>
      <c r="AP866" s="3">
        <f t="shared" si="212"/>
        <v>29700</v>
      </c>
      <c r="AQ866" s="24">
        <f t="shared" si="199"/>
        <v>1485</v>
      </c>
      <c r="AR866" s="24">
        <f t="shared" si="200"/>
        <v>92900.905507702322</v>
      </c>
      <c r="AS866" s="24">
        <f t="shared" si="203"/>
        <v>88477.052864478406</v>
      </c>
      <c r="AT866" t="s">
        <v>225</v>
      </c>
      <c r="AU866" t="s">
        <v>225</v>
      </c>
      <c r="AV866" t="s">
        <v>156</v>
      </c>
      <c r="AW866" t="s">
        <v>4825</v>
      </c>
      <c r="AX866" t="s">
        <v>157</v>
      </c>
      <c r="AY866">
        <v>125.569</v>
      </c>
      <c r="AZ866" s="3">
        <f t="shared" si="204"/>
        <v>739.83949468182686</v>
      </c>
      <c r="BA866" s="24">
        <f t="shared" si="205"/>
        <v>88477.052864478406</v>
      </c>
      <c r="BB866" s="24">
        <f t="shared" si="206"/>
        <v>4423.8526432239159</v>
      </c>
      <c r="BD866" t="s">
        <v>103</v>
      </c>
      <c r="BE866">
        <v>1</v>
      </c>
      <c r="BG866" t="s">
        <v>5309</v>
      </c>
      <c r="BI866" t="s">
        <v>144</v>
      </c>
      <c r="BN866" t="s">
        <v>5067</v>
      </c>
      <c r="BO866" t="s">
        <v>5074</v>
      </c>
      <c r="BP866" t="s">
        <v>5093</v>
      </c>
      <c r="BS866" t="e">
        <f>_xlfn.XLOOKUP(AV866,#REF!,#REF!)</f>
        <v>#REF!</v>
      </c>
    </row>
    <row r="867" spans="3:71" x14ac:dyDescent="0.2">
      <c r="C867" t="s">
        <v>94</v>
      </c>
      <c r="E867" t="s">
        <v>2772</v>
      </c>
      <c r="F867" t="s">
        <v>2773</v>
      </c>
      <c r="G867" t="s">
        <v>2774</v>
      </c>
      <c r="H867" s="1">
        <v>45426</v>
      </c>
      <c r="J867" t="s">
        <v>4708</v>
      </c>
      <c r="K867">
        <v>12</v>
      </c>
      <c r="L867" t="s">
        <v>4667</v>
      </c>
      <c r="M867" t="s">
        <v>3984</v>
      </c>
      <c r="N867" t="s">
        <v>4668</v>
      </c>
      <c r="O867" t="s">
        <v>98</v>
      </c>
      <c r="P867" t="s">
        <v>99</v>
      </c>
      <c r="Q867">
        <f t="shared" si="201"/>
        <v>31</v>
      </c>
      <c r="R867" s="3">
        <v>322570</v>
      </c>
      <c r="S867" s="3">
        <v>53761.583333333336</v>
      </c>
      <c r="T867" s="20">
        <v>0</v>
      </c>
      <c r="U867" s="3">
        <f t="shared" si="209"/>
        <v>0</v>
      </c>
      <c r="V867" s="21"/>
      <c r="W867" s="3">
        <v>1292.3477564102566</v>
      </c>
      <c r="X867" s="3">
        <v>746.68981481481489</v>
      </c>
      <c r="Y867" s="22">
        <v>134.40416666666667</v>
      </c>
      <c r="Z867">
        <v>75</v>
      </c>
      <c r="AB867" s="3">
        <v>0</v>
      </c>
      <c r="AC867" s="3">
        <v>4167</v>
      </c>
      <c r="AD867" s="3">
        <f t="shared" si="208"/>
        <v>60177.025071225078</v>
      </c>
      <c r="AE867" s="3">
        <v>4154.166666666667</v>
      </c>
      <c r="AG867" s="3">
        <f t="shared" si="202"/>
        <v>64331.191737891742</v>
      </c>
      <c r="AJ867" s="3">
        <v>4428.6782206037651</v>
      </c>
      <c r="AK867" t="s">
        <v>166</v>
      </c>
      <c r="AL867" t="s">
        <v>165</v>
      </c>
      <c r="AM867" s="23">
        <v>0.05</v>
      </c>
      <c r="AN867" s="24">
        <f t="shared" si="210"/>
        <v>68759.869958495503</v>
      </c>
      <c r="AO867" s="25">
        <f t="shared" si="198"/>
        <v>3437.9934979247755</v>
      </c>
      <c r="AP867" s="3">
        <f t="shared" si="212"/>
        <v>29700</v>
      </c>
      <c r="AQ867" s="24">
        <f t="shared" si="199"/>
        <v>1485</v>
      </c>
      <c r="AR867" s="24">
        <f t="shared" si="200"/>
        <v>103382.86345642028</v>
      </c>
      <c r="AS867" s="24">
        <f t="shared" si="203"/>
        <v>98459.869958495503</v>
      </c>
      <c r="AT867" t="s">
        <v>225</v>
      </c>
      <c r="AU867" t="s">
        <v>225</v>
      </c>
      <c r="AV867" t="s">
        <v>156</v>
      </c>
      <c r="AW867" t="s">
        <v>4915</v>
      </c>
      <c r="AX867" t="s">
        <v>157</v>
      </c>
      <c r="AY867">
        <v>125.569</v>
      </c>
      <c r="AZ867" s="3">
        <f t="shared" si="204"/>
        <v>823.31517696581386</v>
      </c>
      <c r="BA867" s="24">
        <f t="shared" si="205"/>
        <v>98459.869958495503</v>
      </c>
      <c r="BB867" s="24">
        <f t="shared" si="206"/>
        <v>4922.9934979247773</v>
      </c>
      <c r="BD867" t="s">
        <v>103</v>
      </c>
      <c r="BE867">
        <v>1</v>
      </c>
      <c r="BG867" t="s">
        <v>5309</v>
      </c>
      <c r="BI867" t="s">
        <v>144</v>
      </c>
      <c r="BN867" t="s">
        <v>5067</v>
      </c>
      <c r="BO867" t="s">
        <v>5074</v>
      </c>
      <c r="BP867" t="s">
        <v>5141</v>
      </c>
      <c r="BS867" t="e">
        <f>_xlfn.XLOOKUP(AV867,#REF!,#REF!)</f>
        <v>#REF!</v>
      </c>
    </row>
    <row r="868" spans="3:71" x14ac:dyDescent="0.2">
      <c r="C868" t="s">
        <v>94</v>
      </c>
      <c r="E868" t="s">
        <v>2775</v>
      </c>
      <c r="F868" t="s">
        <v>2776</v>
      </c>
      <c r="G868" t="s">
        <v>2777</v>
      </c>
      <c r="H868" s="1">
        <v>45453</v>
      </c>
      <c r="J868" t="s">
        <v>4708</v>
      </c>
      <c r="K868">
        <v>12</v>
      </c>
      <c r="L868" t="s">
        <v>4703</v>
      </c>
      <c r="M868" t="s">
        <v>293</v>
      </c>
      <c r="N868" t="s">
        <v>4668</v>
      </c>
      <c r="O868" t="s">
        <v>98</v>
      </c>
      <c r="P868" t="s">
        <v>99</v>
      </c>
      <c r="Q868">
        <f t="shared" si="201"/>
        <v>31</v>
      </c>
      <c r="R868" s="3">
        <v>475000</v>
      </c>
      <c r="S868" s="3">
        <v>81112.25</v>
      </c>
      <c r="T868" s="20">
        <v>0</v>
      </c>
      <c r="U868" s="3">
        <f t="shared" si="209"/>
        <v>0</v>
      </c>
      <c r="V868" s="21"/>
      <c r="W868" s="3">
        <v>1903.0448717948721</v>
      </c>
      <c r="X868" s="3">
        <v>1099.5370370370372</v>
      </c>
      <c r="Y868" s="22">
        <v>197.91666666666669</v>
      </c>
      <c r="Z868">
        <v>75</v>
      </c>
      <c r="AB868" s="3">
        <v>0</v>
      </c>
      <c r="AC868" s="3">
        <v>4167</v>
      </c>
      <c r="AD868" s="3">
        <f t="shared" si="208"/>
        <v>88554.748575498583</v>
      </c>
      <c r="AE868" s="3">
        <v>5687.5</v>
      </c>
      <c r="AG868" s="3">
        <f t="shared" si="202"/>
        <v>94242.248575498583</v>
      </c>
      <c r="AJ868" s="3">
        <v>7530.1189525032505</v>
      </c>
      <c r="AK868" t="s">
        <v>523</v>
      </c>
      <c r="AL868" t="s">
        <v>524</v>
      </c>
      <c r="AM868" s="23">
        <v>8.5000000000000006E-2</v>
      </c>
      <c r="AN868" s="24">
        <f t="shared" si="210"/>
        <v>101772.36752800184</v>
      </c>
      <c r="AO868" s="25">
        <f t="shared" si="198"/>
        <v>8650.6512398801569</v>
      </c>
      <c r="AP868" s="3">
        <f t="shared" si="212"/>
        <v>29700</v>
      </c>
      <c r="AQ868" s="24">
        <f t="shared" si="199"/>
        <v>2524.5</v>
      </c>
      <c r="AR868" s="24">
        <f t="shared" si="200"/>
        <v>142647.51876788199</v>
      </c>
      <c r="AS868" s="24">
        <f t="shared" si="203"/>
        <v>131472.36752800184</v>
      </c>
      <c r="AT868" t="s">
        <v>134</v>
      </c>
      <c r="AU868" t="s">
        <v>134</v>
      </c>
      <c r="AV868" t="s">
        <v>135</v>
      </c>
      <c r="AW868">
        <v>35802</v>
      </c>
      <c r="AX868" t="s">
        <v>136</v>
      </c>
      <c r="AY868">
        <v>94.088300000000004</v>
      </c>
      <c r="AZ868" s="3">
        <f t="shared" si="204"/>
        <v>1516.1026266590213</v>
      </c>
      <c r="BA868" s="24">
        <f t="shared" si="205"/>
        <v>131472.36752800184</v>
      </c>
      <c r="BB868" s="24">
        <f t="shared" si="206"/>
        <v>11175.151239880157</v>
      </c>
      <c r="BD868" t="s">
        <v>103</v>
      </c>
      <c r="BE868">
        <v>1</v>
      </c>
      <c r="BG868" t="s">
        <v>5305</v>
      </c>
      <c r="BI868" t="s">
        <v>199</v>
      </c>
      <c r="BN868" t="s">
        <v>5138</v>
      </c>
      <c r="BO868" t="s">
        <v>5061</v>
      </c>
      <c r="BP868" t="s">
        <v>5107</v>
      </c>
      <c r="BS868" t="e">
        <f>_xlfn.XLOOKUP(AV868,#REF!,#REF!)</f>
        <v>#REF!</v>
      </c>
    </row>
    <row r="869" spans="3:71" x14ac:dyDescent="0.2">
      <c r="C869" t="s">
        <v>94</v>
      </c>
      <c r="E869" t="s">
        <v>2778</v>
      </c>
      <c r="F869" t="s">
        <v>2779</v>
      </c>
      <c r="G869" t="s">
        <v>2780</v>
      </c>
      <c r="H869" s="1">
        <v>45481</v>
      </c>
      <c r="J869" t="s">
        <v>4708</v>
      </c>
      <c r="K869">
        <v>12</v>
      </c>
      <c r="L869" t="s">
        <v>4703</v>
      </c>
      <c r="M869" t="s">
        <v>293</v>
      </c>
      <c r="N869" t="s">
        <v>4668</v>
      </c>
      <c r="O869" t="s">
        <v>98</v>
      </c>
      <c r="P869" t="s">
        <v>99</v>
      </c>
      <c r="Q869">
        <f t="shared" si="201"/>
        <v>31</v>
      </c>
      <c r="R869" s="3">
        <v>500000</v>
      </c>
      <c r="S869" s="3">
        <v>85061.833333333328</v>
      </c>
      <c r="T869" s="20">
        <v>0</v>
      </c>
      <c r="U869" s="3">
        <f t="shared" si="209"/>
        <v>0</v>
      </c>
      <c r="V869" s="21"/>
      <c r="W869" s="3">
        <v>2003.2051282051279</v>
      </c>
      <c r="X869" s="3">
        <v>1157.4074074074074</v>
      </c>
      <c r="Y869" s="22">
        <v>208.33333333333331</v>
      </c>
      <c r="Z869">
        <v>75</v>
      </c>
      <c r="AB869" s="3">
        <v>0</v>
      </c>
      <c r="AC869" s="3">
        <v>4167</v>
      </c>
      <c r="AD869" s="3">
        <f t="shared" si="208"/>
        <v>92672.779202279184</v>
      </c>
      <c r="AE869" s="3">
        <v>5687.5</v>
      </c>
      <c r="AG869" s="3">
        <f t="shared" si="202"/>
        <v>98360.279202279184</v>
      </c>
      <c r="AJ869" s="3">
        <v>7530.1189525032505</v>
      </c>
      <c r="AK869" t="s">
        <v>523</v>
      </c>
      <c r="AL869" t="s">
        <v>524</v>
      </c>
      <c r="AM869" s="23">
        <v>8.5000000000000006E-2</v>
      </c>
      <c r="AN869" s="24">
        <f t="shared" si="210"/>
        <v>105890.39815478244</v>
      </c>
      <c r="AO869" s="25">
        <f t="shared" si="198"/>
        <v>9000.6838431565084</v>
      </c>
      <c r="AP869" s="3">
        <f t="shared" si="212"/>
        <v>29700</v>
      </c>
      <c r="AQ869" s="24">
        <f t="shared" si="199"/>
        <v>2524.5</v>
      </c>
      <c r="AR869" s="24">
        <f t="shared" si="200"/>
        <v>147115.58199793895</v>
      </c>
      <c r="AS869" s="24">
        <f t="shared" si="203"/>
        <v>135590.39815478242</v>
      </c>
      <c r="AT869" t="s">
        <v>134</v>
      </c>
      <c r="AU869" t="s">
        <v>134</v>
      </c>
      <c r="AV869" t="s">
        <v>135</v>
      </c>
      <c r="AW869">
        <v>35802</v>
      </c>
      <c r="AX869" t="s">
        <v>136</v>
      </c>
      <c r="AY869">
        <v>94.088300000000004</v>
      </c>
      <c r="AZ869" s="3">
        <f t="shared" si="204"/>
        <v>1563.5906058238797</v>
      </c>
      <c r="BA869" s="24">
        <f t="shared" si="205"/>
        <v>135590.39815478242</v>
      </c>
      <c r="BB869" s="24">
        <f t="shared" si="206"/>
        <v>11525.183843156527</v>
      </c>
      <c r="BD869" t="s">
        <v>103</v>
      </c>
      <c r="BE869">
        <v>1</v>
      </c>
      <c r="BG869" t="s">
        <v>5305</v>
      </c>
      <c r="BI869" t="s">
        <v>199</v>
      </c>
      <c r="BN869" t="s">
        <v>5138</v>
      </c>
      <c r="BO869" t="s">
        <v>5061</v>
      </c>
      <c r="BP869" t="s">
        <v>5107</v>
      </c>
      <c r="BS869" t="e">
        <f>_xlfn.XLOOKUP(AV869,#REF!,#REF!)</f>
        <v>#REF!</v>
      </c>
    </row>
    <row r="870" spans="3:71" x14ac:dyDescent="0.2">
      <c r="C870" t="s">
        <v>94</v>
      </c>
      <c r="E870" t="s">
        <v>2781</v>
      </c>
      <c r="F870" t="s">
        <v>2782</v>
      </c>
      <c r="G870" t="s">
        <v>2783</v>
      </c>
      <c r="H870" s="1">
        <v>45453</v>
      </c>
      <c r="J870" t="s">
        <v>4708</v>
      </c>
      <c r="K870">
        <v>12</v>
      </c>
      <c r="L870" t="s">
        <v>4703</v>
      </c>
      <c r="M870" t="s">
        <v>293</v>
      </c>
      <c r="N870" t="s">
        <v>4668</v>
      </c>
      <c r="O870" t="s">
        <v>98</v>
      </c>
      <c r="P870" t="s">
        <v>99</v>
      </c>
      <c r="Q870">
        <f t="shared" si="201"/>
        <v>31</v>
      </c>
      <c r="R870" s="3">
        <v>525000</v>
      </c>
      <c r="S870" s="3">
        <v>88118.75</v>
      </c>
      <c r="T870" s="20">
        <v>0</v>
      </c>
      <c r="U870" s="3">
        <f t="shared" si="209"/>
        <v>0</v>
      </c>
      <c r="V870" s="21"/>
      <c r="W870" s="3">
        <v>2103.3653846153843</v>
      </c>
      <c r="X870" s="3">
        <v>1215.2777777777778</v>
      </c>
      <c r="Y870" s="22">
        <v>218.75</v>
      </c>
      <c r="Z870">
        <v>75</v>
      </c>
      <c r="AB870" s="3">
        <v>0</v>
      </c>
      <c r="AC870" s="3">
        <v>4167</v>
      </c>
      <c r="AD870" s="3">
        <f t="shared" si="208"/>
        <v>95898.143162393171</v>
      </c>
      <c r="AE870" s="3">
        <v>5687.5</v>
      </c>
      <c r="AG870" s="3">
        <f t="shared" si="202"/>
        <v>101585.64316239317</v>
      </c>
      <c r="AJ870" s="3">
        <v>7530.1189525032505</v>
      </c>
      <c r="AK870" t="s">
        <v>523</v>
      </c>
      <c r="AL870" t="s">
        <v>524</v>
      </c>
      <c r="AM870" s="23">
        <v>8.5000000000000006E-2</v>
      </c>
      <c r="AN870" s="24">
        <f t="shared" si="210"/>
        <v>109115.76211489642</v>
      </c>
      <c r="AO870" s="25">
        <f t="shared" si="198"/>
        <v>9274.8397797661964</v>
      </c>
      <c r="AP870" s="3">
        <f t="shared" si="212"/>
        <v>29700</v>
      </c>
      <c r="AQ870" s="24">
        <f t="shared" si="199"/>
        <v>2524.5</v>
      </c>
      <c r="AR870" s="24">
        <f t="shared" si="200"/>
        <v>150615.10189466263</v>
      </c>
      <c r="AS870" s="24">
        <f t="shared" si="203"/>
        <v>138815.76211489644</v>
      </c>
      <c r="AT870" t="s">
        <v>134</v>
      </c>
      <c r="AU870" t="s">
        <v>134</v>
      </c>
      <c r="AV870" t="s">
        <v>135</v>
      </c>
      <c r="AW870">
        <v>35802</v>
      </c>
      <c r="AX870" t="s">
        <v>136</v>
      </c>
      <c r="AY870">
        <v>94.088300000000004</v>
      </c>
      <c r="AZ870" s="3">
        <f t="shared" si="204"/>
        <v>1600.7846022795886</v>
      </c>
      <c r="BA870" s="24">
        <f t="shared" si="205"/>
        <v>138815.76211489644</v>
      </c>
      <c r="BB870" s="24">
        <f t="shared" si="206"/>
        <v>11799.339779766189</v>
      </c>
      <c r="BD870" t="s">
        <v>103</v>
      </c>
      <c r="BE870">
        <v>1</v>
      </c>
      <c r="BG870" t="s">
        <v>5305</v>
      </c>
      <c r="BI870" t="s">
        <v>199</v>
      </c>
      <c r="BN870" t="s">
        <v>5060</v>
      </c>
      <c r="BO870" t="s">
        <v>5061</v>
      </c>
      <c r="BP870" t="s">
        <v>5062</v>
      </c>
      <c r="BS870" t="e">
        <f>_xlfn.XLOOKUP(AV870,#REF!,#REF!)</f>
        <v>#REF!</v>
      </c>
    </row>
    <row r="871" spans="3:71" x14ac:dyDescent="0.2">
      <c r="C871" t="s">
        <v>94</v>
      </c>
      <c r="E871" t="s">
        <v>2784</v>
      </c>
      <c r="F871" t="s">
        <v>2785</v>
      </c>
      <c r="G871" t="s">
        <v>2786</v>
      </c>
      <c r="H871" s="1">
        <v>45439</v>
      </c>
      <c r="J871" t="s">
        <v>4708</v>
      </c>
      <c r="K871">
        <v>12</v>
      </c>
      <c r="L871" t="s">
        <v>4703</v>
      </c>
      <c r="M871" t="s">
        <v>293</v>
      </c>
      <c r="N871" t="s">
        <v>4668</v>
      </c>
      <c r="O871" t="s">
        <v>98</v>
      </c>
      <c r="P871" t="s">
        <v>99</v>
      </c>
      <c r="Q871">
        <f t="shared" si="201"/>
        <v>31</v>
      </c>
      <c r="R871" s="3">
        <v>475000</v>
      </c>
      <c r="S871" s="3">
        <v>81281.333333333328</v>
      </c>
      <c r="T871" s="20">
        <v>0</v>
      </c>
      <c r="U871" s="3">
        <f t="shared" si="209"/>
        <v>0</v>
      </c>
      <c r="V871" s="21"/>
      <c r="W871" s="3">
        <v>1903.0448717948721</v>
      </c>
      <c r="X871" s="3">
        <v>1099.5370370370372</v>
      </c>
      <c r="Y871" s="22">
        <v>197.91666666666669</v>
      </c>
      <c r="Z871">
        <v>75</v>
      </c>
      <c r="AB871" s="3">
        <v>3125.6521610488526</v>
      </c>
      <c r="AC871" s="3">
        <v>4167</v>
      </c>
      <c r="AD871" s="3">
        <f t="shared" si="208"/>
        <v>91849.484069880767</v>
      </c>
      <c r="AE871" s="3">
        <v>5687.5</v>
      </c>
      <c r="AG871" s="3">
        <f t="shared" si="202"/>
        <v>97536.984069880767</v>
      </c>
      <c r="AJ871" s="3">
        <v>3900.7409927950625</v>
      </c>
      <c r="AK871" t="s">
        <v>289</v>
      </c>
      <c r="AL871" t="s">
        <v>290</v>
      </c>
      <c r="AM871" s="23">
        <v>8.5000000000000006E-2</v>
      </c>
      <c r="AN871" s="24">
        <f t="shared" si="210"/>
        <v>101437.72506267583</v>
      </c>
      <c r="AO871" s="25">
        <f t="shared" si="198"/>
        <v>8622.206630327446</v>
      </c>
      <c r="AP871" s="3">
        <f t="shared" si="212"/>
        <v>29700</v>
      </c>
      <c r="AQ871" s="24">
        <f t="shared" si="199"/>
        <v>2524.5</v>
      </c>
      <c r="AR871" s="24">
        <f t="shared" si="200"/>
        <v>142284.43169300328</v>
      </c>
      <c r="AS871" s="24">
        <f t="shared" si="203"/>
        <v>131137.72506267583</v>
      </c>
      <c r="AT871" t="s">
        <v>2250</v>
      </c>
      <c r="AU871" t="s">
        <v>2250</v>
      </c>
      <c r="AV871" t="s">
        <v>2251</v>
      </c>
      <c r="AW871" t="s">
        <v>4932</v>
      </c>
      <c r="AX871" t="s">
        <v>102</v>
      </c>
      <c r="AY871">
        <v>108.643</v>
      </c>
      <c r="AZ871" s="3">
        <f t="shared" si="204"/>
        <v>1309.6511666007316</v>
      </c>
      <c r="BA871" s="24">
        <f t="shared" si="205"/>
        <v>131137.72506267583</v>
      </c>
      <c r="BB871" s="24">
        <f t="shared" si="206"/>
        <v>11146.706630327448</v>
      </c>
      <c r="BD871" t="s">
        <v>103</v>
      </c>
      <c r="BE871">
        <v>1</v>
      </c>
      <c r="BG871" t="s">
        <v>5320</v>
      </c>
      <c r="BI871" t="s">
        <v>312</v>
      </c>
      <c r="BN871" t="s">
        <v>5117</v>
      </c>
      <c r="BO871" t="s">
        <v>2250</v>
      </c>
      <c r="BP871" t="s">
        <v>5062</v>
      </c>
      <c r="BS871" t="e">
        <f>_xlfn.XLOOKUP(AV871,#REF!,#REF!)</f>
        <v>#REF!</v>
      </c>
    </row>
    <row r="872" spans="3:71" x14ac:dyDescent="0.2">
      <c r="C872" t="s">
        <v>94</v>
      </c>
      <c r="E872" t="s">
        <v>2787</v>
      </c>
      <c r="F872" t="s">
        <v>2788</v>
      </c>
      <c r="G872" t="s">
        <v>2789</v>
      </c>
      <c r="H872" s="1">
        <v>45460</v>
      </c>
      <c r="J872" t="s">
        <v>4708</v>
      </c>
      <c r="K872">
        <v>12</v>
      </c>
      <c r="L872" t="s">
        <v>4703</v>
      </c>
      <c r="M872" t="s">
        <v>293</v>
      </c>
      <c r="N872" t="s">
        <v>4668</v>
      </c>
      <c r="O872" t="s">
        <v>98</v>
      </c>
      <c r="P872" t="s">
        <v>99</v>
      </c>
      <c r="Q872">
        <f t="shared" si="201"/>
        <v>31</v>
      </c>
      <c r="R872" s="3">
        <v>475000</v>
      </c>
      <c r="S872" s="3">
        <v>81027.75</v>
      </c>
      <c r="T872" s="20">
        <v>0</v>
      </c>
      <c r="U872" s="3">
        <f t="shared" si="209"/>
        <v>0</v>
      </c>
      <c r="V872" s="21"/>
      <c r="W872" s="3">
        <v>1903.0448717948721</v>
      </c>
      <c r="X872" s="3">
        <v>1099.5370370370372</v>
      </c>
      <c r="Y872" s="22">
        <v>197.91666666666669</v>
      </c>
      <c r="Z872">
        <v>75</v>
      </c>
      <c r="AB872" s="3">
        <v>3894.0032330864269</v>
      </c>
      <c r="AC872" s="3">
        <v>4167</v>
      </c>
      <c r="AD872" s="3">
        <f t="shared" si="208"/>
        <v>92364.251808585017</v>
      </c>
      <c r="AE872" s="3">
        <v>5687.5</v>
      </c>
      <c r="AG872" s="3">
        <f t="shared" si="202"/>
        <v>98051.751808585017</v>
      </c>
      <c r="AJ872" s="3">
        <v>3900.7409927950625</v>
      </c>
      <c r="AK872" t="s">
        <v>289</v>
      </c>
      <c r="AL872" t="s">
        <v>290</v>
      </c>
      <c r="AM872" s="23">
        <v>8.5000000000000006E-2</v>
      </c>
      <c r="AN872" s="24">
        <f t="shared" si="210"/>
        <v>101952.49280138008</v>
      </c>
      <c r="AO872" s="25">
        <f t="shared" si="198"/>
        <v>8665.9618881173083</v>
      </c>
      <c r="AP872" s="3">
        <f t="shared" si="212"/>
        <v>29700</v>
      </c>
      <c r="AQ872" s="24">
        <f t="shared" si="199"/>
        <v>2524.5</v>
      </c>
      <c r="AR872" s="24">
        <f t="shared" si="200"/>
        <v>142842.95468949739</v>
      </c>
      <c r="AS872" s="24">
        <f t="shared" si="203"/>
        <v>131652.49280138008</v>
      </c>
      <c r="AT872" t="s">
        <v>2250</v>
      </c>
      <c r="AU872" t="s">
        <v>2250</v>
      </c>
      <c r="AV872" t="s">
        <v>2251</v>
      </c>
      <c r="AW872" t="s">
        <v>4932</v>
      </c>
      <c r="AX872" t="s">
        <v>102</v>
      </c>
      <c r="AY872">
        <v>108.643</v>
      </c>
      <c r="AZ872" s="3">
        <f t="shared" si="204"/>
        <v>1314.7920684213193</v>
      </c>
      <c r="BA872" s="24">
        <f t="shared" si="205"/>
        <v>131652.49280138008</v>
      </c>
      <c r="BB872" s="24">
        <f t="shared" si="206"/>
        <v>11190.461888117308</v>
      </c>
      <c r="BD872" t="s">
        <v>103</v>
      </c>
      <c r="BE872">
        <v>1</v>
      </c>
      <c r="BG872" t="s">
        <v>5320</v>
      </c>
      <c r="BI872" t="s">
        <v>312</v>
      </c>
      <c r="BN872" t="s">
        <v>5117</v>
      </c>
      <c r="BO872" t="s">
        <v>2250</v>
      </c>
      <c r="BP872" t="s">
        <v>5062</v>
      </c>
      <c r="BS872" t="e">
        <f>_xlfn.XLOOKUP(AV872,#REF!,#REF!)</f>
        <v>#REF!</v>
      </c>
    </row>
    <row r="873" spans="3:71" x14ac:dyDescent="0.2">
      <c r="C873" t="s">
        <v>94</v>
      </c>
      <c r="E873" t="s">
        <v>2790</v>
      </c>
      <c r="F873" t="s">
        <v>2791</v>
      </c>
      <c r="G873" t="s">
        <v>2792</v>
      </c>
      <c r="H873" s="1">
        <v>45432</v>
      </c>
      <c r="J873" t="s">
        <v>4678</v>
      </c>
      <c r="K873">
        <v>15</v>
      </c>
      <c r="L873" t="s">
        <v>4703</v>
      </c>
      <c r="M873" t="s">
        <v>4849</v>
      </c>
      <c r="N873" t="s">
        <v>4911</v>
      </c>
      <c r="O873" t="s">
        <v>98</v>
      </c>
      <c r="P873" t="s">
        <v>99</v>
      </c>
      <c r="Q873">
        <f t="shared" si="201"/>
        <v>31</v>
      </c>
      <c r="R873" s="3">
        <v>495667</v>
      </c>
      <c r="S873" s="3">
        <v>82611.083333333328</v>
      </c>
      <c r="T873" s="20">
        <v>0</v>
      </c>
      <c r="U873" s="3">
        <f t="shared" si="209"/>
        <v>0</v>
      </c>
      <c r="V873" s="21">
        <v>7200</v>
      </c>
      <c r="W873" s="3">
        <v>1985.8453525641025</v>
      </c>
      <c r="X873" s="3">
        <v>1147.3773148148148</v>
      </c>
      <c r="Y873" s="22">
        <v>206.52791666666667</v>
      </c>
      <c r="Z873">
        <v>75</v>
      </c>
      <c r="AB873" s="3">
        <v>0</v>
      </c>
      <c r="AC873" s="3">
        <v>4167</v>
      </c>
      <c r="AD873" s="3">
        <f t="shared" si="208"/>
        <v>97392.833917378928</v>
      </c>
      <c r="AE873" s="3">
        <v>5687.5</v>
      </c>
      <c r="AG873" s="3">
        <f t="shared" si="202"/>
        <v>103080.33391737893</v>
      </c>
      <c r="AJ873" s="3">
        <v>25969.360295241226</v>
      </c>
      <c r="AK873" t="s">
        <v>529</v>
      </c>
      <c r="AL873" t="s">
        <v>530</v>
      </c>
      <c r="AM873" s="23">
        <v>8.5000000000000006E-2</v>
      </c>
      <c r="AN873" s="24">
        <f t="shared" si="210"/>
        <v>129049.69421262015</v>
      </c>
      <c r="AO873" s="25">
        <f t="shared" si="198"/>
        <v>10969.224008072713</v>
      </c>
      <c r="AP873" s="3">
        <v>0</v>
      </c>
      <c r="AQ873" s="24">
        <f t="shared" si="199"/>
        <v>0</v>
      </c>
      <c r="AR873" s="24">
        <f t="shared" si="200"/>
        <v>140018.91822069287</v>
      </c>
      <c r="AS873" s="24">
        <f t="shared" si="203"/>
        <v>129049.69421262015</v>
      </c>
      <c r="AT873" t="s">
        <v>188</v>
      </c>
      <c r="AU873" t="s">
        <v>1837</v>
      </c>
      <c r="AV873" t="s">
        <v>1838</v>
      </c>
      <c r="AW873">
        <v>6390</v>
      </c>
      <c r="AX873" t="s">
        <v>169</v>
      </c>
      <c r="AY873">
        <v>1</v>
      </c>
      <c r="AZ873" s="3">
        <f t="shared" si="204"/>
        <v>140018.91822069287</v>
      </c>
      <c r="BA873" s="24">
        <f t="shared" si="205"/>
        <v>129049.69421262015</v>
      </c>
      <c r="BB873" s="24">
        <f t="shared" si="206"/>
        <v>10969.224008072721</v>
      </c>
      <c r="BD873" t="s">
        <v>103</v>
      </c>
      <c r="BE873">
        <v>1</v>
      </c>
      <c r="BG873" t="s">
        <v>5317</v>
      </c>
      <c r="BI873" t="s">
        <v>531</v>
      </c>
      <c r="BN873" t="s">
        <v>5125</v>
      </c>
      <c r="BO873" t="s">
        <v>5061</v>
      </c>
      <c r="BP873" t="s">
        <v>188</v>
      </c>
      <c r="BS873" t="e">
        <f>_xlfn.XLOOKUP(AV873,#REF!,#REF!)</f>
        <v>#REF!</v>
      </c>
    </row>
    <row r="874" spans="3:71" x14ac:dyDescent="0.2">
      <c r="C874" t="s">
        <v>94</v>
      </c>
      <c r="E874" t="s">
        <v>2793</v>
      </c>
      <c r="F874" t="s">
        <v>2794</v>
      </c>
      <c r="G874" t="s">
        <v>2795</v>
      </c>
      <c r="H874" s="1">
        <v>45432</v>
      </c>
      <c r="J874" t="s">
        <v>4697</v>
      </c>
      <c r="K874">
        <v>14</v>
      </c>
      <c r="L874" t="s">
        <v>4691</v>
      </c>
      <c r="M874" t="s">
        <v>4444</v>
      </c>
      <c r="N874" t="s">
        <v>4668</v>
      </c>
      <c r="O874" t="s">
        <v>98</v>
      </c>
      <c r="P874" t="s">
        <v>99</v>
      </c>
      <c r="Q874">
        <f t="shared" si="201"/>
        <v>31</v>
      </c>
      <c r="R874" s="3">
        <v>964365</v>
      </c>
      <c r="S874" s="3">
        <v>160727.5</v>
      </c>
      <c r="T874" s="20">
        <v>0</v>
      </c>
      <c r="U874" s="3">
        <f t="shared" si="209"/>
        <v>0</v>
      </c>
      <c r="V874" s="21"/>
      <c r="W874" s="3">
        <v>3863.6418269230776</v>
      </c>
      <c r="X874" s="3">
        <v>2232.3263888888891</v>
      </c>
      <c r="Y874" s="22">
        <v>401.81875000000002</v>
      </c>
      <c r="Z874">
        <v>75</v>
      </c>
      <c r="AB874" s="3">
        <v>0</v>
      </c>
      <c r="AC874" s="3">
        <v>4167</v>
      </c>
      <c r="AD874" s="3">
        <f t="shared" si="208"/>
        <v>171467.28696581195</v>
      </c>
      <c r="AE874" s="3">
        <v>7046.666666666667</v>
      </c>
      <c r="AG874" s="3">
        <f t="shared" si="202"/>
        <v>178513.9536324786</v>
      </c>
      <c r="AJ874" s="3">
        <v>0</v>
      </c>
      <c r="AK874" t="s">
        <v>100</v>
      </c>
      <c r="AM874" s="23">
        <v>0.1</v>
      </c>
      <c r="AN874" s="24">
        <f t="shared" si="210"/>
        <v>178513.9536324786</v>
      </c>
      <c r="AO874" s="25">
        <f t="shared" si="198"/>
        <v>17851.395363247862</v>
      </c>
      <c r="AP874" s="3">
        <f t="shared" ref="AP874:AP888" si="213">+(29700/31)*Q874</f>
        <v>29700</v>
      </c>
      <c r="AQ874" s="24">
        <f t="shared" si="199"/>
        <v>2970</v>
      </c>
      <c r="AR874" s="24">
        <f t="shared" si="200"/>
        <v>229035.34899572647</v>
      </c>
      <c r="AS874" s="24">
        <f t="shared" si="203"/>
        <v>208213.9536324786</v>
      </c>
      <c r="AT874" t="s">
        <v>1620</v>
      </c>
      <c r="AU874" t="s">
        <v>1620</v>
      </c>
      <c r="AV874" t="s">
        <v>1620</v>
      </c>
      <c r="AW874">
        <v>2061149</v>
      </c>
      <c r="AX874" t="s">
        <v>102</v>
      </c>
      <c r="AY874">
        <v>108.643</v>
      </c>
      <c r="AZ874" s="3">
        <f t="shared" si="204"/>
        <v>2108.1463968753301</v>
      </c>
      <c r="BA874" s="24">
        <f t="shared" si="205"/>
        <v>208213.9536324786</v>
      </c>
      <c r="BB874" s="24">
        <f t="shared" si="206"/>
        <v>20821.395363247866</v>
      </c>
      <c r="BD874" t="s">
        <v>103</v>
      </c>
      <c r="BE874">
        <v>1</v>
      </c>
      <c r="BG874" t="s">
        <v>5304</v>
      </c>
      <c r="BI874" t="s">
        <v>598</v>
      </c>
      <c r="BN874" t="s">
        <v>5128</v>
      </c>
      <c r="BO874" t="s">
        <v>5182</v>
      </c>
      <c r="BP874" t="s">
        <v>5091</v>
      </c>
      <c r="BS874" t="e">
        <f>_xlfn.XLOOKUP(AV874,#REF!,#REF!)</f>
        <v>#REF!</v>
      </c>
    </row>
    <row r="875" spans="3:71" x14ac:dyDescent="0.2">
      <c r="C875" t="s">
        <v>94</v>
      </c>
      <c r="E875" t="s">
        <v>2796</v>
      </c>
      <c r="F875" t="s">
        <v>2797</v>
      </c>
      <c r="G875" t="s">
        <v>2798</v>
      </c>
      <c r="H875" s="1">
        <v>45523</v>
      </c>
      <c r="J875" t="s">
        <v>4702</v>
      </c>
      <c r="K875">
        <v>13</v>
      </c>
      <c r="L875" t="s">
        <v>4703</v>
      </c>
      <c r="M875" t="s">
        <v>293</v>
      </c>
      <c r="N875" t="s">
        <v>4668</v>
      </c>
      <c r="O875" t="s">
        <v>98</v>
      </c>
      <c r="P875" t="s">
        <v>99</v>
      </c>
      <c r="Q875">
        <f t="shared" si="201"/>
        <v>31</v>
      </c>
      <c r="R875" s="3">
        <v>775000</v>
      </c>
      <c r="S875" s="3">
        <v>130689.75000000001</v>
      </c>
      <c r="T875" s="20">
        <v>0</v>
      </c>
      <c r="U875" s="3">
        <f t="shared" si="209"/>
        <v>0</v>
      </c>
      <c r="V875" s="21"/>
      <c r="W875" s="3">
        <v>3104.9679487179487</v>
      </c>
      <c r="X875" s="3">
        <v>1793.9814814814815</v>
      </c>
      <c r="Y875" s="22">
        <v>322.91666666666669</v>
      </c>
      <c r="Z875">
        <v>75</v>
      </c>
      <c r="AB875" s="3">
        <v>6041.2883624074348</v>
      </c>
      <c r="AC875" s="3">
        <v>4167</v>
      </c>
      <c r="AD875" s="3">
        <f t="shared" si="208"/>
        <v>146194.90445927356</v>
      </c>
      <c r="AE875" s="3">
        <v>5687.5</v>
      </c>
      <c r="AG875" s="3">
        <f t="shared" si="202"/>
        <v>151882.40445927356</v>
      </c>
      <c r="AJ875" s="3">
        <v>3900.7409927950625</v>
      </c>
      <c r="AK875" t="s">
        <v>289</v>
      </c>
      <c r="AL875" t="s">
        <v>290</v>
      </c>
      <c r="AM875" s="23">
        <v>8.5000000000000006E-2</v>
      </c>
      <c r="AN875" s="24">
        <f t="shared" si="210"/>
        <v>155783.14545206862</v>
      </c>
      <c r="AO875" s="25">
        <f t="shared" si="198"/>
        <v>13241.567363425835</v>
      </c>
      <c r="AP875" s="3">
        <f t="shared" si="213"/>
        <v>29700</v>
      </c>
      <c r="AQ875" s="24">
        <f t="shared" si="199"/>
        <v>2524.5</v>
      </c>
      <c r="AR875" s="24">
        <f t="shared" si="200"/>
        <v>201249.21281549445</v>
      </c>
      <c r="AS875" s="24">
        <f t="shared" si="203"/>
        <v>185483.14545206862</v>
      </c>
      <c r="AT875" t="s">
        <v>2250</v>
      </c>
      <c r="AU875" t="s">
        <v>2250</v>
      </c>
      <c r="AV875" t="s">
        <v>2251</v>
      </c>
      <c r="AW875" t="s">
        <v>4932</v>
      </c>
      <c r="AX875" t="s">
        <v>102</v>
      </c>
      <c r="AY875">
        <v>108.643</v>
      </c>
      <c r="AZ875" s="3">
        <f t="shared" si="204"/>
        <v>1852.3900556455037</v>
      </c>
      <c r="BA875" s="24">
        <f t="shared" si="205"/>
        <v>185483.14545206862</v>
      </c>
      <c r="BB875" s="24">
        <f t="shared" si="206"/>
        <v>15766.067363425827</v>
      </c>
      <c r="BD875" t="s">
        <v>103</v>
      </c>
      <c r="BE875">
        <v>1</v>
      </c>
      <c r="BG875" t="s">
        <v>5320</v>
      </c>
      <c r="BI875" t="s">
        <v>312</v>
      </c>
      <c r="BN875" t="s">
        <v>5117</v>
      </c>
      <c r="BO875" t="s">
        <v>5061</v>
      </c>
      <c r="BP875" t="s">
        <v>5062</v>
      </c>
      <c r="BS875" t="e">
        <f>_xlfn.XLOOKUP(AV875,#REF!,#REF!)</f>
        <v>#REF!</v>
      </c>
    </row>
    <row r="876" spans="3:71" x14ac:dyDescent="0.2">
      <c r="C876" t="s">
        <v>94</v>
      </c>
      <c r="E876" t="s">
        <v>2799</v>
      </c>
      <c r="F876" t="s">
        <v>2800</v>
      </c>
      <c r="G876" t="s">
        <v>2801</v>
      </c>
      <c r="H876" s="1">
        <v>45474</v>
      </c>
      <c r="J876" t="s">
        <v>151</v>
      </c>
      <c r="K876">
        <v>16</v>
      </c>
      <c r="L876" t="s">
        <v>4691</v>
      </c>
      <c r="M876" t="s">
        <v>4444</v>
      </c>
      <c r="N876" t="s">
        <v>4668</v>
      </c>
      <c r="O876" t="s">
        <v>98</v>
      </c>
      <c r="P876" t="s">
        <v>99</v>
      </c>
      <c r="Q876">
        <f t="shared" si="201"/>
        <v>31</v>
      </c>
      <c r="R876" s="3">
        <v>1750000</v>
      </c>
      <c r="S876" s="3">
        <v>291666.66666666669</v>
      </c>
      <c r="T876" s="20">
        <v>0</v>
      </c>
      <c r="U876" s="3">
        <f t="shared" si="209"/>
        <v>0</v>
      </c>
      <c r="V876" s="21"/>
      <c r="W876" s="3">
        <v>7011.2179487179492</v>
      </c>
      <c r="X876" s="3">
        <v>4050.9259259259265</v>
      </c>
      <c r="Y876" s="22">
        <v>729.16666666666674</v>
      </c>
      <c r="Z876">
        <v>75</v>
      </c>
      <c r="AB876" s="3">
        <v>0</v>
      </c>
      <c r="AC876" s="3">
        <v>4167</v>
      </c>
      <c r="AD876" s="3">
        <f t="shared" si="208"/>
        <v>307699.97720797721</v>
      </c>
      <c r="AE876" s="3">
        <v>7046.666666666667</v>
      </c>
      <c r="AG876" s="3">
        <f t="shared" si="202"/>
        <v>314746.64387464389</v>
      </c>
      <c r="AJ876" s="3">
        <v>7372.3146980524034</v>
      </c>
      <c r="AK876" t="s">
        <v>433</v>
      </c>
      <c r="AL876" t="s">
        <v>434</v>
      </c>
      <c r="AM876" s="23">
        <v>0.1</v>
      </c>
      <c r="AN876" s="24">
        <f t="shared" si="210"/>
        <v>322118.95857269631</v>
      </c>
      <c r="AO876" s="25">
        <f t="shared" si="198"/>
        <v>32211.895857269632</v>
      </c>
      <c r="AP876" s="3">
        <f t="shared" si="213"/>
        <v>29700</v>
      </c>
      <c r="AQ876" s="24">
        <f t="shared" si="199"/>
        <v>2970</v>
      </c>
      <c r="AR876" s="24">
        <f t="shared" si="200"/>
        <v>387000.85442996596</v>
      </c>
      <c r="AS876" s="24">
        <f t="shared" si="203"/>
        <v>351818.95857269631</v>
      </c>
      <c r="AT876" t="s">
        <v>2802</v>
      </c>
      <c r="AU876" t="s">
        <v>2802</v>
      </c>
      <c r="AV876" t="s">
        <v>2802</v>
      </c>
      <c r="AW876">
        <v>80153020</v>
      </c>
      <c r="AX876" t="s">
        <v>102</v>
      </c>
      <c r="AY876">
        <v>108.643</v>
      </c>
      <c r="AZ876" s="3">
        <f t="shared" si="204"/>
        <v>3562.1333581543768</v>
      </c>
      <c r="BA876" s="24">
        <f t="shared" si="205"/>
        <v>351818.95857269631</v>
      </c>
      <c r="BB876" s="24">
        <f t="shared" si="206"/>
        <v>35181.895857269643</v>
      </c>
      <c r="BD876" t="s">
        <v>103</v>
      </c>
      <c r="BE876">
        <v>1</v>
      </c>
      <c r="BG876" t="s">
        <v>5322</v>
      </c>
      <c r="BI876" t="s">
        <v>435</v>
      </c>
      <c r="BN876" t="s">
        <v>5119</v>
      </c>
      <c r="BO876" t="s">
        <v>5204</v>
      </c>
      <c r="BP876" t="s">
        <v>5204</v>
      </c>
      <c r="BS876" t="e">
        <f>_xlfn.XLOOKUP(AV876,#REF!,#REF!)</f>
        <v>#REF!</v>
      </c>
    </row>
    <row r="877" spans="3:71" x14ac:dyDescent="0.2">
      <c r="C877" t="s">
        <v>94</v>
      </c>
      <c r="E877" t="s">
        <v>2803</v>
      </c>
      <c r="F877" t="s">
        <v>2804</v>
      </c>
      <c r="G877" t="s">
        <v>2805</v>
      </c>
      <c r="H877" s="1">
        <v>45481</v>
      </c>
      <c r="J877" t="s">
        <v>4678</v>
      </c>
      <c r="K877">
        <v>15</v>
      </c>
      <c r="L877" t="s">
        <v>4691</v>
      </c>
      <c r="M877" t="s">
        <v>4444</v>
      </c>
      <c r="N877" t="s">
        <v>4668</v>
      </c>
      <c r="O877" t="s">
        <v>98</v>
      </c>
      <c r="P877" t="s">
        <v>99</v>
      </c>
      <c r="Q877">
        <f t="shared" si="201"/>
        <v>31</v>
      </c>
      <c r="R877" s="3">
        <v>1097451</v>
      </c>
      <c r="S877" s="3">
        <v>182908.41666666666</v>
      </c>
      <c r="T877" s="20">
        <v>0</v>
      </c>
      <c r="U877" s="3">
        <f t="shared" si="209"/>
        <v>0</v>
      </c>
      <c r="V877" s="21"/>
      <c r="W877" s="3">
        <v>4396.8389423076924</v>
      </c>
      <c r="X877" s="3">
        <v>2540.3958333333335</v>
      </c>
      <c r="Y877" s="22">
        <v>457.27125000000001</v>
      </c>
      <c r="Z877">
        <v>75</v>
      </c>
      <c r="AB877" s="3">
        <v>9368.760738378156</v>
      </c>
      <c r="AC877" s="3">
        <v>4167</v>
      </c>
      <c r="AD877" s="3">
        <f t="shared" si="208"/>
        <v>203913.68343068584</v>
      </c>
      <c r="AE877" s="3">
        <v>7046.666666666667</v>
      </c>
      <c r="AG877" s="3">
        <f t="shared" si="202"/>
        <v>210960.35009735249</v>
      </c>
      <c r="AJ877" s="3">
        <v>7372.3146980524034</v>
      </c>
      <c r="AK877" t="s">
        <v>433</v>
      </c>
      <c r="AL877" t="s">
        <v>434</v>
      </c>
      <c r="AM877" s="23">
        <v>0.1</v>
      </c>
      <c r="AN877" s="24">
        <f t="shared" si="210"/>
        <v>218332.66479540488</v>
      </c>
      <c r="AO877" s="25">
        <f t="shared" si="198"/>
        <v>21833.266479540489</v>
      </c>
      <c r="AP877" s="3">
        <f t="shared" si="213"/>
        <v>29700</v>
      </c>
      <c r="AQ877" s="24">
        <f t="shared" si="199"/>
        <v>2970</v>
      </c>
      <c r="AR877" s="24">
        <f t="shared" si="200"/>
        <v>272835.93127494538</v>
      </c>
      <c r="AS877" s="24">
        <f t="shared" si="203"/>
        <v>248032.66479540488</v>
      </c>
      <c r="AT877" t="s">
        <v>134</v>
      </c>
      <c r="AU877" t="s">
        <v>134</v>
      </c>
      <c r="AV877" t="s">
        <v>135</v>
      </c>
      <c r="AW877">
        <v>90324</v>
      </c>
      <c r="AX877" t="s">
        <v>136</v>
      </c>
      <c r="AY877">
        <v>94.088300000000004</v>
      </c>
      <c r="AZ877" s="3">
        <f t="shared" si="204"/>
        <v>2899.7859593057306</v>
      </c>
      <c r="BA877" s="24">
        <f t="shared" si="205"/>
        <v>248032.66479540488</v>
      </c>
      <c r="BB877" s="24">
        <f t="shared" si="206"/>
        <v>24803.2664795405</v>
      </c>
      <c r="BD877" t="s">
        <v>103</v>
      </c>
      <c r="BE877">
        <v>1</v>
      </c>
      <c r="BG877" t="s">
        <v>5305</v>
      </c>
      <c r="BI877" t="s">
        <v>435</v>
      </c>
      <c r="BN877" t="s">
        <v>5119</v>
      </c>
      <c r="BO877" t="s">
        <v>134</v>
      </c>
      <c r="BP877" t="s">
        <v>5091</v>
      </c>
      <c r="BS877" t="e">
        <f>_xlfn.XLOOKUP(AV877,#REF!,#REF!)</f>
        <v>#REF!</v>
      </c>
    </row>
    <row r="878" spans="3:71" x14ac:dyDescent="0.2">
      <c r="C878" t="s">
        <v>94</v>
      </c>
      <c r="E878" t="s">
        <v>2806</v>
      </c>
      <c r="F878" t="s">
        <v>2807</v>
      </c>
      <c r="G878" t="s">
        <v>295</v>
      </c>
      <c r="H878" s="1">
        <v>45444</v>
      </c>
      <c r="J878" t="s">
        <v>4823</v>
      </c>
      <c r="K878">
        <v>23</v>
      </c>
      <c r="L878" t="s">
        <v>4683</v>
      </c>
      <c r="M878" t="s">
        <v>4944</v>
      </c>
      <c r="N878" t="s">
        <v>4668</v>
      </c>
      <c r="O878" t="s">
        <v>294</v>
      </c>
      <c r="P878" t="s">
        <v>99</v>
      </c>
      <c r="Q878">
        <f t="shared" si="201"/>
        <v>31</v>
      </c>
      <c r="R878" s="3">
        <v>9000000</v>
      </c>
      <c r="S878" s="3">
        <v>1500000</v>
      </c>
      <c r="T878" s="20">
        <v>0.5</v>
      </c>
      <c r="U878" s="3">
        <f t="shared" si="209"/>
        <v>750000</v>
      </c>
      <c r="V878" s="21"/>
      <c r="W878" s="3">
        <v>36057.692307692305</v>
      </c>
      <c r="X878" s="3">
        <v>20833.333333333332</v>
      </c>
      <c r="Y878" s="22">
        <v>3750</v>
      </c>
      <c r="Z878">
        <v>75</v>
      </c>
      <c r="AB878" s="3">
        <v>76835.107203757434</v>
      </c>
      <c r="AC878" s="3">
        <v>4167</v>
      </c>
      <c r="AD878" s="3">
        <f t="shared" si="208"/>
        <v>2391718.1328447834</v>
      </c>
      <c r="AE878" s="3">
        <v>0</v>
      </c>
      <c r="AG878" s="3">
        <f t="shared" si="202"/>
        <v>2391718.1328447834</v>
      </c>
      <c r="AJ878" s="3">
        <v>0</v>
      </c>
      <c r="AK878" t="s">
        <v>100</v>
      </c>
      <c r="AM878" s="23">
        <v>0</v>
      </c>
      <c r="AN878" s="24">
        <f t="shared" si="210"/>
        <v>2391718.1328447834</v>
      </c>
      <c r="AO878" s="25">
        <f t="shared" si="198"/>
        <v>0</v>
      </c>
      <c r="AP878" s="3">
        <f t="shared" si="213"/>
        <v>29700</v>
      </c>
      <c r="AQ878" s="24">
        <f t="shared" si="199"/>
        <v>0</v>
      </c>
      <c r="AR878" s="24">
        <f t="shared" si="200"/>
        <v>2421418.1328447834</v>
      </c>
      <c r="AS878" s="24">
        <f t="shared" si="203"/>
        <v>2421418.1328447834</v>
      </c>
      <c r="AT878" t="s">
        <v>4725</v>
      </c>
      <c r="AU878" t="s">
        <v>297</v>
      </c>
      <c r="AV878" t="s">
        <v>297</v>
      </c>
      <c r="AW878" t="s">
        <v>4693</v>
      </c>
      <c r="AX878" t="s">
        <v>169</v>
      </c>
      <c r="AY878">
        <v>1</v>
      </c>
      <c r="AZ878" s="3">
        <f t="shared" si="204"/>
        <v>2421418.1328447834</v>
      </c>
      <c r="BA878" s="24">
        <f t="shared" si="205"/>
        <v>2421418.1328447834</v>
      </c>
      <c r="BB878" s="24">
        <f t="shared" si="206"/>
        <v>0</v>
      </c>
      <c r="BD878" t="s">
        <v>103</v>
      </c>
      <c r="BE878">
        <v>1</v>
      </c>
      <c r="BG878" t="s">
        <v>170</v>
      </c>
      <c r="BI878" t="s">
        <v>509</v>
      </c>
      <c r="BN878" t="s">
        <v>5070</v>
      </c>
      <c r="BO878" t="s">
        <v>4725</v>
      </c>
      <c r="BP878" t="s">
        <v>4725</v>
      </c>
    </row>
    <row r="879" spans="3:71" x14ac:dyDescent="0.2">
      <c r="C879" t="s">
        <v>94</v>
      </c>
      <c r="E879" t="s">
        <v>2808</v>
      </c>
      <c r="F879" t="s">
        <v>2809</v>
      </c>
      <c r="G879" t="s">
        <v>2810</v>
      </c>
      <c r="H879" s="1">
        <v>45446</v>
      </c>
      <c r="J879" t="s">
        <v>4697</v>
      </c>
      <c r="K879">
        <v>14</v>
      </c>
      <c r="L879" t="s">
        <v>4691</v>
      </c>
      <c r="M879" t="s">
        <v>4444</v>
      </c>
      <c r="N879" t="s">
        <v>4668</v>
      </c>
      <c r="O879" t="s">
        <v>98</v>
      </c>
      <c r="P879" t="s">
        <v>99</v>
      </c>
      <c r="Q879">
        <f t="shared" si="201"/>
        <v>31</v>
      </c>
      <c r="R879" s="3">
        <v>437050</v>
      </c>
      <c r="S879" s="3">
        <v>72841.666666666672</v>
      </c>
      <c r="T879" s="20">
        <v>0</v>
      </c>
      <c r="U879" s="3">
        <f t="shared" si="209"/>
        <v>0</v>
      </c>
      <c r="V879" s="21"/>
      <c r="W879" s="3">
        <v>1751.0016025641025</v>
      </c>
      <c r="X879" s="3">
        <v>1011.689814814815</v>
      </c>
      <c r="Y879" s="22">
        <v>182.10416666666669</v>
      </c>
      <c r="Z879">
        <v>75</v>
      </c>
      <c r="AB879" s="3">
        <v>3585.6383361753469</v>
      </c>
      <c r="AC879" s="3">
        <v>4167</v>
      </c>
      <c r="AD879" s="3">
        <f t="shared" si="208"/>
        <v>83614.100586887624</v>
      </c>
      <c r="AE879" s="3">
        <v>7046.666666666667</v>
      </c>
      <c r="AG879" s="3">
        <f t="shared" si="202"/>
        <v>90660.767253554295</v>
      </c>
      <c r="AJ879" s="3">
        <v>0</v>
      </c>
      <c r="AK879" t="s">
        <v>100</v>
      </c>
      <c r="AM879" s="23">
        <v>0.1</v>
      </c>
      <c r="AN879" s="24">
        <f t="shared" si="210"/>
        <v>90660.767253554295</v>
      </c>
      <c r="AO879" s="25">
        <f t="shared" si="198"/>
        <v>9066.0767253554295</v>
      </c>
      <c r="AP879" s="3">
        <f t="shared" si="213"/>
        <v>29700</v>
      </c>
      <c r="AQ879" s="24">
        <f t="shared" si="199"/>
        <v>2970</v>
      </c>
      <c r="AR879" s="24">
        <f t="shared" si="200"/>
        <v>132396.84397890972</v>
      </c>
      <c r="AS879" s="24">
        <f t="shared" si="203"/>
        <v>120360.7672535543</v>
      </c>
      <c r="AT879" t="s">
        <v>134</v>
      </c>
      <c r="AU879" t="s">
        <v>134</v>
      </c>
      <c r="AV879" t="s">
        <v>135</v>
      </c>
      <c r="AW879">
        <v>37208</v>
      </c>
      <c r="AX879" t="s">
        <v>136</v>
      </c>
      <c r="AY879">
        <v>94.088300000000004</v>
      </c>
      <c r="AZ879" s="3">
        <f t="shared" si="204"/>
        <v>1407.1552358678998</v>
      </c>
      <c r="BA879" s="24">
        <f t="shared" si="205"/>
        <v>120360.7672535543</v>
      </c>
      <c r="BB879" s="24">
        <f t="shared" si="206"/>
        <v>12036.076725355422</v>
      </c>
      <c r="BD879" t="s">
        <v>103</v>
      </c>
      <c r="BE879">
        <v>1</v>
      </c>
      <c r="BG879" t="s">
        <v>5305</v>
      </c>
      <c r="BI879" t="s">
        <v>435</v>
      </c>
      <c r="BN879" t="s">
        <v>5119</v>
      </c>
      <c r="BO879" t="s">
        <v>5186</v>
      </c>
      <c r="BP879" t="s">
        <v>5186</v>
      </c>
      <c r="BS879" t="e">
        <f>_xlfn.XLOOKUP(AV879,#REF!,#REF!)</f>
        <v>#REF!</v>
      </c>
    </row>
    <row r="880" spans="3:71" x14ac:dyDescent="0.2">
      <c r="C880" t="s">
        <v>94</v>
      </c>
      <c r="E880" t="s">
        <v>2811</v>
      </c>
      <c r="F880" t="s">
        <v>2812</v>
      </c>
      <c r="G880" t="s">
        <v>2813</v>
      </c>
      <c r="H880" s="1">
        <v>45446</v>
      </c>
      <c r="J880" t="s">
        <v>4697</v>
      </c>
      <c r="K880">
        <v>14</v>
      </c>
      <c r="L880" t="s">
        <v>4783</v>
      </c>
      <c r="M880" t="s">
        <v>3525</v>
      </c>
      <c r="N880" t="s">
        <v>4668</v>
      </c>
      <c r="O880" t="s">
        <v>98</v>
      </c>
      <c r="P880" t="s">
        <v>99</v>
      </c>
      <c r="Q880">
        <f t="shared" si="201"/>
        <v>31</v>
      </c>
      <c r="R880" s="3">
        <v>692144</v>
      </c>
      <c r="S880" s="3">
        <v>115357.25</v>
      </c>
      <c r="T880" s="20">
        <v>0.13</v>
      </c>
      <c r="U880" s="3">
        <f t="shared" si="209"/>
        <v>14996.442500000001</v>
      </c>
      <c r="V880" s="21"/>
      <c r="W880" s="3">
        <v>2773.0128205128203</v>
      </c>
      <c r="X880" s="3">
        <v>1602.1851851851852</v>
      </c>
      <c r="Y880" s="22">
        <v>288.39333333333332</v>
      </c>
      <c r="Z880">
        <v>75</v>
      </c>
      <c r="AB880" s="3">
        <v>0</v>
      </c>
      <c r="AC880" s="3">
        <v>4167</v>
      </c>
      <c r="AD880" s="3">
        <f t="shared" si="208"/>
        <v>139259.28383903136</v>
      </c>
      <c r="AE880" s="3">
        <v>13617.5</v>
      </c>
      <c r="AG880" s="3">
        <f t="shared" si="202"/>
        <v>152876.78383903136</v>
      </c>
      <c r="AJ880" s="3">
        <v>0</v>
      </c>
      <c r="AK880" t="s">
        <v>100</v>
      </c>
      <c r="AM880" s="23">
        <v>8.5000000000000006E-2</v>
      </c>
      <c r="AN880" s="24">
        <f t="shared" si="210"/>
        <v>152876.78383903136</v>
      </c>
      <c r="AO880" s="25">
        <f t="shared" si="198"/>
        <v>12994.526626317665</v>
      </c>
      <c r="AP880" s="3">
        <f t="shared" si="213"/>
        <v>29700</v>
      </c>
      <c r="AQ880" s="24">
        <f t="shared" si="199"/>
        <v>2524.5</v>
      </c>
      <c r="AR880" s="24">
        <f t="shared" si="200"/>
        <v>198095.81046534903</v>
      </c>
      <c r="AS880" s="24">
        <f t="shared" si="203"/>
        <v>182576.78383903136</v>
      </c>
      <c r="AT880" t="s">
        <v>101</v>
      </c>
      <c r="AU880" t="s">
        <v>101</v>
      </c>
      <c r="AV880" t="s">
        <v>101</v>
      </c>
      <c r="AW880">
        <v>2046100</v>
      </c>
      <c r="AX880" t="s">
        <v>102</v>
      </c>
      <c r="AY880">
        <v>108.643</v>
      </c>
      <c r="AZ880" s="3">
        <f t="shared" si="204"/>
        <v>1823.3646941390521</v>
      </c>
      <c r="BA880" s="24">
        <f t="shared" si="205"/>
        <v>182576.78383903136</v>
      </c>
      <c r="BB880" s="24">
        <f t="shared" si="206"/>
        <v>15519.026626317675</v>
      </c>
      <c r="BD880" t="s">
        <v>103</v>
      </c>
      <c r="BE880">
        <v>1</v>
      </c>
      <c r="BG880" t="s">
        <v>5304</v>
      </c>
      <c r="BI880" t="s">
        <v>2047</v>
      </c>
      <c r="BN880" t="s">
        <v>5197</v>
      </c>
      <c r="BO880" t="s">
        <v>5197</v>
      </c>
      <c r="BP880" t="s">
        <v>5197</v>
      </c>
    </row>
    <row r="881" spans="3:71" x14ac:dyDescent="0.2">
      <c r="C881" t="s">
        <v>94</v>
      </c>
      <c r="E881" t="s">
        <v>2814</v>
      </c>
      <c r="F881" t="s">
        <v>2815</v>
      </c>
      <c r="G881" t="s">
        <v>2816</v>
      </c>
      <c r="H881" s="1">
        <v>45439</v>
      </c>
      <c r="J881" t="s">
        <v>4702</v>
      </c>
      <c r="K881">
        <v>13</v>
      </c>
      <c r="L881" t="s">
        <v>4691</v>
      </c>
      <c r="M881" t="s">
        <v>4444</v>
      </c>
      <c r="N881" t="s">
        <v>4668</v>
      </c>
      <c r="O881" t="s">
        <v>98</v>
      </c>
      <c r="P881" t="s">
        <v>99</v>
      </c>
      <c r="Q881">
        <f t="shared" si="201"/>
        <v>31</v>
      </c>
      <c r="R881" s="3">
        <v>637894</v>
      </c>
      <c r="S881" s="3">
        <v>106315.66666666667</v>
      </c>
      <c r="T881" s="20">
        <v>0</v>
      </c>
      <c r="U881" s="3">
        <f t="shared" si="209"/>
        <v>0</v>
      </c>
      <c r="V881" s="21"/>
      <c r="W881" s="3">
        <v>2555.665064102564</v>
      </c>
      <c r="X881" s="3">
        <v>1476.6064814814815</v>
      </c>
      <c r="Y881" s="22">
        <v>265.78916666666669</v>
      </c>
      <c r="Z881">
        <v>75</v>
      </c>
      <c r="AB881" s="3">
        <v>0</v>
      </c>
      <c r="AC881" s="3">
        <v>4167</v>
      </c>
      <c r="AD881" s="3">
        <f t="shared" si="208"/>
        <v>114855.72737891738</v>
      </c>
      <c r="AE881" s="3">
        <v>7046.666666666667</v>
      </c>
      <c r="AG881" s="3">
        <f t="shared" si="202"/>
        <v>121902.39404558405</v>
      </c>
      <c r="AJ881" s="3">
        <v>0</v>
      </c>
      <c r="AK881" t="s">
        <v>100</v>
      </c>
      <c r="AM881" s="23">
        <v>0.1</v>
      </c>
      <c r="AN881" s="24">
        <f t="shared" si="210"/>
        <v>121902.39404558405</v>
      </c>
      <c r="AO881" s="25">
        <f t="shared" si="198"/>
        <v>12190.239404558406</v>
      </c>
      <c r="AP881" s="3">
        <f t="shared" si="213"/>
        <v>29700</v>
      </c>
      <c r="AQ881" s="24">
        <f t="shared" si="199"/>
        <v>2970</v>
      </c>
      <c r="AR881" s="24">
        <f t="shared" si="200"/>
        <v>166762.63345014246</v>
      </c>
      <c r="AS881" s="24">
        <f t="shared" si="203"/>
        <v>151602.39404558405</v>
      </c>
      <c r="AT881" t="s">
        <v>1620</v>
      </c>
      <c r="AU881" t="s">
        <v>1620</v>
      </c>
      <c r="AV881" t="s">
        <v>1620</v>
      </c>
      <c r="AW881">
        <v>2061149</v>
      </c>
      <c r="AX881" t="s">
        <v>102</v>
      </c>
      <c r="AY881">
        <v>108.643</v>
      </c>
      <c r="AZ881" s="3">
        <f t="shared" si="204"/>
        <v>1534.9597622501446</v>
      </c>
      <c r="BA881" s="24">
        <f t="shared" si="205"/>
        <v>151602.39404558405</v>
      </c>
      <c r="BB881" s="24">
        <f t="shared" si="206"/>
        <v>15160.239404558408</v>
      </c>
      <c r="BD881" t="s">
        <v>103</v>
      </c>
      <c r="BE881">
        <v>1</v>
      </c>
      <c r="BG881" t="s">
        <v>5304</v>
      </c>
      <c r="BI881" t="s">
        <v>598</v>
      </c>
      <c r="BN881" t="s">
        <v>5128</v>
      </c>
      <c r="BO881" t="s">
        <v>5182</v>
      </c>
      <c r="BP881" t="s">
        <v>5182</v>
      </c>
      <c r="BS881" t="e">
        <f>_xlfn.XLOOKUP(AV881,#REF!,#REF!)</f>
        <v>#REF!</v>
      </c>
    </row>
    <row r="882" spans="3:71" x14ac:dyDescent="0.2">
      <c r="C882" t="s">
        <v>94</v>
      </c>
      <c r="E882" t="s">
        <v>2817</v>
      </c>
      <c r="F882" t="s">
        <v>2818</v>
      </c>
      <c r="G882" t="s">
        <v>2819</v>
      </c>
      <c r="H882" s="1">
        <v>45525</v>
      </c>
      <c r="J882" t="s">
        <v>151</v>
      </c>
      <c r="K882">
        <v>16</v>
      </c>
      <c r="L882" t="s">
        <v>4703</v>
      </c>
      <c r="M882" t="s">
        <v>293</v>
      </c>
      <c r="N882" t="s">
        <v>4668</v>
      </c>
      <c r="O882" t="s">
        <v>98</v>
      </c>
      <c r="P882" t="s">
        <v>99</v>
      </c>
      <c r="Q882">
        <f t="shared" si="201"/>
        <v>31</v>
      </c>
      <c r="R882" s="3">
        <v>1281797</v>
      </c>
      <c r="S882" s="3">
        <v>218632.75</v>
      </c>
      <c r="T882" s="20">
        <v>0</v>
      </c>
      <c r="U882" s="3">
        <f t="shared" si="209"/>
        <v>0</v>
      </c>
      <c r="V882" s="21"/>
      <c r="W882" s="3">
        <v>5135.4046474358975</v>
      </c>
      <c r="X882" s="3">
        <v>2967.1226851851852</v>
      </c>
      <c r="Y882" s="22">
        <v>534.08208333333334</v>
      </c>
      <c r="Z882">
        <v>75</v>
      </c>
      <c r="AB882" s="3">
        <v>0</v>
      </c>
      <c r="AC882" s="3">
        <v>4167</v>
      </c>
      <c r="AD882" s="3">
        <f t="shared" si="208"/>
        <v>231511.35941595444</v>
      </c>
      <c r="AE882" s="3">
        <v>5687.5</v>
      </c>
      <c r="AG882" s="3">
        <f t="shared" si="202"/>
        <v>237198.85941595444</v>
      </c>
      <c r="AJ882" s="3">
        <v>5785.5624142824954</v>
      </c>
      <c r="AK882" t="s">
        <v>266</v>
      </c>
      <c r="AL882" t="s">
        <v>267</v>
      </c>
      <c r="AM882" s="23">
        <v>8.5000000000000006E-2</v>
      </c>
      <c r="AN882" s="24">
        <f t="shared" si="210"/>
        <v>242984.42183023694</v>
      </c>
      <c r="AO882" s="25">
        <f t="shared" si="198"/>
        <v>20653.675855570142</v>
      </c>
      <c r="AP882" s="3">
        <f t="shared" si="213"/>
        <v>29700</v>
      </c>
      <c r="AQ882" s="24">
        <f t="shared" si="199"/>
        <v>2524.5</v>
      </c>
      <c r="AR882" s="24">
        <f t="shared" si="200"/>
        <v>295862.59768580709</v>
      </c>
      <c r="AS882" s="24">
        <f t="shared" si="203"/>
        <v>272684.42183023691</v>
      </c>
      <c r="AT882" t="s">
        <v>134</v>
      </c>
      <c r="AU882" t="s">
        <v>134</v>
      </c>
      <c r="AV882" t="s">
        <v>135</v>
      </c>
      <c r="AW882">
        <v>90272</v>
      </c>
      <c r="AX882" t="s">
        <v>136</v>
      </c>
      <c r="AY882">
        <v>94.088300000000004</v>
      </c>
      <c r="AZ882" s="3">
        <f t="shared" si="204"/>
        <v>3144.5206012416747</v>
      </c>
      <c r="BA882" s="24">
        <f t="shared" si="205"/>
        <v>272684.42183023691</v>
      </c>
      <c r="BB882" s="24">
        <f t="shared" si="206"/>
        <v>23178.175855570182</v>
      </c>
      <c r="BD882" t="s">
        <v>103</v>
      </c>
      <c r="BE882">
        <v>1</v>
      </c>
      <c r="BG882" t="s">
        <v>5305</v>
      </c>
      <c r="BI882" t="s">
        <v>394</v>
      </c>
      <c r="BN882" t="s">
        <v>394</v>
      </c>
      <c r="BO882" t="s">
        <v>5061</v>
      </c>
      <c r="BP882" t="s">
        <v>5062</v>
      </c>
      <c r="BS882" t="e">
        <f>_xlfn.XLOOKUP(AV882,#REF!,#REF!)</f>
        <v>#REF!</v>
      </c>
    </row>
    <row r="883" spans="3:71" x14ac:dyDescent="0.2">
      <c r="C883" t="s">
        <v>94</v>
      </c>
      <c r="E883" t="s">
        <v>2820</v>
      </c>
      <c r="F883" t="s">
        <v>2821</v>
      </c>
      <c r="G883" t="s">
        <v>2822</v>
      </c>
      <c r="H883" s="1">
        <v>45544</v>
      </c>
      <c r="J883" t="s">
        <v>4678</v>
      </c>
      <c r="K883">
        <v>15</v>
      </c>
      <c r="L883" t="s">
        <v>4691</v>
      </c>
      <c r="M883" t="s">
        <v>4444</v>
      </c>
      <c r="N883" t="s">
        <v>4668</v>
      </c>
      <c r="O883" t="s">
        <v>98</v>
      </c>
      <c r="P883" t="s">
        <v>99</v>
      </c>
      <c r="Q883">
        <f t="shared" si="201"/>
        <v>31</v>
      </c>
      <c r="R883" s="3">
        <v>1750000</v>
      </c>
      <c r="S883" s="3">
        <v>291137.58333333331</v>
      </c>
      <c r="T883" s="20">
        <v>0</v>
      </c>
      <c r="U883" s="3">
        <f t="shared" si="209"/>
        <v>0</v>
      </c>
      <c r="V883" s="21"/>
      <c r="W883" s="3">
        <v>7011.2179487179492</v>
      </c>
      <c r="X883" s="3">
        <v>4050.9259259259265</v>
      </c>
      <c r="Y883" s="22">
        <v>729.16666666666674</v>
      </c>
      <c r="Z883">
        <v>75</v>
      </c>
      <c r="AB883" s="3">
        <v>0</v>
      </c>
      <c r="AC883" s="3">
        <v>4167</v>
      </c>
      <c r="AD883" s="3">
        <f t="shared" si="208"/>
        <v>307170.89387464384</v>
      </c>
      <c r="AE883" s="3">
        <v>7046.666666666667</v>
      </c>
      <c r="AG883" s="3">
        <f t="shared" si="202"/>
        <v>314217.56054131052</v>
      </c>
      <c r="AJ883" s="3">
        <v>16772.619396754653</v>
      </c>
      <c r="AK883" t="s">
        <v>538</v>
      </c>
      <c r="AL883" t="s">
        <v>539</v>
      </c>
      <c r="AM883" s="23">
        <v>0.1</v>
      </c>
      <c r="AN883" s="24">
        <f t="shared" si="210"/>
        <v>330990.17993806518</v>
      </c>
      <c r="AO883" s="25">
        <f t="shared" si="198"/>
        <v>33099.017993806519</v>
      </c>
      <c r="AP883" s="3">
        <f t="shared" si="213"/>
        <v>29700</v>
      </c>
      <c r="AQ883" s="24">
        <f t="shared" si="199"/>
        <v>2970</v>
      </c>
      <c r="AR883" s="24">
        <f t="shared" si="200"/>
        <v>396759.19793187169</v>
      </c>
      <c r="AS883" s="24">
        <f t="shared" si="203"/>
        <v>360690.17993806518</v>
      </c>
      <c r="AT883" t="s">
        <v>101</v>
      </c>
      <c r="AU883" t="s">
        <v>101</v>
      </c>
      <c r="AV883" t="s">
        <v>101</v>
      </c>
      <c r="AW883">
        <v>2041128</v>
      </c>
      <c r="AX883" t="s">
        <v>102</v>
      </c>
      <c r="AY883">
        <v>108.643</v>
      </c>
      <c r="AZ883" s="3">
        <f t="shared" si="204"/>
        <v>3651.9536273102885</v>
      </c>
      <c r="BA883" s="24">
        <f t="shared" si="205"/>
        <v>360690.17993806518</v>
      </c>
      <c r="BB883" s="24">
        <f t="shared" si="206"/>
        <v>36069.017993806512</v>
      </c>
      <c r="BD883" t="s">
        <v>103</v>
      </c>
      <c r="BE883">
        <v>1</v>
      </c>
      <c r="BG883" t="s">
        <v>5304</v>
      </c>
      <c r="BI883" t="s">
        <v>435</v>
      </c>
      <c r="BN883" t="s">
        <v>5119</v>
      </c>
      <c r="BO883" t="s">
        <v>5182</v>
      </c>
      <c r="BP883" t="s">
        <v>5182</v>
      </c>
    </row>
    <row r="884" spans="3:71" x14ac:dyDescent="0.2">
      <c r="C884" t="s">
        <v>94</v>
      </c>
      <c r="E884" t="s">
        <v>2823</v>
      </c>
      <c r="F884" t="s">
        <v>2824</v>
      </c>
      <c r="G884" t="s">
        <v>2825</v>
      </c>
      <c r="H884" s="1">
        <v>45439</v>
      </c>
      <c r="J884" t="s">
        <v>4678</v>
      </c>
      <c r="K884">
        <v>15</v>
      </c>
      <c r="L884" t="s">
        <v>4691</v>
      </c>
      <c r="M884" t="s">
        <v>4444</v>
      </c>
      <c r="N884" t="s">
        <v>4668</v>
      </c>
      <c r="O884" t="s">
        <v>98</v>
      </c>
      <c r="P884" t="s">
        <v>99</v>
      </c>
      <c r="Q884">
        <f t="shared" si="201"/>
        <v>31</v>
      </c>
      <c r="R884" s="3">
        <v>1103200</v>
      </c>
      <c r="S884" s="3">
        <v>183866.58333333334</v>
      </c>
      <c r="T884" s="20">
        <v>0</v>
      </c>
      <c r="U884" s="3">
        <f t="shared" si="209"/>
        <v>0</v>
      </c>
      <c r="V884" s="21"/>
      <c r="W884" s="3">
        <v>4419.8717948717949</v>
      </c>
      <c r="X884" s="3">
        <v>2553.7037037037035</v>
      </c>
      <c r="Y884" s="22">
        <v>459.66666666666663</v>
      </c>
      <c r="Z884">
        <v>75</v>
      </c>
      <c r="AB884" s="3">
        <v>9417.9352069885608</v>
      </c>
      <c r="AC884" s="3">
        <v>4167</v>
      </c>
      <c r="AD884" s="3">
        <f t="shared" si="208"/>
        <v>204959.76070556405</v>
      </c>
      <c r="AE884" s="3">
        <v>7046.666666666667</v>
      </c>
      <c r="AG884" s="3">
        <f t="shared" si="202"/>
        <v>212006.42737223071</v>
      </c>
      <c r="AJ884" s="3">
        <v>35252.628306604311</v>
      </c>
      <c r="AK884" t="s">
        <v>1002</v>
      </c>
      <c r="AL884" t="s">
        <v>1003</v>
      </c>
      <c r="AM884" s="23">
        <v>0.1</v>
      </c>
      <c r="AN884" s="24">
        <f t="shared" si="210"/>
        <v>247259.05567883502</v>
      </c>
      <c r="AO884" s="25">
        <f t="shared" si="198"/>
        <v>24725.905567883503</v>
      </c>
      <c r="AP884" s="3">
        <f t="shared" si="213"/>
        <v>29700</v>
      </c>
      <c r="AQ884" s="24">
        <f t="shared" si="199"/>
        <v>2970</v>
      </c>
      <c r="AR884" s="24">
        <f t="shared" si="200"/>
        <v>304654.96124671854</v>
      </c>
      <c r="AS884" s="24">
        <f t="shared" si="203"/>
        <v>276959.05567883502</v>
      </c>
      <c r="AT884" t="s">
        <v>134</v>
      </c>
      <c r="AU884" t="s">
        <v>134</v>
      </c>
      <c r="AV884" t="s">
        <v>135</v>
      </c>
      <c r="AW884">
        <v>90380</v>
      </c>
      <c r="AX884" t="s">
        <v>136</v>
      </c>
      <c r="AY884">
        <v>94.088300000000004</v>
      </c>
      <c r="AZ884" s="3">
        <f t="shared" si="204"/>
        <v>3237.9686023311988</v>
      </c>
      <c r="BA884" s="24">
        <f t="shared" si="205"/>
        <v>276959.05567883502</v>
      </c>
      <c r="BB884" s="24">
        <f t="shared" si="206"/>
        <v>27695.905567883514</v>
      </c>
      <c r="BD884" t="s">
        <v>103</v>
      </c>
      <c r="BE884">
        <v>1</v>
      </c>
      <c r="BG884" t="s">
        <v>5305</v>
      </c>
      <c r="BI884" t="s">
        <v>540</v>
      </c>
      <c r="BN884" t="s">
        <v>5119</v>
      </c>
      <c r="BO884" t="s">
        <v>134</v>
      </c>
      <c r="BP884" t="s">
        <v>5091</v>
      </c>
      <c r="BS884" t="e">
        <f>_xlfn.XLOOKUP(AV884,#REF!,#REF!)</f>
        <v>#REF!</v>
      </c>
    </row>
    <row r="885" spans="3:71" x14ac:dyDescent="0.2">
      <c r="C885" t="s">
        <v>94</v>
      </c>
      <c r="E885" t="s">
        <v>2826</v>
      </c>
      <c r="F885" t="s">
        <v>2827</v>
      </c>
      <c r="G885" t="s">
        <v>2828</v>
      </c>
      <c r="H885" s="1">
        <v>45453</v>
      </c>
      <c r="J885" t="s">
        <v>4708</v>
      </c>
      <c r="K885">
        <v>12</v>
      </c>
      <c r="L885" t="s">
        <v>4703</v>
      </c>
      <c r="M885" t="s">
        <v>293</v>
      </c>
      <c r="N885" t="s">
        <v>4668</v>
      </c>
      <c r="O885" t="s">
        <v>98</v>
      </c>
      <c r="P885" t="s">
        <v>99</v>
      </c>
      <c r="Q885">
        <f t="shared" si="201"/>
        <v>31</v>
      </c>
      <c r="R885" s="3">
        <v>425000</v>
      </c>
      <c r="S885" s="3">
        <v>72498.916666666672</v>
      </c>
      <c r="T885" s="20">
        <v>0</v>
      </c>
      <c r="U885" s="3">
        <f t="shared" si="209"/>
        <v>0</v>
      </c>
      <c r="V885" s="21"/>
      <c r="W885" s="3">
        <v>1702.7243589743591</v>
      </c>
      <c r="X885" s="3">
        <v>983.79629629629619</v>
      </c>
      <c r="Y885" s="22">
        <v>177.08333333333331</v>
      </c>
      <c r="Z885">
        <v>75</v>
      </c>
      <c r="AB885" s="3">
        <v>0</v>
      </c>
      <c r="AC885" s="3">
        <v>4167</v>
      </c>
      <c r="AD885" s="3">
        <f t="shared" si="208"/>
        <v>79604.520655270651</v>
      </c>
      <c r="AE885" s="3">
        <v>5687.5</v>
      </c>
      <c r="AG885" s="3">
        <f t="shared" si="202"/>
        <v>85292.020655270651</v>
      </c>
      <c r="AJ885" s="3">
        <v>7530.1189525032505</v>
      </c>
      <c r="AK885" t="s">
        <v>523</v>
      </c>
      <c r="AL885" t="s">
        <v>524</v>
      </c>
      <c r="AM885" s="23">
        <v>8.5000000000000006E-2</v>
      </c>
      <c r="AN885" s="24">
        <f t="shared" si="210"/>
        <v>92822.139607773905</v>
      </c>
      <c r="AO885" s="25">
        <f t="shared" si="198"/>
        <v>7889.8818666607822</v>
      </c>
      <c r="AP885" s="3">
        <f t="shared" si="213"/>
        <v>29700</v>
      </c>
      <c r="AQ885" s="24">
        <f t="shared" si="199"/>
        <v>2524.5</v>
      </c>
      <c r="AR885" s="24">
        <f t="shared" si="200"/>
        <v>132936.5214744347</v>
      </c>
      <c r="AS885" s="24">
        <f t="shared" si="203"/>
        <v>122522.1396077739</v>
      </c>
      <c r="AT885" t="s">
        <v>134</v>
      </c>
      <c r="AU885" t="s">
        <v>134</v>
      </c>
      <c r="AV885" t="s">
        <v>135</v>
      </c>
      <c r="AW885">
        <v>35802</v>
      </c>
      <c r="AX885" t="s">
        <v>136</v>
      </c>
      <c r="AY885">
        <v>94.088300000000004</v>
      </c>
      <c r="AZ885" s="3">
        <f t="shared" si="204"/>
        <v>1412.8910977712924</v>
      </c>
      <c r="BA885" s="24">
        <f t="shared" si="205"/>
        <v>122522.1396077739</v>
      </c>
      <c r="BB885" s="24">
        <f t="shared" si="206"/>
        <v>10414.381866660799</v>
      </c>
      <c r="BD885" t="s">
        <v>103</v>
      </c>
      <c r="BE885">
        <v>1</v>
      </c>
      <c r="BG885" t="s">
        <v>5305</v>
      </c>
      <c r="BI885" t="s">
        <v>199</v>
      </c>
      <c r="BN885" t="s">
        <v>5138</v>
      </c>
      <c r="BO885" t="s">
        <v>5061</v>
      </c>
      <c r="BP885" t="s">
        <v>5107</v>
      </c>
      <c r="BS885" t="e">
        <f>_xlfn.XLOOKUP(AV885,#REF!,#REF!)</f>
        <v>#REF!</v>
      </c>
    </row>
    <row r="886" spans="3:71" x14ac:dyDescent="0.2">
      <c r="C886" t="s">
        <v>94</v>
      </c>
      <c r="E886" t="s">
        <v>2829</v>
      </c>
      <c r="F886" t="s">
        <v>2830</v>
      </c>
      <c r="G886" t="s">
        <v>2831</v>
      </c>
      <c r="H886" s="1">
        <v>45502</v>
      </c>
      <c r="J886" t="s">
        <v>4708</v>
      </c>
      <c r="K886">
        <v>12</v>
      </c>
      <c r="L886" t="s">
        <v>4703</v>
      </c>
      <c r="M886" t="s">
        <v>3984</v>
      </c>
      <c r="N886" t="s">
        <v>4668</v>
      </c>
      <c r="O886" t="s">
        <v>98</v>
      </c>
      <c r="P886" t="s">
        <v>99</v>
      </c>
      <c r="Q886">
        <f t="shared" si="201"/>
        <v>31</v>
      </c>
      <c r="R886" s="3">
        <v>350000</v>
      </c>
      <c r="S886" s="3">
        <v>60392.5</v>
      </c>
      <c r="T886" s="20">
        <v>0</v>
      </c>
      <c r="U886" s="3">
        <f t="shared" si="209"/>
        <v>0</v>
      </c>
      <c r="V886" s="21"/>
      <c r="W886" s="3">
        <v>1402.2435897435898</v>
      </c>
      <c r="X886" s="3">
        <v>810.18518518518533</v>
      </c>
      <c r="Y886" s="22">
        <v>145.83333333333334</v>
      </c>
      <c r="Z886">
        <v>75</v>
      </c>
      <c r="AB886" s="3">
        <v>0</v>
      </c>
      <c r="AC886" s="3">
        <v>4167</v>
      </c>
      <c r="AD886" s="3">
        <f t="shared" si="208"/>
        <v>66992.762108262104</v>
      </c>
      <c r="AE886" s="3">
        <v>5687.5</v>
      </c>
      <c r="AG886" s="3">
        <f t="shared" si="202"/>
        <v>72680.262108262104</v>
      </c>
      <c r="AJ886" s="3">
        <v>5813.1491241962494</v>
      </c>
      <c r="AK886" t="s">
        <v>229</v>
      </c>
      <c r="AL886" t="s">
        <v>230</v>
      </c>
      <c r="AM886" s="23">
        <v>8.5000000000000006E-2</v>
      </c>
      <c r="AN886" s="24">
        <f t="shared" si="210"/>
        <v>78493.411232458355</v>
      </c>
      <c r="AO886" s="25">
        <f t="shared" si="198"/>
        <v>6671.939954758961</v>
      </c>
      <c r="AP886" s="3">
        <f t="shared" si="213"/>
        <v>29700</v>
      </c>
      <c r="AQ886" s="24">
        <f t="shared" si="199"/>
        <v>2524.5</v>
      </c>
      <c r="AR886" s="24">
        <f t="shared" si="200"/>
        <v>117389.85118721731</v>
      </c>
      <c r="AS886" s="24">
        <f t="shared" si="203"/>
        <v>108193.41123245835</v>
      </c>
      <c r="AT886" t="s">
        <v>225</v>
      </c>
      <c r="AU886" t="s">
        <v>225</v>
      </c>
      <c r="AV886" t="s">
        <v>156</v>
      </c>
      <c r="AW886" t="s">
        <v>4825</v>
      </c>
      <c r="AX886" t="s">
        <v>157</v>
      </c>
      <c r="AY886">
        <v>125.569</v>
      </c>
      <c r="AZ886" s="3">
        <f t="shared" si="204"/>
        <v>934.86331170286701</v>
      </c>
      <c r="BA886" s="24">
        <f t="shared" si="205"/>
        <v>108193.41123245835</v>
      </c>
      <c r="BB886" s="24">
        <f t="shared" si="206"/>
        <v>9196.4399547589564</v>
      </c>
      <c r="BD886" t="s">
        <v>103</v>
      </c>
      <c r="BE886">
        <v>1</v>
      </c>
      <c r="BG886" t="s">
        <v>5309</v>
      </c>
      <c r="BI886" t="s">
        <v>199</v>
      </c>
      <c r="BN886" t="s">
        <v>5067</v>
      </c>
      <c r="BO886" t="s">
        <v>5074</v>
      </c>
      <c r="BP886" t="s">
        <v>5144</v>
      </c>
      <c r="BS886" t="e">
        <f>_xlfn.XLOOKUP(AV886,#REF!,#REF!)</f>
        <v>#REF!</v>
      </c>
    </row>
    <row r="887" spans="3:71" x14ac:dyDescent="0.2">
      <c r="C887" t="s">
        <v>94</v>
      </c>
      <c r="E887" t="s">
        <v>2832</v>
      </c>
      <c r="F887" t="s">
        <v>2833</v>
      </c>
      <c r="G887" t="s">
        <v>2834</v>
      </c>
      <c r="H887" s="1">
        <v>45446</v>
      </c>
      <c r="J887" t="s">
        <v>4708</v>
      </c>
      <c r="K887">
        <v>12</v>
      </c>
      <c r="L887" t="s">
        <v>4703</v>
      </c>
      <c r="M887" t="s">
        <v>293</v>
      </c>
      <c r="N887" t="s">
        <v>4668</v>
      </c>
      <c r="O887" t="s">
        <v>98</v>
      </c>
      <c r="P887" t="s">
        <v>99</v>
      </c>
      <c r="Q887">
        <f t="shared" si="201"/>
        <v>31</v>
      </c>
      <c r="R887" s="3">
        <v>475000</v>
      </c>
      <c r="S887" s="3">
        <v>81196.75</v>
      </c>
      <c r="T887" s="20">
        <v>0</v>
      </c>
      <c r="U887" s="3">
        <f t="shared" si="209"/>
        <v>0</v>
      </c>
      <c r="V887" s="21"/>
      <c r="W887" s="3">
        <v>1903.0448717948721</v>
      </c>
      <c r="X887" s="3">
        <v>1099.5370370370372</v>
      </c>
      <c r="Y887" s="22">
        <v>197.91666666666669</v>
      </c>
      <c r="Z887">
        <v>75</v>
      </c>
      <c r="AB887" s="3">
        <v>0</v>
      </c>
      <c r="AC887" s="3">
        <v>4167</v>
      </c>
      <c r="AD887" s="3">
        <f t="shared" si="208"/>
        <v>88639.248575498583</v>
      </c>
      <c r="AE887" s="3">
        <v>5687.5</v>
      </c>
      <c r="AG887" s="3">
        <f t="shared" si="202"/>
        <v>94326.748575498583</v>
      </c>
      <c r="AJ887" s="3">
        <v>3900.7409927950625</v>
      </c>
      <c r="AK887" t="s">
        <v>289</v>
      </c>
      <c r="AL887" t="s">
        <v>290</v>
      </c>
      <c r="AM887" s="23">
        <v>8.5000000000000006E-2</v>
      </c>
      <c r="AN887" s="24">
        <f t="shared" si="210"/>
        <v>98227.489568293648</v>
      </c>
      <c r="AO887" s="25">
        <f t="shared" si="198"/>
        <v>8349.3366133049603</v>
      </c>
      <c r="AP887" s="3">
        <f t="shared" si="213"/>
        <v>29700</v>
      </c>
      <c r="AQ887" s="24">
        <f t="shared" si="199"/>
        <v>2524.5</v>
      </c>
      <c r="AR887" s="24">
        <f t="shared" si="200"/>
        <v>138801.32618159859</v>
      </c>
      <c r="AS887" s="24">
        <f t="shared" si="203"/>
        <v>127927.48956829365</v>
      </c>
      <c r="AT887" t="s">
        <v>2250</v>
      </c>
      <c r="AU887" t="s">
        <v>2250</v>
      </c>
      <c r="AV887" t="s">
        <v>2251</v>
      </c>
      <c r="AW887" t="s">
        <v>4932</v>
      </c>
      <c r="AX887" t="s">
        <v>102</v>
      </c>
      <c r="AY887">
        <v>108.643</v>
      </c>
      <c r="AZ887" s="3">
        <f t="shared" si="204"/>
        <v>1277.5910659830693</v>
      </c>
      <c r="BA887" s="24">
        <f t="shared" si="205"/>
        <v>127927.48956829365</v>
      </c>
      <c r="BB887" s="24">
        <f t="shared" si="206"/>
        <v>10873.836613304942</v>
      </c>
      <c r="BD887" t="s">
        <v>103</v>
      </c>
      <c r="BE887">
        <v>1</v>
      </c>
      <c r="BG887" t="s">
        <v>5320</v>
      </c>
      <c r="BI887" t="s">
        <v>312</v>
      </c>
      <c r="BN887" t="s">
        <v>5115</v>
      </c>
      <c r="BO887" t="s">
        <v>2250</v>
      </c>
      <c r="BP887" t="s">
        <v>5062</v>
      </c>
      <c r="BS887" t="e">
        <f>_xlfn.XLOOKUP(AV887,#REF!,#REF!)</f>
        <v>#REF!</v>
      </c>
    </row>
    <row r="888" spans="3:71" x14ac:dyDescent="0.2">
      <c r="C888" t="s">
        <v>94</v>
      </c>
      <c r="E888" t="s">
        <v>2835</v>
      </c>
      <c r="F888" t="s">
        <v>2836</v>
      </c>
      <c r="G888" t="s">
        <v>2837</v>
      </c>
      <c r="H888" s="1">
        <v>45446</v>
      </c>
      <c r="J888" t="s">
        <v>4708</v>
      </c>
      <c r="K888">
        <v>12</v>
      </c>
      <c r="L888" t="s">
        <v>4703</v>
      </c>
      <c r="M888" t="s">
        <v>293</v>
      </c>
      <c r="N888" t="s">
        <v>4668</v>
      </c>
      <c r="O888" t="s">
        <v>98</v>
      </c>
      <c r="P888" t="s">
        <v>99</v>
      </c>
      <c r="Q888">
        <f t="shared" si="201"/>
        <v>31</v>
      </c>
      <c r="R888" s="3">
        <v>425000</v>
      </c>
      <c r="S888" s="3">
        <v>72952.083333333328</v>
      </c>
      <c r="T888" s="20">
        <v>0</v>
      </c>
      <c r="U888" s="3">
        <f t="shared" si="209"/>
        <v>0</v>
      </c>
      <c r="V888" s="21"/>
      <c r="W888" s="3">
        <v>1702.7243589743591</v>
      </c>
      <c r="X888" s="3">
        <v>983.79629629629619</v>
      </c>
      <c r="Y888" s="22">
        <v>177.08333333333331</v>
      </c>
      <c r="Z888">
        <v>75</v>
      </c>
      <c r="AB888" s="3">
        <v>0</v>
      </c>
      <c r="AC888" s="3">
        <v>4167</v>
      </c>
      <c r="AD888" s="3">
        <f t="shared" si="208"/>
        <v>80057.687321937308</v>
      </c>
      <c r="AE888" s="3">
        <v>5687.5</v>
      </c>
      <c r="AG888" s="3">
        <f t="shared" si="202"/>
        <v>85745.187321937308</v>
      </c>
      <c r="AJ888" s="3">
        <v>3900.7409927950625</v>
      </c>
      <c r="AK888" t="s">
        <v>289</v>
      </c>
      <c r="AL888" t="s">
        <v>290</v>
      </c>
      <c r="AM888" s="23">
        <v>8.5000000000000006E-2</v>
      </c>
      <c r="AN888" s="24">
        <f t="shared" si="210"/>
        <v>89645.928314732373</v>
      </c>
      <c r="AO888" s="25">
        <f t="shared" si="198"/>
        <v>7619.9039067522526</v>
      </c>
      <c r="AP888" s="3">
        <f t="shared" si="213"/>
        <v>29700</v>
      </c>
      <c r="AQ888" s="24">
        <f t="shared" si="199"/>
        <v>2524.5</v>
      </c>
      <c r="AR888" s="24">
        <f t="shared" si="200"/>
        <v>129490.33222148463</v>
      </c>
      <c r="AS888" s="24">
        <f t="shared" si="203"/>
        <v>119345.92831473237</v>
      </c>
      <c r="AT888" t="s">
        <v>134</v>
      </c>
      <c r="AU888" t="s">
        <v>134</v>
      </c>
      <c r="AV888" t="s">
        <v>135</v>
      </c>
      <c r="AW888">
        <v>35802</v>
      </c>
      <c r="AX888" t="s">
        <v>136</v>
      </c>
      <c r="AY888">
        <v>94.088300000000004</v>
      </c>
      <c r="AZ888" s="3">
        <f t="shared" si="204"/>
        <v>1376.2639161456273</v>
      </c>
      <c r="BA888" s="24">
        <f t="shared" si="205"/>
        <v>119345.92831473237</v>
      </c>
      <c r="BB888" s="24">
        <f t="shared" si="206"/>
        <v>10144.403906752254</v>
      </c>
      <c r="BD888" t="s">
        <v>103</v>
      </c>
      <c r="BE888">
        <v>1</v>
      </c>
      <c r="BG888" t="s">
        <v>5305</v>
      </c>
      <c r="BI888" t="s">
        <v>199</v>
      </c>
      <c r="BN888" t="s">
        <v>5110</v>
      </c>
      <c r="BO888" t="s">
        <v>5061</v>
      </c>
      <c r="BP888" t="s">
        <v>5107</v>
      </c>
      <c r="BS888" t="e">
        <f>_xlfn.XLOOKUP(AV888,#REF!,#REF!)</f>
        <v>#REF!</v>
      </c>
    </row>
    <row r="889" spans="3:71" x14ac:dyDescent="0.2">
      <c r="C889" t="s">
        <v>94</v>
      </c>
      <c r="E889" t="s">
        <v>2838</v>
      </c>
      <c r="F889" t="s">
        <v>2839</v>
      </c>
      <c r="G889" t="s">
        <v>2840</v>
      </c>
      <c r="H889" s="1">
        <v>45537</v>
      </c>
      <c r="J889" t="s">
        <v>151</v>
      </c>
      <c r="K889">
        <v>16</v>
      </c>
      <c r="L889" t="s">
        <v>4703</v>
      </c>
      <c r="M889" t="s">
        <v>4849</v>
      </c>
      <c r="N889" t="s">
        <v>4911</v>
      </c>
      <c r="O889" t="s">
        <v>98</v>
      </c>
      <c r="P889" t="s">
        <v>99</v>
      </c>
      <c r="Q889">
        <f t="shared" si="201"/>
        <v>31</v>
      </c>
      <c r="R889" s="3">
        <v>1096324</v>
      </c>
      <c r="S889" s="3">
        <v>187720.66666666666</v>
      </c>
      <c r="T889" s="20">
        <v>0</v>
      </c>
      <c r="U889" s="3">
        <f t="shared" si="209"/>
        <v>0</v>
      </c>
      <c r="V889" s="21"/>
      <c r="W889" s="3">
        <v>4392.3237179487178</v>
      </c>
      <c r="X889" s="3">
        <v>2537.787037037037</v>
      </c>
      <c r="Y889" s="22">
        <v>456.80166666666668</v>
      </c>
      <c r="Z889">
        <v>75</v>
      </c>
      <c r="AB889" s="3">
        <v>0</v>
      </c>
      <c r="AC889" s="3">
        <v>4167</v>
      </c>
      <c r="AD889" s="3">
        <f t="shared" si="208"/>
        <v>199349.57908831909</v>
      </c>
      <c r="AE889" s="3">
        <v>5687.5</v>
      </c>
      <c r="AG889" s="3">
        <f t="shared" si="202"/>
        <v>205037.07908831909</v>
      </c>
      <c r="AJ889" s="3">
        <v>25969.360295241226</v>
      </c>
      <c r="AK889" t="s">
        <v>529</v>
      </c>
      <c r="AL889" t="s">
        <v>530</v>
      </c>
      <c r="AM889" s="23">
        <v>8.5000000000000006E-2</v>
      </c>
      <c r="AN889" s="24">
        <f t="shared" si="210"/>
        <v>231006.43938356033</v>
      </c>
      <c r="AO889" s="25">
        <f t="shared" si="198"/>
        <v>19635.547347602631</v>
      </c>
      <c r="AP889" s="3">
        <v>0</v>
      </c>
      <c r="AQ889" s="24">
        <f t="shared" si="199"/>
        <v>0</v>
      </c>
      <c r="AR889" s="24">
        <f t="shared" si="200"/>
        <v>250641.98673116296</v>
      </c>
      <c r="AS889" s="24">
        <f t="shared" si="203"/>
        <v>231006.43938356033</v>
      </c>
      <c r="AT889" t="s">
        <v>632</v>
      </c>
      <c r="AU889" t="s">
        <v>1837</v>
      </c>
      <c r="AV889" t="s">
        <v>1838</v>
      </c>
      <c r="AW889" t="s">
        <v>4945</v>
      </c>
      <c r="AX889" t="s">
        <v>169</v>
      </c>
      <c r="AY889">
        <v>1</v>
      </c>
      <c r="AZ889" s="3">
        <f t="shared" si="204"/>
        <v>250641.98673116296</v>
      </c>
      <c r="BA889" s="24">
        <f t="shared" si="205"/>
        <v>231006.43938356033</v>
      </c>
      <c r="BB889" s="24">
        <f t="shared" si="206"/>
        <v>19635.547347602638</v>
      </c>
      <c r="BD889" t="s">
        <v>103</v>
      </c>
      <c r="BE889">
        <v>1</v>
      </c>
      <c r="BG889" t="s">
        <v>5317</v>
      </c>
      <c r="BI889" t="s">
        <v>531</v>
      </c>
      <c r="BN889" t="s">
        <v>5125</v>
      </c>
      <c r="BO889" t="s">
        <v>5061</v>
      </c>
      <c r="BP889" t="s">
        <v>5144</v>
      </c>
      <c r="BS889" t="e">
        <f>_xlfn.XLOOKUP(AV889,#REF!,#REF!)</f>
        <v>#REF!</v>
      </c>
    </row>
    <row r="890" spans="3:71" x14ac:dyDescent="0.2">
      <c r="C890" t="s">
        <v>94</v>
      </c>
      <c r="E890" t="s">
        <v>2841</v>
      </c>
      <c r="F890" t="s">
        <v>2842</v>
      </c>
      <c r="G890" t="s">
        <v>2843</v>
      </c>
      <c r="H890" s="1">
        <v>45453</v>
      </c>
      <c r="J890" t="s">
        <v>4697</v>
      </c>
      <c r="K890">
        <v>14</v>
      </c>
      <c r="L890" t="s">
        <v>4703</v>
      </c>
      <c r="M890" t="s">
        <v>293</v>
      </c>
      <c r="N890" t="s">
        <v>4668</v>
      </c>
      <c r="O890" t="s">
        <v>98</v>
      </c>
      <c r="P890" t="s">
        <v>99</v>
      </c>
      <c r="Q890">
        <f t="shared" si="201"/>
        <v>31</v>
      </c>
      <c r="R890" s="3">
        <v>775000</v>
      </c>
      <c r="S890" s="3">
        <v>132732.41666666666</v>
      </c>
      <c r="T890" s="20">
        <v>0</v>
      </c>
      <c r="U890" s="3">
        <f t="shared" si="209"/>
        <v>0</v>
      </c>
      <c r="V890" s="21"/>
      <c r="W890" s="3">
        <v>3104.9679487179487</v>
      </c>
      <c r="X890" s="3">
        <v>1793.9814814814815</v>
      </c>
      <c r="Y890" s="22">
        <v>322.91666666666669</v>
      </c>
      <c r="Z890">
        <v>75</v>
      </c>
      <c r="AB890" s="3">
        <v>0</v>
      </c>
      <c r="AC890" s="3">
        <v>4167</v>
      </c>
      <c r="AD890" s="3">
        <f t="shared" si="208"/>
        <v>142196.28276353274</v>
      </c>
      <c r="AE890" s="3">
        <v>5687.5</v>
      </c>
      <c r="AG890" s="3">
        <f t="shared" si="202"/>
        <v>147883.78276353274</v>
      </c>
      <c r="AJ890" s="3">
        <v>3900.7409927950625</v>
      </c>
      <c r="AK890" t="s">
        <v>289</v>
      </c>
      <c r="AL890" t="s">
        <v>290</v>
      </c>
      <c r="AM890" s="23">
        <v>8.5000000000000006E-2</v>
      </c>
      <c r="AN890" s="24">
        <f t="shared" si="210"/>
        <v>151784.52375632781</v>
      </c>
      <c r="AO890" s="25">
        <f t="shared" si="198"/>
        <v>12901.684519287865</v>
      </c>
      <c r="AP890" s="3">
        <f t="shared" ref="AP890:AP909" si="214">+(29700/31)*Q890</f>
        <v>29700</v>
      </c>
      <c r="AQ890" s="24">
        <f t="shared" si="199"/>
        <v>2524.5</v>
      </c>
      <c r="AR890" s="24">
        <f t="shared" si="200"/>
        <v>196910.70827561567</v>
      </c>
      <c r="AS890" s="24">
        <f t="shared" si="203"/>
        <v>181484.52375632781</v>
      </c>
      <c r="AT890" t="s">
        <v>2250</v>
      </c>
      <c r="AU890" t="s">
        <v>2250</v>
      </c>
      <c r="AV890" t="s">
        <v>2251</v>
      </c>
      <c r="AW890" t="s">
        <v>4932</v>
      </c>
      <c r="AX890" t="s">
        <v>102</v>
      </c>
      <c r="AY890">
        <v>108.643</v>
      </c>
      <c r="AZ890" s="3">
        <f t="shared" si="204"/>
        <v>1812.4564700497563</v>
      </c>
      <c r="BA890" s="24">
        <f t="shared" si="205"/>
        <v>181484.52375632781</v>
      </c>
      <c r="BB890" s="24">
        <f t="shared" si="206"/>
        <v>15426.184519287868</v>
      </c>
      <c r="BD890" t="s">
        <v>103</v>
      </c>
      <c r="BE890">
        <v>1</v>
      </c>
      <c r="BG890" t="s">
        <v>5320</v>
      </c>
      <c r="BI890" t="s">
        <v>312</v>
      </c>
      <c r="BN890" t="s">
        <v>5115</v>
      </c>
      <c r="BO890" t="s">
        <v>2250</v>
      </c>
      <c r="BP890" t="s">
        <v>5062</v>
      </c>
      <c r="BS890" t="e">
        <f>_xlfn.XLOOKUP(AV890,#REF!,#REF!)</f>
        <v>#REF!</v>
      </c>
    </row>
    <row r="891" spans="3:71" x14ac:dyDescent="0.2">
      <c r="C891" t="s">
        <v>94</v>
      </c>
      <c r="E891" t="s">
        <v>2844</v>
      </c>
      <c r="F891" t="s">
        <v>2845</v>
      </c>
      <c r="G891" t="s">
        <v>2846</v>
      </c>
      <c r="H891" s="1">
        <v>45495</v>
      </c>
      <c r="J891" t="s">
        <v>4678</v>
      </c>
      <c r="K891">
        <v>15</v>
      </c>
      <c r="L891" t="s">
        <v>4691</v>
      </c>
      <c r="M891" t="s">
        <v>4444</v>
      </c>
      <c r="N891" t="s">
        <v>4668</v>
      </c>
      <c r="O891" t="s">
        <v>98</v>
      </c>
      <c r="P891" t="s">
        <v>99</v>
      </c>
      <c r="Q891">
        <f t="shared" si="201"/>
        <v>31</v>
      </c>
      <c r="R891" s="3">
        <v>1093082</v>
      </c>
      <c r="S891" s="3">
        <v>182180.25</v>
      </c>
      <c r="T891" s="20">
        <v>0</v>
      </c>
      <c r="U891" s="3">
        <f t="shared" si="209"/>
        <v>0</v>
      </c>
      <c r="V891" s="21"/>
      <c r="W891" s="3">
        <v>4379.3349358974356</v>
      </c>
      <c r="X891" s="3">
        <v>2530.2824074074078</v>
      </c>
      <c r="Y891" s="22">
        <v>455.45083333333338</v>
      </c>
      <c r="Z891">
        <v>75</v>
      </c>
      <c r="AB891" s="3">
        <v>9331.8798869203529</v>
      </c>
      <c r="AC891" s="3">
        <v>4167</v>
      </c>
      <c r="AD891" s="3">
        <f t="shared" si="208"/>
        <v>203119.19806355855</v>
      </c>
      <c r="AE891" s="3">
        <v>7046.666666666667</v>
      </c>
      <c r="AG891" s="3">
        <f t="shared" si="202"/>
        <v>210165.86473022521</v>
      </c>
      <c r="AJ891" s="3">
        <v>0</v>
      </c>
      <c r="AK891" t="s">
        <v>100</v>
      </c>
      <c r="AM891" s="23">
        <v>0.1</v>
      </c>
      <c r="AN891" s="24">
        <f t="shared" si="210"/>
        <v>210165.86473022521</v>
      </c>
      <c r="AO891" s="25">
        <f t="shared" si="198"/>
        <v>21016.586473022522</v>
      </c>
      <c r="AP891" s="3">
        <f t="shared" si="214"/>
        <v>29700</v>
      </c>
      <c r="AQ891" s="24">
        <f t="shared" si="199"/>
        <v>2970</v>
      </c>
      <c r="AR891" s="24">
        <f t="shared" si="200"/>
        <v>263852.45120324777</v>
      </c>
      <c r="AS891" s="24">
        <f t="shared" si="203"/>
        <v>239865.86473022521</v>
      </c>
      <c r="AT891" t="s">
        <v>134</v>
      </c>
      <c r="AU891" t="s">
        <v>134</v>
      </c>
      <c r="AV891" t="s">
        <v>135</v>
      </c>
      <c r="AW891">
        <v>90324</v>
      </c>
      <c r="AX891" t="s">
        <v>136</v>
      </c>
      <c r="AY891">
        <v>94.088300000000004</v>
      </c>
      <c r="AZ891" s="3">
        <f t="shared" si="204"/>
        <v>2804.3067119211182</v>
      </c>
      <c r="BA891" s="24">
        <f t="shared" si="205"/>
        <v>239865.86473022521</v>
      </c>
      <c r="BB891" s="24">
        <f t="shared" si="206"/>
        <v>23986.586473022558</v>
      </c>
      <c r="BD891" t="s">
        <v>103</v>
      </c>
      <c r="BE891">
        <v>1</v>
      </c>
      <c r="BG891" t="s">
        <v>5305</v>
      </c>
      <c r="BI891" t="s">
        <v>435</v>
      </c>
      <c r="BN891" t="s">
        <v>5119</v>
      </c>
      <c r="BO891" t="s">
        <v>134</v>
      </c>
      <c r="BP891" t="s">
        <v>5091</v>
      </c>
      <c r="BS891" t="e">
        <f>_xlfn.XLOOKUP(AV891,#REF!,#REF!)</f>
        <v>#REF!</v>
      </c>
    </row>
    <row r="892" spans="3:71" x14ac:dyDescent="0.2">
      <c r="C892" t="s">
        <v>94</v>
      </c>
      <c r="E892" t="s">
        <v>2847</v>
      </c>
      <c r="F892" t="s">
        <v>2848</v>
      </c>
      <c r="G892" t="s">
        <v>2849</v>
      </c>
      <c r="H892" s="1">
        <v>45488</v>
      </c>
      <c r="J892" t="s">
        <v>4708</v>
      </c>
      <c r="K892">
        <v>12</v>
      </c>
      <c r="L892" t="s">
        <v>4703</v>
      </c>
      <c r="M892" t="s">
        <v>293</v>
      </c>
      <c r="N892" t="s">
        <v>4668</v>
      </c>
      <c r="O892" t="s">
        <v>98</v>
      </c>
      <c r="P892" t="s">
        <v>99</v>
      </c>
      <c r="Q892">
        <f t="shared" si="201"/>
        <v>31</v>
      </c>
      <c r="R892" s="3">
        <v>450000</v>
      </c>
      <c r="S892" s="3">
        <v>76407</v>
      </c>
      <c r="T892" s="20">
        <v>0</v>
      </c>
      <c r="U892" s="3">
        <f t="shared" si="209"/>
        <v>0</v>
      </c>
      <c r="V892" s="21"/>
      <c r="W892" s="3">
        <v>1802.8846153846155</v>
      </c>
      <c r="X892" s="3">
        <v>1041.6666666666667</v>
      </c>
      <c r="Y892" s="22">
        <v>187.5</v>
      </c>
      <c r="Z892">
        <v>75</v>
      </c>
      <c r="AB892" s="3">
        <v>0</v>
      </c>
      <c r="AC892" s="3">
        <v>4167</v>
      </c>
      <c r="AD892" s="3">
        <f t="shared" si="208"/>
        <v>83681.051282051281</v>
      </c>
      <c r="AE892" s="3">
        <v>5687.5</v>
      </c>
      <c r="AG892" s="3">
        <f t="shared" si="202"/>
        <v>89368.551282051281</v>
      </c>
      <c r="AJ892" s="3">
        <v>7530.1189525032505</v>
      </c>
      <c r="AK892" t="s">
        <v>523</v>
      </c>
      <c r="AL892" t="s">
        <v>524</v>
      </c>
      <c r="AM892" s="23">
        <v>8.5000000000000006E-2</v>
      </c>
      <c r="AN892" s="24">
        <f t="shared" si="210"/>
        <v>96898.670234554535</v>
      </c>
      <c r="AO892" s="25">
        <f t="shared" si="198"/>
        <v>8236.3869699371353</v>
      </c>
      <c r="AP892" s="3">
        <f t="shared" si="214"/>
        <v>29700</v>
      </c>
      <c r="AQ892" s="24">
        <f t="shared" si="199"/>
        <v>2524.5</v>
      </c>
      <c r="AR892" s="24">
        <f t="shared" si="200"/>
        <v>137359.55720449166</v>
      </c>
      <c r="AS892" s="24">
        <f t="shared" si="203"/>
        <v>126598.67023455453</v>
      </c>
      <c r="AT892" t="s">
        <v>134</v>
      </c>
      <c r="AU892" t="s">
        <v>134</v>
      </c>
      <c r="AV892" t="s">
        <v>135</v>
      </c>
      <c r="AW892">
        <v>35802</v>
      </c>
      <c r="AX892" t="s">
        <v>136</v>
      </c>
      <c r="AY892">
        <v>94.088300000000004</v>
      </c>
      <c r="AZ892" s="3">
        <f t="shared" si="204"/>
        <v>1459.9005105256622</v>
      </c>
      <c r="BA892" s="24">
        <f t="shared" si="205"/>
        <v>126598.67023455453</v>
      </c>
      <c r="BB892" s="24">
        <f t="shared" si="206"/>
        <v>10760.886969937128</v>
      </c>
      <c r="BD892" t="s">
        <v>103</v>
      </c>
      <c r="BE892">
        <v>1</v>
      </c>
      <c r="BG892" t="s">
        <v>5305</v>
      </c>
      <c r="BI892" t="s">
        <v>199</v>
      </c>
      <c r="BN892" t="s">
        <v>5106</v>
      </c>
      <c r="BO892" t="s">
        <v>5061</v>
      </c>
      <c r="BP892" t="s">
        <v>5107</v>
      </c>
      <c r="BS892" t="e">
        <f>_xlfn.XLOOKUP(AV892,#REF!,#REF!)</f>
        <v>#REF!</v>
      </c>
    </row>
    <row r="893" spans="3:71" x14ac:dyDescent="0.2">
      <c r="C893" t="s">
        <v>94</v>
      </c>
      <c r="E893" t="s">
        <v>2850</v>
      </c>
      <c r="F893" t="s">
        <v>2851</v>
      </c>
      <c r="G893" t="s">
        <v>2852</v>
      </c>
      <c r="H893" s="1">
        <v>45446</v>
      </c>
      <c r="J893" t="s">
        <v>4778</v>
      </c>
      <c r="K893">
        <v>11</v>
      </c>
      <c r="L893" t="s">
        <v>4667</v>
      </c>
      <c r="M893" t="s">
        <v>3984</v>
      </c>
      <c r="N893" t="s">
        <v>4668</v>
      </c>
      <c r="O893" t="s">
        <v>98</v>
      </c>
      <c r="P893" t="s">
        <v>99</v>
      </c>
      <c r="Q893">
        <f t="shared" si="201"/>
        <v>31</v>
      </c>
      <c r="R893" s="3">
        <v>252132</v>
      </c>
      <c r="S893" s="3">
        <v>34882.75</v>
      </c>
      <c r="T893" s="20">
        <v>0</v>
      </c>
      <c r="U893" s="3">
        <f t="shared" si="209"/>
        <v>0</v>
      </c>
      <c r="V893" s="21"/>
      <c r="W893" s="3">
        <v>1010.1442307692306</v>
      </c>
      <c r="X893" s="3">
        <v>583.63888888888891</v>
      </c>
      <c r="Y893" s="22">
        <v>105.05500000000001</v>
      </c>
      <c r="Z893">
        <v>75</v>
      </c>
      <c r="AB893" s="3">
        <v>0</v>
      </c>
      <c r="AC893" s="3">
        <v>4167</v>
      </c>
      <c r="AD893" s="3">
        <f t="shared" si="208"/>
        <v>40823.588119658125</v>
      </c>
      <c r="AE893" s="3">
        <v>4154.166666666667</v>
      </c>
      <c r="AG893" s="3">
        <f t="shared" si="202"/>
        <v>44977.754786324789</v>
      </c>
      <c r="AJ893" s="3">
        <v>4428.6782206037651</v>
      </c>
      <c r="AK893" t="s">
        <v>166</v>
      </c>
      <c r="AL893" t="s">
        <v>165</v>
      </c>
      <c r="AM893" s="23">
        <v>0.05</v>
      </c>
      <c r="AN893" s="24">
        <f t="shared" si="210"/>
        <v>49406.433006928557</v>
      </c>
      <c r="AO893" s="25">
        <f t="shared" si="198"/>
        <v>2470.3216503464282</v>
      </c>
      <c r="AP893" s="3">
        <f t="shared" si="214"/>
        <v>29700</v>
      </c>
      <c r="AQ893" s="24">
        <f t="shared" si="199"/>
        <v>1485</v>
      </c>
      <c r="AR893" s="24">
        <f t="shared" si="200"/>
        <v>83061.754657274985</v>
      </c>
      <c r="AS893" s="24">
        <f t="shared" si="203"/>
        <v>79106.433006928564</v>
      </c>
      <c r="AT893" t="s">
        <v>225</v>
      </c>
      <c r="AU893" t="s">
        <v>225</v>
      </c>
      <c r="AV893" t="s">
        <v>156</v>
      </c>
      <c r="AW893" t="s">
        <v>4866</v>
      </c>
      <c r="AX893" t="s">
        <v>157</v>
      </c>
      <c r="AY893">
        <v>125.569</v>
      </c>
      <c r="AZ893" s="3">
        <f t="shared" si="204"/>
        <v>661.48296679335647</v>
      </c>
      <c r="BA893" s="24">
        <f t="shared" si="205"/>
        <v>79106.433006928564</v>
      </c>
      <c r="BB893" s="24">
        <f t="shared" si="206"/>
        <v>3955.3216503464209</v>
      </c>
      <c r="BD893" t="s">
        <v>103</v>
      </c>
      <c r="BE893">
        <v>1</v>
      </c>
      <c r="BG893" t="s">
        <v>5309</v>
      </c>
      <c r="BI893" t="s">
        <v>144</v>
      </c>
      <c r="BN893" t="s">
        <v>5067</v>
      </c>
      <c r="BO893" t="s">
        <v>5074</v>
      </c>
      <c r="BP893" t="s">
        <v>5169</v>
      </c>
      <c r="BS893" t="e">
        <f>_xlfn.XLOOKUP(AV893,#REF!,#REF!)</f>
        <v>#REF!</v>
      </c>
    </row>
    <row r="894" spans="3:71" x14ac:dyDescent="0.2">
      <c r="C894" t="s">
        <v>94</v>
      </c>
      <c r="E894" t="s">
        <v>2853</v>
      </c>
      <c r="F894" t="s">
        <v>2854</v>
      </c>
      <c r="G894" t="s">
        <v>2855</v>
      </c>
      <c r="H894" s="1">
        <v>45446</v>
      </c>
      <c r="J894" t="s">
        <v>4778</v>
      </c>
      <c r="K894">
        <v>11</v>
      </c>
      <c r="L894" t="s">
        <v>4667</v>
      </c>
      <c r="M894" t="s">
        <v>3984</v>
      </c>
      <c r="N894" t="s">
        <v>4668</v>
      </c>
      <c r="O894" t="s">
        <v>98</v>
      </c>
      <c r="P894" t="s">
        <v>99</v>
      </c>
      <c r="Q894">
        <f t="shared" si="201"/>
        <v>31</v>
      </c>
      <c r="R894" s="3">
        <v>314019</v>
      </c>
      <c r="S894" s="3">
        <v>52336.416666666664</v>
      </c>
      <c r="T894" s="20">
        <v>0</v>
      </c>
      <c r="U894" s="3">
        <f t="shared" si="209"/>
        <v>0</v>
      </c>
      <c r="V894" s="21"/>
      <c r="W894" s="3">
        <v>1258.0889423076922</v>
      </c>
      <c r="X894" s="3">
        <v>726.89583333333337</v>
      </c>
      <c r="Y894" s="22">
        <v>130.84125</v>
      </c>
      <c r="Z894">
        <v>75</v>
      </c>
      <c r="AB894" s="3">
        <v>0</v>
      </c>
      <c r="AC894" s="3">
        <v>4167</v>
      </c>
      <c r="AD894" s="3">
        <f t="shared" si="208"/>
        <v>58694.242692307693</v>
      </c>
      <c r="AE894" s="3">
        <v>4154.166666666667</v>
      </c>
      <c r="AG894" s="3">
        <f t="shared" si="202"/>
        <v>62848.409358974357</v>
      </c>
      <c r="AJ894" s="3">
        <v>4428.6782206037651</v>
      </c>
      <c r="AK894" t="s">
        <v>166</v>
      </c>
      <c r="AL894" t="s">
        <v>165</v>
      </c>
      <c r="AM894" s="23">
        <v>0.05</v>
      </c>
      <c r="AN894" s="24">
        <f t="shared" si="210"/>
        <v>67277.087579578118</v>
      </c>
      <c r="AO894" s="25">
        <f t="shared" si="198"/>
        <v>3363.854378978906</v>
      </c>
      <c r="AP894" s="3">
        <f t="shared" si="214"/>
        <v>29700</v>
      </c>
      <c r="AQ894" s="24">
        <f t="shared" si="199"/>
        <v>1485</v>
      </c>
      <c r="AR894" s="24">
        <f t="shared" si="200"/>
        <v>101825.94195855703</v>
      </c>
      <c r="AS894" s="24">
        <f t="shared" si="203"/>
        <v>96977.087579578118</v>
      </c>
      <c r="AT894" t="s">
        <v>225</v>
      </c>
      <c r="AU894" t="s">
        <v>225</v>
      </c>
      <c r="AV894" t="s">
        <v>156</v>
      </c>
      <c r="AW894" t="s">
        <v>4886</v>
      </c>
      <c r="AX894" t="s">
        <v>157</v>
      </c>
      <c r="AY894">
        <v>125.569</v>
      </c>
      <c r="AZ894" s="3">
        <f t="shared" si="204"/>
        <v>810.91624492157325</v>
      </c>
      <c r="BA894" s="24">
        <f t="shared" si="205"/>
        <v>96977.087579578118</v>
      </c>
      <c r="BB894" s="24">
        <f t="shared" si="206"/>
        <v>4848.854378978911</v>
      </c>
      <c r="BD894" t="s">
        <v>103</v>
      </c>
      <c r="BE894">
        <v>1</v>
      </c>
      <c r="BG894" t="s">
        <v>5309</v>
      </c>
      <c r="BI894" t="s">
        <v>144</v>
      </c>
      <c r="BN894" t="s">
        <v>5067</v>
      </c>
      <c r="BO894" t="s">
        <v>5074</v>
      </c>
      <c r="BP894" t="s">
        <v>5172</v>
      </c>
      <c r="BS894" t="e">
        <f>_xlfn.XLOOKUP(AV894,#REF!,#REF!)</f>
        <v>#REF!</v>
      </c>
    </row>
    <row r="895" spans="3:71" x14ac:dyDescent="0.2">
      <c r="C895" t="s">
        <v>94</v>
      </c>
      <c r="E895" t="s">
        <v>2856</v>
      </c>
      <c r="F895" t="s">
        <v>2857</v>
      </c>
      <c r="G895" t="s">
        <v>2858</v>
      </c>
      <c r="H895" s="1">
        <v>45446</v>
      </c>
      <c r="J895" t="s">
        <v>4778</v>
      </c>
      <c r="K895">
        <v>11</v>
      </c>
      <c r="L895" t="s">
        <v>4667</v>
      </c>
      <c r="M895" t="s">
        <v>3984</v>
      </c>
      <c r="N895" t="s">
        <v>4668</v>
      </c>
      <c r="O895" t="s">
        <v>98</v>
      </c>
      <c r="P895" t="s">
        <v>99</v>
      </c>
      <c r="Q895">
        <f t="shared" si="201"/>
        <v>31</v>
      </c>
      <c r="R895" s="3">
        <v>267504</v>
      </c>
      <c r="S895" s="3">
        <v>44054</v>
      </c>
      <c r="T895" s="20">
        <v>0</v>
      </c>
      <c r="U895" s="3">
        <f t="shared" si="209"/>
        <v>0</v>
      </c>
      <c r="V895" s="21"/>
      <c r="W895" s="3">
        <v>1071.7307692307693</v>
      </c>
      <c r="X895" s="3">
        <v>619.22222222222229</v>
      </c>
      <c r="Y895" s="22">
        <v>111.46000000000001</v>
      </c>
      <c r="Z895">
        <v>75</v>
      </c>
      <c r="AB895" s="3">
        <v>0</v>
      </c>
      <c r="AC895" s="3">
        <v>5167</v>
      </c>
      <c r="AD895" s="3">
        <f t="shared" si="208"/>
        <v>51098.412991452984</v>
      </c>
      <c r="AE895" s="3">
        <v>4154.166666666667</v>
      </c>
      <c r="AG895" s="3">
        <f t="shared" si="202"/>
        <v>55252.579658119648</v>
      </c>
      <c r="AJ895" s="3">
        <v>0</v>
      </c>
      <c r="AK895" t="s">
        <v>100</v>
      </c>
      <c r="AM895" s="23">
        <v>0.05</v>
      </c>
      <c r="AN895" s="24">
        <f t="shared" si="210"/>
        <v>55252.579658119648</v>
      </c>
      <c r="AO895" s="25">
        <f t="shared" si="198"/>
        <v>2762.6289829059824</v>
      </c>
      <c r="AP895" s="3">
        <f t="shared" si="214"/>
        <v>29700</v>
      </c>
      <c r="AQ895" s="24">
        <f t="shared" si="199"/>
        <v>1485</v>
      </c>
      <c r="AR895" s="24">
        <f t="shared" si="200"/>
        <v>89200.208641025631</v>
      </c>
      <c r="AS895" s="24">
        <f t="shared" si="203"/>
        <v>84952.579658119648</v>
      </c>
      <c r="AT895" t="s">
        <v>4881</v>
      </c>
      <c r="AU895" t="s">
        <v>2859</v>
      </c>
      <c r="AV895" t="s">
        <v>1328</v>
      </c>
      <c r="AW895">
        <v>1507756</v>
      </c>
      <c r="AX895" t="s">
        <v>102</v>
      </c>
      <c r="AY895">
        <v>108.643</v>
      </c>
      <c r="AZ895" s="3">
        <f t="shared" si="204"/>
        <v>821.03963109473807</v>
      </c>
      <c r="BA895" s="24">
        <f t="shared" si="205"/>
        <v>84952.579658119648</v>
      </c>
      <c r="BB895" s="24">
        <f t="shared" si="206"/>
        <v>4247.6289829059824</v>
      </c>
      <c r="BD895" t="s">
        <v>103</v>
      </c>
      <c r="BE895">
        <v>1</v>
      </c>
      <c r="BG895" t="s">
        <v>5323</v>
      </c>
      <c r="BI895" t="s">
        <v>144</v>
      </c>
      <c r="BN895" t="s">
        <v>5067</v>
      </c>
      <c r="BO895" t="s">
        <v>5167</v>
      </c>
      <c r="BP895" t="s">
        <v>5168</v>
      </c>
      <c r="BS895" t="e">
        <f>_xlfn.XLOOKUP(AV895,#REF!,#REF!)</f>
        <v>#REF!</v>
      </c>
    </row>
    <row r="896" spans="3:71" x14ac:dyDescent="0.2">
      <c r="C896" t="s">
        <v>94</v>
      </c>
      <c r="E896" t="s">
        <v>2860</v>
      </c>
      <c r="F896" t="s">
        <v>2861</v>
      </c>
      <c r="G896" t="s">
        <v>2862</v>
      </c>
      <c r="H896" s="1">
        <v>45446</v>
      </c>
      <c r="J896" t="s">
        <v>4778</v>
      </c>
      <c r="K896">
        <v>11</v>
      </c>
      <c r="L896" t="s">
        <v>4667</v>
      </c>
      <c r="M896" t="s">
        <v>3984</v>
      </c>
      <c r="N896" t="s">
        <v>4668</v>
      </c>
      <c r="O896" t="s">
        <v>98</v>
      </c>
      <c r="P896" t="s">
        <v>99</v>
      </c>
      <c r="Q896">
        <f t="shared" si="201"/>
        <v>31</v>
      </c>
      <c r="R896" s="3">
        <v>265894</v>
      </c>
      <c r="S896" s="3">
        <v>44315.583333333336</v>
      </c>
      <c r="T896" s="20">
        <v>0</v>
      </c>
      <c r="U896" s="3">
        <f t="shared" si="209"/>
        <v>0</v>
      </c>
      <c r="V896" s="21"/>
      <c r="W896" s="3">
        <v>1065.2804487179487</v>
      </c>
      <c r="X896" s="3">
        <v>615.49537037037032</v>
      </c>
      <c r="Y896" s="22">
        <v>110.78916666666666</v>
      </c>
      <c r="Z896">
        <v>75</v>
      </c>
      <c r="AB896" s="3">
        <v>0</v>
      </c>
      <c r="AC896" s="3">
        <v>4167</v>
      </c>
      <c r="AD896" s="3">
        <f t="shared" si="208"/>
        <v>50349.148319088323</v>
      </c>
      <c r="AE896" s="3">
        <v>4154.166666666667</v>
      </c>
      <c r="AG896" s="3">
        <f t="shared" si="202"/>
        <v>54503.314985754987</v>
      </c>
      <c r="AJ896" s="3">
        <v>4428.6782206037651</v>
      </c>
      <c r="AK896" t="s">
        <v>166</v>
      </c>
      <c r="AL896" t="s">
        <v>165</v>
      </c>
      <c r="AM896" s="23">
        <v>0.05</v>
      </c>
      <c r="AN896" s="24">
        <f t="shared" si="210"/>
        <v>58931.993206358755</v>
      </c>
      <c r="AO896" s="25">
        <f t="shared" si="198"/>
        <v>2946.5996603179378</v>
      </c>
      <c r="AP896" s="3">
        <f t="shared" si="214"/>
        <v>29700</v>
      </c>
      <c r="AQ896" s="24">
        <f t="shared" si="199"/>
        <v>1485</v>
      </c>
      <c r="AR896" s="24">
        <f t="shared" si="200"/>
        <v>93063.592866676685</v>
      </c>
      <c r="AS896" s="24">
        <f t="shared" si="203"/>
        <v>88631.993206358748</v>
      </c>
      <c r="AT896" t="s">
        <v>225</v>
      </c>
      <c r="AU896" t="s">
        <v>225</v>
      </c>
      <c r="AV896" t="s">
        <v>156</v>
      </c>
      <c r="AW896" t="s">
        <v>4883</v>
      </c>
      <c r="AX896" t="s">
        <v>157</v>
      </c>
      <c r="AY896">
        <v>125.569</v>
      </c>
      <c r="AZ896" s="3">
        <f t="shared" si="204"/>
        <v>741.13509597652831</v>
      </c>
      <c r="BA896" s="24">
        <f t="shared" si="205"/>
        <v>88631.993206358748</v>
      </c>
      <c r="BB896" s="24">
        <f t="shared" si="206"/>
        <v>4431.5996603179374</v>
      </c>
      <c r="BD896" t="s">
        <v>103</v>
      </c>
      <c r="BE896">
        <v>1</v>
      </c>
      <c r="BG896" t="s">
        <v>5309</v>
      </c>
      <c r="BI896" t="s">
        <v>144</v>
      </c>
      <c r="BN896" t="s">
        <v>5067</v>
      </c>
      <c r="BO896" t="s">
        <v>5074</v>
      </c>
      <c r="BP896" t="s">
        <v>5205</v>
      </c>
      <c r="BS896" t="e">
        <f>_xlfn.XLOOKUP(AV896,#REF!,#REF!)</f>
        <v>#REF!</v>
      </c>
    </row>
    <row r="897" spans="2:71" x14ac:dyDescent="0.2">
      <c r="B897">
        <f>+COUNTIF(F897:F4064,F897)</f>
        <v>2</v>
      </c>
      <c r="C897" t="s">
        <v>94</v>
      </c>
      <c r="E897" t="s">
        <v>2863</v>
      </c>
      <c r="F897" t="s">
        <v>2864</v>
      </c>
      <c r="G897" t="s">
        <v>2865</v>
      </c>
      <c r="H897" s="1">
        <v>45446</v>
      </c>
      <c r="J897" t="s">
        <v>4778</v>
      </c>
      <c r="K897">
        <v>11</v>
      </c>
      <c r="L897" t="s">
        <v>4667</v>
      </c>
      <c r="M897" t="s">
        <v>3984</v>
      </c>
      <c r="N897" t="s">
        <v>4668</v>
      </c>
      <c r="O897" t="s">
        <v>98</v>
      </c>
      <c r="P897" t="s">
        <v>99</v>
      </c>
      <c r="Q897">
        <f t="shared" si="201"/>
        <v>31</v>
      </c>
      <c r="R897" s="3">
        <v>252120</v>
      </c>
      <c r="S897" s="3">
        <v>32521</v>
      </c>
      <c r="T897" s="20">
        <v>0</v>
      </c>
      <c r="U897" s="3">
        <f t="shared" si="209"/>
        <v>0</v>
      </c>
      <c r="V897" s="21"/>
      <c r="W897" s="3">
        <v>1010.0961538461538</v>
      </c>
      <c r="X897" s="3">
        <v>583.6111111111112</v>
      </c>
      <c r="Y897" s="22">
        <v>105.05</v>
      </c>
      <c r="Z897">
        <v>75</v>
      </c>
      <c r="AB897" s="3">
        <v>0</v>
      </c>
      <c r="AC897" s="3">
        <v>4167</v>
      </c>
      <c r="AD897" s="3">
        <f t="shared" si="208"/>
        <v>38461.757264957268</v>
      </c>
      <c r="AE897" s="3">
        <v>4154.166666666667</v>
      </c>
      <c r="AG897" s="3">
        <f t="shared" si="202"/>
        <v>42615.923931623933</v>
      </c>
      <c r="AJ897" s="3">
        <v>0</v>
      </c>
      <c r="AK897" t="s">
        <v>100</v>
      </c>
      <c r="AM897" s="23">
        <v>0.05</v>
      </c>
      <c r="AN897" s="24">
        <f t="shared" si="210"/>
        <v>42615.923931623933</v>
      </c>
      <c r="AO897" s="25">
        <f t="shared" si="198"/>
        <v>2130.7961965811969</v>
      </c>
      <c r="AP897" s="3">
        <f t="shared" si="214"/>
        <v>29700</v>
      </c>
      <c r="AQ897" s="24">
        <f t="shared" si="199"/>
        <v>1485</v>
      </c>
      <c r="AR897" s="24">
        <f t="shared" si="200"/>
        <v>75931.720128205139</v>
      </c>
      <c r="AS897" s="24">
        <f t="shared" si="203"/>
        <v>72315.923931623925</v>
      </c>
      <c r="AT897" t="s">
        <v>141</v>
      </c>
      <c r="AU897" t="s">
        <v>141</v>
      </c>
      <c r="AV897" t="s">
        <v>142</v>
      </c>
      <c r="AW897">
        <v>2933</v>
      </c>
      <c r="AX897" t="s">
        <v>143</v>
      </c>
      <c r="AY897">
        <v>67.992199999999997</v>
      </c>
      <c r="AZ897" s="3">
        <f t="shared" si="204"/>
        <v>1116.7710432697447</v>
      </c>
      <c r="BA897" s="24">
        <f t="shared" si="205"/>
        <v>72315.923931623925</v>
      </c>
      <c r="BB897" s="24">
        <f t="shared" si="206"/>
        <v>3615.7961965812137</v>
      </c>
      <c r="BD897" t="s">
        <v>103</v>
      </c>
      <c r="BE897">
        <v>1</v>
      </c>
      <c r="BG897" t="s">
        <v>5306</v>
      </c>
      <c r="BI897" t="s">
        <v>144</v>
      </c>
      <c r="BN897" t="s">
        <v>5067</v>
      </c>
      <c r="BO897" t="s">
        <v>5068</v>
      </c>
      <c r="BP897" t="s">
        <v>5092</v>
      </c>
      <c r="BS897" t="e">
        <f>_xlfn.XLOOKUP(AV897,#REF!,#REF!)</f>
        <v>#REF!</v>
      </c>
    </row>
    <row r="898" spans="2:71" x14ac:dyDescent="0.2">
      <c r="C898" t="s">
        <v>94</v>
      </c>
      <c r="E898" t="s">
        <v>2866</v>
      </c>
      <c r="F898" t="s">
        <v>2867</v>
      </c>
      <c r="G898" t="s">
        <v>2868</v>
      </c>
      <c r="H898" s="1">
        <v>45453</v>
      </c>
      <c r="J898" t="s">
        <v>4702</v>
      </c>
      <c r="K898">
        <v>13</v>
      </c>
      <c r="L898" t="s">
        <v>4691</v>
      </c>
      <c r="M898" t="s">
        <v>4444</v>
      </c>
      <c r="N898" t="s">
        <v>4668</v>
      </c>
      <c r="O898" t="s">
        <v>98</v>
      </c>
      <c r="P898" t="s">
        <v>99</v>
      </c>
      <c r="Q898">
        <f t="shared" si="201"/>
        <v>31</v>
      </c>
      <c r="R898" s="3">
        <v>509587</v>
      </c>
      <c r="S898" s="3">
        <v>84931.083333333328</v>
      </c>
      <c r="T898" s="20">
        <v>0</v>
      </c>
      <c r="U898" s="3">
        <f t="shared" si="209"/>
        <v>0</v>
      </c>
      <c r="V898" s="21"/>
      <c r="W898" s="3">
        <v>2041.6145833333333</v>
      </c>
      <c r="X898" s="3">
        <v>1179.5995370370372</v>
      </c>
      <c r="Y898" s="22">
        <v>212.32791666666668</v>
      </c>
      <c r="Z898">
        <v>75</v>
      </c>
      <c r="AB898" s="3">
        <v>0</v>
      </c>
      <c r="AC898" s="3">
        <v>4167</v>
      </c>
      <c r="AD898" s="3">
        <f t="shared" si="208"/>
        <v>92606.625370370355</v>
      </c>
      <c r="AE898" s="3">
        <v>7046.666666666667</v>
      </c>
      <c r="AG898" s="3">
        <f t="shared" si="202"/>
        <v>99653.292037037027</v>
      </c>
      <c r="AJ898" s="3">
        <v>0</v>
      </c>
      <c r="AK898" t="s">
        <v>100</v>
      </c>
      <c r="AM898" s="23">
        <v>0.1</v>
      </c>
      <c r="AN898" s="24">
        <f t="shared" si="210"/>
        <v>99653.292037037027</v>
      </c>
      <c r="AO898" s="25">
        <f t="shared" ref="AO898:AO937" si="215">AM898*AN898</f>
        <v>9965.3292037037027</v>
      </c>
      <c r="AP898" s="3">
        <f t="shared" si="214"/>
        <v>29700</v>
      </c>
      <c r="AQ898" s="24">
        <f t="shared" ref="AQ898:AQ937" si="216">AP898*AM898</f>
        <v>2970</v>
      </c>
      <c r="AR898" s="24">
        <f t="shared" ref="AR898:AR937" si="217">AN898+AO898+AP898+AQ898</f>
        <v>142288.62124074073</v>
      </c>
      <c r="AS898" s="24">
        <f t="shared" si="203"/>
        <v>129353.29203703703</v>
      </c>
      <c r="AT898" t="s">
        <v>101</v>
      </c>
      <c r="AU898" t="s">
        <v>101</v>
      </c>
      <c r="AV898" t="s">
        <v>101</v>
      </c>
      <c r="AW898">
        <v>2041128</v>
      </c>
      <c r="AX898" t="s">
        <v>102</v>
      </c>
      <c r="AY898">
        <v>108.643</v>
      </c>
      <c r="AZ898" s="3">
        <f t="shared" si="204"/>
        <v>1309.6897291196003</v>
      </c>
      <c r="BA898" s="24">
        <f t="shared" si="205"/>
        <v>129353.29203703703</v>
      </c>
      <c r="BB898" s="24">
        <f t="shared" si="206"/>
        <v>12935.329203703703</v>
      </c>
      <c r="BD898" t="s">
        <v>103</v>
      </c>
      <c r="BE898">
        <v>1</v>
      </c>
      <c r="BG898" t="s">
        <v>5304</v>
      </c>
      <c r="BI898" t="s">
        <v>451</v>
      </c>
      <c r="BN898" t="s">
        <v>4450</v>
      </c>
      <c r="BO898" t="s">
        <v>5195</v>
      </c>
      <c r="BP898" t="s">
        <v>5190</v>
      </c>
    </row>
    <row r="899" spans="2:71" x14ac:dyDescent="0.2">
      <c r="C899" t="s">
        <v>94</v>
      </c>
      <c r="E899" t="s">
        <v>2869</v>
      </c>
      <c r="F899" t="s">
        <v>2870</v>
      </c>
      <c r="G899" t="s">
        <v>2871</v>
      </c>
      <c r="H899" s="1">
        <v>45460</v>
      </c>
      <c r="J899" t="s">
        <v>4778</v>
      </c>
      <c r="K899">
        <v>11</v>
      </c>
      <c r="L899" t="s">
        <v>4667</v>
      </c>
      <c r="M899" t="s">
        <v>3984</v>
      </c>
      <c r="N899" t="s">
        <v>4668</v>
      </c>
      <c r="O899" t="s">
        <v>98</v>
      </c>
      <c r="P899" t="s">
        <v>99</v>
      </c>
      <c r="Q899">
        <f t="shared" si="201"/>
        <v>31</v>
      </c>
      <c r="R899" s="3">
        <v>252192</v>
      </c>
      <c r="S899" s="3">
        <v>37078.416666666664</v>
      </c>
      <c r="T899" s="20">
        <v>0</v>
      </c>
      <c r="U899" s="3">
        <f t="shared" si="209"/>
        <v>0</v>
      </c>
      <c r="V899" s="21"/>
      <c r="W899" s="3">
        <v>1010.3846153846154</v>
      </c>
      <c r="X899" s="3">
        <v>583.77777777777783</v>
      </c>
      <c r="Y899" s="22">
        <v>105.08</v>
      </c>
      <c r="Z899">
        <v>75</v>
      </c>
      <c r="AB899" s="3">
        <v>0</v>
      </c>
      <c r="AC899" s="3">
        <v>4167</v>
      </c>
      <c r="AD899" s="3">
        <f t="shared" si="208"/>
        <v>43019.659059829064</v>
      </c>
      <c r="AE899" s="3">
        <v>4154.166666666667</v>
      </c>
      <c r="AG899" s="3">
        <f t="shared" si="202"/>
        <v>47173.825726495728</v>
      </c>
      <c r="AJ899" s="3">
        <v>4428.6782206037651</v>
      </c>
      <c r="AK899" t="s">
        <v>166</v>
      </c>
      <c r="AL899" t="s">
        <v>165</v>
      </c>
      <c r="AM899" s="23">
        <v>0.05</v>
      </c>
      <c r="AN899" s="24">
        <f t="shared" si="210"/>
        <v>51602.503947099496</v>
      </c>
      <c r="AO899" s="25">
        <f t="shared" si="215"/>
        <v>2580.1251973549752</v>
      </c>
      <c r="AP899" s="3">
        <f t="shared" si="214"/>
        <v>29700</v>
      </c>
      <c r="AQ899" s="24">
        <f t="shared" si="216"/>
        <v>1485</v>
      </c>
      <c r="AR899" s="24">
        <f t="shared" si="217"/>
        <v>85367.629144454462</v>
      </c>
      <c r="AS899" s="24">
        <f t="shared" si="203"/>
        <v>81302.503947099496</v>
      </c>
      <c r="AT899" t="s">
        <v>225</v>
      </c>
      <c r="AU899" t="s">
        <v>225</v>
      </c>
      <c r="AV899" t="s">
        <v>156</v>
      </c>
      <c r="AW899" t="s">
        <v>4848</v>
      </c>
      <c r="AX899" t="s">
        <v>157</v>
      </c>
      <c r="AY899">
        <v>125.569</v>
      </c>
      <c r="AZ899" s="3">
        <f t="shared" si="204"/>
        <v>679.84637246816067</v>
      </c>
      <c r="BA899" s="24">
        <f t="shared" si="205"/>
        <v>81302.503947099496</v>
      </c>
      <c r="BB899" s="24">
        <f t="shared" si="206"/>
        <v>4065.1251973549661</v>
      </c>
      <c r="BD899" t="s">
        <v>103</v>
      </c>
      <c r="BE899">
        <v>1</v>
      </c>
      <c r="BG899" t="s">
        <v>5309</v>
      </c>
      <c r="BI899" t="s">
        <v>144</v>
      </c>
      <c r="BN899" t="s">
        <v>5067</v>
      </c>
      <c r="BO899" t="s">
        <v>5074</v>
      </c>
      <c r="BP899" t="s">
        <v>5141</v>
      </c>
      <c r="BS899" t="e">
        <f>_xlfn.XLOOKUP(AV899,#REF!,#REF!)</f>
        <v>#REF!</v>
      </c>
    </row>
    <row r="900" spans="2:71" x14ac:dyDescent="0.2">
      <c r="C900" t="s">
        <v>94</v>
      </c>
      <c r="E900" t="s">
        <v>2872</v>
      </c>
      <c r="F900" t="s">
        <v>2873</v>
      </c>
      <c r="G900" t="s">
        <v>2874</v>
      </c>
      <c r="H900" s="1">
        <v>45460</v>
      </c>
      <c r="J900" t="s">
        <v>4778</v>
      </c>
      <c r="K900">
        <v>11</v>
      </c>
      <c r="L900" t="s">
        <v>4667</v>
      </c>
      <c r="M900" t="s">
        <v>3984</v>
      </c>
      <c r="N900" t="s">
        <v>4668</v>
      </c>
      <c r="O900" t="s">
        <v>98</v>
      </c>
      <c r="P900" t="s">
        <v>99</v>
      </c>
      <c r="Q900">
        <f t="shared" ref="Q900:Q963" si="218">IF(IF(ISBLANK(I900),"",MONTH(I900))&lt;&gt;MONTH($Q$1),IF(($Q$1-H900)&gt;30,DAY(EOMONTH($Q$1,0)),EOMONTH($Q$1,0)-H900+1),DAY(I900))</f>
        <v>31</v>
      </c>
      <c r="R900" s="3">
        <v>254931</v>
      </c>
      <c r="S900" s="3">
        <v>42488.5</v>
      </c>
      <c r="T900" s="20">
        <v>0</v>
      </c>
      <c r="U900" s="3">
        <f t="shared" si="209"/>
        <v>0</v>
      </c>
      <c r="V900" s="21"/>
      <c r="W900" s="3">
        <v>1021.3581730769232</v>
      </c>
      <c r="X900" s="3">
        <v>590.11805555555554</v>
      </c>
      <c r="Y900" s="22">
        <v>106.22125</v>
      </c>
      <c r="Z900">
        <v>75</v>
      </c>
      <c r="AB900" s="3">
        <v>0</v>
      </c>
      <c r="AC900" s="3">
        <v>4167</v>
      </c>
      <c r="AD900" s="3">
        <f t="shared" si="208"/>
        <v>48448.197478632479</v>
      </c>
      <c r="AE900" s="3">
        <v>4154.166666666667</v>
      </c>
      <c r="AG900" s="3">
        <f t="shared" ref="AG900:AG963" si="219">AD900+AE900</f>
        <v>52602.364145299143</v>
      </c>
      <c r="AJ900" s="3">
        <v>4428.6782206037651</v>
      </c>
      <c r="AK900" t="s">
        <v>166</v>
      </c>
      <c r="AL900" t="s">
        <v>165</v>
      </c>
      <c r="AM900" s="23">
        <v>0.05</v>
      </c>
      <c r="AN900" s="24">
        <f t="shared" si="210"/>
        <v>57031.042365902911</v>
      </c>
      <c r="AO900" s="25">
        <f t="shared" si="215"/>
        <v>2851.5521182951456</v>
      </c>
      <c r="AP900" s="3">
        <f t="shared" si="214"/>
        <v>29700</v>
      </c>
      <c r="AQ900" s="24">
        <f t="shared" si="216"/>
        <v>1485</v>
      </c>
      <c r="AR900" s="24">
        <f t="shared" si="217"/>
        <v>91067.594484198053</v>
      </c>
      <c r="AS900" s="24">
        <f t="shared" ref="AS900:AS963" si="220">+AN900+AP900</f>
        <v>86731.042365902918</v>
      </c>
      <c r="AT900" t="s">
        <v>225</v>
      </c>
      <c r="AU900" t="s">
        <v>225</v>
      </c>
      <c r="AV900" t="s">
        <v>156</v>
      </c>
      <c r="AW900" t="s">
        <v>4930</v>
      </c>
      <c r="AX900" t="s">
        <v>157</v>
      </c>
      <c r="AY900">
        <v>125.569</v>
      </c>
      <c r="AZ900" s="3">
        <f t="shared" ref="AZ900:AZ963" si="221">AR900/AY900</f>
        <v>725.23946582514839</v>
      </c>
      <c r="BA900" s="24">
        <f t="shared" ref="BA900:BA963" si="222">AS900</f>
        <v>86731.042365902918</v>
      </c>
      <c r="BB900" s="24">
        <f t="shared" ref="BB900:BB963" si="223">AR900-AS900</f>
        <v>4336.5521182951343</v>
      </c>
      <c r="BD900" t="s">
        <v>103</v>
      </c>
      <c r="BE900">
        <v>1</v>
      </c>
      <c r="BG900" t="s">
        <v>5309</v>
      </c>
      <c r="BI900" t="s">
        <v>144</v>
      </c>
      <c r="BN900" t="s">
        <v>5067</v>
      </c>
      <c r="BO900" t="s">
        <v>5074</v>
      </c>
      <c r="BP900" t="s">
        <v>5172</v>
      </c>
      <c r="BS900" t="e">
        <f>_xlfn.XLOOKUP(AV900,#REF!,#REF!)</f>
        <v>#REF!</v>
      </c>
    </row>
    <row r="901" spans="2:71" x14ac:dyDescent="0.2">
      <c r="C901" t="s">
        <v>94</v>
      </c>
      <c r="E901" t="s">
        <v>2875</v>
      </c>
      <c r="F901" t="s">
        <v>2876</v>
      </c>
      <c r="G901" t="s">
        <v>2877</v>
      </c>
      <c r="H901" s="1">
        <v>45460</v>
      </c>
      <c r="J901" t="s">
        <v>4778</v>
      </c>
      <c r="K901">
        <v>11</v>
      </c>
      <c r="L901" t="s">
        <v>4667</v>
      </c>
      <c r="M901" t="s">
        <v>3984</v>
      </c>
      <c r="N901" t="s">
        <v>4668</v>
      </c>
      <c r="O901" t="s">
        <v>98</v>
      </c>
      <c r="P901" t="s">
        <v>99</v>
      </c>
      <c r="Q901">
        <f t="shared" si="218"/>
        <v>31</v>
      </c>
      <c r="R901" s="3">
        <v>312984</v>
      </c>
      <c r="S901" s="3">
        <v>52163.916666666664</v>
      </c>
      <c r="T901" s="20">
        <v>0</v>
      </c>
      <c r="U901" s="3">
        <f t="shared" si="209"/>
        <v>0</v>
      </c>
      <c r="V901" s="21"/>
      <c r="W901" s="3">
        <v>1253.9423076923078</v>
      </c>
      <c r="X901" s="3">
        <v>724.5</v>
      </c>
      <c r="Y901" s="22">
        <v>130.41</v>
      </c>
      <c r="Z901">
        <v>75</v>
      </c>
      <c r="AB901" s="3">
        <v>0</v>
      </c>
      <c r="AC901" s="3">
        <v>4167</v>
      </c>
      <c r="AD901" s="3">
        <f t="shared" si="208"/>
        <v>58514.768974358973</v>
      </c>
      <c r="AE901" s="3">
        <v>4154.166666666667</v>
      </c>
      <c r="AG901" s="3">
        <f t="shared" si="219"/>
        <v>62668.935641025637</v>
      </c>
      <c r="AJ901" s="3">
        <v>0</v>
      </c>
      <c r="AK901" t="s">
        <v>100</v>
      </c>
      <c r="AM901" s="23">
        <v>0.05</v>
      </c>
      <c r="AN901" s="24">
        <f t="shared" si="210"/>
        <v>62668.935641025637</v>
      </c>
      <c r="AO901" s="25">
        <f t="shared" si="215"/>
        <v>3133.4467820512818</v>
      </c>
      <c r="AP901" s="3">
        <f t="shared" si="214"/>
        <v>29700</v>
      </c>
      <c r="AQ901" s="24">
        <f t="shared" si="216"/>
        <v>1485</v>
      </c>
      <c r="AR901" s="24">
        <f t="shared" si="217"/>
        <v>96987.382423076924</v>
      </c>
      <c r="AS901" s="24">
        <f t="shared" si="220"/>
        <v>92368.93564102563</v>
      </c>
      <c r="AT901" t="s">
        <v>225</v>
      </c>
      <c r="AU901" t="s">
        <v>155</v>
      </c>
      <c r="AV901" t="s">
        <v>156</v>
      </c>
      <c r="AW901" t="s">
        <v>4810</v>
      </c>
      <c r="AX901" t="s">
        <v>157</v>
      </c>
      <c r="AY901">
        <v>125.569</v>
      </c>
      <c r="AZ901" s="3">
        <f t="shared" si="221"/>
        <v>772.38317118936141</v>
      </c>
      <c r="BA901" s="24">
        <f t="shared" si="222"/>
        <v>92368.93564102563</v>
      </c>
      <c r="BB901" s="24">
        <f t="shared" si="223"/>
        <v>4618.4467820512946</v>
      </c>
      <c r="BD901" t="s">
        <v>103</v>
      </c>
      <c r="BE901">
        <v>1</v>
      </c>
      <c r="BG901" t="s">
        <v>5307</v>
      </c>
      <c r="BI901" t="s">
        <v>144</v>
      </c>
      <c r="BN901" t="s">
        <v>5067</v>
      </c>
      <c r="BO901" t="s">
        <v>5074</v>
      </c>
      <c r="BP901" t="s">
        <v>5075</v>
      </c>
      <c r="BS901" t="e">
        <f>_xlfn.XLOOKUP(AV901,#REF!,#REF!)</f>
        <v>#REF!</v>
      </c>
    </row>
    <row r="902" spans="2:71" x14ac:dyDescent="0.2">
      <c r="C902" t="s">
        <v>94</v>
      </c>
      <c r="E902" t="s">
        <v>2878</v>
      </c>
      <c r="F902" t="s">
        <v>2879</v>
      </c>
      <c r="G902" t="s">
        <v>2880</v>
      </c>
      <c r="H902" s="1">
        <v>45460</v>
      </c>
      <c r="J902" t="s">
        <v>4778</v>
      </c>
      <c r="K902">
        <v>11</v>
      </c>
      <c r="L902" t="s">
        <v>4667</v>
      </c>
      <c r="M902" t="s">
        <v>3984</v>
      </c>
      <c r="N902" t="s">
        <v>4668</v>
      </c>
      <c r="O902" t="s">
        <v>98</v>
      </c>
      <c r="P902" t="s">
        <v>99</v>
      </c>
      <c r="Q902">
        <f t="shared" si="218"/>
        <v>31</v>
      </c>
      <c r="R902" s="3">
        <v>260820</v>
      </c>
      <c r="S902" s="3">
        <v>43469.916666666664</v>
      </c>
      <c r="T902" s="20">
        <v>0</v>
      </c>
      <c r="U902" s="3">
        <f t="shared" si="209"/>
        <v>0</v>
      </c>
      <c r="V902" s="21"/>
      <c r="W902" s="3">
        <v>1044.9519230769231</v>
      </c>
      <c r="X902" s="3">
        <v>603.75</v>
      </c>
      <c r="Y902" s="22">
        <v>108.675</v>
      </c>
      <c r="Z902">
        <v>75</v>
      </c>
      <c r="AB902" s="3">
        <v>0</v>
      </c>
      <c r="AC902" s="3">
        <v>4167</v>
      </c>
      <c r="AD902" s="3">
        <f t="shared" si="208"/>
        <v>49469.293589743589</v>
      </c>
      <c r="AE902" s="3">
        <v>4154.166666666667</v>
      </c>
      <c r="AG902" s="3">
        <f t="shared" si="219"/>
        <v>53623.460256410253</v>
      </c>
      <c r="AJ902" s="3">
        <v>0</v>
      </c>
      <c r="AK902" t="s">
        <v>100</v>
      </c>
      <c r="AM902" s="23">
        <v>0.05</v>
      </c>
      <c r="AN902" s="24">
        <f t="shared" si="210"/>
        <v>53623.460256410253</v>
      </c>
      <c r="AO902" s="25">
        <f t="shared" si="215"/>
        <v>2681.1730128205127</v>
      </c>
      <c r="AP902" s="3">
        <f t="shared" si="214"/>
        <v>29700</v>
      </c>
      <c r="AQ902" s="24">
        <f t="shared" si="216"/>
        <v>1485</v>
      </c>
      <c r="AR902" s="24">
        <f t="shared" si="217"/>
        <v>87489.633269230762</v>
      </c>
      <c r="AS902" s="24">
        <f t="shared" si="220"/>
        <v>83323.460256410253</v>
      </c>
      <c r="AT902" t="s">
        <v>225</v>
      </c>
      <c r="AU902" t="s">
        <v>155</v>
      </c>
      <c r="AV902" t="s">
        <v>156</v>
      </c>
      <c r="AW902" t="s">
        <v>4810</v>
      </c>
      <c r="AX902" t="s">
        <v>157</v>
      </c>
      <c r="AY902">
        <v>125.569</v>
      </c>
      <c r="AZ902" s="3">
        <f t="shared" si="221"/>
        <v>696.74548072558321</v>
      </c>
      <c r="BA902" s="24">
        <f t="shared" si="222"/>
        <v>83323.460256410253</v>
      </c>
      <c r="BB902" s="24">
        <f t="shared" si="223"/>
        <v>4166.173012820509</v>
      </c>
      <c r="BD902" t="s">
        <v>103</v>
      </c>
      <c r="BE902">
        <v>1</v>
      </c>
      <c r="BG902" t="s">
        <v>5307</v>
      </c>
      <c r="BI902" t="s">
        <v>144</v>
      </c>
      <c r="BN902" t="s">
        <v>5067</v>
      </c>
      <c r="BO902" t="s">
        <v>5074</v>
      </c>
      <c r="BP902" t="s">
        <v>5075</v>
      </c>
      <c r="BS902" t="e">
        <f>_xlfn.XLOOKUP(AV902,#REF!,#REF!)</f>
        <v>#REF!</v>
      </c>
    </row>
    <row r="903" spans="2:71" x14ac:dyDescent="0.2">
      <c r="C903" t="s">
        <v>94</v>
      </c>
      <c r="E903" t="s">
        <v>2881</v>
      </c>
      <c r="F903" t="s">
        <v>2882</v>
      </c>
      <c r="G903" t="s">
        <v>2883</v>
      </c>
      <c r="H903" s="1">
        <v>45455</v>
      </c>
      <c r="J903" t="s">
        <v>4697</v>
      </c>
      <c r="K903">
        <v>14</v>
      </c>
      <c r="L903" t="s">
        <v>4691</v>
      </c>
      <c r="M903" t="s">
        <v>4444</v>
      </c>
      <c r="N903" t="s">
        <v>4668</v>
      </c>
      <c r="O903" t="s">
        <v>98</v>
      </c>
      <c r="P903" t="s">
        <v>99</v>
      </c>
      <c r="Q903">
        <f t="shared" si="218"/>
        <v>31</v>
      </c>
      <c r="R903" s="3">
        <v>989519</v>
      </c>
      <c r="S903" s="3">
        <v>164919.75</v>
      </c>
      <c r="T903" s="20">
        <v>0</v>
      </c>
      <c r="U903" s="3">
        <f t="shared" si="209"/>
        <v>0</v>
      </c>
      <c r="V903" s="21"/>
      <c r="W903" s="3">
        <v>3964.4190705128203</v>
      </c>
      <c r="X903" s="3">
        <v>2290.5532407407413</v>
      </c>
      <c r="Y903" s="22">
        <v>412.29958333333337</v>
      </c>
      <c r="Z903">
        <v>75</v>
      </c>
      <c r="AB903" s="3">
        <v>8447.7639200291178</v>
      </c>
      <c r="AC903" s="3">
        <v>4167</v>
      </c>
      <c r="AD903" s="3">
        <f t="shared" si="208"/>
        <v>184276.78581461601</v>
      </c>
      <c r="AE903" s="3">
        <v>7046.666666666667</v>
      </c>
      <c r="AG903" s="3">
        <f t="shared" si="219"/>
        <v>191323.45248128267</v>
      </c>
      <c r="AJ903" s="3">
        <v>7372.3146980524034</v>
      </c>
      <c r="AK903" t="s">
        <v>433</v>
      </c>
      <c r="AL903" t="s">
        <v>434</v>
      </c>
      <c r="AM903" s="23">
        <v>0.1</v>
      </c>
      <c r="AN903" s="24">
        <f t="shared" si="210"/>
        <v>198695.76717933506</v>
      </c>
      <c r="AO903" s="25">
        <f t="shared" si="215"/>
        <v>19869.576717933509</v>
      </c>
      <c r="AP903" s="3">
        <f t="shared" si="214"/>
        <v>29700</v>
      </c>
      <c r="AQ903" s="24">
        <f t="shared" si="216"/>
        <v>2970</v>
      </c>
      <c r="AR903" s="24">
        <f t="shared" si="217"/>
        <v>251235.34389726858</v>
      </c>
      <c r="AS903" s="24">
        <f t="shared" si="220"/>
        <v>228395.76717933506</v>
      </c>
      <c r="AT903" t="s">
        <v>1620</v>
      </c>
      <c r="AU903" t="s">
        <v>1620</v>
      </c>
      <c r="AV903" t="s">
        <v>1620</v>
      </c>
      <c r="AW903">
        <v>2063120</v>
      </c>
      <c r="AX903" t="s">
        <v>102</v>
      </c>
      <c r="AY903">
        <v>108.643</v>
      </c>
      <c r="AZ903" s="3">
        <f t="shared" si="221"/>
        <v>2312.4853317495704</v>
      </c>
      <c r="BA903" s="24">
        <f t="shared" si="222"/>
        <v>228395.76717933506</v>
      </c>
      <c r="BB903" s="24">
        <f t="shared" si="223"/>
        <v>22839.576717933523</v>
      </c>
      <c r="BD903" t="s">
        <v>103</v>
      </c>
      <c r="BE903">
        <v>1</v>
      </c>
      <c r="BG903" t="s">
        <v>5304</v>
      </c>
      <c r="BI903" t="s">
        <v>435</v>
      </c>
      <c r="BN903" t="s">
        <v>5119</v>
      </c>
      <c r="BO903" t="s">
        <v>5182</v>
      </c>
      <c r="BP903" t="s">
        <v>5182</v>
      </c>
      <c r="BS903" t="e">
        <f>_xlfn.XLOOKUP(AV903,#REF!,#REF!)</f>
        <v>#REF!</v>
      </c>
    </row>
    <row r="904" spans="2:71" x14ac:dyDescent="0.2">
      <c r="C904" t="s">
        <v>94</v>
      </c>
      <c r="E904" t="s">
        <v>2884</v>
      </c>
      <c r="F904" t="s">
        <v>2885</v>
      </c>
      <c r="G904" t="s">
        <v>2886</v>
      </c>
      <c r="H904" s="1">
        <v>45460</v>
      </c>
      <c r="J904" t="s">
        <v>4708</v>
      </c>
      <c r="K904">
        <v>12</v>
      </c>
      <c r="L904" t="s">
        <v>4703</v>
      </c>
      <c r="M904" t="s">
        <v>293</v>
      </c>
      <c r="N904" t="s">
        <v>4668</v>
      </c>
      <c r="O904" t="s">
        <v>98</v>
      </c>
      <c r="P904" t="s">
        <v>99</v>
      </c>
      <c r="Q904">
        <f t="shared" si="218"/>
        <v>31</v>
      </c>
      <c r="R904" s="3">
        <v>362554</v>
      </c>
      <c r="S904" s="3">
        <v>60425.666666666664</v>
      </c>
      <c r="T904" s="20">
        <v>0</v>
      </c>
      <c r="U904" s="3">
        <f t="shared" si="209"/>
        <v>0</v>
      </c>
      <c r="V904" s="21"/>
      <c r="W904" s="3">
        <v>1452.5400641025642</v>
      </c>
      <c r="X904" s="3">
        <v>839.24537037037032</v>
      </c>
      <c r="Y904" s="22">
        <v>151.06416666666667</v>
      </c>
      <c r="Z904">
        <v>75</v>
      </c>
      <c r="AB904" s="3">
        <v>0</v>
      </c>
      <c r="AC904" s="3">
        <v>4167</v>
      </c>
      <c r="AD904" s="3">
        <f t="shared" si="208"/>
        <v>67110.516267806262</v>
      </c>
      <c r="AE904" s="3">
        <v>5687.5</v>
      </c>
      <c r="AG904" s="3">
        <f t="shared" si="219"/>
        <v>72798.016267806262</v>
      </c>
      <c r="AJ904" s="3">
        <v>4428.6782206037651</v>
      </c>
      <c r="AK904" t="s">
        <v>166</v>
      </c>
      <c r="AL904" t="s">
        <v>165</v>
      </c>
      <c r="AM904" s="23">
        <v>8.5000000000000006E-2</v>
      </c>
      <c r="AN904" s="24">
        <f t="shared" si="210"/>
        <v>77226.694488410023</v>
      </c>
      <c r="AO904" s="25">
        <f t="shared" si="215"/>
        <v>6564.269031514852</v>
      </c>
      <c r="AP904" s="3">
        <f t="shared" si="214"/>
        <v>29700</v>
      </c>
      <c r="AQ904" s="24">
        <f t="shared" si="216"/>
        <v>2524.5</v>
      </c>
      <c r="AR904" s="24">
        <f t="shared" si="217"/>
        <v>116015.46351992487</v>
      </c>
      <c r="AS904" s="24">
        <f t="shared" si="220"/>
        <v>106926.69448841002</v>
      </c>
      <c r="AT904" t="s">
        <v>225</v>
      </c>
      <c r="AU904" t="s">
        <v>225</v>
      </c>
      <c r="AV904" t="s">
        <v>156</v>
      </c>
      <c r="AW904" t="s">
        <v>4895</v>
      </c>
      <c r="AX904" t="s">
        <v>157</v>
      </c>
      <c r="AY904">
        <v>125.569</v>
      </c>
      <c r="AZ904" s="3">
        <f t="shared" si="221"/>
        <v>923.91803327194509</v>
      </c>
      <c r="BA904" s="24">
        <f t="shared" si="222"/>
        <v>106926.69448841002</v>
      </c>
      <c r="BB904" s="24">
        <f t="shared" si="223"/>
        <v>9088.7690315148502</v>
      </c>
      <c r="BD904" t="s">
        <v>103</v>
      </c>
      <c r="BE904">
        <v>1</v>
      </c>
      <c r="BG904" t="s">
        <v>5309</v>
      </c>
      <c r="BI904" t="s">
        <v>199</v>
      </c>
      <c r="BN904" t="s">
        <v>5060</v>
      </c>
      <c r="BO904" t="s">
        <v>5074</v>
      </c>
      <c r="BP904" t="s">
        <v>5062</v>
      </c>
      <c r="BS904" t="e">
        <f>_xlfn.XLOOKUP(AV904,#REF!,#REF!)</f>
        <v>#REF!</v>
      </c>
    </row>
    <row r="905" spans="2:71" x14ac:dyDescent="0.2">
      <c r="C905" t="s">
        <v>94</v>
      </c>
      <c r="E905" t="s">
        <v>2887</v>
      </c>
      <c r="F905" t="s">
        <v>2888</v>
      </c>
      <c r="G905" t="s">
        <v>2889</v>
      </c>
      <c r="H905" s="1">
        <v>45474</v>
      </c>
      <c r="J905" t="s">
        <v>4778</v>
      </c>
      <c r="K905">
        <v>11</v>
      </c>
      <c r="L905" t="s">
        <v>4667</v>
      </c>
      <c r="M905" t="s">
        <v>3984</v>
      </c>
      <c r="N905" t="s">
        <v>4668</v>
      </c>
      <c r="O905" t="s">
        <v>98</v>
      </c>
      <c r="P905" t="s">
        <v>99</v>
      </c>
      <c r="Q905">
        <f t="shared" si="218"/>
        <v>31</v>
      </c>
      <c r="R905" s="3">
        <v>252120</v>
      </c>
      <c r="S905" s="3">
        <v>36014.583333333336</v>
      </c>
      <c r="T905" s="20">
        <v>0</v>
      </c>
      <c r="U905" s="3">
        <f t="shared" si="209"/>
        <v>0</v>
      </c>
      <c r="V905" s="21"/>
      <c r="W905" s="3">
        <v>1010.0961538461538</v>
      </c>
      <c r="X905" s="3">
        <v>583.6111111111112</v>
      </c>
      <c r="Y905" s="22">
        <v>105.05</v>
      </c>
      <c r="Z905">
        <v>75</v>
      </c>
      <c r="AB905" s="3">
        <v>0</v>
      </c>
      <c r="AC905" s="3">
        <v>4167</v>
      </c>
      <c r="AD905" s="3">
        <f t="shared" ref="AD905:AD968" si="224">S905+U905+V905+W905+X905+Y905+Z905+AA905+AB905+AC905</f>
        <v>41955.340598290604</v>
      </c>
      <c r="AE905" s="3">
        <v>4154.166666666667</v>
      </c>
      <c r="AG905" s="3">
        <f t="shared" si="219"/>
        <v>46109.507264957268</v>
      </c>
      <c r="AJ905" s="3">
        <v>0</v>
      </c>
      <c r="AK905" t="s">
        <v>100</v>
      </c>
      <c r="AM905" s="23">
        <v>0.05</v>
      </c>
      <c r="AN905" s="24">
        <f t="shared" si="210"/>
        <v>46109.507264957268</v>
      </c>
      <c r="AO905" s="25">
        <f t="shared" si="215"/>
        <v>2305.4753632478637</v>
      </c>
      <c r="AP905" s="3">
        <f t="shared" si="214"/>
        <v>29700</v>
      </c>
      <c r="AQ905" s="24">
        <f t="shared" si="216"/>
        <v>1485</v>
      </c>
      <c r="AR905" s="24">
        <f t="shared" si="217"/>
        <v>79599.982628205122</v>
      </c>
      <c r="AS905" s="24">
        <f t="shared" si="220"/>
        <v>75809.507264957268</v>
      </c>
      <c r="AT905" t="s">
        <v>4881</v>
      </c>
      <c r="AU905" t="s">
        <v>2890</v>
      </c>
      <c r="AV905" t="s">
        <v>1328</v>
      </c>
      <c r="AW905">
        <v>1507756</v>
      </c>
      <c r="AX905" t="s">
        <v>102</v>
      </c>
      <c r="AY905">
        <v>108.643</v>
      </c>
      <c r="AZ905" s="3">
        <f t="shared" si="221"/>
        <v>732.67474782733473</v>
      </c>
      <c r="BA905" s="24">
        <f t="shared" si="222"/>
        <v>75809.507264957268</v>
      </c>
      <c r="BB905" s="24">
        <f t="shared" si="223"/>
        <v>3790.4753632478532</v>
      </c>
      <c r="BD905" t="s">
        <v>103</v>
      </c>
      <c r="BE905">
        <v>1</v>
      </c>
      <c r="BG905" t="s">
        <v>5324</v>
      </c>
      <c r="BI905" t="s">
        <v>144</v>
      </c>
      <c r="BN905" t="s">
        <v>5067</v>
      </c>
      <c r="BO905" t="s">
        <v>5167</v>
      </c>
      <c r="BP905" t="s">
        <v>5168</v>
      </c>
      <c r="BS905" t="e">
        <f>_xlfn.XLOOKUP(AV905,#REF!,#REF!)</f>
        <v>#REF!</v>
      </c>
    </row>
    <row r="906" spans="2:71" x14ac:dyDescent="0.2">
      <c r="C906" t="s">
        <v>94</v>
      </c>
      <c r="E906" t="s">
        <v>2891</v>
      </c>
      <c r="F906" t="s">
        <v>2892</v>
      </c>
      <c r="G906" t="s">
        <v>2893</v>
      </c>
      <c r="H906" s="1">
        <v>45474</v>
      </c>
      <c r="J906" t="s">
        <v>4778</v>
      </c>
      <c r="K906">
        <v>11</v>
      </c>
      <c r="L906" t="s">
        <v>4667</v>
      </c>
      <c r="M906" t="s">
        <v>3984</v>
      </c>
      <c r="N906" t="s">
        <v>4668</v>
      </c>
      <c r="O906" t="s">
        <v>98</v>
      </c>
      <c r="P906" t="s">
        <v>99</v>
      </c>
      <c r="Q906">
        <f t="shared" si="218"/>
        <v>31</v>
      </c>
      <c r="R906" s="3">
        <v>283295</v>
      </c>
      <c r="S906" s="3">
        <v>47215.833333333336</v>
      </c>
      <c r="T906" s="20">
        <v>0</v>
      </c>
      <c r="U906" s="3">
        <f t="shared" si="209"/>
        <v>0</v>
      </c>
      <c r="V906" s="21"/>
      <c r="W906" s="3">
        <v>1134.9959935897434</v>
      </c>
      <c r="X906" s="3">
        <v>655.77546296296305</v>
      </c>
      <c r="Y906" s="22">
        <v>118.03958333333334</v>
      </c>
      <c r="Z906">
        <v>75</v>
      </c>
      <c r="AB906" s="3">
        <v>0</v>
      </c>
      <c r="AC906" s="3">
        <v>4167</v>
      </c>
      <c r="AD906" s="3">
        <f t="shared" si="224"/>
        <v>53366.644373219373</v>
      </c>
      <c r="AE906" s="3">
        <v>4154.166666666667</v>
      </c>
      <c r="AG906" s="3">
        <f t="shared" si="219"/>
        <v>57520.811039886037</v>
      </c>
      <c r="AJ906" s="3">
        <v>4428.6782206037651</v>
      </c>
      <c r="AK906" t="s">
        <v>166</v>
      </c>
      <c r="AL906" t="s">
        <v>165</v>
      </c>
      <c r="AM906" s="23">
        <v>0.05</v>
      </c>
      <c r="AN906" s="24">
        <f t="shared" si="210"/>
        <v>61949.489260489805</v>
      </c>
      <c r="AO906" s="25">
        <f t="shared" si="215"/>
        <v>3097.4744630244904</v>
      </c>
      <c r="AP906" s="3">
        <f t="shared" si="214"/>
        <v>29700</v>
      </c>
      <c r="AQ906" s="24">
        <f t="shared" si="216"/>
        <v>1485</v>
      </c>
      <c r="AR906" s="24">
        <f t="shared" si="217"/>
        <v>96231.963723514287</v>
      </c>
      <c r="AS906" s="24">
        <f t="shared" si="220"/>
        <v>91649.489260489805</v>
      </c>
      <c r="AT906" t="s">
        <v>225</v>
      </c>
      <c r="AU906" t="s">
        <v>225</v>
      </c>
      <c r="AV906" t="s">
        <v>156</v>
      </c>
      <c r="AW906" t="s">
        <v>4821</v>
      </c>
      <c r="AX906" t="s">
        <v>157</v>
      </c>
      <c r="AY906">
        <v>125.569</v>
      </c>
      <c r="AZ906" s="3">
        <f t="shared" si="221"/>
        <v>766.36720626519514</v>
      </c>
      <c r="BA906" s="24">
        <f t="shared" si="222"/>
        <v>91649.489260489805</v>
      </c>
      <c r="BB906" s="24">
        <f t="shared" si="223"/>
        <v>4582.4744630244822</v>
      </c>
      <c r="BD906" t="s">
        <v>103</v>
      </c>
      <c r="BE906">
        <v>1</v>
      </c>
      <c r="BG906" t="s">
        <v>5309</v>
      </c>
      <c r="BI906" t="s">
        <v>144</v>
      </c>
      <c r="BN906" t="s">
        <v>5067</v>
      </c>
      <c r="BO906" t="s">
        <v>5074</v>
      </c>
      <c r="BP906" t="s">
        <v>5203</v>
      </c>
      <c r="BS906" t="e">
        <f>_xlfn.XLOOKUP(AV906,#REF!,#REF!)</f>
        <v>#REF!</v>
      </c>
    </row>
    <row r="907" spans="2:71" x14ac:dyDescent="0.2">
      <c r="C907" t="s">
        <v>94</v>
      </c>
      <c r="E907" t="s">
        <v>2894</v>
      </c>
      <c r="F907" t="s">
        <v>2895</v>
      </c>
      <c r="G907" t="s">
        <v>2896</v>
      </c>
      <c r="H907" s="1">
        <v>45470</v>
      </c>
      <c r="J907" t="s">
        <v>4697</v>
      </c>
      <c r="K907">
        <v>14</v>
      </c>
      <c r="L907" t="s">
        <v>4616</v>
      </c>
      <c r="M907" t="s">
        <v>4464</v>
      </c>
      <c r="N907" t="s">
        <v>4668</v>
      </c>
      <c r="O907" t="s">
        <v>98</v>
      </c>
      <c r="P907" t="s">
        <v>99</v>
      </c>
      <c r="Q907">
        <f t="shared" si="218"/>
        <v>31</v>
      </c>
      <c r="R907" s="3">
        <v>574309</v>
      </c>
      <c r="S907" s="3">
        <v>95718.083333333328</v>
      </c>
      <c r="T907" s="20">
        <v>0</v>
      </c>
      <c r="U907" s="3">
        <f t="shared" si="209"/>
        <v>0</v>
      </c>
      <c r="V907" s="21"/>
      <c r="W907" s="3">
        <v>2300.9174679487178</v>
      </c>
      <c r="X907" s="3">
        <v>1329.4189814814815</v>
      </c>
      <c r="Y907" s="22">
        <v>239.29541666666668</v>
      </c>
      <c r="Z907">
        <v>75</v>
      </c>
      <c r="AB907" s="3">
        <v>4383.698982998374</v>
      </c>
      <c r="AC907" s="3">
        <v>4167</v>
      </c>
      <c r="AD907" s="3">
        <f t="shared" si="224"/>
        <v>108213.41418242856</v>
      </c>
      <c r="AE907" s="3">
        <v>12402.5</v>
      </c>
      <c r="AG907" s="3">
        <f t="shared" si="219"/>
        <v>120615.91418242856</v>
      </c>
      <c r="AJ907" s="3">
        <v>33281</v>
      </c>
      <c r="AK907" t="s">
        <v>132</v>
      </c>
      <c r="AL907" t="s">
        <v>133</v>
      </c>
      <c r="AM907" s="23">
        <v>0.05</v>
      </c>
      <c r="AN907" s="24">
        <f t="shared" si="210"/>
        <v>153896.91418242856</v>
      </c>
      <c r="AO907" s="25">
        <f t="shared" si="215"/>
        <v>7694.8457091214286</v>
      </c>
      <c r="AP907" s="3">
        <f t="shared" si="214"/>
        <v>29700</v>
      </c>
      <c r="AQ907" s="24">
        <f t="shared" si="216"/>
        <v>1485</v>
      </c>
      <c r="AR907" s="24">
        <f t="shared" si="217"/>
        <v>192776.75989155</v>
      </c>
      <c r="AS907" s="24">
        <f t="shared" si="220"/>
        <v>183596.91418242856</v>
      </c>
      <c r="AT907" t="s">
        <v>101</v>
      </c>
      <c r="AU907" t="s">
        <v>101</v>
      </c>
      <c r="AV907" t="s">
        <v>101</v>
      </c>
      <c r="AW907">
        <v>2047200</v>
      </c>
      <c r="AX907" t="s">
        <v>102</v>
      </c>
      <c r="AY907">
        <v>108.643</v>
      </c>
      <c r="AZ907" s="3">
        <f t="shared" si="221"/>
        <v>1774.4057131297</v>
      </c>
      <c r="BA907" s="24">
        <f t="shared" si="222"/>
        <v>183596.91418242856</v>
      </c>
      <c r="BB907" s="24">
        <f t="shared" si="223"/>
        <v>9179.8457091214368</v>
      </c>
      <c r="BD907" t="s">
        <v>103</v>
      </c>
      <c r="BE907">
        <v>1</v>
      </c>
      <c r="BG907" t="s">
        <v>5304</v>
      </c>
      <c r="BI907" t="s">
        <v>137</v>
      </c>
      <c r="BN907" t="s">
        <v>5206</v>
      </c>
      <c r="BO907" t="s">
        <v>5066</v>
      </c>
      <c r="BP907" t="s">
        <v>5066</v>
      </c>
    </row>
    <row r="908" spans="2:71" x14ac:dyDescent="0.2">
      <c r="C908" t="s">
        <v>94</v>
      </c>
      <c r="E908" t="s">
        <v>2897</v>
      </c>
      <c r="F908" t="s">
        <v>2898</v>
      </c>
      <c r="G908" t="s">
        <v>2899</v>
      </c>
      <c r="H908" s="1">
        <v>45509</v>
      </c>
      <c r="J908" t="s">
        <v>4678</v>
      </c>
      <c r="K908">
        <v>15</v>
      </c>
      <c r="L908" t="s">
        <v>4691</v>
      </c>
      <c r="M908" t="s">
        <v>4444</v>
      </c>
      <c r="N908" t="s">
        <v>4668</v>
      </c>
      <c r="O908" t="s">
        <v>98</v>
      </c>
      <c r="P908" t="s">
        <v>99</v>
      </c>
      <c r="Q908">
        <f t="shared" si="218"/>
        <v>31</v>
      </c>
      <c r="R908" s="3">
        <v>1151499</v>
      </c>
      <c r="S908" s="3">
        <v>191916.41666666666</v>
      </c>
      <c r="T908" s="20">
        <v>0</v>
      </c>
      <c r="U908" s="3">
        <f t="shared" si="209"/>
        <v>0</v>
      </c>
      <c r="V908" s="21"/>
      <c r="W908" s="3">
        <v>4613.3774038461534</v>
      </c>
      <c r="X908" s="3">
        <v>2665.5069444444448</v>
      </c>
      <c r="Y908" s="22">
        <v>479.79124999999999</v>
      </c>
      <c r="Z908">
        <v>75</v>
      </c>
      <c r="AB908" s="3">
        <v>9830.7958496967512</v>
      </c>
      <c r="AC908" s="3">
        <v>4167</v>
      </c>
      <c r="AD908" s="3">
        <f t="shared" si="224"/>
        <v>213747.88811465402</v>
      </c>
      <c r="AE908" s="3">
        <v>7046.666666666667</v>
      </c>
      <c r="AG908" s="3">
        <f t="shared" si="219"/>
        <v>220794.55478132068</v>
      </c>
      <c r="AJ908" s="3">
        <v>0</v>
      </c>
      <c r="AK908" t="s">
        <v>100</v>
      </c>
      <c r="AM908" s="23">
        <v>0.1</v>
      </c>
      <c r="AN908" s="24">
        <f t="shared" si="210"/>
        <v>220794.55478132068</v>
      </c>
      <c r="AO908" s="25">
        <f t="shared" si="215"/>
        <v>22079.455478132069</v>
      </c>
      <c r="AP908" s="3">
        <f t="shared" si="214"/>
        <v>29700</v>
      </c>
      <c r="AQ908" s="24">
        <f t="shared" si="216"/>
        <v>2970</v>
      </c>
      <c r="AR908" s="24">
        <f t="shared" si="217"/>
        <v>275544.01025945274</v>
      </c>
      <c r="AS908" s="24">
        <f t="shared" si="220"/>
        <v>250494.55478132068</v>
      </c>
      <c r="AT908" t="s">
        <v>632</v>
      </c>
      <c r="AU908" t="s">
        <v>632</v>
      </c>
      <c r="AV908" t="s">
        <v>633</v>
      </c>
      <c r="AW908" t="s">
        <v>4862</v>
      </c>
      <c r="AX908" t="s">
        <v>157</v>
      </c>
      <c r="AY908">
        <v>125.569</v>
      </c>
      <c r="AZ908" s="3">
        <f t="shared" si="221"/>
        <v>2194.3633401512534</v>
      </c>
      <c r="BA908" s="24">
        <f t="shared" si="222"/>
        <v>250494.55478132068</v>
      </c>
      <c r="BB908" s="24">
        <f t="shared" si="223"/>
        <v>25049.455478132062</v>
      </c>
      <c r="BD908" t="s">
        <v>103</v>
      </c>
      <c r="BE908">
        <v>1</v>
      </c>
      <c r="BG908" t="s">
        <v>5310</v>
      </c>
      <c r="BI908" t="s">
        <v>435</v>
      </c>
      <c r="BN908" t="s">
        <v>5139</v>
      </c>
      <c r="BO908" t="s">
        <v>5074</v>
      </c>
      <c r="BP908" t="s">
        <v>5144</v>
      </c>
      <c r="BS908" t="e">
        <f>_xlfn.XLOOKUP(AV908,#REF!,#REF!)</f>
        <v>#REF!</v>
      </c>
    </row>
    <row r="909" spans="2:71" x14ac:dyDescent="0.2">
      <c r="C909" t="s">
        <v>94</v>
      </c>
      <c r="E909" t="s">
        <v>2900</v>
      </c>
      <c r="F909" t="s">
        <v>2901</v>
      </c>
      <c r="G909" t="s">
        <v>2902</v>
      </c>
      <c r="H909" s="1">
        <v>45481</v>
      </c>
      <c r="J909" t="s">
        <v>151</v>
      </c>
      <c r="K909">
        <v>16</v>
      </c>
      <c r="L909" t="s">
        <v>4691</v>
      </c>
      <c r="M909" t="s">
        <v>4444</v>
      </c>
      <c r="N909" t="s">
        <v>4668</v>
      </c>
      <c r="O909" t="s">
        <v>98</v>
      </c>
      <c r="P909" t="s">
        <v>99</v>
      </c>
      <c r="Q909">
        <f t="shared" si="218"/>
        <v>31</v>
      </c>
      <c r="R909" s="3">
        <v>1513111</v>
      </c>
      <c r="S909" s="3">
        <v>252185.08333333334</v>
      </c>
      <c r="T909" s="20">
        <v>0.15</v>
      </c>
      <c r="U909" s="3">
        <f t="shared" ref="U909:U972" si="225">+S909*T909</f>
        <v>37827.762499999997</v>
      </c>
      <c r="V909" s="21"/>
      <c r="W909" s="3">
        <v>6062.1434294871797</v>
      </c>
      <c r="X909" s="3">
        <v>3502.5717592592596</v>
      </c>
      <c r="Y909" s="22">
        <v>630.46291666666662</v>
      </c>
      <c r="Z909">
        <v>75</v>
      </c>
      <c r="AB909" s="3">
        <v>12917.5182230957</v>
      </c>
      <c r="AC909" s="3">
        <v>4167</v>
      </c>
      <c r="AD909" s="3">
        <f t="shared" si="224"/>
        <v>317367.54216184211</v>
      </c>
      <c r="AE909" s="3">
        <v>7046.666666666667</v>
      </c>
      <c r="AG909" s="3">
        <f t="shared" si="219"/>
        <v>324414.2088285088</v>
      </c>
      <c r="AJ909" s="3">
        <v>0</v>
      </c>
      <c r="AK909" t="s">
        <v>100</v>
      </c>
      <c r="AM909" s="23">
        <v>0.1</v>
      </c>
      <c r="AN909" s="24">
        <f t="shared" si="210"/>
        <v>324414.2088285088</v>
      </c>
      <c r="AO909" s="25">
        <f t="shared" si="215"/>
        <v>32441.420882850882</v>
      </c>
      <c r="AP909" s="3">
        <f t="shared" si="214"/>
        <v>29700</v>
      </c>
      <c r="AQ909" s="24">
        <f t="shared" si="216"/>
        <v>2970</v>
      </c>
      <c r="AR909" s="24">
        <f t="shared" si="217"/>
        <v>389525.62971135968</v>
      </c>
      <c r="AS909" s="24">
        <f t="shared" si="220"/>
        <v>354114.2088285088</v>
      </c>
      <c r="AT909" t="s">
        <v>632</v>
      </c>
      <c r="AU909" t="s">
        <v>632</v>
      </c>
      <c r="AV909" t="s">
        <v>633</v>
      </c>
      <c r="AW909" t="s">
        <v>4862</v>
      </c>
      <c r="AX909" t="s">
        <v>157</v>
      </c>
      <c r="AY909">
        <v>125.569</v>
      </c>
      <c r="AZ909" s="3">
        <f t="shared" si="221"/>
        <v>3102.0843497309024</v>
      </c>
      <c r="BA909" s="24">
        <f t="shared" si="222"/>
        <v>354114.2088285088</v>
      </c>
      <c r="BB909" s="24">
        <f t="shared" si="223"/>
        <v>35411.420882850885</v>
      </c>
      <c r="BD909" t="s">
        <v>103</v>
      </c>
      <c r="BE909">
        <v>1</v>
      </c>
      <c r="BG909" t="s">
        <v>5310</v>
      </c>
      <c r="BI909" t="s">
        <v>451</v>
      </c>
      <c r="BN909" t="s">
        <v>5139</v>
      </c>
      <c r="BO909" t="s">
        <v>5074</v>
      </c>
      <c r="BP909" t="s">
        <v>5144</v>
      </c>
      <c r="BS909" t="e">
        <f>_xlfn.XLOOKUP(AV909,#REF!,#REF!)</f>
        <v>#REF!</v>
      </c>
    </row>
    <row r="910" spans="2:71" x14ac:dyDescent="0.2">
      <c r="C910" t="s">
        <v>94</v>
      </c>
      <c r="E910" t="s">
        <v>2903</v>
      </c>
      <c r="F910" t="s">
        <v>2904</v>
      </c>
      <c r="G910" t="s">
        <v>2905</v>
      </c>
      <c r="H910" s="1">
        <v>45488</v>
      </c>
      <c r="J910" t="s">
        <v>4678</v>
      </c>
      <c r="K910">
        <v>15</v>
      </c>
      <c r="L910" t="s">
        <v>4703</v>
      </c>
      <c r="M910" t="s">
        <v>4849</v>
      </c>
      <c r="N910" t="s">
        <v>4911</v>
      </c>
      <c r="O910" t="s">
        <v>98</v>
      </c>
      <c r="P910" t="s">
        <v>99</v>
      </c>
      <c r="Q910">
        <f t="shared" si="218"/>
        <v>31</v>
      </c>
      <c r="R910" s="3">
        <v>748573</v>
      </c>
      <c r="S910" s="3">
        <v>124762.08333333333</v>
      </c>
      <c r="T910" s="20">
        <v>0</v>
      </c>
      <c r="U910" s="3">
        <f t="shared" si="225"/>
        <v>0</v>
      </c>
      <c r="V910" s="21">
        <v>6000</v>
      </c>
      <c r="W910" s="3">
        <v>2999.0905448717949</v>
      </c>
      <c r="X910" s="3">
        <v>1732.8078703703707</v>
      </c>
      <c r="Y910" s="22">
        <v>311.90541666666667</v>
      </c>
      <c r="Z910">
        <v>75</v>
      </c>
      <c r="AB910" s="3">
        <v>2561.1702401252478</v>
      </c>
      <c r="AC910" s="3">
        <v>4167</v>
      </c>
      <c r="AD910" s="3">
        <f t="shared" si="224"/>
        <v>142609.05740536741</v>
      </c>
      <c r="AE910" s="3">
        <v>5687.5</v>
      </c>
      <c r="AG910" s="3">
        <f t="shared" si="219"/>
        <v>148296.55740536741</v>
      </c>
      <c r="AI910" s="3">
        <v>5100</v>
      </c>
      <c r="AJ910" s="3">
        <v>5785.5624142824954</v>
      </c>
      <c r="AK910" t="s">
        <v>266</v>
      </c>
      <c r="AL910" t="s">
        <v>267</v>
      </c>
      <c r="AM910" s="23">
        <v>8.5000000000000006E-2</v>
      </c>
      <c r="AN910" s="24">
        <f t="shared" si="210"/>
        <v>159182.1198196499</v>
      </c>
      <c r="AO910" s="25">
        <f t="shared" si="215"/>
        <v>13530.480184670243</v>
      </c>
      <c r="AP910" s="3">
        <v>0</v>
      </c>
      <c r="AQ910" s="24">
        <f t="shared" si="216"/>
        <v>0</v>
      </c>
      <c r="AR910" s="24">
        <f t="shared" si="217"/>
        <v>172712.60000432015</v>
      </c>
      <c r="AS910" s="24">
        <f t="shared" si="220"/>
        <v>159182.1198196499</v>
      </c>
      <c r="AT910" t="s">
        <v>632</v>
      </c>
      <c r="AU910" t="s">
        <v>1837</v>
      </c>
      <c r="AV910" t="s">
        <v>1838</v>
      </c>
      <c r="AW910" t="s">
        <v>4850</v>
      </c>
      <c r="AX910" t="s">
        <v>169</v>
      </c>
      <c r="AY910">
        <v>1</v>
      </c>
      <c r="AZ910" s="3">
        <f t="shared" si="221"/>
        <v>172712.60000432015</v>
      </c>
      <c r="BA910" s="24">
        <f t="shared" si="222"/>
        <v>159182.1198196499</v>
      </c>
      <c r="BB910" s="24">
        <f t="shared" si="223"/>
        <v>13530.480184670247</v>
      </c>
      <c r="BD910" t="s">
        <v>103</v>
      </c>
      <c r="BE910">
        <v>1</v>
      </c>
      <c r="BG910" t="s">
        <v>5317</v>
      </c>
      <c r="BI910" t="s">
        <v>199</v>
      </c>
      <c r="BN910" t="s">
        <v>5070</v>
      </c>
      <c r="BO910" t="s">
        <v>5061</v>
      </c>
      <c r="BP910" t="s">
        <v>5144</v>
      </c>
      <c r="BS910" t="e">
        <f>_xlfn.XLOOKUP(AV910,#REF!,#REF!)</f>
        <v>#REF!</v>
      </c>
    </row>
    <row r="911" spans="2:71" x14ac:dyDescent="0.2">
      <c r="C911" t="s">
        <v>94</v>
      </c>
      <c r="E911" t="s">
        <v>2906</v>
      </c>
      <c r="F911" t="s">
        <v>2907</v>
      </c>
      <c r="G911" t="s">
        <v>2908</v>
      </c>
      <c r="H911" s="1">
        <v>45523</v>
      </c>
      <c r="J911" t="s">
        <v>4678</v>
      </c>
      <c r="K911">
        <v>15</v>
      </c>
      <c r="L911" t="s">
        <v>4703</v>
      </c>
      <c r="M911" t="s">
        <v>293</v>
      </c>
      <c r="N911" t="s">
        <v>4668</v>
      </c>
      <c r="O911" t="s">
        <v>98</v>
      </c>
      <c r="P911" t="s">
        <v>99</v>
      </c>
      <c r="Q911">
        <f t="shared" si="218"/>
        <v>31</v>
      </c>
      <c r="R911" s="3">
        <v>913279</v>
      </c>
      <c r="S911" s="3">
        <v>152213.08333333334</v>
      </c>
      <c r="T911" s="20">
        <v>0</v>
      </c>
      <c r="U911" s="3">
        <f t="shared" si="225"/>
        <v>0</v>
      </c>
      <c r="V911" s="21"/>
      <c r="W911" s="3">
        <v>3658.9703525641021</v>
      </c>
      <c r="X911" s="3">
        <v>2114.0717592592591</v>
      </c>
      <c r="Y911" s="22">
        <v>380.53291666666667</v>
      </c>
      <c r="Z911">
        <v>75</v>
      </c>
      <c r="AB911" s="3">
        <v>0</v>
      </c>
      <c r="AC911" s="3">
        <v>4167</v>
      </c>
      <c r="AD911" s="3">
        <f t="shared" si="224"/>
        <v>162608.65836182339</v>
      </c>
      <c r="AE911" s="3">
        <v>5687.5</v>
      </c>
      <c r="AG911" s="3">
        <f t="shared" si="219"/>
        <v>168296.15836182339</v>
      </c>
      <c r="AJ911" s="3">
        <v>5785.5624142824954</v>
      </c>
      <c r="AK911" t="s">
        <v>266</v>
      </c>
      <c r="AL911" t="s">
        <v>267</v>
      </c>
      <c r="AM911" s="23">
        <v>8.5000000000000006E-2</v>
      </c>
      <c r="AN911" s="24">
        <f t="shared" si="210"/>
        <v>174081.72077610588</v>
      </c>
      <c r="AO911" s="25">
        <f t="shared" si="215"/>
        <v>14796.946265969002</v>
      </c>
      <c r="AP911" s="3">
        <f>+(29700/31)*Q911</f>
        <v>29700</v>
      </c>
      <c r="AQ911" s="24">
        <f t="shared" si="216"/>
        <v>2524.5</v>
      </c>
      <c r="AR911" s="24">
        <f t="shared" si="217"/>
        <v>221103.16704207487</v>
      </c>
      <c r="AS911" s="24">
        <f t="shared" si="220"/>
        <v>203781.72077610588</v>
      </c>
      <c r="AT911" t="s">
        <v>134</v>
      </c>
      <c r="AU911" t="s">
        <v>134</v>
      </c>
      <c r="AV911" t="s">
        <v>135</v>
      </c>
      <c r="AW911">
        <v>90218</v>
      </c>
      <c r="AX911" t="s">
        <v>136</v>
      </c>
      <c r="AY911">
        <v>94.088300000000004</v>
      </c>
      <c r="AZ911" s="3">
        <f t="shared" si="221"/>
        <v>2349.9538948208742</v>
      </c>
      <c r="BA911" s="24">
        <f t="shared" si="222"/>
        <v>203781.72077610588</v>
      </c>
      <c r="BB911" s="24">
        <f t="shared" si="223"/>
        <v>17321.446265968989</v>
      </c>
      <c r="BD911" t="s">
        <v>103</v>
      </c>
      <c r="BE911">
        <v>1</v>
      </c>
      <c r="BG911" t="s">
        <v>5305</v>
      </c>
      <c r="BI911" t="s">
        <v>471</v>
      </c>
      <c r="BN911" t="s">
        <v>5121</v>
      </c>
      <c r="BO911" t="s">
        <v>134</v>
      </c>
      <c r="BP911" t="s">
        <v>5062</v>
      </c>
      <c r="BS911" t="e">
        <f>_xlfn.XLOOKUP(AV911,#REF!,#REF!)</f>
        <v>#REF!</v>
      </c>
    </row>
    <row r="912" spans="2:71" x14ac:dyDescent="0.2">
      <c r="C912" t="s">
        <v>94</v>
      </c>
      <c r="E912" t="s">
        <v>2909</v>
      </c>
      <c r="F912" t="s">
        <v>2910</v>
      </c>
      <c r="G912" t="s">
        <v>2911</v>
      </c>
      <c r="H912" s="1">
        <v>45502</v>
      </c>
      <c r="J912" t="s">
        <v>4708</v>
      </c>
      <c r="K912">
        <v>12</v>
      </c>
      <c r="L912" t="s">
        <v>4703</v>
      </c>
      <c r="M912" t="s">
        <v>4849</v>
      </c>
      <c r="N912" t="s">
        <v>4911</v>
      </c>
      <c r="O912" t="s">
        <v>98</v>
      </c>
      <c r="P912" t="s">
        <v>99</v>
      </c>
      <c r="Q912">
        <f t="shared" si="218"/>
        <v>31</v>
      </c>
      <c r="R912" s="3">
        <v>371771</v>
      </c>
      <c r="S912" s="3">
        <v>61961.75</v>
      </c>
      <c r="T912" s="20">
        <v>0</v>
      </c>
      <c r="U912" s="3">
        <f t="shared" si="225"/>
        <v>0</v>
      </c>
      <c r="V912" s="21"/>
      <c r="W912" s="3">
        <v>1489.4671474358975</v>
      </c>
      <c r="X912" s="3">
        <v>860.58101851851859</v>
      </c>
      <c r="Y912" s="22">
        <v>154.90458333333333</v>
      </c>
      <c r="Z912">
        <v>75</v>
      </c>
      <c r="AB912" s="3">
        <v>0</v>
      </c>
      <c r="AC912" s="3">
        <v>4167</v>
      </c>
      <c r="AD912" s="3">
        <f t="shared" si="224"/>
        <v>68708.702749287753</v>
      </c>
      <c r="AE912" s="3">
        <v>5687.5</v>
      </c>
      <c r="AG912" s="3">
        <f t="shared" si="219"/>
        <v>74396.202749287753</v>
      </c>
      <c r="AJ912" s="3">
        <v>3900.7409927950625</v>
      </c>
      <c r="AK912" t="s">
        <v>289</v>
      </c>
      <c r="AL912" t="s">
        <v>290</v>
      </c>
      <c r="AM912" s="23">
        <v>8.5000000000000006E-2</v>
      </c>
      <c r="AN912" s="24">
        <f t="shared" si="210"/>
        <v>78296.943742082818</v>
      </c>
      <c r="AO912" s="25">
        <f t="shared" si="215"/>
        <v>6655.2402180770396</v>
      </c>
      <c r="AP912" s="3">
        <v>0</v>
      </c>
      <c r="AQ912" s="24">
        <f t="shared" si="216"/>
        <v>0</v>
      </c>
      <c r="AR912" s="24">
        <f t="shared" si="217"/>
        <v>84952.183960159862</v>
      </c>
      <c r="AS912" s="24">
        <f t="shared" si="220"/>
        <v>78296.943742082818</v>
      </c>
      <c r="AT912" t="s">
        <v>632</v>
      </c>
      <c r="AU912" t="s">
        <v>1837</v>
      </c>
      <c r="AV912" t="s">
        <v>1838</v>
      </c>
      <c r="AW912" t="s">
        <v>4949</v>
      </c>
      <c r="AX912" t="s">
        <v>169</v>
      </c>
      <c r="AY912">
        <v>1</v>
      </c>
      <c r="AZ912" s="3">
        <f t="shared" si="221"/>
        <v>84952.183960159862</v>
      </c>
      <c r="BA912" s="24">
        <f t="shared" si="222"/>
        <v>78296.943742082818</v>
      </c>
      <c r="BB912" s="24">
        <f t="shared" si="223"/>
        <v>6655.2402180770441</v>
      </c>
      <c r="BD912" t="s">
        <v>103</v>
      </c>
      <c r="BE912">
        <v>1</v>
      </c>
      <c r="BG912" t="s">
        <v>5317</v>
      </c>
      <c r="BI912" t="s">
        <v>312</v>
      </c>
      <c r="BN912" t="s">
        <v>5155</v>
      </c>
      <c r="BO912" t="s">
        <v>5074</v>
      </c>
      <c r="BP912" t="s">
        <v>5144</v>
      </c>
      <c r="BS912" t="e">
        <f>_xlfn.XLOOKUP(AV912,#REF!,#REF!)</f>
        <v>#REF!</v>
      </c>
    </row>
    <row r="913" spans="3:71" x14ac:dyDescent="0.2">
      <c r="C913" t="s">
        <v>94</v>
      </c>
      <c r="E913" t="s">
        <v>2912</v>
      </c>
      <c r="F913" t="s">
        <v>2913</v>
      </c>
      <c r="G913" t="s">
        <v>2914</v>
      </c>
      <c r="H913" s="1">
        <v>45495</v>
      </c>
      <c r="J913" t="s">
        <v>4708</v>
      </c>
      <c r="K913">
        <v>12</v>
      </c>
      <c r="L913" t="s">
        <v>4703</v>
      </c>
      <c r="M913" t="s">
        <v>3984</v>
      </c>
      <c r="N913" t="s">
        <v>4668</v>
      </c>
      <c r="O913" t="s">
        <v>98</v>
      </c>
      <c r="P913" t="s">
        <v>99</v>
      </c>
      <c r="Q913">
        <f t="shared" si="218"/>
        <v>31</v>
      </c>
      <c r="R913" s="3">
        <v>412470</v>
      </c>
      <c r="S913" s="3">
        <v>68745</v>
      </c>
      <c r="T913" s="20">
        <v>0</v>
      </c>
      <c r="U913" s="3">
        <f t="shared" si="225"/>
        <v>0</v>
      </c>
      <c r="V913" s="21"/>
      <c r="W913" s="3">
        <v>1652.5240384615383</v>
      </c>
      <c r="X913" s="3">
        <v>954.79166666666663</v>
      </c>
      <c r="Y913" s="22">
        <v>171.86250000000001</v>
      </c>
      <c r="Z913">
        <v>75</v>
      </c>
      <c r="AB913" s="3">
        <v>0</v>
      </c>
      <c r="AC913" s="3">
        <v>4167</v>
      </c>
      <c r="AD913" s="3">
        <f t="shared" si="224"/>
        <v>75766.178205128206</v>
      </c>
      <c r="AE913" s="3">
        <v>5687.5</v>
      </c>
      <c r="AG913" s="3">
        <f t="shared" si="219"/>
        <v>81453.678205128206</v>
      </c>
      <c r="AJ913" s="3">
        <v>5813.1491241962494</v>
      </c>
      <c r="AK913" t="s">
        <v>229</v>
      </c>
      <c r="AL913" t="s">
        <v>230</v>
      </c>
      <c r="AM913" s="23">
        <v>8.5000000000000006E-2</v>
      </c>
      <c r="AN913" s="24">
        <f t="shared" ref="AN913:AN976" si="226">AG913+AJ913+AH913+AI913</f>
        <v>87266.827329324457</v>
      </c>
      <c r="AO913" s="25">
        <f t="shared" si="215"/>
        <v>7417.680322992579</v>
      </c>
      <c r="AP913" s="3">
        <f t="shared" ref="AP913:AP927" si="227">+(29700/31)*Q913</f>
        <v>29700</v>
      </c>
      <c r="AQ913" s="24">
        <f t="shared" si="216"/>
        <v>2524.5</v>
      </c>
      <c r="AR913" s="24">
        <f t="shared" si="217"/>
        <v>126909.00765231703</v>
      </c>
      <c r="AS913" s="24">
        <f t="shared" si="220"/>
        <v>116966.82732932446</v>
      </c>
      <c r="AT913" t="s">
        <v>225</v>
      </c>
      <c r="AU913" t="s">
        <v>225</v>
      </c>
      <c r="AV913" t="s">
        <v>156</v>
      </c>
      <c r="AW913" t="s">
        <v>4825</v>
      </c>
      <c r="AX913" t="s">
        <v>157</v>
      </c>
      <c r="AY913">
        <v>125.569</v>
      </c>
      <c r="AZ913" s="3">
        <f t="shared" si="221"/>
        <v>1010.6714846205435</v>
      </c>
      <c r="BA913" s="24">
        <f t="shared" si="222"/>
        <v>116966.82732932446</v>
      </c>
      <c r="BB913" s="24">
        <f t="shared" si="223"/>
        <v>9942.1803229925717</v>
      </c>
      <c r="BD913" t="s">
        <v>103</v>
      </c>
      <c r="BE913">
        <v>1</v>
      </c>
      <c r="BG913" t="s">
        <v>5309</v>
      </c>
      <c r="BI913" t="s">
        <v>199</v>
      </c>
      <c r="BN913" t="s">
        <v>5067</v>
      </c>
      <c r="BO913" t="s">
        <v>5074</v>
      </c>
      <c r="BP913" t="s">
        <v>5144</v>
      </c>
      <c r="BS913" t="e">
        <f>_xlfn.XLOOKUP(AV913,#REF!,#REF!)</f>
        <v>#REF!</v>
      </c>
    </row>
    <row r="914" spans="3:71" x14ac:dyDescent="0.2">
      <c r="C914" t="s">
        <v>94</v>
      </c>
      <c r="E914" t="s">
        <v>2915</v>
      </c>
      <c r="F914" t="s">
        <v>2916</v>
      </c>
      <c r="G914" t="s">
        <v>2917</v>
      </c>
      <c r="H914" s="1">
        <v>45502</v>
      </c>
      <c r="J914" t="s">
        <v>4708</v>
      </c>
      <c r="K914">
        <v>12</v>
      </c>
      <c r="L914" t="s">
        <v>4703</v>
      </c>
      <c r="M914" t="s">
        <v>293</v>
      </c>
      <c r="N914" t="s">
        <v>4668</v>
      </c>
      <c r="O914" t="s">
        <v>98</v>
      </c>
      <c r="P914" t="s">
        <v>99</v>
      </c>
      <c r="Q914">
        <f t="shared" si="218"/>
        <v>31</v>
      </c>
      <c r="R914" s="3">
        <v>374335</v>
      </c>
      <c r="S914" s="3">
        <v>67389.083333333328</v>
      </c>
      <c r="T914" s="20">
        <v>0</v>
      </c>
      <c r="U914" s="3">
        <f t="shared" si="225"/>
        <v>0</v>
      </c>
      <c r="V914" s="21"/>
      <c r="W914" s="3">
        <v>1499.7395833333333</v>
      </c>
      <c r="X914" s="3">
        <v>866.5162037037037</v>
      </c>
      <c r="Y914" s="22">
        <v>155.97291666666666</v>
      </c>
      <c r="Z914">
        <v>75</v>
      </c>
      <c r="AB914" s="3">
        <v>0</v>
      </c>
      <c r="AC914" s="3">
        <v>4167</v>
      </c>
      <c r="AD914" s="3">
        <f t="shared" si="224"/>
        <v>74153.312037037031</v>
      </c>
      <c r="AE914" s="3">
        <v>5687.5</v>
      </c>
      <c r="AG914" s="3">
        <f t="shared" si="219"/>
        <v>79840.812037037031</v>
      </c>
      <c r="AJ914" s="3">
        <v>7264.8</v>
      </c>
      <c r="AK914" t="s">
        <v>197</v>
      </c>
      <c r="AL914" t="s">
        <v>198</v>
      </c>
      <c r="AM914" s="23">
        <v>8.5000000000000006E-2</v>
      </c>
      <c r="AN914" s="24">
        <f t="shared" si="226"/>
        <v>87105.612037037034</v>
      </c>
      <c r="AO914" s="25">
        <f t="shared" si="215"/>
        <v>7403.977023148148</v>
      </c>
      <c r="AP914" s="3">
        <f t="shared" si="227"/>
        <v>29700</v>
      </c>
      <c r="AQ914" s="24">
        <f t="shared" si="216"/>
        <v>2524.5</v>
      </c>
      <c r="AR914" s="24">
        <f t="shared" si="217"/>
        <v>126734.08906018519</v>
      </c>
      <c r="AS914" s="24">
        <f t="shared" si="220"/>
        <v>116805.61203703703</v>
      </c>
      <c r="AT914" t="s">
        <v>134</v>
      </c>
      <c r="AU914" t="s">
        <v>134</v>
      </c>
      <c r="AV914" t="s">
        <v>135</v>
      </c>
      <c r="AW914">
        <v>35803</v>
      </c>
      <c r="AX914" t="s">
        <v>136</v>
      </c>
      <c r="AY914">
        <v>94.088300000000004</v>
      </c>
      <c r="AZ914" s="3">
        <f t="shared" si="221"/>
        <v>1346.9696982535042</v>
      </c>
      <c r="BA914" s="24">
        <f t="shared" si="222"/>
        <v>116805.61203703703</v>
      </c>
      <c r="BB914" s="24">
        <f t="shared" si="223"/>
        <v>9928.4770231481525</v>
      </c>
      <c r="BD914" t="s">
        <v>103</v>
      </c>
      <c r="BE914">
        <v>1</v>
      </c>
      <c r="BG914" t="s">
        <v>5305</v>
      </c>
      <c r="BI914" t="s">
        <v>262</v>
      </c>
      <c r="BN914" t="s">
        <v>5115</v>
      </c>
      <c r="BO914" t="s">
        <v>5061</v>
      </c>
      <c r="BP914" t="s">
        <v>5159</v>
      </c>
      <c r="BS914" t="e">
        <f>_xlfn.XLOOKUP(AV914,#REF!,#REF!)</f>
        <v>#REF!</v>
      </c>
    </row>
    <row r="915" spans="3:71" x14ac:dyDescent="0.2">
      <c r="C915" t="s">
        <v>94</v>
      </c>
      <c r="E915" t="s">
        <v>2918</v>
      </c>
      <c r="F915" t="s">
        <v>2919</v>
      </c>
      <c r="G915" t="s">
        <v>2920</v>
      </c>
      <c r="H915" s="1">
        <v>45495</v>
      </c>
      <c r="J915" t="s">
        <v>4708</v>
      </c>
      <c r="K915">
        <v>12</v>
      </c>
      <c r="L915" t="s">
        <v>4703</v>
      </c>
      <c r="M915" t="s">
        <v>293</v>
      </c>
      <c r="N915" t="s">
        <v>4668</v>
      </c>
      <c r="O915" t="s">
        <v>98</v>
      </c>
      <c r="P915" t="s">
        <v>99</v>
      </c>
      <c r="Q915">
        <f t="shared" si="218"/>
        <v>31</v>
      </c>
      <c r="R915" s="3">
        <v>376379</v>
      </c>
      <c r="S915" s="3">
        <v>62729.833333333336</v>
      </c>
      <c r="T915" s="20">
        <v>0</v>
      </c>
      <c r="U915" s="3">
        <f t="shared" si="225"/>
        <v>0</v>
      </c>
      <c r="V915" s="21"/>
      <c r="W915" s="3">
        <v>1507.9286858974358</v>
      </c>
      <c r="X915" s="3">
        <v>871.24768518518533</v>
      </c>
      <c r="Y915" s="22">
        <v>156.82458333333335</v>
      </c>
      <c r="Z915">
        <v>75</v>
      </c>
      <c r="AB915" s="3">
        <v>0</v>
      </c>
      <c r="AC915" s="3">
        <v>4167</v>
      </c>
      <c r="AD915" s="3">
        <f t="shared" si="224"/>
        <v>69507.834287749283</v>
      </c>
      <c r="AE915" s="3">
        <v>5687.5</v>
      </c>
      <c r="AG915" s="3">
        <f t="shared" si="219"/>
        <v>75195.334287749283</v>
      </c>
      <c r="AJ915" s="3">
        <v>5813.1491241962494</v>
      </c>
      <c r="AK915" t="s">
        <v>229</v>
      </c>
      <c r="AL915" t="s">
        <v>230</v>
      </c>
      <c r="AM915" s="23">
        <v>8.5000000000000006E-2</v>
      </c>
      <c r="AN915" s="24">
        <f t="shared" si="226"/>
        <v>81008.483411945534</v>
      </c>
      <c r="AO915" s="25">
        <f t="shared" si="215"/>
        <v>6885.7210900153705</v>
      </c>
      <c r="AP915" s="3">
        <f t="shared" si="227"/>
        <v>29700</v>
      </c>
      <c r="AQ915" s="24">
        <f t="shared" si="216"/>
        <v>2524.5</v>
      </c>
      <c r="AR915" s="24">
        <f t="shared" si="217"/>
        <v>120118.70450196091</v>
      </c>
      <c r="AS915" s="24">
        <f t="shared" si="220"/>
        <v>110708.48341194553</v>
      </c>
      <c r="AT915" t="s">
        <v>632</v>
      </c>
      <c r="AU915" t="s">
        <v>632</v>
      </c>
      <c r="AV915" t="s">
        <v>633</v>
      </c>
      <c r="AW915" t="s">
        <v>4852</v>
      </c>
      <c r="AX915" t="s">
        <v>157</v>
      </c>
      <c r="AY915">
        <v>125.569</v>
      </c>
      <c r="AZ915" s="3">
        <f t="shared" si="221"/>
        <v>956.59521459883331</v>
      </c>
      <c r="BA915" s="24">
        <f t="shared" si="222"/>
        <v>110708.48341194553</v>
      </c>
      <c r="BB915" s="24">
        <f t="shared" si="223"/>
        <v>9410.2210900153732</v>
      </c>
      <c r="BD915" t="s">
        <v>103</v>
      </c>
      <c r="BE915">
        <v>1</v>
      </c>
      <c r="BG915" t="s">
        <v>5310</v>
      </c>
      <c r="BI915" t="s">
        <v>199</v>
      </c>
      <c r="BN915" t="s">
        <v>5060</v>
      </c>
      <c r="BO915" t="s">
        <v>5074</v>
      </c>
      <c r="BP915" t="s">
        <v>5062</v>
      </c>
      <c r="BS915" t="e">
        <f>_xlfn.XLOOKUP(AV915,#REF!,#REF!)</f>
        <v>#REF!</v>
      </c>
    </row>
    <row r="916" spans="3:71" x14ac:dyDescent="0.2">
      <c r="C916" t="s">
        <v>94</v>
      </c>
      <c r="E916" t="s">
        <v>2921</v>
      </c>
      <c r="F916" t="s">
        <v>2922</v>
      </c>
      <c r="G916" t="s">
        <v>2923</v>
      </c>
      <c r="H916" s="1">
        <v>45474</v>
      </c>
      <c r="J916" t="s">
        <v>4723</v>
      </c>
      <c r="K916">
        <v>19</v>
      </c>
      <c r="L916" t="s">
        <v>4683</v>
      </c>
      <c r="M916" t="s">
        <v>295</v>
      </c>
      <c r="N916" t="s">
        <v>4668</v>
      </c>
      <c r="O916" t="s">
        <v>98</v>
      </c>
      <c r="P916" t="s">
        <v>99</v>
      </c>
      <c r="Q916">
        <f t="shared" si="218"/>
        <v>31</v>
      </c>
      <c r="R916" s="3">
        <v>2902077</v>
      </c>
      <c r="S916" s="3">
        <v>483679.41666666669</v>
      </c>
      <c r="T916" s="20">
        <v>0.15</v>
      </c>
      <c r="U916" s="3">
        <f t="shared" si="225"/>
        <v>72551.912500000006</v>
      </c>
      <c r="V916" s="21"/>
      <c r="W916" s="3">
        <v>11626.911057692307</v>
      </c>
      <c r="X916" s="3">
        <v>6717.770833333333</v>
      </c>
      <c r="Y916" s="22">
        <v>1209.19875</v>
      </c>
      <c r="Z916">
        <v>75</v>
      </c>
      <c r="AB916" s="3">
        <v>10244.680960500991</v>
      </c>
      <c r="AC916" s="3">
        <v>4167</v>
      </c>
      <c r="AD916" s="3">
        <f t="shared" si="224"/>
        <v>590271.89076819329</v>
      </c>
      <c r="AE916" s="3">
        <v>0</v>
      </c>
      <c r="AG916" s="3">
        <f t="shared" si="219"/>
        <v>590271.89076819329</v>
      </c>
      <c r="AJ916" s="3">
        <v>0</v>
      </c>
      <c r="AK916" t="s">
        <v>100</v>
      </c>
      <c r="AM916" s="23">
        <v>0</v>
      </c>
      <c r="AN916" s="24">
        <f t="shared" si="226"/>
        <v>590271.89076819329</v>
      </c>
      <c r="AO916" s="25">
        <f t="shared" si="215"/>
        <v>0</v>
      </c>
      <c r="AP916" s="3">
        <f t="shared" si="227"/>
        <v>29700</v>
      </c>
      <c r="AQ916" s="24">
        <f t="shared" si="216"/>
        <v>0</v>
      </c>
      <c r="AR916" s="24">
        <f t="shared" si="217"/>
        <v>619971.89076819329</v>
      </c>
      <c r="AS916" s="24">
        <f t="shared" si="220"/>
        <v>619971.89076819329</v>
      </c>
      <c r="AT916" t="s">
        <v>4725</v>
      </c>
      <c r="AU916" t="s">
        <v>174</v>
      </c>
      <c r="AV916" t="s">
        <v>174</v>
      </c>
      <c r="AW916" t="s">
        <v>4693</v>
      </c>
      <c r="AX916" t="s">
        <v>169</v>
      </c>
      <c r="AY916">
        <v>1</v>
      </c>
      <c r="AZ916" s="3">
        <f t="shared" si="221"/>
        <v>619971.89076819329</v>
      </c>
      <c r="BA916" s="24">
        <f t="shared" si="222"/>
        <v>619971.89076819329</v>
      </c>
      <c r="BB916" s="24">
        <f t="shared" si="223"/>
        <v>0</v>
      </c>
      <c r="BD916" t="s">
        <v>170</v>
      </c>
      <c r="BE916">
        <v>1</v>
      </c>
      <c r="BG916" t="s">
        <v>170</v>
      </c>
      <c r="BI916" t="s">
        <v>2924</v>
      </c>
      <c r="BN916" t="s">
        <v>5160</v>
      </c>
      <c r="BO916" t="s">
        <v>4725</v>
      </c>
      <c r="BP916" t="s">
        <v>4725</v>
      </c>
    </row>
    <row r="917" spans="3:71" x14ac:dyDescent="0.2">
      <c r="C917" t="s">
        <v>94</v>
      </c>
      <c r="E917" t="s">
        <v>2925</v>
      </c>
      <c r="F917" t="s">
        <v>2926</v>
      </c>
      <c r="G917" t="s">
        <v>2927</v>
      </c>
      <c r="H917" s="1">
        <v>45470</v>
      </c>
      <c r="J917" t="s">
        <v>4778</v>
      </c>
      <c r="K917">
        <v>11</v>
      </c>
      <c r="L917" t="s">
        <v>4616</v>
      </c>
      <c r="M917" t="s">
        <v>4464</v>
      </c>
      <c r="N917" t="s">
        <v>4668</v>
      </c>
      <c r="O917" t="s">
        <v>98</v>
      </c>
      <c r="P917" t="s">
        <v>99</v>
      </c>
      <c r="Q917">
        <f t="shared" si="218"/>
        <v>31</v>
      </c>
      <c r="R917" s="3">
        <v>252276</v>
      </c>
      <c r="S917" s="3">
        <v>39923</v>
      </c>
      <c r="T917" s="20">
        <v>0.08</v>
      </c>
      <c r="U917" s="3">
        <f t="shared" si="225"/>
        <v>3193.84</v>
      </c>
      <c r="V917" s="21"/>
      <c r="W917" s="3">
        <v>1010.7211538461538</v>
      </c>
      <c r="X917" s="3">
        <v>583.97222222222229</v>
      </c>
      <c r="Y917" s="22">
        <v>105.11500000000001</v>
      </c>
      <c r="Z917">
        <v>75</v>
      </c>
      <c r="AB917" s="3">
        <v>0</v>
      </c>
      <c r="AC917" s="3">
        <v>4167</v>
      </c>
      <c r="AD917" s="3">
        <f t="shared" si="224"/>
        <v>49058.64837606837</v>
      </c>
      <c r="AE917" s="3">
        <v>12402.5</v>
      </c>
      <c r="AG917" s="3">
        <f t="shared" si="219"/>
        <v>61461.14837606837</v>
      </c>
      <c r="AJ917" s="3">
        <v>33281</v>
      </c>
      <c r="AK917" t="s">
        <v>132</v>
      </c>
      <c r="AL917" t="s">
        <v>133</v>
      </c>
      <c r="AM917" s="23">
        <v>0.05</v>
      </c>
      <c r="AN917" s="24">
        <f t="shared" si="226"/>
        <v>94742.148376068362</v>
      </c>
      <c r="AO917" s="25">
        <f t="shared" si="215"/>
        <v>4737.1074188034181</v>
      </c>
      <c r="AP917" s="3">
        <f t="shared" si="227"/>
        <v>29700</v>
      </c>
      <c r="AQ917" s="24">
        <f t="shared" si="216"/>
        <v>1485</v>
      </c>
      <c r="AR917" s="24">
        <f t="shared" si="217"/>
        <v>130664.25579487177</v>
      </c>
      <c r="AS917" s="24">
        <f t="shared" si="220"/>
        <v>124442.14837606836</v>
      </c>
      <c r="AT917" t="s">
        <v>4725</v>
      </c>
      <c r="AU917" t="s">
        <v>174</v>
      </c>
      <c r="AV917" t="s">
        <v>174</v>
      </c>
      <c r="AW917" t="s">
        <v>4693</v>
      </c>
      <c r="AX917" t="s">
        <v>169</v>
      </c>
      <c r="AY917">
        <v>1</v>
      </c>
      <c r="AZ917" s="3">
        <f t="shared" si="221"/>
        <v>130664.25579487177</v>
      </c>
      <c r="BA917" s="24">
        <f t="shared" si="222"/>
        <v>124442.14837606836</v>
      </c>
      <c r="BB917" s="24">
        <f t="shared" si="223"/>
        <v>6222.1074188034108</v>
      </c>
      <c r="BD917" t="s">
        <v>170</v>
      </c>
      <c r="BE917">
        <v>1</v>
      </c>
      <c r="BG917" t="s">
        <v>170</v>
      </c>
      <c r="BI917" t="s">
        <v>137</v>
      </c>
      <c r="BN917" t="s">
        <v>4416</v>
      </c>
      <c r="BO917" t="s">
        <v>4725</v>
      </c>
      <c r="BP917" t="s">
        <v>5187</v>
      </c>
    </row>
    <row r="918" spans="3:71" x14ac:dyDescent="0.2">
      <c r="C918" t="s">
        <v>94</v>
      </c>
      <c r="E918" t="s">
        <v>2928</v>
      </c>
      <c r="F918" t="s">
        <v>2929</v>
      </c>
      <c r="G918" t="s">
        <v>2930</v>
      </c>
      <c r="H918" s="1">
        <v>45481</v>
      </c>
      <c r="J918" t="s">
        <v>151</v>
      </c>
      <c r="K918">
        <v>16</v>
      </c>
      <c r="L918" t="s">
        <v>4691</v>
      </c>
      <c r="M918" t="s">
        <v>4444</v>
      </c>
      <c r="N918" t="s">
        <v>4668</v>
      </c>
      <c r="O918" t="s">
        <v>98</v>
      </c>
      <c r="P918" t="s">
        <v>99</v>
      </c>
      <c r="Q918">
        <f t="shared" si="218"/>
        <v>31</v>
      </c>
      <c r="R918" s="3">
        <v>1250000</v>
      </c>
      <c r="S918" s="3">
        <v>208333.33333333334</v>
      </c>
      <c r="T918" s="20">
        <v>0</v>
      </c>
      <c r="U918" s="3">
        <f t="shared" si="225"/>
        <v>0</v>
      </c>
      <c r="V918" s="21"/>
      <c r="W918" s="3">
        <v>5008.0128205128203</v>
      </c>
      <c r="X918" s="3">
        <v>2893.5185185185187</v>
      </c>
      <c r="Y918" s="22">
        <v>520.83333333333337</v>
      </c>
      <c r="Z918">
        <v>75</v>
      </c>
      <c r="AB918" s="3">
        <v>5122.3404802504956</v>
      </c>
      <c r="AC918" s="3">
        <v>4167</v>
      </c>
      <c r="AD918" s="3">
        <f t="shared" si="224"/>
        <v>226120.03848594852</v>
      </c>
      <c r="AE918" s="3">
        <v>7046.666666666667</v>
      </c>
      <c r="AG918" s="3">
        <f t="shared" si="219"/>
        <v>233166.70515261518</v>
      </c>
      <c r="AJ918" s="3">
        <v>16772.619396754653</v>
      </c>
      <c r="AK918" t="s">
        <v>538</v>
      </c>
      <c r="AL918" t="s">
        <v>539</v>
      </c>
      <c r="AM918" s="23">
        <v>0.1</v>
      </c>
      <c r="AN918" s="24">
        <f t="shared" si="226"/>
        <v>249939.32454936983</v>
      </c>
      <c r="AO918" s="25">
        <f t="shared" si="215"/>
        <v>24993.932454936985</v>
      </c>
      <c r="AP918" s="3">
        <f t="shared" si="227"/>
        <v>29700</v>
      </c>
      <c r="AQ918" s="24">
        <f t="shared" si="216"/>
        <v>2970</v>
      </c>
      <c r="AR918" s="24">
        <f t="shared" si="217"/>
        <v>307603.25700430683</v>
      </c>
      <c r="AS918" s="24">
        <f t="shared" si="220"/>
        <v>279639.32454936986</v>
      </c>
      <c r="AT918" t="s">
        <v>632</v>
      </c>
      <c r="AU918" t="s">
        <v>632</v>
      </c>
      <c r="AV918" t="s">
        <v>633</v>
      </c>
      <c r="AW918" t="s">
        <v>4862</v>
      </c>
      <c r="AX918" t="s">
        <v>157</v>
      </c>
      <c r="AY918">
        <v>125.569</v>
      </c>
      <c r="AZ918" s="3">
        <f t="shared" si="221"/>
        <v>2449.6751348207504</v>
      </c>
      <c r="BA918" s="24">
        <f t="shared" si="222"/>
        <v>279639.32454936986</v>
      </c>
      <c r="BB918" s="24">
        <f t="shared" si="223"/>
        <v>27963.932454936963</v>
      </c>
      <c r="BD918" t="s">
        <v>103</v>
      </c>
      <c r="BE918">
        <v>1</v>
      </c>
      <c r="BG918" t="s">
        <v>5310</v>
      </c>
      <c r="BI918" t="s">
        <v>540</v>
      </c>
      <c r="BN918" t="s">
        <v>5119</v>
      </c>
      <c r="BO918" t="s">
        <v>5074</v>
      </c>
      <c r="BP918" t="s">
        <v>5144</v>
      </c>
      <c r="BS918" t="e">
        <f>_xlfn.XLOOKUP(AV918,#REF!,#REF!)</f>
        <v>#REF!</v>
      </c>
    </row>
    <row r="919" spans="3:71" x14ac:dyDescent="0.2">
      <c r="C919" t="s">
        <v>94</v>
      </c>
      <c r="E919" t="s">
        <v>2931</v>
      </c>
      <c r="F919" t="s">
        <v>2932</v>
      </c>
      <c r="G919" t="s">
        <v>2933</v>
      </c>
      <c r="H919" s="1">
        <v>45481</v>
      </c>
      <c r="J919" t="s">
        <v>4697</v>
      </c>
      <c r="K919">
        <v>14</v>
      </c>
      <c r="L919" t="s">
        <v>4616</v>
      </c>
      <c r="M919" t="s">
        <v>4464</v>
      </c>
      <c r="N919" t="s">
        <v>4668</v>
      </c>
      <c r="O919" t="s">
        <v>98</v>
      </c>
      <c r="P919" t="s">
        <v>99</v>
      </c>
      <c r="Q919">
        <f t="shared" si="218"/>
        <v>31</v>
      </c>
      <c r="R919" s="3">
        <v>470674</v>
      </c>
      <c r="S919" s="3">
        <v>83445.666666666672</v>
      </c>
      <c r="T919" s="20">
        <v>0</v>
      </c>
      <c r="U919" s="3">
        <f t="shared" si="225"/>
        <v>0</v>
      </c>
      <c r="V919" s="21"/>
      <c r="W919" s="3">
        <v>1885.7131410256409</v>
      </c>
      <c r="X919" s="3">
        <v>1089.5231481481483</v>
      </c>
      <c r="Y919" s="22">
        <v>196.11416666666668</v>
      </c>
      <c r="Z919">
        <v>75</v>
      </c>
      <c r="AB919" s="3">
        <v>2048.9361921001982</v>
      </c>
      <c r="AC919" s="3">
        <v>4167</v>
      </c>
      <c r="AD919" s="3">
        <f t="shared" si="224"/>
        <v>92907.953314607323</v>
      </c>
      <c r="AE919" s="3">
        <v>12402.5</v>
      </c>
      <c r="AG919" s="3">
        <f t="shared" si="219"/>
        <v>105310.45331460732</v>
      </c>
      <c r="AJ919" s="3">
        <v>0</v>
      </c>
      <c r="AK919" t="s">
        <v>100</v>
      </c>
      <c r="AM919" s="23">
        <v>0.05</v>
      </c>
      <c r="AN919" s="24">
        <f t="shared" si="226"/>
        <v>105310.45331460732</v>
      </c>
      <c r="AO919" s="25">
        <f t="shared" si="215"/>
        <v>5265.5226657303665</v>
      </c>
      <c r="AP919" s="3">
        <f t="shared" si="227"/>
        <v>29700</v>
      </c>
      <c r="AQ919" s="24">
        <f t="shared" si="216"/>
        <v>1485</v>
      </c>
      <c r="AR919" s="24">
        <f t="shared" si="217"/>
        <v>141760.97598033771</v>
      </c>
      <c r="AS919" s="24">
        <f t="shared" si="220"/>
        <v>135010.45331460732</v>
      </c>
      <c r="AT919" t="s">
        <v>134</v>
      </c>
      <c r="AU919" t="s">
        <v>134</v>
      </c>
      <c r="AV919" t="s">
        <v>135</v>
      </c>
      <c r="AW919">
        <v>90205</v>
      </c>
      <c r="AX919" t="s">
        <v>136</v>
      </c>
      <c r="AY919">
        <v>94.088300000000004</v>
      </c>
      <c r="AZ919" s="3">
        <f t="shared" si="221"/>
        <v>1506.6801715020647</v>
      </c>
      <c r="BA919" s="24">
        <f t="shared" si="222"/>
        <v>135010.45331460732</v>
      </c>
      <c r="BB919" s="24">
        <f t="shared" si="223"/>
        <v>6750.5226657303865</v>
      </c>
      <c r="BD919" t="s">
        <v>103</v>
      </c>
      <c r="BE919">
        <v>1</v>
      </c>
      <c r="BG919" t="s">
        <v>5305</v>
      </c>
      <c r="BI919" t="s">
        <v>516</v>
      </c>
      <c r="BN919" t="s">
        <v>5116</v>
      </c>
      <c r="BO919" t="s">
        <v>5066</v>
      </c>
      <c r="BP919" t="s">
        <v>5066</v>
      </c>
      <c r="BS919" t="e">
        <f>_xlfn.XLOOKUP(AV919,#REF!,#REF!)</f>
        <v>#REF!</v>
      </c>
    </row>
    <row r="920" spans="3:71" x14ac:dyDescent="0.2">
      <c r="C920" t="s">
        <v>94</v>
      </c>
      <c r="E920" t="s">
        <v>2934</v>
      </c>
      <c r="F920" t="s">
        <v>2935</v>
      </c>
      <c r="G920" t="s">
        <v>2936</v>
      </c>
      <c r="H920" s="1">
        <v>45481</v>
      </c>
      <c r="J920" t="s">
        <v>4678</v>
      </c>
      <c r="K920">
        <v>15</v>
      </c>
      <c r="L920" t="s">
        <v>4667</v>
      </c>
      <c r="M920" t="s">
        <v>3984</v>
      </c>
      <c r="N920" t="s">
        <v>4668</v>
      </c>
      <c r="O920" t="s">
        <v>98</v>
      </c>
      <c r="P920" t="s">
        <v>99</v>
      </c>
      <c r="Q920">
        <f t="shared" si="218"/>
        <v>31</v>
      </c>
      <c r="R920" s="3">
        <v>784457</v>
      </c>
      <c r="S920" s="3">
        <v>130742.83333333333</v>
      </c>
      <c r="T920" s="20">
        <v>0</v>
      </c>
      <c r="U920" s="3">
        <f t="shared" si="225"/>
        <v>0</v>
      </c>
      <c r="V920" s="21"/>
      <c r="W920" s="3">
        <v>3142.8565705128203</v>
      </c>
      <c r="X920" s="3">
        <v>1815.8726851851852</v>
      </c>
      <c r="Y920" s="22">
        <v>326.85708333333332</v>
      </c>
      <c r="Z920">
        <v>75</v>
      </c>
      <c r="AA920" s="3">
        <v>24318</v>
      </c>
      <c r="AB920" s="3">
        <v>0</v>
      </c>
      <c r="AC920" s="3">
        <v>4167</v>
      </c>
      <c r="AD920" s="3">
        <f t="shared" si="224"/>
        <v>164588.41967236469</v>
      </c>
      <c r="AE920" s="3">
        <v>4154.166666666667</v>
      </c>
      <c r="AG920" s="3">
        <f t="shared" si="219"/>
        <v>168742.58633903135</v>
      </c>
      <c r="AJ920" s="3">
        <v>4428.6782206037651</v>
      </c>
      <c r="AK920" t="s">
        <v>166</v>
      </c>
      <c r="AL920" t="s">
        <v>165</v>
      </c>
      <c r="AM920" s="23">
        <v>0.05</v>
      </c>
      <c r="AN920" s="24">
        <f t="shared" si="226"/>
        <v>173171.26455963511</v>
      </c>
      <c r="AO920" s="25">
        <f t="shared" si="215"/>
        <v>8658.5632279817564</v>
      </c>
      <c r="AP920" s="3">
        <f t="shared" si="227"/>
        <v>29700</v>
      </c>
      <c r="AQ920" s="24">
        <f t="shared" si="216"/>
        <v>1485</v>
      </c>
      <c r="AR920" s="24">
        <f t="shared" si="217"/>
        <v>213014.82778761687</v>
      </c>
      <c r="AS920" s="24">
        <f t="shared" si="220"/>
        <v>202871.26455963511</v>
      </c>
      <c r="AT920" t="s">
        <v>225</v>
      </c>
      <c r="AU920" t="s">
        <v>225</v>
      </c>
      <c r="AV920" t="s">
        <v>156</v>
      </c>
      <c r="AW920" t="s">
        <v>4915</v>
      </c>
      <c r="AX920" t="s">
        <v>157</v>
      </c>
      <c r="AY920">
        <v>125.569</v>
      </c>
      <c r="AZ920" s="3">
        <f t="shared" si="221"/>
        <v>1696.3966248645515</v>
      </c>
      <c r="BA920" s="24">
        <f t="shared" si="222"/>
        <v>202871.26455963511</v>
      </c>
      <c r="BB920" s="24">
        <f t="shared" si="223"/>
        <v>10143.563227981766</v>
      </c>
      <c r="BD920" t="s">
        <v>103</v>
      </c>
      <c r="BE920">
        <v>1</v>
      </c>
      <c r="BG920" t="s">
        <v>5309</v>
      </c>
      <c r="BI920" t="s">
        <v>144</v>
      </c>
      <c r="BN920" t="s">
        <v>5070</v>
      </c>
      <c r="BO920" t="s">
        <v>5074</v>
      </c>
      <c r="BP920" t="s">
        <v>5207</v>
      </c>
      <c r="BS920" t="e">
        <f>_xlfn.XLOOKUP(AV920,#REF!,#REF!)</f>
        <v>#REF!</v>
      </c>
    </row>
    <row r="921" spans="3:71" x14ac:dyDescent="0.2">
      <c r="C921" t="s">
        <v>94</v>
      </c>
      <c r="E921" t="s">
        <v>2937</v>
      </c>
      <c r="F921" t="s">
        <v>2938</v>
      </c>
      <c r="G921" t="s">
        <v>2939</v>
      </c>
      <c r="H921" s="1">
        <v>45488</v>
      </c>
      <c r="J921" t="s">
        <v>4778</v>
      </c>
      <c r="K921">
        <v>11</v>
      </c>
      <c r="L921" t="s">
        <v>4667</v>
      </c>
      <c r="M921" t="s">
        <v>3984</v>
      </c>
      <c r="N921" t="s">
        <v>4668</v>
      </c>
      <c r="O921" t="s">
        <v>98</v>
      </c>
      <c r="P921" t="s">
        <v>99</v>
      </c>
      <c r="Q921">
        <f t="shared" si="218"/>
        <v>31</v>
      </c>
      <c r="R921" s="3">
        <v>252120</v>
      </c>
      <c r="S921" s="3">
        <v>40983.583333333336</v>
      </c>
      <c r="T921" s="20">
        <v>0</v>
      </c>
      <c r="U921" s="3">
        <f t="shared" si="225"/>
        <v>0</v>
      </c>
      <c r="V921" s="21"/>
      <c r="W921" s="3">
        <v>1010.0961538461538</v>
      </c>
      <c r="X921" s="3">
        <v>583.6111111111112</v>
      </c>
      <c r="Y921" s="22">
        <v>105.05</v>
      </c>
      <c r="Z921">
        <v>75</v>
      </c>
      <c r="AB921" s="3">
        <v>0</v>
      </c>
      <c r="AC921" s="3">
        <v>4167</v>
      </c>
      <c r="AD921" s="3">
        <f t="shared" si="224"/>
        <v>46924.340598290604</v>
      </c>
      <c r="AE921" s="3">
        <v>4154.166666666667</v>
      </c>
      <c r="AG921" s="3">
        <f t="shared" si="219"/>
        <v>51078.507264957268</v>
      </c>
      <c r="AJ921" s="3">
        <v>4428.6782206037651</v>
      </c>
      <c r="AK921" t="s">
        <v>166</v>
      </c>
      <c r="AL921" t="s">
        <v>165</v>
      </c>
      <c r="AM921" s="23">
        <v>0.05</v>
      </c>
      <c r="AN921" s="24">
        <f t="shared" si="226"/>
        <v>55507.185485561036</v>
      </c>
      <c r="AO921" s="25">
        <f t="shared" si="215"/>
        <v>2775.359274278052</v>
      </c>
      <c r="AP921" s="3">
        <f t="shared" si="227"/>
        <v>29700</v>
      </c>
      <c r="AQ921" s="24">
        <f t="shared" si="216"/>
        <v>1485</v>
      </c>
      <c r="AR921" s="24">
        <f t="shared" si="217"/>
        <v>89467.544759839089</v>
      </c>
      <c r="AS921" s="24">
        <f t="shared" si="220"/>
        <v>85207.185485561029</v>
      </c>
      <c r="AT921" t="s">
        <v>225</v>
      </c>
      <c r="AU921" t="s">
        <v>225</v>
      </c>
      <c r="AV921" t="s">
        <v>156</v>
      </c>
      <c r="AW921" t="s">
        <v>4848</v>
      </c>
      <c r="AX921" t="s">
        <v>157</v>
      </c>
      <c r="AY921">
        <v>125.569</v>
      </c>
      <c r="AZ921" s="3">
        <f t="shared" si="221"/>
        <v>712.49707140965597</v>
      </c>
      <c r="BA921" s="24">
        <f t="shared" si="222"/>
        <v>85207.185485561029</v>
      </c>
      <c r="BB921" s="24">
        <f t="shared" si="223"/>
        <v>4260.3592742780602</v>
      </c>
      <c r="BD921" t="s">
        <v>103</v>
      </c>
      <c r="BE921">
        <v>1</v>
      </c>
      <c r="BG921" t="s">
        <v>5309</v>
      </c>
      <c r="BI921" t="s">
        <v>144</v>
      </c>
      <c r="BN921" t="s">
        <v>5067</v>
      </c>
      <c r="BO921" t="s">
        <v>5074</v>
      </c>
      <c r="BP921" t="s">
        <v>5141</v>
      </c>
      <c r="BS921" t="e">
        <f>_xlfn.XLOOKUP(AV921,#REF!,#REF!)</f>
        <v>#REF!</v>
      </c>
    </row>
    <row r="922" spans="3:71" x14ac:dyDescent="0.2">
      <c r="C922" t="s">
        <v>94</v>
      </c>
      <c r="E922" t="s">
        <v>2940</v>
      </c>
      <c r="F922" t="s">
        <v>2941</v>
      </c>
      <c r="G922" t="s">
        <v>2942</v>
      </c>
      <c r="H922" s="1">
        <v>45488</v>
      </c>
      <c r="J922" t="s">
        <v>4778</v>
      </c>
      <c r="K922">
        <v>11</v>
      </c>
      <c r="L922" t="s">
        <v>4667</v>
      </c>
      <c r="M922" t="s">
        <v>3984</v>
      </c>
      <c r="N922" t="s">
        <v>4668</v>
      </c>
      <c r="O922" t="s">
        <v>98</v>
      </c>
      <c r="P922" t="s">
        <v>99</v>
      </c>
      <c r="Q922">
        <f t="shared" si="218"/>
        <v>31</v>
      </c>
      <c r="R922" s="3">
        <v>276522</v>
      </c>
      <c r="S922" s="3">
        <v>46086.916666666664</v>
      </c>
      <c r="T922" s="20">
        <v>0</v>
      </c>
      <c r="U922" s="3">
        <f t="shared" si="225"/>
        <v>0</v>
      </c>
      <c r="V922" s="21"/>
      <c r="W922" s="3">
        <v>1107.8605769230769</v>
      </c>
      <c r="X922" s="3">
        <v>640.09722222222229</v>
      </c>
      <c r="Y922" s="22">
        <v>115.2175</v>
      </c>
      <c r="Z922">
        <v>75</v>
      </c>
      <c r="AB922" s="3">
        <v>0</v>
      </c>
      <c r="AC922" s="3">
        <v>4167</v>
      </c>
      <c r="AD922" s="3">
        <f t="shared" si="224"/>
        <v>52192.09196581196</v>
      </c>
      <c r="AE922" s="3">
        <v>4154.166666666667</v>
      </c>
      <c r="AG922" s="3">
        <f t="shared" si="219"/>
        <v>56346.258632478624</v>
      </c>
      <c r="AJ922" s="3">
        <v>4428.6782206037651</v>
      </c>
      <c r="AK922" t="s">
        <v>166</v>
      </c>
      <c r="AL922" t="s">
        <v>165</v>
      </c>
      <c r="AM922" s="23">
        <v>0.05</v>
      </c>
      <c r="AN922" s="24">
        <f t="shared" si="226"/>
        <v>60774.936853082392</v>
      </c>
      <c r="AO922" s="25">
        <f t="shared" si="215"/>
        <v>3038.74684265412</v>
      </c>
      <c r="AP922" s="3">
        <f t="shared" si="227"/>
        <v>29700</v>
      </c>
      <c r="AQ922" s="24">
        <f t="shared" si="216"/>
        <v>1485</v>
      </c>
      <c r="AR922" s="24">
        <f t="shared" si="217"/>
        <v>94998.683695736516</v>
      </c>
      <c r="AS922" s="24">
        <f t="shared" si="220"/>
        <v>90474.936853082385</v>
      </c>
      <c r="AT922" t="s">
        <v>225</v>
      </c>
      <c r="AU922" t="s">
        <v>225</v>
      </c>
      <c r="AV922" t="s">
        <v>156</v>
      </c>
      <c r="AW922" t="s">
        <v>4950</v>
      </c>
      <c r="AX922" t="s">
        <v>157</v>
      </c>
      <c r="AY922">
        <v>125.569</v>
      </c>
      <c r="AZ922" s="3">
        <f t="shared" si="221"/>
        <v>756.54567365939454</v>
      </c>
      <c r="BA922" s="24">
        <f t="shared" si="222"/>
        <v>90474.936853082385</v>
      </c>
      <c r="BB922" s="24">
        <f t="shared" si="223"/>
        <v>4523.7468426541309</v>
      </c>
      <c r="BD922" t="s">
        <v>103</v>
      </c>
      <c r="BE922">
        <v>1</v>
      </c>
      <c r="BG922" t="s">
        <v>5309</v>
      </c>
      <c r="BI922" t="s">
        <v>144</v>
      </c>
      <c r="BN922" t="s">
        <v>5067</v>
      </c>
      <c r="BO922" t="s">
        <v>5074</v>
      </c>
      <c r="BP922" t="s">
        <v>5205</v>
      </c>
      <c r="BS922" t="e">
        <f>_xlfn.XLOOKUP(AV922,#REF!,#REF!)</f>
        <v>#REF!</v>
      </c>
    </row>
    <row r="923" spans="3:71" x14ac:dyDescent="0.2">
      <c r="C923" t="s">
        <v>94</v>
      </c>
      <c r="E923" t="s">
        <v>2943</v>
      </c>
      <c r="F923" t="s">
        <v>2944</v>
      </c>
      <c r="G923" t="s">
        <v>2945</v>
      </c>
      <c r="H923" s="1">
        <v>45488</v>
      </c>
      <c r="J923" t="s">
        <v>4778</v>
      </c>
      <c r="K923">
        <v>11</v>
      </c>
      <c r="L923" t="s">
        <v>4667</v>
      </c>
      <c r="M923" t="s">
        <v>3984</v>
      </c>
      <c r="N923" t="s">
        <v>4668</v>
      </c>
      <c r="O923" t="s">
        <v>98</v>
      </c>
      <c r="P923" t="s">
        <v>99</v>
      </c>
      <c r="Q923">
        <f t="shared" si="218"/>
        <v>31</v>
      </c>
      <c r="R923" s="3">
        <v>252120</v>
      </c>
      <c r="S923" s="3">
        <v>39938.5</v>
      </c>
      <c r="T923" s="20">
        <v>0</v>
      </c>
      <c r="U923" s="3">
        <f t="shared" si="225"/>
        <v>0</v>
      </c>
      <c r="V923" s="21"/>
      <c r="W923" s="3">
        <v>1010.0961538461538</v>
      </c>
      <c r="X923" s="3">
        <v>583.6111111111112</v>
      </c>
      <c r="Y923" s="22">
        <v>105.05</v>
      </c>
      <c r="Z923">
        <v>75</v>
      </c>
      <c r="AB923" s="3">
        <v>0</v>
      </c>
      <c r="AC923" s="3">
        <v>4167</v>
      </c>
      <c r="AD923" s="3">
        <f t="shared" si="224"/>
        <v>45879.257264957268</v>
      </c>
      <c r="AE923" s="3">
        <v>4154.166666666667</v>
      </c>
      <c r="AG923" s="3">
        <f t="shared" si="219"/>
        <v>50033.423931623933</v>
      </c>
      <c r="AJ923" s="3">
        <v>4428.6782206037651</v>
      </c>
      <c r="AK923" t="s">
        <v>166</v>
      </c>
      <c r="AL923" t="s">
        <v>165</v>
      </c>
      <c r="AM923" s="23">
        <v>0.05</v>
      </c>
      <c r="AN923" s="24">
        <f t="shared" si="226"/>
        <v>54462.102152227701</v>
      </c>
      <c r="AO923" s="25">
        <f t="shared" si="215"/>
        <v>2723.1051076113854</v>
      </c>
      <c r="AP923" s="3">
        <f t="shared" si="227"/>
        <v>29700</v>
      </c>
      <c r="AQ923" s="24">
        <f t="shared" si="216"/>
        <v>1485</v>
      </c>
      <c r="AR923" s="24">
        <f t="shared" si="217"/>
        <v>88370.207259839081</v>
      </c>
      <c r="AS923" s="24">
        <f t="shared" si="220"/>
        <v>84162.102152227701</v>
      </c>
      <c r="AT923" t="s">
        <v>225</v>
      </c>
      <c r="AU923" t="s">
        <v>225</v>
      </c>
      <c r="AV923" t="s">
        <v>156</v>
      </c>
      <c r="AW923" t="s">
        <v>4951</v>
      </c>
      <c r="AX923" t="s">
        <v>157</v>
      </c>
      <c r="AY923">
        <v>125.569</v>
      </c>
      <c r="AZ923" s="3">
        <f t="shared" si="221"/>
        <v>703.75815097547229</v>
      </c>
      <c r="BA923" s="24">
        <f t="shared" si="222"/>
        <v>84162.102152227701</v>
      </c>
      <c r="BB923" s="24">
        <f t="shared" si="223"/>
        <v>4208.1051076113799</v>
      </c>
      <c r="BD923" t="s">
        <v>103</v>
      </c>
      <c r="BE923">
        <v>1</v>
      </c>
      <c r="BG923" t="s">
        <v>5309</v>
      </c>
      <c r="BI923" t="s">
        <v>144</v>
      </c>
      <c r="BN923" t="s">
        <v>5067</v>
      </c>
      <c r="BO923" t="s">
        <v>5074</v>
      </c>
      <c r="BP923" t="s">
        <v>5208</v>
      </c>
      <c r="BS923" t="e">
        <f>_xlfn.XLOOKUP(AV923,#REF!,#REF!)</f>
        <v>#REF!</v>
      </c>
    </row>
    <row r="924" spans="3:71" x14ac:dyDescent="0.2">
      <c r="C924" t="s">
        <v>94</v>
      </c>
      <c r="E924" t="s">
        <v>2946</v>
      </c>
      <c r="F924" t="s">
        <v>2947</v>
      </c>
      <c r="G924" t="s">
        <v>2948</v>
      </c>
      <c r="H924" s="1">
        <v>45488</v>
      </c>
      <c r="J924" t="s">
        <v>4778</v>
      </c>
      <c r="K924">
        <v>11</v>
      </c>
      <c r="L924" t="s">
        <v>4667</v>
      </c>
      <c r="M924" t="s">
        <v>3984</v>
      </c>
      <c r="N924" t="s">
        <v>4668</v>
      </c>
      <c r="O924" t="s">
        <v>98</v>
      </c>
      <c r="P924" t="s">
        <v>99</v>
      </c>
      <c r="Q924">
        <f t="shared" si="218"/>
        <v>31</v>
      </c>
      <c r="R924" s="3">
        <v>252120</v>
      </c>
      <c r="S924" s="3">
        <v>41390.416666666664</v>
      </c>
      <c r="T924" s="20">
        <v>0</v>
      </c>
      <c r="U924" s="3">
        <f t="shared" si="225"/>
        <v>0</v>
      </c>
      <c r="V924" s="21"/>
      <c r="W924" s="3">
        <v>1010.0961538461538</v>
      </c>
      <c r="X924" s="3">
        <v>583.6111111111112</v>
      </c>
      <c r="Y924" s="22">
        <v>105.05</v>
      </c>
      <c r="Z924">
        <v>75</v>
      </c>
      <c r="AB924" s="3">
        <v>0</v>
      </c>
      <c r="AC924" s="3">
        <v>4167</v>
      </c>
      <c r="AD924" s="3">
        <f t="shared" si="224"/>
        <v>47331.173931623933</v>
      </c>
      <c r="AE924" s="3">
        <v>4154.166666666667</v>
      </c>
      <c r="AG924" s="3">
        <f t="shared" si="219"/>
        <v>51485.340598290597</v>
      </c>
      <c r="AJ924" s="3">
        <v>4428.6782206037651</v>
      </c>
      <c r="AK924" t="s">
        <v>166</v>
      </c>
      <c r="AL924" t="s">
        <v>165</v>
      </c>
      <c r="AM924" s="23">
        <v>0.05</v>
      </c>
      <c r="AN924" s="24">
        <f t="shared" si="226"/>
        <v>55914.018818894365</v>
      </c>
      <c r="AO924" s="25">
        <f t="shared" si="215"/>
        <v>2795.7009409447182</v>
      </c>
      <c r="AP924" s="3">
        <f t="shared" si="227"/>
        <v>29700</v>
      </c>
      <c r="AQ924" s="24">
        <f t="shared" si="216"/>
        <v>1485</v>
      </c>
      <c r="AR924" s="24">
        <f t="shared" si="217"/>
        <v>89894.719759839092</v>
      </c>
      <c r="AS924" s="24">
        <f t="shared" si="220"/>
        <v>85614.018818894372</v>
      </c>
      <c r="AT924" t="s">
        <v>225</v>
      </c>
      <c r="AU924" t="s">
        <v>225</v>
      </c>
      <c r="AV924" t="s">
        <v>156</v>
      </c>
      <c r="AW924" t="s">
        <v>4871</v>
      </c>
      <c r="AX924" t="s">
        <v>157</v>
      </c>
      <c r="AY924">
        <v>125.569</v>
      </c>
      <c r="AZ924" s="3">
        <f t="shared" si="221"/>
        <v>715.89898589491906</v>
      </c>
      <c r="BA924" s="24">
        <f t="shared" si="222"/>
        <v>85614.018818894372</v>
      </c>
      <c r="BB924" s="24">
        <f t="shared" si="223"/>
        <v>4280.7009409447201</v>
      </c>
      <c r="BD924" t="s">
        <v>103</v>
      </c>
      <c r="BE924">
        <v>1</v>
      </c>
      <c r="BG924" t="s">
        <v>5309</v>
      </c>
      <c r="BI924" t="s">
        <v>144</v>
      </c>
      <c r="BN924" t="s">
        <v>5067</v>
      </c>
      <c r="BO924" t="s">
        <v>5074</v>
      </c>
      <c r="BP924" t="s">
        <v>5112</v>
      </c>
      <c r="BS924" t="e">
        <f>_xlfn.XLOOKUP(AV924,#REF!,#REF!)</f>
        <v>#REF!</v>
      </c>
    </row>
    <row r="925" spans="3:71" x14ac:dyDescent="0.2">
      <c r="C925" t="s">
        <v>94</v>
      </c>
      <c r="E925" t="s">
        <v>2949</v>
      </c>
      <c r="F925" t="s">
        <v>2950</v>
      </c>
      <c r="G925" t="s">
        <v>2951</v>
      </c>
      <c r="H925" s="1">
        <v>45488</v>
      </c>
      <c r="J925" t="s">
        <v>4778</v>
      </c>
      <c r="K925">
        <v>11</v>
      </c>
      <c r="L925" t="s">
        <v>4667</v>
      </c>
      <c r="M925" t="s">
        <v>3984</v>
      </c>
      <c r="N925" t="s">
        <v>4668</v>
      </c>
      <c r="O925" t="s">
        <v>98</v>
      </c>
      <c r="P925" t="s">
        <v>99</v>
      </c>
      <c r="Q925">
        <f t="shared" si="218"/>
        <v>31</v>
      </c>
      <c r="R925" s="3">
        <v>252120</v>
      </c>
      <c r="S925" s="3">
        <v>35654.666666666664</v>
      </c>
      <c r="T925" s="20">
        <v>0</v>
      </c>
      <c r="U925" s="3">
        <f t="shared" si="225"/>
        <v>0</v>
      </c>
      <c r="V925" s="21"/>
      <c r="W925" s="3">
        <v>1010.0961538461538</v>
      </c>
      <c r="X925" s="3">
        <v>583.6111111111112</v>
      </c>
      <c r="Y925" s="22">
        <v>105.05</v>
      </c>
      <c r="Z925">
        <v>75</v>
      </c>
      <c r="AB925" s="3">
        <v>0</v>
      </c>
      <c r="AC925" s="3">
        <v>4167</v>
      </c>
      <c r="AD925" s="3">
        <f t="shared" si="224"/>
        <v>41595.423931623933</v>
      </c>
      <c r="AE925" s="3">
        <v>4154.166666666667</v>
      </c>
      <c r="AG925" s="3">
        <f t="shared" si="219"/>
        <v>45749.590598290597</v>
      </c>
      <c r="AJ925" s="3">
        <v>4428.6782206037651</v>
      </c>
      <c r="AK925" t="s">
        <v>166</v>
      </c>
      <c r="AL925" t="s">
        <v>165</v>
      </c>
      <c r="AM925" s="23">
        <v>0.05</v>
      </c>
      <c r="AN925" s="24">
        <f t="shared" si="226"/>
        <v>50178.268818894365</v>
      </c>
      <c r="AO925" s="25">
        <f t="shared" si="215"/>
        <v>2508.9134409447183</v>
      </c>
      <c r="AP925" s="3">
        <f t="shared" si="227"/>
        <v>29700</v>
      </c>
      <c r="AQ925" s="24">
        <f t="shared" si="216"/>
        <v>1485</v>
      </c>
      <c r="AR925" s="24">
        <f t="shared" si="217"/>
        <v>83872.182259839086</v>
      </c>
      <c r="AS925" s="24">
        <f t="shared" si="220"/>
        <v>79878.268818894372</v>
      </c>
      <c r="AT925" t="s">
        <v>225</v>
      </c>
      <c r="AU925" t="s">
        <v>225</v>
      </c>
      <c r="AV925" t="s">
        <v>156</v>
      </c>
      <c r="AW925" t="s">
        <v>4865</v>
      </c>
      <c r="AX925" t="s">
        <v>157</v>
      </c>
      <c r="AY925">
        <v>125.569</v>
      </c>
      <c r="AZ925" s="3">
        <f t="shared" si="221"/>
        <v>667.93700881458869</v>
      </c>
      <c r="BA925" s="24">
        <f t="shared" si="222"/>
        <v>79878.268818894372</v>
      </c>
      <c r="BB925" s="24">
        <f t="shared" si="223"/>
        <v>3993.9134409447142</v>
      </c>
      <c r="BD925" t="s">
        <v>103</v>
      </c>
      <c r="BE925">
        <v>1</v>
      </c>
      <c r="BG925" t="s">
        <v>5309</v>
      </c>
      <c r="BI925" t="s">
        <v>144</v>
      </c>
      <c r="BN925" t="s">
        <v>5067</v>
      </c>
      <c r="BO925" t="s">
        <v>5074</v>
      </c>
      <c r="BP925" t="s">
        <v>5141</v>
      </c>
      <c r="BS925" t="e">
        <f>_xlfn.XLOOKUP(AV925,#REF!,#REF!)</f>
        <v>#REF!</v>
      </c>
    </row>
    <row r="926" spans="3:71" x14ac:dyDescent="0.2">
      <c r="C926" t="s">
        <v>94</v>
      </c>
      <c r="E926" t="s">
        <v>2952</v>
      </c>
      <c r="F926" t="s">
        <v>2953</v>
      </c>
      <c r="G926" t="s">
        <v>2954</v>
      </c>
      <c r="H926" s="1">
        <v>45488</v>
      </c>
      <c r="J926" t="s">
        <v>4678</v>
      </c>
      <c r="K926">
        <v>15</v>
      </c>
      <c r="L926" t="s">
        <v>4667</v>
      </c>
      <c r="M926" t="s">
        <v>3984</v>
      </c>
      <c r="N926" t="s">
        <v>4668</v>
      </c>
      <c r="O926" t="s">
        <v>98</v>
      </c>
      <c r="P926" t="s">
        <v>99</v>
      </c>
      <c r="Q926">
        <f t="shared" si="218"/>
        <v>31</v>
      </c>
      <c r="R926" s="3">
        <v>634327</v>
      </c>
      <c r="S926" s="3">
        <v>110721.16666666667</v>
      </c>
      <c r="T926" s="20">
        <v>0</v>
      </c>
      <c r="U926" s="3">
        <f t="shared" si="225"/>
        <v>0</v>
      </c>
      <c r="V926" s="21"/>
      <c r="W926" s="3">
        <v>2541.3741987179487</v>
      </c>
      <c r="X926" s="3">
        <v>1468.3495370370372</v>
      </c>
      <c r="Y926" s="22">
        <v>264.3029166666667</v>
      </c>
      <c r="Z926">
        <v>75</v>
      </c>
      <c r="AA926" s="3">
        <v>19397</v>
      </c>
      <c r="AB926" s="3">
        <v>5122.3404802504956</v>
      </c>
      <c r="AC926" s="3">
        <v>4167</v>
      </c>
      <c r="AD926" s="3">
        <f t="shared" si="224"/>
        <v>143756.53379933879</v>
      </c>
      <c r="AE926" s="3">
        <v>4154.166666666667</v>
      </c>
      <c r="AG926" s="3">
        <f t="shared" si="219"/>
        <v>147910.70046600545</v>
      </c>
      <c r="AJ926" s="3">
        <v>0</v>
      </c>
      <c r="AK926" t="s">
        <v>100</v>
      </c>
      <c r="AM926" s="23">
        <v>0.05</v>
      </c>
      <c r="AN926" s="24">
        <f t="shared" si="226"/>
        <v>147910.70046600545</v>
      </c>
      <c r="AO926" s="25">
        <f t="shared" si="215"/>
        <v>7395.5350233002728</v>
      </c>
      <c r="AP926" s="3">
        <f t="shared" si="227"/>
        <v>29700</v>
      </c>
      <c r="AQ926" s="24">
        <f t="shared" si="216"/>
        <v>1485</v>
      </c>
      <c r="AR926" s="24">
        <f t="shared" si="217"/>
        <v>186491.23548930572</v>
      </c>
      <c r="AS926" s="24">
        <f t="shared" si="220"/>
        <v>177610.70046600545</v>
      </c>
      <c r="AT926" t="s">
        <v>188</v>
      </c>
      <c r="AU926" t="s">
        <v>188</v>
      </c>
      <c r="AV926" t="s">
        <v>189</v>
      </c>
      <c r="AW926">
        <v>5220</v>
      </c>
      <c r="AX926" t="s">
        <v>190</v>
      </c>
      <c r="AY926">
        <v>65.109899999999996</v>
      </c>
      <c r="AZ926" s="3">
        <f t="shared" si="221"/>
        <v>2864.2531395272567</v>
      </c>
      <c r="BA926" s="24">
        <f t="shared" si="222"/>
        <v>177610.70046600545</v>
      </c>
      <c r="BB926" s="24">
        <f t="shared" si="223"/>
        <v>8880.5350233002682</v>
      </c>
      <c r="BD926" t="s">
        <v>103</v>
      </c>
      <c r="BE926">
        <v>1</v>
      </c>
      <c r="BG926" t="s">
        <v>5308</v>
      </c>
      <c r="BI926" t="s">
        <v>144</v>
      </c>
      <c r="BN926" t="s">
        <v>5070</v>
      </c>
      <c r="BO926" t="s">
        <v>188</v>
      </c>
      <c r="BP926" t="s">
        <v>5199</v>
      </c>
      <c r="BS926" t="e">
        <f>_xlfn.XLOOKUP(AV926,#REF!,#REF!)</f>
        <v>#REF!</v>
      </c>
    </row>
    <row r="927" spans="3:71" x14ac:dyDescent="0.2">
      <c r="C927" t="s">
        <v>94</v>
      </c>
      <c r="E927" t="s">
        <v>2955</v>
      </c>
      <c r="F927" t="s">
        <v>2956</v>
      </c>
      <c r="G927" t="s">
        <v>2957</v>
      </c>
      <c r="H927" s="1">
        <v>45488</v>
      </c>
      <c r="J927" t="s">
        <v>4778</v>
      </c>
      <c r="K927">
        <v>11</v>
      </c>
      <c r="L927" t="s">
        <v>4667</v>
      </c>
      <c r="M927" t="s">
        <v>3984</v>
      </c>
      <c r="N927" t="s">
        <v>4668</v>
      </c>
      <c r="O927" t="s">
        <v>98</v>
      </c>
      <c r="P927" t="s">
        <v>99</v>
      </c>
      <c r="Q927">
        <f t="shared" si="218"/>
        <v>31</v>
      </c>
      <c r="R927" s="3">
        <v>252120</v>
      </c>
      <c r="S927" s="3">
        <v>39764.333333333336</v>
      </c>
      <c r="T927" s="20">
        <v>0</v>
      </c>
      <c r="U927" s="3">
        <f t="shared" si="225"/>
        <v>0</v>
      </c>
      <c r="V927" s="21"/>
      <c r="W927" s="3">
        <v>1010.0961538461538</v>
      </c>
      <c r="X927" s="3">
        <v>583.6111111111112</v>
      </c>
      <c r="Y927" s="22">
        <v>105.05</v>
      </c>
      <c r="Z927">
        <v>75</v>
      </c>
      <c r="AB927" s="3">
        <v>0</v>
      </c>
      <c r="AC927" s="3">
        <v>4167</v>
      </c>
      <c r="AD927" s="3">
        <f t="shared" si="224"/>
        <v>45705.090598290604</v>
      </c>
      <c r="AE927" s="3">
        <v>4154.166666666667</v>
      </c>
      <c r="AG927" s="3">
        <f t="shared" si="219"/>
        <v>49859.257264957268</v>
      </c>
      <c r="AJ927" s="3">
        <v>4428.6782206037651</v>
      </c>
      <c r="AK927" t="s">
        <v>166</v>
      </c>
      <c r="AL927" t="s">
        <v>165</v>
      </c>
      <c r="AM927" s="23">
        <v>0.05</v>
      </c>
      <c r="AN927" s="24">
        <f t="shared" si="226"/>
        <v>54287.935485561036</v>
      </c>
      <c r="AO927" s="25">
        <f t="shared" si="215"/>
        <v>2714.3967742780519</v>
      </c>
      <c r="AP927" s="3">
        <f t="shared" si="227"/>
        <v>29700</v>
      </c>
      <c r="AQ927" s="24">
        <f t="shared" si="216"/>
        <v>1485</v>
      </c>
      <c r="AR927" s="24">
        <f t="shared" si="217"/>
        <v>88187.332259839081</v>
      </c>
      <c r="AS927" s="24">
        <f t="shared" si="220"/>
        <v>83987.935485561029</v>
      </c>
      <c r="AT927" t="s">
        <v>225</v>
      </c>
      <c r="AU927" t="s">
        <v>225</v>
      </c>
      <c r="AV927" t="s">
        <v>156</v>
      </c>
      <c r="AW927" t="s">
        <v>4866</v>
      </c>
      <c r="AX927" t="s">
        <v>157</v>
      </c>
      <c r="AY927">
        <v>125.569</v>
      </c>
      <c r="AZ927" s="3">
        <f t="shared" si="221"/>
        <v>702.30178037444819</v>
      </c>
      <c r="BA927" s="24">
        <f t="shared" si="222"/>
        <v>83987.935485561029</v>
      </c>
      <c r="BB927" s="24">
        <f t="shared" si="223"/>
        <v>4199.3967742780515</v>
      </c>
      <c r="BD927" t="s">
        <v>103</v>
      </c>
      <c r="BE927">
        <v>1</v>
      </c>
      <c r="BG927" t="s">
        <v>5309</v>
      </c>
      <c r="BI927" t="s">
        <v>144</v>
      </c>
      <c r="BN927" t="s">
        <v>5067</v>
      </c>
      <c r="BO927" t="s">
        <v>5074</v>
      </c>
      <c r="BP927" t="s">
        <v>5169</v>
      </c>
      <c r="BS927" t="e">
        <f>_xlfn.XLOOKUP(AV927,#REF!,#REF!)</f>
        <v>#REF!</v>
      </c>
    </row>
    <row r="928" spans="3:71" x14ac:dyDescent="0.2">
      <c r="C928" t="s">
        <v>94</v>
      </c>
      <c r="E928" t="s">
        <v>2958</v>
      </c>
      <c r="F928" t="s">
        <v>2959</v>
      </c>
      <c r="G928" t="s">
        <v>2960</v>
      </c>
      <c r="H928" s="1">
        <v>45488</v>
      </c>
      <c r="J928" t="s">
        <v>4708</v>
      </c>
      <c r="K928">
        <v>12</v>
      </c>
      <c r="L928" t="s">
        <v>4703</v>
      </c>
      <c r="M928" t="s">
        <v>4849</v>
      </c>
      <c r="N928" t="s">
        <v>4911</v>
      </c>
      <c r="O928" t="s">
        <v>98</v>
      </c>
      <c r="P928" t="s">
        <v>99</v>
      </c>
      <c r="Q928">
        <f t="shared" si="218"/>
        <v>31</v>
      </c>
      <c r="R928" s="3">
        <v>352634</v>
      </c>
      <c r="S928" s="3">
        <v>58772.333333333336</v>
      </c>
      <c r="T928" s="20">
        <v>0</v>
      </c>
      <c r="U928" s="3">
        <f t="shared" si="225"/>
        <v>0</v>
      </c>
      <c r="V928" s="21">
        <v>4200</v>
      </c>
      <c r="W928" s="3">
        <v>1412.7964743589744</v>
      </c>
      <c r="X928" s="3">
        <v>816.28240740740739</v>
      </c>
      <c r="Y928" s="22">
        <v>146.93083333333334</v>
      </c>
      <c r="Z928">
        <v>75</v>
      </c>
      <c r="AB928" s="3">
        <v>2048.9361921001982</v>
      </c>
      <c r="AC928" s="3">
        <v>4167</v>
      </c>
      <c r="AD928" s="3">
        <f t="shared" si="224"/>
        <v>71639.279240533244</v>
      </c>
      <c r="AE928" s="3">
        <v>5687.5</v>
      </c>
      <c r="AG928" s="3">
        <f t="shared" si="219"/>
        <v>77326.779240533244</v>
      </c>
      <c r="AJ928" s="3">
        <v>3900.7409927950625</v>
      </c>
      <c r="AK928" t="s">
        <v>289</v>
      </c>
      <c r="AL928" t="s">
        <v>290</v>
      </c>
      <c r="AM928" s="23">
        <v>8.5000000000000006E-2</v>
      </c>
      <c r="AN928" s="24">
        <f t="shared" si="226"/>
        <v>81227.520233328309</v>
      </c>
      <c r="AO928" s="25">
        <f t="shared" si="215"/>
        <v>6904.3392198329066</v>
      </c>
      <c r="AP928" s="3">
        <v>0</v>
      </c>
      <c r="AQ928" s="24">
        <f t="shared" si="216"/>
        <v>0</v>
      </c>
      <c r="AR928" s="24">
        <f t="shared" si="217"/>
        <v>88131.859453161218</v>
      </c>
      <c r="AS928" s="24">
        <f t="shared" si="220"/>
        <v>81227.520233328309</v>
      </c>
      <c r="AT928" t="s">
        <v>632</v>
      </c>
      <c r="AU928" t="s">
        <v>1837</v>
      </c>
      <c r="AV928" t="s">
        <v>1838</v>
      </c>
      <c r="AW928" t="s">
        <v>4949</v>
      </c>
      <c r="AX928" t="s">
        <v>169</v>
      </c>
      <c r="AY928">
        <v>1</v>
      </c>
      <c r="AZ928" s="3">
        <f t="shared" si="221"/>
        <v>88131.859453161218</v>
      </c>
      <c r="BA928" s="24">
        <f t="shared" si="222"/>
        <v>81227.520233328309</v>
      </c>
      <c r="BB928" s="24">
        <f t="shared" si="223"/>
        <v>6904.3392198329093</v>
      </c>
      <c r="BD928" t="s">
        <v>103</v>
      </c>
      <c r="BE928">
        <v>1</v>
      </c>
      <c r="BG928" t="s">
        <v>5317</v>
      </c>
      <c r="BI928" t="s">
        <v>312</v>
      </c>
      <c r="BN928" t="s">
        <v>5155</v>
      </c>
      <c r="BO928" t="s">
        <v>5074</v>
      </c>
      <c r="BP928" t="s">
        <v>5144</v>
      </c>
      <c r="BS928" t="e">
        <f>_xlfn.XLOOKUP(AV928,#REF!,#REF!)</f>
        <v>#REF!</v>
      </c>
    </row>
    <row r="929" spans="2:71" x14ac:dyDescent="0.2">
      <c r="C929" t="s">
        <v>94</v>
      </c>
      <c r="E929" t="s">
        <v>2961</v>
      </c>
      <c r="F929" t="s">
        <v>2962</v>
      </c>
      <c r="G929" t="s">
        <v>2963</v>
      </c>
      <c r="H929" s="1">
        <v>45495</v>
      </c>
      <c r="J929" t="s">
        <v>4708</v>
      </c>
      <c r="K929">
        <v>12</v>
      </c>
      <c r="L929" t="s">
        <v>4667</v>
      </c>
      <c r="M929" t="s">
        <v>3984</v>
      </c>
      <c r="N929" t="s">
        <v>4668</v>
      </c>
      <c r="O929" t="s">
        <v>98</v>
      </c>
      <c r="P929" t="s">
        <v>99</v>
      </c>
      <c r="Q929">
        <f t="shared" si="218"/>
        <v>31</v>
      </c>
      <c r="R929" s="3">
        <v>321172</v>
      </c>
      <c r="S929" s="3">
        <v>53528.583333333336</v>
      </c>
      <c r="T929" s="20">
        <v>0</v>
      </c>
      <c r="U929" s="3">
        <f t="shared" si="225"/>
        <v>0</v>
      </c>
      <c r="V929" s="21"/>
      <c r="W929" s="3">
        <v>1286.7467948717949</v>
      </c>
      <c r="X929" s="3">
        <v>743.4537037037037</v>
      </c>
      <c r="Y929" s="22">
        <v>133.82166666666666</v>
      </c>
      <c r="Z929">
        <v>75</v>
      </c>
      <c r="AB929" s="3">
        <v>0</v>
      </c>
      <c r="AC929" s="3">
        <v>4167</v>
      </c>
      <c r="AD929" s="3">
        <f t="shared" si="224"/>
        <v>59934.605498575496</v>
      </c>
      <c r="AE929" s="3">
        <v>4154.166666666667</v>
      </c>
      <c r="AG929" s="3">
        <f t="shared" si="219"/>
        <v>64088.772165242161</v>
      </c>
      <c r="AJ929" s="3">
        <v>5813.1491241962494</v>
      </c>
      <c r="AK929" t="s">
        <v>229</v>
      </c>
      <c r="AL929" t="s">
        <v>230</v>
      </c>
      <c r="AM929" s="23">
        <v>0.05</v>
      </c>
      <c r="AN929" s="24">
        <f t="shared" si="226"/>
        <v>69901.921289438411</v>
      </c>
      <c r="AO929" s="25">
        <f t="shared" si="215"/>
        <v>3495.0960644719207</v>
      </c>
      <c r="AP929" s="3">
        <f>+(29700/31)*Q929</f>
        <v>29700</v>
      </c>
      <c r="AQ929" s="24">
        <f t="shared" si="216"/>
        <v>1485</v>
      </c>
      <c r="AR929" s="24">
        <f t="shared" si="217"/>
        <v>104582.01735391033</v>
      </c>
      <c r="AS929" s="24">
        <f t="shared" si="220"/>
        <v>99601.921289438411</v>
      </c>
      <c r="AT929" t="s">
        <v>225</v>
      </c>
      <c r="AU929" t="s">
        <v>225</v>
      </c>
      <c r="AV929" t="s">
        <v>156</v>
      </c>
      <c r="AW929" t="s">
        <v>4825</v>
      </c>
      <c r="AX929" t="s">
        <v>157</v>
      </c>
      <c r="AY929">
        <v>125.569</v>
      </c>
      <c r="AZ929" s="3">
        <f t="shared" si="221"/>
        <v>832.86493763516728</v>
      </c>
      <c r="BA929" s="24">
        <f t="shared" si="222"/>
        <v>99601.921289438411</v>
      </c>
      <c r="BB929" s="24">
        <f t="shared" si="223"/>
        <v>4980.0960644719162</v>
      </c>
      <c r="BD929" t="s">
        <v>103</v>
      </c>
      <c r="BE929">
        <v>1</v>
      </c>
      <c r="BG929" t="s">
        <v>5309</v>
      </c>
      <c r="BI929" t="s">
        <v>199</v>
      </c>
      <c r="BN929" t="s">
        <v>5067</v>
      </c>
      <c r="BO929" t="s">
        <v>5074</v>
      </c>
      <c r="BP929" t="s">
        <v>5144</v>
      </c>
      <c r="BS929" t="e">
        <f>_xlfn.XLOOKUP(AV929,#REF!,#REF!)</f>
        <v>#REF!</v>
      </c>
    </row>
    <row r="930" spans="2:71" x14ac:dyDescent="0.2">
      <c r="C930" t="s">
        <v>94</v>
      </c>
      <c r="E930" t="s">
        <v>2964</v>
      </c>
      <c r="F930" t="s">
        <v>2965</v>
      </c>
      <c r="G930" t="s">
        <v>2966</v>
      </c>
      <c r="H930" s="1">
        <v>45502</v>
      </c>
      <c r="J930" t="s">
        <v>4678</v>
      </c>
      <c r="K930">
        <v>15</v>
      </c>
      <c r="L930" t="s">
        <v>4691</v>
      </c>
      <c r="M930" t="s">
        <v>4444</v>
      </c>
      <c r="N930" t="s">
        <v>4668</v>
      </c>
      <c r="O930" t="s">
        <v>98</v>
      </c>
      <c r="P930" t="s">
        <v>99</v>
      </c>
      <c r="Q930">
        <f t="shared" si="218"/>
        <v>31</v>
      </c>
      <c r="R930" s="3">
        <v>875285</v>
      </c>
      <c r="S930" s="3">
        <v>145880.75</v>
      </c>
      <c r="T930" s="20">
        <v>0</v>
      </c>
      <c r="U930" s="3">
        <f t="shared" si="225"/>
        <v>0</v>
      </c>
      <c r="V930" s="21"/>
      <c r="W930" s="3">
        <v>3506.7508012820513</v>
      </c>
      <c r="X930" s="3">
        <v>2026.1226851851854</v>
      </c>
      <c r="Y930" s="22">
        <v>364.70208333333335</v>
      </c>
      <c r="Z930">
        <v>75</v>
      </c>
      <c r="AB930" s="3">
        <v>0</v>
      </c>
      <c r="AC930" s="3">
        <v>4167</v>
      </c>
      <c r="AD930" s="3">
        <f t="shared" si="224"/>
        <v>156020.3255698006</v>
      </c>
      <c r="AE930" s="3">
        <v>7046.666666666667</v>
      </c>
      <c r="AG930" s="3">
        <f t="shared" si="219"/>
        <v>163066.99223646725</v>
      </c>
      <c r="AJ930" s="3">
        <v>7372.3146980524034</v>
      </c>
      <c r="AK930" t="s">
        <v>433</v>
      </c>
      <c r="AL930" t="s">
        <v>434</v>
      </c>
      <c r="AM930" s="23">
        <v>0.1</v>
      </c>
      <c r="AN930" s="24">
        <f t="shared" si="226"/>
        <v>170439.30693451967</v>
      </c>
      <c r="AO930" s="25">
        <f t="shared" si="215"/>
        <v>17043.930693451966</v>
      </c>
      <c r="AP930" s="3">
        <f>+(29700/31)*Q930</f>
        <v>29700</v>
      </c>
      <c r="AQ930" s="24">
        <f t="shared" si="216"/>
        <v>2970</v>
      </c>
      <c r="AR930" s="24">
        <f t="shared" si="217"/>
        <v>220153.23762797163</v>
      </c>
      <c r="AS930" s="24">
        <f t="shared" si="220"/>
        <v>200139.30693451967</v>
      </c>
      <c r="AT930" t="s">
        <v>632</v>
      </c>
      <c r="AU930" t="s">
        <v>632</v>
      </c>
      <c r="AV930" t="s">
        <v>633</v>
      </c>
      <c r="AW930" t="s">
        <v>4862</v>
      </c>
      <c r="AX930" t="s">
        <v>157</v>
      </c>
      <c r="AY930">
        <v>125.569</v>
      </c>
      <c r="AZ930" s="3">
        <f t="shared" si="221"/>
        <v>1753.2451291956743</v>
      </c>
      <c r="BA930" s="24">
        <f t="shared" si="222"/>
        <v>200139.30693451967</v>
      </c>
      <c r="BB930" s="24">
        <f t="shared" si="223"/>
        <v>20013.930693451955</v>
      </c>
      <c r="BD930" t="s">
        <v>103</v>
      </c>
      <c r="BE930">
        <v>1</v>
      </c>
      <c r="BG930" t="s">
        <v>5310</v>
      </c>
      <c r="BI930" t="s">
        <v>435</v>
      </c>
      <c r="BN930" t="s">
        <v>5119</v>
      </c>
      <c r="BO930" t="s">
        <v>5074</v>
      </c>
      <c r="BP930" t="s">
        <v>5144</v>
      </c>
      <c r="BS930" t="e">
        <f>_xlfn.XLOOKUP(AV930,#REF!,#REF!)</f>
        <v>#REF!</v>
      </c>
    </row>
    <row r="931" spans="2:71" x14ac:dyDescent="0.2">
      <c r="C931" t="s">
        <v>94</v>
      </c>
      <c r="E931" t="s">
        <v>2967</v>
      </c>
      <c r="F931" t="s">
        <v>2968</v>
      </c>
      <c r="G931" t="s">
        <v>2969</v>
      </c>
      <c r="H931" s="1">
        <v>45502</v>
      </c>
      <c r="J931" t="s">
        <v>4778</v>
      </c>
      <c r="K931">
        <v>11</v>
      </c>
      <c r="L931" t="s">
        <v>4703</v>
      </c>
      <c r="M931" t="s">
        <v>4849</v>
      </c>
      <c r="N931" t="s">
        <v>4911</v>
      </c>
      <c r="O931" t="s">
        <v>98</v>
      </c>
      <c r="P931" t="s">
        <v>99</v>
      </c>
      <c r="Q931">
        <f t="shared" si="218"/>
        <v>31</v>
      </c>
      <c r="R931" s="3">
        <v>252120</v>
      </c>
      <c r="S931" s="3">
        <v>41905.75</v>
      </c>
      <c r="T931" s="20">
        <v>0</v>
      </c>
      <c r="U931" s="3">
        <f t="shared" si="225"/>
        <v>0</v>
      </c>
      <c r="V931" s="21">
        <v>9300</v>
      </c>
      <c r="W931" s="3">
        <v>1010.0961538461538</v>
      </c>
      <c r="X931" s="3">
        <v>583.6111111111112</v>
      </c>
      <c r="Y931" s="22">
        <v>105.05</v>
      </c>
      <c r="Z931">
        <v>75</v>
      </c>
      <c r="AB931" s="3">
        <v>1536.7021440751487</v>
      </c>
      <c r="AC931" s="3">
        <v>4167</v>
      </c>
      <c r="AD931" s="3">
        <f t="shared" si="224"/>
        <v>58683.209409032417</v>
      </c>
      <c r="AE931" s="3">
        <v>5687.5</v>
      </c>
      <c r="AG931" s="3">
        <f t="shared" si="219"/>
        <v>64370.709409032417</v>
      </c>
      <c r="AI931" s="3">
        <v>5100</v>
      </c>
      <c r="AJ931" s="3">
        <v>5785.5624142824954</v>
      </c>
      <c r="AK931" t="s">
        <v>266</v>
      </c>
      <c r="AL931" t="s">
        <v>267</v>
      </c>
      <c r="AM931" s="23">
        <v>8.5000000000000006E-2</v>
      </c>
      <c r="AN931" s="24">
        <f t="shared" si="226"/>
        <v>75256.271823314906</v>
      </c>
      <c r="AO931" s="25">
        <f t="shared" si="215"/>
        <v>6396.7831049817678</v>
      </c>
      <c r="AP931" s="3">
        <v>0</v>
      </c>
      <c r="AQ931" s="24">
        <f t="shared" si="216"/>
        <v>0</v>
      </c>
      <c r="AR931" s="24">
        <f t="shared" si="217"/>
        <v>81653.054928296668</v>
      </c>
      <c r="AS931" s="24">
        <f t="shared" si="220"/>
        <v>75256.271823314906</v>
      </c>
      <c r="AT931" t="s">
        <v>632</v>
      </c>
      <c r="AU931" t="s">
        <v>1837</v>
      </c>
      <c r="AV931" t="s">
        <v>1838</v>
      </c>
      <c r="AW931" t="s">
        <v>4850</v>
      </c>
      <c r="AX931" t="s">
        <v>169</v>
      </c>
      <c r="AY931">
        <v>1</v>
      </c>
      <c r="AZ931" s="3">
        <f t="shared" si="221"/>
        <v>81653.054928296668</v>
      </c>
      <c r="BA931" s="24">
        <f t="shared" si="222"/>
        <v>75256.271823314906</v>
      </c>
      <c r="BB931" s="24">
        <f t="shared" si="223"/>
        <v>6396.7831049817614</v>
      </c>
      <c r="BD931" t="s">
        <v>103</v>
      </c>
      <c r="BE931">
        <v>1</v>
      </c>
      <c r="BG931" t="s">
        <v>5317</v>
      </c>
      <c r="BI931" t="s">
        <v>199</v>
      </c>
      <c r="BN931" t="s">
        <v>5109</v>
      </c>
      <c r="BO931" t="s">
        <v>5061</v>
      </c>
      <c r="BP931" t="s">
        <v>5144</v>
      </c>
      <c r="BS931" t="e">
        <f>_xlfn.XLOOKUP(AV931,#REF!,#REF!)</f>
        <v>#REF!</v>
      </c>
    </row>
    <row r="932" spans="2:71" x14ac:dyDescent="0.2">
      <c r="C932" t="s">
        <v>94</v>
      </c>
      <c r="E932" t="s">
        <v>2970</v>
      </c>
      <c r="F932" t="s">
        <v>2971</v>
      </c>
      <c r="G932" t="s">
        <v>2972</v>
      </c>
      <c r="H932" s="1">
        <v>45502</v>
      </c>
      <c r="J932" t="s">
        <v>4702</v>
      </c>
      <c r="K932">
        <v>13</v>
      </c>
      <c r="L932" t="s">
        <v>4691</v>
      </c>
      <c r="M932" t="s">
        <v>4444</v>
      </c>
      <c r="N932" t="s">
        <v>4668</v>
      </c>
      <c r="O932" t="s">
        <v>98</v>
      </c>
      <c r="P932" t="s">
        <v>99</v>
      </c>
      <c r="Q932">
        <f t="shared" si="218"/>
        <v>31</v>
      </c>
      <c r="R932" s="3">
        <v>480794</v>
      </c>
      <c r="S932" s="3">
        <v>80132.333333333328</v>
      </c>
      <c r="T932" s="20">
        <v>0</v>
      </c>
      <c r="U932" s="3">
        <f t="shared" si="225"/>
        <v>0</v>
      </c>
      <c r="V932" s="21"/>
      <c r="W932" s="3">
        <v>1926.2580128205129</v>
      </c>
      <c r="X932" s="3">
        <v>1112.9490740740739</v>
      </c>
      <c r="Y932" s="22">
        <v>200.33083333333332</v>
      </c>
      <c r="Z932">
        <v>75</v>
      </c>
      <c r="AB932" s="3">
        <v>3417.6255684231305</v>
      </c>
      <c r="AC932" s="3">
        <v>4167</v>
      </c>
      <c r="AD932" s="3">
        <f t="shared" si="224"/>
        <v>91031.496821984372</v>
      </c>
      <c r="AE932" s="3">
        <v>7046.666666666667</v>
      </c>
      <c r="AG932" s="3">
        <f t="shared" si="219"/>
        <v>98078.163488651044</v>
      </c>
      <c r="AJ932" s="3">
        <v>0</v>
      </c>
      <c r="AK932" t="s">
        <v>100</v>
      </c>
      <c r="AM932" s="23">
        <v>0.1</v>
      </c>
      <c r="AN932" s="24">
        <f t="shared" si="226"/>
        <v>98078.163488651044</v>
      </c>
      <c r="AO932" s="25">
        <f t="shared" si="215"/>
        <v>9807.8163488651044</v>
      </c>
      <c r="AP932" s="3">
        <f t="shared" ref="AP932:AP937" si="228">+(29700/31)*Q932</f>
        <v>29700</v>
      </c>
      <c r="AQ932" s="24">
        <f t="shared" si="216"/>
        <v>2970</v>
      </c>
      <c r="AR932" s="24">
        <f t="shared" si="217"/>
        <v>140555.97983751615</v>
      </c>
      <c r="AS932" s="24">
        <f t="shared" si="220"/>
        <v>127778.16348865104</v>
      </c>
      <c r="AT932" t="s">
        <v>134</v>
      </c>
      <c r="AU932" t="s">
        <v>134</v>
      </c>
      <c r="AV932" t="s">
        <v>135</v>
      </c>
      <c r="AW932">
        <v>37208</v>
      </c>
      <c r="AX932" t="s">
        <v>136</v>
      </c>
      <c r="AY932">
        <v>94.088300000000004</v>
      </c>
      <c r="AZ932" s="3">
        <f t="shared" si="221"/>
        <v>1493.8730940777561</v>
      </c>
      <c r="BA932" s="24">
        <f t="shared" si="222"/>
        <v>127778.16348865104</v>
      </c>
      <c r="BB932" s="24">
        <f t="shared" si="223"/>
        <v>12777.816348865104</v>
      </c>
      <c r="BD932" t="s">
        <v>103</v>
      </c>
      <c r="BE932">
        <v>1</v>
      </c>
      <c r="BG932" t="s">
        <v>5305</v>
      </c>
      <c r="BI932" t="s">
        <v>451</v>
      </c>
      <c r="BN932" t="s">
        <v>5139</v>
      </c>
      <c r="BO932" t="s">
        <v>134</v>
      </c>
      <c r="BP932" t="s">
        <v>5144</v>
      </c>
      <c r="BS932" t="e">
        <f>_xlfn.XLOOKUP(AV932,#REF!,#REF!)</f>
        <v>#REF!</v>
      </c>
    </row>
    <row r="933" spans="2:71" x14ac:dyDescent="0.2">
      <c r="C933" t="s">
        <v>94</v>
      </c>
      <c r="E933" t="s">
        <v>2973</v>
      </c>
      <c r="F933" t="s">
        <v>2974</v>
      </c>
      <c r="G933" t="s">
        <v>2975</v>
      </c>
      <c r="H933" s="1">
        <v>45509</v>
      </c>
      <c r="J933" t="s">
        <v>4702</v>
      </c>
      <c r="K933">
        <v>13</v>
      </c>
      <c r="L933" t="s">
        <v>4691</v>
      </c>
      <c r="M933" t="s">
        <v>4444</v>
      </c>
      <c r="N933" t="s">
        <v>4668</v>
      </c>
      <c r="O933" t="s">
        <v>98</v>
      </c>
      <c r="P933" t="s">
        <v>99</v>
      </c>
      <c r="Q933">
        <f t="shared" si="218"/>
        <v>31</v>
      </c>
      <c r="R933" s="3">
        <v>572391</v>
      </c>
      <c r="S933" s="3">
        <v>95398.416666666672</v>
      </c>
      <c r="T933" s="20">
        <v>0</v>
      </c>
      <c r="U933" s="3">
        <f t="shared" si="225"/>
        <v>0</v>
      </c>
      <c r="V933" s="21"/>
      <c r="W933" s="3">
        <v>2293.2331730769233</v>
      </c>
      <c r="X933" s="3">
        <v>1324.9791666666667</v>
      </c>
      <c r="Y933" s="22">
        <v>238.49625</v>
      </c>
      <c r="Z933">
        <v>75</v>
      </c>
      <c r="AB933" s="3">
        <v>4886.7128181589733</v>
      </c>
      <c r="AC933" s="3">
        <v>5167</v>
      </c>
      <c r="AD933" s="3">
        <f t="shared" si="224"/>
        <v>109383.83807456924</v>
      </c>
      <c r="AE933" s="3">
        <v>7046.666666666667</v>
      </c>
      <c r="AG933" s="3">
        <f t="shared" si="219"/>
        <v>116430.50474123591</v>
      </c>
      <c r="AJ933" s="3">
        <v>0</v>
      </c>
      <c r="AK933" t="s">
        <v>100</v>
      </c>
      <c r="AM933" s="23">
        <v>0.1</v>
      </c>
      <c r="AN933" s="24">
        <f t="shared" si="226"/>
        <v>116430.50474123591</v>
      </c>
      <c r="AO933" s="25">
        <f t="shared" si="215"/>
        <v>11643.050474123593</v>
      </c>
      <c r="AP933" s="3">
        <f t="shared" si="228"/>
        <v>29700</v>
      </c>
      <c r="AQ933" s="24">
        <f t="shared" si="216"/>
        <v>2970</v>
      </c>
      <c r="AR933" s="24">
        <f t="shared" si="217"/>
        <v>160743.55521535949</v>
      </c>
      <c r="AS933" s="24">
        <f t="shared" si="220"/>
        <v>146130.50474123593</v>
      </c>
      <c r="AT933" t="s">
        <v>134</v>
      </c>
      <c r="AU933" t="s">
        <v>134</v>
      </c>
      <c r="AV933" t="s">
        <v>135</v>
      </c>
      <c r="AW933">
        <v>37208</v>
      </c>
      <c r="AX933" t="s">
        <v>136</v>
      </c>
      <c r="AY933">
        <v>94.088300000000004</v>
      </c>
      <c r="AZ933" s="3">
        <f t="shared" si="221"/>
        <v>1708.4329849233059</v>
      </c>
      <c r="BA933" s="24">
        <f t="shared" si="222"/>
        <v>146130.50474123593</v>
      </c>
      <c r="BB933" s="24">
        <f t="shared" si="223"/>
        <v>14613.050474123564</v>
      </c>
      <c r="BD933" t="s">
        <v>103</v>
      </c>
      <c r="BE933">
        <v>1</v>
      </c>
      <c r="BG933" t="s">
        <v>5305</v>
      </c>
      <c r="BI933" t="s">
        <v>451</v>
      </c>
      <c r="BN933" t="s">
        <v>5139</v>
      </c>
      <c r="BO933" t="s">
        <v>134</v>
      </c>
      <c r="BP933" t="s">
        <v>5209</v>
      </c>
      <c r="BS933" t="e">
        <f>_xlfn.XLOOKUP(AV933,#REF!,#REF!)</f>
        <v>#REF!</v>
      </c>
    </row>
    <row r="934" spans="2:71" x14ac:dyDescent="0.2">
      <c r="C934" t="s">
        <v>94</v>
      </c>
      <c r="E934" t="s">
        <v>2976</v>
      </c>
      <c r="F934" t="s">
        <v>2977</v>
      </c>
      <c r="G934" t="s">
        <v>2978</v>
      </c>
      <c r="H934" s="1">
        <v>45502</v>
      </c>
      <c r="J934" t="s">
        <v>4702</v>
      </c>
      <c r="K934">
        <v>13</v>
      </c>
      <c r="L934" t="s">
        <v>4691</v>
      </c>
      <c r="M934" t="s">
        <v>4444</v>
      </c>
      <c r="N934" t="s">
        <v>4668</v>
      </c>
      <c r="O934" t="s">
        <v>98</v>
      </c>
      <c r="P934" t="s">
        <v>99</v>
      </c>
      <c r="Q934">
        <f t="shared" si="218"/>
        <v>31</v>
      </c>
      <c r="R934" s="3">
        <v>473957</v>
      </c>
      <c r="S934" s="3">
        <v>78992.833333333328</v>
      </c>
      <c r="T934" s="20">
        <v>0</v>
      </c>
      <c r="U934" s="3">
        <f t="shared" si="225"/>
        <v>0</v>
      </c>
      <c r="V934" s="21"/>
      <c r="W934" s="3">
        <v>1898.8661858974358</v>
      </c>
      <c r="X934" s="3">
        <v>1097.1226851851852</v>
      </c>
      <c r="Y934" s="22">
        <v>197.48208333333332</v>
      </c>
      <c r="Z934">
        <v>75</v>
      </c>
      <c r="AB934" s="3">
        <v>0</v>
      </c>
      <c r="AC934" s="3">
        <v>4167</v>
      </c>
      <c r="AD934" s="3">
        <f t="shared" si="224"/>
        <v>86428.304287749284</v>
      </c>
      <c r="AE934" s="3">
        <v>7046.666666666667</v>
      </c>
      <c r="AG934" s="3">
        <f t="shared" si="219"/>
        <v>93474.970954415956</v>
      </c>
      <c r="AJ934" s="3">
        <v>0</v>
      </c>
      <c r="AK934" t="s">
        <v>100</v>
      </c>
      <c r="AM934" s="23">
        <v>0.1</v>
      </c>
      <c r="AN934" s="24">
        <f t="shared" si="226"/>
        <v>93474.970954415956</v>
      </c>
      <c r="AO934" s="25">
        <f t="shared" si="215"/>
        <v>9347.4970954415967</v>
      </c>
      <c r="AP934" s="3">
        <f t="shared" si="228"/>
        <v>29700</v>
      </c>
      <c r="AQ934" s="24">
        <f t="shared" si="216"/>
        <v>2970</v>
      </c>
      <c r="AR934" s="24">
        <f t="shared" si="217"/>
        <v>135492.46804985753</v>
      </c>
      <c r="AS934" s="24">
        <f t="shared" si="220"/>
        <v>123174.97095441596</v>
      </c>
      <c r="AT934" t="s">
        <v>1620</v>
      </c>
      <c r="AU934" t="s">
        <v>1620</v>
      </c>
      <c r="AV934" t="s">
        <v>1620</v>
      </c>
      <c r="AW934">
        <v>2061149</v>
      </c>
      <c r="AX934" t="s">
        <v>102</v>
      </c>
      <c r="AY934">
        <v>108.643</v>
      </c>
      <c r="AZ934" s="3">
        <f t="shared" si="221"/>
        <v>1247.1348181646083</v>
      </c>
      <c r="BA934" s="24">
        <f t="shared" si="222"/>
        <v>123174.97095441596</v>
      </c>
      <c r="BB934" s="24">
        <f t="shared" si="223"/>
        <v>12317.497095441577</v>
      </c>
      <c r="BD934" t="s">
        <v>103</v>
      </c>
      <c r="BE934">
        <v>1</v>
      </c>
      <c r="BG934" t="s">
        <v>5304</v>
      </c>
      <c r="BI934" t="s">
        <v>598</v>
      </c>
      <c r="BN934" t="s">
        <v>5193</v>
      </c>
      <c r="BO934" t="s">
        <v>5182</v>
      </c>
      <c r="BP934" t="s">
        <v>5182</v>
      </c>
      <c r="BS934" t="e">
        <f>_xlfn.XLOOKUP(AV934,#REF!,#REF!)</f>
        <v>#REF!</v>
      </c>
    </row>
    <row r="935" spans="2:71" x14ac:dyDescent="0.2">
      <c r="B935">
        <f>+COUNTIF(F935:F4102,F935)</f>
        <v>2</v>
      </c>
      <c r="C935" t="s">
        <v>94</v>
      </c>
      <c r="E935" t="s">
        <v>2979</v>
      </c>
      <c r="F935" t="s">
        <v>2980</v>
      </c>
      <c r="G935" t="s">
        <v>2981</v>
      </c>
      <c r="H935" s="1">
        <v>45509</v>
      </c>
      <c r="J935" t="s">
        <v>4708</v>
      </c>
      <c r="K935">
        <v>12</v>
      </c>
      <c r="L935" t="s">
        <v>4703</v>
      </c>
      <c r="M935" t="s">
        <v>293</v>
      </c>
      <c r="N935" t="s">
        <v>4668</v>
      </c>
      <c r="O935" t="s">
        <v>98</v>
      </c>
      <c r="P935" t="s">
        <v>99</v>
      </c>
      <c r="Q935">
        <f t="shared" si="218"/>
        <v>31</v>
      </c>
      <c r="R935" s="3">
        <v>408142</v>
      </c>
      <c r="S935" s="3">
        <v>73023.666666666672</v>
      </c>
      <c r="T935" s="20">
        <v>0</v>
      </c>
      <c r="U935" s="3">
        <f t="shared" si="225"/>
        <v>0</v>
      </c>
      <c r="V935" s="21"/>
      <c r="W935" s="3">
        <v>1635.1842948717949</v>
      </c>
      <c r="X935" s="3">
        <v>944.77314814814827</v>
      </c>
      <c r="Y935" s="22">
        <v>170.05916666666667</v>
      </c>
      <c r="Z935">
        <v>75</v>
      </c>
      <c r="AB935" s="3">
        <v>0</v>
      </c>
      <c r="AC935" s="3">
        <v>4167</v>
      </c>
      <c r="AD935" s="3">
        <f t="shared" si="224"/>
        <v>80015.683276353288</v>
      </c>
      <c r="AE935" s="3">
        <v>5687.5</v>
      </c>
      <c r="AG935" s="3">
        <f t="shared" si="219"/>
        <v>85703.183276353288</v>
      </c>
      <c r="AJ935" s="3">
        <v>7530.1189525032505</v>
      </c>
      <c r="AK935" t="s">
        <v>523</v>
      </c>
      <c r="AL935" t="s">
        <v>524</v>
      </c>
      <c r="AM935" s="23">
        <v>8.5000000000000006E-2</v>
      </c>
      <c r="AN935" s="24">
        <f t="shared" si="226"/>
        <v>93233.302228856541</v>
      </c>
      <c r="AO935" s="25">
        <f t="shared" si="215"/>
        <v>7924.8306894528068</v>
      </c>
      <c r="AP935" s="3">
        <f t="shared" si="228"/>
        <v>29700</v>
      </c>
      <c r="AQ935" s="24">
        <f t="shared" si="216"/>
        <v>2524.5</v>
      </c>
      <c r="AR935" s="24">
        <f t="shared" si="217"/>
        <v>133382.63291830936</v>
      </c>
      <c r="AS935" s="24">
        <f t="shared" si="220"/>
        <v>122933.30222885654</v>
      </c>
      <c r="AT935" t="s">
        <v>141</v>
      </c>
      <c r="AU935" t="s">
        <v>141</v>
      </c>
      <c r="AV935" t="s">
        <v>142</v>
      </c>
      <c r="AW935">
        <v>1202</v>
      </c>
      <c r="AX935" t="s">
        <v>143</v>
      </c>
      <c r="AY935">
        <v>67.992199999999997</v>
      </c>
      <c r="AZ935" s="3">
        <f t="shared" si="221"/>
        <v>1961.7343300894715</v>
      </c>
      <c r="BA935" s="24">
        <f t="shared" si="222"/>
        <v>122933.30222885654</v>
      </c>
      <c r="BB935" s="24">
        <f t="shared" si="223"/>
        <v>10449.330689452821</v>
      </c>
      <c r="BD935" t="s">
        <v>103</v>
      </c>
      <c r="BE935">
        <v>1</v>
      </c>
      <c r="BG935" t="s">
        <v>5306</v>
      </c>
      <c r="BI935" t="s">
        <v>199</v>
      </c>
      <c r="BN935" t="s">
        <v>5138</v>
      </c>
      <c r="BO935" t="s">
        <v>5068</v>
      </c>
      <c r="BP935" t="s">
        <v>5062</v>
      </c>
      <c r="BS935" t="e">
        <f>_xlfn.XLOOKUP(AV935,#REF!,#REF!)</f>
        <v>#REF!</v>
      </c>
    </row>
    <row r="936" spans="2:71" x14ac:dyDescent="0.2">
      <c r="C936" t="s">
        <v>94</v>
      </c>
      <c r="E936" t="s">
        <v>2982</v>
      </c>
      <c r="F936" t="s">
        <v>2983</v>
      </c>
      <c r="G936" t="s">
        <v>2984</v>
      </c>
      <c r="H936" s="1">
        <v>45509</v>
      </c>
      <c r="J936" t="s">
        <v>4690</v>
      </c>
      <c r="K936">
        <v>17</v>
      </c>
      <c r="L936" t="s">
        <v>4691</v>
      </c>
      <c r="M936" t="s">
        <v>4444</v>
      </c>
      <c r="N936" t="s">
        <v>4668</v>
      </c>
      <c r="O936" t="s">
        <v>98</v>
      </c>
      <c r="P936" t="s">
        <v>99</v>
      </c>
      <c r="Q936">
        <f t="shared" si="218"/>
        <v>31</v>
      </c>
      <c r="R936" s="3">
        <v>1970503</v>
      </c>
      <c r="S936" s="3">
        <v>328417.08333333331</v>
      </c>
      <c r="T936" s="20">
        <v>0.15</v>
      </c>
      <c r="U936" s="3">
        <f t="shared" si="225"/>
        <v>49262.562499999993</v>
      </c>
      <c r="V936" s="21"/>
      <c r="W936" s="3">
        <v>7894.6434294871788</v>
      </c>
      <c r="X936" s="3">
        <v>4561.3495370370374</v>
      </c>
      <c r="Y936" s="22">
        <v>821.04291666666677</v>
      </c>
      <c r="Z936">
        <v>75</v>
      </c>
      <c r="AB936" s="3">
        <v>0</v>
      </c>
      <c r="AC936" s="3">
        <v>4167</v>
      </c>
      <c r="AD936" s="3">
        <f t="shared" si="224"/>
        <v>395198.68171652418</v>
      </c>
      <c r="AE936" s="3">
        <v>7046.666666666667</v>
      </c>
      <c r="AG936" s="3">
        <f t="shared" si="219"/>
        <v>402245.34838319087</v>
      </c>
      <c r="AJ936" s="3">
        <v>16772.619396754653</v>
      </c>
      <c r="AK936" t="s">
        <v>538</v>
      </c>
      <c r="AL936" t="s">
        <v>539</v>
      </c>
      <c r="AM936" s="23">
        <v>0.1</v>
      </c>
      <c r="AN936" s="24">
        <f t="shared" si="226"/>
        <v>419017.96777994552</v>
      </c>
      <c r="AO936" s="25">
        <f t="shared" si="215"/>
        <v>41901.796777994554</v>
      </c>
      <c r="AP936" s="3">
        <f t="shared" si="228"/>
        <v>29700</v>
      </c>
      <c r="AQ936" s="24">
        <f t="shared" si="216"/>
        <v>2970</v>
      </c>
      <c r="AR936" s="24">
        <f t="shared" si="217"/>
        <v>493589.76455794007</v>
      </c>
      <c r="AS936" s="24">
        <f t="shared" si="220"/>
        <v>448717.96777994552</v>
      </c>
      <c r="AT936" t="s">
        <v>134</v>
      </c>
      <c r="AU936" t="s">
        <v>134</v>
      </c>
      <c r="AV936" t="s">
        <v>135</v>
      </c>
      <c r="AW936">
        <v>37208</v>
      </c>
      <c r="AX936" t="s">
        <v>136</v>
      </c>
      <c r="AY936">
        <v>94.088300000000004</v>
      </c>
      <c r="AZ936" s="3">
        <f t="shared" si="221"/>
        <v>5246.0270252299179</v>
      </c>
      <c r="BA936" s="24">
        <f t="shared" si="222"/>
        <v>448717.96777994552</v>
      </c>
      <c r="BB936" s="24">
        <f t="shared" si="223"/>
        <v>44871.796777994547</v>
      </c>
      <c r="BD936" t="s">
        <v>103</v>
      </c>
      <c r="BE936">
        <v>1</v>
      </c>
      <c r="BG936" t="s">
        <v>5305</v>
      </c>
      <c r="BI936" t="s">
        <v>540</v>
      </c>
      <c r="BN936" t="s">
        <v>5119</v>
      </c>
      <c r="BO936" t="s">
        <v>5186</v>
      </c>
      <c r="BP936" t="s">
        <v>5182</v>
      </c>
      <c r="BS936" t="e">
        <f>_xlfn.XLOOKUP(AV936,#REF!,#REF!)</f>
        <v>#REF!</v>
      </c>
    </row>
    <row r="937" spans="2:71" x14ac:dyDescent="0.2">
      <c r="C937" t="s">
        <v>94</v>
      </c>
      <c r="E937" t="s">
        <v>2985</v>
      </c>
      <c r="F937" t="s">
        <v>2986</v>
      </c>
      <c r="G937" t="s">
        <v>2987</v>
      </c>
      <c r="H937" s="1">
        <v>45512</v>
      </c>
      <c r="J937" t="s">
        <v>4702</v>
      </c>
      <c r="K937">
        <v>13</v>
      </c>
      <c r="L937" t="s">
        <v>4616</v>
      </c>
      <c r="M937" t="s">
        <v>4464</v>
      </c>
      <c r="N937" t="s">
        <v>4668</v>
      </c>
      <c r="O937" t="s">
        <v>98</v>
      </c>
      <c r="P937" t="s">
        <v>99</v>
      </c>
      <c r="Q937">
        <f t="shared" si="218"/>
        <v>31</v>
      </c>
      <c r="R937" s="3">
        <v>546914</v>
      </c>
      <c r="S937" s="3">
        <v>91152.25</v>
      </c>
      <c r="T937" s="20">
        <v>0</v>
      </c>
      <c r="U937" s="3">
        <f t="shared" si="225"/>
        <v>0</v>
      </c>
      <c r="V937" s="21"/>
      <c r="W937" s="3">
        <v>2191.1618589743589</v>
      </c>
      <c r="X937" s="3">
        <v>1266.0046296296298</v>
      </c>
      <c r="Y937" s="22">
        <v>227.88083333333333</v>
      </c>
      <c r="Z937">
        <v>75</v>
      </c>
      <c r="AB937" s="3">
        <v>0</v>
      </c>
      <c r="AC937" s="3">
        <v>4167</v>
      </c>
      <c r="AD937" s="3">
        <f t="shared" si="224"/>
        <v>99079.297321937323</v>
      </c>
      <c r="AE937" s="3">
        <v>12402.5</v>
      </c>
      <c r="AG937" s="3">
        <f t="shared" si="219"/>
        <v>111481.79732193732</v>
      </c>
      <c r="AJ937" s="3">
        <v>0</v>
      </c>
      <c r="AK937" t="s">
        <v>100</v>
      </c>
      <c r="AM937" s="23">
        <v>0.05</v>
      </c>
      <c r="AN937" s="24">
        <f t="shared" si="226"/>
        <v>111481.79732193732</v>
      </c>
      <c r="AO937" s="25">
        <f t="shared" si="215"/>
        <v>5574.0898660968669</v>
      </c>
      <c r="AP937" s="3">
        <f t="shared" si="228"/>
        <v>29700</v>
      </c>
      <c r="AQ937" s="24">
        <f t="shared" si="216"/>
        <v>1485</v>
      </c>
      <c r="AR937" s="24">
        <f t="shared" si="217"/>
        <v>148240.88718803419</v>
      </c>
      <c r="AS937" s="24">
        <f t="shared" si="220"/>
        <v>141181.79732193734</v>
      </c>
      <c r="AT937" t="s">
        <v>632</v>
      </c>
      <c r="AU937" t="s">
        <v>632</v>
      </c>
      <c r="AV937" t="s">
        <v>633</v>
      </c>
      <c r="AW937" t="s">
        <v>4686</v>
      </c>
      <c r="AX937" t="s">
        <v>157</v>
      </c>
      <c r="AY937">
        <v>125.569</v>
      </c>
      <c r="AZ937" s="3">
        <f t="shared" si="221"/>
        <v>1180.5532192502465</v>
      </c>
      <c r="BA937" s="24">
        <f t="shared" si="222"/>
        <v>141181.79732193734</v>
      </c>
      <c r="BB937" s="24">
        <f t="shared" si="223"/>
        <v>7059.0898660968523</v>
      </c>
      <c r="BD937" t="s">
        <v>103</v>
      </c>
      <c r="BE937">
        <v>1</v>
      </c>
      <c r="BG937" t="s">
        <v>5310</v>
      </c>
      <c r="BI937" t="s">
        <v>107</v>
      </c>
      <c r="BN937" t="s">
        <v>5150</v>
      </c>
      <c r="BO937" t="s">
        <v>5066</v>
      </c>
      <c r="BP937" t="s">
        <v>5066</v>
      </c>
      <c r="BS937" t="e">
        <f>_xlfn.XLOOKUP(AV937,#REF!,#REF!)</f>
        <v>#REF!</v>
      </c>
    </row>
    <row r="938" spans="2:71" x14ac:dyDescent="0.2">
      <c r="C938" t="s">
        <v>94</v>
      </c>
      <c r="E938" t="s">
        <v>2988</v>
      </c>
      <c r="F938" t="s">
        <v>539</v>
      </c>
      <c r="G938" t="s">
        <v>538</v>
      </c>
      <c r="H938" s="1">
        <v>45512</v>
      </c>
      <c r="J938" t="s">
        <v>4723</v>
      </c>
      <c r="K938">
        <v>19</v>
      </c>
      <c r="L938" t="s">
        <v>4691</v>
      </c>
      <c r="M938" t="s">
        <v>4444</v>
      </c>
      <c r="N938" t="s">
        <v>4668</v>
      </c>
      <c r="O938" t="s">
        <v>167</v>
      </c>
      <c r="P938" t="s">
        <v>99</v>
      </c>
      <c r="Q938">
        <f t="shared" si="218"/>
        <v>31</v>
      </c>
      <c r="R938" s="3">
        <v>2809094</v>
      </c>
      <c r="S938" s="3">
        <v>468182.33333333331</v>
      </c>
      <c r="T938" s="20">
        <v>0.15</v>
      </c>
      <c r="U938" s="3">
        <f t="shared" si="225"/>
        <v>70227.349999999991</v>
      </c>
      <c r="V938" s="21"/>
      <c r="W938" s="3">
        <v>11254.383012820514</v>
      </c>
      <c r="X938" s="3">
        <v>6502.5324074074069</v>
      </c>
      <c r="Y938" s="22">
        <v>1170.4558333333332</v>
      </c>
      <c r="Z938">
        <v>75</v>
      </c>
      <c r="AB938" s="3">
        <v>17415.957632851685</v>
      </c>
      <c r="AC938" s="3">
        <v>5167</v>
      </c>
      <c r="AD938" s="3">
        <f t="shared" si="224"/>
        <v>579995.01221974625</v>
      </c>
      <c r="AE938" s="3">
        <v>7046.666666666667</v>
      </c>
      <c r="AF938" s="3">
        <v>29700</v>
      </c>
      <c r="AG938" s="3">
        <f t="shared" si="219"/>
        <v>587041.67888641288</v>
      </c>
      <c r="AJ938" s="3">
        <f>-AG938</f>
        <v>-587041.67888641288</v>
      </c>
      <c r="AK938" t="s">
        <v>100</v>
      </c>
      <c r="AM938" s="23">
        <v>0</v>
      </c>
      <c r="AN938" s="24">
        <f t="shared" si="226"/>
        <v>0</v>
      </c>
      <c r="AO938" s="25">
        <v>0</v>
      </c>
      <c r="AP938" s="3">
        <v>0</v>
      </c>
      <c r="AQ938" s="24">
        <v>0</v>
      </c>
      <c r="AR938" s="24">
        <v>0</v>
      </c>
      <c r="AS938" s="24">
        <f t="shared" si="220"/>
        <v>0</v>
      </c>
      <c r="AT938" t="s">
        <v>134</v>
      </c>
      <c r="AU938" s="26" t="s">
        <v>168</v>
      </c>
      <c r="AV938" t="s">
        <v>168</v>
      </c>
      <c r="AW938">
        <v>90324</v>
      </c>
      <c r="AX938" t="s">
        <v>169</v>
      </c>
      <c r="AY938">
        <v>1</v>
      </c>
      <c r="AZ938" s="3">
        <f t="shared" si="221"/>
        <v>0</v>
      </c>
      <c r="BA938" s="24">
        <f t="shared" si="222"/>
        <v>0</v>
      </c>
      <c r="BB938" s="24">
        <f t="shared" si="223"/>
        <v>0</v>
      </c>
      <c r="BD938" t="s">
        <v>103</v>
      </c>
      <c r="BE938">
        <v>1</v>
      </c>
      <c r="BG938" t="s">
        <v>170</v>
      </c>
      <c r="BI938" t="s">
        <v>540</v>
      </c>
      <c r="BN938" t="s">
        <v>5119</v>
      </c>
      <c r="BO938" t="s">
        <v>134</v>
      </c>
      <c r="BP938" t="s">
        <v>5091</v>
      </c>
    </row>
    <row r="939" spans="2:71" x14ac:dyDescent="0.2">
      <c r="C939" t="s">
        <v>94</v>
      </c>
      <c r="E939" t="s">
        <v>2989</v>
      </c>
      <c r="F939" t="s">
        <v>2990</v>
      </c>
      <c r="G939" t="s">
        <v>2991</v>
      </c>
      <c r="H939" s="1">
        <v>45516</v>
      </c>
      <c r="J939" t="s">
        <v>4708</v>
      </c>
      <c r="K939">
        <v>12</v>
      </c>
      <c r="L939" t="s">
        <v>4703</v>
      </c>
      <c r="M939" t="s">
        <v>293</v>
      </c>
      <c r="N939" t="s">
        <v>4668</v>
      </c>
      <c r="O939" t="s">
        <v>98</v>
      </c>
      <c r="P939" t="s">
        <v>99</v>
      </c>
      <c r="Q939">
        <f t="shared" si="218"/>
        <v>31</v>
      </c>
      <c r="R939" s="3">
        <v>356790</v>
      </c>
      <c r="S939" s="3">
        <v>64464.916666666657</v>
      </c>
      <c r="T939" s="20">
        <v>0</v>
      </c>
      <c r="U939" s="3">
        <f t="shared" si="225"/>
        <v>0</v>
      </c>
      <c r="V939" s="21"/>
      <c r="W939" s="3">
        <v>1429.4471153846155</v>
      </c>
      <c r="X939" s="3">
        <v>825.90277777777783</v>
      </c>
      <c r="Y939" s="22">
        <v>148.66249999999999</v>
      </c>
      <c r="Z939">
        <v>75</v>
      </c>
      <c r="AB939" s="3">
        <v>0</v>
      </c>
      <c r="AC939" s="3">
        <v>4167</v>
      </c>
      <c r="AD939" s="3">
        <f t="shared" si="224"/>
        <v>71110.929059829054</v>
      </c>
      <c r="AE939" s="3">
        <v>5687.5</v>
      </c>
      <c r="AG939" s="3">
        <f t="shared" si="219"/>
        <v>76798.429059829054</v>
      </c>
      <c r="AJ939" s="3">
        <v>5785.5624142824954</v>
      </c>
      <c r="AK939" t="s">
        <v>266</v>
      </c>
      <c r="AL939" t="s">
        <v>267</v>
      </c>
      <c r="AM939" s="23">
        <v>8.5000000000000006E-2</v>
      </c>
      <c r="AN939" s="24">
        <f t="shared" si="226"/>
        <v>82583.99147411155</v>
      </c>
      <c r="AO939" s="25">
        <f t="shared" ref="AO939:AO1002" si="229">AM939*AN939</f>
        <v>7019.6392752994825</v>
      </c>
      <c r="AP939" s="3">
        <f t="shared" ref="AP939:AP949" si="230">+(29700/31)*Q939</f>
        <v>29700</v>
      </c>
      <c r="AQ939" s="24">
        <f t="shared" ref="AQ939:AQ1002" si="231">AP939*AM939</f>
        <v>2524.5</v>
      </c>
      <c r="AR939" s="24">
        <f t="shared" ref="AR939:AR1002" si="232">AN939+AO939+AP939+AQ939</f>
        <v>121828.13074941104</v>
      </c>
      <c r="AS939" s="24">
        <f t="shared" si="220"/>
        <v>112283.99147411155</v>
      </c>
      <c r="AT939" t="s">
        <v>134</v>
      </c>
      <c r="AU939" t="s">
        <v>134</v>
      </c>
      <c r="AV939" t="s">
        <v>135</v>
      </c>
      <c r="AW939">
        <v>90129</v>
      </c>
      <c r="AX939" t="s">
        <v>136</v>
      </c>
      <c r="AY939">
        <v>94.088300000000004</v>
      </c>
      <c r="AZ939" s="3">
        <f t="shared" si="221"/>
        <v>1294.8276326536991</v>
      </c>
      <c r="BA939" s="24">
        <f t="shared" si="222"/>
        <v>112283.99147411155</v>
      </c>
      <c r="BB939" s="24">
        <f t="shared" si="223"/>
        <v>9544.1392752994871</v>
      </c>
      <c r="BD939" t="s">
        <v>103</v>
      </c>
      <c r="BE939">
        <v>1</v>
      </c>
      <c r="BG939" t="s">
        <v>5305</v>
      </c>
      <c r="BI939" t="s">
        <v>199</v>
      </c>
      <c r="BN939" t="s">
        <v>5097</v>
      </c>
      <c r="BO939" t="s">
        <v>5061</v>
      </c>
      <c r="BP939" t="s">
        <v>5062</v>
      </c>
      <c r="BS939" t="e">
        <f>_xlfn.XLOOKUP(AV939,#REF!,#REF!)</f>
        <v>#REF!</v>
      </c>
    </row>
    <row r="940" spans="2:71" x14ac:dyDescent="0.2">
      <c r="C940" t="s">
        <v>94</v>
      </c>
      <c r="E940" t="s">
        <v>2992</v>
      </c>
      <c r="F940" t="s">
        <v>2993</v>
      </c>
      <c r="G940" t="s">
        <v>2994</v>
      </c>
      <c r="H940" s="1">
        <v>45516</v>
      </c>
      <c r="J940" t="s">
        <v>4778</v>
      </c>
      <c r="K940">
        <v>11</v>
      </c>
      <c r="L940" t="s">
        <v>4667</v>
      </c>
      <c r="M940" t="s">
        <v>3984</v>
      </c>
      <c r="N940" t="s">
        <v>4668</v>
      </c>
      <c r="O940" t="s">
        <v>98</v>
      </c>
      <c r="P940" t="s">
        <v>99</v>
      </c>
      <c r="Q940">
        <f t="shared" si="218"/>
        <v>31</v>
      </c>
      <c r="R940" s="3">
        <v>252120</v>
      </c>
      <c r="S940" s="3">
        <v>40419.833333333336</v>
      </c>
      <c r="T940" s="20">
        <v>0</v>
      </c>
      <c r="U940" s="3">
        <f t="shared" si="225"/>
        <v>0</v>
      </c>
      <c r="V940" s="21"/>
      <c r="W940" s="3">
        <v>1010.0961538461538</v>
      </c>
      <c r="X940" s="3">
        <v>583.6111111111112</v>
      </c>
      <c r="Y940" s="22">
        <v>105.05</v>
      </c>
      <c r="Z940">
        <v>75</v>
      </c>
      <c r="AB940" s="3">
        <v>0</v>
      </c>
      <c r="AC940" s="3">
        <v>4167</v>
      </c>
      <c r="AD940" s="3">
        <f t="shared" si="224"/>
        <v>46360.590598290604</v>
      </c>
      <c r="AE940" s="3">
        <v>4154.166666666667</v>
      </c>
      <c r="AG940" s="3">
        <f t="shared" si="219"/>
        <v>50514.757264957268</v>
      </c>
      <c r="AJ940" s="3">
        <v>4428.6782206037651</v>
      </c>
      <c r="AK940" t="s">
        <v>166</v>
      </c>
      <c r="AL940" t="s">
        <v>165</v>
      </c>
      <c r="AM940" s="23">
        <v>0.05</v>
      </c>
      <c r="AN940" s="24">
        <f t="shared" si="226"/>
        <v>54943.435485561036</v>
      </c>
      <c r="AO940" s="25">
        <f t="shared" si="229"/>
        <v>2747.171774278052</v>
      </c>
      <c r="AP940" s="3">
        <f t="shared" si="230"/>
        <v>29700</v>
      </c>
      <c r="AQ940" s="24">
        <f t="shared" si="231"/>
        <v>1485</v>
      </c>
      <c r="AR940" s="24">
        <f t="shared" si="232"/>
        <v>88875.607259839089</v>
      </c>
      <c r="AS940" s="24">
        <f t="shared" si="220"/>
        <v>84643.435485561029</v>
      </c>
      <c r="AT940" t="s">
        <v>225</v>
      </c>
      <c r="AU940" t="s">
        <v>225</v>
      </c>
      <c r="AV940" t="s">
        <v>156</v>
      </c>
      <c r="AW940" t="s">
        <v>4915</v>
      </c>
      <c r="AX940" t="s">
        <v>157</v>
      </c>
      <c r="AY940">
        <v>125.569</v>
      </c>
      <c r="AZ940" s="3">
        <f t="shared" si="221"/>
        <v>707.78302972739357</v>
      </c>
      <c r="BA940" s="24">
        <f t="shared" si="222"/>
        <v>84643.435485561029</v>
      </c>
      <c r="BB940" s="24">
        <f t="shared" si="223"/>
        <v>4232.1717742780602</v>
      </c>
      <c r="BD940" t="s">
        <v>103</v>
      </c>
      <c r="BE940">
        <v>1</v>
      </c>
      <c r="BG940" t="s">
        <v>5309</v>
      </c>
      <c r="BI940" t="s">
        <v>144</v>
      </c>
      <c r="BN940" t="s">
        <v>5067</v>
      </c>
      <c r="BO940" t="s">
        <v>5074</v>
      </c>
      <c r="BP940" t="s">
        <v>5141</v>
      </c>
      <c r="BS940" t="e">
        <f>_xlfn.XLOOKUP(AV940,#REF!,#REF!)</f>
        <v>#REF!</v>
      </c>
    </row>
    <row r="941" spans="2:71" x14ac:dyDescent="0.2">
      <c r="C941" t="s">
        <v>94</v>
      </c>
      <c r="E941" t="s">
        <v>2995</v>
      </c>
      <c r="F941" t="s">
        <v>2996</v>
      </c>
      <c r="G941" t="s">
        <v>2997</v>
      </c>
      <c r="H941" s="1">
        <v>45516</v>
      </c>
      <c r="J941" t="s">
        <v>4778</v>
      </c>
      <c r="K941">
        <v>11</v>
      </c>
      <c r="L941" t="s">
        <v>4667</v>
      </c>
      <c r="M941" t="s">
        <v>3984</v>
      </c>
      <c r="N941" t="s">
        <v>4668</v>
      </c>
      <c r="O941" t="s">
        <v>98</v>
      </c>
      <c r="P941" t="s">
        <v>99</v>
      </c>
      <c r="Q941">
        <f t="shared" si="218"/>
        <v>31</v>
      </c>
      <c r="R941" s="3">
        <v>252120</v>
      </c>
      <c r="S941" s="3">
        <v>37335.333333333336</v>
      </c>
      <c r="T941" s="20">
        <v>0</v>
      </c>
      <c r="U941" s="3">
        <f t="shared" si="225"/>
        <v>0</v>
      </c>
      <c r="V941" s="21"/>
      <c r="W941" s="3">
        <v>1010.0961538461538</v>
      </c>
      <c r="X941" s="3">
        <v>583.6111111111112</v>
      </c>
      <c r="Y941" s="22">
        <v>105.05</v>
      </c>
      <c r="Z941">
        <v>75</v>
      </c>
      <c r="AB941" s="3">
        <v>1024.4680960500991</v>
      </c>
      <c r="AC941" s="3">
        <v>4167</v>
      </c>
      <c r="AD941" s="3">
        <f t="shared" si="224"/>
        <v>44300.558694340703</v>
      </c>
      <c r="AE941" s="3">
        <v>4154.166666666667</v>
      </c>
      <c r="AG941" s="3">
        <f t="shared" si="219"/>
        <v>48454.725361007368</v>
      </c>
      <c r="AJ941" s="3">
        <v>0</v>
      </c>
      <c r="AK941" t="s">
        <v>100</v>
      </c>
      <c r="AM941" s="23">
        <v>0.05</v>
      </c>
      <c r="AN941" s="24">
        <f t="shared" si="226"/>
        <v>48454.725361007368</v>
      </c>
      <c r="AO941" s="25">
        <f t="shared" si="229"/>
        <v>2422.7362680503684</v>
      </c>
      <c r="AP941" s="3">
        <f t="shared" si="230"/>
        <v>29700</v>
      </c>
      <c r="AQ941" s="24">
        <f t="shared" si="231"/>
        <v>1485</v>
      </c>
      <c r="AR941" s="24">
        <f t="shared" si="232"/>
        <v>82062.46162905774</v>
      </c>
      <c r="AS941" s="24">
        <f t="shared" si="220"/>
        <v>78154.725361007368</v>
      </c>
      <c r="AT941" t="s">
        <v>134</v>
      </c>
      <c r="AU941" t="s">
        <v>134</v>
      </c>
      <c r="AV941" t="s">
        <v>135</v>
      </c>
      <c r="AW941">
        <v>19883</v>
      </c>
      <c r="AX941" t="s">
        <v>136</v>
      </c>
      <c r="AY941">
        <v>94.088300000000004</v>
      </c>
      <c r="AZ941" s="3">
        <f t="shared" si="221"/>
        <v>872.18561318524974</v>
      </c>
      <c r="BA941" s="24">
        <f t="shared" si="222"/>
        <v>78154.725361007368</v>
      </c>
      <c r="BB941" s="24">
        <f t="shared" si="223"/>
        <v>3907.736268050372</v>
      </c>
      <c r="BD941" t="s">
        <v>103</v>
      </c>
      <c r="BE941">
        <v>1</v>
      </c>
      <c r="BG941" t="s">
        <v>5305</v>
      </c>
      <c r="BI941" t="s">
        <v>144</v>
      </c>
      <c r="BN941" t="s">
        <v>5067</v>
      </c>
      <c r="BO941" t="s">
        <v>5088</v>
      </c>
      <c r="BP941" t="s">
        <v>5103</v>
      </c>
      <c r="BS941" t="e">
        <f>_xlfn.XLOOKUP(AV941,#REF!,#REF!)</f>
        <v>#REF!</v>
      </c>
    </row>
    <row r="942" spans="2:71" x14ac:dyDescent="0.2">
      <c r="C942" t="s">
        <v>94</v>
      </c>
      <c r="E942" t="s">
        <v>2998</v>
      </c>
      <c r="F942" t="s">
        <v>2999</v>
      </c>
      <c r="G942" t="s">
        <v>3000</v>
      </c>
      <c r="H942" s="1">
        <v>45516</v>
      </c>
      <c r="J942" t="s">
        <v>4778</v>
      </c>
      <c r="K942">
        <v>11</v>
      </c>
      <c r="L942" t="s">
        <v>4667</v>
      </c>
      <c r="M942" t="s">
        <v>3984</v>
      </c>
      <c r="N942" t="s">
        <v>4668</v>
      </c>
      <c r="O942" t="s">
        <v>98</v>
      </c>
      <c r="P942" t="s">
        <v>99</v>
      </c>
      <c r="Q942">
        <f t="shared" si="218"/>
        <v>31</v>
      </c>
      <c r="R942" s="3">
        <v>252120</v>
      </c>
      <c r="S942" s="3">
        <v>38663.916666666664</v>
      </c>
      <c r="T942" s="20">
        <v>0</v>
      </c>
      <c r="U942" s="3">
        <f t="shared" si="225"/>
        <v>0</v>
      </c>
      <c r="V942" s="21"/>
      <c r="W942" s="3">
        <v>1010.0961538461538</v>
      </c>
      <c r="X942" s="3">
        <v>583.6111111111112</v>
      </c>
      <c r="Y942" s="22">
        <v>105.05</v>
      </c>
      <c r="Z942">
        <v>75</v>
      </c>
      <c r="AB942" s="3">
        <v>0</v>
      </c>
      <c r="AC942" s="3">
        <v>4167</v>
      </c>
      <c r="AD942" s="3">
        <f t="shared" si="224"/>
        <v>44604.673931623933</v>
      </c>
      <c r="AE942" s="3">
        <v>4154.166666666667</v>
      </c>
      <c r="AG942" s="3">
        <f t="shared" si="219"/>
        <v>48758.840598290597</v>
      </c>
      <c r="AJ942" s="3">
        <v>4428.6782206037651</v>
      </c>
      <c r="AK942" t="s">
        <v>166</v>
      </c>
      <c r="AL942" t="s">
        <v>165</v>
      </c>
      <c r="AM942" s="23">
        <v>0.05</v>
      </c>
      <c r="AN942" s="24">
        <f t="shared" si="226"/>
        <v>53187.518818894365</v>
      </c>
      <c r="AO942" s="25">
        <f t="shared" si="229"/>
        <v>2659.3759409447184</v>
      </c>
      <c r="AP942" s="3">
        <f t="shared" si="230"/>
        <v>29700</v>
      </c>
      <c r="AQ942" s="24">
        <f t="shared" si="231"/>
        <v>1485</v>
      </c>
      <c r="AR942" s="24">
        <f t="shared" si="232"/>
        <v>87031.894759839081</v>
      </c>
      <c r="AS942" s="24">
        <f t="shared" si="220"/>
        <v>82887.518818894372</v>
      </c>
      <c r="AT942" t="s">
        <v>225</v>
      </c>
      <c r="AU942" t="s">
        <v>225</v>
      </c>
      <c r="AV942" t="s">
        <v>156</v>
      </c>
      <c r="AW942" t="s">
        <v>4825</v>
      </c>
      <c r="AX942" t="s">
        <v>157</v>
      </c>
      <c r="AY942">
        <v>125.569</v>
      </c>
      <c r="AZ942" s="3">
        <f t="shared" si="221"/>
        <v>693.10016612252286</v>
      </c>
      <c r="BA942" s="24">
        <f t="shared" si="222"/>
        <v>82887.518818894372</v>
      </c>
      <c r="BB942" s="24">
        <f t="shared" si="223"/>
        <v>4144.3759409447084</v>
      </c>
      <c r="BD942" t="s">
        <v>103</v>
      </c>
      <c r="BE942">
        <v>1</v>
      </c>
      <c r="BG942" t="s">
        <v>5309</v>
      </c>
      <c r="BI942" t="s">
        <v>144</v>
      </c>
      <c r="BN942" t="s">
        <v>5067</v>
      </c>
      <c r="BO942" t="s">
        <v>5074</v>
      </c>
      <c r="BP942" t="s">
        <v>5161</v>
      </c>
      <c r="BS942" t="e">
        <f>_xlfn.XLOOKUP(AV942,#REF!,#REF!)</f>
        <v>#REF!</v>
      </c>
    </row>
    <row r="943" spans="2:71" x14ac:dyDescent="0.2">
      <c r="C943" t="s">
        <v>94</v>
      </c>
      <c r="E943" t="s">
        <v>3001</v>
      </c>
      <c r="F943" t="s">
        <v>3002</v>
      </c>
      <c r="G943" t="s">
        <v>3003</v>
      </c>
      <c r="H943" s="1">
        <v>45516</v>
      </c>
      <c r="J943" t="s">
        <v>4778</v>
      </c>
      <c r="K943">
        <v>11</v>
      </c>
      <c r="L943" t="s">
        <v>4667</v>
      </c>
      <c r="M943" t="s">
        <v>3984</v>
      </c>
      <c r="N943" t="s">
        <v>4668</v>
      </c>
      <c r="O943" t="s">
        <v>98</v>
      </c>
      <c r="P943" t="s">
        <v>99</v>
      </c>
      <c r="Q943">
        <f t="shared" si="218"/>
        <v>31</v>
      </c>
      <c r="R943" s="3">
        <v>252120</v>
      </c>
      <c r="S943" s="3">
        <v>39234.25</v>
      </c>
      <c r="T943" s="20">
        <v>0</v>
      </c>
      <c r="U943" s="3">
        <f t="shared" si="225"/>
        <v>0</v>
      </c>
      <c r="V943" s="21"/>
      <c r="W943" s="3">
        <v>1010.0961538461538</v>
      </c>
      <c r="X943" s="3">
        <v>583.6111111111112</v>
      </c>
      <c r="Y943" s="22">
        <v>105.05</v>
      </c>
      <c r="Z943">
        <v>75</v>
      </c>
      <c r="AB943" s="3">
        <v>0</v>
      </c>
      <c r="AC943" s="3">
        <v>4167</v>
      </c>
      <c r="AD943" s="3">
        <f t="shared" si="224"/>
        <v>45175.007264957268</v>
      </c>
      <c r="AE943" s="3">
        <v>4154.166666666667</v>
      </c>
      <c r="AG943" s="3">
        <f t="shared" si="219"/>
        <v>49329.173931623933</v>
      </c>
      <c r="AJ943" s="3">
        <v>0</v>
      </c>
      <c r="AK943" t="s">
        <v>100</v>
      </c>
      <c r="AM943" s="23">
        <v>0.05</v>
      </c>
      <c r="AN943" s="24">
        <f t="shared" si="226"/>
        <v>49329.173931623933</v>
      </c>
      <c r="AO943" s="25">
        <f t="shared" si="229"/>
        <v>2466.4586965811968</v>
      </c>
      <c r="AP943" s="3">
        <f t="shared" si="230"/>
        <v>29700</v>
      </c>
      <c r="AQ943" s="24">
        <f t="shared" si="231"/>
        <v>1485</v>
      </c>
      <c r="AR943" s="24">
        <f t="shared" si="232"/>
        <v>82980.63262820513</v>
      </c>
      <c r="AS943" s="24">
        <f t="shared" si="220"/>
        <v>79029.173931623925</v>
      </c>
      <c r="AT943" t="s">
        <v>4881</v>
      </c>
      <c r="AU943" t="s">
        <v>1880</v>
      </c>
      <c r="AV943" t="s">
        <v>1328</v>
      </c>
      <c r="AW943">
        <v>1502348</v>
      </c>
      <c r="AX943" t="s">
        <v>102</v>
      </c>
      <c r="AY943">
        <v>108.643</v>
      </c>
      <c r="AZ943" s="3">
        <f t="shared" si="221"/>
        <v>763.79180092785668</v>
      </c>
      <c r="BA943" s="24">
        <f t="shared" si="222"/>
        <v>79029.173931623925</v>
      </c>
      <c r="BB943" s="24">
        <f t="shared" si="223"/>
        <v>3951.458696581205</v>
      </c>
      <c r="BD943" t="s">
        <v>103</v>
      </c>
      <c r="BE943">
        <v>1</v>
      </c>
      <c r="BG943" t="s">
        <v>5319</v>
      </c>
      <c r="BI943" t="s">
        <v>144</v>
      </c>
      <c r="BN943" t="s">
        <v>5067</v>
      </c>
      <c r="BO943" t="s">
        <v>4881</v>
      </c>
      <c r="BP943" t="s">
        <v>5168</v>
      </c>
      <c r="BS943" t="e">
        <f>_xlfn.XLOOKUP(AV943,#REF!,#REF!)</f>
        <v>#REF!</v>
      </c>
    </row>
    <row r="944" spans="2:71" x14ac:dyDescent="0.2">
      <c r="C944" t="s">
        <v>94</v>
      </c>
      <c r="E944" t="s">
        <v>3004</v>
      </c>
      <c r="F944" t="s">
        <v>3005</v>
      </c>
      <c r="G944" t="s">
        <v>3006</v>
      </c>
      <c r="H944" s="1">
        <v>45516</v>
      </c>
      <c r="J944" t="s">
        <v>4697</v>
      </c>
      <c r="K944">
        <v>14</v>
      </c>
      <c r="L944" t="s">
        <v>4691</v>
      </c>
      <c r="M944" t="s">
        <v>4444</v>
      </c>
      <c r="N944" t="s">
        <v>4668</v>
      </c>
      <c r="O944" t="s">
        <v>98</v>
      </c>
      <c r="P944" t="s">
        <v>99</v>
      </c>
      <c r="Q944">
        <f t="shared" si="218"/>
        <v>31</v>
      </c>
      <c r="R944" s="3">
        <v>863410</v>
      </c>
      <c r="S944" s="3">
        <v>143901.66666666666</v>
      </c>
      <c r="T944" s="20">
        <v>0</v>
      </c>
      <c r="U944" s="3">
        <f t="shared" si="225"/>
        <v>0</v>
      </c>
      <c r="V944" s="21"/>
      <c r="W944" s="3">
        <v>3459.1746794871797</v>
      </c>
      <c r="X944" s="3">
        <v>1998.6342592592591</v>
      </c>
      <c r="Y944" s="22">
        <v>359.75416666666666</v>
      </c>
      <c r="Z944">
        <v>75</v>
      </c>
      <c r="AB944" s="3">
        <v>0</v>
      </c>
      <c r="AC944" s="3">
        <v>4167</v>
      </c>
      <c r="AD944" s="3">
        <f t="shared" si="224"/>
        <v>153961.22977207979</v>
      </c>
      <c r="AE944" s="3">
        <v>7046.666666666667</v>
      </c>
      <c r="AG944" s="3">
        <f t="shared" si="219"/>
        <v>161007.89643874645</v>
      </c>
      <c r="AJ944" s="3">
        <v>7372.3146980524034</v>
      </c>
      <c r="AK944" t="s">
        <v>433</v>
      </c>
      <c r="AL944" t="s">
        <v>434</v>
      </c>
      <c r="AM944" s="23">
        <v>0.1</v>
      </c>
      <c r="AN944" s="24">
        <f t="shared" si="226"/>
        <v>168380.21113679884</v>
      </c>
      <c r="AO944" s="25">
        <f t="shared" si="229"/>
        <v>16838.021113679886</v>
      </c>
      <c r="AP944" s="3">
        <f t="shared" si="230"/>
        <v>29700</v>
      </c>
      <c r="AQ944" s="24">
        <f t="shared" si="231"/>
        <v>2970</v>
      </c>
      <c r="AR944" s="24">
        <f t="shared" si="232"/>
        <v>217888.23225047873</v>
      </c>
      <c r="AS944" s="24">
        <f t="shared" si="220"/>
        <v>198080.21113679884</v>
      </c>
      <c r="AT944" t="s">
        <v>2802</v>
      </c>
      <c r="AU944" t="s">
        <v>2802</v>
      </c>
      <c r="AV944" t="s">
        <v>2802</v>
      </c>
      <c r="AW944">
        <v>80153020</v>
      </c>
      <c r="AX944" t="s">
        <v>102</v>
      </c>
      <c r="AY944">
        <v>108.643</v>
      </c>
      <c r="AZ944" s="3">
        <f t="shared" si="221"/>
        <v>2005.5432218410642</v>
      </c>
      <c r="BA944" s="24">
        <f t="shared" si="222"/>
        <v>198080.21113679884</v>
      </c>
      <c r="BB944" s="24">
        <f t="shared" si="223"/>
        <v>19808.02111367989</v>
      </c>
      <c r="BD944" t="s">
        <v>103</v>
      </c>
      <c r="BE944">
        <v>1</v>
      </c>
      <c r="BG944" t="s">
        <v>5322</v>
      </c>
      <c r="BI944" t="s">
        <v>435</v>
      </c>
      <c r="BN944" t="s">
        <v>5119</v>
      </c>
      <c r="BO944" t="s">
        <v>5132</v>
      </c>
      <c r="BP944" t="s">
        <v>5204</v>
      </c>
      <c r="BS944" t="e">
        <f>_xlfn.XLOOKUP(AV944,#REF!,#REF!)</f>
        <v>#REF!</v>
      </c>
    </row>
    <row r="945" spans="3:71" x14ac:dyDescent="0.2">
      <c r="C945" t="s">
        <v>94</v>
      </c>
      <c r="E945" t="s">
        <v>3007</v>
      </c>
      <c r="F945" t="s">
        <v>3008</v>
      </c>
      <c r="G945" t="s">
        <v>3009</v>
      </c>
      <c r="H945" s="1">
        <v>45523</v>
      </c>
      <c r="J945" t="s">
        <v>4697</v>
      </c>
      <c r="K945">
        <v>14</v>
      </c>
      <c r="L945" t="s">
        <v>4691</v>
      </c>
      <c r="M945" t="s">
        <v>4444</v>
      </c>
      <c r="N945" t="s">
        <v>4668</v>
      </c>
      <c r="O945" t="s">
        <v>98</v>
      </c>
      <c r="P945" t="s">
        <v>99</v>
      </c>
      <c r="Q945">
        <f t="shared" si="218"/>
        <v>31</v>
      </c>
      <c r="R945" s="3">
        <v>787026</v>
      </c>
      <c r="S945" s="3">
        <v>131170.91666666666</v>
      </c>
      <c r="T945" s="20">
        <v>0</v>
      </c>
      <c r="U945" s="3">
        <f t="shared" si="225"/>
        <v>0</v>
      </c>
      <c r="V945" s="21"/>
      <c r="W945" s="3">
        <v>3153.1490384615386</v>
      </c>
      <c r="X945" s="3">
        <v>1821.8194444444446</v>
      </c>
      <c r="Y945" s="22">
        <v>327.92750000000001</v>
      </c>
      <c r="Z945">
        <v>75</v>
      </c>
      <c r="AB945" s="3">
        <v>0</v>
      </c>
      <c r="AC945" s="3">
        <v>4167</v>
      </c>
      <c r="AD945" s="3">
        <f t="shared" si="224"/>
        <v>140715.81264957262</v>
      </c>
      <c r="AE945" s="3">
        <v>7046.666666666667</v>
      </c>
      <c r="AG945" s="3">
        <f t="shared" si="219"/>
        <v>147762.47931623927</v>
      </c>
      <c r="AJ945" s="3">
        <v>0</v>
      </c>
      <c r="AK945" t="s">
        <v>100</v>
      </c>
      <c r="AM945" s="23">
        <v>0.1</v>
      </c>
      <c r="AN945" s="24">
        <f t="shared" si="226"/>
        <v>147762.47931623927</v>
      </c>
      <c r="AO945" s="25">
        <f t="shared" si="229"/>
        <v>14776.247931623928</v>
      </c>
      <c r="AP945" s="3">
        <f t="shared" si="230"/>
        <v>29700</v>
      </c>
      <c r="AQ945" s="24">
        <f t="shared" si="231"/>
        <v>2970</v>
      </c>
      <c r="AR945" s="24">
        <f t="shared" si="232"/>
        <v>195208.72724786319</v>
      </c>
      <c r="AS945" s="24">
        <f t="shared" si="220"/>
        <v>177462.47931623927</v>
      </c>
      <c r="AT945" t="s">
        <v>632</v>
      </c>
      <c r="AU945" t="s">
        <v>632</v>
      </c>
      <c r="AV945" t="s">
        <v>633</v>
      </c>
      <c r="AW945" t="s">
        <v>4862</v>
      </c>
      <c r="AX945" t="s">
        <v>157</v>
      </c>
      <c r="AY945">
        <v>125.569</v>
      </c>
      <c r="AZ945" s="3">
        <f t="shared" si="221"/>
        <v>1554.5933092392484</v>
      </c>
      <c r="BA945" s="24">
        <f t="shared" si="222"/>
        <v>177462.47931623927</v>
      </c>
      <c r="BB945" s="24">
        <f t="shared" si="223"/>
        <v>17746.247931623919</v>
      </c>
      <c r="BD945" t="s">
        <v>103</v>
      </c>
      <c r="BE945">
        <v>1</v>
      </c>
      <c r="BG945" t="s">
        <v>5310</v>
      </c>
      <c r="BI945" t="s">
        <v>435</v>
      </c>
      <c r="BN945" t="s">
        <v>5139</v>
      </c>
      <c r="BO945" t="s">
        <v>5074</v>
      </c>
      <c r="BP945" t="s">
        <v>5144</v>
      </c>
      <c r="BS945" t="e">
        <f>_xlfn.XLOOKUP(AV945,#REF!,#REF!)</f>
        <v>#REF!</v>
      </c>
    </row>
    <row r="946" spans="3:71" x14ac:dyDescent="0.2">
      <c r="C946" t="s">
        <v>94</v>
      </c>
      <c r="E946" t="s">
        <v>3010</v>
      </c>
      <c r="F946" t="s">
        <v>3011</v>
      </c>
      <c r="G946" t="s">
        <v>3012</v>
      </c>
      <c r="H946" s="1">
        <v>45523</v>
      </c>
      <c r="J946" t="s">
        <v>4697</v>
      </c>
      <c r="K946">
        <v>14</v>
      </c>
      <c r="L946" t="s">
        <v>4691</v>
      </c>
      <c r="M946" t="s">
        <v>4444</v>
      </c>
      <c r="N946" t="s">
        <v>4668</v>
      </c>
      <c r="O946" t="s">
        <v>98</v>
      </c>
      <c r="P946" t="s">
        <v>99</v>
      </c>
      <c r="Q946">
        <f t="shared" si="218"/>
        <v>31</v>
      </c>
      <c r="R946" s="3">
        <v>416967</v>
      </c>
      <c r="S946" s="3">
        <v>69494.5</v>
      </c>
      <c r="T946" s="20">
        <v>0</v>
      </c>
      <c r="U946" s="3">
        <f t="shared" si="225"/>
        <v>0</v>
      </c>
      <c r="V946" s="21"/>
      <c r="W946" s="3">
        <v>1670.5408653846155</v>
      </c>
      <c r="X946" s="3">
        <v>965.20138888888891</v>
      </c>
      <c r="Y946" s="22">
        <v>173.73625000000001</v>
      </c>
      <c r="Z946">
        <v>75</v>
      </c>
      <c r="AB946" s="3">
        <v>0</v>
      </c>
      <c r="AC946" s="3">
        <v>4167</v>
      </c>
      <c r="AD946" s="3">
        <f t="shared" si="224"/>
        <v>76545.978504273502</v>
      </c>
      <c r="AE946" s="3">
        <v>7046.666666666667</v>
      </c>
      <c r="AG946" s="3">
        <f t="shared" si="219"/>
        <v>83592.645170940174</v>
      </c>
      <c r="AJ946" s="3">
        <v>0</v>
      </c>
      <c r="AK946" t="s">
        <v>100</v>
      </c>
      <c r="AM946" s="23">
        <v>0.1</v>
      </c>
      <c r="AN946" s="24">
        <f t="shared" si="226"/>
        <v>83592.645170940174</v>
      </c>
      <c r="AO946" s="25">
        <f t="shared" si="229"/>
        <v>8359.2645170940177</v>
      </c>
      <c r="AP946" s="3">
        <f t="shared" si="230"/>
        <v>29700</v>
      </c>
      <c r="AQ946" s="24">
        <f t="shared" si="231"/>
        <v>2970</v>
      </c>
      <c r="AR946" s="24">
        <f t="shared" si="232"/>
        <v>124621.9096880342</v>
      </c>
      <c r="AS946" s="24">
        <f t="shared" si="220"/>
        <v>113292.64517094017</v>
      </c>
      <c r="AT946" t="s">
        <v>1620</v>
      </c>
      <c r="AU946" t="s">
        <v>1620</v>
      </c>
      <c r="AV946" t="s">
        <v>1620</v>
      </c>
      <c r="AW946">
        <v>2061149</v>
      </c>
      <c r="AX946" t="s">
        <v>102</v>
      </c>
      <c r="AY946">
        <v>108.643</v>
      </c>
      <c r="AZ946" s="3">
        <f t="shared" si="221"/>
        <v>1147.0772133320527</v>
      </c>
      <c r="BA946" s="24">
        <f t="shared" si="222"/>
        <v>113292.64517094017</v>
      </c>
      <c r="BB946" s="24">
        <f t="shared" si="223"/>
        <v>11329.264517094023</v>
      </c>
      <c r="BD946" t="s">
        <v>103</v>
      </c>
      <c r="BE946">
        <v>1</v>
      </c>
      <c r="BG946" t="s">
        <v>5304</v>
      </c>
      <c r="BI946" t="s">
        <v>598</v>
      </c>
      <c r="BN946" t="s">
        <v>5193</v>
      </c>
      <c r="BO946" t="s">
        <v>5182</v>
      </c>
      <c r="BP946" t="s">
        <v>5091</v>
      </c>
      <c r="BS946" t="e">
        <f>_xlfn.XLOOKUP(AV946,#REF!,#REF!)</f>
        <v>#REF!</v>
      </c>
    </row>
    <row r="947" spans="3:71" x14ac:dyDescent="0.2">
      <c r="C947" t="s">
        <v>94</v>
      </c>
      <c r="E947" t="s">
        <v>3013</v>
      </c>
      <c r="F947" t="s">
        <v>3014</v>
      </c>
      <c r="G947" t="s">
        <v>3015</v>
      </c>
      <c r="H947" s="1">
        <v>45530</v>
      </c>
      <c r="J947" t="s">
        <v>4778</v>
      </c>
      <c r="K947">
        <v>11</v>
      </c>
      <c r="L947" t="s">
        <v>4667</v>
      </c>
      <c r="M947" t="s">
        <v>3984</v>
      </c>
      <c r="N947" t="s">
        <v>4668</v>
      </c>
      <c r="O947" t="s">
        <v>98</v>
      </c>
      <c r="P947" t="s">
        <v>99</v>
      </c>
      <c r="Q947">
        <f t="shared" si="218"/>
        <v>31</v>
      </c>
      <c r="R947" s="3">
        <v>252120</v>
      </c>
      <c r="S947" s="3">
        <v>39466</v>
      </c>
      <c r="T947" s="20">
        <v>0</v>
      </c>
      <c r="U947" s="3">
        <f t="shared" si="225"/>
        <v>0</v>
      </c>
      <c r="V947" s="21"/>
      <c r="W947" s="3">
        <v>1010.0961538461538</v>
      </c>
      <c r="X947" s="3">
        <v>583.6111111111112</v>
      </c>
      <c r="Y947" s="22">
        <v>105.05</v>
      </c>
      <c r="Z947">
        <v>75</v>
      </c>
      <c r="AB947" s="3">
        <v>0</v>
      </c>
      <c r="AC947" s="3">
        <v>4167</v>
      </c>
      <c r="AD947" s="3">
        <f t="shared" si="224"/>
        <v>45406.757264957268</v>
      </c>
      <c r="AE947" s="3">
        <v>4154.166666666667</v>
      </c>
      <c r="AG947" s="3">
        <f t="shared" si="219"/>
        <v>49560.923931623933</v>
      </c>
      <c r="AJ947" s="3">
        <v>0</v>
      </c>
      <c r="AK947" t="s">
        <v>100</v>
      </c>
      <c r="AM947" s="23">
        <v>0.05</v>
      </c>
      <c r="AN947" s="24">
        <f t="shared" si="226"/>
        <v>49560.923931623933</v>
      </c>
      <c r="AO947" s="25">
        <f t="shared" si="229"/>
        <v>2478.0461965811969</v>
      </c>
      <c r="AP947" s="3">
        <f t="shared" si="230"/>
        <v>29700</v>
      </c>
      <c r="AQ947" s="24">
        <f t="shared" si="231"/>
        <v>1485</v>
      </c>
      <c r="AR947" s="24">
        <f t="shared" si="232"/>
        <v>83223.970128205139</v>
      </c>
      <c r="AS947" s="24">
        <f t="shared" si="220"/>
        <v>79260.923931623925</v>
      </c>
      <c r="AT947" t="s">
        <v>3016</v>
      </c>
      <c r="AU947" t="s">
        <v>3016</v>
      </c>
      <c r="AV947" t="s">
        <v>3017</v>
      </c>
      <c r="AW947">
        <v>7178485</v>
      </c>
      <c r="AX947" t="s">
        <v>102</v>
      </c>
      <c r="AY947">
        <v>108.643</v>
      </c>
      <c r="AZ947" s="3">
        <f t="shared" si="221"/>
        <v>766.03159088211055</v>
      </c>
      <c r="BA947" s="24">
        <f t="shared" si="222"/>
        <v>79260.923931623925</v>
      </c>
      <c r="BB947" s="24">
        <f t="shared" si="223"/>
        <v>3963.0461965812137</v>
      </c>
      <c r="BD947" t="s">
        <v>103</v>
      </c>
      <c r="BE947">
        <v>1</v>
      </c>
      <c r="BG947" t="s">
        <v>5325</v>
      </c>
      <c r="BI947" t="s">
        <v>144</v>
      </c>
      <c r="BN947" t="s">
        <v>5067</v>
      </c>
      <c r="BO947" t="s">
        <v>3016</v>
      </c>
      <c r="BP947" t="s">
        <v>5210</v>
      </c>
      <c r="BS947" t="e">
        <f>_xlfn.XLOOKUP(AV947,#REF!,#REF!)</f>
        <v>#REF!</v>
      </c>
    </row>
    <row r="948" spans="3:71" x14ac:dyDescent="0.2">
      <c r="C948" t="s">
        <v>94</v>
      </c>
      <c r="E948" t="s">
        <v>3018</v>
      </c>
      <c r="F948" t="s">
        <v>3019</v>
      </c>
      <c r="G948" t="s">
        <v>3020</v>
      </c>
      <c r="H948" s="1">
        <v>45530</v>
      </c>
      <c r="I948" s="1">
        <v>46087</v>
      </c>
      <c r="J948" t="s">
        <v>4778</v>
      </c>
      <c r="K948">
        <v>11</v>
      </c>
      <c r="L948" t="s">
        <v>4667</v>
      </c>
      <c r="M948" t="s">
        <v>3984</v>
      </c>
      <c r="N948" t="s">
        <v>4668</v>
      </c>
      <c r="O948" t="s">
        <v>98</v>
      </c>
      <c r="P948" t="s">
        <v>478</v>
      </c>
      <c r="Q948">
        <f t="shared" si="218"/>
        <v>6</v>
      </c>
      <c r="R948" s="3">
        <v>252120</v>
      </c>
      <c r="S948" s="3">
        <v>6492.4193548387093</v>
      </c>
      <c r="T948" s="20">
        <v>0</v>
      </c>
      <c r="U948" s="3">
        <f t="shared" si="225"/>
        <v>0</v>
      </c>
      <c r="V948" s="21"/>
      <c r="W948" s="3">
        <v>1010.0961538461538</v>
      </c>
      <c r="X948" s="3">
        <v>583.6111111111112</v>
      </c>
      <c r="Y948" s="22">
        <v>105.05</v>
      </c>
      <c r="Z948">
        <v>75</v>
      </c>
      <c r="AB948" s="3">
        <v>0</v>
      </c>
      <c r="AC948" s="3">
        <v>4167</v>
      </c>
      <c r="AD948" s="3">
        <f t="shared" si="224"/>
        <v>12433.176619795973</v>
      </c>
      <c r="AE948" s="3">
        <v>4154.166666666667</v>
      </c>
      <c r="AG948" s="3">
        <f t="shared" si="219"/>
        <v>16587.343286462641</v>
      </c>
      <c r="AJ948" s="3">
        <v>0</v>
      </c>
      <c r="AK948" t="s">
        <v>100</v>
      </c>
      <c r="AM948" s="23">
        <v>0.05</v>
      </c>
      <c r="AN948" s="24">
        <f t="shared" si="226"/>
        <v>16587.343286462641</v>
      </c>
      <c r="AO948" s="25">
        <f t="shared" si="229"/>
        <v>829.3671643231321</v>
      </c>
      <c r="AP948" s="3">
        <f t="shared" si="230"/>
        <v>5748.3870967741941</v>
      </c>
      <c r="AQ948" s="24">
        <f t="shared" si="231"/>
        <v>287.41935483870969</v>
      </c>
      <c r="AR948" s="24">
        <f t="shared" si="232"/>
        <v>23452.516902398675</v>
      </c>
      <c r="AS948" s="24">
        <f t="shared" si="220"/>
        <v>22335.730383236834</v>
      </c>
      <c r="AT948" t="s">
        <v>3016</v>
      </c>
      <c r="AU948" t="s">
        <v>3016</v>
      </c>
      <c r="AV948" t="s">
        <v>3017</v>
      </c>
      <c r="AW948">
        <v>1951</v>
      </c>
      <c r="AX948" t="s">
        <v>102</v>
      </c>
      <c r="AY948">
        <v>108.643</v>
      </c>
      <c r="AZ948" s="3">
        <f t="shared" si="221"/>
        <v>215.86772182652058</v>
      </c>
      <c r="BA948" s="24">
        <f t="shared" si="222"/>
        <v>22335.730383236834</v>
      </c>
      <c r="BB948" s="24">
        <f t="shared" si="223"/>
        <v>1116.7865191618403</v>
      </c>
      <c r="BD948" t="s">
        <v>103</v>
      </c>
      <c r="BE948">
        <v>1</v>
      </c>
      <c r="BG948" t="s">
        <v>5325</v>
      </c>
      <c r="BI948" t="s">
        <v>144</v>
      </c>
      <c r="BN948" t="s">
        <v>5067</v>
      </c>
      <c r="BO948" t="s">
        <v>3016</v>
      </c>
      <c r="BP948" t="s">
        <v>5210</v>
      </c>
      <c r="BS948" t="e">
        <f>_xlfn.XLOOKUP(AV948,#REF!,#REF!)</f>
        <v>#REF!</v>
      </c>
    </row>
    <row r="949" spans="3:71" x14ac:dyDescent="0.2">
      <c r="C949" t="s">
        <v>94</v>
      </c>
      <c r="E949" t="s">
        <v>3021</v>
      </c>
      <c r="F949" t="s">
        <v>3022</v>
      </c>
      <c r="G949" t="s">
        <v>3023</v>
      </c>
      <c r="H949" s="1">
        <v>45530</v>
      </c>
      <c r="J949" t="s">
        <v>4952</v>
      </c>
      <c r="K949">
        <v>10</v>
      </c>
      <c r="L949" t="s">
        <v>4667</v>
      </c>
      <c r="M949" t="s">
        <v>3984</v>
      </c>
      <c r="N949" t="s">
        <v>4668</v>
      </c>
      <c r="O949" t="s">
        <v>98</v>
      </c>
      <c r="P949" t="s">
        <v>99</v>
      </c>
      <c r="Q949">
        <f t="shared" si="218"/>
        <v>31</v>
      </c>
      <c r="R949" s="3">
        <v>252120</v>
      </c>
      <c r="S949" s="3">
        <v>36625.666666666664</v>
      </c>
      <c r="T949" s="20">
        <v>0</v>
      </c>
      <c r="U949" s="3">
        <f t="shared" si="225"/>
        <v>0</v>
      </c>
      <c r="V949" s="21"/>
      <c r="W949" s="3">
        <v>1010.0961538461538</v>
      </c>
      <c r="X949" s="3">
        <v>583.6111111111112</v>
      </c>
      <c r="Y949" s="22">
        <v>105.05</v>
      </c>
      <c r="Z949">
        <v>75</v>
      </c>
      <c r="AB949" s="3">
        <v>1619.6840598552067</v>
      </c>
      <c r="AC949" s="3">
        <v>4167</v>
      </c>
      <c r="AD949" s="3">
        <f t="shared" si="224"/>
        <v>44186.107991479141</v>
      </c>
      <c r="AE949" s="3">
        <v>4154.166666666667</v>
      </c>
      <c r="AG949" s="3">
        <f t="shared" si="219"/>
        <v>48340.274658145805</v>
      </c>
      <c r="AJ949" s="3">
        <v>0</v>
      </c>
      <c r="AK949" t="s">
        <v>100</v>
      </c>
      <c r="AM949" s="23">
        <v>0.05</v>
      </c>
      <c r="AN949" s="24">
        <f t="shared" si="226"/>
        <v>48340.274658145805</v>
      </c>
      <c r="AO949" s="25">
        <f t="shared" si="229"/>
        <v>2417.0137329072904</v>
      </c>
      <c r="AP949" s="3">
        <f t="shared" si="230"/>
        <v>29700</v>
      </c>
      <c r="AQ949" s="24">
        <f t="shared" si="231"/>
        <v>1485</v>
      </c>
      <c r="AR949" s="24">
        <f t="shared" si="232"/>
        <v>81942.288391053095</v>
      </c>
      <c r="AS949" s="24">
        <f t="shared" si="220"/>
        <v>78040.274658145805</v>
      </c>
      <c r="AT949" t="s">
        <v>134</v>
      </c>
      <c r="AU949" t="s">
        <v>134</v>
      </c>
      <c r="AV949" t="s">
        <v>135</v>
      </c>
      <c r="AW949">
        <v>34766</v>
      </c>
      <c r="AX949" t="s">
        <v>136</v>
      </c>
      <c r="AY949">
        <v>94.088300000000004</v>
      </c>
      <c r="AZ949" s="3">
        <f t="shared" si="221"/>
        <v>870.90837427239194</v>
      </c>
      <c r="BA949" s="24">
        <f t="shared" si="222"/>
        <v>78040.274658145805</v>
      </c>
      <c r="BB949" s="24">
        <f t="shared" si="223"/>
        <v>3902.0137329072895</v>
      </c>
      <c r="BD949" t="s">
        <v>103</v>
      </c>
      <c r="BE949">
        <v>1</v>
      </c>
      <c r="BG949" t="s">
        <v>5305</v>
      </c>
      <c r="BI949" t="s">
        <v>144</v>
      </c>
      <c r="BN949" t="s">
        <v>5067</v>
      </c>
      <c r="BO949" t="s">
        <v>5082</v>
      </c>
      <c r="BP949" t="s">
        <v>5083</v>
      </c>
      <c r="BS949" t="e">
        <f>_xlfn.XLOOKUP(AV949,#REF!,#REF!)</f>
        <v>#REF!</v>
      </c>
    </row>
    <row r="950" spans="3:71" x14ac:dyDescent="0.2">
      <c r="C950" t="s">
        <v>94</v>
      </c>
      <c r="E950" t="s">
        <v>3024</v>
      </c>
      <c r="F950" t="s">
        <v>3025</v>
      </c>
      <c r="G950" t="s">
        <v>3026</v>
      </c>
      <c r="H950" s="1">
        <v>45537</v>
      </c>
      <c r="J950" t="s">
        <v>4778</v>
      </c>
      <c r="K950">
        <v>11</v>
      </c>
      <c r="L950" t="s">
        <v>4703</v>
      </c>
      <c r="M950" t="s">
        <v>4849</v>
      </c>
      <c r="N950" t="s">
        <v>4911</v>
      </c>
      <c r="O950" t="s">
        <v>98</v>
      </c>
      <c r="P950" t="s">
        <v>99</v>
      </c>
      <c r="Q950">
        <f t="shared" si="218"/>
        <v>31</v>
      </c>
      <c r="R950" s="3">
        <v>275356</v>
      </c>
      <c r="S950" s="3">
        <v>45892.583333333336</v>
      </c>
      <c r="T950" s="20">
        <v>0</v>
      </c>
      <c r="U950" s="3">
        <f t="shared" si="225"/>
        <v>0</v>
      </c>
      <c r="V950" s="21">
        <v>6600</v>
      </c>
      <c r="W950" s="3">
        <v>1103.1891025641028</v>
      </c>
      <c r="X950" s="3">
        <v>637.39814814814815</v>
      </c>
      <c r="Y950" s="22">
        <v>114.73166666666667</v>
      </c>
      <c r="Z950">
        <v>75</v>
      </c>
      <c r="AB950" s="3">
        <v>0</v>
      </c>
      <c r="AC950" s="3">
        <v>4167</v>
      </c>
      <c r="AD950" s="3">
        <f t="shared" si="224"/>
        <v>58589.90225071225</v>
      </c>
      <c r="AE950" s="3">
        <v>5687.5</v>
      </c>
      <c r="AG950" s="3">
        <f t="shared" si="219"/>
        <v>64277.40225071225</v>
      </c>
      <c r="AI950" s="3">
        <v>5100</v>
      </c>
      <c r="AJ950" s="3">
        <v>5785.5624142824954</v>
      </c>
      <c r="AK950" t="s">
        <v>266</v>
      </c>
      <c r="AL950" t="s">
        <v>267</v>
      </c>
      <c r="AM950" s="23">
        <v>8.5000000000000006E-2</v>
      </c>
      <c r="AN950" s="24">
        <f t="shared" si="226"/>
        <v>75162.964664994739</v>
      </c>
      <c r="AO950" s="25">
        <f t="shared" si="229"/>
        <v>6388.8519965245532</v>
      </c>
      <c r="AP950" s="3">
        <v>0</v>
      </c>
      <c r="AQ950" s="24">
        <f t="shared" si="231"/>
        <v>0</v>
      </c>
      <c r="AR950" s="24">
        <f t="shared" si="232"/>
        <v>81551.816661519289</v>
      </c>
      <c r="AS950" s="24">
        <f t="shared" si="220"/>
        <v>75162.964664994739</v>
      </c>
      <c r="AT950" t="s">
        <v>632</v>
      </c>
      <c r="AU950" t="s">
        <v>1837</v>
      </c>
      <c r="AV950" t="s">
        <v>1838</v>
      </c>
      <c r="AW950" t="s">
        <v>4953</v>
      </c>
      <c r="AX950" t="s">
        <v>169</v>
      </c>
      <c r="AY950">
        <v>1</v>
      </c>
      <c r="AZ950" s="3">
        <f t="shared" si="221"/>
        <v>81551.816661519289</v>
      </c>
      <c r="BA950" s="24">
        <f t="shared" si="222"/>
        <v>75162.964664994739</v>
      </c>
      <c r="BB950" s="24">
        <f t="shared" si="223"/>
        <v>6388.8519965245505</v>
      </c>
      <c r="BD950" t="s">
        <v>103</v>
      </c>
      <c r="BE950">
        <v>1</v>
      </c>
      <c r="BG950" t="s">
        <v>5317</v>
      </c>
      <c r="BI950" t="s">
        <v>199</v>
      </c>
      <c r="BN950" t="s">
        <v>5117</v>
      </c>
      <c r="BO950" t="s">
        <v>5074</v>
      </c>
      <c r="BP950" t="s">
        <v>5144</v>
      </c>
      <c r="BS950" t="e">
        <f>_xlfn.XLOOKUP(AV950,#REF!,#REF!)</f>
        <v>#REF!</v>
      </c>
    </row>
    <row r="951" spans="3:71" x14ac:dyDescent="0.2">
      <c r="C951" t="s">
        <v>94</v>
      </c>
      <c r="E951" t="s">
        <v>3027</v>
      </c>
      <c r="F951" t="s">
        <v>3028</v>
      </c>
      <c r="G951" t="s">
        <v>3029</v>
      </c>
      <c r="H951" s="1">
        <v>45537</v>
      </c>
      <c r="J951" t="s">
        <v>4778</v>
      </c>
      <c r="K951">
        <v>11</v>
      </c>
      <c r="L951" t="s">
        <v>4703</v>
      </c>
      <c r="M951" t="s">
        <v>4849</v>
      </c>
      <c r="N951" t="s">
        <v>4911</v>
      </c>
      <c r="O951" t="s">
        <v>98</v>
      </c>
      <c r="P951" t="s">
        <v>99</v>
      </c>
      <c r="Q951">
        <f t="shared" si="218"/>
        <v>31</v>
      </c>
      <c r="R951" s="3">
        <v>252120</v>
      </c>
      <c r="S951" s="3">
        <v>36637.583333333336</v>
      </c>
      <c r="T951" s="20">
        <v>0</v>
      </c>
      <c r="U951" s="3">
        <f t="shared" si="225"/>
        <v>0</v>
      </c>
      <c r="V951" s="21">
        <v>4500</v>
      </c>
      <c r="W951" s="3">
        <v>1010.0961538461538</v>
      </c>
      <c r="X951" s="3">
        <v>583.6111111111112</v>
      </c>
      <c r="Y951" s="22">
        <v>105.05</v>
      </c>
      <c r="Z951">
        <v>75</v>
      </c>
      <c r="AB951" s="3">
        <v>0</v>
      </c>
      <c r="AC951" s="3">
        <v>4167</v>
      </c>
      <c r="AD951" s="3">
        <f t="shared" si="224"/>
        <v>47078.340598290604</v>
      </c>
      <c r="AE951" s="3">
        <v>5687.5</v>
      </c>
      <c r="AG951" s="3">
        <f t="shared" si="219"/>
        <v>52765.840598290604</v>
      </c>
      <c r="AI951" s="3">
        <v>5100</v>
      </c>
      <c r="AJ951" s="3">
        <v>5785.5624142824954</v>
      </c>
      <c r="AK951" t="s">
        <v>266</v>
      </c>
      <c r="AL951" t="s">
        <v>267</v>
      </c>
      <c r="AM951" s="23">
        <v>8.5000000000000006E-2</v>
      </c>
      <c r="AN951" s="24">
        <f t="shared" si="226"/>
        <v>63651.403012573101</v>
      </c>
      <c r="AO951" s="25">
        <f t="shared" si="229"/>
        <v>5410.3692560687141</v>
      </c>
      <c r="AP951" s="3">
        <v>0</v>
      </c>
      <c r="AQ951" s="24">
        <f t="shared" si="231"/>
        <v>0</v>
      </c>
      <c r="AR951" s="24">
        <f t="shared" si="232"/>
        <v>69061.772268641813</v>
      </c>
      <c r="AS951" s="24">
        <f t="shared" si="220"/>
        <v>63651.403012573101</v>
      </c>
      <c r="AT951" t="s">
        <v>632</v>
      </c>
      <c r="AU951" t="s">
        <v>1837</v>
      </c>
      <c r="AV951" t="s">
        <v>1838</v>
      </c>
      <c r="AW951" t="s">
        <v>4850</v>
      </c>
      <c r="AX951" t="s">
        <v>169</v>
      </c>
      <c r="AY951">
        <v>1</v>
      </c>
      <c r="AZ951" s="3">
        <f t="shared" si="221"/>
        <v>69061.772268641813</v>
      </c>
      <c r="BA951" s="24">
        <f t="shared" si="222"/>
        <v>63651.403012573101</v>
      </c>
      <c r="BB951" s="24">
        <f t="shared" si="223"/>
        <v>5410.3692560687123</v>
      </c>
      <c r="BD951" t="s">
        <v>103</v>
      </c>
      <c r="BE951">
        <v>1</v>
      </c>
      <c r="BG951" t="s">
        <v>5317</v>
      </c>
      <c r="BI951" t="s">
        <v>199</v>
      </c>
      <c r="BN951" t="s">
        <v>5109</v>
      </c>
      <c r="BO951" t="s">
        <v>5061</v>
      </c>
      <c r="BP951" t="s">
        <v>5144</v>
      </c>
      <c r="BS951" t="e">
        <f>_xlfn.XLOOKUP(AV951,#REF!,#REF!)</f>
        <v>#REF!</v>
      </c>
    </row>
    <row r="952" spans="3:71" x14ac:dyDescent="0.2">
      <c r="C952" t="s">
        <v>94</v>
      </c>
      <c r="E952" t="s">
        <v>3030</v>
      </c>
      <c r="F952" t="s">
        <v>3031</v>
      </c>
      <c r="G952" t="s">
        <v>3032</v>
      </c>
      <c r="H952" s="1">
        <v>45544</v>
      </c>
      <c r="J952" t="s">
        <v>4778</v>
      </c>
      <c r="K952">
        <v>11</v>
      </c>
      <c r="L952" t="s">
        <v>4667</v>
      </c>
      <c r="M952" t="s">
        <v>3984</v>
      </c>
      <c r="N952" t="s">
        <v>4668</v>
      </c>
      <c r="O952" t="s">
        <v>98</v>
      </c>
      <c r="P952" t="s">
        <v>99</v>
      </c>
      <c r="Q952">
        <f t="shared" si="218"/>
        <v>31</v>
      </c>
      <c r="R952" s="3">
        <v>252120</v>
      </c>
      <c r="S952" s="3">
        <v>39327.166666666664</v>
      </c>
      <c r="T952" s="20">
        <v>0</v>
      </c>
      <c r="U952" s="3">
        <f t="shared" si="225"/>
        <v>0</v>
      </c>
      <c r="V952" s="21"/>
      <c r="W952" s="3">
        <v>1010.0961538461538</v>
      </c>
      <c r="X952" s="3">
        <v>583.6111111111112</v>
      </c>
      <c r="Y952" s="22">
        <v>105.05</v>
      </c>
      <c r="Z952">
        <v>75</v>
      </c>
      <c r="AB952" s="3">
        <v>0</v>
      </c>
      <c r="AC952" s="3">
        <v>4167</v>
      </c>
      <c r="AD952" s="3">
        <f t="shared" si="224"/>
        <v>45267.923931623933</v>
      </c>
      <c r="AE952" s="3">
        <v>4154.166666666667</v>
      </c>
      <c r="AG952" s="3">
        <f t="shared" si="219"/>
        <v>49422.090598290597</v>
      </c>
      <c r="AJ952" s="3">
        <v>0</v>
      </c>
      <c r="AK952" t="s">
        <v>100</v>
      </c>
      <c r="AM952" s="23">
        <v>0.05</v>
      </c>
      <c r="AN952" s="24">
        <f t="shared" si="226"/>
        <v>49422.090598290597</v>
      </c>
      <c r="AO952" s="25">
        <f t="shared" si="229"/>
        <v>2471.1045299145298</v>
      </c>
      <c r="AP952" s="3">
        <f t="shared" ref="AP952:AP960" si="233">+(29700/31)*Q952</f>
        <v>29700</v>
      </c>
      <c r="AQ952" s="24">
        <f t="shared" si="231"/>
        <v>1485</v>
      </c>
      <c r="AR952" s="24">
        <f t="shared" si="232"/>
        <v>83078.19512820513</v>
      </c>
      <c r="AS952" s="24">
        <f t="shared" si="220"/>
        <v>79122.090598290597</v>
      </c>
      <c r="AT952" t="s">
        <v>3016</v>
      </c>
      <c r="AU952" t="s">
        <v>3016</v>
      </c>
      <c r="AV952" t="s">
        <v>3017</v>
      </c>
      <c r="AW952">
        <v>1951</v>
      </c>
      <c r="AX952" t="s">
        <v>102</v>
      </c>
      <c r="AY952">
        <v>108.643</v>
      </c>
      <c r="AZ952" s="3">
        <f t="shared" si="221"/>
        <v>764.68981092389868</v>
      </c>
      <c r="BA952" s="24">
        <f t="shared" si="222"/>
        <v>79122.090598290597</v>
      </c>
      <c r="BB952" s="24">
        <f t="shared" si="223"/>
        <v>3956.1045299145335</v>
      </c>
      <c r="BD952" t="s">
        <v>103</v>
      </c>
      <c r="BE952">
        <v>1</v>
      </c>
      <c r="BG952" t="s">
        <v>5325</v>
      </c>
      <c r="BI952" t="s">
        <v>144</v>
      </c>
      <c r="BN952" t="s">
        <v>5067</v>
      </c>
      <c r="BO952" t="s">
        <v>3016</v>
      </c>
      <c r="BP952" t="s">
        <v>5210</v>
      </c>
      <c r="BS952" t="e">
        <f>_xlfn.XLOOKUP(AV952,#REF!,#REF!)</f>
        <v>#REF!</v>
      </c>
    </row>
    <row r="953" spans="3:71" x14ac:dyDescent="0.2">
      <c r="C953" t="s">
        <v>94</v>
      </c>
      <c r="E953" t="s">
        <v>3033</v>
      </c>
      <c r="F953" t="s">
        <v>3034</v>
      </c>
      <c r="G953" t="s">
        <v>3035</v>
      </c>
      <c r="H953" s="1">
        <v>45544</v>
      </c>
      <c r="J953" t="s">
        <v>4778</v>
      </c>
      <c r="K953">
        <v>11</v>
      </c>
      <c r="L953" t="s">
        <v>4667</v>
      </c>
      <c r="M953" t="s">
        <v>3984</v>
      </c>
      <c r="N953" t="s">
        <v>4668</v>
      </c>
      <c r="O953" t="s">
        <v>98</v>
      </c>
      <c r="P953" t="s">
        <v>99</v>
      </c>
      <c r="Q953">
        <f t="shared" si="218"/>
        <v>31</v>
      </c>
      <c r="R953" s="3">
        <v>252120</v>
      </c>
      <c r="S953" s="3">
        <v>35363.166666666664</v>
      </c>
      <c r="T953" s="20">
        <v>0</v>
      </c>
      <c r="U953" s="3">
        <f t="shared" si="225"/>
        <v>0</v>
      </c>
      <c r="V953" s="21"/>
      <c r="W953" s="3">
        <v>1010.0961538461538</v>
      </c>
      <c r="X953" s="3">
        <v>583.6111111111112</v>
      </c>
      <c r="Y953" s="22">
        <v>105.05</v>
      </c>
      <c r="Z953">
        <v>75</v>
      </c>
      <c r="AB953" s="3">
        <v>0</v>
      </c>
      <c r="AC953" s="3">
        <v>5167</v>
      </c>
      <c r="AD953" s="3">
        <f t="shared" si="224"/>
        <v>42303.923931623933</v>
      </c>
      <c r="AE953" s="3">
        <v>4154.166666666667</v>
      </c>
      <c r="AG953" s="3">
        <f t="shared" si="219"/>
        <v>46458.090598290597</v>
      </c>
      <c r="AJ953" s="3">
        <v>4428.6782206037651</v>
      </c>
      <c r="AK953" t="s">
        <v>166</v>
      </c>
      <c r="AL953" t="s">
        <v>165</v>
      </c>
      <c r="AM953" s="23">
        <v>0.05</v>
      </c>
      <c r="AN953" s="24">
        <f t="shared" si="226"/>
        <v>50886.768818894365</v>
      </c>
      <c r="AO953" s="25">
        <f t="shared" si="229"/>
        <v>2544.3384409447185</v>
      </c>
      <c r="AP953" s="3">
        <f t="shared" si="233"/>
        <v>29700</v>
      </c>
      <c r="AQ953" s="24">
        <f t="shared" si="231"/>
        <v>1485</v>
      </c>
      <c r="AR953" s="24">
        <f t="shared" si="232"/>
        <v>84616.107259839075</v>
      </c>
      <c r="AS953" s="24">
        <f t="shared" si="220"/>
        <v>80586.768818894372</v>
      </c>
      <c r="AT953" t="s">
        <v>225</v>
      </c>
      <c r="AU953" t="s">
        <v>225</v>
      </c>
      <c r="AV953" t="s">
        <v>156</v>
      </c>
      <c r="AW953" t="s">
        <v>4821</v>
      </c>
      <c r="AX953" t="s">
        <v>157</v>
      </c>
      <c r="AY953">
        <v>125.569</v>
      </c>
      <c r="AZ953" s="3">
        <f t="shared" si="221"/>
        <v>673.86144080019017</v>
      </c>
      <c r="BA953" s="24">
        <f t="shared" si="222"/>
        <v>80586.768818894372</v>
      </c>
      <c r="BB953" s="24">
        <f t="shared" si="223"/>
        <v>4029.3384409447026</v>
      </c>
      <c r="BD953" t="s">
        <v>103</v>
      </c>
      <c r="BE953">
        <v>1</v>
      </c>
      <c r="BG953" t="s">
        <v>5309</v>
      </c>
      <c r="BI953" t="s">
        <v>144</v>
      </c>
      <c r="BN953" t="s">
        <v>5067</v>
      </c>
      <c r="BO953" t="s">
        <v>5074</v>
      </c>
      <c r="BP953" t="s">
        <v>5093</v>
      </c>
      <c r="BS953" t="e">
        <f>_xlfn.XLOOKUP(AV953,#REF!,#REF!)</f>
        <v>#REF!</v>
      </c>
    </row>
    <row r="954" spans="3:71" x14ac:dyDescent="0.2">
      <c r="C954" t="s">
        <v>94</v>
      </c>
      <c r="E954" t="s">
        <v>3036</v>
      </c>
      <c r="F954" t="s">
        <v>3037</v>
      </c>
      <c r="G954" t="s">
        <v>3038</v>
      </c>
      <c r="H954" s="1">
        <v>45544</v>
      </c>
      <c r="J954" t="s">
        <v>4952</v>
      </c>
      <c r="K954">
        <v>10</v>
      </c>
      <c r="L954" t="s">
        <v>4667</v>
      </c>
      <c r="M954" t="s">
        <v>3984</v>
      </c>
      <c r="N954" t="s">
        <v>4668</v>
      </c>
      <c r="O954" t="s">
        <v>98</v>
      </c>
      <c r="P954" t="s">
        <v>99</v>
      </c>
      <c r="Q954">
        <f t="shared" si="218"/>
        <v>31</v>
      </c>
      <c r="R954" s="3">
        <v>252120</v>
      </c>
      <c r="S954" s="3">
        <v>32753.999999999996</v>
      </c>
      <c r="T954" s="20">
        <v>0</v>
      </c>
      <c r="U954" s="3">
        <f t="shared" si="225"/>
        <v>0</v>
      </c>
      <c r="V954" s="21"/>
      <c r="W954" s="3">
        <v>1010.0961538461538</v>
      </c>
      <c r="X954" s="3">
        <v>583.6111111111112</v>
      </c>
      <c r="Y954" s="22">
        <v>105.05</v>
      </c>
      <c r="Z954">
        <v>75</v>
      </c>
      <c r="AB954" s="3">
        <v>0</v>
      </c>
      <c r="AC954" s="3">
        <v>4167</v>
      </c>
      <c r="AD954" s="3">
        <f t="shared" si="224"/>
        <v>38694.757264957261</v>
      </c>
      <c r="AE954" s="3">
        <v>4154.166666666667</v>
      </c>
      <c r="AG954" s="3">
        <f t="shared" si="219"/>
        <v>42848.923931623925</v>
      </c>
      <c r="AJ954" s="3">
        <v>4428.6782206037651</v>
      </c>
      <c r="AK954" t="s">
        <v>166</v>
      </c>
      <c r="AL954" t="s">
        <v>165</v>
      </c>
      <c r="AM954" s="23">
        <v>0.05</v>
      </c>
      <c r="AN954" s="24">
        <f t="shared" si="226"/>
        <v>47277.602152227693</v>
      </c>
      <c r="AO954" s="25">
        <f t="shared" si="229"/>
        <v>2363.8801076113846</v>
      </c>
      <c r="AP954" s="3">
        <f t="shared" si="233"/>
        <v>29700</v>
      </c>
      <c r="AQ954" s="24">
        <f t="shared" si="231"/>
        <v>1485</v>
      </c>
      <c r="AR954" s="24">
        <f t="shared" si="232"/>
        <v>80826.482259839075</v>
      </c>
      <c r="AS954" s="24">
        <f t="shared" si="220"/>
        <v>76977.602152227686</v>
      </c>
      <c r="AT954" t="s">
        <v>225</v>
      </c>
      <c r="AU954" t="s">
        <v>225</v>
      </c>
      <c r="AV954" t="s">
        <v>156</v>
      </c>
      <c r="AW954" t="s">
        <v>4885</v>
      </c>
      <c r="AX954" t="s">
        <v>157</v>
      </c>
      <c r="AY954">
        <v>125.569</v>
      </c>
      <c r="AZ954" s="3">
        <f t="shared" si="221"/>
        <v>643.68181844116839</v>
      </c>
      <c r="BA954" s="24">
        <f t="shared" si="222"/>
        <v>76977.602152227686</v>
      </c>
      <c r="BB954" s="24">
        <f t="shared" si="223"/>
        <v>3848.8801076113887</v>
      </c>
      <c r="BD954" t="s">
        <v>103</v>
      </c>
      <c r="BE954">
        <v>1</v>
      </c>
      <c r="BG954" t="s">
        <v>5309</v>
      </c>
      <c r="BI954" t="s">
        <v>144</v>
      </c>
      <c r="BN954" t="s">
        <v>5067</v>
      </c>
      <c r="BO954" t="s">
        <v>5074</v>
      </c>
      <c r="BP954" t="s">
        <v>5163</v>
      </c>
      <c r="BS954" t="e">
        <f>_xlfn.XLOOKUP(AV954,#REF!,#REF!)</f>
        <v>#REF!</v>
      </c>
    </row>
    <row r="955" spans="3:71" x14ac:dyDescent="0.2">
      <c r="C955" t="s">
        <v>94</v>
      </c>
      <c r="E955" t="s">
        <v>3039</v>
      </c>
      <c r="F955" t="s">
        <v>3040</v>
      </c>
      <c r="G955" t="s">
        <v>3041</v>
      </c>
      <c r="H955" s="1">
        <v>45544</v>
      </c>
      <c r="J955" t="s">
        <v>4778</v>
      </c>
      <c r="K955">
        <v>11</v>
      </c>
      <c r="L955" t="s">
        <v>4667</v>
      </c>
      <c r="M955" t="s">
        <v>3984</v>
      </c>
      <c r="N955" t="s">
        <v>4668</v>
      </c>
      <c r="O955" t="s">
        <v>98</v>
      </c>
      <c r="P955" t="s">
        <v>99</v>
      </c>
      <c r="Q955">
        <f t="shared" si="218"/>
        <v>31</v>
      </c>
      <c r="R955" s="3">
        <v>281909</v>
      </c>
      <c r="S955" s="3">
        <v>46984.75</v>
      </c>
      <c r="T955" s="20">
        <v>0</v>
      </c>
      <c r="U955" s="3">
        <f t="shared" si="225"/>
        <v>0</v>
      </c>
      <c r="V955" s="21"/>
      <c r="W955" s="3">
        <v>1129.4431089743589</v>
      </c>
      <c r="X955" s="3">
        <v>652.56712962962968</v>
      </c>
      <c r="Y955" s="22">
        <v>117.46208333333334</v>
      </c>
      <c r="Z955">
        <v>75</v>
      </c>
      <c r="AB955" s="3">
        <v>0</v>
      </c>
      <c r="AC955" s="3">
        <v>5167</v>
      </c>
      <c r="AD955" s="3">
        <f t="shared" si="224"/>
        <v>54126.222321937319</v>
      </c>
      <c r="AE955" s="3">
        <v>4154.166666666667</v>
      </c>
      <c r="AG955" s="3">
        <f t="shared" si="219"/>
        <v>58280.388988603983</v>
      </c>
      <c r="AJ955" s="3">
        <v>0</v>
      </c>
      <c r="AK955" t="s">
        <v>100</v>
      </c>
      <c r="AM955" s="23">
        <v>0.05</v>
      </c>
      <c r="AN955" s="24">
        <f t="shared" si="226"/>
        <v>58280.388988603983</v>
      </c>
      <c r="AO955" s="25">
        <f t="shared" si="229"/>
        <v>2914.0194494301995</v>
      </c>
      <c r="AP955" s="3">
        <f t="shared" si="233"/>
        <v>29700</v>
      </c>
      <c r="AQ955" s="24">
        <f t="shared" si="231"/>
        <v>1485</v>
      </c>
      <c r="AR955" s="24">
        <f t="shared" si="232"/>
        <v>92379.408438034181</v>
      </c>
      <c r="AS955" s="24">
        <f t="shared" si="220"/>
        <v>87980.388988603983</v>
      </c>
      <c r="AT955" t="s">
        <v>3016</v>
      </c>
      <c r="AU955" t="s">
        <v>3016</v>
      </c>
      <c r="AV955" t="s">
        <v>3017</v>
      </c>
      <c r="AW955">
        <v>1951</v>
      </c>
      <c r="AX955" t="s">
        <v>102</v>
      </c>
      <c r="AY955">
        <v>108.643</v>
      </c>
      <c r="AZ955" s="3">
        <f t="shared" si="221"/>
        <v>850.30244413385287</v>
      </c>
      <c r="BA955" s="24">
        <f t="shared" si="222"/>
        <v>87980.388988603983</v>
      </c>
      <c r="BB955" s="24">
        <f t="shared" si="223"/>
        <v>4399.0194494301977</v>
      </c>
      <c r="BD955" t="s">
        <v>103</v>
      </c>
      <c r="BE955">
        <v>1</v>
      </c>
      <c r="BG955" t="s">
        <v>5325</v>
      </c>
      <c r="BI955" t="s">
        <v>144</v>
      </c>
      <c r="BN955" t="s">
        <v>5067</v>
      </c>
      <c r="BO955" t="s">
        <v>3016</v>
      </c>
      <c r="BP955" t="s">
        <v>5210</v>
      </c>
      <c r="BS955" t="e">
        <f>_xlfn.XLOOKUP(AV955,#REF!,#REF!)</f>
        <v>#REF!</v>
      </c>
    </row>
    <row r="956" spans="3:71" x14ac:dyDescent="0.2">
      <c r="C956" t="s">
        <v>94</v>
      </c>
      <c r="E956" t="s">
        <v>3042</v>
      </c>
      <c r="F956" t="s">
        <v>3043</v>
      </c>
      <c r="G956" t="s">
        <v>3044</v>
      </c>
      <c r="H956" s="1">
        <v>45551</v>
      </c>
      <c r="J956" t="s">
        <v>4708</v>
      </c>
      <c r="K956">
        <v>12</v>
      </c>
      <c r="L956" t="s">
        <v>4703</v>
      </c>
      <c r="M956" t="s">
        <v>293</v>
      </c>
      <c r="N956" t="s">
        <v>4668</v>
      </c>
      <c r="O956" t="s">
        <v>98</v>
      </c>
      <c r="P956" t="s">
        <v>99</v>
      </c>
      <c r="Q956">
        <f t="shared" si="218"/>
        <v>31</v>
      </c>
      <c r="R956" s="3">
        <v>381578</v>
      </c>
      <c r="S956" s="3">
        <v>68596.333333333328</v>
      </c>
      <c r="T956" s="20">
        <v>0</v>
      </c>
      <c r="U956" s="3">
        <f t="shared" si="225"/>
        <v>0</v>
      </c>
      <c r="V956" s="21"/>
      <c r="W956" s="3">
        <v>1528.7580128205127</v>
      </c>
      <c r="X956" s="3">
        <v>883.28240740740739</v>
      </c>
      <c r="Y956" s="22">
        <v>158.99083333333334</v>
      </c>
      <c r="Z956">
        <v>75</v>
      </c>
      <c r="AB956" s="3">
        <v>0</v>
      </c>
      <c r="AC956" s="3">
        <v>4167</v>
      </c>
      <c r="AD956" s="3">
        <f t="shared" si="224"/>
        <v>75409.364586894575</v>
      </c>
      <c r="AE956" s="3">
        <v>5687.5</v>
      </c>
      <c r="AG956" s="3">
        <f t="shared" si="219"/>
        <v>81096.864586894575</v>
      </c>
      <c r="AJ956" s="3">
        <v>5785.5624142824954</v>
      </c>
      <c r="AK956" t="s">
        <v>266</v>
      </c>
      <c r="AL956" t="s">
        <v>267</v>
      </c>
      <c r="AM956" s="23">
        <v>8.5000000000000006E-2</v>
      </c>
      <c r="AN956" s="24">
        <f t="shared" si="226"/>
        <v>86882.427001177071</v>
      </c>
      <c r="AO956" s="25">
        <f t="shared" si="229"/>
        <v>7385.0062951000518</v>
      </c>
      <c r="AP956" s="3">
        <f t="shared" si="233"/>
        <v>29700</v>
      </c>
      <c r="AQ956" s="24">
        <f t="shared" si="231"/>
        <v>2524.5</v>
      </c>
      <c r="AR956" s="24">
        <f t="shared" si="232"/>
        <v>126491.93329627713</v>
      </c>
      <c r="AS956" s="24">
        <f t="shared" si="220"/>
        <v>116582.42700117707</v>
      </c>
      <c r="AT956" t="s">
        <v>134</v>
      </c>
      <c r="AU956" t="s">
        <v>134</v>
      </c>
      <c r="AV956" t="s">
        <v>135</v>
      </c>
      <c r="AW956">
        <v>90271</v>
      </c>
      <c r="AX956" t="s">
        <v>136</v>
      </c>
      <c r="AY956">
        <v>94.088300000000004</v>
      </c>
      <c r="AZ956" s="3">
        <f t="shared" si="221"/>
        <v>1344.3959907478095</v>
      </c>
      <c r="BA956" s="24">
        <f t="shared" si="222"/>
        <v>116582.42700117707</v>
      </c>
      <c r="BB956" s="24">
        <f t="shared" si="223"/>
        <v>9909.5062951000582</v>
      </c>
      <c r="BD956" t="s">
        <v>103</v>
      </c>
      <c r="BE956">
        <v>1</v>
      </c>
      <c r="BG956" t="s">
        <v>5305</v>
      </c>
      <c r="BI956" t="s">
        <v>199</v>
      </c>
      <c r="BN956" t="s">
        <v>5097</v>
      </c>
      <c r="BO956" t="s">
        <v>5061</v>
      </c>
      <c r="BP956" t="s">
        <v>5062</v>
      </c>
      <c r="BS956" t="e">
        <f>_xlfn.XLOOKUP(AV956,#REF!,#REF!)</f>
        <v>#REF!</v>
      </c>
    </row>
    <row r="957" spans="3:71" x14ac:dyDescent="0.2">
      <c r="C957" t="s">
        <v>94</v>
      </c>
      <c r="E957" t="s">
        <v>3045</v>
      </c>
      <c r="F957" t="s">
        <v>3046</v>
      </c>
      <c r="G957" t="s">
        <v>3047</v>
      </c>
      <c r="H957" s="1">
        <v>45551</v>
      </c>
      <c r="J957" t="s">
        <v>4708</v>
      </c>
      <c r="K957">
        <v>12</v>
      </c>
      <c r="L957" t="s">
        <v>4703</v>
      </c>
      <c r="M957" t="s">
        <v>293</v>
      </c>
      <c r="N957" t="s">
        <v>4668</v>
      </c>
      <c r="O957" t="s">
        <v>98</v>
      </c>
      <c r="P957" t="s">
        <v>99</v>
      </c>
      <c r="Q957">
        <f t="shared" si="218"/>
        <v>31</v>
      </c>
      <c r="R957" s="3">
        <v>381578</v>
      </c>
      <c r="S957" s="3">
        <v>68596.333333333328</v>
      </c>
      <c r="T957" s="20">
        <v>0</v>
      </c>
      <c r="U957" s="3">
        <f t="shared" si="225"/>
        <v>0</v>
      </c>
      <c r="V957" s="21"/>
      <c r="W957" s="3">
        <v>1528.7580128205127</v>
      </c>
      <c r="X957" s="3">
        <v>883.28240740740739</v>
      </c>
      <c r="Y957" s="22">
        <v>158.99083333333334</v>
      </c>
      <c r="Z957">
        <v>75</v>
      </c>
      <c r="AB957" s="3">
        <v>0</v>
      </c>
      <c r="AC957" s="3">
        <v>4167</v>
      </c>
      <c r="AD957" s="3">
        <f t="shared" si="224"/>
        <v>75409.364586894575</v>
      </c>
      <c r="AE957" s="3">
        <v>5687.5</v>
      </c>
      <c r="AG957" s="3">
        <f t="shared" si="219"/>
        <v>81096.864586894575</v>
      </c>
      <c r="AJ957" s="3">
        <v>5785.5624142824954</v>
      </c>
      <c r="AK957" t="s">
        <v>266</v>
      </c>
      <c r="AL957" t="s">
        <v>267</v>
      </c>
      <c r="AM957" s="23">
        <v>8.5000000000000006E-2</v>
      </c>
      <c r="AN957" s="24">
        <f t="shared" si="226"/>
        <v>86882.427001177071</v>
      </c>
      <c r="AO957" s="25">
        <f t="shared" si="229"/>
        <v>7385.0062951000518</v>
      </c>
      <c r="AP957" s="3">
        <f t="shared" si="233"/>
        <v>29700</v>
      </c>
      <c r="AQ957" s="24">
        <f t="shared" si="231"/>
        <v>2524.5</v>
      </c>
      <c r="AR957" s="24">
        <f t="shared" si="232"/>
        <v>126491.93329627713</v>
      </c>
      <c r="AS957" s="24">
        <f t="shared" si="220"/>
        <v>116582.42700117707</v>
      </c>
      <c r="AT957" t="s">
        <v>134</v>
      </c>
      <c r="AU957" t="s">
        <v>134</v>
      </c>
      <c r="AV957" t="s">
        <v>135</v>
      </c>
      <c r="AW957">
        <v>90271</v>
      </c>
      <c r="AX957" t="s">
        <v>136</v>
      </c>
      <c r="AY957">
        <v>94.088300000000004</v>
      </c>
      <c r="AZ957" s="3">
        <f t="shared" si="221"/>
        <v>1344.3959907478095</v>
      </c>
      <c r="BA957" s="24">
        <f t="shared" si="222"/>
        <v>116582.42700117707</v>
      </c>
      <c r="BB957" s="24">
        <f t="shared" si="223"/>
        <v>9909.5062951000582</v>
      </c>
      <c r="BD957" t="s">
        <v>103</v>
      </c>
      <c r="BE957">
        <v>1</v>
      </c>
      <c r="BG957" t="s">
        <v>5305</v>
      </c>
      <c r="BI957" t="s">
        <v>199</v>
      </c>
      <c r="BN957" t="s">
        <v>5097</v>
      </c>
      <c r="BO957" t="s">
        <v>5061</v>
      </c>
      <c r="BP957" t="s">
        <v>5062</v>
      </c>
      <c r="BS957" t="e">
        <f>_xlfn.XLOOKUP(AV957,#REF!,#REF!)</f>
        <v>#REF!</v>
      </c>
    </row>
    <row r="958" spans="3:71" x14ac:dyDescent="0.2">
      <c r="C958" t="s">
        <v>94</v>
      </c>
      <c r="E958" t="s">
        <v>3048</v>
      </c>
      <c r="F958" t="s">
        <v>3049</v>
      </c>
      <c r="G958" t="s">
        <v>3050</v>
      </c>
      <c r="H958" s="1">
        <v>45551</v>
      </c>
      <c r="J958" t="s">
        <v>4708</v>
      </c>
      <c r="K958">
        <v>12</v>
      </c>
      <c r="L958" t="s">
        <v>4703</v>
      </c>
      <c r="M958" t="s">
        <v>293</v>
      </c>
      <c r="N958" t="s">
        <v>4668</v>
      </c>
      <c r="O958" t="s">
        <v>98</v>
      </c>
      <c r="P958" t="s">
        <v>99</v>
      </c>
      <c r="Q958">
        <f t="shared" si="218"/>
        <v>31</v>
      </c>
      <c r="R958" s="3">
        <v>381578</v>
      </c>
      <c r="S958" s="3">
        <v>68596.333333333328</v>
      </c>
      <c r="T958" s="20">
        <v>0</v>
      </c>
      <c r="U958" s="3">
        <f t="shared" si="225"/>
        <v>0</v>
      </c>
      <c r="V958" s="21"/>
      <c r="W958" s="3">
        <v>1528.7580128205127</v>
      </c>
      <c r="X958" s="3">
        <v>883.28240740740739</v>
      </c>
      <c r="Y958" s="22">
        <v>158.99083333333334</v>
      </c>
      <c r="Z958">
        <v>75</v>
      </c>
      <c r="AB958" s="3">
        <v>0</v>
      </c>
      <c r="AC958" s="3">
        <v>4167</v>
      </c>
      <c r="AD958" s="3">
        <f t="shared" si="224"/>
        <v>75409.364586894575</v>
      </c>
      <c r="AE958" s="3">
        <v>5687.5</v>
      </c>
      <c r="AG958" s="3">
        <f t="shared" si="219"/>
        <v>81096.864586894575</v>
      </c>
      <c r="AJ958" s="3">
        <v>5785.5624142824954</v>
      </c>
      <c r="AK958" t="s">
        <v>266</v>
      </c>
      <c r="AL958" t="s">
        <v>267</v>
      </c>
      <c r="AM958" s="23">
        <v>8.5000000000000006E-2</v>
      </c>
      <c r="AN958" s="24">
        <f t="shared" si="226"/>
        <v>86882.427001177071</v>
      </c>
      <c r="AO958" s="25">
        <f t="shared" si="229"/>
        <v>7385.0062951000518</v>
      </c>
      <c r="AP958" s="3">
        <f t="shared" si="233"/>
        <v>29700</v>
      </c>
      <c r="AQ958" s="24">
        <f t="shared" si="231"/>
        <v>2524.5</v>
      </c>
      <c r="AR958" s="24">
        <f t="shared" si="232"/>
        <v>126491.93329627713</v>
      </c>
      <c r="AS958" s="24">
        <f t="shared" si="220"/>
        <v>116582.42700117707</v>
      </c>
      <c r="AT958" t="s">
        <v>134</v>
      </c>
      <c r="AU958" t="s">
        <v>134</v>
      </c>
      <c r="AV958" t="s">
        <v>135</v>
      </c>
      <c r="AW958">
        <v>90271</v>
      </c>
      <c r="AX958" t="s">
        <v>136</v>
      </c>
      <c r="AY958">
        <v>94.088300000000004</v>
      </c>
      <c r="AZ958" s="3">
        <f t="shared" si="221"/>
        <v>1344.3959907478095</v>
      </c>
      <c r="BA958" s="24">
        <f t="shared" si="222"/>
        <v>116582.42700117707</v>
      </c>
      <c r="BB958" s="24">
        <f t="shared" si="223"/>
        <v>9909.5062951000582</v>
      </c>
      <c r="BD958" t="s">
        <v>103</v>
      </c>
      <c r="BE958">
        <v>1</v>
      </c>
      <c r="BG958" t="s">
        <v>5305</v>
      </c>
      <c r="BI958" t="s">
        <v>199</v>
      </c>
      <c r="BN958" t="s">
        <v>5097</v>
      </c>
      <c r="BO958" t="s">
        <v>5061</v>
      </c>
      <c r="BP958" t="s">
        <v>5062</v>
      </c>
      <c r="BS958" t="e">
        <f>_xlfn.XLOOKUP(AV958,#REF!,#REF!)</f>
        <v>#REF!</v>
      </c>
    </row>
    <row r="959" spans="3:71" x14ac:dyDescent="0.2">
      <c r="C959" t="s">
        <v>94</v>
      </c>
      <c r="E959" t="s">
        <v>3051</v>
      </c>
      <c r="F959" t="s">
        <v>3052</v>
      </c>
      <c r="G959" t="s">
        <v>3053</v>
      </c>
      <c r="H959" s="1">
        <v>45551</v>
      </c>
      <c r="J959" t="s">
        <v>4666</v>
      </c>
      <c r="K959">
        <v>18</v>
      </c>
      <c r="L959" t="s">
        <v>4616</v>
      </c>
      <c r="M959" t="s">
        <v>4464</v>
      </c>
      <c r="N959" t="s">
        <v>4807</v>
      </c>
      <c r="O959" t="s">
        <v>98</v>
      </c>
      <c r="P959" t="s">
        <v>99</v>
      </c>
      <c r="Q959">
        <f t="shared" si="218"/>
        <v>31</v>
      </c>
      <c r="R959" s="3">
        <v>2500000</v>
      </c>
      <c r="S959" s="3">
        <v>416666.66666666669</v>
      </c>
      <c r="T959" s="20">
        <v>0.15</v>
      </c>
      <c r="U959" s="3">
        <f t="shared" si="225"/>
        <v>62500</v>
      </c>
      <c r="V959" s="21"/>
      <c r="W959" s="3">
        <v>10016.025641025641</v>
      </c>
      <c r="X959" s="3">
        <v>5787.0370370370374</v>
      </c>
      <c r="Y959" s="22">
        <v>1041.6666666666667</v>
      </c>
      <c r="Z959">
        <v>75</v>
      </c>
      <c r="AB959" s="3">
        <v>0</v>
      </c>
      <c r="AC959" s="3">
        <v>4167</v>
      </c>
      <c r="AD959" s="3">
        <f t="shared" si="224"/>
        <v>500253.39601139602</v>
      </c>
      <c r="AE959" s="3">
        <v>12402.5</v>
      </c>
      <c r="AG959" s="3">
        <f t="shared" si="219"/>
        <v>512655.89601139602</v>
      </c>
      <c r="AJ959" s="3">
        <v>0</v>
      </c>
      <c r="AK959" t="s">
        <v>100</v>
      </c>
      <c r="AM959" s="23">
        <v>0.05</v>
      </c>
      <c r="AN959" s="24">
        <f t="shared" si="226"/>
        <v>512655.89601139602</v>
      </c>
      <c r="AO959" s="25">
        <f t="shared" si="229"/>
        <v>25632.794800569802</v>
      </c>
      <c r="AP959" s="3">
        <f t="shared" si="233"/>
        <v>29700</v>
      </c>
      <c r="AQ959" s="24">
        <f t="shared" si="231"/>
        <v>1485</v>
      </c>
      <c r="AR959" s="24">
        <f t="shared" si="232"/>
        <v>569473.69081196585</v>
      </c>
      <c r="AS959" s="24">
        <f t="shared" si="220"/>
        <v>542355.89601139608</v>
      </c>
      <c r="AT959" t="s">
        <v>101</v>
      </c>
      <c r="AU959" t="s">
        <v>101</v>
      </c>
      <c r="AV959" t="s">
        <v>101</v>
      </c>
      <c r="AW959">
        <v>2047200</v>
      </c>
      <c r="AX959" t="s">
        <v>102</v>
      </c>
      <c r="AY959">
        <v>108.643</v>
      </c>
      <c r="AZ959" s="3">
        <f t="shared" si="221"/>
        <v>5241.6970335131191</v>
      </c>
      <c r="BA959" s="24">
        <f t="shared" si="222"/>
        <v>542355.89601139608</v>
      </c>
      <c r="BB959" s="24">
        <f t="shared" si="223"/>
        <v>27117.794800569769</v>
      </c>
      <c r="BD959" t="s">
        <v>103</v>
      </c>
      <c r="BE959">
        <v>1</v>
      </c>
      <c r="BG959" t="s">
        <v>5304</v>
      </c>
      <c r="BI959" t="s">
        <v>107</v>
      </c>
      <c r="BN959" t="s">
        <v>5116</v>
      </c>
      <c r="BO959" t="s">
        <v>5066</v>
      </c>
      <c r="BP959" t="s">
        <v>5066</v>
      </c>
    </row>
    <row r="960" spans="3:71" x14ac:dyDescent="0.2">
      <c r="C960" t="s">
        <v>94</v>
      </c>
      <c r="E960" t="s">
        <v>3054</v>
      </c>
      <c r="F960" t="s">
        <v>3055</v>
      </c>
      <c r="G960" t="s">
        <v>3056</v>
      </c>
      <c r="H960" s="1">
        <v>45551</v>
      </c>
      <c r="J960" t="s">
        <v>4708</v>
      </c>
      <c r="K960">
        <v>12</v>
      </c>
      <c r="L960" t="s">
        <v>4703</v>
      </c>
      <c r="M960" t="s">
        <v>293</v>
      </c>
      <c r="N960" t="s">
        <v>4668</v>
      </c>
      <c r="O960" t="s">
        <v>98</v>
      </c>
      <c r="P960" t="s">
        <v>99</v>
      </c>
      <c r="Q960">
        <f t="shared" si="218"/>
        <v>31</v>
      </c>
      <c r="R960" s="3">
        <v>381578</v>
      </c>
      <c r="S960" s="3">
        <v>68596.333333333328</v>
      </c>
      <c r="T960" s="20">
        <v>0</v>
      </c>
      <c r="U960" s="3">
        <f t="shared" si="225"/>
        <v>0</v>
      </c>
      <c r="V960" s="21"/>
      <c r="W960" s="3">
        <v>1528.7580128205127</v>
      </c>
      <c r="X960" s="3">
        <v>883.28240740740739</v>
      </c>
      <c r="Y960" s="22">
        <v>158.99083333333334</v>
      </c>
      <c r="Z960">
        <v>75</v>
      </c>
      <c r="AB960" s="3">
        <v>0</v>
      </c>
      <c r="AC960" s="3">
        <v>4167</v>
      </c>
      <c r="AD960" s="3">
        <f t="shared" si="224"/>
        <v>75409.364586894575</v>
      </c>
      <c r="AE960" s="3">
        <v>5687.5</v>
      </c>
      <c r="AG960" s="3">
        <f t="shared" si="219"/>
        <v>81096.864586894575</v>
      </c>
      <c r="AJ960" s="3">
        <v>5785.5624142824954</v>
      </c>
      <c r="AK960" t="s">
        <v>266</v>
      </c>
      <c r="AL960" t="s">
        <v>267</v>
      </c>
      <c r="AM960" s="23">
        <v>8.5000000000000006E-2</v>
      </c>
      <c r="AN960" s="24">
        <f t="shared" si="226"/>
        <v>86882.427001177071</v>
      </c>
      <c r="AO960" s="25">
        <f t="shared" si="229"/>
        <v>7385.0062951000518</v>
      </c>
      <c r="AP960" s="3">
        <f t="shared" si="233"/>
        <v>29700</v>
      </c>
      <c r="AQ960" s="24">
        <f t="shared" si="231"/>
        <v>2524.5</v>
      </c>
      <c r="AR960" s="24">
        <f t="shared" si="232"/>
        <v>126491.93329627713</v>
      </c>
      <c r="AS960" s="24">
        <f t="shared" si="220"/>
        <v>116582.42700117707</v>
      </c>
      <c r="AT960" t="s">
        <v>134</v>
      </c>
      <c r="AU960" t="s">
        <v>134</v>
      </c>
      <c r="AV960" t="s">
        <v>135</v>
      </c>
      <c r="AW960">
        <v>90271</v>
      </c>
      <c r="AX960" t="s">
        <v>136</v>
      </c>
      <c r="AY960">
        <v>94.088300000000004</v>
      </c>
      <c r="AZ960" s="3">
        <f t="shared" si="221"/>
        <v>1344.3959907478095</v>
      </c>
      <c r="BA960" s="24">
        <f t="shared" si="222"/>
        <v>116582.42700117707</v>
      </c>
      <c r="BB960" s="24">
        <f t="shared" si="223"/>
        <v>9909.5062951000582</v>
      </c>
      <c r="BD960" t="s">
        <v>103</v>
      </c>
      <c r="BE960">
        <v>1</v>
      </c>
      <c r="BG960" t="s">
        <v>5305</v>
      </c>
      <c r="BI960" t="s">
        <v>199</v>
      </c>
      <c r="BN960" t="s">
        <v>5097</v>
      </c>
      <c r="BO960" t="s">
        <v>5061</v>
      </c>
      <c r="BP960" t="s">
        <v>5062</v>
      </c>
      <c r="BS960" t="e">
        <f>_xlfn.XLOOKUP(AV960,#REF!,#REF!)</f>
        <v>#REF!</v>
      </c>
    </row>
    <row r="961" spans="2:71" x14ac:dyDescent="0.2">
      <c r="C961" t="s">
        <v>94</v>
      </c>
      <c r="E961" t="s">
        <v>3057</v>
      </c>
      <c r="F961" t="s">
        <v>3058</v>
      </c>
      <c r="G961" t="s">
        <v>3059</v>
      </c>
      <c r="H961" s="1">
        <v>45558</v>
      </c>
      <c r="J961" t="s">
        <v>4778</v>
      </c>
      <c r="K961">
        <v>11</v>
      </c>
      <c r="L961" t="s">
        <v>4703</v>
      </c>
      <c r="M961" t="s">
        <v>4849</v>
      </c>
      <c r="N961" t="s">
        <v>4911</v>
      </c>
      <c r="O961" t="s">
        <v>98</v>
      </c>
      <c r="P961" t="s">
        <v>99</v>
      </c>
      <c r="Q961">
        <f t="shared" si="218"/>
        <v>31</v>
      </c>
      <c r="R961" s="3">
        <v>252120</v>
      </c>
      <c r="S961" s="3">
        <v>36513.916666666664</v>
      </c>
      <c r="T961" s="20">
        <v>0</v>
      </c>
      <c r="U961" s="3">
        <f t="shared" si="225"/>
        <v>0</v>
      </c>
      <c r="V961" s="21">
        <v>4800</v>
      </c>
      <c r="W961" s="3">
        <v>1010.0961538461538</v>
      </c>
      <c r="X961" s="3">
        <v>583.6111111111112</v>
      </c>
      <c r="Y961" s="22">
        <v>105.05</v>
      </c>
      <c r="Z961">
        <v>75</v>
      </c>
      <c r="AB961" s="3">
        <v>0</v>
      </c>
      <c r="AC961" s="3">
        <v>4167</v>
      </c>
      <c r="AD961" s="3">
        <f t="shared" si="224"/>
        <v>47254.673931623933</v>
      </c>
      <c r="AE961" s="3">
        <v>5687.5</v>
      </c>
      <c r="AG961" s="3">
        <f t="shared" si="219"/>
        <v>52942.173931623933</v>
      </c>
      <c r="AI961" s="3">
        <v>5100</v>
      </c>
      <c r="AJ961" s="3">
        <v>5785.5624142824954</v>
      </c>
      <c r="AK961" t="s">
        <v>266</v>
      </c>
      <c r="AL961" t="s">
        <v>267</v>
      </c>
      <c r="AM961" s="23">
        <v>8.5000000000000006E-2</v>
      </c>
      <c r="AN961" s="24">
        <f t="shared" si="226"/>
        <v>63827.736345906429</v>
      </c>
      <c r="AO961" s="25">
        <f t="shared" si="229"/>
        <v>5425.3575894020469</v>
      </c>
      <c r="AP961" s="3">
        <v>0</v>
      </c>
      <c r="AQ961" s="24">
        <f t="shared" si="231"/>
        <v>0</v>
      </c>
      <c r="AR961" s="24">
        <f t="shared" si="232"/>
        <v>69253.093935308483</v>
      </c>
      <c r="AS961" s="24">
        <f t="shared" si="220"/>
        <v>63827.736345906429</v>
      </c>
      <c r="AT961" t="s">
        <v>632</v>
      </c>
      <c r="AU961" t="s">
        <v>1837</v>
      </c>
      <c r="AV961" t="s">
        <v>1838</v>
      </c>
      <c r="AW961" t="s">
        <v>4953</v>
      </c>
      <c r="AX961" t="s">
        <v>169</v>
      </c>
      <c r="AY961">
        <v>1</v>
      </c>
      <c r="AZ961" s="3">
        <f t="shared" si="221"/>
        <v>69253.093935308483</v>
      </c>
      <c r="BA961" s="24">
        <f t="shared" si="222"/>
        <v>63827.736345906429</v>
      </c>
      <c r="BB961" s="24">
        <f t="shared" si="223"/>
        <v>5425.3575894020541</v>
      </c>
      <c r="BD961" t="s">
        <v>103</v>
      </c>
      <c r="BE961">
        <v>1</v>
      </c>
      <c r="BG961" t="s">
        <v>5317</v>
      </c>
      <c r="BI961" t="s">
        <v>199</v>
      </c>
      <c r="BN961" t="s">
        <v>5109</v>
      </c>
      <c r="BO961" t="s">
        <v>5061</v>
      </c>
      <c r="BP961" t="s">
        <v>5144</v>
      </c>
      <c r="BS961" t="e">
        <f>_xlfn.XLOOKUP(AV961,#REF!,#REF!)</f>
        <v>#REF!</v>
      </c>
    </row>
    <row r="962" spans="2:71" x14ac:dyDescent="0.2">
      <c r="C962" t="s">
        <v>94</v>
      </c>
      <c r="E962" t="s">
        <v>3060</v>
      </c>
      <c r="F962" t="s">
        <v>3061</v>
      </c>
      <c r="G962" t="s">
        <v>3062</v>
      </c>
      <c r="H962" s="1">
        <v>45558</v>
      </c>
      <c r="J962" t="s">
        <v>4708</v>
      </c>
      <c r="K962">
        <v>12</v>
      </c>
      <c r="L962" t="s">
        <v>4703</v>
      </c>
      <c r="M962" t="s">
        <v>293</v>
      </c>
      <c r="N962" t="s">
        <v>4668</v>
      </c>
      <c r="O962" t="s">
        <v>98</v>
      </c>
      <c r="P962" t="s">
        <v>99</v>
      </c>
      <c r="Q962">
        <f t="shared" si="218"/>
        <v>31</v>
      </c>
      <c r="R962" s="3">
        <v>386230</v>
      </c>
      <c r="S962" s="3">
        <v>69371.583333333328</v>
      </c>
      <c r="T962" s="20">
        <v>0</v>
      </c>
      <c r="U962" s="3">
        <f t="shared" si="225"/>
        <v>0</v>
      </c>
      <c r="V962" s="21"/>
      <c r="W962" s="3">
        <v>1547.3958333333333</v>
      </c>
      <c r="X962" s="3">
        <v>894.05092592592587</v>
      </c>
      <c r="Y962" s="22">
        <v>160.92916666666667</v>
      </c>
      <c r="Z962">
        <v>75</v>
      </c>
      <c r="AB962" s="3">
        <v>0</v>
      </c>
      <c r="AC962" s="3">
        <v>4167</v>
      </c>
      <c r="AD962" s="3">
        <f t="shared" si="224"/>
        <v>76215.959259259253</v>
      </c>
      <c r="AE962" s="3">
        <v>5687.5</v>
      </c>
      <c r="AG962" s="3">
        <f t="shared" si="219"/>
        <v>81903.459259259253</v>
      </c>
      <c r="AJ962" s="3">
        <v>5785.5624142824954</v>
      </c>
      <c r="AK962" t="s">
        <v>266</v>
      </c>
      <c r="AL962" t="s">
        <v>267</v>
      </c>
      <c r="AM962" s="23">
        <v>8.5000000000000006E-2</v>
      </c>
      <c r="AN962" s="24">
        <f t="shared" si="226"/>
        <v>87689.021673541749</v>
      </c>
      <c r="AO962" s="25">
        <f t="shared" si="229"/>
        <v>7453.5668422510489</v>
      </c>
      <c r="AP962" s="3">
        <f t="shared" ref="AP962:AP968" si="234">+(29700/31)*Q962</f>
        <v>29700</v>
      </c>
      <c r="AQ962" s="24">
        <f t="shared" si="231"/>
        <v>2524.5</v>
      </c>
      <c r="AR962" s="24">
        <f t="shared" si="232"/>
        <v>127367.0885157928</v>
      </c>
      <c r="AS962" s="24">
        <f t="shared" si="220"/>
        <v>117389.02167354175</v>
      </c>
      <c r="AT962" t="s">
        <v>134</v>
      </c>
      <c r="AU962" t="s">
        <v>134</v>
      </c>
      <c r="AV962" t="s">
        <v>135</v>
      </c>
      <c r="AW962">
        <v>90271</v>
      </c>
      <c r="AX962" t="s">
        <v>136</v>
      </c>
      <c r="AY962">
        <v>94.088300000000004</v>
      </c>
      <c r="AZ962" s="3">
        <f t="shared" si="221"/>
        <v>1353.6974152555929</v>
      </c>
      <c r="BA962" s="24">
        <f t="shared" si="222"/>
        <v>117389.02167354175</v>
      </c>
      <c r="BB962" s="24">
        <f t="shared" si="223"/>
        <v>9978.0668422510498</v>
      </c>
      <c r="BD962" t="s">
        <v>103</v>
      </c>
      <c r="BE962">
        <v>1</v>
      </c>
      <c r="BG962" t="s">
        <v>5305</v>
      </c>
      <c r="BI962" t="s">
        <v>199</v>
      </c>
      <c r="BN962" t="s">
        <v>5097</v>
      </c>
      <c r="BO962" t="s">
        <v>5061</v>
      </c>
      <c r="BP962" t="s">
        <v>5062</v>
      </c>
      <c r="BS962" t="e">
        <f>_xlfn.XLOOKUP(AV962,#REF!,#REF!)</f>
        <v>#REF!</v>
      </c>
    </row>
    <row r="963" spans="2:71" x14ac:dyDescent="0.2">
      <c r="C963" t="s">
        <v>94</v>
      </c>
      <c r="E963" t="s">
        <v>3063</v>
      </c>
      <c r="F963" t="s">
        <v>3064</v>
      </c>
      <c r="G963" t="s">
        <v>3065</v>
      </c>
      <c r="H963" s="1">
        <v>45558</v>
      </c>
      <c r="J963" t="s">
        <v>4778</v>
      </c>
      <c r="K963">
        <v>11</v>
      </c>
      <c r="L963" t="s">
        <v>4667</v>
      </c>
      <c r="M963" t="s">
        <v>3984</v>
      </c>
      <c r="N963" t="s">
        <v>4668</v>
      </c>
      <c r="O963" t="s">
        <v>98</v>
      </c>
      <c r="P963" t="s">
        <v>99</v>
      </c>
      <c r="Q963">
        <f t="shared" si="218"/>
        <v>31</v>
      </c>
      <c r="R963" s="3">
        <v>252120</v>
      </c>
      <c r="S963" s="3">
        <v>39397.083333333336</v>
      </c>
      <c r="T963" s="20">
        <v>0</v>
      </c>
      <c r="U963" s="3">
        <f t="shared" si="225"/>
        <v>0</v>
      </c>
      <c r="V963" s="21"/>
      <c r="W963" s="3">
        <v>1010.0961538461538</v>
      </c>
      <c r="X963" s="3">
        <v>583.6111111111112</v>
      </c>
      <c r="Y963" s="22">
        <v>105.05</v>
      </c>
      <c r="Z963">
        <v>75</v>
      </c>
      <c r="AB963" s="3">
        <v>0</v>
      </c>
      <c r="AC963" s="3">
        <v>4167</v>
      </c>
      <c r="AD963" s="3">
        <f t="shared" si="224"/>
        <v>45337.840598290604</v>
      </c>
      <c r="AE963" s="3">
        <v>4154.166666666667</v>
      </c>
      <c r="AG963" s="3">
        <f t="shared" si="219"/>
        <v>49492.007264957268</v>
      </c>
      <c r="AJ963" s="3">
        <v>0</v>
      </c>
      <c r="AK963" t="s">
        <v>100</v>
      </c>
      <c r="AM963" s="23">
        <v>0.05</v>
      </c>
      <c r="AN963" s="24">
        <f t="shared" si="226"/>
        <v>49492.007264957268</v>
      </c>
      <c r="AO963" s="25">
        <f t="shared" si="229"/>
        <v>2474.6003632478637</v>
      </c>
      <c r="AP963" s="3">
        <f t="shared" si="234"/>
        <v>29700</v>
      </c>
      <c r="AQ963" s="24">
        <f t="shared" si="231"/>
        <v>1485</v>
      </c>
      <c r="AR963" s="24">
        <f t="shared" si="232"/>
        <v>83151.607628205122</v>
      </c>
      <c r="AS963" s="24">
        <f t="shared" si="220"/>
        <v>79192.007264957268</v>
      </c>
      <c r="AT963" t="s">
        <v>4881</v>
      </c>
      <c r="AU963" t="s">
        <v>1407</v>
      </c>
      <c r="AV963" t="s">
        <v>1328</v>
      </c>
      <c r="AW963">
        <v>1501495</v>
      </c>
      <c r="AX963" t="s">
        <v>102</v>
      </c>
      <c r="AY963">
        <v>108.643</v>
      </c>
      <c r="AZ963" s="3">
        <f t="shared" si="221"/>
        <v>765.36553324379042</v>
      </c>
      <c r="BA963" s="24">
        <f t="shared" si="222"/>
        <v>79192.007264957268</v>
      </c>
      <c r="BB963" s="24">
        <f t="shared" si="223"/>
        <v>3959.6003632478532</v>
      </c>
      <c r="BD963" t="s">
        <v>103</v>
      </c>
      <c r="BE963">
        <v>1</v>
      </c>
      <c r="BG963" t="s">
        <v>5315</v>
      </c>
      <c r="BI963" t="s">
        <v>144</v>
      </c>
      <c r="BN963" t="s">
        <v>5067</v>
      </c>
      <c r="BO963" t="s">
        <v>4881</v>
      </c>
      <c r="BP963" t="s">
        <v>5168</v>
      </c>
      <c r="BS963" t="e">
        <f>_xlfn.XLOOKUP(AV963,#REF!,#REF!)</f>
        <v>#REF!</v>
      </c>
    </row>
    <row r="964" spans="2:71" x14ac:dyDescent="0.2">
      <c r="C964" t="s">
        <v>94</v>
      </c>
      <c r="E964" t="s">
        <v>3066</v>
      </c>
      <c r="F964" t="s">
        <v>3067</v>
      </c>
      <c r="G964" t="s">
        <v>3068</v>
      </c>
      <c r="H964" s="1">
        <v>45558</v>
      </c>
      <c r="J964" t="s">
        <v>4778</v>
      </c>
      <c r="K964">
        <v>11</v>
      </c>
      <c r="L964" t="s">
        <v>4667</v>
      </c>
      <c r="M964" t="s">
        <v>3984</v>
      </c>
      <c r="N964" t="s">
        <v>4668</v>
      </c>
      <c r="O964" t="s">
        <v>98</v>
      </c>
      <c r="P964" t="s">
        <v>99</v>
      </c>
      <c r="Q964">
        <f t="shared" ref="Q964:Q1027" si="235">IF(IF(ISBLANK(I964),"",MONTH(I964))&lt;&gt;MONTH($Q$1),IF(($Q$1-H964)&gt;30,DAY(EOMONTH($Q$1,0)),EOMONTH($Q$1,0)-H964+1),DAY(I964))</f>
        <v>31</v>
      </c>
      <c r="R964" s="3">
        <v>257855</v>
      </c>
      <c r="S964" s="3">
        <v>42975.833333333336</v>
      </c>
      <c r="T964" s="20">
        <v>0</v>
      </c>
      <c r="U964" s="3">
        <f t="shared" si="225"/>
        <v>0</v>
      </c>
      <c r="V964" s="21"/>
      <c r="W964" s="3">
        <v>1033.0729166666667</v>
      </c>
      <c r="X964" s="3">
        <v>596.88657407407413</v>
      </c>
      <c r="Y964" s="22">
        <v>107.43958333333335</v>
      </c>
      <c r="Z964">
        <v>75</v>
      </c>
      <c r="AB964" s="3">
        <v>0</v>
      </c>
      <c r="AC964" s="3">
        <v>4167</v>
      </c>
      <c r="AD964" s="3">
        <f t="shared" si="224"/>
        <v>48955.232407407406</v>
      </c>
      <c r="AE964" s="3">
        <v>4154.166666666667</v>
      </c>
      <c r="AG964" s="3">
        <f t="shared" ref="AG964:AG1027" si="236">AD964+AE964</f>
        <v>53109.39907407407</v>
      </c>
      <c r="AJ964" s="3">
        <v>0</v>
      </c>
      <c r="AK964" t="s">
        <v>100</v>
      </c>
      <c r="AM964" s="23">
        <v>0.05</v>
      </c>
      <c r="AN964" s="24">
        <f t="shared" si="226"/>
        <v>53109.39907407407</v>
      </c>
      <c r="AO964" s="25">
        <f t="shared" si="229"/>
        <v>2655.4699537037036</v>
      </c>
      <c r="AP964" s="3">
        <f t="shared" si="234"/>
        <v>29700</v>
      </c>
      <c r="AQ964" s="24">
        <f t="shared" si="231"/>
        <v>1485</v>
      </c>
      <c r="AR964" s="24">
        <f t="shared" si="232"/>
        <v>86949.869027777779</v>
      </c>
      <c r="AS964" s="24">
        <f t="shared" ref="AS964:AS1027" si="237">+AN964+AP964</f>
        <v>82809.39907407407</v>
      </c>
      <c r="AT964" t="s">
        <v>4881</v>
      </c>
      <c r="AU964" t="s">
        <v>1407</v>
      </c>
      <c r="AV964" t="s">
        <v>1328</v>
      </c>
      <c r="AW964">
        <v>1501495</v>
      </c>
      <c r="AX964" t="s">
        <v>102</v>
      </c>
      <c r="AY964">
        <v>108.643</v>
      </c>
      <c r="AZ964" s="3">
        <f t="shared" ref="AZ964:AZ1027" si="238">AR964/AY964</f>
        <v>800.32647319917328</v>
      </c>
      <c r="BA964" s="24">
        <f t="shared" ref="BA964:BA1027" si="239">AS964</f>
        <v>82809.39907407407</v>
      </c>
      <c r="BB964" s="24">
        <f t="shared" ref="BB964:BB1027" si="240">AR964-AS964</f>
        <v>4140.4699537037086</v>
      </c>
      <c r="BD964" t="s">
        <v>103</v>
      </c>
      <c r="BE964">
        <v>1</v>
      </c>
      <c r="BG964" t="s">
        <v>5315</v>
      </c>
      <c r="BI964" t="s">
        <v>144</v>
      </c>
      <c r="BN964" t="s">
        <v>5067</v>
      </c>
      <c r="BO964" t="s">
        <v>4881</v>
      </c>
      <c r="BP964" t="s">
        <v>5168</v>
      </c>
      <c r="BS964" t="e">
        <f>_xlfn.XLOOKUP(AV964,#REF!,#REF!)</f>
        <v>#REF!</v>
      </c>
    </row>
    <row r="965" spans="2:71" x14ac:dyDescent="0.2">
      <c r="C965" t="s">
        <v>94</v>
      </c>
      <c r="E965" t="s">
        <v>3069</v>
      </c>
      <c r="F965" t="s">
        <v>3070</v>
      </c>
      <c r="G965" t="s">
        <v>3071</v>
      </c>
      <c r="H965" s="1">
        <v>45558</v>
      </c>
      <c r="J965" t="s">
        <v>4778</v>
      </c>
      <c r="K965">
        <v>11</v>
      </c>
      <c r="L965" t="s">
        <v>4667</v>
      </c>
      <c r="M965" t="s">
        <v>3984</v>
      </c>
      <c r="N965" t="s">
        <v>4668</v>
      </c>
      <c r="O965" t="s">
        <v>98</v>
      </c>
      <c r="P965" t="s">
        <v>99</v>
      </c>
      <c r="Q965">
        <f t="shared" si="235"/>
        <v>31</v>
      </c>
      <c r="R965" s="3">
        <v>278011</v>
      </c>
      <c r="S965" s="3">
        <v>46335.166666666664</v>
      </c>
      <c r="T965" s="20">
        <v>0</v>
      </c>
      <c r="U965" s="3">
        <f t="shared" si="225"/>
        <v>0</v>
      </c>
      <c r="V965" s="21"/>
      <c r="W965" s="3">
        <v>1113.8261217948718</v>
      </c>
      <c r="X965" s="3">
        <v>643.54398148148152</v>
      </c>
      <c r="Y965" s="22">
        <v>115.83791666666666</v>
      </c>
      <c r="Z965">
        <v>75</v>
      </c>
      <c r="AB965" s="3">
        <v>2268.1723646549194</v>
      </c>
      <c r="AC965" s="3">
        <v>4167</v>
      </c>
      <c r="AD965" s="3">
        <f t="shared" si="224"/>
        <v>54718.547051264606</v>
      </c>
      <c r="AE965" s="3">
        <v>4154.166666666667</v>
      </c>
      <c r="AG965" s="3">
        <f t="shared" si="236"/>
        <v>58872.71371793127</v>
      </c>
      <c r="AJ965" s="3">
        <v>4428.6782206037651</v>
      </c>
      <c r="AK965" t="s">
        <v>166</v>
      </c>
      <c r="AL965" t="s">
        <v>165</v>
      </c>
      <c r="AM965" s="23">
        <v>0.05</v>
      </c>
      <c r="AN965" s="24">
        <f t="shared" si="226"/>
        <v>63301.391938535038</v>
      </c>
      <c r="AO965" s="25">
        <f t="shared" si="229"/>
        <v>3165.0695969267522</v>
      </c>
      <c r="AP965" s="3">
        <f t="shared" si="234"/>
        <v>29700</v>
      </c>
      <c r="AQ965" s="24">
        <f t="shared" si="231"/>
        <v>1485</v>
      </c>
      <c r="AR965" s="24">
        <f t="shared" si="232"/>
        <v>97651.461535461785</v>
      </c>
      <c r="AS965" s="24">
        <f t="shared" si="237"/>
        <v>93001.391938535031</v>
      </c>
      <c r="AT965" t="s">
        <v>225</v>
      </c>
      <c r="AU965" t="s">
        <v>225</v>
      </c>
      <c r="AV965" t="s">
        <v>156</v>
      </c>
      <c r="AW965" t="s">
        <v>4865</v>
      </c>
      <c r="AX965" t="s">
        <v>157</v>
      </c>
      <c r="AY965">
        <v>125.569</v>
      </c>
      <c r="AZ965" s="3">
        <f t="shared" si="238"/>
        <v>777.67173056615707</v>
      </c>
      <c r="BA965" s="24">
        <f t="shared" si="239"/>
        <v>93001.391938535031</v>
      </c>
      <c r="BB965" s="24">
        <f t="shared" si="240"/>
        <v>4650.0695969267545</v>
      </c>
      <c r="BD965" t="s">
        <v>103</v>
      </c>
      <c r="BE965">
        <v>1</v>
      </c>
      <c r="BG965" t="s">
        <v>5309</v>
      </c>
      <c r="BI965" t="s">
        <v>144</v>
      </c>
      <c r="BN965" t="s">
        <v>5067</v>
      </c>
      <c r="BO965" t="s">
        <v>5074</v>
      </c>
      <c r="BP965" t="s">
        <v>5177</v>
      </c>
      <c r="BS965" t="e">
        <f>_xlfn.XLOOKUP(AV965,#REF!,#REF!)</f>
        <v>#REF!</v>
      </c>
    </row>
    <row r="966" spans="2:71" x14ac:dyDescent="0.2">
      <c r="C966" t="s">
        <v>94</v>
      </c>
      <c r="E966" t="s">
        <v>3072</v>
      </c>
      <c r="F966" t="s">
        <v>3073</v>
      </c>
      <c r="G966" t="s">
        <v>3074</v>
      </c>
      <c r="H966" s="1">
        <v>45558</v>
      </c>
      <c r="J966" t="s">
        <v>4778</v>
      </c>
      <c r="K966">
        <v>11</v>
      </c>
      <c r="L966" t="s">
        <v>4667</v>
      </c>
      <c r="M966" t="s">
        <v>3984</v>
      </c>
      <c r="N966" t="s">
        <v>4668</v>
      </c>
      <c r="O966" t="s">
        <v>98</v>
      </c>
      <c r="P966" t="s">
        <v>99</v>
      </c>
      <c r="Q966">
        <f t="shared" si="235"/>
        <v>31</v>
      </c>
      <c r="R966" s="3">
        <v>252120</v>
      </c>
      <c r="S966" s="3">
        <v>30700</v>
      </c>
      <c r="T966" s="20">
        <v>0</v>
      </c>
      <c r="U966" s="3">
        <f t="shared" si="225"/>
        <v>0</v>
      </c>
      <c r="V966" s="21"/>
      <c r="W966" s="3">
        <v>1010.0961538461538</v>
      </c>
      <c r="X966" s="3">
        <v>583.6111111111112</v>
      </c>
      <c r="Y966" s="22">
        <v>105.05</v>
      </c>
      <c r="Z966">
        <v>75</v>
      </c>
      <c r="AB966" s="3">
        <v>1331.8085248651289</v>
      </c>
      <c r="AC966" s="3">
        <v>4167</v>
      </c>
      <c r="AD966" s="3">
        <f t="shared" si="224"/>
        <v>37972.565789822387</v>
      </c>
      <c r="AE966" s="3">
        <v>4154.166666666667</v>
      </c>
      <c r="AG966" s="3">
        <f t="shared" si="236"/>
        <v>42126.732456489051</v>
      </c>
      <c r="AJ966" s="3">
        <v>0</v>
      </c>
      <c r="AK966" t="s">
        <v>100</v>
      </c>
      <c r="AM966" s="23">
        <v>0.05</v>
      </c>
      <c r="AN966" s="24">
        <f t="shared" si="226"/>
        <v>42126.732456489051</v>
      </c>
      <c r="AO966" s="25">
        <f t="shared" si="229"/>
        <v>2106.3366228244527</v>
      </c>
      <c r="AP966" s="3">
        <f t="shared" si="234"/>
        <v>29700</v>
      </c>
      <c r="AQ966" s="24">
        <f t="shared" si="231"/>
        <v>1485</v>
      </c>
      <c r="AR966" s="24">
        <f t="shared" si="232"/>
        <v>75418.069079313515</v>
      </c>
      <c r="AS966" s="24">
        <f t="shared" si="237"/>
        <v>71826.732456489059</v>
      </c>
      <c r="AT966" t="s">
        <v>188</v>
      </c>
      <c r="AU966" t="s">
        <v>188</v>
      </c>
      <c r="AV966" t="s">
        <v>189</v>
      </c>
      <c r="AW966">
        <v>2530</v>
      </c>
      <c r="AX966" t="s">
        <v>190</v>
      </c>
      <c r="AY966">
        <v>65.109899999999996</v>
      </c>
      <c r="AZ966" s="3">
        <f t="shared" si="238"/>
        <v>1158.3195348067425</v>
      </c>
      <c r="BA966" s="24">
        <f t="shared" si="239"/>
        <v>71826.732456489059</v>
      </c>
      <c r="BB966" s="24">
        <f t="shared" si="240"/>
        <v>3591.3366228244558</v>
      </c>
      <c r="BD966" t="s">
        <v>103</v>
      </c>
      <c r="BE966">
        <v>1</v>
      </c>
      <c r="BG966" t="s">
        <v>5308</v>
      </c>
      <c r="BI966" t="s">
        <v>144</v>
      </c>
      <c r="BN966" t="s">
        <v>5067</v>
      </c>
      <c r="BO966" t="s">
        <v>188</v>
      </c>
      <c r="BP966" t="s">
        <v>5084</v>
      </c>
      <c r="BS966" t="e">
        <f>_xlfn.XLOOKUP(AV966,#REF!,#REF!)</f>
        <v>#REF!</v>
      </c>
    </row>
    <row r="967" spans="2:71" x14ac:dyDescent="0.2">
      <c r="C967" t="s">
        <v>94</v>
      </c>
      <c r="E967" t="s">
        <v>3075</v>
      </c>
      <c r="F967" t="s">
        <v>3076</v>
      </c>
      <c r="G967" t="s">
        <v>3077</v>
      </c>
      <c r="H967" s="1">
        <v>45558</v>
      </c>
      <c r="J967" t="s">
        <v>4778</v>
      </c>
      <c r="K967">
        <v>11</v>
      </c>
      <c r="L967" t="s">
        <v>4667</v>
      </c>
      <c r="M967" t="s">
        <v>3984</v>
      </c>
      <c r="N967" t="s">
        <v>4668</v>
      </c>
      <c r="O967" t="s">
        <v>98</v>
      </c>
      <c r="P967" t="s">
        <v>99</v>
      </c>
      <c r="Q967">
        <f t="shared" si="235"/>
        <v>31</v>
      </c>
      <c r="R967" s="3">
        <v>260574</v>
      </c>
      <c r="S967" s="3">
        <v>43429</v>
      </c>
      <c r="T967" s="20">
        <v>0</v>
      </c>
      <c r="U967" s="3">
        <f t="shared" si="225"/>
        <v>0</v>
      </c>
      <c r="V967" s="21"/>
      <c r="W967" s="3">
        <v>1043.9663461538462</v>
      </c>
      <c r="X967" s="3">
        <v>603.18055555555554</v>
      </c>
      <c r="Y967" s="22">
        <v>108.57250000000001</v>
      </c>
      <c r="Z967">
        <v>75</v>
      </c>
      <c r="AB967" s="3">
        <v>1434.2553344701389</v>
      </c>
      <c r="AC967" s="3">
        <v>4167</v>
      </c>
      <c r="AD967" s="3">
        <f t="shared" si="224"/>
        <v>50860.974736179538</v>
      </c>
      <c r="AE967" s="3">
        <v>4154.166666666667</v>
      </c>
      <c r="AG967" s="3">
        <f t="shared" si="236"/>
        <v>55015.141402846202</v>
      </c>
      <c r="AJ967" s="3">
        <v>0</v>
      </c>
      <c r="AK967" t="s">
        <v>100</v>
      </c>
      <c r="AM967" s="23">
        <v>0.05</v>
      </c>
      <c r="AN967" s="24">
        <f t="shared" si="226"/>
        <v>55015.141402846202</v>
      </c>
      <c r="AO967" s="25">
        <f t="shared" si="229"/>
        <v>2750.7570701423101</v>
      </c>
      <c r="AP967" s="3">
        <f t="shared" si="234"/>
        <v>29700</v>
      </c>
      <c r="AQ967" s="24">
        <f t="shared" si="231"/>
        <v>1485</v>
      </c>
      <c r="AR967" s="24">
        <f t="shared" si="232"/>
        <v>88950.898472988512</v>
      </c>
      <c r="AS967" s="24">
        <f t="shared" si="237"/>
        <v>84715.141402846202</v>
      </c>
      <c r="AT967" t="s">
        <v>3016</v>
      </c>
      <c r="AU967" t="s">
        <v>3016</v>
      </c>
      <c r="AV967" t="s">
        <v>3017</v>
      </c>
      <c r="AW967">
        <v>1951</v>
      </c>
      <c r="AX967" t="s">
        <v>102</v>
      </c>
      <c r="AY967">
        <v>108.643</v>
      </c>
      <c r="AZ967" s="3">
        <f t="shared" si="238"/>
        <v>818.74486596456757</v>
      </c>
      <c r="BA967" s="24">
        <f t="shared" si="239"/>
        <v>84715.141402846202</v>
      </c>
      <c r="BB967" s="24">
        <f t="shared" si="240"/>
        <v>4235.7570701423101</v>
      </c>
      <c r="BD967" t="s">
        <v>103</v>
      </c>
      <c r="BE967">
        <v>1</v>
      </c>
      <c r="BG967" t="s">
        <v>5325</v>
      </c>
      <c r="BI967" t="s">
        <v>144</v>
      </c>
      <c r="BN967" t="s">
        <v>5067</v>
      </c>
      <c r="BO967" t="s">
        <v>3016</v>
      </c>
      <c r="BP967" t="s">
        <v>5210</v>
      </c>
      <c r="BS967" t="e">
        <f>_xlfn.XLOOKUP(AV967,#REF!,#REF!)</f>
        <v>#REF!</v>
      </c>
    </row>
    <row r="968" spans="2:71" x14ac:dyDescent="0.2">
      <c r="C968" t="s">
        <v>94</v>
      </c>
      <c r="E968" t="s">
        <v>3078</v>
      </c>
      <c r="F968" t="s">
        <v>3079</v>
      </c>
      <c r="G968" t="s">
        <v>3080</v>
      </c>
      <c r="H968" s="1">
        <v>45558</v>
      </c>
      <c r="I968" s="1">
        <v>46093</v>
      </c>
      <c r="J968" t="s">
        <v>4952</v>
      </c>
      <c r="K968">
        <v>10</v>
      </c>
      <c r="L968" t="s">
        <v>4667</v>
      </c>
      <c r="M968" t="s">
        <v>3984</v>
      </c>
      <c r="N968" t="s">
        <v>4668</v>
      </c>
      <c r="O968" t="s">
        <v>98</v>
      </c>
      <c r="P968" t="s">
        <v>478</v>
      </c>
      <c r="Q968">
        <f t="shared" si="235"/>
        <v>12</v>
      </c>
      <c r="R968" s="3">
        <v>252120</v>
      </c>
      <c r="S968" s="3">
        <v>12135.548387096775</v>
      </c>
      <c r="T968" s="20">
        <v>0</v>
      </c>
      <c r="U968" s="3">
        <f t="shared" si="225"/>
        <v>0</v>
      </c>
      <c r="V968" s="21"/>
      <c r="W968" s="3">
        <v>1010.0961538461538</v>
      </c>
      <c r="X968" s="3">
        <v>583.6111111111112</v>
      </c>
      <c r="Y968" s="22">
        <v>105.05</v>
      </c>
      <c r="Z968">
        <v>75</v>
      </c>
      <c r="AB968" s="3">
        <v>0</v>
      </c>
      <c r="AC968" s="3">
        <v>4167</v>
      </c>
      <c r="AD968" s="3">
        <f t="shared" si="224"/>
        <v>18076.305652054041</v>
      </c>
      <c r="AE968" s="3">
        <v>4154.166666666667</v>
      </c>
      <c r="AG968" s="3">
        <f t="shared" si="236"/>
        <v>22230.472318720709</v>
      </c>
      <c r="AJ968" s="3">
        <v>4428.6782206037651</v>
      </c>
      <c r="AK968" t="s">
        <v>166</v>
      </c>
      <c r="AL968" t="s">
        <v>165</v>
      </c>
      <c r="AM968" s="23">
        <v>0.05</v>
      </c>
      <c r="AN968" s="24">
        <f t="shared" si="226"/>
        <v>26659.150539324473</v>
      </c>
      <c r="AO968" s="25">
        <f t="shared" si="229"/>
        <v>1332.9575269662237</v>
      </c>
      <c r="AP968" s="3">
        <f t="shared" si="234"/>
        <v>11496.774193548388</v>
      </c>
      <c r="AQ968" s="24">
        <f t="shared" si="231"/>
        <v>574.83870967741939</v>
      </c>
      <c r="AR968" s="24">
        <f t="shared" si="232"/>
        <v>40063.7209695165</v>
      </c>
      <c r="AS968" s="24">
        <f t="shared" si="237"/>
        <v>38155.92473287286</v>
      </c>
      <c r="AT968" t="s">
        <v>225</v>
      </c>
      <c r="AU968" t="s">
        <v>225</v>
      </c>
      <c r="AV968" t="s">
        <v>156</v>
      </c>
      <c r="AW968" t="s">
        <v>4825</v>
      </c>
      <c r="AX968" t="s">
        <v>157</v>
      </c>
      <c r="AY968">
        <v>125.569</v>
      </c>
      <c r="AZ968" s="3">
        <f t="shared" si="238"/>
        <v>319.05741838763151</v>
      </c>
      <c r="BA968" s="24">
        <f t="shared" si="239"/>
        <v>38155.92473287286</v>
      </c>
      <c r="BB968" s="24">
        <f t="shared" si="240"/>
        <v>1907.7962366436404</v>
      </c>
      <c r="BD968" t="s">
        <v>103</v>
      </c>
      <c r="BE968">
        <v>1</v>
      </c>
      <c r="BG968" t="s">
        <v>5309</v>
      </c>
      <c r="BI968" t="s">
        <v>144</v>
      </c>
      <c r="BN968" t="s">
        <v>5067</v>
      </c>
      <c r="BO968" t="s">
        <v>5074</v>
      </c>
      <c r="BP968" t="s">
        <v>5177</v>
      </c>
      <c r="BS968" t="e">
        <f>_xlfn.XLOOKUP(AV968,#REF!,#REF!)</f>
        <v>#REF!</v>
      </c>
    </row>
    <row r="969" spans="2:71" x14ac:dyDescent="0.2">
      <c r="C969" t="s">
        <v>94</v>
      </c>
      <c r="E969" t="s">
        <v>3081</v>
      </c>
      <c r="F969" t="s">
        <v>3082</v>
      </c>
      <c r="G969" t="s">
        <v>3083</v>
      </c>
      <c r="H969" s="1">
        <v>45565</v>
      </c>
      <c r="J969" t="s">
        <v>4708</v>
      </c>
      <c r="K969">
        <v>12</v>
      </c>
      <c r="L969" t="s">
        <v>4703</v>
      </c>
      <c r="M969" t="s">
        <v>4849</v>
      </c>
      <c r="N969" t="s">
        <v>4911</v>
      </c>
      <c r="O969" t="s">
        <v>98</v>
      </c>
      <c r="P969" t="s">
        <v>99</v>
      </c>
      <c r="Q969">
        <f t="shared" si="235"/>
        <v>31</v>
      </c>
      <c r="R969" s="3">
        <v>380717</v>
      </c>
      <c r="S969" s="3">
        <v>63452.833333333336</v>
      </c>
      <c r="T969" s="20">
        <v>0</v>
      </c>
      <c r="U969" s="3">
        <f t="shared" si="225"/>
        <v>0</v>
      </c>
      <c r="V969" s="21">
        <v>5400</v>
      </c>
      <c r="W969" s="3">
        <v>1525.3084935897434</v>
      </c>
      <c r="X969" s="3">
        <v>881.28935185185196</v>
      </c>
      <c r="Y969" s="22">
        <v>158.63208333333336</v>
      </c>
      <c r="Z969">
        <v>75</v>
      </c>
      <c r="AB969" s="3">
        <v>0</v>
      </c>
      <c r="AC969" s="3">
        <v>4167</v>
      </c>
      <c r="AD969" s="3">
        <f t="shared" ref="AD969:AD1032" si="241">S969+U969+V969+W969+X969+Y969+Z969+AA969+AB969+AC969</f>
        <v>75660.063262108277</v>
      </c>
      <c r="AE969" s="3">
        <v>5687.5</v>
      </c>
      <c r="AG969" s="3">
        <f t="shared" si="236"/>
        <v>81347.563262108277</v>
      </c>
      <c r="AI969" s="3">
        <v>5100</v>
      </c>
      <c r="AJ969" s="3">
        <v>5785.5624142824954</v>
      </c>
      <c r="AK969" t="s">
        <v>266</v>
      </c>
      <c r="AL969" t="s">
        <v>267</v>
      </c>
      <c r="AM969" s="23">
        <v>8.5000000000000006E-2</v>
      </c>
      <c r="AN969" s="24">
        <f t="shared" si="226"/>
        <v>92233.125676390773</v>
      </c>
      <c r="AO969" s="25">
        <f t="shared" si="229"/>
        <v>7839.8156824932166</v>
      </c>
      <c r="AP969" s="3">
        <v>0</v>
      </c>
      <c r="AQ969" s="24">
        <f t="shared" si="231"/>
        <v>0</v>
      </c>
      <c r="AR969" s="24">
        <f t="shared" si="232"/>
        <v>100072.941358884</v>
      </c>
      <c r="AS969" s="24">
        <f t="shared" si="237"/>
        <v>92233.125676390773</v>
      </c>
      <c r="AT969" t="s">
        <v>632</v>
      </c>
      <c r="AU969" t="s">
        <v>1837</v>
      </c>
      <c r="AV969" t="s">
        <v>1838</v>
      </c>
      <c r="AW969" t="s">
        <v>4850</v>
      </c>
      <c r="AX969" t="s">
        <v>169</v>
      </c>
      <c r="AY969">
        <v>1</v>
      </c>
      <c r="AZ969" s="3">
        <f t="shared" si="238"/>
        <v>100072.941358884</v>
      </c>
      <c r="BA969" s="24">
        <f t="shared" si="239"/>
        <v>92233.125676390773</v>
      </c>
      <c r="BB969" s="24">
        <f t="shared" si="240"/>
        <v>7839.815682493223</v>
      </c>
      <c r="BD969" t="s">
        <v>103</v>
      </c>
      <c r="BE969">
        <v>1</v>
      </c>
      <c r="BG969" t="s">
        <v>5317</v>
      </c>
      <c r="BI969" t="s">
        <v>199</v>
      </c>
      <c r="BN969" t="s">
        <v>5109</v>
      </c>
      <c r="BO969" t="s">
        <v>5061</v>
      </c>
      <c r="BP969" t="s">
        <v>5144</v>
      </c>
      <c r="BS969" t="e">
        <f>_xlfn.XLOOKUP(AV969,#REF!,#REF!)</f>
        <v>#REF!</v>
      </c>
    </row>
    <row r="970" spans="2:71" x14ac:dyDescent="0.2">
      <c r="C970" t="s">
        <v>94</v>
      </c>
      <c r="E970" t="s">
        <v>3084</v>
      </c>
      <c r="F970" t="s">
        <v>3085</v>
      </c>
      <c r="G970" t="s">
        <v>3086</v>
      </c>
      <c r="H970" s="1">
        <v>45565</v>
      </c>
      <c r="J970" t="s">
        <v>4708</v>
      </c>
      <c r="K970">
        <v>12</v>
      </c>
      <c r="L970" t="s">
        <v>4703</v>
      </c>
      <c r="M970" t="s">
        <v>293</v>
      </c>
      <c r="N970" t="s">
        <v>4668</v>
      </c>
      <c r="O970" t="s">
        <v>98</v>
      </c>
      <c r="P970" t="s">
        <v>99</v>
      </c>
      <c r="Q970">
        <f t="shared" si="235"/>
        <v>31</v>
      </c>
      <c r="R970" s="3">
        <v>389347</v>
      </c>
      <c r="S970" s="3">
        <v>69891.166666666672</v>
      </c>
      <c r="T970" s="20">
        <v>0</v>
      </c>
      <c r="U970" s="3">
        <f t="shared" si="225"/>
        <v>0</v>
      </c>
      <c r="V970" s="21"/>
      <c r="W970" s="3">
        <v>1559.8838141025642</v>
      </c>
      <c r="X970" s="3">
        <v>901.2662037037037</v>
      </c>
      <c r="Y970" s="22">
        <v>162.22791666666666</v>
      </c>
      <c r="Z970">
        <v>75</v>
      </c>
      <c r="AB970" s="3">
        <v>0</v>
      </c>
      <c r="AC970" s="3">
        <v>4167</v>
      </c>
      <c r="AD970" s="3">
        <f t="shared" si="241"/>
        <v>76756.544601139612</v>
      </c>
      <c r="AE970" s="3">
        <v>5687.5</v>
      </c>
      <c r="AG970" s="3">
        <f t="shared" si="236"/>
        <v>82444.044601139612</v>
      </c>
      <c r="AJ970" s="3">
        <v>7264.8</v>
      </c>
      <c r="AK970" t="s">
        <v>197</v>
      </c>
      <c r="AL970" t="s">
        <v>198</v>
      </c>
      <c r="AM970" s="23">
        <v>8.5000000000000006E-2</v>
      </c>
      <c r="AN970" s="24">
        <f t="shared" si="226"/>
        <v>89708.844601139615</v>
      </c>
      <c r="AO970" s="25">
        <f t="shared" si="229"/>
        <v>7625.2517910968681</v>
      </c>
      <c r="AP970" s="3">
        <f t="shared" ref="AP970:AP991" si="242">+(29700/31)*Q970</f>
        <v>29700</v>
      </c>
      <c r="AQ970" s="24">
        <f t="shared" si="231"/>
        <v>2524.5</v>
      </c>
      <c r="AR970" s="24">
        <f t="shared" si="232"/>
        <v>129558.59639223649</v>
      </c>
      <c r="AS970" s="24">
        <f t="shared" si="237"/>
        <v>119408.84460113962</v>
      </c>
      <c r="AT970" t="s">
        <v>134</v>
      </c>
      <c r="AU970" t="s">
        <v>134</v>
      </c>
      <c r="AV970" t="s">
        <v>135</v>
      </c>
      <c r="AW970">
        <v>35801</v>
      </c>
      <c r="AX970" t="s">
        <v>136</v>
      </c>
      <c r="AY970">
        <v>94.088300000000004</v>
      </c>
      <c r="AZ970" s="3">
        <f t="shared" si="238"/>
        <v>1376.9894491901382</v>
      </c>
      <c r="BA970" s="24">
        <f t="shared" si="239"/>
        <v>119408.84460113962</v>
      </c>
      <c r="BB970" s="24">
        <f t="shared" si="240"/>
        <v>10149.751791096875</v>
      </c>
      <c r="BD970" t="s">
        <v>103</v>
      </c>
      <c r="BE970">
        <v>1</v>
      </c>
      <c r="BG970" t="s">
        <v>5305</v>
      </c>
      <c r="BI970" t="s">
        <v>262</v>
      </c>
      <c r="BN970" t="s">
        <v>5086</v>
      </c>
      <c r="BO970" t="s">
        <v>5077</v>
      </c>
      <c r="BP970" t="s">
        <v>5078</v>
      </c>
      <c r="BS970" t="e">
        <f>_xlfn.XLOOKUP(AV970,#REF!,#REF!)</f>
        <v>#REF!</v>
      </c>
    </row>
    <row r="971" spans="2:71" x14ac:dyDescent="0.2">
      <c r="C971" t="s">
        <v>94</v>
      </c>
      <c r="E971" t="s">
        <v>3087</v>
      </c>
      <c r="F971" t="s">
        <v>3088</v>
      </c>
      <c r="G971" t="s">
        <v>3089</v>
      </c>
      <c r="H971" s="1">
        <v>45565</v>
      </c>
      <c r="J971" t="s">
        <v>4702</v>
      </c>
      <c r="K971">
        <v>13</v>
      </c>
      <c r="L971" t="s">
        <v>4691</v>
      </c>
      <c r="M971" t="s">
        <v>4444</v>
      </c>
      <c r="N971" t="s">
        <v>4668</v>
      </c>
      <c r="O971" t="s">
        <v>98</v>
      </c>
      <c r="P971" t="s">
        <v>99</v>
      </c>
      <c r="Q971">
        <f t="shared" si="235"/>
        <v>31</v>
      </c>
      <c r="R971" s="3">
        <v>324205</v>
      </c>
      <c r="S971" s="3">
        <v>54034.083333333336</v>
      </c>
      <c r="T971" s="20">
        <v>0</v>
      </c>
      <c r="U971" s="3">
        <f t="shared" si="225"/>
        <v>0</v>
      </c>
      <c r="V971" s="21"/>
      <c r="W971" s="3">
        <v>1298.8982371794871</v>
      </c>
      <c r="X971" s="3">
        <v>750.47453703703695</v>
      </c>
      <c r="Y971" s="22">
        <v>135.08541666666667</v>
      </c>
      <c r="Z971">
        <v>75</v>
      </c>
      <c r="AB971" s="3">
        <v>0</v>
      </c>
      <c r="AC971" s="3">
        <v>4167</v>
      </c>
      <c r="AD971" s="3">
        <f t="shared" si="241"/>
        <v>60460.541524216525</v>
      </c>
      <c r="AE971" s="3">
        <v>7046.666666666667</v>
      </c>
      <c r="AG971" s="3">
        <f t="shared" si="236"/>
        <v>67507.20819088319</v>
      </c>
      <c r="AJ971" s="3">
        <v>0</v>
      </c>
      <c r="AK971" t="s">
        <v>100</v>
      </c>
      <c r="AM971" s="23">
        <v>0.1</v>
      </c>
      <c r="AN971" s="24">
        <f t="shared" si="226"/>
        <v>67507.20819088319</v>
      </c>
      <c r="AO971" s="25">
        <f t="shared" si="229"/>
        <v>6750.7208190883193</v>
      </c>
      <c r="AP971" s="3">
        <f t="shared" si="242"/>
        <v>29700</v>
      </c>
      <c r="AQ971" s="24">
        <f t="shared" si="231"/>
        <v>2970</v>
      </c>
      <c r="AR971" s="24">
        <f t="shared" si="232"/>
        <v>106927.92900997151</v>
      </c>
      <c r="AS971" s="24">
        <f t="shared" si="237"/>
        <v>97207.20819088319</v>
      </c>
      <c r="AT971" t="s">
        <v>101</v>
      </c>
      <c r="AU971" t="s">
        <v>101</v>
      </c>
      <c r="AV971" t="s">
        <v>101</v>
      </c>
      <c r="AW971">
        <v>2047400</v>
      </c>
      <c r="AX971" t="s">
        <v>102</v>
      </c>
      <c r="AY971">
        <v>108.643</v>
      </c>
      <c r="AZ971" s="3">
        <f t="shared" si="238"/>
        <v>984.21370000802176</v>
      </c>
      <c r="BA971" s="24">
        <f t="shared" si="239"/>
        <v>97207.20819088319</v>
      </c>
      <c r="BB971" s="24">
        <f t="shared" si="240"/>
        <v>9720.7208190883248</v>
      </c>
      <c r="BD971" t="s">
        <v>103</v>
      </c>
      <c r="BE971">
        <v>1</v>
      </c>
      <c r="BG971" t="s">
        <v>5304</v>
      </c>
      <c r="BI971" t="s">
        <v>598</v>
      </c>
      <c r="BN971" t="s">
        <v>5193</v>
      </c>
      <c r="BO971" t="s">
        <v>5182</v>
      </c>
      <c r="BP971" t="s">
        <v>5182</v>
      </c>
    </row>
    <row r="972" spans="2:71" x14ac:dyDescent="0.2">
      <c r="C972" t="s">
        <v>94</v>
      </c>
      <c r="E972" t="s">
        <v>3090</v>
      </c>
      <c r="F972" t="s">
        <v>3091</v>
      </c>
      <c r="G972" t="s">
        <v>3092</v>
      </c>
      <c r="H972" s="1">
        <v>45565</v>
      </c>
      <c r="J972" t="s">
        <v>4678</v>
      </c>
      <c r="K972">
        <v>15</v>
      </c>
      <c r="L972" t="s">
        <v>4691</v>
      </c>
      <c r="M972" t="s">
        <v>4444</v>
      </c>
      <c r="N972" t="s">
        <v>4668</v>
      </c>
      <c r="O972" t="s">
        <v>98</v>
      </c>
      <c r="P972" t="s">
        <v>99</v>
      </c>
      <c r="Q972">
        <f t="shared" si="235"/>
        <v>31</v>
      </c>
      <c r="R972" s="3">
        <v>1290000</v>
      </c>
      <c r="S972" s="3">
        <v>215000</v>
      </c>
      <c r="T972" s="20">
        <v>0</v>
      </c>
      <c r="U972" s="3">
        <f t="shared" si="225"/>
        <v>0</v>
      </c>
      <c r="V972" s="21"/>
      <c r="W972" s="3">
        <v>5168.2692307692314</v>
      </c>
      <c r="X972" s="3">
        <v>2986.1111111111113</v>
      </c>
      <c r="Y972" s="22">
        <v>537.5</v>
      </c>
      <c r="Z972">
        <v>75</v>
      </c>
      <c r="AB972" s="3">
        <v>11013.032032538566</v>
      </c>
      <c r="AC972" s="3">
        <v>4167</v>
      </c>
      <c r="AD972" s="3">
        <f t="shared" si="241"/>
        <v>238946.9123744189</v>
      </c>
      <c r="AE972" s="3">
        <v>7046.666666666667</v>
      </c>
      <c r="AG972" s="3">
        <f t="shared" si="236"/>
        <v>245993.57904108556</v>
      </c>
      <c r="AJ972" s="3">
        <v>7372.3146980524034</v>
      </c>
      <c r="AK972" t="s">
        <v>433</v>
      </c>
      <c r="AL972" t="s">
        <v>434</v>
      </c>
      <c r="AM972" s="23">
        <v>0.1</v>
      </c>
      <c r="AN972" s="24">
        <f t="shared" si="226"/>
        <v>253365.89373913797</v>
      </c>
      <c r="AO972" s="25">
        <f t="shared" si="229"/>
        <v>25336.589373913797</v>
      </c>
      <c r="AP972" s="3">
        <f t="shared" si="242"/>
        <v>29700</v>
      </c>
      <c r="AQ972" s="24">
        <f t="shared" si="231"/>
        <v>2970</v>
      </c>
      <c r="AR972" s="24">
        <f t="shared" si="232"/>
        <v>311372.48311305174</v>
      </c>
      <c r="AS972" s="24">
        <f t="shared" si="237"/>
        <v>283065.89373913797</v>
      </c>
      <c r="AT972" t="s">
        <v>3093</v>
      </c>
      <c r="AU972" t="s">
        <v>3093</v>
      </c>
      <c r="AV972" t="s">
        <v>3094</v>
      </c>
      <c r="AW972" t="s">
        <v>4736</v>
      </c>
      <c r="AX972" t="s">
        <v>3095</v>
      </c>
      <c r="AY972">
        <v>0.58960999999999997</v>
      </c>
      <c r="AZ972" s="3">
        <f t="shared" si="238"/>
        <v>528099.05380344938</v>
      </c>
      <c r="BA972" s="24">
        <f t="shared" si="239"/>
        <v>283065.89373913797</v>
      </c>
      <c r="BB972" s="24">
        <f t="shared" si="240"/>
        <v>28306.589373913768</v>
      </c>
      <c r="BD972" t="s">
        <v>103</v>
      </c>
      <c r="BE972">
        <v>1</v>
      </c>
      <c r="BG972" t="s">
        <v>5326</v>
      </c>
      <c r="BI972" t="s">
        <v>435</v>
      </c>
      <c r="BN972" t="s">
        <v>5119</v>
      </c>
      <c r="BO972" t="s">
        <v>5132</v>
      </c>
      <c r="BP972" t="s">
        <v>3093</v>
      </c>
      <c r="BS972" t="e">
        <f>_xlfn.XLOOKUP(AV972,#REF!,#REF!)</f>
        <v>#REF!</v>
      </c>
    </row>
    <row r="973" spans="2:71" x14ac:dyDescent="0.2">
      <c r="C973" t="s">
        <v>94</v>
      </c>
      <c r="E973" t="s">
        <v>3096</v>
      </c>
      <c r="F973" t="s">
        <v>3097</v>
      </c>
      <c r="G973" t="s">
        <v>3098</v>
      </c>
      <c r="H973" s="1">
        <v>45565</v>
      </c>
      <c r="J973" t="s">
        <v>4702</v>
      </c>
      <c r="K973">
        <v>13</v>
      </c>
      <c r="L973" t="s">
        <v>4783</v>
      </c>
      <c r="M973" t="s">
        <v>3525</v>
      </c>
      <c r="N973" t="s">
        <v>4668</v>
      </c>
      <c r="O973" t="s">
        <v>98</v>
      </c>
      <c r="P973" t="s">
        <v>99</v>
      </c>
      <c r="Q973">
        <f t="shared" si="235"/>
        <v>31</v>
      </c>
      <c r="R973" s="3">
        <v>484656</v>
      </c>
      <c r="S973" s="3">
        <v>80775.916666666672</v>
      </c>
      <c r="T973" s="20">
        <v>0.15</v>
      </c>
      <c r="U973" s="3">
        <f t="shared" ref="U973:U1036" si="243">+S973*T973</f>
        <v>12116.387500000001</v>
      </c>
      <c r="V973" s="21"/>
      <c r="W973" s="3">
        <v>1941.7307692307693</v>
      </c>
      <c r="X973" s="3">
        <v>1121.8888888888891</v>
      </c>
      <c r="Y973" s="22">
        <v>201.94</v>
      </c>
      <c r="Z973">
        <v>75</v>
      </c>
      <c r="AB973" s="3">
        <v>4137.82663994635</v>
      </c>
      <c r="AC973" s="3">
        <v>4167</v>
      </c>
      <c r="AD973" s="3">
        <f t="shared" si="241"/>
        <v>104537.69046473267</v>
      </c>
      <c r="AE973" s="3">
        <v>13617.5</v>
      </c>
      <c r="AG973" s="3">
        <f t="shared" si="236"/>
        <v>118155.19046473267</v>
      </c>
      <c r="AJ973" s="3">
        <v>0</v>
      </c>
      <c r="AK973" t="s">
        <v>100</v>
      </c>
      <c r="AM973" s="23">
        <v>8.5000000000000006E-2</v>
      </c>
      <c r="AN973" s="24">
        <f t="shared" si="226"/>
        <v>118155.19046473267</v>
      </c>
      <c r="AO973" s="25">
        <f t="shared" si="229"/>
        <v>10043.191189502279</v>
      </c>
      <c r="AP973" s="3">
        <f t="shared" si="242"/>
        <v>29700</v>
      </c>
      <c r="AQ973" s="24">
        <f t="shared" si="231"/>
        <v>2524.5</v>
      </c>
      <c r="AR973" s="24">
        <f t="shared" si="232"/>
        <v>160422.88165423495</v>
      </c>
      <c r="AS973" s="24">
        <f t="shared" si="237"/>
        <v>147855.19046473267</v>
      </c>
      <c r="AT973" t="s">
        <v>101</v>
      </c>
      <c r="AU973" t="s">
        <v>101</v>
      </c>
      <c r="AV973" t="s">
        <v>101</v>
      </c>
      <c r="AW973">
        <v>2046100</v>
      </c>
      <c r="AX973" t="s">
        <v>102</v>
      </c>
      <c r="AY973">
        <v>108.643</v>
      </c>
      <c r="AZ973" s="3">
        <f t="shared" si="238"/>
        <v>1476.6057790583375</v>
      </c>
      <c r="BA973" s="24">
        <f t="shared" si="239"/>
        <v>147855.19046473267</v>
      </c>
      <c r="BB973" s="24">
        <f t="shared" si="240"/>
        <v>12567.691189502279</v>
      </c>
      <c r="BD973" t="s">
        <v>103</v>
      </c>
      <c r="BE973">
        <v>1</v>
      </c>
      <c r="BG973" t="s">
        <v>5304</v>
      </c>
      <c r="BI973" t="s">
        <v>2047</v>
      </c>
      <c r="BN973" t="s">
        <v>5197</v>
      </c>
      <c r="BO973" t="s">
        <v>5197</v>
      </c>
      <c r="BP973" t="s">
        <v>5197</v>
      </c>
    </row>
    <row r="974" spans="2:71" x14ac:dyDescent="0.2">
      <c r="C974" t="s">
        <v>94</v>
      </c>
      <c r="E974" t="s">
        <v>3099</v>
      </c>
      <c r="F974" t="s">
        <v>3100</v>
      </c>
      <c r="G974" t="s">
        <v>3101</v>
      </c>
      <c r="H974" s="1">
        <v>45572</v>
      </c>
      <c r="J974" t="s">
        <v>4697</v>
      </c>
      <c r="K974">
        <v>14</v>
      </c>
      <c r="L974" t="s">
        <v>4616</v>
      </c>
      <c r="M974" t="s">
        <v>4464</v>
      </c>
      <c r="N974" t="s">
        <v>4668</v>
      </c>
      <c r="O974" t="s">
        <v>98</v>
      </c>
      <c r="P974" t="s">
        <v>99</v>
      </c>
      <c r="Q974">
        <f t="shared" si="235"/>
        <v>31</v>
      </c>
      <c r="R974" s="3">
        <v>665273</v>
      </c>
      <c r="S974" s="3">
        <v>110878.83333333333</v>
      </c>
      <c r="T974" s="20">
        <v>0</v>
      </c>
      <c r="U974" s="3">
        <f t="shared" si="243"/>
        <v>0</v>
      </c>
      <c r="V974" s="21"/>
      <c r="W974" s="3">
        <v>2665.3565705128203</v>
      </c>
      <c r="X974" s="3">
        <v>1539.9837962962963</v>
      </c>
      <c r="Y974" s="22">
        <v>277.19708333333335</v>
      </c>
      <c r="Z974">
        <v>75</v>
      </c>
      <c r="AB974" s="3">
        <v>0</v>
      </c>
      <c r="AC974" s="3">
        <v>4167</v>
      </c>
      <c r="AD974" s="3">
        <f t="shared" si="241"/>
        <v>119603.37078347578</v>
      </c>
      <c r="AE974" s="3">
        <v>12402.5</v>
      </c>
      <c r="AG974" s="3">
        <f t="shared" si="236"/>
        <v>132005.87078347578</v>
      </c>
      <c r="AJ974" s="3">
        <v>0</v>
      </c>
      <c r="AK974" t="s">
        <v>100</v>
      </c>
      <c r="AM974" s="23">
        <v>0.05</v>
      </c>
      <c r="AN974" s="24">
        <f t="shared" si="226"/>
        <v>132005.87078347578</v>
      </c>
      <c r="AO974" s="25">
        <f t="shared" si="229"/>
        <v>6600.2935391737892</v>
      </c>
      <c r="AP974" s="3">
        <f t="shared" si="242"/>
        <v>29700</v>
      </c>
      <c r="AQ974" s="24">
        <f t="shared" si="231"/>
        <v>1485</v>
      </c>
      <c r="AR974" s="24">
        <f t="shared" si="232"/>
        <v>169791.16432264957</v>
      </c>
      <c r="AS974" s="24">
        <f t="shared" si="237"/>
        <v>161705.87078347578</v>
      </c>
      <c r="AT974" t="s">
        <v>101</v>
      </c>
      <c r="AU974" t="s">
        <v>101</v>
      </c>
      <c r="AV974" t="s">
        <v>101</v>
      </c>
      <c r="AW974">
        <v>2047100</v>
      </c>
      <c r="AX974" t="s">
        <v>102</v>
      </c>
      <c r="AY974">
        <v>108.643</v>
      </c>
      <c r="AZ974" s="3">
        <f t="shared" si="238"/>
        <v>1562.835749405388</v>
      </c>
      <c r="BA974" s="24">
        <f t="shared" si="239"/>
        <v>161705.87078347578</v>
      </c>
      <c r="BB974" s="24">
        <f t="shared" si="240"/>
        <v>8085.2935391737847</v>
      </c>
      <c r="BD974" t="s">
        <v>103</v>
      </c>
      <c r="BE974">
        <v>1</v>
      </c>
      <c r="BG974" t="s">
        <v>5304</v>
      </c>
      <c r="BI974" t="s">
        <v>243</v>
      </c>
      <c r="BN974" t="s">
        <v>5131</v>
      </c>
      <c r="BO974" t="s">
        <v>5066</v>
      </c>
      <c r="BP974" t="s">
        <v>5066</v>
      </c>
    </row>
    <row r="975" spans="2:71" x14ac:dyDescent="0.2">
      <c r="C975" t="s">
        <v>94</v>
      </c>
      <c r="E975" t="s">
        <v>3102</v>
      </c>
      <c r="F975" t="s">
        <v>3103</v>
      </c>
      <c r="G975" t="s">
        <v>3104</v>
      </c>
      <c r="H975" s="1">
        <v>45572</v>
      </c>
      <c r="J975" t="s">
        <v>4702</v>
      </c>
      <c r="K975">
        <v>13</v>
      </c>
      <c r="L975" t="s">
        <v>4691</v>
      </c>
      <c r="M975" t="s">
        <v>4444</v>
      </c>
      <c r="N975" t="s">
        <v>4668</v>
      </c>
      <c r="O975" t="s">
        <v>98</v>
      </c>
      <c r="P975" t="s">
        <v>99</v>
      </c>
      <c r="Q975">
        <f t="shared" si="235"/>
        <v>31</v>
      </c>
      <c r="R975" s="3">
        <v>498464</v>
      </c>
      <c r="S975" s="3">
        <v>83077.333333333328</v>
      </c>
      <c r="T975" s="20">
        <v>0</v>
      </c>
      <c r="U975" s="3">
        <f t="shared" si="243"/>
        <v>0</v>
      </c>
      <c r="V975" s="21"/>
      <c r="W975" s="3">
        <v>1997.0512820512822</v>
      </c>
      <c r="X975" s="3">
        <v>1153.8518518518517</v>
      </c>
      <c r="Y975" s="22">
        <v>207.69333333333333</v>
      </c>
      <c r="Z975">
        <v>75</v>
      </c>
      <c r="AB975" s="3">
        <v>4255.6404709921117</v>
      </c>
      <c r="AC975" s="3">
        <v>4167</v>
      </c>
      <c r="AD975" s="3">
        <f t="shared" si="241"/>
        <v>94933.570271561912</v>
      </c>
      <c r="AE975" s="3">
        <v>7046.666666666667</v>
      </c>
      <c r="AG975" s="3">
        <f t="shared" si="236"/>
        <v>101980.23693822858</v>
      </c>
      <c r="AJ975" s="3">
        <v>0</v>
      </c>
      <c r="AK975" t="s">
        <v>100</v>
      </c>
      <c r="AM975" s="23">
        <v>0.1</v>
      </c>
      <c r="AN975" s="24">
        <f t="shared" si="226"/>
        <v>101980.23693822858</v>
      </c>
      <c r="AO975" s="25">
        <f t="shared" si="229"/>
        <v>10198.023693822859</v>
      </c>
      <c r="AP975" s="3">
        <f t="shared" si="242"/>
        <v>29700</v>
      </c>
      <c r="AQ975" s="24">
        <f t="shared" si="231"/>
        <v>2970</v>
      </c>
      <c r="AR975" s="24">
        <f t="shared" si="232"/>
        <v>144848.26063205145</v>
      </c>
      <c r="AS975" s="24">
        <f t="shared" si="237"/>
        <v>131680.2369382286</v>
      </c>
      <c r="AT975" t="s">
        <v>134</v>
      </c>
      <c r="AU975" t="s">
        <v>134</v>
      </c>
      <c r="AV975" t="s">
        <v>135</v>
      </c>
      <c r="AW975">
        <v>37208</v>
      </c>
      <c r="AX975" t="s">
        <v>136</v>
      </c>
      <c r="AY975">
        <v>94.088300000000004</v>
      </c>
      <c r="AZ975" s="3">
        <f t="shared" si="238"/>
        <v>1539.4928023149685</v>
      </c>
      <c r="BA975" s="24">
        <f t="shared" si="239"/>
        <v>131680.2369382286</v>
      </c>
      <c r="BB975" s="24">
        <f t="shared" si="240"/>
        <v>13168.023693822848</v>
      </c>
      <c r="BD975" t="s">
        <v>103</v>
      </c>
      <c r="BE975">
        <v>1</v>
      </c>
      <c r="BG975" t="s">
        <v>5305</v>
      </c>
      <c r="BI975" t="s">
        <v>451</v>
      </c>
      <c r="BN975" t="s">
        <v>5211</v>
      </c>
      <c r="BO975" t="s">
        <v>5186</v>
      </c>
      <c r="BP975" t="s">
        <v>5186</v>
      </c>
      <c r="BS975" t="e">
        <f>_xlfn.XLOOKUP(AV975,#REF!,#REF!)</f>
        <v>#REF!</v>
      </c>
    </row>
    <row r="976" spans="2:71" x14ac:dyDescent="0.2">
      <c r="B976">
        <f>+COUNTIF(F976:F4143,F976)</f>
        <v>2</v>
      </c>
      <c r="C976" t="s">
        <v>94</v>
      </c>
      <c r="E976" t="s">
        <v>3105</v>
      </c>
      <c r="F976" t="s">
        <v>3106</v>
      </c>
      <c r="G976" t="s">
        <v>3107</v>
      </c>
      <c r="H976" s="1">
        <v>45579</v>
      </c>
      <c r="J976" t="s">
        <v>4708</v>
      </c>
      <c r="K976">
        <v>12</v>
      </c>
      <c r="L976" t="s">
        <v>4703</v>
      </c>
      <c r="M976" t="s">
        <v>293</v>
      </c>
      <c r="N976" t="s">
        <v>4668</v>
      </c>
      <c r="O976" t="s">
        <v>98</v>
      </c>
      <c r="P976" t="s">
        <v>99</v>
      </c>
      <c r="Q976">
        <f t="shared" si="235"/>
        <v>31</v>
      </c>
      <c r="R976" s="3">
        <v>353778</v>
      </c>
      <c r="S976" s="3">
        <v>58962.916666666664</v>
      </c>
      <c r="T976" s="20">
        <v>0</v>
      </c>
      <c r="U976" s="3">
        <f t="shared" si="243"/>
        <v>0</v>
      </c>
      <c r="V976" s="21"/>
      <c r="W976" s="3">
        <v>1417.3798076923076</v>
      </c>
      <c r="X976" s="3">
        <v>818.93055555555554</v>
      </c>
      <c r="Y976" s="22">
        <v>147.4075</v>
      </c>
      <c r="Z976">
        <v>75</v>
      </c>
      <c r="AB976" s="3">
        <v>0</v>
      </c>
      <c r="AC976" s="3">
        <v>5167</v>
      </c>
      <c r="AD976" s="3">
        <f t="shared" si="241"/>
        <v>66588.634529914532</v>
      </c>
      <c r="AE976" s="3">
        <v>5687.5</v>
      </c>
      <c r="AG976" s="3">
        <f t="shared" si="236"/>
        <v>72276.134529914532</v>
      </c>
      <c r="AJ976" s="3">
        <v>25969.360295241226</v>
      </c>
      <c r="AK976" t="s">
        <v>529</v>
      </c>
      <c r="AL976" t="s">
        <v>530</v>
      </c>
      <c r="AM976" s="23">
        <v>8.5000000000000006E-2</v>
      </c>
      <c r="AN976" s="24">
        <f t="shared" si="226"/>
        <v>98245.494825155765</v>
      </c>
      <c r="AO976" s="25">
        <f t="shared" si="229"/>
        <v>8350.86706013824</v>
      </c>
      <c r="AP976" s="3">
        <f t="shared" si="242"/>
        <v>29700</v>
      </c>
      <c r="AQ976" s="24">
        <f t="shared" si="231"/>
        <v>2524.5</v>
      </c>
      <c r="AR976" s="24">
        <f t="shared" si="232"/>
        <v>138820.861885294</v>
      </c>
      <c r="AS976" s="24">
        <f t="shared" si="237"/>
        <v>127945.49482515577</v>
      </c>
      <c r="AT976" t="s">
        <v>141</v>
      </c>
      <c r="AU976" t="s">
        <v>141</v>
      </c>
      <c r="AV976" t="s">
        <v>142</v>
      </c>
      <c r="AW976">
        <v>1201</v>
      </c>
      <c r="AX976" t="s">
        <v>143</v>
      </c>
      <c r="AY976">
        <v>67.992199999999997</v>
      </c>
      <c r="AZ976" s="3">
        <f t="shared" si="238"/>
        <v>2041.7174600217968</v>
      </c>
      <c r="BA976" s="24">
        <f t="shared" si="239"/>
        <v>127945.49482515577</v>
      </c>
      <c r="BB976" s="24">
        <f t="shared" si="240"/>
        <v>10875.367060138233</v>
      </c>
      <c r="BD976" t="s">
        <v>103</v>
      </c>
      <c r="BE976">
        <v>1</v>
      </c>
      <c r="BG976" t="s">
        <v>5306</v>
      </c>
      <c r="BI976" t="s">
        <v>531</v>
      </c>
      <c r="BN976" t="s">
        <v>5125</v>
      </c>
      <c r="BO976" t="s">
        <v>5068</v>
      </c>
      <c r="BP976" t="s">
        <v>5062</v>
      </c>
      <c r="BS976" t="e">
        <f>_xlfn.XLOOKUP(AV976,#REF!,#REF!)</f>
        <v>#REF!</v>
      </c>
    </row>
    <row r="977" spans="2:71" x14ac:dyDescent="0.2">
      <c r="C977" t="s">
        <v>94</v>
      </c>
      <c r="E977" t="s">
        <v>3108</v>
      </c>
      <c r="F977" t="s">
        <v>3109</v>
      </c>
      <c r="G977" t="s">
        <v>3110</v>
      </c>
      <c r="H977" s="1">
        <v>45572</v>
      </c>
      <c r="J977" t="s">
        <v>4952</v>
      </c>
      <c r="K977">
        <v>10</v>
      </c>
      <c r="L977" t="s">
        <v>4667</v>
      </c>
      <c r="M977" t="s">
        <v>3984</v>
      </c>
      <c r="N977" t="s">
        <v>4668</v>
      </c>
      <c r="O977" t="s">
        <v>98</v>
      </c>
      <c r="P977" t="s">
        <v>99</v>
      </c>
      <c r="Q977">
        <f t="shared" si="235"/>
        <v>31</v>
      </c>
      <c r="R977" s="3">
        <v>252120</v>
      </c>
      <c r="S977" s="3">
        <v>34648.333333333336</v>
      </c>
      <c r="T977" s="20">
        <v>0</v>
      </c>
      <c r="U977" s="3">
        <f t="shared" si="243"/>
        <v>0</v>
      </c>
      <c r="V977" s="21"/>
      <c r="W977" s="3">
        <v>1010.0961538461538</v>
      </c>
      <c r="X977" s="3">
        <v>583.6111111111112</v>
      </c>
      <c r="Y977" s="22">
        <v>105.05</v>
      </c>
      <c r="Z977">
        <v>75</v>
      </c>
      <c r="AB977" s="3">
        <v>0</v>
      </c>
      <c r="AC977" s="3">
        <v>4167</v>
      </c>
      <c r="AD977" s="3">
        <f t="shared" si="241"/>
        <v>40589.090598290604</v>
      </c>
      <c r="AE977" s="3">
        <v>4154.166666666667</v>
      </c>
      <c r="AG977" s="3">
        <f t="shared" si="236"/>
        <v>44743.257264957268</v>
      </c>
      <c r="AJ977" s="3">
        <v>0</v>
      </c>
      <c r="AK977" t="s">
        <v>100</v>
      </c>
      <c r="AM977" s="23">
        <v>0.05</v>
      </c>
      <c r="AN977" s="24">
        <f t="shared" ref="AN977:AN1040" si="244">AG977+AJ977+AH977+AI977</f>
        <v>44743.257264957268</v>
      </c>
      <c r="AO977" s="25">
        <f t="shared" si="229"/>
        <v>2237.1628632478637</v>
      </c>
      <c r="AP977" s="3">
        <f t="shared" si="242"/>
        <v>29700</v>
      </c>
      <c r="AQ977" s="24">
        <f t="shared" si="231"/>
        <v>1485</v>
      </c>
      <c r="AR977" s="24">
        <f t="shared" si="232"/>
        <v>78165.420128205122</v>
      </c>
      <c r="AS977" s="24">
        <f t="shared" si="237"/>
        <v>74443.257264957268</v>
      </c>
      <c r="AT977" t="s">
        <v>188</v>
      </c>
      <c r="AU977" t="s">
        <v>188</v>
      </c>
      <c r="AV977" t="s">
        <v>189</v>
      </c>
      <c r="AW977">
        <v>5185</v>
      </c>
      <c r="AX977" t="s">
        <v>190</v>
      </c>
      <c r="AY977">
        <v>65.109899999999996</v>
      </c>
      <c r="AZ977" s="3">
        <f t="shared" si="238"/>
        <v>1200.515131004734</v>
      </c>
      <c r="BA977" s="24">
        <f t="shared" si="239"/>
        <v>74443.257264957268</v>
      </c>
      <c r="BB977" s="24">
        <f t="shared" si="240"/>
        <v>3722.1628632478532</v>
      </c>
      <c r="BD977" t="s">
        <v>103</v>
      </c>
      <c r="BE977">
        <v>1</v>
      </c>
      <c r="BG977" t="s">
        <v>5308</v>
      </c>
      <c r="BI977" t="s">
        <v>144</v>
      </c>
      <c r="BN977" t="s">
        <v>5067</v>
      </c>
      <c r="BO977" t="s">
        <v>188</v>
      </c>
      <c r="BP977" t="s">
        <v>5095</v>
      </c>
      <c r="BS977" t="e">
        <f>_xlfn.XLOOKUP(AV977,#REF!,#REF!)</f>
        <v>#REF!</v>
      </c>
    </row>
    <row r="978" spans="2:71" x14ac:dyDescent="0.2">
      <c r="C978" t="s">
        <v>94</v>
      </c>
      <c r="E978" t="s">
        <v>3111</v>
      </c>
      <c r="F978" t="s">
        <v>3112</v>
      </c>
      <c r="G978" t="s">
        <v>3113</v>
      </c>
      <c r="H978" s="1">
        <v>45572</v>
      </c>
      <c r="J978" t="s">
        <v>4778</v>
      </c>
      <c r="K978">
        <v>11</v>
      </c>
      <c r="L978" t="s">
        <v>4667</v>
      </c>
      <c r="M978" t="s">
        <v>3984</v>
      </c>
      <c r="N978" t="s">
        <v>4668</v>
      </c>
      <c r="O978" t="s">
        <v>98</v>
      </c>
      <c r="P978" t="s">
        <v>99</v>
      </c>
      <c r="Q978">
        <f t="shared" si="235"/>
        <v>31</v>
      </c>
      <c r="R978" s="3">
        <v>268736</v>
      </c>
      <c r="S978" s="3">
        <v>44789.333333333336</v>
      </c>
      <c r="T978" s="20">
        <v>0</v>
      </c>
      <c r="U978" s="3">
        <f t="shared" si="243"/>
        <v>0</v>
      </c>
      <c r="V978" s="21"/>
      <c r="W978" s="3">
        <v>1076.6666666666667</v>
      </c>
      <c r="X978" s="3">
        <v>622.07407407407413</v>
      </c>
      <c r="Y978" s="22">
        <v>111.97333333333334</v>
      </c>
      <c r="Z978">
        <v>75</v>
      </c>
      <c r="AB978" s="3">
        <v>0</v>
      </c>
      <c r="AC978" s="3">
        <v>4167</v>
      </c>
      <c r="AD978" s="3">
        <f t="shared" si="241"/>
        <v>50842.047407407408</v>
      </c>
      <c r="AE978" s="3">
        <v>4154.166666666667</v>
      </c>
      <c r="AG978" s="3">
        <f t="shared" si="236"/>
        <v>54996.214074074072</v>
      </c>
      <c r="AJ978" s="3">
        <v>0</v>
      </c>
      <c r="AK978" t="s">
        <v>100</v>
      </c>
      <c r="AM978" s="23">
        <v>0.05</v>
      </c>
      <c r="AN978" s="24">
        <f t="shared" si="244"/>
        <v>54996.214074074072</v>
      </c>
      <c r="AO978" s="25">
        <f t="shared" si="229"/>
        <v>2749.8107037037039</v>
      </c>
      <c r="AP978" s="3">
        <f t="shared" si="242"/>
        <v>29700</v>
      </c>
      <c r="AQ978" s="24">
        <f t="shared" si="231"/>
        <v>1485</v>
      </c>
      <c r="AR978" s="24">
        <f t="shared" si="232"/>
        <v>88931.024777777784</v>
      </c>
      <c r="AS978" s="24">
        <f t="shared" si="237"/>
        <v>84696.214074074072</v>
      </c>
      <c r="AT978" t="s">
        <v>188</v>
      </c>
      <c r="AU978" t="s">
        <v>188</v>
      </c>
      <c r="AV978" t="s">
        <v>189</v>
      </c>
      <c r="AW978">
        <v>5185</v>
      </c>
      <c r="AX978" t="s">
        <v>190</v>
      </c>
      <c r="AY978">
        <v>65.109899999999996</v>
      </c>
      <c r="AZ978" s="3">
        <f t="shared" si="238"/>
        <v>1365.860257468953</v>
      </c>
      <c r="BA978" s="24">
        <f t="shared" si="239"/>
        <v>84696.214074074072</v>
      </c>
      <c r="BB978" s="24">
        <f t="shared" si="240"/>
        <v>4234.8107037037116</v>
      </c>
      <c r="BD978" t="s">
        <v>103</v>
      </c>
      <c r="BE978">
        <v>1</v>
      </c>
      <c r="BG978" t="s">
        <v>5308</v>
      </c>
      <c r="BI978" t="s">
        <v>144</v>
      </c>
      <c r="BN978" t="s">
        <v>5067</v>
      </c>
      <c r="BO978" t="s">
        <v>188</v>
      </c>
      <c r="BP978" t="s">
        <v>5095</v>
      </c>
      <c r="BS978" t="e">
        <f>_xlfn.XLOOKUP(AV978,#REF!,#REF!)</f>
        <v>#REF!</v>
      </c>
    </row>
    <row r="979" spans="2:71" x14ac:dyDescent="0.2">
      <c r="C979" t="s">
        <v>94</v>
      </c>
      <c r="E979" t="s">
        <v>3114</v>
      </c>
      <c r="F979" t="s">
        <v>3115</v>
      </c>
      <c r="G979" t="s">
        <v>3116</v>
      </c>
      <c r="H979" s="1">
        <v>45572</v>
      </c>
      <c r="J979" t="s">
        <v>4778</v>
      </c>
      <c r="K979">
        <v>11</v>
      </c>
      <c r="L979" t="s">
        <v>4667</v>
      </c>
      <c r="M979" t="s">
        <v>3984</v>
      </c>
      <c r="N979" t="s">
        <v>4668</v>
      </c>
      <c r="O979" t="s">
        <v>98</v>
      </c>
      <c r="P979" t="s">
        <v>99</v>
      </c>
      <c r="Q979">
        <f t="shared" si="235"/>
        <v>31</v>
      </c>
      <c r="R979" s="3">
        <v>252120</v>
      </c>
      <c r="S979" s="3">
        <v>39718.833333333336</v>
      </c>
      <c r="T979" s="20">
        <v>0</v>
      </c>
      <c r="U979" s="3">
        <f t="shared" si="243"/>
        <v>0</v>
      </c>
      <c r="V979" s="21"/>
      <c r="W979" s="3">
        <v>1010.0961538461538</v>
      </c>
      <c r="X979" s="3">
        <v>583.6111111111112</v>
      </c>
      <c r="Y979" s="22">
        <v>105.05</v>
      </c>
      <c r="Z979">
        <v>75</v>
      </c>
      <c r="AB979" s="3">
        <v>0</v>
      </c>
      <c r="AC979" s="3">
        <v>4167</v>
      </c>
      <c r="AD979" s="3">
        <f t="shared" si="241"/>
        <v>45659.590598290604</v>
      </c>
      <c r="AE979" s="3">
        <v>4154.166666666667</v>
      </c>
      <c r="AG979" s="3">
        <f t="shared" si="236"/>
        <v>49813.757264957268</v>
      </c>
      <c r="AJ979" s="3">
        <v>4428.6782206037651</v>
      </c>
      <c r="AK979" t="s">
        <v>166</v>
      </c>
      <c r="AL979" t="s">
        <v>165</v>
      </c>
      <c r="AM979" s="23">
        <v>0.05</v>
      </c>
      <c r="AN979" s="24">
        <f t="shared" si="244"/>
        <v>54242.435485561036</v>
      </c>
      <c r="AO979" s="25">
        <f t="shared" si="229"/>
        <v>2712.1217742780518</v>
      </c>
      <c r="AP979" s="3">
        <f t="shared" si="242"/>
        <v>29700</v>
      </c>
      <c r="AQ979" s="24">
        <f t="shared" si="231"/>
        <v>1485</v>
      </c>
      <c r="AR979" s="24">
        <f t="shared" si="232"/>
        <v>88139.557259839086</v>
      </c>
      <c r="AS979" s="24">
        <f t="shared" si="237"/>
        <v>83942.435485561029</v>
      </c>
      <c r="AT979" t="s">
        <v>225</v>
      </c>
      <c r="AU979" t="s">
        <v>225</v>
      </c>
      <c r="AV979" t="s">
        <v>156</v>
      </c>
      <c r="AW979" t="s">
        <v>4927</v>
      </c>
      <c r="AX979" t="s">
        <v>157</v>
      </c>
      <c r="AY979">
        <v>125.569</v>
      </c>
      <c r="AZ979" s="3">
        <f t="shared" si="238"/>
        <v>701.92131226528113</v>
      </c>
      <c r="BA979" s="24">
        <f t="shared" si="239"/>
        <v>83942.435485561029</v>
      </c>
      <c r="BB979" s="24">
        <f t="shared" si="240"/>
        <v>4197.1217742780573</v>
      </c>
      <c r="BD979" t="s">
        <v>103</v>
      </c>
      <c r="BE979">
        <v>1</v>
      </c>
      <c r="BG979" t="s">
        <v>5309</v>
      </c>
      <c r="BI979" t="s">
        <v>144</v>
      </c>
      <c r="BN979" t="s">
        <v>5067</v>
      </c>
      <c r="BO979" t="s">
        <v>5074</v>
      </c>
      <c r="BP979" t="s">
        <v>5172</v>
      </c>
      <c r="BS979" t="e">
        <f>_xlfn.XLOOKUP(AV979,#REF!,#REF!)</f>
        <v>#REF!</v>
      </c>
    </row>
    <row r="980" spans="2:71" x14ac:dyDescent="0.2">
      <c r="B980">
        <f>+COUNTIF(F980:F4147,F980)</f>
        <v>2</v>
      </c>
      <c r="C980" t="s">
        <v>94</v>
      </c>
      <c r="E980" t="s">
        <v>3117</v>
      </c>
      <c r="F980" t="s">
        <v>3118</v>
      </c>
      <c r="G980" t="s">
        <v>3119</v>
      </c>
      <c r="H980" s="1">
        <v>45572</v>
      </c>
      <c r="J980" t="s">
        <v>4952</v>
      </c>
      <c r="K980">
        <v>10</v>
      </c>
      <c r="L980" t="s">
        <v>4667</v>
      </c>
      <c r="M980" t="s">
        <v>3984</v>
      </c>
      <c r="N980" t="s">
        <v>4668</v>
      </c>
      <c r="O980" t="s">
        <v>98</v>
      </c>
      <c r="P980" t="s">
        <v>99</v>
      </c>
      <c r="Q980">
        <f t="shared" si="235"/>
        <v>31</v>
      </c>
      <c r="R980" s="3">
        <v>252120</v>
      </c>
      <c r="S980" s="3">
        <v>36764.583333333336</v>
      </c>
      <c r="T980" s="20">
        <v>0</v>
      </c>
      <c r="U980" s="3">
        <f t="shared" si="243"/>
        <v>0</v>
      </c>
      <c r="V980" s="21"/>
      <c r="W980" s="3">
        <v>1010.0961538461538</v>
      </c>
      <c r="X980" s="3">
        <v>583.6111111111112</v>
      </c>
      <c r="Y980" s="22">
        <v>105.05</v>
      </c>
      <c r="Z980">
        <v>75</v>
      </c>
      <c r="AB980" s="3">
        <v>0</v>
      </c>
      <c r="AC980" s="3">
        <v>4167</v>
      </c>
      <c r="AD980" s="3">
        <f t="shared" si="241"/>
        <v>42705.340598290604</v>
      </c>
      <c r="AE980" s="3">
        <v>4154.166666666667</v>
      </c>
      <c r="AG980" s="3">
        <f t="shared" si="236"/>
        <v>46859.507264957268</v>
      </c>
      <c r="AJ980" s="3">
        <v>0</v>
      </c>
      <c r="AK980" t="s">
        <v>100</v>
      </c>
      <c r="AM980" s="23">
        <v>0.05</v>
      </c>
      <c r="AN980" s="24">
        <f t="shared" si="244"/>
        <v>46859.507264957268</v>
      </c>
      <c r="AO980" s="25">
        <f t="shared" si="229"/>
        <v>2342.9753632478637</v>
      </c>
      <c r="AP980" s="3">
        <f t="shared" si="242"/>
        <v>29700</v>
      </c>
      <c r="AQ980" s="24">
        <f t="shared" si="231"/>
        <v>1485</v>
      </c>
      <c r="AR980" s="24">
        <f t="shared" si="232"/>
        <v>80387.482628205122</v>
      </c>
      <c r="AS980" s="24">
        <f t="shared" si="237"/>
        <v>76559.507264957268</v>
      </c>
      <c r="AT980" t="s">
        <v>141</v>
      </c>
      <c r="AU980" t="s">
        <v>141</v>
      </c>
      <c r="AV980" t="s">
        <v>142</v>
      </c>
      <c r="AW980">
        <v>2653</v>
      </c>
      <c r="AX980" t="s">
        <v>143</v>
      </c>
      <c r="AY980">
        <v>67.992199999999997</v>
      </c>
      <c r="AZ980" s="3">
        <f t="shared" si="238"/>
        <v>1182.3044794580132</v>
      </c>
      <c r="BA980" s="24">
        <f t="shared" si="239"/>
        <v>76559.507264957268</v>
      </c>
      <c r="BB980" s="24">
        <f t="shared" si="240"/>
        <v>3827.9753632478532</v>
      </c>
      <c r="BD980" t="s">
        <v>103</v>
      </c>
      <c r="BE980">
        <v>1</v>
      </c>
      <c r="BG980" t="s">
        <v>5306</v>
      </c>
      <c r="BI980" t="s">
        <v>144</v>
      </c>
      <c r="BN980" t="s">
        <v>5067</v>
      </c>
      <c r="BO980" t="s">
        <v>5068</v>
      </c>
      <c r="BP980" t="s">
        <v>5137</v>
      </c>
      <c r="BS980" t="e">
        <f>_xlfn.XLOOKUP(AV980,#REF!,#REF!)</f>
        <v>#REF!</v>
      </c>
    </row>
    <row r="981" spans="2:71" x14ac:dyDescent="0.2">
      <c r="C981" t="s">
        <v>94</v>
      </c>
      <c r="E981" t="s">
        <v>3120</v>
      </c>
      <c r="F981" t="s">
        <v>3121</v>
      </c>
      <c r="G981" t="s">
        <v>3122</v>
      </c>
      <c r="H981" s="1">
        <v>45579</v>
      </c>
      <c r="J981" t="s">
        <v>4702</v>
      </c>
      <c r="K981">
        <v>13</v>
      </c>
      <c r="L981" t="s">
        <v>4791</v>
      </c>
      <c r="M981" t="s">
        <v>4579</v>
      </c>
      <c r="N981" t="s">
        <v>4668</v>
      </c>
      <c r="O981" t="s">
        <v>98</v>
      </c>
      <c r="P981" t="s">
        <v>99</v>
      </c>
      <c r="Q981">
        <f t="shared" si="235"/>
        <v>31</v>
      </c>
      <c r="R981" s="3">
        <v>480127</v>
      </c>
      <c r="S981" s="3">
        <v>80021.083333333328</v>
      </c>
      <c r="T981" s="20">
        <v>0</v>
      </c>
      <c r="U981" s="3">
        <f t="shared" si="243"/>
        <v>0</v>
      </c>
      <c r="V981" s="21"/>
      <c r="W981" s="3">
        <v>1923.5857371794871</v>
      </c>
      <c r="X981" s="3">
        <v>1111.4050925925926</v>
      </c>
      <c r="Y981" s="22">
        <v>200.05291666666668</v>
      </c>
      <c r="Z981">
        <v>75</v>
      </c>
      <c r="AB981" s="3">
        <v>0</v>
      </c>
      <c r="AC981" s="3">
        <v>4167</v>
      </c>
      <c r="AD981" s="3">
        <f t="shared" si="241"/>
        <v>87498.127079772079</v>
      </c>
      <c r="AE981" s="3">
        <v>23570.833333333332</v>
      </c>
      <c r="AG981" s="3">
        <f t="shared" si="236"/>
        <v>111068.96041310541</v>
      </c>
      <c r="AJ981" s="3">
        <v>0</v>
      </c>
      <c r="AK981" t="s">
        <v>100</v>
      </c>
      <c r="AM981" s="23">
        <v>8.5000000000000006E-2</v>
      </c>
      <c r="AN981" s="24">
        <f t="shared" si="244"/>
        <v>111068.96041310541</v>
      </c>
      <c r="AO981" s="25">
        <f t="shared" si="229"/>
        <v>9440.8616351139608</v>
      </c>
      <c r="AP981" s="3">
        <f t="shared" si="242"/>
        <v>29700</v>
      </c>
      <c r="AQ981" s="24">
        <f t="shared" si="231"/>
        <v>2524.5</v>
      </c>
      <c r="AR981" s="24">
        <f t="shared" si="232"/>
        <v>152734.32204821939</v>
      </c>
      <c r="AS981" s="24">
        <f t="shared" si="237"/>
        <v>140768.96041310541</v>
      </c>
      <c r="AT981" t="s">
        <v>632</v>
      </c>
      <c r="AU981" t="s">
        <v>632</v>
      </c>
      <c r="AV981" t="s">
        <v>633</v>
      </c>
      <c r="AW981" t="s">
        <v>4955</v>
      </c>
      <c r="AX981" t="s">
        <v>157</v>
      </c>
      <c r="AY981">
        <v>125.569</v>
      </c>
      <c r="AZ981" s="3">
        <f t="shared" si="238"/>
        <v>1216.3378066897035</v>
      </c>
      <c r="BA981" s="24">
        <f t="shared" si="239"/>
        <v>140768.96041310541</v>
      </c>
      <c r="BB981" s="24">
        <f t="shared" si="240"/>
        <v>11965.361635113979</v>
      </c>
      <c r="BD981" t="s">
        <v>103</v>
      </c>
      <c r="BE981">
        <v>1</v>
      </c>
      <c r="BG981" t="s">
        <v>5310</v>
      </c>
      <c r="BI981" t="s">
        <v>209</v>
      </c>
      <c r="BN981" t="s">
        <v>5090</v>
      </c>
      <c r="BO981" t="s">
        <v>5061</v>
      </c>
      <c r="BP981" t="s">
        <v>5062</v>
      </c>
      <c r="BS981" t="e">
        <f>_xlfn.XLOOKUP(AV981,#REF!,#REF!)</f>
        <v>#REF!</v>
      </c>
    </row>
    <row r="982" spans="2:71" x14ac:dyDescent="0.2">
      <c r="C982" t="s">
        <v>94</v>
      </c>
      <c r="E982" t="s">
        <v>3123</v>
      </c>
      <c r="F982" t="s">
        <v>3124</v>
      </c>
      <c r="G982" t="s">
        <v>3125</v>
      </c>
      <c r="H982" s="1">
        <v>45586</v>
      </c>
      <c r="J982" t="s">
        <v>4778</v>
      </c>
      <c r="K982">
        <v>11</v>
      </c>
      <c r="L982" t="s">
        <v>4667</v>
      </c>
      <c r="M982" t="s">
        <v>3984</v>
      </c>
      <c r="N982" t="s">
        <v>4668</v>
      </c>
      <c r="O982" t="s">
        <v>98</v>
      </c>
      <c r="P982" t="s">
        <v>99</v>
      </c>
      <c r="Q982">
        <f t="shared" si="235"/>
        <v>31</v>
      </c>
      <c r="R982" s="3">
        <v>258010</v>
      </c>
      <c r="S982" s="3">
        <v>43001.666666666664</v>
      </c>
      <c r="T982" s="20">
        <v>0</v>
      </c>
      <c r="U982" s="3">
        <f t="shared" si="243"/>
        <v>0</v>
      </c>
      <c r="V982" s="21"/>
      <c r="W982" s="3">
        <v>1033.6939102564102</v>
      </c>
      <c r="X982" s="3">
        <v>597.24537037037032</v>
      </c>
      <c r="Y982" s="22">
        <v>107.50416666666666</v>
      </c>
      <c r="Z982">
        <v>75</v>
      </c>
      <c r="AB982" s="3">
        <v>0</v>
      </c>
      <c r="AC982" s="3">
        <v>4167</v>
      </c>
      <c r="AD982" s="3">
        <f t="shared" si="241"/>
        <v>48982.110113960116</v>
      </c>
      <c r="AE982" s="3">
        <v>4154.166666666667</v>
      </c>
      <c r="AG982" s="3">
        <f t="shared" si="236"/>
        <v>53136.27678062678</v>
      </c>
      <c r="AJ982" s="3">
        <v>0</v>
      </c>
      <c r="AK982" t="s">
        <v>100</v>
      </c>
      <c r="AM982" s="23">
        <v>0.05</v>
      </c>
      <c r="AN982" s="24">
        <f t="shared" si="244"/>
        <v>53136.27678062678</v>
      </c>
      <c r="AO982" s="25">
        <f t="shared" si="229"/>
        <v>2656.8138390313393</v>
      </c>
      <c r="AP982" s="3">
        <f t="shared" si="242"/>
        <v>29700</v>
      </c>
      <c r="AQ982" s="24">
        <f t="shared" si="231"/>
        <v>1485</v>
      </c>
      <c r="AR982" s="24">
        <f t="shared" si="232"/>
        <v>86978.09061965812</v>
      </c>
      <c r="AS982" s="24">
        <f t="shared" si="237"/>
        <v>82836.27678062678</v>
      </c>
      <c r="AT982" t="s">
        <v>188</v>
      </c>
      <c r="AU982" t="s">
        <v>188</v>
      </c>
      <c r="AV982" t="s">
        <v>189</v>
      </c>
      <c r="AW982">
        <v>5185</v>
      </c>
      <c r="AX982" t="s">
        <v>190</v>
      </c>
      <c r="AY982">
        <v>65.109899999999996</v>
      </c>
      <c r="AZ982" s="3">
        <f t="shared" si="238"/>
        <v>1335.8658302294755</v>
      </c>
      <c r="BA982" s="24">
        <f t="shared" si="239"/>
        <v>82836.27678062678</v>
      </c>
      <c r="BB982" s="24">
        <f t="shared" si="240"/>
        <v>4141.8138390313397</v>
      </c>
      <c r="BD982" t="s">
        <v>103</v>
      </c>
      <c r="BE982">
        <v>1</v>
      </c>
      <c r="BG982" t="s">
        <v>5308</v>
      </c>
      <c r="BI982" t="s">
        <v>144</v>
      </c>
      <c r="BN982" t="s">
        <v>5067</v>
      </c>
      <c r="BO982" t="s">
        <v>188</v>
      </c>
      <c r="BP982" t="s">
        <v>5095</v>
      </c>
      <c r="BS982" t="e">
        <f>_xlfn.XLOOKUP(AV982,#REF!,#REF!)</f>
        <v>#REF!</v>
      </c>
    </row>
    <row r="983" spans="2:71" x14ac:dyDescent="0.2">
      <c r="C983" t="s">
        <v>94</v>
      </c>
      <c r="E983" t="s">
        <v>3126</v>
      </c>
      <c r="F983" t="s">
        <v>3127</v>
      </c>
      <c r="G983" t="s">
        <v>3128</v>
      </c>
      <c r="H983" s="1">
        <v>45586</v>
      </c>
      <c r="J983" t="s">
        <v>4702</v>
      </c>
      <c r="K983">
        <v>13</v>
      </c>
      <c r="L983" t="s">
        <v>4667</v>
      </c>
      <c r="M983" t="s">
        <v>3984</v>
      </c>
      <c r="N983" t="s">
        <v>4668</v>
      </c>
      <c r="O983" t="s">
        <v>98</v>
      </c>
      <c r="P983" t="s">
        <v>99</v>
      </c>
      <c r="Q983">
        <f t="shared" si="235"/>
        <v>31</v>
      </c>
      <c r="R983" s="3">
        <v>480500</v>
      </c>
      <c r="S983" s="3">
        <v>80083.333333333328</v>
      </c>
      <c r="T983" s="20">
        <v>0</v>
      </c>
      <c r="U983" s="3">
        <f t="shared" si="243"/>
        <v>0</v>
      </c>
      <c r="V983" s="21"/>
      <c r="W983" s="3">
        <v>1925.0801282051279</v>
      </c>
      <c r="X983" s="3">
        <v>1112.2685185185185</v>
      </c>
      <c r="Y983" s="22">
        <v>200.20833333333331</v>
      </c>
      <c r="Z983">
        <v>75</v>
      </c>
      <c r="AB983" s="3">
        <v>0</v>
      </c>
      <c r="AC983" s="3">
        <v>4167</v>
      </c>
      <c r="AD983" s="3">
        <f t="shared" si="241"/>
        <v>87562.890313390308</v>
      </c>
      <c r="AE983" s="3">
        <v>4154.166666666667</v>
      </c>
      <c r="AG983" s="3">
        <f t="shared" si="236"/>
        <v>91717.056980056979</v>
      </c>
      <c r="AJ983" s="3">
        <v>0</v>
      </c>
      <c r="AK983" t="s">
        <v>100</v>
      </c>
      <c r="AM983" s="23">
        <v>0.05</v>
      </c>
      <c r="AN983" s="24">
        <f t="shared" si="244"/>
        <v>91717.056980056979</v>
      </c>
      <c r="AO983" s="25">
        <f t="shared" si="229"/>
        <v>4585.8528490028493</v>
      </c>
      <c r="AP983" s="3">
        <f t="shared" si="242"/>
        <v>29700</v>
      </c>
      <c r="AQ983" s="24">
        <f t="shared" si="231"/>
        <v>1485</v>
      </c>
      <c r="AR983" s="24">
        <f t="shared" si="232"/>
        <v>127487.90982905983</v>
      </c>
      <c r="AS983" s="24">
        <f t="shared" si="237"/>
        <v>121417.05698005698</v>
      </c>
      <c r="AT983" t="s">
        <v>1483</v>
      </c>
      <c r="AU983" t="s">
        <v>1483</v>
      </c>
      <c r="AV983" t="s">
        <v>1484</v>
      </c>
      <c r="AW983" t="s">
        <v>4894</v>
      </c>
      <c r="AX983" t="s">
        <v>102</v>
      </c>
      <c r="AY983">
        <v>108.643</v>
      </c>
      <c r="AZ983" s="3">
        <f t="shared" si="238"/>
        <v>1173.4571930916841</v>
      </c>
      <c r="BA983" s="24">
        <f t="shared" si="239"/>
        <v>121417.05698005698</v>
      </c>
      <c r="BB983" s="24">
        <f t="shared" si="240"/>
        <v>6070.8528490028548</v>
      </c>
      <c r="BD983" t="s">
        <v>103</v>
      </c>
      <c r="BE983">
        <v>1</v>
      </c>
      <c r="BG983" t="s">
        <v>5316</v>
      </c>
      <c r="BI983" t="s">
        <v>144</v>
      </c>
      <c r="BN983" t="s">
        <v>5067</v>
      </c>
      <c r="BO983" t="s">
        <v>5174</v>
      </c>
      <c r="BP983" t="s">
        <v>5175</v>
      </c>
      <c r="BS983" t="e">
        <f>_xlfn.XLOOKUP(AV983,#REF!,#REF!)</f>
        <v>#REF!</v>
      </c>
    </row>
    <row r="984" spans="2:71" x14ac:dyDescent="0.2">
      <c r="C984" t="s">
        <v>94</v>
      </c>
      <c r="E984" t="s">
        <v>3129</v>
      </c>
      <c r="F984" t="s">
        <v>3130</v>
      </c>
      <c r="G984" t="s">
        <v>3131</v>
      </c>
      <c r="H984" s="1">
        <v>45586</v>
      </c>
      <c r="J984" t="s">
        <v>4708</v>
      </c>
      <c r="K984">
        <v>12</v>
      </c>
      <c r="L984" t="s">
        <v>4703</v>
      </c>
      <c r="M984" t="s">
        <v>293</v>
      </c>
      <c r="N984" t="s">
        <v>4668</v>
      </c>
      <c r="O984" t="s">
        <v>98</v>
      </c>
      <c r="P984" t="s">
        <v>99</v>
      </c>
      <c r="Q984">
        <f t="shared" si="235"/>
        <v>31</v>
      </c>
      <c r="R984" s="3">
        <v>386263</v>
      </c>
      <c r="S984" s="3">
        <v>69377.083333333328</v>
      </c>
      <c r="T984" s="20">
        <v>0</v>
      </c>
      <c r="U984" s="3">
        <f t="shared" si="243"/>
        <v>0</v>
      </c>
      <c r="V984" s="21"/>
      <c r="W984" s="3">
        <v>1547.5280448717949</v>
      </c>
      <c r="X984" s="3">
        <v>894.12731481481489</v>
      </c>
      <c r="Y984" s="22">
        <v>160.94291666666666</v>
      </c>
      <c r="Z984">
        <v>75</v>
      </c>
      <c r="AB984" s="3">
        <v>0</v>
      </c>
      <c r="AC984" s="3">
        <v>4167</v>
      </c>
      <c r="AD984" s="3">
        <f t="shared" si="241"/>
        <v>76221.68160968661</v>
      </c>
      <c r="AE984" s="3">
        <v>5687.5</v>
      </c>
      <c r="AG984" s="3">
        <f t="shared" si="236"/>
        <v>81909.18160968661</v>
      </c>
      <c r="AJ984" s="3">
        <v>5813.1491241962494</v>
      </c>
      <c r="AK984" t="s">
        <v>229</v>
      </c>
      <c r="AL984" t="s">
        <v>230</v>
      </c>
      <c r="AM984" s="23">
        <v>8.5000000000000006E-2</v>
      </c>
      <c r="AN984" s="24">
        <f t="shared" si="244"/>
        <v>87722.33073388286</v>
      </c>
      <c r="AO984" s="25">
        <f t="shared" si="229"/>
        <v>7456.398112380044</v>
      </c>
      <c r="AP984" s="3">
        <f t="shared" si="242"/>
        <v>29700</v>
      </c>
      <c r="AQ984" s="24">
        <f t="shared" si="231"/>
        <v>2524.5</v>
      </c>
      <c r="AR984" s="24">
        <f t="shared" si="232"/>
        <v>127403.22884626291</v>
      </c>
      <c r="AS984" s="24">
        <f t="shared" si="237"/>
        <v>117422.33073388286</v>
      </c>
      <c r="AT984" t="s">
        <v>134</v>
      </c>
      <c r="AU984" t="s">
        <v>134</v>
      </c>
      <c r="AV984" t="s">
        <v>135</v>
      </c>
      <c r="AW984">
        <v>90349</v>
      </c>
      <c r="AX984" t="s">
        <v>136</v>
      </c>
      <c r="AY984">
        <v>94.088300000000004</v>
      </c>
      <c r="AZ984" s="3">
        <f t="shared" si="238"/>
        <v>1354.0815260373809</v>
      </c>
      <c r="BA984" s="24">
        <f t="shared" si="239"/>
        <v>117422.33073388286</v>
      </c>
      <c r="BB984" s="24">
        <f t="shared" si="240"/>
        <v>9980.8981123800477</v>
      </c>
      <c r="BD984" t="s">
        <v>103</v>
      </c>
      <c r="BE984">
        <v>1</v>
      </c>
      <c r="BG984" t="s">
        <v>5305</v>
      </c>
      <c r="BI984" t="s">
        <v>104</v>
      </c>
      <c r="BN984" t="s">
        <v>5109</v>
      </c>
      <c r="BO984" t="s">
        <v>5061</v>
      </c>
      <c r="BP984" t="s">
        <v>5062</v>
      </c>
      <c r="BS984" t="e">
        <f>_xlfn.XLOOKUP(AV984,#REF!,#REF!)</f>
        <v>#REF!</v>
      </c>
    </row>
    <row r="985" spans="2:71" x14ac:dyDescent="0.2">
      <c r="B985">
        <f>+COUNTIF(F985:F4152,F985)</f>
        <v>2</v>
      </c>
      <c r="C985" t="s">
        <v>94</v>
      </c>
      <c r="E985" t="s">
        <v>3132</v>
      </c>
      <c r="F985" t="s">
        <v>3133</v>
      </c>
      <c r="G985" t="s">
        <v>3134</v>
      </c>
      <c r="H985" s="1">
        <v>45593</v>
      </c>
      <c r="J985" t="s">
        <v>4702</v>
      </c>
      <c r="K985">
        <v>13</v>
      </c>
      <c r="L985" t="s">
        <v>4791</v>
      </c>
      <c r="M985" t="s">
        <v>4579</v>
      </c>
      <c r="N985" t="s">
        <v>4668</v>
      </c>
      <c r="O985" t="s">
        <v>98</v>
      </c>
      <c r="P985" t="s">
        <v>99</v>
      </c>
      <c r="Q985">
        <f t="shared" si="235"/>
        <v>31</v>
      </c>
      <c r="R985" s="3">
        <v>431801</v>
      </c>
      <c r="S985" s="3">
        <v>71966.75</v>
      </c>
      <c r="T985" s="20">
        <v>0</v>
      </c>
      <c r="U985" s="3">
        <f t="shared" si="243"/>
        <v>0</v>
      </c>
      <c r="V985" s="21"/>
      <c r="W985" s="3">
        <v>1729.9719551282051</v>
      </c>
      <c r="X985" s="3">
        <v>999.53935185185185</v>
      </c>
      <c r="Y985" s="22">
        <v>179.91708333333332</v>
      </c>
      <c r="Z985">
        <v>75</v>
      </c>
      <c r="AB985" s="3">
        <v>0</v>
      </c>
      <c r="AC985" s="3">
        <v>4167</v>
      </c>
      <c r="AD985" s="3">
        <f t="shared" si="241"/>
        <v>79118.178390313391</v>
      </c>
      <c r="AE985" s="3">
        <v>23570.833333333332</v>
      </c>
      <c r="AG985" s="3">
        <f t="shared" si="236"/>
        <v>102689.01172364672</v>
      </c>
      <c r="AJ985" s="3">
        <v>0</v>
      </c>
      <c r="AK985" t="s">
        <v>100</v>
      </c>
      <c r="AM985" s="23">
        <v>8.5000000000000006E-2</v>
      </c>
      <c r="AN985" s="24">
        <f t="shared" si="244"/>
        <v>102689.01172364672</v>
      </c>
      <c r="AO985" s="25">
        <f t="shared" si="229"/>
        <v>8728.5659965099712</v>
      </c>
      <c r="AP985" s="3">
        <f t="shared" si="242"/>
        <v>29700</v>
      </c>
      <c r="AQ985" s="24">
        <f t="shared" si="231"/>
        <v>2524.5</v>
      </c>
      <c r="AR985" s="24">
        <f t="shared" si="232"/>
        <v>143642.0777201567</v>
      </c>
      <c r="AS985" s="24">
        <f t="shared" si="237"/>
        <v>132389.01172364672</v>
      </c>
      <c r="AT985" t="s">
        <v>141</v>
      </c>
      <c r="AU985" t="s">
        <v>141</v>
      </c>
      <c r="AV985" t="s">
        <v>142</v>
      </c>
      <c r="AW985">
        <v>1204</v>
      </c>
      <c r="AX985" t="s">
        <v>143</v>
      </c>
      <c r="AY985">
        <v>67.992199999999997</v>
      </c>
      <c r="AZ985" s="3">
        <f t="shared" si="238"/>
        <v>2112.6258264941671</v>
      </c>
      <c r="BA985" s="24">
        <f t="shared" si="239"/>
        <v>132389.01172364672</v>
      </c>
      <c r="BB985" s="24">
        <f t="shared" si="240"/>
        <v>11253.065996509977</v>
      </c>
      <c r="BD985" t="s">
        <v>103</v>
      </c>
      <c r="BE985">
        <v>1</v>
      </c>
      <c r="BG985" t="s">
        <v>5306</v>
      </c>
      <c r="BI985" t="s">
        <v>209</v>
      </c>
      <c r="BN985" t="s">
        <v>5090</v>
      </c>
      <c r="BO985" t="s">
        <v>5061</v>
      </c>
      <c r="BP985" t="s">
        <v>5062</v>
      </c>
      <c r="BS985" t="e">
        <f>_xlfn.XLOOKUP(AV985,#REF!,#REF!)</f>
        <v>#REF!</v>
      </c>
    </row>
    <row r="986" spans="2:71" x14ac:dyDescent="0.2">
      <c r="C986" t="s">
        <v>94</v>
      </c>
      <c r="E986" t="s">
        <v>3135</v>
      </c>
      <c r="F986" t="s">
        <v>3136</v>
      </c>
      <c r="G986" t="s">
        <v>3137</v>
      </c>
      <c r="H986" s="1">
        <v>45593</v>
      </c>
      <c r="J986" t="s">
        <v>4708</v>
      </c>
      <c r="K986">
        <v>12</v>
      </c>
      <c r="L986" t="s">
        <v>4616</v>
      </c>
      <c r="M986" t="s">
        <v>4464</v>
      </c>
      <c r="N986" t="s">
        <v>4668</v>
      </c>
      <c r="O986" t="s">
        <v>98</v>
      </c>
      <c r="P986" t="s">
        <v>99</v>
      </c>
      <c r="Q986">
        <f t="shared" si="235"/>
        <v>31</v>
      </c>
      <c r="R986" s="3">
        <v>252120</v>
      </c>
      <c r="S986" s="3">
        <v>36309.75</v>
      </c>
      <c r="T986" s="20">
        <v>0</v>
      </c>
      <c r="U986" s="3">
        <f t="shared" si="243"/>
        <v>0</v>
      </c>
      <c r="V986" s="21"/>
      <c r="W986" s="3">
        <v>1010.0961538461538</v>
      </c>
      <c r="X986" s="3">
        <v>583.6111111111112</v>
      </c>
      <c r="Y986" s="22">
        <v>105.05</v>
      </c>
      <c r="Z986">
        <v>75</v>
      </c>
      <c r="AB986" s="3">
        <v>0</v>
      </c>
      <c r="AC986" s="3">
        <v>4167</v>
      </c>
      <c r="AD986" s="3">
        <f t="shared" si="241"/>
        <v>42250.507264957268</v>
      </c>
      <c r="AE986" s="3">
        <v>12402.5</v>
      </c>
      <c r="AG986" s="3">
        <f t="shared" si="236"/>
        <v>54653.007264957268</v>
      </c>
      <c r="AJ986" s="3">
        <v>0</v>
      </c>
      <c r="AK986" t="s">
        <v>100</v>
      </c>
      <c r="AM986" s="23">
        <v>0.05</v>
      </c>
      <c r="AN986" s="24">
        <f t="shared" si="244"/>
        <v>54653.007264957268</v>
      </c>
      <c r="AO986" s="25">
        <f t="shared" si="229"/>
        <v>2732.6503632478634</v>
      </c>
      <c r="AP986" s="3">
        <f t="shared" si="242"/>
        <v>29700</v>
      </c>
      <c r="AQ986" s="24">
        <f t="shared" si="231"/>
        <v>1485</v>
      </c>
      <c r="AR986" s="24">
        <f t="shared" si="232"/>
        <v>88570.657628205139</v>
      </c>
      <c r="AS986" s="24">
        <f t="shared" si="237"/>
        <v>84353.007264957268</v>
      </c>
      <c r="AT986" t="s">
        <v>4779</v>
      </c>
      <c r="AU986" t="s">
        <v>188</v>
      </c>
      <c r="AV986" t="s">
        <v>189</v>
      </c>
      <c r="AW986">
        <v>6007</v>
      </c>
      <c r="AX986" t="s">
        <v>190</v>
      </c>
      <c r="AY986">
        <v>65.109899999999996</v>
      </c>
      <c r="AZ986" s="3">
        <f t="shared" si="238"/>
        <v>1360.3255054639178</v>
      </c>
      <c r="BA986" s="24">
        <f t="shared" si="239"/>
        <v>84353.007264957268</v>
      </c>
      <c r="BB986" s="24">
        <f t="shared" si="240"/>
        <v>4217.6503632478707</v>
      </c>
      <c r="BD986" t="s">
        <v>103</v>
      </c>
      <c r="BE986">
        <v>1</v>
      </c>
      <c r="BG986" t="s">
        <v>5308</v>
      </c>
      <c r="BI986" t="s">
        <v>243</v>
      </c>
      <c r="BN986" t="s">
        <v>5131</v>
      </c>
      <c r="BO986" t="s">
        <v>188</v>
      </c>
      <c r="BP986" t="s">
        <v>5066</v>
      </c>
      <c r="BS986" t="e">
        <f>_xlfn.XLOOKUP(AV986,#REF!,#REF!)</f>
        <v>#REF!</v>
      </c>
    </row>
    <row r="987" spans="2:71" x14ac:dyDescent="0.2">
      <c r="C987" t="s">
        <v>94</v>
      </c>
      <c r="E987" t="s">
        <v>3138</v>
      </c>
      <c r="F987" t="s">
        <v>3139</v>
      </c>
      <c r="G987" t="s">
        <v>3140</v>
      </c>
      <c r="H987" s="1">
        <v>45593</v>
      </c>
      <c r="J987" t="s">
        <v>4708</v>
      </c>
      <c r="K987">
        <v>12</v>
      </c>
      <c r="L987" t="s">
        <v>4616</v>
      </c>
      <c r="M987" t="s">
        <v>4464</v>
      </c>
      <c r="N987" t="s">
        <v>4668</v>
      </c>
      <c r="O987" t="s">
        <v>98</v>
      </c>
      <c r="P987" t="s">
        <v>99</v>
      </c>
      <c r="Q987">
        <f t="shared" si="235"/>
        <v>31</v>
      </c>
      <c r="R987" s="3">
        <v>309908</v>
      </c>
      <c r="S987" s="3">
        <v>51651.333333333336</v>
      </c>
      <c r="T987" s="20">
        <v>0</v>
      </c>
      <c r="U987" s="3">
        <f t="shared" si="243"/>
        <v>0</v>
      </c>
      <c r="V987" s="21"/>
      <c r="W987" s="3">
        <v>1241.6185897435898</v>
      </c>
      <c r="X987" s="3">
        <v>717.37962962962968</v>
      </c>
      <c r="Y987" s="22">
        <v>129.12833333333333</v>
      </c>
      <c r="Z987">
        <v>75</v>
      </c>
      <c r="AB987" s="3">
        <v>0</v>
      </c>
      <c r="AC987" s="3">
        <v>4167</v>
      </c>
      <c r="AD987" s="3">
        <f t="shared" si="241"/>
        <v>57981.459886039884</v>
      </c>
      <c r="AE987" s="3">
        <v>12402.5</v>
      </c>
      <c r="AG987" s="3">
        <f t="shared" si="236"/>
        <v>70383.959886039884</v>
      </c>
      <c r="AJ987" s="3">
        <v>33281</v>
      </c>
      <c r="AK987" t="s">
        <v>132</v>
      </c>
      <c r="AL987" t="s">
        <v>133</v>
      </c>
      <c r="AM987" s="23">
        <v>0.05</v>
      </c>
      <c r="AN987" s="24">
        <f t="shared" si="244"/>
        <v>103664.95988603988</v>
      </c>
      <c r="AO987" s="25">
        <f t="shared" si="229"/>
        <v>5183.2479943019944</v>
      </c>
      <c r="AP987" s="3">
        <f t="shared" si="242"/>
        <v>29700</v>
      </c>
      <c r="AQ987" s="24">
        <f t="shared" si="231"/>
        <v>1485</v>
      </c>
      <c r="AR987" s="24">
        <f t="shared" si="232"/>
        <v>140033.20788034188</v>
      </c>
      <c r="AS987" s="24">
        <f t="shared" si="237"/>
        <v>133364.9598860399</v>
      </c>
      <c r="AT987" t="s">
        <v>4725</v>
      </c>
      <c r="AU987" t="s">
        <v>174</v>
      </c>
      <c r="AV987" t="s">
        <v>174</v>
      </c>
      <c r="AW987" t="s">
        <v>4725</v>
      </c>
      <c r="AX987" t="s">
        <v>169</v>
      </c>
      <c r="AY987">
        <v>1</v>
      </c>
      <c r="AZ987" s="3">
        <f t="shared" si="238"/>
        <v>140033.20788034188</v>
      </c>
      <c r="BA987" s="24">
        <f t="shared" si="239"/>
        <v>133364.9598860399</v>
      </c>
      <c r="BB987" s="24">
        <f t="shared" si="240"/>
        <v>6668.2479943019862</v>
      </c>
      <c r="BD987" t="s">
        <v>170</v>
      </c>
      <c r="BE987">
        <v>1</v>
      </c>
      <c r="BG987" t="s">
        <v>170</v>
      </c>
      <c r="BI987" t="s">
        <v>137</v>
      </c>
      <c r="BN987" t="s">
        <v>4416</v>
      </c>
      <c r="BO987" t="s">
        <v>4725</v>
      </c>
      <c r="BP987" t="s">
        <v>4725</v>
      </c>
    </row>
    <row r="988" spans="2:71" x14ac:dyDescent="0.2">
      <c r="C988" t="s">
        <v>94</v>
      </c>
      <c r="E988" t="s">
        <v>3141</v>
      </c>
      <c r="F988" t="s">
        <v>3142</v>
      </c>
      <c r="G988" t="s">
        <v>3143</v>
      </c>
      <c r="H988" s="1">
        <v>45600</v>
      </c>
      <c r="J988" t="s">
        <v>4708</v>
      </c>
      <c r="K988">
        <v>12</v>
      </c>
      <c r="L988" t="s">
        <v>4703</v>
      </c>
      <c r="M988" t="s">
        <v>293</v>
      </c>
      <c r="N988" t="s">
        <v>4668</v>
      </c>
      <c r="O988" t="s">
        <v>98</v>
      </c>
      <c r="P988" t="s">
        <v>99</v>
      </c>
      <c r="Q988">
        <f t="shared" si="235"/>
        <v>31</v>
      </c>
      <c r="R988" s="3">
        <v>382500</v>
      </c>
      <c r="S988" s="3">
        <v>68750</v>
      </c>
      <c r="T988" s="20">
        <v>0</v>
      </c>
      <c r="U988" s="3">
        <f t="shared" si="243"/>
        <v>0</v>
      </c>
      <c r="V988" s="21"/>
      <c r="W988" s="3">
        <v>1532.4519230769231</v>
      </c>
      <c r="X988" s="3">
        <v>885.41666666666663</v>
      </c>
      <c r="Y988" s="22">
        <v>159.375</v>
      </c>
      <c r="Z988">
        <v>75</v>
      </c>
      <c r="AB988" s="3">
        <v>0</v>
      </c>
      <c r="AC988" s="3">
        <v>4167</v>
      </c>
      <c r="AD988" s="3">
        <f t="shared" si="241"/>
        <v>75569.243589743593</v>
      </c>
      <c r="AE988" s="3">
        <v>5687.5</v>
      </c>
      <c r="AG988" s="3">
        <f t="shared" si="236"/>
        <v>81256.743589743593</v>
      </c>
      <c r="AJ988" s="3">
        <v>7264.8</v>
      </c>
      <c r="AK988" t="s">
        <v>197</v>
      </c>
      <c r="AL988" t="s">
        <v>198</v>
      </c>
      <c r="AM988" s="23">
        <v>8.5000000000000006E-2</v>
      </c>
      <c r="AN988" s="24">
        <f t="shared" si="244"/>
        <v>88521.543589743596</v>
      </c>
      <c r="AO988" s="25">
        <f t="shared" si="229"/>
        <v>7524.3312051282064</v>
      </c>
      <c r="AP988" s="3">
        <f t="shared" si="242"/>
        <v>29700</v>
      </c>
      <c r="AQ988" s="24">
        <f t="shared" si="231"/>
        <v>2524.5</v>
      </c>
      <c r="AR988" s="24">
        <f t="shared" si="232"/>
        <v>128270.37479487181</v>
      </c>
      <c r="AS988" s="24">
        <f t="shared" si="237"/>
        <v>118221.5435897436</v>
      </c>
      <c r="AT988" t="s">
        <v>4956</v>
      </c>
      <c r="AU988" t="s">
        <v>134</v>
      </c>
      <c r="AV988" t="s">
        <v>135</v>
      </c>
      <c r="AW988">
        <v>36910</v>
      </c>
      <c r="AX988" t="s">
        <v>136</v>
      </c>
      <c r="AY988">
        <v>94.088300000000004</v>
      </c>
      <c r="AZ988" s="3">
        <f t="shared" si="238"/>
        <v>1363.2978254987263</v>
      </c>
      <c r="BA988" s="24">
        <f t="shared" si="239"/>
        <v>118221.5435897436</v>
      </c>
      <c r="BB988" s="24">
        <f t="shared" si="240"/>
        <v>10048.831205128212</v>
      </c>
      <c r="BD988" t="s">
        <v>103</v>
      </c>
      <c r="BE988">
        <v>1</v>
      </c>
      <c r="BG988" t="s">
        <v>5305</v>
      </c>
      <c r="BI988" t="s">
        <v>199</v>
      </c>
      <c r="BN988" t="s">
        <v>5086</v>
      </c>
      <c r="BO988" t="s">
        <v>5061</v>
      </c>
      <c r="BP988" t="s">
        <v>5062</v>
      </c>
      <c r="BS988" t="e">
        <f>_xlfn.XLOOKUP(AV988,#REF!,#REF!)</f>
        <v>#REF!</v>
      </c>
    </row>
    <row r="989" spans="2:71" x14ac:dyDescent="0.2">
      <c r="C989" t="s">
        <v>94</v>
      </c>
      <c r="E989" t="s">
        <v>3144</v>
      </c>
      <c r="F989" t="s">
        <v>3145</v>
      </c>
      <c r="G989" t="s">
        <v>3146</v>
      </c>
      <c r="H989" s="1">
        <v>45600</v>
      </c>
      <c r="J989" t="s">
        <v>151</v>
      </c>
      <c r="K989">
        <v>16</v>
      </c>
      <c r="L989" t="s">
        <v>4691</v>
      </c>
      <c r="M989" t="s">
        <v>4444</v>
      </c>
      <c r="N989" t="s">
        <v>4668</v>
      </c>
      <c r="O989" t="s">
        <v>98</v>
      </c>
      <c r="P989" t="s">
        <v>99</v>
      </c>
      <c r="Q989">
        <f t="shared" si="235"/>
        <v>31</v>
      </c>
      <c r="R989" s="3">
        <v>1113946</v>
      </c>
      <c r="S989" s="3">
        <v>185657.58333333334</v>
      </c>
      <c r="T989" s="20">
        <v>0</v>
      </c>
      <c r="U989" s="3">
        <f t="shared" si="243"/>
        <v>0</v>
      </c>
      <c r="V989" s="21"/>
      <c r="W989" s="3">
        <v>4462.9246794871797</v>
      </c>
      <c r="X989" s="3">
        <v>2578.5787037037035</v>
      </c>
      <c r="Y989" s="22">
        <v>464.14416666666665</v>
      </c>
      <c r="Z989">
        <v>75</v>
      </c>
      <c r="AB989" s="3">
        <v>8298.1915780058025</v>
      </c>
      <c r="AC989" s="3">
        <v>4167</v>
      </c>
      <c r="AD989" s="3">
        <f t="shared" si="241"/>
        <v>205703.42246119669</v>
      </c>
      <c r="AE989" s="3">
        <v>7046.666666666667</v>
      </c>
      <c r="AG989" s="3">
        <f t="shared" si="236"/>
        <v>212750.08912786335</v>
      </c>
      <c r="AJ989" s="3">
        <v>0</v>
      </c>
      <c r="AK989" t="s">
        <v>100</v>
      </c>
      <c r="AM989" s="23">
        <v>0.1</v>
      </c>
      <c r="AN989" s="24">
        <f t="shared" si="244"/>
        <v>212750.08912786335</v>
      </c>
      <c r="AO989" s="25">
        <f t="shared" si="229"/>
        <v>21275.008912786336</v>
      </c>
      <c r="AP989" s="3">
        <f t="shared" si="242"/>
        <v>29700</v>
      </c>
      <c r="AQ989" s="24">
        <f t="shared" si="231"/>
        <v>2970</v>
      </c>
      <c r="AR989" s="24">
        <f t="shared" si="232"/>
        <v>266695.09804064967</v>
      </c>
      <c r="AS989" s="24">
        <f t="shared" si="237"/>
        <v>242450.08912786335</v>
      </c>
      <c r="AT989" t="s">
        <v>134</v>
      </c>
      <c r="AU989" t="s">
        <v>134</v>
      </c>
      <c r="AV989" t="s">
        <v>135</v>
      </c>
      <c r="AW989">
        <v>90328</v>
      </c>
      <c r="AX989" t="s">
        <v>136</v>
      </c>
      <c r="AY989">
        <v>94.088300000000004</v>
      </c>
      <c r="AZ989" s="3">
        <f t="shared" si="238"/>
        <v>2834.5192552171702</v>
      </c>
      <c r="BA989" s="24">
        <f t="shared" si="239"/>
        <v>242450.08912786335</v>
      </c>
      <c r="BB989" s="24">
        <f t="shared" si="240"/>
        <v>24245.008912786318</v>
      </c>
      <c r="BD989" t="s">
        <v>103</v>
      </c>
      <c r="BE989">
        <v>1</v>
      </c>
      <c r="BG989" t="s">
        <v>5305</v>
      </c>
      <c r="BI989" t="s">
        <v>598</v>
      </c>
      <c r="BN989" t="s">
        <v>5128</v>
      </c>
      <c r="BO989" t="s">
        <v>134</v>
      </c>
      <c r="BP989" t="s">
        <v>5091</v>
      </c>
      <c r="BS989" t="e">
        <f>_xlfn.XLOOKUP(AV989,#REF!,#REF!)</f>
        <v>#REF!</v>
      </c>
    </row>
    <row r="990" spans="2:71" x14ac:dyDescent="0.2">
      <c r="C990" t="s">
        <v>94</v>
      </c>
      <c r="E990" t="s">
        <v>3147</v>
      </c>
      <c r="F990" t="s">
        <v>3148</v>
      </c>
      <c r="G990" t="s">
        <v>3149</v>
      </c>
      <c r="H990" s="1">
        <v>45600</v>
      </c>
      <c r="I990" s="1">
        <v>46105</v>
      </c>
      <c r="J990" t="s">
        <v>4778</v>
      </c>
      <c r="K990">
        <v>11</v>
      </c>
      <c r="L990" t="s">
        <v>4667</v>
      </c>
      <c r="M990" t="s">
        <v>293</v>
      </c>
      <c r="N990" t="s">
        <v>4668</v>
      </c>
      <c r="O990" t="s">
        <v>98</v>
      </c>
      <c r="P990" t="s">
        <v>478</v>
      </c>
      <c r="Q990">
        <f t="shared" si="235"/>
        <v>24</v>
      </c>
      <c r="R990" s="3">
        <v>425000</v>
      </c>
      <c r="S990" s="3">
        <v>54838.709677419356</v>
      </c>
      <c r="T990" s="20">
        <v>0</v>
      </c>
      <c r="U990" s="3">
        <f t="shared" si="243"/>
        <v>0</v>
      </c>
      <c r="V990" s="21"/>
      <c r="W990" s="3">
        <v>1702.7243589743591</v>
      </c>
      <c r="X990" s="3">
        <v>983.79629629629619</v>
      </c>
      <c r="Y990" s="22">
        <v>177.08333333333331</v>
      </c>
      <c r="Z990">
        <v>75</v>
      </c>
      <c r="AB990" s="3">
        <v>0</v>
      </c>
      <c r="AC990" s="3">
        <v>4167</v>
      </c>
      <c r="AD990" s="3">
        <f t="shared" si="241"/>
        <v>61944.31366602335</v>
      </c>
      <c r="AE990" s="3">
        <v>4154.166666666667</v>
      </c>
      <c r="AG990" s="3">
        <f t="shared" si="236"/>
        <v>66098.480332690015</v>
      </c>
      <c r="AJ990" s="3">
        <v>4428.6782206037651</v>
      </c>
      <c r="AK990" t="s">
        <v>166</v>
      </c>
      <c r="AL990" t="s">
        <v>165</v>
      </c>
      <c r="AM990" s="23">
        <v>0.05</v>
      </c>
      <c r="AN990" s="24">
        <f t="shared" si="244"/>
        <v>70527.158553293775</v>
      </c>
      <c r="AO990" s="25">
        <f t="shared" si="229"/>
        <v>3526.3579276646888</v>
      </c>
      <c r="AP990" s="3">
        <f t="shared" si="242"/>
        <v>22993.548387096776</v>
      </c>
      <c r="AQ990" s="24">
        <f t="shared" si="231"/>
        <v>1149.6774193548388</v>
      </c>
      <c r="AR990" s="24">
        <f t="shared" si="232"/>
        <v>98196.742287410074</v>
      </c>
      <c r="AS990" s="24">
        <f t="shared" si="237"/>
        <v>93520.706940390548</v>
      </c>
      <c r="AT990" t="s">
        <v>1010</v>
      </c>
      <c r="AU990" t="s">
        <v>1010</v>
      </c>
      <c r="AV990" t="s">
        <v>1011</v>
      </c>
      <c r="AW990" t="s">
        <v>4863</v>
      </c>
      <c r="AX990" t="s">
        <v>157</v>
      </c>
      <c r="AY990">
        <v>125.569</v>
      </c>
      <c r="AZ990" s="3">
        <f t="shared" si="238"/>
        <v>782.01420961710357</v>
      </c>
      <c r="BA990" s="24">
        <f t="shared" si="239"/>
        <v>93520.706940390548</v>
      </c>
      <c r="BB990" s="24">
        <f t="shared" si="240"/>
        <v>4676.0353470195259</v>
      </c>
      <c r="BD990" t="s">
        <v>103</v>
      </c>
      <c r="BE990">
        <v>1</v>
      </c>
      <c r="BG990" t="s">
        <v>5312</v>
      </c>
      <c r="BI990" t="s">
        <v>199</v>
      </c>
      <c r="BN990" t="s">
        <v>5060</v>
      </c>
      <c r="BO990" t="s">
        <v>5074</v>
      </c>
      <c r="BP990" t="s">
        <v>5062</v>
      </c>
      <c r="BS990" t="e">
        <f>_xlfn.XLOOKUP(AV990,#REF!,#REF!)</f>
        <v>#REF!</v>
      </c>
    </row>
    <row r="991" spans="2:71" x14ac:dyDescent="0.2">
      <c r="C991" t="s">
        <v>94</v>
      </c>
      <c r="E991" t="s">
        <v>3150</v>
      </c>
      <c r="F991" t="s">
        <v>3151</v>
      </c>
      <c r="G991" t="s">
        <v>3152</v>
      </c>
      <c r="H991" s="1">
        <v>45600</v>
      </c>
      <c r="J991" t="s">
        <v>4702</v>
      </c>
      <c r="K991">
        <v>13</v>
      </c>
      <c r="L991" t="s">
        <v>4667</v>
      </c>
      <c r="M991" t="s">
        <v>3984</v>
      </c>
      <c r="N991" t="s">
        <v>4668</v>
      </c>
      <c r="O991" t="s">
        <v>98</v>
      </c>
      <c r="P991" t="s">
        <v>99</v>
      </c>
      <c r="Q991">
        <f t="shared" si="235"/>
        <v>31</v>
      </c>
      <c r="R991" s="3">
        <v>403774</v>
      </c>
      <c r="S991" s="3">
        <v>67295.583333333328</v>
      </c>
      <c r="T991" s="20">
        <v>0</v>
      </c>
      <c r="U991" s="3">
        <f t="shared" si="243"/>
        <v>0</v>
      </c>
      <c r="V991" s="21"/>
      <c r="W991" s="3">
        <v>1617.6842948717949</v>
      </c>
      <c r="X991" s="3">
        <v>934.66203703703707</v>
      </c>
      <c r="Y991" s="22">
        <v>168.23916666666668</v>
      </c>
      <c r="Z991">
        <v>75</v>
      </c>
      <c r="AB991" s="3">
        <v>3446.3106751125333</v>
      </c>
      <c r="AC991" s="3">
        <v>4167</v>
      </c>
      <c r="AD991" s="3">
        <f t="shared" si="241"/>
        <v>77704.479507021359</v>
      </c>
      <c r="AE991" s="3">
        <v>4154.166666666667</v>
      </c>
      <c r="AG991" s="3">
        <f t="shared" si="236"/>
        <v>81858.64617368803</v>
      </c>
      <c r="AJ991" s="3">
        <v>0</v>
      </c>
      <c r="AK991" t="s">
        <v>100</v>
      </c>
      <c r="AM991" s="23">
        <v>0.05</v>
      </c>
      <c r="AN991" s="24">
        <f t="shared" si="244"/>
        <v>81858.64617368803</v>
      </c>
      <c r="AO991" s="25">
        <f t="shared" si="229"/>
        <v>4092.9323086844015</v>
      </c>
      <c r="AP991" s="3">
        <f t="shared" si="242"/>
        <v>29700</v>
      </c>
      <c r="AQ991" s="24">
        <f t="shared" si="231"/>
        <v>1485</v>
      </c>
      <c r="AR991" s="24">
        <f t="shared" si="232"/>
        <v>117136.57848237242</v>
      </c>
      <c r="AS991" s="24">
        <f t="shared" si="237"/>
        <v>111558.64617368803</v>
      </c>
      <c r="AT991" t="s">
        <v>225</v>
      </c>
      <c r="AU991" t="s">
        <v>155</v>
      </c>
      <c r="AV991" t="s">
        <v>156</v>
      </c>
      <c r="AW991" t="s">
        <v>4810</v>
      </c>
      <c r="AX991" t="s">
        <v>157</v>
      </c>
      <c r="AY991">
        <v>125.569</v>
      </c>
      <c r="AZ991" s="3">
        <f t="shared" si="238"/>
        <v>932.84631144926232</v>
      </c>
      <c r="BA991" s="24">
        <f t="shared" si="239"/>
        <v>111558.64617368803</v>
      </c>
      <c r="BB991" s="24">
        <f t="shared" si="240"/>
        <v>5577.9323086843942</v>
      </c>
      <c r="BD991" t="s">
        <v>103</v>
      </c>
      <c r="BE991">
        <v>1</v>
      </c>
      <c r="BG991" t="s">
        <v>5307</v>
      </c>
      <c r="BI991" t="s">
        <v>144</v>
      </c>
      <c r="BN991" t="s">
        <v>5067</v>
      </c>
      <c r="BO991" t="s">
        <v>5074</v>
      </c>
      <c r="BP991" t="s">
        <v>5075</v>
      </c>
      <c r="BS991" t="e">
        <f>_xlfn.XLOOKUP(AV991,#REF!,#REF!)</f>
        <v>#REF!</v>
      </c>
    </row>
    <row r="992" spans="2:71" x14ac:dyDescent="0.2">
      <c r="C992" t="s">
        <v>94</v>
      </c>
      <c r="E992" t="s">
        <v>3153</v>
      </c>
      <c r="F992" t="s">
        <v>3154</v>
      </c>
      <c r="G992" t="s">
        <v>3155</v>
      </c>
      <c r="H992" s="1">
        <v>45607</v>
      </c>
      <c r="J992" t="s">
        <v>151</v>
      </c>
      <c r="K992">
        <v>16</v>
      </c>
      <c r="L992" t="s">
        <v>4703</v>
      </c>
      <c r="M992" t="s">
        <v>4849</v>
      </c>
      <c r="N992" t="s">
        <v>4911</v>
      </c>
      <c r="O992" t="s">
        <v>98</v>
      </c>
      <c r="P992" t="s">
        <v>99</v>
      </c>
      <c r="Q992">
        <f t="shared" si="235"/>
        <v>31</v>
      </c>
      <c r="R992" s="3">
        <v>1575000</v>
      </c>
      <c r="S992" s="3">
        <v>262500</v>
      </c>
      <c r="T992" s="20">
        <v>0</v>
      </c>
      <c r="U992" s="3">
        <f t="shared" si="243"/>
        <v>0</v>
      </c>
      <c r="V992" s="21"/>
      <c r="W992" s="3">
        <v>6310.0961538461534</v>
      </c>
      <c r="X992" s="3">
        <v>3645.8333333333335</v>
      </c>
      <c r="Y992" s="22">
        <v>656.25</v>
      </c>
      <c r="Z992">
        <v>75</v>
      </c>
      <c r="AB992" s="3">
        <v>0</v>
      </c>
      <c r="AC992" s="3">
        <v>4167</v>
      </c>
      <c r="AD992" s="3">
        <f t="shared" si="241"/>
        <v>277354.17948717944</v>
      </c>
      <c r="AE992" s="3">
        <v>5687.5</v>
      </c>
      <c r="AG992" s="3">
        <f t="shared" si="236"/>
        <v>283041.67948717944</v>
      </c>
      <c r="AI992" s="3">
        <v>5100</v>
      </c>
      <c r="AJ992" s="3">
        <v>5785.5624142824954</v>
      </c>
      <c r="AK992" t="s">
        <v>266</v>
      </c>
      <c r="AL992" t="s">
        <v>267</v>
      </c>
      <c r="AM992" s="23">
        <v>8.5000000000000006E-2</v>
      </c>
      <c r="AN992" s="24">
        <f t="shared" si="244"/>
        <v>293927.24190146191</v>
      </c>
      <c r="AO992" s="25">
        <f t="shared" si="229"/>
        <v>24983.815561624266</v>
      </c>
      <c r="AP992" s="3">
        <v>0</v>
      </c>
      <c r="AQ992" s="24">
        <f t="shared" si="231"/>
        <v>0</v>
      </c>
      <c r="AR992" s="24">
        <f t="shared" si="232"/>
        <v>318911.05746308615</v>
      </c>
      <c r="AS992" s="24">
        <f t="shared" si="237"/>
        <v>293927.24190146191</v>
      </c>
      <c r="AT992" t="s">
        <v>632</v>
      </c>
      <c r="AU992" t="s">
        <v>1837</v>
      </c>
      <c r="AV992" t="s">
        <v>1838</v>
      </c>
      <c r="AW992" t="s">
        <v>4957</v>
      </c>
      <c r="AX992" t="s">
        <v>169</v>
      </c>
      <c r="AY992">
        <v>1</v>
      </c>
      <c r="AZ992" s="3">
        <f t="shared" si="238"/>
        <v>318911.05746308615</v>
      </c>
      <c r="BA992" s="24">
        <f t="shared" si="239"/>
        <v>293927.24190146191</v>
      </c>
      <c r="BB992" s="24">
        <f t="shared" si="240"/>
        <v>24983.815561624244</v>
      </c>
      <c r="BD992" t="s">
        <v>103</v>
      </c>
      <c r="BE992">
        <v>1</v>
      </c>
      <c r="BG992" t="s">
        <v>5317</v>
      </c>
      <c r="BI992" t="s">
        <v>199</v>
      </c>
      <c r="BN992" t="s">
        <v>5070</v>
      </c>
      <c r="BO992" t="s">
        <v>5061</v>
      </c>
      <c r="BP992" t="s">
        <v>5144</v>
      </c>
      <c r="BS992" t="e">
        <f>_xlfn.XLOOKUP(AV992,#REF!,#REF!)</f>
        <v>#REF!</v>
      </c>
    </row>
    <row r="993" spans="2:71" x14ac:dyDescent="0.2">
      <c r="C993" t="s">
        <v>94</v>
      </c>
      <c r="E993" t="s">
        <v>3156</v>
      </c>
      <c r="F993" t="s">
        <v>3157</v>
      </c>
      <c r="G993" t="s">
        <v>3158</v>
      </c>
      <c r="H993" s="1">
        <v>45607</v>
      </c>
      <c r="J993" t="s">
        <v>4678</v>
      </c>
      <c r="K993">
        <v>15</v>
      </c>
      <c r="L993" t="s">
        <v>4703</v>
      </c>
      <c r="M993" t="s">
        <v>4849</v>
      </c>
      <c r="N993" t="s">
        <v>4911</v>
      </c>
      <c r="O993" t="s">
        <v>98</v>
      </c>
      <c r="P993" t="s">
        <v>99</v>
      </c>
      <c r="Q993">
        <f t="shared" si="235"/>
        <v>31</v>
      </c>
      <c r="R993" s="3">
        <v>1000000</v>
      </c>
      <c r="S993" s="3">
        <v>171666.66666666666</v>
      </c>
      <c r="T993" s="20">
        <v>0</v>
      </c>
      <c r="U993" s="3">
        <f t="shared" si="243"/>
        <v>0</v>
      </c>
      <c r="V993" s="21"/>
      <c r="W993" s="3">
        <v>4006.4102564102559</v>
      </c>
      <c r="X993" s="3">
        <v>2314.8148148148148</v>
      </c>
      <c r="Y993" s="22">
        <v>416.66666666666663</v>
      </c>
      <c r="Z993">
        <v>75</v>
      </c>
      <c r="AB993" s="3">
        <v>0</v>
      </c>
      <c r="AC993" s="3">
        <v>4167</v>
      </c>
      <c r="AD993" s="3">
        <f t="shared" si="241"/>
        <v>182646.55840455837</v>
      </c>
      <c r="AE993" s="3">
        <v>5687.5</v>
      </c>
      <c r="AG993" s="3">
        <f t="shared" si="236"/>
        <v>188334.05840455837</v>
      </c>
      <c r="AJ993" s="3">
        <v>25969.360295241226</v>
      </c>
      <c r="AK993" t="s">
        <v>529</v>
      </c>
      <c r="AL993" t="s">
        <v>530</v>
      </c>
      <c r="AM993" s="23">
        <v>8.5000000000000006E-2</v>
      </c>
      <c r="AN993" s="24">
        <f t="shared" si="244"/>
        <v>214303.4186997996</v>
      </c>
      <c r="AO993" s="25">
        <f t="shared" si="229"/>
        <v>18215.790589482967</v>
      </c>
      <c r="AP993" s="3">
        <v>0</v>
      </c>
      <c r="AQ993" s="24">
        <f t="shared" si="231"/>
        <v>0</v>
      </c>
      <c r="AR993" s="24">
        <f t="shared" si="232"/>
        <v>232519.20928928256</v>
      </c>
      <c r="AS993" s="24">
        <f t="shared" si="237"/>
        <v>214303.4186997996</v>
      </c>
      <c r="AT993" t="s">
        <v>632</v>
      </c>
      <c r="AU993" t="s">
        <v>1837</v>
      </c>
      <c r="AV993" t="s">
        <v>1838</v>
      </c>
      <c r="AW993" t="s">
        <v>4945</v>
      </c>
      <c r="AX993" t="s">
        <v>169</v>
      </c>
      <c r="AY993">
        <v>1</v>
      </c>
      <c r="AZ993" s="3">
        <f t="shared" si="238"/>
        <v>232519.20928928256</v>
      </c>
      <c r="BA993" s="24">
        <f t="shared" si="239"/>
        <v>214303.4186997996</v>
      </c>
      <c r="BB993" s="24">
        <f t="shared" si="240"/>
        <v>18215.79058948296</v>
      </c>
      <c r="BD993" t="s">
        <v>103</v>
      </c>
      <c r="BE993">
        <v>1</v>
      </c>
      <c r="BG993" t="s">
        <v>5317</v>
      </c>
      <c r="BI993" t="s">
        <v>531</v>
      </c>
      <c r="BN993" t="s">
        <v>5125</v>
      </c>
      <c r="BO993" t="s">
        <v>5074</v>
      </c>
      <c r="BP993" t="s">
        <v>5096</v>
      </c>
      <c r="BS993" t="e">
        <f>_xlfn.XLOOKUP(AV993,#REF!,#REF!)</f>
        <v>#REF!</v>
      </c>
    </row>
    <row r="994" spans="2:71" x14ac:dyDescent="0.2">
      <c r="C994" t="s">
        <v>94</v>
      </c>
      <c r="E994" t="s">
        <v>3159</v>
      </c>
      <c r="F994" t="s">
        <v>3160</v>
      </c>
      <c r="G994" t="s">
        <v>3161</v>
      </c>
      <c r="H994" s="1">
        <v>45607</v>
      </c>
      <c r="J994" t="s">
        <v>4708</v>
      </c>
      <c r="K994">
        <v>12</v>
      </c>
      <c r="L994" t="s">
        <v>4703</v>
      </c>
      <c r="M994" t="s">
        <v>293</v>
      </c>
      <c r="N994" t="s">
        <v>4668</v>
      </c>
      <c r="O994" t="s">
        <v>98</v>
      </c>
      <c r="P994" t="s">
        <v>99</v>
      </c>
      <c r="Q994">
        <f t="shared" si="235"/>
        <v>31</v>
      </c>
      <c r="R994" s="3">
        <v>382500</v>
      </c>
      <c r="S994" s="3">
        <v>63750</v>
      </c>
      <c r="T994" s="20">
        <v>0</v>
      </c>
      <c r="U994" s="3">
        <f t="shared" si="243"/>
        <v>0</v>
      </c>
      <c r="V994" s="21"/>
      <c r="W994" s="3">
        <v>1532.4519230769231</v>
      </c>
      <c r="X994" s="3">
        <v>885.41666666666663</v>
      </c>
      <c r="Y994" s="22">
        <v>159.375</v>
      </c>
      <c r="Z994">
        <v>75</v>
      </c>
      <c r="AB994" s="3">
        <v>0</v>
      </c>
      <c r="AC994" s="3">
        <v>4167</v>
      </c>
      <c r="AD994" s="3">
        <f t="shared" si="241"/>
        <v>70569.243589743593</v>
      </c>
      <c r="AE994" s="3">
        <v>5687.5</v>
      </c>
      <c r="AG994" s="3">
        <f t="shared" si="236"/>
        <v>76256.743589743593</v>
      </c>
      <c r="AJ994" s="3">
        <v>5813.1491241962494</v>
      </c>
      <c r="AK994" t="s">
        <v>229</v>
      </c>
      <c r="AL994" t="s">
        <v>230</v>
      </c>
      <c r="AM994" s="23">
        <v>8.5000000000000006E-2</v>
      </c>
      <c r="AN994" s="24">
        <f t="shared" si="244"/>
        <v>82069.892713939844</v>
      </c>
      <c r="AO994" s="25">
        <f t="shared" si="229"/>
        <v>6975.9408806848869</v>
      </c>
      <c r="AP994" s="3">
        <f t="shared" ref="AP994:AP1021" si="245">+(29700/31)*Q994</f>
        <v>29700</v>
      </c>
      <c r="AQ994" s="24">
        <f t="shared" si="231"/>
        <v>2524.5</v>
      </c>
      <c r="AR994" s="24">
        <f t="shared" si="232"/>
        <v>121270.33359462472</v>
      </c>
      <c r="AS994" s="24">
        <f t="shared" si="237"/>
        <v>111769.89271393984</v>
      </c>
      <c r="AT994" t="s">
        <v>134</v>
      </c>
      <c r="AU994" t="s">
        <v>134</v>
      </c>
      <c r="AV994" t="s">
        <v>135</v>
      </c>
      <c r="AW994">
        <v>35802</v>
      </c>
      <c r="AX994" t="s">
        <v>136</v>
      </c>
      <c r="AY994">
        <v>94.088300000000004</v>
      </c>
      <c r="AZ994" s="3">
        <f t="shared" si="238"/>
        <v>1288.8991893213579</v>
      </c>
      <c r="BA994" s="24">
        <f t="shared" si="239"/>
        <v>111769.89271393984</v>
      </c>
      <c r="BB994" s="24">
        <f t="shared" si="240"/>
        <v>9500.4408806848805</v>
      </c>
      <c r="BD994" t="s">
        <v>103</v>
      </c>
      <c r="BE994">
        <v>1</v>
      </c>
      <c r="BG994" t="s">
        <v>5305</v>
      </c>
      <c r="BI994" t="s">
        <v>199</v>
      </c>
      <c r="BN994" t="s">
        <v>5106</v>
      </c>
      <c r="BO994" t="s">
        <v>5061</v>
      </c>
      <c r="BP994" t="s">
        <v>5062</v>
      </c>
      <c r="BS994" t="e">
        <f>_xlfn.XLOOKUP(AV994,#REF!,#REF!)</f>
        <v>#REF!</v>
      </c>
    </row>
    <row r="995" spans="2:71" x14ac:dyDescent="0.2">
      <c r="C995" t="s">
        <v>94</v>
      </c>
      <c r="E995" t="s">
        <v>3162</v>
      </c>
      <c r="F995" t="s">
        <v>3163</v>
      </c>
      <c r="G995" t="s">
        <v>3164</v>
      </c>
      <c r="H995" s="1">
        <v>45607</v>
      </c>
      <c r="J995" t="s">
        <v>4952</v>
      </c>
      <c r="K995">
        <v>10</v>
      </c>
      <c r="L995" t="s">
        <v>4616</v>
      </c>
      <c r="M995" t="s">
        <v>4464</v>
      </c>
      <c r="N995" t="s">
        <v>4668</v>
      </c>
      <c r="O995" t="s">
        <v>98</v>
      </c>
      <c r="P995" t="s">
        <v>99</v>
      </c>
      <c r="Q995">
        <f t="shared" si="235"/>
        <v>31</v>
      </c>
      <c r="R995" s="3">
        <v>252120</v>
      </c>
      <c r="S995" s="3">
        <v>33797.833333333336</v>
      </c>
      <c r="T995" s="20">
        <v>0</v>
      </c>
      <c r="U995" s="3">
        <f t="shared" si="243"/>
        <v>0</v>
      </c>
      <c r="V995" s="21"/>
      <c r="W995" s="3">
        <v>1010.0961538461538</v>
      </c>
      <c r="X995" s="3">
        <v>583.6111111111112</v>
      </c>
      <c r="Y995" s="22">
        <v>105.05</v>
      </c>
      <c r="Z995">
        <v>75</v>
      </c>
      <c r="AB995" s="3">
        <v>0</v>
      </c>
      <c r="AC995" s="3">
        <v>4167</v>
      </c>
      <c r="AD995" s="3">
        <f t="shared" si="241"/>
        <v>39738.590598290604</v>
      </c>
      <c r="AE995" s="3">
        <v>12402.5</v>
      </c>
      <c r="AG995" s="3">
        <f t="shared" si="236"/>
        <v>52141.090598290604</v>
      </c>
      <c r="AJ995" s="3">
        <v>33281</v>
      </c>
      <c r="AK995" t="s">
        <v>132</v>
      </c>
      <c r="AL995" t="s">
        <v>133</v>
      </c>
      <c r="AM995" s="23">
        <v>0.05</v>
      </c>
      <c r="AN995" s="24">
        <f t="shared" si="244"/>
        <v>85422.090598290612</v>
      </c>
      <c r="AO995" s="25">
        <f t="shared" si="229"/>
        <v>4271.1045299145308</v>
      </c>
      <c r="AP995" s="3">
        <f t="shared" si="245"/>
        <v>29700</v>
      </c>
      <c r="AQ995" s="24">
        <f t="shared" si="231"/>
        <v>1485</v>
      </c>
      <c r="AR995" s="24">
        <f t="shared" si="232"/>
        <v>120878.19512820515</v>
      </c>
      <c r="AS995" s="24">
        <f t="shared" si="237"/>
        <v>115122.09059829061</v>
      </c>
      <c r="AT995" t="s">
        <v>4725</v>
      </c>
      <c r="AU995" t="s">
        <v>174</v>
      </c>
      <c r="AV995" t="s">
        <v>174</v>
      </c>
      <c r="AW995" t="s">
        <v>4725</v>
      </c>
      <c r="AX995" t="s">
        <v>169</v>
      </c>
      <c r="AY995">
        <v>1</v>
      </c>
      <c r="AZ995" s="3">
        <f t="shared" si="238"/>
        <v>120878.19512820515</v>
      </c>
      <c r="BA995" s="24">
        <f t="shared" si="239"/>
        <v>115122.09059829061</v>
      </c>
      <c r="BB995" s="24">
        <f t="shared" si="240"/>
        <v>5756.1045299145335</v>
      </c>
      <c r="BD995" t="s">
        <v>170</v>
      </c>
      <c r="BE995">
        <v>1</v>
      </c>
      <c r="BG995" t="s">
        <v>170</v>
      </c>
      <c r="BI995" t="s">
        <v>137</v>
      </c>
      <c r="BN995" t="s">
        <v>4416</v>
      </c>
      <c r="BO995" t="s">
        <v>4725</v>
      </c>
      <c r="BP995" t="s">
        <v>4725</v>
      </c>
    </row>
    <row r="996" spans="2:71" x14ac:dyDescent="0.2">
      <c r="C996" t="s">
        <v>94</v>
      </c>
      <c r="E996" t="s">
        <v>3165</v>
      </c>
      <c r="F996" t="s">
        <v>3166</v>
      </c>
      <c r="G996" t="s">
        <v>3167</v>
      </c>
      <c r="H996" s="1">
        <v>45607</v>
      </c>
      <c r="J996" t="s">
        <v>4778</v>
      </c>
      <c r="K996">
        <v>11</v>
      </c>
      <c r="L996" t="s">
        <v>4616</v>
      </c>
      <c r="M996" t="s">
        <v>4464</v>
      </c>
      <c r="N996" t="s">
        <v>4668</v>
      </c>
      <c r="O996" t="s">
        <v>98</v>
      </c>
      <c r="P996" t="s">
        <v>99</v>
      </c>
      <c r="Q996">
        <f t="shared" si="235"/>
        <v>31</v>
      </c>
      <c r="R996" s="3">
        <v>252120</v>
      </c>
      <c r="S996" s="3">
        <v>38493.25</v>
      </c>
      <c r="T996" s="20">
        <v>0</v>
      </c>
      <c r="U996" s="3">
        <f t="shared" si="243"/>
        <v>0</v>
      </c>
      <c r="V996" s="21"/>
      <c r="W996" s="3">
        <v>1010.0961538461538</v>
      </c>
      <c r="X996" s="3">
        <v>583.6111111111112</v>
      </c>
      <c r="Y996" s="22">
        <v>105.05</v>
      </c>
      <c r="Z996">
        <v>75</v>
      </c>
      <c r="AB996" s="3">
        <v>0</v>
      </c>
      <c r="AC996" s="3">
        <v>4167</v>
      </c>
      <c r="AD996" s="3">
        <f t="shared" si="241"/>
        <v>44434.007264957268</v>
      </c>
      <c r="AE996" s="3">
        <v>12402.5</v>
      </c>
      <c r="AG996" s="3">
        <f t="shared" si="236"/>
        <v>56836.507264957268</v>
      </c>
      <c r="AJ996" s="3">
        <v>33281</v>
      </c>
      <c r="AK996" t="s">
        <v>132</v>
      </c>
      <c r="AL996" t="s">
        <v>133</v>
      </c>
      <c r="AM996" s="23">
        <v>0.05</v>
      </c>
      <c r="AN996" s="24">
        <f t="shared" si="244"/>
        <v>90117.507264957268</v>
      </c>
      <c r="AO996" s="25">
        <f t="shared" si="229"/>
        <v>4505.8753632478638</v>
      </c>
      <c r="AP996" s="3">
        <f t="shared" si="245"/>
        <v>29700</v>
      </c>
      <c r="AQ996" s="24">
        <f t="shared" si="231"/>
        <v>1485</v>
      </c>
      <c r="AR996" s="24">
        <f t="shared" si="232"/>
        <v>125808.38262820513</v>
      </c>
      <c r="AS996" s="24">
        <f t="shared" si="237"/>
        <v>119817.50726495727</v>
      </c>
      <c r="AT996" t="s">
        <v>4725</v>
      </c>
      <c r="AU996" t="s">
        <v>174</v>
      </c>
      <c r="AV996" t="s">
        <v>174</v>
      </c>
      <c r="AW996" t="s">
        <v>4725</v>
      </c>
      <c r="AX996" t="s">
        <v>169</v>
      </c>
      <c r="AY996">
        <v>1</v>
      </c>
      <c r="AZ996" s="3">
        <f t="shared" si="238"/>
        <v>125808.38262820513</v>
      </c>
      <c r="BA996" s="24">
        <f t="shared" si="239"/>
        <v>119817.50726495727</v>
      </c>
      <c r="BB996" s="24">
        <f t="shared" si="240"/>
        <v>5990.875363247862</v>
      </c>
      <c r="BD996" t="s">
        <v>170</v>
      </c>
      <c r="BE996">
        <v>1</v>
      </c>
      <c r="BG996" t="s">
        <v>170</v>
      </c>
      <c r="BI996" t="s">
        <v>137</v>
      </c>
      <c r="BN996" t="s">
        <v>4416</v>
      </c>
      <c r="BO996" t="s">
        <v>4725</v>
      </c>
      <c r="BP996" t="s">
        <v>4725</v>
      </c>
    </row>
    <row r="997" spans="2:71" x14ac:dyDescent="0.2">
      <c r="C997" t="s">
        <v>94</v>
      </c>
      <c r="E997" t="s">
        <v>3168</v>
      </c>
      <c r="F997" t="s">
        <v>3169</v>
      </c>
      <c r="G997" t="s">
        <v>3170</v>
      </c>
      <c r="H997" s="1">
        <v>45607</v>
      </c>
      <c r="J997" t="s">
        <v>4678</v>
      </c>
      <c r="K997">
        <v>15</v>
      </c>
      <c r="L997" t="s">
        <v>4691</v>
      </c>
      <c r="M997" t="s">
        <v>4444</v>
      </c>
      <c r="N997" t="s">
        <v>4668</v>
      </c>
      <c r="O997" t="s">
        <v>98</v>
      </c>
      <c r="P997" t="s">
        <v>99</v>
      </c>
      <c r="Q997">
        <f t="shared" si="235"/>
        <v>31</v>
      </c>
      <c r="R997" s="3">
        <v>808528</v>
      </c>
      <c r="S997" s="3">
        <v>134754.66666666666</v>
      </c>
      <c r="T997" s="20">
        <v>0</v>
      </c>
      <c r="U997" s="3">
        <f t="shared" si="243"/>
        <v>0</v>
      </c>
      <c r="V997" s="21"/>
      <c r="W997" s="3">
        <v>3239.2948717948716</v>
      </c>
      <c r="X997" s="3">
        <v>1871.5925925925924</v>
      </c>
      <c r="Y997" s="22">
        <v>336.88666666666666</v>
      </c>
      <c r="Z997">
        <v>75</v>
      </c>
      <c r="AB997" s="3">
        <v>0</v>
      </c>
      <c r="AC997" s="3">
        <v>4167</v>
      </c>
      <c r="AD997" s="3">
        <f t="shared" si="241"/>
        <v>144444.44079772077</v>
      </c>
      <c r="AE997" s="3">
        <v>7046.666666666667</v>
      </c>
      <c r="AG997" s="3">
        <f t="shared" si="236"/>
        <v>151491.10746438743</v>
      </c>
      <c r="AJ997" s="3">
        <v>0</v>
      </c>
      <c r="AK997" t="s">
        <v>100</v>
      </c>
      <c r="AM997" s="23">
        <v>0.1</v>
      </c>
      <c r="AN997" s="24">
        <f t="shared" si="244"/>
        <v>151491.10746438743</v>
      </c>
      <c r="AO997" s="25">
        <f t="shared" si="229"/>
        <v>15149.110746438744</v>
      </c>
      <c r="AP997" s="3">
        <f t="shared" si="245"/>
        <v>29700</v>
      </c>
      <c r="AQ997" s="24">
        <f t="shared" si="231"/>
        <v>2970</v>
      </c>
      <c r="AR997" s="24">
        <f t="shared" si="232"/>
        <v>199310.21821082616</v>
      </c>
      <c r="AS997" s="24">
        <f t="shared" si="237"/>
        <v>181191.10746438743</v>
      </c>
      <c r="AT997" t="s">
        <v>134</v>
      </c>
      <c r="AU997" t="s">
        <v>134</v>
      </c>
      <c r="AV997" t="s">
        <v>135</v>
      </c>
      <c r="AW997">
        <v>90375</v>
      </c>
      <c r="AX997" t="s">
        <v>136</v>
      </c>
      <c r="AY997">
        <v>94.088300000000004</v>
      </c>
      <c r="AZ997" s="3">
        <f t="shared" si="238"/>
        <v>2118.3315907591714</v>
      </c>
      <c r="BA997" s="24">
        <f t="shared" si="239"/>
        <v>181191.10746438743</v>
      </c>
      <c r="BB997" s="24">
        <f t="shared" si="240"/>
        <v>18119.110746438731</v>
      </c>
      <c r="BD997" t="s">
        <v>103</v>
      </c>
      <c r="BE997">
        <v>1</v>
      </c>
      <c r="BG997" t="s">
        <v>5305</v>
      </c>
      <c r="BI997" t="s">
        <v>598</v>
      </c>
      <c r="BN997" t="s">
        <v>5193</v>
      </c>
      <c r="BO997" t="s">
        <v>134</v>
      </c>
      <c r="BP997" t="s">
        <v>5091</v>
      </c>
      <c r="BS997" t="e">
        <f>_xlfn.XLOOKUP(AV997,#REF!,#REF!)</f>
        <v>#REF!</v>
      </c>
    </row>
    <row r="998" spans="2:71" x14ac:dyDescent="0.2">
      <c r="B998">
        <f>+COUNTIF(F998:F4165,F998)</f>
        <v>2</v>
      </c>
      <c r="C998" t="s">
        <v>94</v>
      </c>
      <c r="E998" t="s">
        <v>3171</v>
      </c>
      <c r="F998" t="s">
        <v>3172</v>
      </c>
      <c r="G998" t="s">
        <v>3173</v>
      </c>
      <c r="H998" s="1">
        <v>45614</v>
      </c>
      <c r="J998" t="s">
        <v>4697</v>
      </c>
      <c r="K998">
        <v>14</v>
      </c>
      <c r="L998" t="s">
        <v>4703</v>
      </c>
      <c r="M998" t="s">
        <v>293</v>
      </c>
      <c r="N998" t="s">
        <v>4668</v>
      </c>
      <c r="O998" t="s">
        <v>98</v>
      </c>
      <c r="P998" t="s">
        <v>99</v>
      </c>
      <c r="Q998">
        <f t="shared" si="235"/>
        <v>31</v>
      </c>
      <c r="R998" s="3">
        <v>675000</v>
      </c>
      <c r="S998" s="3">
        <v>117500</v>
      </c>
      <c r="T998" s="20">
        <v>0</v>
      </c>
      <c r="U998" s="3">
        <f t="shared" si="243"/>
        <v>0</v>
      </c>
      <c r="V998" s="21"/>
      <c r="W998" s="3">
        <v>2704.3269230769233</v>
      </c>
      <c r="X998" s="3">
        <v>1562.5</v>
      </c>
      <c r="Y998" s="22">
        <v>281.25</v>
      </c>
      <c r="Z998">
        <v>75</v>
      </c>
      <c r="AB998" s="3">
        <v>0</v>
      </c>
      <c r="AC998" s="3">
        <v>4167</v>
      </c>
      <c r="AD998" s="3">
        <f t="shared" si="241"/>
        <v>126290.07692307692</v>
      </c>
      <c r="AE998" s="3">
        <v>5687.5</v>
      </c>
      <c r="AG998" s="3">
        <f t="shared" si="236"/>
        <v>131977.57692307694</v>
      </c>
      <c r="AJ998" s="3">
        <v>25969.360295241226</v>
      </c>
      <c r="AK998" t="s">
        <v>529</v>
      </c>
      <c r="AL998" t="s">
        <v>530</v>
      </c>
      <c r="AM998" s="23">
        <v>8.5000000000000006E-2</v>
      </c>
      <c r="AN998" s="24">
        <f t="shared" si="244"/>
        <v>157946.93721831817</v>
      </c>
      <c r="AO998" s="25">
        <f t="shared" si="229"/>
        <v>13425.489663557046</v>
      </c>
      <c r="AP998" s="3">
        <f t="shared" si="245"/>
        <v>29700</v>
      </c>
      <c r="AQ998" s="24">
        <f t="shared" si="231"/>
        <v>2524.5</v>
      </c>
      <c r="AR998" s="24">
        <f t="shared" si="232"/>
        <v>203596.9268818752</v>
      </c>
      <c r="AS998" s="24">
        <f t="shared" si="237"/>
        <v>187646.93721831817</v>
      </c>
      <c r="AT998" t="s">
        <v>141</v>
      </c>
      <c r="AU998" t="s">
        <v>141</v>
      </c>
      <c r="AV998" t="s">
        <v>142</v>
      </c>
      <c r="AW998">
        <v>1201</v>
      </c>
      <c r="AX998" t="s">
        <v>143</v>
      </c>
      <c r="AY998">
        <v>67.992199999999997</v>
      </c>
      <c r="AZ998" s="3">
        <f t="shared" si="238"/>
        <v>2994.4159312667512</v>
      </c>
      <c r="BA998" s="24">
        <f t="shared" si="239"/>
        <v>187646.93721831817</v>
      </c>
      <c r="BB998" s="24">
        <f t="shared" si="240"/>
        <v>15949.989663557033</v>
      </c>
      <c r="BD998" t="s">
        <v>103</v>
      </c>
      <c r="BE998">
        <v>1</v>
      </c>
      <c r="BG998" t="s">
        <v>5306</v>
      </c>
      <c r="BI998" t="s">
        <v>531</v>
      </c>
      <c r="BN998" t="s">
        <v>5125</v>
      </c>
      <c r="BO998" t="s">
        <v>5068</v>
      </c>
      <c r="BP998" t="s">
        <v>5062</v>
      </c>
      <c r="BS998" t="e">
        <f>_xlfn.XLOOKUP(AV998,#REF!,#REF!)</f>
        <v>#REF!</v>
      </c>
    </row>
    <row r="999" spans="2:71" x14ac:dyDescent="0.2">
      <c r="C999" t="s">
        <v>94</v>
      </c>
      <c r="E999" t="s">
        <v>3174</v>
      </c>
      <c r="F999" t="s">
        <v>3175</v>
      </c>
      <c r="G999" t="s">
        <v>3176</v>
      </c>
      <c r="H999" s="1">
        <v>45614</v>
      </c>
      <c r="J999" t="s">
        <v>4708</v>
      </c>
      <c r="K999">
        <v>12</v>
      </c>
      <c r="L999" t="s">
        <v>4703</v>
      </c>
      <c r="M999" t="s">
        <v>293</v>
      </c>
      <c r="N999" t="s">
        <v>4668</v>
      </c>
      <c r="O999" t="s">
        <v>98</v>
      </c>
      <c r="P999" t="s">
        <v>99</v>
      </c>
      <c r="Q999">
        <f t="shared" si="235"/>
        <v>31</v>
      </c>
      <c r="R999" s="3">
        <v>350000</v>
      </c>
      <c r="S999" s="3">
        <v>63333.333333333336</v>
      </c>
      <c r="T999" s="20">
        <v>0</v>
      </c>
      <c r="U999" s="3">
        <f t="shared" si="243"/>
        <v>0</v>
      </c>
      <c r="V999" s="21"/>
      <c r="W999" s="3">
        <v>1402.2435897435898</v>
      </c>
      <c r="X999" s="3">
        <v>810.18518518518533</v>
      </c>
      <c r="Y999" s="22">
        <v>145.83333333333334</v>
      </c>
      <c r="Z999">
        <v>75</v>
      </c>
      <c r="AB999" s="3">
        <v>2988.3734361781394</v>
      </c>
      <c r="AC999" s="3">
        <v>4167</v>
      </c>
      <c r="AD999" s="3">
        <f t="shared" si="241"/>
        <v>72921.968877773572</v>
      </c>
      <c r="AE999" s="3">
        <v>5687.5</v>
      </c>
      <c r="AG999" s="3">
        <f t="shared" si="236"/>
        <v>78609.468877773572</v>
      </c>
      <c r="AJ999" s="3">
        <v>5813.1491241962494</v>
      </c>
      <c r="AK999" t="s">
        <v>229</v>
      </c>
      <c r="AL999" t="s">
        <v>230</v>
      </c>
      <c r="AM999" s="23">
        <v>8.5000000000000006E-2</v>
      </c>
      <c r="AN999" s="24">
        <f t="shared" si="244"/>
        <v>84422.618001969822</v>
      </c>
      <c r="AO999" s="25">
        <f t="shared" si="229"/>
        <v>7175.9225301674351</v>
      </c>
      <c r="AP999" s="3">
        <f t="shared" si="245"/>
        <v>29700</v>
      </c>
      <c r="AQ999" s="24">
        <f t="shared" si="231"/>
        <v>2524.5</v>
      </c>
      <c r="AR999" s="24">
        <f t="shared" si="232"/>
        <v>123823.04053213725</v>
      </c>
      <c r="AS999" s="24">
        <f t="shared" si="237"/>
        <v>114122.61800196982</v>
      </c>
      <c r="AT999" t="s">
        <v>134</v>
      </c>
      <c r="AU999" t="s">
        <v>134</v>
      </c>
      <c r="AV999" t="s">
        <v>135</v>
      </c>
      <c r="AW999">
        <v>35802</v>
      </c>
      <c r="AX999" t="s">
        <v>136</v>
      </c>
      <c r="AY999">
        <v>94.088300000000004</v>
      </c>
      <c r="AZ999" s="3">
        <f t="shared" si="238"/>
        <v>1316.0301603083194</v>
      </c>
      <c r="BA999" s="24">
        <f t="shared" si="239"/>
        <v>114122.61800196982</v>
      </c>
      <c r="BB999" s="24">
        <f t="shared" si="240"/>
        <v>9700.4225301674305</v>
      </c>
      <c r="BD999" t="s">
        <v>103</v>
      </c>
      <c r="BE999">
        <v>1</v>
      </c>
      <c r="BG999" t="s">
        <v>5305</v>
      </c>
      <c r="BI999" t="s">
        <v>199</v>
      </c>
      <c r="BN999" t="s">
        <v>5106</v>
      </c>
      <c r="BO999" t="s">
        <v>5061</v>
      </c>
      <c r="BP999" t="s">
        <v>5062</v>
      </c>
      <c r="BS999" t="e">
        <f>_xlfn.XLOOKUP(AV999,#REF!,#REF!)</f>
        <v>#REF!</v>
      </c>
    </row>
    <row r="1000" spans="2:71" x14ac:dyDescent="0.2">
      <c r="C1000" t="s">
        <v>94</v>
      </c>
      <c r="E1000" t="s">
        <v>3177</v>
      </c>
      <c r="F1000" t="s">
        <v>3178</v>
      </c>
      <c r="G1000" t="s">
        <v>3179</v>
      </c>
      <c r="H1000" s="1">
        <v>45614</v>
      </c>
      <c r="J1000" t="s">
        <v>4708</v>
      </c>
      <c r="K1000">
        <v>12</v>
      </c>
      <c r="L1000" t="s">
        <v>4703</v>
      </c>
      <c r="M1000" t="s">
        <v>293</v>
      </c>
      <c r="N1000" t="s">
        <v>4668</v>
      </c>
      <c r="O1000" t="s">
        <v>98</v>
      </c>
      <c r="P1000" t="s">
        <v>99</v>
      </c>
      <c r="Q1000">
        <f t="shared" si="235"/>
        <v>31</v>
      </c>
      <c r="R1000" s="3">
        <v>383500</v>
      </c>
      <c r="S1000" s="3">
        <v>68916.666666666672</v>
      </c>
      <c r="T1000" s="20">
        <v>0</v>
      </c>
      <c r="U1000" s="3">
        <f t="shared" si="243"/>
        <v>0</v>
      </c>
      <c r="V1000" s="21"/>
      <c r="W1000" s="3">
        <v>1536.4583333333333</v>
      </c>
      <c r="X1000" s="3">
        <v>887.73148148148152</v>
      </c>
      <c r="Y1000" s="22">
        <v>159.79166666666666</v>
      </c>
      <c r="Z1000">
        <v>75</v>
      </c>
      <c r="AB1000" s="3">
        <v>0</v>
      </c>
      <c r="AC1000" s="3">
        <v>4167</v>
      </c>
      <c r="AD1000" s="3">
        <f t="shared" si="241"/>
        <v>75742.648148148146</v>
      </c>
      <c r="AE1000" s="3">
        <v>5687.5</v>
      </c>
      <c r="AG1000" s="3">
        <f t="shared" si="236"/>
        <v>81430.148148148146</v>
      </c>
      <c r="AJ1000" s="3">
        <v>5785.5624142824954</v>
      </c>
      <c r="AK1000" t="s">
        <v>266</v>
      </c>
      <c r="AL1000" t="s">
        <v>267</v>
      </c>
      <c r="AM1000" s="23">
        <v>8.5000000000000006E-2</v>
      </c>
      <c r="AN1000" s="24">
        <f t="shared" si="244"/>
        <v>87215.710562430642</v>
      </c>
      <c r="AO1000" s="25">
        <f t="shared" si="229"/>
        <v>7413.3353978066052</v>
      </c>
      <c r="AP1000" s="3">
        <f t="shared" si="245"/>
        <v>29700</v>
      </c>
      <c r="AQ1000" s="24">
        <f t="shared" si="231"/>
        <v>2524.5</v>
      </c>
      <c r="AR1000" s="24">
        <f t="shared" si="232"/>
        <v>126853.54596023724</v>
      </c>
      <c r="AS1000" s="24">
        <f t="shared" si="237"/>
        <v>116915.71056243064</v>
      </c>
      <c r="AT1000" t="s">
        <v>134</v>
      </c>
      <c r="AU1000" t="s">
        <v>134</v>
      </c>
      <c r="AV1000" t="s">
        <v>135</v>
      </c>
      <c r="AW1000">
        <v>90129</v>
      </c>
      <c r="AX1000" t="s">
        <v>136</v>
      </c>
      <c r="AY1000">
        <v>94.088300000000004</v>
      </c>
      <c r="AZ1000" s="3">
        <f t="shared" si="238"/>
        <v>1348.2393237016424</v>
      </c>
      <c r="BA1000" s="24">
        <f t="shared" si="239"/>
        <v>116915.71056243064</v>
      </c>
      <c r="BB1000" s="24">
        <f t="shared" si="240"/>
        <v>9937.8353978066007</v>
      </c>
      <c r="BD1000" t="s">
        <v>103</v>
      </c>
      <c r="BE1000">
        <v>1</v>
      </c>
      <c r="BG1000" t="s">
        <v>5305</v>
      </c>
      <c r="BI1000" t="s">
        <v>199</v>
      </c>
      <c r="BN1000" t="s">
        <v>5097</v>
      </c>
      <c r="BO1000" t="s">
        <v>5061</v>
      </c>
      <c r="BP1000" t="s">
        <v>5062</v>
      </c>
      <c r="BS1000" t="e">
        <f>_xlfn.XLOOKUP(AV1000,#REF!,#REF!)</f>
        <v>#REF!</v>
      </c>
    </row>
    <row r="1001" spans="2:71" x14ac:dyDescent="0.2">
      <c r="C1001" t="s">
        <v>94</v>
      </c>
      <c r="E1001" t="s">
        <v>3180</v>
      </c>
      <c r="F1001" t="s">
        <v>3181</v>
      </c>
      <c r="G1001" t="s">
        <v>3182</v>
      </c>
      <c r="H1001" s="1">
        <v>45614</v>
      </c>
      <c r="J1001" t="s">
        <v>4708</v>
      </c>
      <c r="K1001">
        <v>12</v>
      </c>
      <c r="L1001" t="s">
        <v>4703</v>
      </c>
      <c r="M1001" t="s">
        <v>293</v>
      </c>
      <c r="N1001" t="s">
        <v>4668</v>
      </c>
      <c r="O1001" t="s">
        <v>98</v>
      </c>
      <c r="P1001" t="s">
        <v>99</v>
      </c>
      <c r="Q1001">
        <f t="shared" si="235"/>
        <v>31</v>
      </c>
      <c r="R1001" s="3">
        <v>375000</v>
      </c>
      <c r="S1001" s="3">
        <v>67500</v>
      </c>
      <c r="T1001" s="20">
        <v>0</v>
      </c>
      <c r="U1001" s="3">
        <f t="shared" si="243"/>
        <v>0</v>
      </c>
      <c r="V1001" s="21"/>
      <c r="W1001" s="3">
        <v>1502.403846153846</v>
      </c>
      <c r="X1001" s="3">
        <v>868.05555555555554</v>
      </c>
      <c r="Y1001" s="22">
        <v>156.25</v>
      </c>
      <c r="Z1001">
        <v>75</v>
      </c>
      <c r="AB1001" s="3">
        <v>0</v>
      </c>
      <c r="AC1001" s="3">
        <v>4167</v>
      </c>
      <c r="AD1001" s="3">
        <f t="shared" si="241"/>
        <v>74268.709401709406</v>
      </c>
      <c r="AE1001" s="3">
        <v>5687.5</v>
      </c>
      <c r="AG1001" s="3">
        <f t="shared" si="236"/>
        <v>79956.209401709406</v>
      </c>
      <c r="AJ1001" s="3">
        <v>5785.5624142824954</v>
      </c>
      <c r="AK1001" t="s">
        <v>266</v>
      </c>
      <c r="AL1001" t="s">
        <v>267</v>
      </c>
      <c r="AM1001" s="23">
        <v>8.5000000000000006E-2</v>
      </c>
      <c r="AN1001" s="24">
        <f t="shared" si="244"/>
        <v>85741.771815991902</v>
      </c>
      <c r="AO1001" s="25">
        <f t="shared" si="229"/>
        <v>7288.0506043593123</v>
      </c>
      <c r="AP1001" s="3">
        <f t="shared" si="245"/>
        <v>29700</v>
      </c>
      <c r="AQ1001" s="24">
        <f t="shared" si="231"/>
        <v>2524.5</v>
      </c>
      <c r="AR1001" s="24">
        <f t="shared" si="232"/>
        <v>125254.32242035121</v>
      </c>
      <c r="AS1001" s="24">
        <f t="shared" si="237"/>
        <v>115441.7718159919</v>
      </c>
      <c r="AT1001" t="s">
        <v>134</v>
      </c>
      <c r="AU1001" t="s">
        <v>134</v>
      </c>
      <c r="AV1001" t="s">
        <v>135</v>
      </c>
      <c r="AW1001">
        <v>90129</v>
      </c>
      <c r="AX1001" t="s">
        <v>136</v>
      </c>
      <c r="AY1001">
        <v>94.088300000000004</v>
      </c>
      <c r="AZ1001" s="3">
        <f t="shared" si="238"/>
        <v>1331.2422736976989</v>
      </c>
      <c r="BA1001" s="24">
        <f t="shared" si="239"/>
        <v>115441.7718159919</v>
      </c>
      <c r="BB1001" s="24">
        <f t="shared" si="240"/>
        <v>9812.550604359305</v>
      </c>
      <c r="BD1001" t="s">
        <v>103</v>
      </c>
      <c r="BE1001">
        <v>1</v>
      </c>
      <c r="BG1001" t="s">
        <v>5305</v>
      </c>
      <c r="BI1001" t="s">
        <v>199</v>
      </c>
      <c r="BN1001" t="s">
        <v>5097</v>
      </c>
      <c r="BO1001" t="s">
        <v>5061</v>
      </c>
      <c r="BP1001" t="s">
        <v>5062</v>
      </c>
      <c r="BS1001" t="e">
        <f>_xlfn.XLOOKUP(AV1001,#REF!,#REF!)</f>
        <v>#REF!</v>
      </c>
    </row>
    <row r="1002" spans="2:71" x14ac:dyDescent="0.2">
      <c r="C1002" t="s">
        <v>94</v>
      </c>
      <c r="E1002" t="s">
        <v>3183</v>
      </c>
      <c r="F1002" t="s">
        <v>3184</v>
      </c>
      <c r="G1002" t="s">
        <v>3185</v>
      </c>
      <c r="H1002" s="1">
        <v>45614</v>
      </c>
      <c r="J1002" t="s">
        <v>4708</v>
      </c>
      <c r="K1002">
        <v>12</v>
      </c>
      <c r="L1002" t="s">
        <v>4703</v>
      </c>
      <c r="M1002" t="s">
        <v>293</v>
      </c>
      <c r="N1002" t="s">
        <v>4668</v>
      </c>
      <c r="O1002" t="s">
        <v>98</v>
      </c>
      <c r="P1002" t="s">
        <v>99</v>
      </c>
      <c r="Q1002">
        <f t="shared" si="235"/>
        <v>31</v>
      </c>
      <c r="R1002" s="3">
        <v>375000</v>
      </c>
      <c r="S1002" s="3">
        <v>67500</v>
      </c>
      <c r="T1002" s="20">
        <v>0</v>
      </c>
      <c r="U1002" s="3">
        <f t="shared" si="243"/>
        <v>0</v>
      </c>
      <c r="V1002" s="21"/>
      <c r="W1002" s="3">
        <v>1502.403846153846</v>
      </c>
      <c r="X1002" s="3">
        <v>868.05555555555554</v>
      </c>
      <c r="Y1002" s="22">
        <v>156.25</v>
      </c>
      <c r="Z1002">
        <v>75</v>
      </c>
      <c r="AB1002" s="3">
        <v>0</v>
      </c>
      <c r="AC1002" s="3">
        <v>4167</v>
      </c>
      <c r="AD1002" s="3">
        <f t="shared" si="241"/>
        <v>74268.709401709406</v>
      </c>
      <c r="AE1002" s="3">
        <v>5687.5</v>
      </c>
      <c r="AG1002" s="3">
        <f t="shared" si="236"/>
        <v>79956.209401709406</v>
      </c>
      <c r="AJ1002" s="3">
        <v>5813.1491241962494</v>
      </c>
      <c r="AK1002" t="s">
        <v>229</v>
      </c>
      <c r="AL1002" t="s">
        <v>230</v>
      </c>
      <c r="AM1002" s="23">
        <v>8.5000000000000006E-2</v>
      </c>
      <c r="AN1002" s="24">
        <f t="shared" si="244"/>
        <v>85769.358525905656</v>
      </c>
      <c r="AO1002" s="25">
        <f t="shared" si="229"/>
        <v>7290.3954747019816</v>
      </c>
      <c r="AP1002" s="3">
        <f t="shared" si="245"/>
        <v>29700</v>
      </c>
      <c r="AQ1002" s="24">
        <f t="shared" si="231"/>
        <v>2524.5</v>
      </c>
      <c r="AR1002" s="24">
        <f t="shared" si="232"/>
        <v>125284.25400060765</v>
      </c>
      <c r="AS1002" s="24">
        <f t="shared" si="237"/>
        <v>115469.35852590566</v>
      </c>
      <c r="AT1002" t="s">
        <v>134</v>
      </c>
      <c r="AU1002" t="s">
        <v>134</v>
      </c>
      <c r="AV1002" t="s">
        <v>135</v>
      </c>
      <c r="AW1002">
        <v>35802</v>
      </c>
      <c r="AX1002" t="s">
        <v>136</v>
      </c>
      <c r="AY1002">
        <v>94.088300000000004</v>
      </c>
      <c r="AZ1002" s="3">
        <f t="shared" si="238"/>
        <v>1331.5603959324128</v>
      </c>
      <c r="BA1002" s="24">
        <f t="shared" si="239"/>
        <v>115469.35852590566</v>
      </c>
      <c r="BB1002" s="24">
        <f t="shared" si="240"/>
        <v>9814.8954747019889</v>
      </c>
      <c r="BD1002" t="s">
        <v>103</v>
      </c>
      <c r="BE1002">
        <v>1</v>
      </c>
      <c r="BG1002" t="s">
        <v>5305</v>
      </c>
      <c r="BI1002" t="s">
        <v>199</v>
      </c>
      <c r="BN1002" t="s">
        <v>5106</v>
      </c>
      <c r="BO1002" t="s">
        <v>5061</v>
      </c>
      <c r="BP1002" t="s">
        <v>5062</v>
      </c>
      <c r="BS1002" t="e">
        <f>_xlfn.XLOOKUP(AV1002,#REF!,#REF!)</f>
        <v>#REF!</v>
      </c>
    </row>
    <row r="1003" spans="2:71" x14ac:dyDescent="0.2">
      <c r="C1003" t="s">
        <v>94</v>
      </c>
      <c r="E1003" t="s">
        <v>3186</v>
      </c>
      <c r="F1003" t="s">
        <v>3187</v>
      </c>
      <c r="G1003" t="s">
        <v>3188</v>
      </c>
      <c r="H1003" s="1">
        <v>45614</v>
      </c>
      <c r="J1003" t="s">
        <v>4702</v>
      </c>
      <c r="K1003">
        <v>13</v>
      </c>
      <c r="L1003" t="s">
        <v>4691</v>
      </c>
      <c r="M1003" t="s">
        <v>4444</v>
      </c>
      <c r="N1003" t="s">
        <v>4668</v>
      </c>
      <c r="O1003" t="s">
        <v>98</v>
      </c>
      <c r="P1003" t="s">
        <v>99</v>
      </c>
      <c r="Q1003">
        <f t="shared" si="235"/>
        <v>31</v>
      </c>
      <c r="R1003" s="3">
        <v>479569</v>
      </c>
      <c r="S1003" s="3">
        <v>84928.083333333328</v>
      </c>
      <c r="T1003" s="20">
        <v>0</v>
      </c>
      <c r="U1003" s="3">
        <f t="shared" si="243"/>
        <v>0</v>
      </c>
      <c r="V1003" s="21"/>
      <c r="W1003" s="3">
        <v>1921.3501602564102</v>
      </c>
      <c r="X1003" s="3">
        <v>1110.1134259259261</v>
      </c>
      <c r="Y1003" s="22">
        <v>199.82041666666669</v>
      </c>
      <c r="Z1003">
        <v>75</v>
      </c>
      <c r="AB1003" s="3">
        <v>0</v>
      </c>
      <c r="AC1003" s="3">
        <v>4167</v>
      </c>
      <c r="AD1003" s="3">
        <f t="shared" si="241"/>
        <v>92401.367336182331</v>
      </c>
      <c r="AE1003" s="3">
        <v>7046.666666666667</v>
      </c>
      <c r="AG1003" s="3">
        <f t="shared" si="236"/>
        <v>99448.034002849003</v>
      </c>
      <c r="AJ1003" s="3">
        <v>0</v>
      </c>
      <c r="AK1003" t="s">
        <v>100</v>
      </c>
      <c r="AM1003" s="23">
        <v>0.1</v>
      </c>
      <c r="AN1003" s="24">
        <f t="shared" si="244"/>
        <v>99448.034002849003</v>
      </c>
      <c r="AO1003" s="25">
        <f t="shared" ref="AO1003:AO1024" si="246">AM1003*AN1003</f>
        <v>9944.8034002849017</v>
      </c>
      <c r="AP1003" s="3">
        <f t="shared" si="245"/>
        <v>29700</v>
      </c>
      <c r="AQ1003" s="24">
        <f t="shared" ref="AQ1003:AQ1024" si="247">AP1003*AM1003</f>
        <v>2970</v>
      </c>
      <c r="AR1003" s="24">
        <f t="shared" ref="AR1003:AR1024" si="248">AN1003+AO1003+AP1003+AQ1003</f>
        <v>142062.83740313392</v>
      </c>
      <c r="AS1003" s="24">
        <f t="shared" si="237"/>
        <v>129148.034002849</v>
      </c>
      <c r="AT1003" t="s">
        <v>134</v>
      </c>
      <c r="AU1003" t="s">
        <v>134</v>
      </c>
      <c r="AV1003" t="s">
        <v>135</v>
      </c>
      <c r="AW1003">
        <v>90326</v>
      </c>
      <c r="AX1003" t="s">
        <v>136</v>
      </c>
      <c r="AY1003">
        <v>94.088300000000004</v>
      </c>
      <c r="AZ1003" s="3">
        <f t="shared" si="238"/>
        <v>1509.8884495004577</v>
      </c>
      <c r="BA1003" s="24">
        <f t="shared" si="239"/>
        <v>129148.034002849</v>
      </c>
      <c r="BB1003" s="24">
        <f t="shared" si="240"/>
        <v>12914.803400284916</v>
      </c>
      <c r="BD1003" t="s">
        <v>103</v>
      </c>
      <c r="BE1003">
        <v>1</v>
      </c>
      <c r="BG1003" t="s">
        <v>5305</v>
      </c>
      <c r="BI1003" t="s">
        <v>598</v>
      </c>
      <c r="BN1003" t="s">
        <v>5128</v>
      </c>
      <c r="BO1003" t="s">
        <v>134</v>
      </c>
      <c r="BP1003" t="s">
        <v>5091</v>
      </c>
      <c r="BS1003" t="e">
        <f>_xlfn.XLOOKUP(AV1003,#REF!,#REF!)</f>
        <v>#REF!</v>
      </c>
    </row>
    <row r="1004" spans="2:71" x14ac:dyDescent="0.2">
      <c r="B1004">
        <f>+COUNTIF(F1004:F4171,F1004)</f>
        <v>2</v>
      </c>
      <c r="C1004" t="s">
        <v>94</v>
      </c>
      <c r="E1004" t="s">
        <v>3189</v>
      </c>
      <c r="F1004" t="s">
        <v>3190</v>
      </c>
      <c r="G1004" t="s">
        <v>3191</v>
      </c>
      <c r="H1004" s="1">
        <v>45614</v>
      </c>
      <c r="J1004" t="s">
        <v>151</v>
      </c>
      <c r="K1004">
        <v>16</v>
      </c>
      <c r="L1004" t="s">
        <v>4691</v>
      </c>
      <c r="M1004" t="s">
        <v>4444</v>
      </c>
      <c r="N1004" t="s">
        <v>4668</v>
      </c>
      <c r="O1004" t="s">
        <v>98</v>
      </c>
      <c r="P1004" t="s">
        <v>99</v>
      </c>
      <c r="Q1004">
        <f t="shared" si="235"/>
        <v>31</v>
      </c>
      <c r="R1004" s="3">
        <v>1208656</v>
      </c>
      <c r="S1004" s="3">
        <v>201442.58333333334</v>
      </c>
      <c r="T1004" s="20">
        <v>0</v>
      </c>
      <c r="U1004" s="3">
        <f t="shared" si="243"/>
        <v>0</v>
      </c>
      <c r="V1004" s="21"/>
      <c r="W1004" s="3">
        <v>4842.3717948717949</v>
      </c>
      <c r="X1004" s="3">
        <v>2797.8148148148148</v>
      </c>
      <c r="Y1004" s="22">
        <v>503.60666666666663</v>
      </c>
      <c r="Z1004">
        <v>75</v>
      </c>
      <c r="AB1004" s="3">
        <v>9699.6639334023384</v>
      </c>
      <c r="AC1004" s="3">
        <v>4167</v>
      </c>
      <c r="AD1004" s="3">
        <f t="shared" si="241"/>
        <v>223528.04054308892</v>
      </c>
      <c r="AE1004" s="3">
        <v>7046.666666666667</v>
      </c>
      <c r="AG1004" s="3">
        <f t="shared" si="236"/>
        <v>230574.70720975558</v>
      </c>
      <c r="AJ1004" s="3">
        <v>0</v>
      </c>
      <c r="AK1004" t="s">
        <v>100</v>
      </c>
      <c r="AM1004" s="23">
        <v>0.1</v>
      </c>
      <c r="AN1004" s="24">
        <f t="shared" si="244"/>
        <v>230574.70720975558</v>
      </c>
      <c r="AO1004" s="25">
        <f t="shared" si="246"/>
        <v>23057.470720975558</v>
      </c>
      <c r="AP1004" s="3">
        <f t="shared" si="245"/>
        <v>29700</v>
      </c>
      <c r="AQ1004" s="24">
        <f t="shared" si="247"/>
        <v>2970</v>
      </c>
      <c r="AR1004" s="24">
        <f t="shared" si="248"/>
        <v>286302.17793073115</v>
      </c>
      <c r="AS1004" s="24">
        <f t="shared" si="237"/>
        <v>260274.70720975558</v>
      </c>
      <c r="AT1004" t="s">
        <v>141</v>
      </c>
      <c r="AU1004" t="s">
        <v>141</v>
      </c>
      <c r="AV1004" t="s">
        <v>142</v>
      </c>
      <c r="AW1004">
        <v>1210</v>
      </c>
      <c r="AX1004" t="s">
        <v>143</v>
      </c>
      <c r="AY1004">
        <v>67.992199999999997</v>
      </c>
      <c r="AZ1004" s="3">
        <f t="shared" si="238"/>
        <v>4210.8091506192059</v>
      </c>
      <c r="BA1004" s="24">
        <f t="shared" si="239"/>
        <v>260274.70720975558</v>
      </c>
      <c r="BB1004" s="24">
        <f t="shared" si="240"/>
        <v>26027.470720975572</v>
      </c>
      <c r="BD1004" t="s">
        <v>103</v>
      </c>
      <c r="BE1004">
        <v>1</v>
      </c>
      <c r="BG1004" t="s">
        <v>5306</v>
      </c>
      <c r="BI1004" t="s">
        <v>435</v>
      </c>
      <c r="BN1004" t="s">
        <v>5119</v>
      </c>
      <c r="BO1004" t="s">
        <v>5068</v>
      </c>
      <c r="BP1004" t="s">
        <v>5091</v>
      </c>
      <c r="BS1004" t="e">
        <f>_xlfn.XLOOKUP(AV1004,#REF!,#REF!)</f>
        <v>#REF!</v>
      </c>
    </row>
    <row r="1005" spans="2:71" x14ac:dyDescent="0.2">
      <c r="C1005" t="s">
        <v>94</v>
      </c>
      <c r="E1005" t="s">
        <v>3192</v>
      </c>
      <c r="F1005" t="s">
        <v>3193</v>
      </c>
      <c r="G1005" t="s">
        <v>3194</v>
      </c>
      <c r="H1005" s="1">
        <v>45614</v>
      </c>
      <c r="J1005" t="s">
        <v>4778</v>
      </c>
      <c r="K1005">
        <v>11</v>
      </c>
      <c r="L1005" t="s">
        <v>4667</v>
      </c>
      <c r="M1005" t="s">
        <v>3984</v>
      </c>
      <c r="N1005" t="s">
        <v>4668</v>
      </c>
      <c r="O1005" t="s">
        <v>98</v>
      </c>
      <c r="P1005" t="s">
        <v>99</v>
      </c>
      <c r="Q1005">
        <f t="shared" si="235"/>
        <v>31</v>
      </c>
      <c r="R1005" s="3">
        <v>278068</v>
      </c>
      <c r="S1005" s="3">
        <v>46344.583333333336</v>
      </c>
      <c r="T1005" s="20">
        <v>0</v>
      </c>
      <c r="U1005" s="3">
        <f t="shared" si="243"/>
        <v>0</v>
      </c>
      <c r="V1005" s="21"/>
      <c r="W1005" s="3">
        <v>1114.0544871794871</v>
      </c>
      <c r="X1005" s="3">
        <v>643.67592592592587</v>
      </c>
      <c r="Y1005" s="22">
        <v>115.86166666666666</v>
      </c>
      <c r="Z1005">
        <v>75</v>
      </c>
      <c r="AB1005" s="3">
        <v>0</v>
      </c>
      <c r="AC1005" s="3">
        <v>4167</v>
      </c>
      <c r="AD1005" s="3">
        <f t="shared" si="241"/>
        <v>52460.175413105411</v>
      </c>
      <c r="AE1005" s="3">
        <v>4154.166666666667</v>
      </c>
      <c r="AG1005" s="3">
        <f t="shared" si="236"/>
        <v>56614.342079772076</v>
      </c>
      <c r="AJ1005" s="3">
        <v>4428.6782206037651</v>
      </c>
      <c r="AK1005" t="s">
        <v>166</v>
      </c>
      <c r="AL1005" t="s">
        <v>165</v>
      </c>
      <c r="AM1005" s="23">
        <v>0.05</v>
      </c>
      <c r="AN1005" s="24">
        <f t="shared" si="244"/>
        <v>61043.020300375843</v>
      </c>
      <c r="AO1005" s="25">
        <f t="shared" si="246"/>
        <v>3052.1510150187924</v>
      </c>
      <c r="AP1005" s="3">
        <f t="shared" si="245"/>
        <v>29700</v>
      </c>
      <c r="AQ1005" s="24">
        <f t="shared" si="247"/>
        <v>1485</v>
      </c>
      <c r="AR1005" s="24">
        <f t="shared" si="248"/>
        <v>95280.171315394633</v>
      </c>
      <c r="AS1005" s="24">
        <f t="shared" si="237"/>
        <v>90743.020300375851</v>
      </c>
      <c r="AT1005" t="s">
        <v>225</v>
      </c>
      <c r="AU1005" t="s">
        <v>225</v>
      </c>
      <c r="AV1005" t="s">
        <v>156</v>
      </c>
      <c r="AW1005" t="s">
        <v>4825</v>
      </c>
      <c r="AX1005" t="s">
        <v>157</v>
      </c>
      <c r="AY1005">
        <v>125.569</v>
      </c>
      <c r="AZ1005" s="3">
        <f t="shared" si="238"/>
        <v>758.78737041303691</v>
      </c>
      <c r="BA1005" s="24">
        <f t="shared" si="239"/>
        <v>90743.020300375851</v>
      </c>
      <c r="BB1005" s="24">
        <f t="shared" si="240"/>
        <v>4537.1510150187823</v>
      </c>
      <c r="BD1005" t="s">
        <v>103</v>
      </c>
      <c r="BE1005">
        <v>1</v>
      </c>
      <c r="BG1005" t="s">
        <v>5309</v>
      </c>
      <c r="BI1005" t="s">
        <v>144</v>
      </c>
      <c r="BN1005" t="s">
        <v>5067</v>
      </c>
      <c r="BO1005" t="s">
        <v>5074</v>
      </c>
      <c r="BP1005" t="s">
        <v>5161</v>
      </c>
      <c r="BS1005" t="e">
        <f>_xlfn.XLOOKUP(AV1005,#REF!,#REF!)</f>
        <v>#REF!</v>
      </c>
    </row>
    <row r="1006" spans="2:71" x14ac:dyDescent="0.2">
      <c r="C1006" t="s">
        <v>94</v>
      </c>
      <c r="E1006" t="s">
        <v>3195</v>
      </c>
      <c r="F1006" t="s">
        <v>3196</v>
      </c>
      <c r="G1006" t="s">
        <v>3197</v>
      </c>
      <c r="H1006" s="1">
        <v>45614</v>
      </c>
      <c r="J1006" t="s">
        <v>4778</v>
      </c>
      <c r="K1006">
        <v>11</v>
      </c>
      <c r="L1006" t="s">
        <v>4667</v>
      </c>
      <c r="M1006" t="s">
        <v>3984</v>
      </c>
      <c r="N1006" t="s">
        <v>4668</v>
      </c>
      <c r="O1006" t="s">
        <v>98</v>
      </c>
      <c r="P1006" t="s">
        <v>99</v>
      </c>
      <c r="Q1006">
        <f t="shared" si="235"/>
        <v>31</v>
      </c>
      <c r="R1006" s="3">
        <v>252120</v>
      </c>
      <c r="S1006" s="3">
        <v>39162.25</v>
      </c>
      <c r="T1006" s="20">
        <v>0</v>
      </c>
      <c r="U1006" s="3">
        <f t="shared" si="243"/>
        <v>0</v>
      </c>
      <c r="V1006" s="21"/>
      <c r="W1006" s="3">
        <v>1010.0961538461538</v>
      </c>
      <c r="X1006" s="3">
        <v>583.6111111111112</v>
      </c>
      <c r="Y1006" s="22">
        <v>105.05</v>
      </c>
      <c r="Z1006">
        <v>75</v>
      </c>
      <c r="AB1006" s="3">
        <v>0</v>
      </c>
      <c r="AC1006" s="3">
        <v>4167</v>
      </c>
      <c r="AD1006" s="3">
        <f t="shared" si="241"/>
        <v>45103.007264957268</v>
      </c>
      <c r="AE1006" s="3">
        <v>4154.166666666667</v>
      </c>
      <c r="AG1006" s="3">
        <f t="shared" si="236"/>
        <v>49257.173931623933</v>
      </c>
      <c r="AJ1006" s="3">
        <v>4428.6782206037651</v>
      </c>
      <c r="AK1006" t="s">
        <v>166</v>
      </c>
      <c r="AL1006" t="s">
        <v>165</v>
      </c>
      <c r="AM1006" s="23">
        <v>0.05</v>
      </c>
      <c r="AN1006" s="24">
        <f t="shared" si="244"/>
        <v>53685.852152227701</v>
      </c>
      <c r="AO1006" s="25">
        <f t="shared" si="246"/>
        <v>2684.2926076113854</v>
      </c>
      <c r="AP1006" s="3">
        <f t="shared" si="245"/>
        <v>29700</v>
      </c>
      <c r="AQ1006" s="24">
        <f t="shared" si="247"/>
        <v>1485</v>
      </c>
      <c r="AR1006" s="24">
        <f t="shared" si="248"/>
        <v>87555.144759839081</v>
      </c>
      <c r="AS1006" s="24">
        <f t="shared" si="237"/>
        <v>83385.852152227701</v>
      </c>
      <c r="AT1006" t="s">
        <v>225</v>
      </c>
      <c r="AU1006" t="s">
        <v>225</v>
      </c>
      <c r="AV1006" t="s">
        <v>156</v>
      </c>
      <c r="AW1006" t="s">
        <v>4960</v>
      </c>
      <c r="AX1006" t="s">
        <v>157</v>
      </c>
      <c r="AY1006">
        <v>125.569</v>
      </c>
      <c r="AZ1006" s="3">
        <f t="shared" si="238"/>
        <v>697.26719779435268</v>
      </c>
      <c r="BA1006" s="24">
        <f t="shared" si="239"/>
        <v>83385.852152227701</v>
      </c>
      <c r="BB1006" s="24">
        <f t="shared" si="240"/>
        <v>4169.2926076113799</v>
      </c>
      <c r="BD1006" t="s">
        <v>103</v>
      </c>
      <c r="BE1006">
        <v>1</v>
      </c>
      <c r="BG1006" t="s">
        <v>5309</v>
      </c>
      <c r="BI1006" t="s">
        <v>144</v>
      </c>
      <c r="BN1006" t="s">
        <v>5067</v>
      </c>
      <c r="BO1006" t="s">
        <v>5074</v>
      </c>
      <c r="BP1006" t="s">
        <v>5149</v>
      </c>
      <c r="BS1006" t="e">
        <f>_xlfn.XLOOKUP(AV1006,#REF!,#REF!)</f>
        <v>#REF!</v>
      </c>
    </row>
    <row r="1007" spans="2:71" x14ac:dyDescent="0.2">
      <c r="C1007" t="s">
        <v>94</v>
      </c>
      <c r="E1007" t="s">
        <v>3198</v>
      </c>
      <c r="F1007" t="s">
        <v>3199</v>
      </c>
      <c r="G1007" t="s">
        <v>3200</v>
      </c>
      <c r="H1007" s="1">
        <v>45614</v>
      </c>
      <c r="J1007" t="s">
        <v>4778</v>
      </c>
      <c r="K1007">
        <v>11</v>
      </c>
      <c r="L1007" t="s">
        <v>4667</v>
      </c>
      <c r="M1007" t="s">
        <v>3984</v>
      </c>
      <c r="N1007" t="s">
        <v>4668</v>
      </c>
      <c r="O1007" t="s">
        <v>98</v>
      </c>
      <c r="P1007" t="s">
        <v>99</v>
      </c>
      <c r="Q1007">
        <f t="shared" si="235"/>
        <v>31</v>
      </c>
      <c r="R1007" s="3">
        <v>276984</v>
      </c>
      <c r="S1007" s="3">
        <v>46163.916666666664</v>
      </c>
      <c r="T1007" s="20">
        <v>0</v>
      </c>
      <c r="U1007" s="3">
        <f t="shared" si="243"/>
        <v>0</v>
      </c>
      <c r="V1007" s="21"/>
      <c r="W1007" s="3">
        <v>1109.7115384615383</v>
      </c>
      <c r="X1007" s="3">
        <v>641.16666666666663</v>
      </c>
      <c r="Y1007" s="22">
        <v>115.41</v>
      </c>
      <c r="Z1007">
        <v>75</v>
      </c>
      <c r="AB1007" s="3">
        <v>0</v>
      </c>
      <c r="AC1007" s="3">
        <v>4167</v>
      </c>
      <c r="AD1007" s="3">
        <f t="shared" si="241"/>
        <v>52272.204871794871</v>
      </c>
      <c r="AE1007" s="3">
        <v>4154.166666666667</v>
      </c>
      <c r="AG1007" s="3">
        <f t="shared" si="236"/>
        <v>56426.371538461535</v>
      </c>
      <c r="AJ1007" s="3">
        <v>4428.6782206037651</v>
      </c>
      <c r="AK1007" t="s">
        <v>166</v>
      </c>
      <c r="AL1007" t="s">
        <v>165</v>
      </c>
      <c r="AM1007" s="23">
        <v>0.05</v>
      </c>
      <c r="AN1007" s="24">
        <f t="shared" si="244"/>
        <v>60855.049759065303</v>
      </c>
      <c r="AO1007" s="25">
        <f t="shared" si="246"/>
        <v>3042.7524879532652</v>
      </c>
      <c r="AP1007" s="3">
        <f t="shared" si="245"/>
        <v>29700</v>
      </c>
      <c r="AQ1007" s="24">
        <f t="shared" si="247"/>
        <v>1485</v>
      </c>
      <c r="AR1007" s="24">
        <f t="shared" si="248"/>
        <v>95082.802247018568</v>
      </c>
      <c r="AS1007" s="24">
        <f t="shared" si="237"/>
        <v>90555.049759065296</v>
      </c>
      <c r="AT1007" t="s">
        <v>225</v>
      </c>
      <c r="AU1007" t="s">
        <v>225</v>
      </c>
      <c r="AV1007" t="s">
        <v>156</v>
      </c>
      <c r="AW1007" t="s">
        <v>4950</v>
      </c>
      <c r="AX1007" t="s">
        <v>157</v>
      </c>
      <c r="AY1007">
        <v>125.569</v>
      </c>
      <c r="AZ1007" s="3">
        <f t="shared" si="238"/>
        <v>757.21557268926699</v>
      </c>
      <c r="BA1007" s="24">
        <f t="shared" si="239"/>
        <v>90555.049759065296</v>
      </c>
      <c r="BB1007" s="24">
        <f t="shared" si="240"/>
        <v>4527.7524879532721</v>
      </c>
      <c r="BD1007" t="s">
        <v>103</v>
      </c>
      <c r="BE1007">
        <v>1</v>
      </c>
      <c r="BG1007" t="s">
        <v>5309</v>
      </c>
      <c r="BI1007" t="s">
        <v>144</v>
      </c>
      <c r="BN1007" t="s">
        <v>5067</v>
      </c>
      <c r="BO1007" t="s">
        <v>5074</v>
      </c>
      <c r="BP1007" t="s">
        <v>5205</v>
      </c>
      <c r="BS1007" t="e">
        <f>_xlfn.XLOOKUP(AV1007,#REF!,#REF!)</f>
        <v>#REF!</v>
      </c>
    </row>
    <row r="1008" spans="2:71" x14ac:dyDescent="0.2">
      <c r="C1008" t="s">
        <v>94</v>
      </c>
      <c r="E1008" t="s">
        <v>3201</v>
      </c>
      <c r="F1008" t="s">
        <v>3202</v>
      </c>
      <c r="G1008" t="s">
        <v>3203</v>
      </c>
      <c r="H1008" s="1">
        <v>45614</v>
      </c>
      <c r="J1008" t="s">
        <v>4952</v>
      </c>
      <c r="K1008">
        <v>10</v>
      </c>
      <c r="L1008" t="s">
        <v>4667</v>
      </c>
      <c r="M1008" t="s">
        <v>3984</v>
      </c>
      <c r="N1008" t="s">
        <v>4668</v>
      </c>
      <c r="O1008" t="s">
        <v>98</v>
      </c>
      <c r="P1008" t="s">
        <v>99</v>
      </c>
      <c r="Q1008">
        <f t="shared" si="235"/>
        <v>31</v>
      </c>
      <c r="R1008" s="3">
        <v>252120</v>
      </c>
      <c r="S1008" s="3">
        <v>31895.083333333328</v>
      </c>
      <c r="T1008" s="20">
        <v>0</v>
      </c>
      <c r="U1008" s="3">
        <f t="shared" si="243"/>
        <v>0</v>
      </c>
      <c r="V1008" s="21"/>
      <c r="W1008" s="3">
        <v>1010.0961538461538</v>
      </c>
      <c r="X1008" s="3">
        <v>583.6111111111112</v>
      </c>
      <c r="Y1008" s="22">
        <v>105.05</v>
      </c>
      <c r="Z1008">
        <v>75</v>
      </c>
      <c r="AB1008" s="3">
        <v>0</v>
      </c>
      <c r="AC1008" s="3">
        <v>4167</v>
      </c>
      <c r="AD1008" s="3">
        <f t="shared" si="241"/>
        <v>37835.840598290597</v>
      </c>
      <c r="AE1008" s="3">
        <v>4154.166666666667</v>
      </c>
      <c r="AG1008" s="3">
        <f t="shared" si="236"/>
        <v>41990.007264957261</v>
      </c>
      <c r="AJ1008" s="3">
        <v>0</v>
      </c>
      <c r="AK1008" t="s">
        <v>100</v>
      </c>
      <c r="AM1008" s="23">
        <v>0.05</v>
      </c>
      <c r="AN1008" s="24">
        <f t="shared" si="244"/>
        <v>41990.007264957261</v>
      </c>
      <c r="AO1008" s="25">
        <f t="shared" si="246"/>
        <v>2099.5003632478633</v>
      </c>
      <c r="AP1008" s="3">
        <f t="shared" si="245"/>
        <v>29700</v>
      </c>
      <c r="AQ1008" s="24">
        <f t="shared" si="247"/>
        <v>1485</v>
      </c>
      <c r="AR1008" s="24">
        <f t="shared" si="248"/>
        <v>75274.507628205116</v>
      </c>
      <c r="AS1008" s="24">
        <f t="shared" si="237"/>
        <v>71690.007264957268</v>
      </c>
      <c r="AT1008" t="s">
        <v>4881</v>
      </c>
      <c r="AU1008" t="s">
        <v>1880</v>
      </c>
      <c r="AV1008" t="s">
        <v>1328</v>
      </c>
      <c r="AW1008">
        <v>1502348</v>
      </c>
      <c r="AX1008" t="s">
        <v>102</v>
      </c>
      <c r="AY1008">
        <v>108.643</v>
      </c>
      <c r="AZ1008" s="3">
        <f t="shared" si="238"/>
        <v>692.86109209249662</v>
      </c>
      <c r="BA1008" s="24">
        <f t="shared" si="239"/>
        <v>71690.007264957268</v>
      </c>
      <c r="BB1008" s="24">
        <f t="shared" si="240"/>
        <v>3584.5003632478474</v>
      </c>
      <c r="BD1008" t="s">
        <v>103</v>
      </c>
      <c r="BE1008">
        <v>1</v>
      </c>
      <c r="BG1008" t="s">
        <v>5319</v>
      </c>
      <c r="BI1008" t="s">
        <v>144</v>
      </c>
      <c r="BN1008" t="s">
        <v>5067</v>
      </c>
      <c r="BO1008" t="s">
        <v>5167</v>
      </c>
      <c r="BP1008" t="s">
        <v>5168</v>
      </c>
      <c r="BS1008" t="e">
        <f>_xlfn.XLOOKUP(AV1008,#REF!,#REF!)</f>
        <v>#REF!</v>
      </c>
    </row>
    <row r="1009" spans="3:71" x14ac:dyDescent="0.2">
      <c r="C1009" t="s">
        <v>94</v>
      </c>
      <c r="E1009" t="s">
        <v>3204</v>
      </c>
      <c r="F1009" t="s">
        <v>3205</v>
      </c>
      <c r="G1009" t="s">
        <v>3206</v>
      </c>
      <c r="H1009" s="1">
        <v>45614</v>
      </c>
      <c r="J1009" t="s">
        <v>4778</v>
      </c>
      <c r="K1009">
        <v>11</v>
      </c>
      <c r="L1009" t="s">
        <v>4667</v>
      </c>
      <c r="M1009" t="s">
        <v>3984</v>
      </c>
      <c r="N1009" t="s">
        <v>4668</v>
      </c>
      <c r="O1009" t="s">
        <v>98</v>
      </c>
      <c r="P1009" t="s">
        <v>99</v>
      </c>
      <c r="Q1009">
        <f t="shared" si="235"/>
        <v>31</v>
      </c>
      <c r="R1009" s="3">
        <v>278733</v>
      </c>
      <c r="S1009" s="3">
        <v>46455.416666666664</v>
      </c>
      <c r="T1009" s="20">
        <v>0</v>
      </c>
      <c r="U1009" s="3">
        <f t="shared" si="243"/>
        <v>0</v>
      </c>
      <c r="V1009" s="21"/>
      <c r="W1009" s="3">
        <v>1116.71875</v>
      </c>
      <c r="X1009" s="3">
        <v>645.21527777777783</v>
      </c>
      <c r="Y1009" s="22">
        <v>116.13875</v>
      </c>
      <c r="Z1009">
        <v>75</v>
      </c>
      <c r="AB1009" s="3">
        <v>1024.4680960500991</v>
      </c>
      <c r="AC1009" s="3">
        <v>4167</v>
      </c>
      <c r="AD1009" s="3">
        <f t="shared" si="241"/>
        <v>53599.957540494543</v>
      </c>
      <c r="AE1009" s="3">
        <v>4154.166666666667</v>
      </c>
      <c r="AG1009" s="3">
        <f t="shared" si="236"/>
        <v>57754.124207161207</v>
      </c>
      <c r="AJ1009" s="3">
        <v>4428.6782206037651</v>
      </c>
      <c r="AK1009" t="s">
        <v>166</v>
      </c>
      <c r="AL1009" t="s">
        <v>165</v>
      </c>
      <c r="AM1009" s="23">
        <v>0.05</v>
      </c>
      <c r="AN1009" s="24">
        <f t="shared" si="244"/>
        <v>62182.802427764975</v>
      </c>
      <c r="AO1009" s="25">
        <f t="shared" si="246"/>
        <v>3109.1401213882491</v>
      </c>
      <c r="AP1009" s="3">
        <f t="shared" si="245"/>
        <v>29700</v>
      </c>
      <c r="AQ1009" s="24">
        <f t="shared" si="247"/>
        <v>1485</v>
      </c>
      <c r="AR1009" s="24">
        <f t="shared" si="248"/>
        <v>96476.942549153231</v>
      </c>
      <c r="AS1009" s="24">
        <f t="shared" si="237"/>
        <v>91882.802427764982</v>
      </c>
      <c r="AT1009" t="s">
        <v>225</v>
      </c>
      <c r="AU1009" t="s">
        <v>225</v>
      </c>
      <c r="AV1009" t="s">
        <v>156</v>
      </c>
      <c r="AW1009" t="s">
        <v>4919</v>
      </c>
      <c r="AX1009" t="s">
        <v>157</v>
      </c>
      <c r="AY1009">
        <v>125.569</v>
      </c>
      <c r="AZ1009" s="3">
        <f t="shared" si="238"/>
        <v>768.31815614644722</v>
      </c>
      <c r="BA1009" s="24">
        <f t="shared" si="239"/>
        <v>91882.802427764982</v>
      </c>
      <c r="BB1009" s="24">
        <f t="shared" si="240"/>
        <v>4594.1401213882491</v>
      </c>
      <c r="BD1009" t="s">
        <v>103</v>
      </c>
      <c r="BE1009">
        <v>1</v>
      </c>
      <c r="BG1009" t="s">
        <v>5309</v>
      </c>
      <c r="BI1009" t="s">
        <v>144</v>
      </c>
      <c r="BN1009" t="s">
        <v>5067</v>
      </c>
      <c r="BO1009" t="s">
        <v>5074</v>
      </c>
      <c r="BP1009" t="s">
        <v>5169</v>
      </c>
      <c r="BS1009" t="e">
        <f>_xlfn.XLOOKUP(AV1009,#REF!,#REF!)</f>
        <v>#REF!</v>
      </c>
    </row>
    <row r="1010" spans="3:71" x14ac:dyDescent="0.2">
      <c r="C1010" t="s">
        <v>94</v>
      </c>
      <c r="E1010" t="s">
        <v>3207</v>
      </c>
      <c r="F1010" t="s">
        <v>3208</v>
      </c>
      <c r="G1010" t="s">
        <v>3209</v>
      </c>
      <c r="H1010" s="1">
        <v>45614</v>
      </c>
      <c r="J1010" t="s">
        <v>4778</v>
      </c>
      <c r="K1010">
        <v>11</v>
      </c>
      <c r="L1010" t="s">
        <v>4667</v>
      </c>
      <c r="M1010" t="s">
        <v>3984</v>
      </c>
      <c r="N1010" t="s">
        <v>4668</v>
      </c>
      <c r="O1010" t="s">
        <v>98</v>
      </c>
      <c r="P1010" t="s">
        <v>99</v>
      </c>
      <c r="Q1010">
        <f t="shared" si="235"/>
        <v>31</v>
      </c>
      <c r="R1010" s="3">
        <v>252120</v>
      </c>
      <c r="S1010" s="3">
        <v>39022.5</v>
      </c>
      <c r="T1010" s="20">
        <v>0</v>
      </c>
      <c r="U1010" s="3">
        <f t="shared" si="243"/>
        <v>0</v>
      </c>
      <c r="V1010" s="21"/>
      <c r="W1010" s="3">
        <v>1010.0961538461538</v>
      </c>
      <c r="X1010" s="3">
        <v>583.6111111111112</v>
      </c>
      <c r="Y1010" s="22">
        <v>105.05</v>
      </c>
      <c r="Z1010">
        <v>75</v>
      </c>
      <c r="AB1010" s="3">
        <v>0</v>
      </c>
      <c r="AC1010" s="3">
        <v>4167</v>
      </c>
      <c r="AD1010" s="3">
        <f t="shared" si="241"/>
        <v>44963.257264957268</v>
      </c>
      <c r="AE1010" s="3">
        <v>4154.166666666667</v>
      </c>
      <c r="AG1010" s="3">
        <f t="shared" si="236"/>
        <v>49117.423931623933</v>
      </c>
      <c r="AJ1010" s="3">
        <v>4428.6782206037651</v>
      </c>
      <c r="AK1010" t="s">
        <v>166</v>
      </c>
      <c r="AL1010" t="s">
        <v>165</v>
      </c>
      <c r="AM1010" s="23">
        <v>0.05</v>
      </c>
      <c r="AN1010" s="24">
        <f t="shared" si="244"/>
        <v>53546.102152227701</v>
      </c>
      <c r="AO1010" s="25">
        <f t="shared" si="246"/>
        <v>2677.3051076113852</v>
      </c>
      <c r="AP1010" s="3">
        <f t="shared" si="245"/>
        <v>29700</v>
      </c>
      <c r="AQ1010" s="24">
        <f t="shared" si="247"/>
        <v>1485</v>
      </c>
      <c r="AR1010" s="24">
        <f t="shared" si="248"/>
        <v>87408.407259839092</v>
      </c>
      <c r="AS1010" s="24">
        <f t="shared" si="237"/>
        <v>83246.102152227701</v>
      </c>
      <c r="AT1010" t="s">
        <v>225</v>
      </c>
      <c r="AU1010" t="s">
        <v>225</v>
      </c>
      <c r="AV1010" t="s">
        <v>156</v>
      </c>
      <c r="AW1010" t="s">
        <v>4961</v>
      </c>
      <c r="AX1010" t="s">
        <v>157</v>
      </c>
      <c r="AY1010">
        <v>125.569</v>
      </c>
      <c r="AZ1010" s="3">
        <f t="shared" si="238"/>
        <v>696.09861717333968</v>
      </c>
      <c r="BA1010" s="24">
        <f t="shared" si="239"/>
        <v>83246.102152227701</v>
      </c>
      <c r="BB1010" s="24">
        <f t="shared" si="240"/>
        <v>4162.3051076113916</v>
      </c>
      <c r="BD1010" t="s">
        <v>103</v>
      </c>
      <c r="BE1010">
        <v>1</v>
      </c>
      <c r="BG1010" t="s">
        <v>5309</v>
      </c>
      <c r="BI1010" t="s">
        <v>144</v>
      </c>
      <c r="BN1010" t="s">
        <v>5067</v>
      </c>
      <c r="BO1010" t="s">
        <v>5074</v>
      </c>
      <c r="BP1010" t="s">
        <v>5161</v>
      </c>
      <c r="BS1010" t="e">
        <f>_xlfn.XLOOKUP(AV1010,#REF!,#REF!)</f>
        <v>#REF!</v>
      </c>
    </row>
    <row r="1011" spans="3:71" x14ac:dyDescent="0.2">
      <c r="C1011" t="s">
        <v>94</v>
      </c>
      <c r="E1011" t="s">
        <v>3210</v>
      </c>
      <c r="F1011" t="s">
        <v>3211</v>
      </c>
      <c r="G1011" t="s">
        <v>3212</v>
      </c>
      <c r="H1011" s="1">
        <v>45621</v>
      </c>
      <c r="J1011" t="s">
        <v>4708</v>
      </c>
      <c r="K1011">
        <v>12</v>
      </c>
      <c r="L1011" t="s">
        <v>4703</v>
      </c>
      <c r="M1011" t="s">
        <v>293</v>
      </c>
      <c r="N1011" t="s">
        <v>4668</v>
      </c>
      <c r="O1011" t="s">
        <v>98</v>
      </c>
      <c r="P1011" t="s">
        <v>99</v>
      </c>
      <c r="Q1011">
        <f t="shared" si="235"/>
        <v>31</v>
      </c>
      <c r="R1011" s="3">
        <v>383530</v>
      </c>
      <c r="S1011" s="3">
        <v>68921.666666666672</v>
      </c>
      <c r="T1011" s="20">
        <v>0</v>
      </c>
      <c r="U1011" s="3">
        <f t="shared" si="243"/>
        <v>0</v>
      </c>
      <c r="V1011" s="21"/>
      <c r="W1011" s="3">
        <v>1536.5785256410256</v>
      </c>
      <c r="X1011" s="3">
        <v>887.80092592592587</v>
      </c>
      <c r="Y1011" s="22">
        <v>159.80416666666667</v>
      </c>
      <c r="Z1011">
        <v>75</v>
      </c>
      <c r="AB1011" s="3">
        <v>0</v>
      </c>
      <c r="AC1011" s="3">
        <v>4167</v>
      </c>
      <c r="AD1011" s="3">
        <f t="shared" si="241"/>
        <v>75747.850284900298</v>
      </c>
      <c r="AE1011" s="3">
        <v>5687.5</v>
      </c>
      <c r="AG1011" s="3">
        <f t="shared" si="236"/>
        <v>81435.350284900298</v>
      </c>
      <c r="AJ1011" s="3">
        <v>5813.1491241962494</v>
      </c>
      <c r="AK1011" t="s">
        <v>229</v>
      </c>
      <c r="AL1011" t="s">
        <v>230</v>
      </c>
      <c r="AM1011" s="23">
        <v>8.5000000000000006E-2</v>
      </c>
      <c r="AN1011" s="24">
        <f t="shared" si="244"/>
        <v>87248.499409096548</v>
      </c>
      <c r="AO1011" s="25">
        <f t="shared" si="246"/>
        <v>7416.1224497732073</v>
      </c>
      <c r="AP1011" s="3">
        <f t="shared" si="245"/>
        <v>29700</v>
      </c>
      <c r="AQ1011" s="24">
        <f t="shared" si="247"/>
        <v>2524.5</v>
      </c>
      <c r="AR1011" s="24">
        <f t="shared" si="248"/>
        <v>126889.12185886975</v>
      </c>
      <c r="AS1011" s="24">
        <f t="shared" si="237"/>
        <v>116948.49940909655</v>
      </c>
      <c r="AT1011" t="s">
        <v>134</v>
      </c>
      <c r="AU1011" t="s">
        <v>134</v>
      </c>
      <c r="AV1011" t="s">
        <v>135</v>
      </c>
      <c r="AW1011">
        <v>90271</v>
      </c>
      <c r="AX1011" t="s">
        <v>136</v>
      </c>
      <c r="AY1011">
        <v>94.088300000000004</v>
      </c>
      <c r="AZ1011" s="3">
        <f t="shared" si="238"/>
        <v>1348.6174355246055</v>
      </c>
      <c r="BA1011" s="24">
        <f t="shared" si="239"/>
        <v>116948.49940909655</v>
      </c>
      <c r="BB1011" s="24">
        <f t="shared" si="240"/>
        <v>9940.6224497732037</v>
      </c>
      <c r="BD1011" t="s">
        <v>103</v>
      </c>
      <c r="BE1011">
        <v>1</v>
      </c>
      <c r="BG1011" t="s">
        <v>5305</v>
      </c>
      <c r="BI1011" t="s">
        <v>199</v>
      </c>
      <c r="BN1011" t="s">
        <v>5097</v>
      </c>
      <c r="BO1011" t="s">
        <v>5061</v>
      </c>
      <c r="BP1011" t="s">
        <v>5062</v>
      </c>
      <c r="BS1011" t="e">
        <f>_xlfn.XLOOKUP(AV1011,#REF!,#REF!)</f>
        <v>#REF!</v>
      </c>
    </row>
    <row r="1012" spans="3:71" x14ac:dyDescent="0.2">
      <c r="C1012" t="s">
        <v>94</v>
      </c>
      <c r="E1012" t="s">
        <v>3213</v>
      </c>
      <c r="F1012" t="s">
        <v>3214</v>
      </c>
      <c r="G1012" t="s">
        <v>3215</v>
      </c>
      <c r="H1012" s="1">
        <v>45628</v>
      </c>
      <c r="J1012" t="s">
        <v>4678</v>
      </c>
      <c r="K1012">
        <v>15</v>
      </c>
      <c r="L1012" t="s">
        <v>4683</v>
      </c>
      <c r="M1012" t="s">
        <v>2923</v>
      </c>
      <c r="N1012" t="s">
        <v>4668</v>
      </c>
      <c r="O1012" t="s">
        <v>98</v>
      </c>
      <c r="P1012" t="s">
        <v>99</v>
      </c>
      <c r="Q1012">
        <f t="shared" si="235"/>
        <v>31</v>
      </c>
      <c r="R1012" s="3">
        <v>1200000</v>
      </c>
      <c r="S1012" s="3">
        <v>200000</v>
      </c>
      <c r="T1012" s="20">
        <v>0</v>
      </c>
      <c r="U1012" s="3">
        <f t="shared" si="243"/>
        <v>0</v>
      </c>
      <c r="V1012" s="21"/>
      <c r="W1012" s="3">
        <v>4807.6923076923076</v>
      </c>
      <c r="X1012" s="3">
        <v>2777.7777777777783</v>
      </c>
      <c r="Y1012" s="22">
        <v>500</v>
      </c>
      <c r="Z1012">
        <v>75</v>
      </c>
      <c r="AB1012" s="3">
        <v>0</v>
      </c>
      <c r="AC1012" s="3">
        <v>4167</v>
      </c>
      <c r="AD1012" s="3">
        <f t="shared" si="241"/>
        <v>212327.47008547009</v>
      </c>
      <c r="AE1012" s="3">
        <v>0</v>
      </c>
      <c r="AG1012" s="3">
        <f t="shared" si="236"/>
        <v>212327.47008547009</v>
      </c>
      <c r="AJ1012" s="3">
        <v>0</v>
      </c>
      <c r="AK1012" t="s">
        <v>100</v>
      </c>
      <c r="AM1012" s="23">
        <v>0</v>
      </c>
      <c r="AN1012" s="24">
        <f t="shared" si="244"/>
        <v>212327.47008547009</v>
      </c>
      <c r="AO1012" s="25">
        <f t="shared" si="246"/>
        <v>0</v>
      </c>
      <c r="AP1012" s="3">
        <f t="shared" si="245"/>
        <v>29700</v>
      </c>
      <c r="AQ1012" s="24">
        <f t="shared" si="247"/>
        <v>0</v>
      </c>
      <c r="AR1012" s="24">
        <f t="shared" si="248"/>
        <v>242027.47008547009</v>
      </c>
      <c r="AS1012" s="24">
        <f t="shared" si="237"/>
        <v>242027.47008547009</v>
      </c>
      <c r="AT1012" t="s">
        <v>4725</v>
      </c>
      <c r="AU1012" t="s">
        <v>174</v>
      </c>
      <c r="AV1012" t="s">
        <v>174</v>
      </c>
      <c r="AW1012" t="s">
        <v>4693</v>
      </c>
      <c r="AX1012" t="s">
        <v>169</v>
      </c>
      <c r="AY1012">
        <v>1</v>
      </c>
      <c r="AZ1012" s="3">
        <f t="shared" si="238"/>
        <v>242027.47008547009</v>
      </c>
      <c r="BA1012" s="24">
        <f t="shared" si="239"/>
        <v>242027.47008547009</v>
      </c>
      <c r="BB1012" s="24">
        <f t="shared" si="240"/>
        <v>0</v>
      </c>
      <c r="BD1012" t="s">
        <v>170</v>
      </c>
      <c r="BE1012">
        <v>1</v>
      </c>
      <c r="BG1012" t="s">
        <v>170</v>
      </c>
      <c r="BI1012" t="s">
        <v>2924</v>
      </c>
      <c r="BN1012" t="s">
        <v>5160</v>
      </c>
      <c r="BO1012" t="s">
        <v>4725</v>
      </c>
      <c r="BP1012" t="s">
        <v>4725</v>
      </c>
    </row>
    <row r="1013" spans="3:71" x14ac:dyDescent="0.2">
      <c r="C1013" t="s">
        <v>94</v>
      </c>
      <c r="E1013" t="s">
        <v>3216</v>
      </c>
      <c r="F1013" t="s">
        <v>3217</v>
      </c>
      <c r="G1013" t="s">
        <v>3218</v>
      </c>
      <c r="H1013" s="1">
        <v>45628</v>
      </c>
      <c r="J1013" t="s">
        <v>4708</v>
      </c>
      <c r="K1013">
        <v>12</v>
      </c>
      <c r="L1013" t="s">
        <v>4703</v>
      </c>
      <c r="M1013" t="s">
        <v>293</v>
      </c>
      <c r="N1013" t="s">
        <v>4668</v>
      </c>
      <c r="O1013" t="s">
        <v>98</v>
      </c>
      <c r="P1013" t="s">
        <v>99</v>
      </c>
      <c r="Q1013">
        <f t="shared" si="235"/>
        <v>31</v>
      </c>
      <c r="R1013" s="3">
        <v>382500</v>
      </c>
      <c r="S1013" s="3">
        <v>68750</v>
      </c>
      <c r="T1013" s="20">
        <v>0</v>
      </c>
      <c r="U1013" s="3">
        <f t="shared" si="243"/>
        <v>0</v>
      </c>
      <c r="V1013" s="21"/>
      <c r="W1013" s="3">
        <v>1532.4519230769231</v>
      </c>
      <c r="X1013" s="3">
        <v>885.41666666666663</v>
      </c>
      <c r="Y1013" s="22">
        <v>159.375</v>
      </c>
      <c r="Z1013">
        <v>75</v>
      </c>
      <c r="AB1013" s="3">
        <v>0</v>
      </c>
      <c r="AC1013" s="3">
        <v>4167</v>
      </c>
      <c r="AD1013" s="3">
        <f t="shared" si="241"/>
        <v>75569.243589743593</v>
      </c>
      <c r="AE1013" s="3">
        <v>5687.5</v>
      </c>
      <c r="AG1013" s="3">
        <f t="shared" si="236"/>
        <v>81256.743589743593</v>
      </c>
      <c r="AJ1013" s="3">
        <v>5813.1491241962494</v>
      </c>
      <c r="AK1013" t="s">
        <v>229</v>
      </c>
      <c r="AL1013" t="s">
        <v>230</v>
      </c>
      <c r="AM1013" s="23">
        <v>8.5000000000000006E-2</v>
      </c>
      <c r="AN1013" s="24">
        <f t="shared" si="244"/>
        <v>87069.892713939844</v>
      </c>
      <c r="AO1013" s="25">
        <f t="shared" si="246"/>
        <v>7400.9408806848869</v>
      </c>
      <c r="AP1013" s="3">
        <f t="shared" si="245"/>
        <v>29700</v>
      </c>
      <c r="AQ1013" s="24">
        <f t="shared" si="247"/>
        <v>2524.5</v>
      </c>
      <c r="AR1013" s="24">
        <f t="shared" si="248"/>
        <v>126695.33359462472</v>
      </c>
      <c r="AS1013" s="24">
        <f t="shared" si="237"/>
        <v>116769.89271393984</v>
      </c>
      <c r="AT1013" t="s">
        <v>134</v>
      </c>
      <c r="AU1013" t="s">
        <v>134</v>
      </c>
      <c r="AV1013" t="s">
        <v>135</v>
      </c>
      <c r="AW1013">
        <v>90349</v>
      </c>
      <c r="AX1013" t="s">
        <v>136</v>
      </c>
      <c r="AY1013">
        <v>94.088300000000004</v>
      </c>
      <c r="AZ1013" s="3">
        <f t="shared" si="238"/>
        <v>1346.5577929947158</v>
      </c>
      <c r="BA1013" s="24">
        <f t="shared" si="239"/>
        <v>116769.89271393984</v>
      </c>
      <c r="BB1013" s="24">
        <f t="shared" si="240"/>
        <v>9925.4408806848805</v>
      </c>
      <c r="BD1013" t="s">
        <v>103</v>
      </c>
      <c r="BE1013">
        <v>1</v>
      </c>
      <c r="BG1013" t="s">
        <v>5305</v>
      </c>
      <c r="BI1013" t="s">
        <v>104</v>
      </c>
      <c r="BN1013" t="s">
        <v>5094</v>
      </c>
      <c r="BO1013" t="s">
        <v>5061</v>
      </c>
      <c r="BP1013" t="s">
        <v>5062</v>
      </c>
      <c r="BS1013" t="e">
        <f>_xlfn.XLOOKUP(AV1013,#REF!,#REF!)</f>
        <v>#REF!</v>
      </c>
    </row>
    <row r="1014" spans="3:71" x14ac:dyDescent="0.2">
      <c r="C1014" t="s">
        <v>94</v>
      </c>
      <c r="E1014" t="s">
        <v>3219</v>
      </c>
      <c r="F1014" t="s">
        <v>3220</v>
      </c>
      <c r="G1014" t="s">
        <v>3221</v>
      </c>
      <c r="H1014" s="1">
        <v>45628</v>
      </c>
      <c r="J1014" t="s">
        <v>151</v>
      </c>
      <c r="K1014">
        <v>16</v>
      </c>
      <c r="L1014" t="s">
        <v>4691</v>
      </c>
      <c r="M1014" t="s">
        <v>4444</v>
      </c>
      <c r="N1014" t="s">
        <v>4668</v>
      </c>
      <c r="O1014" t="s">
        <v>98</v>
      </c>
      <c r="P1014" t="s">
        <v>99</v>
      </c>
      <c r="Q1014">
        <f t="shared" si="235"/>
        <v>31</v>
      </c>
      <c r="R1014" s="3">
        <v>1400000</v>
      </c>
      <c r="S1014" s="3">
        <v>238333.33333333334</v>
      </c>
      <c r="T1014" s="20">
        <v>0</v>
      </c>
      <c r="U1014" s="3">
        <f t="shared" si="243"/>
        <v>0</v>
      </c>
      <c r="V1014" s="21"/>
      <c r="W1014" s="3">
        <v>5608.9743589743593</v>
      </c>
      <c r="X1014" s="3">
        <v>3240.7407407407413</v>
      </c>
      <c r="Y1014" s="22">
        <v>583.33333333333337</v>
      </c>
      <c r="Z1014">
        <v>75</v>
      </c>
      <c r="AB1014" s="3">
        <v>0</v>
      </c>
      <c r="AC1014" s="3">
        <v>4167</v>
      </c>
      <c r="AD1014" s="3">
        <f t="shared" si="241"/>
        <v>252008.38176638176</v>
      </c>
      <c r="AE1014" s="3">
        <v>7046.666666666667</v>
      </c>
      <c r="AG1014" s="3">
        <f t="shared" si="236"/>
        <v>259055.04843304842</v>
      </c>
      <c r="AJ1014" s="3">
        <v>0</v>
      </c>
      <c r="AK1014" t="s">
        <v>100</v>
      </c>
      <c r="AM1014" s="23">
        <v>0.1</v>
      </c>
      <c r="AN1014" s="24">
        <f t="shared" si="244"/>
        <v>259055.04843304842</v>
      </c>
      <c r="AO1014" s="25">
        <f t="shared" si="246"/>
        <v>25905.504843304843</v>
      </c>
      <c r="AP1014" s="3">
        <f t="shared" si="245"/>
        <v>29700</v>
      </c>
      <c r="AQ1014" s="24">
        <f t="shared" si="247"/>
        <v>2970</v>
      </c>
      <c r="AR1014" s="24">
        <f t="shared" si="248"/>
        <v>317630.55327635328</v>
      </c>
      <c r="AS1014" s="24">
        <f t="shared" si="237"/>
        <v>288755.04843304842</v>
      </c>
      <c r="AT1014" t="s">
        <v>134</v>
      </c>
      <c r="AU1014" t="s">
        <v>134</v>
      </c>
      <c r="AV1014" t="s">
        <v>135</v>
      </c>
      <c r="AW1014">
        <v>90328</v>
      </c>
      <c r="AX1014" t="s">
        <v>136</v>
      </c>
      <c r="AY1014">
        <v>94.088300000000004</v>
      </c>
      <c r="AZ1014" s="3">
        <f t="shared" si="238"/>
        <v>3375.8772692922848</v>
      </c>
      <c r="BA1014" s="24">
        <f t="shared" si="239"/>
        <v>288755.04843304842</v>
      </c>
      <c r="BB1014" s="24">
        <f t="shared" si="240"/>
        <v>28875.504843304865</v>
      </c>
      <c r="BD1014" t="s">
        <v>103</v>
      </c>
      <c r="BE1014">
        <v>1</v>
      </c>
      <c r="BG1014" t="s">
        <v>5305</v>
      </c>
      <c r="BI1014" t="s">
        <v>598</v>
      </c>
      <c r="BN1014" t="s">
        <v>5128</v>
      </c>
      <c r="BO1014" t="s">
        <v>134</v>
      </c>
      <c r="BP1014" t="s">
        <v>5091</v>
      </c>
      <c r="BS1014" t="e">
        <f>_xlfn.XLOOKUP(AV1014,#REF!,#REF!)</f>
        <v>#REF!</v>
      </c>
    </row>
    <row r="1015" spans="3:71" x14ac:dyDescent="0.2">
      <c r="C1015" t="s">
        <v>94</v>
      </c>
      <c r="E1015" t="s">
        <v>3222</v>
      </c>
      <c r="F1015" t="s">
        <v>3223</v>
      </c>
      <c r="G1015" t="s">
        <v>3224</v>
      </c>
      <c r="H1015" s="1">
        <v>45628</v>
      </c>
      <c r="J1015" t="s">
        <v>4778</v>
      </c>
      <c r="K1015">
        <v>11</v>
      </c>
      <c r="L1015" t="s">
        <v>4616</v>
      </c>
      <c r="M1015" t="s">
        <v>4464</v>
      </c>
      <c r="N1015" t="s">
        <v>4668</v>
      </c>
      <c r="O1015" t="s">
        <v>98</v>
      </c>
      <c r="P1015" t="s">
        <v>99</v>
      </c>
      <c r="Q1015">
        <f t="shared" si="235"/>
        <v>31</v>
      </c>
      <c r="R1015" s="3">
        <v>252120</v>
      </c>
      <c r="S1015" s="3">
        <v>35968.583333333336</v>
      </c>
      <c r="T1015" s="20">
        <v>0</v>
      </c>
      <c r="U1015" s="3">
        <f t="shared" si="243"/>
        <v>0</v>
      </c>
      <c r="V1015" s="21"/>
      <c r="W1015" s="3">
        <v>1010.0961538461538</v>
      </c>
      <c r="X1015" s="3">
        <v>583.6111111111112</v>
      </c>
      <c r="Y1015" s="22">
        <v>105.05</v>
      </c>
      <c r="Z1015">
        <v>75</v>
      </c>
      <c r="AB1015" s="3">
        <v>0</v>
      </c>
      <c r="AC1015" s="3">
        <v>4167</v>
      </c>
      <c r="AD1015" s="3">
        <f t="shared" si="241"/>
        <v>41909.340598290604</v>
      </c>
      <c r="AE1015" s="3">
        <v>12402.5</v>
      </c>
      <c r="AG1015" s="3">
        <f t="shared" si="236"/>
        <v>54311.840598290604</v>
      </c>
      <c r="AJ1015" s="3">
        <v>33281</v>
      </c>
      <c r="AK1015" t="s">
        <v>132</v>
      </c>
      <c r="AL1015" t="s">
        <v>133</v>
      </c>
      <c r="AM1015" s="23">
        <v>0.05</v>
      </c>
      <c r="AN1015" s="24">
        <f t="shared" si="244"/>
        <v>87592.840598290612</v>
      </c>
      <c r="AO1015" s="25">
        <f t="shared" si="246"/>
        <v>4379.6420299145311</v>
      </c>
      <c r="AP1015" s="3">
        <f t="shared" si="245"/>
        <v>29700</v>
      </c>
      <c r="AQ1015" s="24">
        <f t="shared" si="247"/>
        <v>1485</v>
      </c>
      <c r="AR1015" s="24">
        <f t="shared" si="248"/>
        <v>123157.48262820514</v>
      </c>
      <c r="AS1015" s="24">
        <f t="shared" si="237"/>
        <v>117292.84059829061</v>
      </c>
      <c r="AT1015" t="s">
        <v>4725</v>
      </c>
      <c r="AU1015" t="s">
        <v>174</v>
      </c>
      <c r="AV1015" t="s">
        <v>174</v>
      </c>
      <c r="AW1015" t="s">
        <v>4725</v>
      </c>
      <c r="AX1015" t="s">
        <v>169</v>
      </c>
      <c r="AY1015">
        <v>1</v>
      </c>
      <c r="AZ1015" s="3">
        <f t="shared" si="238"/>
        <v>123157.48262820514</v>
      </c>
      <c r="BA1015" s="24">
        <f t="shared" si="239"/>
        <v>117292.84059829061</v>
      </c>
      <c r="BB1015" s="24">
        <f t="shared" si="240"/>
        <v>5864.6420299145248</v>
      </c>
      <c r="BD1015" t="s">
        <v>170</v>
      </c>
      <c r="BE1015">
        <v>1</v>
      </c>
      <c r="BG1015" t="s">
        <v>170</v>
      </c>
      <c r="BI1015" t="s">
        <v>137</v>
      </c>
      <c r="BN1015" t="s">
        <v>4416</v>
      </c>
      <c r="BO1015" t="s">
        <v>4725</v>
      </c>
      <c r="BP1015" t="s">
        <v>4725</v>
      </c>
    </row>
    <row r="1016" spans="3:71" x14ac:dyDescent="0.2">
      <c r="C1016" t="s">
        <v>94</v>
      </c>
      <c r="E1016" t="s">
        <v>3225</v>
      </c>
      <c r="F1016" t="s">
        <v>3226</v>
      </c>
      <c r="G1016" t="s">
        <v>3227</v>
      </c>
      <c r="H1016" s="1">
        <v>45628</v>
      </c>
      <c r="J1016" t="s">
        <v>4778</v>
      </c>
      <c r="K1016">
        <v>11</v>
      </c>
      <c r="L1016" t="s">
        <v>4616</v>
      </c>
      <c r="M1016" t="s">
        <v>4464</v>
      </c>
      <c r="N1016" t="s">
        <v>4668</v>
      </c>
      <c r="O1016" t="s">
        <v>98</v>
      </c>
      <c r="P1016" t="s">
        <v>99</v>
      </c>
      <c r="Q1016">
        <f t="shared" si="235"/>
        <v>31</v>
      </c>
      <c r="R1016" s="3">
        <v>256919</v>
      </c>
      <c r="S1016" s="3">
        <v>42819.833333333336</v>
      </c>
      <c r="T1016" s="20">
        <v>0</v>
      </c>
      <c r="U1016" s="3">
        <f t="shared" si="243"/>
        <v>0</v>
      </c>
      <c r="V1016" s="21"/>
      <c r="W1016" s="3">
        <v>1029.3229166666667</v>
      </c>
      <c r="X1016" s="3">
        <v>594.71990740740739</v>
      </c>
      <c r="Y1016" s="22">
        <v>107.04958333333335</v>
      </c>
      <c r="Z1016">
        <v>75</v>
      </c>
      <c r="AB1016" s="3">
        <v>0</v>
      </c>
      <c r="AC1016" s="3">
        <v>4167</v>
      </c>
      <c r="AD1016" s="3">
        <f t="shared" si="241"/>
        <v>48792.925740740742</v>
      </c>
      <c r="AE1016" s="3">
        <v>12402.5</v>
      </c>
      <c r="AG1016" s="3">
        <f t="shared" si="236"/>
        <v>61195.425740740742</v>
      </c>
      <c r="AJ1016" s="3">
        <v>33281</v>
      </c>
      <c r="AK1016" t="s">
        <v>132</v>
      </c>
      <c r="AL1016" t="s">
        <v>133</v>
      </c>
      <c r="AM1016" s="23">
        <v>0.05</v>
      </c>
      <c r="AN1016" s="24">
        <f t="shared" si="244"/>
        <v>94476.425740740742</v>
      </c>
      <c r="AO1016" s="25">
        <f t="shared" si="246"/>
        <v>4723.8212870370371</v>
      </c>
      <c r="AP1016" s="3">
        <f t="shared" si="245"/>
        <v>29700</v>
      </c>
      <c r="AQ1016" s="24">
        <f t="shared" si="247"/>
        <v>1485</v>
      </c>
      <c r="AR1016" s="24">
        <f t="shared" si="248"/>
        <v>130385.24702777778</v>
      </c>
      <c r="AS1016" s="24">
        <f t="shared" si="237"/>
        <v>124176.42574074074</v>
      </c>
      <c r="AT1016" t="s">
        <v>4725</v>
      </c>
      <c r="AU1016" t="s">
        <v>174</v>
      </c>
      <c r="AV1016" t="s">
        <v>174</v>
      </c>
      <c r="AW1016" t="s">
        <v>4693</v>
      </c>
      <c r="AX1016" t="s">
        <v>169</v>
      </c>
      <c r="AY1016">
        <v>1</v>
      </c>
      <c r="AZ1016" s="3">
        <f t="shared" si="238"/>
        <v>130385.24702777778</v>
      </c>
      <c r="BA1016" s="24">
        <f t="shared" si="239"/>
        <v>124176.42574074074</v>
      </c>
      <c r="BB1016" s="24">
        <f t="shared" si="240"/>
        <v>6208.8212870370335</v>
      </c>
      <c r="BD1016" t="s">
        <v>170</v>
      </c>
      <c r="BE1016">
        <v>1</v>
      </c>
      <c r="BG1016" t="s">
        <v>170</v>
      </c>
      <c r="BI1016" t="s">
        <v>137</v>
      </c>
      <c r="BN1016" t="s">
        <v>4416</v>
      </c>
      <c r="BO1016" t="s">
        <v>5066</v>
      </c>
      <c r="BP1016" t="s">
        <v>5066</v>
      </c>
    </row>
    <row r="1017" spans="3:71" x14ac:dyDescent="0.2">
      <c r="C1017" t="s">
        <v>94</v>
      </c>
      <c r="E1017" t="s">
        <v>3228</v>
      </c>
      <c r="F1017" t="s">
        <v>3229</v>
      </c>
      <c r="G1017" t="s">
        <v>3230</v>
      </c>
      <c r="H1017" s="1">
        <v>45628</v>
      </c>
      <c r="J1017" t="s">
        <v>4708</v>
      </c>
      <c r="K1017">
        <v>12</v>
      </c>
      <c r="L1017" t="s">
        <v>4791</v>
      </c>
      <c r="M1017" t="s">
        <v>4579</v>
      </c>
      <c r="N1017" t="s">
        <v>4668</v>
      </c>
      <c r="O1017" t="s">
        <v>98</v>
      </c>
      <c r="P1017" t="s">
        <v>99</v>
      </c>
      <c r="Q1017">
        <f t="shared" si="235"/>
        <v>31</v>
      </c>
      <c r="R1017" s="3">
        <v>353485</v>
      </c>
      <c r="S1017" s="3">
        <v>63914.083333333336</v>
      </c>
      <c r="T1017" s="20">
        <v>0</v>
      </c>
      <c r="U1017" s="3">
        <f t="shared" si="243"/>
        <v>0</v>
      </c>
      <c r="V1017" s="21"/>
      <c r="W1017" s="3">
        <v>1416.2059294871794</v>
      </c>
      <c r="X1017" s="3">
        <v>818.25231481481489</v>
      </c>
      <c r="Y1017" s="22">
        <v>147.28541666666666</v>
      </c>
      <c r="Z1017">
        <v>75</v>
      </c>
      <c r="AB1017" s="3">
        <v>0</v>
      </c>
      <c r="AC1017" s="3">
        <v>4167</v>
      </c>
      <c r="AD1017" s="3">
        <f t="shared" si="241"/>
        <v>70537.826994301999</v>
      </c>
      <c r="AE1017" s="3">
        <v>23570.833333333332</v>
      </c>
      <c r="AG1017" s="3">
        <f t="shared" si="236"/>
        <v>94108.660327635327</v>
      </c>
      <c r="AJ1017" s="3">
        <v>0</v>
      </c>
      <c r="AK1017" t="s">
        <v>100</v>
      </c>
      <c r="AM1017" s="23">
        <v>8.5000000000000006E-2</v>
      </c>
      <c r="AN1017" s="24">
        <f t="shared" si="244"/>
        <v>94108.660327635327</v>
      </c>
      <c r="AO1017" s="25">
        <f t="shared" si="246"/>
        <v>7999.2361278490034</v>
      </c>
      <c r="AP1017" s="3">
        <f t="shared" si="245"/>
        <v>29700</v>
      </c>
      <c r="AQ1017" s="24">
        <f t="shared" si="247"/>
        <v>2524.5</v>
      </c>
      <c r="AR1017" s="24">
        <f t="shared" si="248"/>
        <v>134332.39645548433</v>
      </c>
      <c r="AS1017" s="24">
        <f t="shared" si="237"/>
        <v>123808.66032763533</v>
      </c>
      <c r="AT1017" t="s">
        <v>134</v>
      </c>
      <c r="AU1017" t="s">
        <v>134</v>
      </c>
      <c r="AV1017" t="s">
        <v>135</v>
      </c>
      <c r="AW1017" t="s">
        <v>4965</v>
      </c>
      <c r="AX1017" t="s">
        <v>136</v>
      </c>
      <c r="AY1017">
        <v>94.088300000000004</v>
      </c>
      <c r="AZ1017" s="3">
        <f t="shared" si="238"/>
        <v>1427.7268954321028</v>
      </c>
      <c r="BA1017" s="24">
        <f t="shared" si="239"/>
        <v>123808.66032763533</v>
      </c>
      <c r="BB1017" s="24">
        <f t="shared" si="240"/>
        <v>10523.736127848999</v>
      </c>
      <c r="BD1017" t="s">
        <v>103</v>
      </c>
      <c r="BE1017">
        <v>1</v>
      </c>
      <c r="BG1017" t="s">
        <v>5305</v>
      </c>
      <c r="BI1017" t="s">
        <v>509</v>
      </c>
      <c r="BN1017" t="s">
        <v>5080</v>
      </c>
      <c r="BO1017" t="s">
        <v>5061</v>
      </c>
      <c r="BP1017" t="s">
        <v>5123</v>
      </c>
      <c r="BS1017" t="e">
        <f>_xlfn.XLOOKUP(AV1017,#REF!,#REF!)</f>
        <v>#REF!</v>
      </c>
    </row>
    <row r="1018" spans="3:71" x14ac:dyDescent="0.2">
      <c r="C1018" t="s">
        <v>94</v>
      </c>
      <c r="E1018" t="s">
        <v>3231</v>
      </c>
      <c r="F1018" t="s">
        <v>3232</v>
      </c>
      <c r="G1018" t="s">
        <v>3233</v>
      </c>
      <c r="H1018" s="1">
        <v>45628</v>
      </c>
      <c r="J1018" t="s">
        <v>4697</v>
      </c>
      <c r="K1018">
        <v>14</v>
      </c>
      <c r="L1018" t="s">
        <v>4783</v>
      </c>
      <c r="M1018" t="s">
        <v>3525</v>
      </c>
      <c r="N1018" t="s">
        <v>4668</v>
      </c>
      <c r="O1018" t="s">
        <v>98</v>
      </c>
      <c r="P1018" t="s">
        <v>99</v>
      </c>
      <c r="Q1018">
        <f t="shared" si="235"/>
        <v>31</v>
      </c>
      <c r="R1018" s="3">
        <v>595000</v>
      </c>
      <c r="S1018" s="3">
        <v>99166.666666666672</v>
      </c>
      <c r="T1018" s="20">
        <v>0.15</v>
      </c>
      <c r="U1018" s="3">
        <f t="shared" si="243"/>
        <v>14875</v>
      </c>
      <c r="V1018" s="21"/>
      <c r="W1018" s="3">
        <v>2383.8141025641025</v>
      </c>
      <c r="X1018" s="3">
        <v>1377.3148148148148</v>
      </c>
      <c r="Y1018" s="22">
        <v>247.91666666666669</v>
      </c>
      <c r="Z1018">
        <v>75</v>
      </c>
      <c r="AB1018" s="3">
        <v>5079.3128202163916</v>
      </c>
      <c r="AC1018" s="3">
        <v>4167</v>
      </c>
      <c r="AD1018" s="3">
        <f t="shared" si="241"/>
        <v>127372.02507092866</v>
      </c>
      <c r="AE1018" s="3">
        <v>13617.5</v>
      </c>
      <c r="AG1018" s="3">
        <f t="shared" si="236"/>
        <v>140989.52507092868</v>
      </c>
      <c r="AJ1018" s="3">
        <v>0</v>
      </c>
      <c r="AK1018" t="s">
        <v>100</v>
      </c>
      <c r="AM1018" s="23">
        <v>8.5000000000000006E-2</v>
      </c>
      <c r="AN1018" s="24">
        <f t="shared" si="244"/>
        <v>140989.52507092868</v>
      </c>
      <c r="AO1018" s="25">
        <f t="shared" si="246"/>
        <v>11984.109631028938</v>
      </c>
      <c r="AP1018" s="3">
        <f t="shared" si="245"/>
        <v>29700</v>
      </c>
      <c r="AQ1018" s="24">
        <f t="shared" si="247"/>
        <v>2524.5</v>
      </c>
      <c r="AR1018" s="24">
        <f t="shared" si="248"/>
        <v>185198.13470195761</v>
      </c>
      <c r="AS1018" s="24">
        <f t="shared" si="237"/>
        <v>170689.52507092868</v>
      </c>
      <c r="AT1018" t="s">
        <v>134</v>
      </c>
      <c r="AU1018" t="s">
        <v>134</v>
      </c>
      <c r="AV1018" t="s">
        <v>135</v>
      </c>
      <c r="AW1018">
        <v>37214</v>
      </c>
      <c r="AX1018" t="s">
        <v>136</v>
      </c>
      <c r="AY1018">
        <v>94.088300000000004</v>
      </c>
      <c r="AZ1018" s="3">
        <f t="shared" si="238"/>
        <v>1968.3439354516725</v>
      </c>
      <c r="BA1018" s="24">
        <f t="shared" si="239"/>
        <v>170689.52507092868</v>
      </c>
      <c r="BB1018" s="24">
        <f t="shared" si="240"/>
        <v>14508.609631028929</v>
      </c>
      <c r="BD1018" t="s">
        <v>103</v>
      </c>
      <c r="BE1018">
        <v>1</v>
      </c>
      <c r="BG1018" t="s">
        <v>5305</v>
      </c>
      <c r="BI1018" t="s">
        <v>2047</v>
      </c>
      <c r="BN1018" t="s">
        <v>5197</v>
      </c>
      <c r="BO1018" t="s">
        <v>5197</v>
      </c>
      <c r="BP1018" t="s">
        <v>5186</v>
      </c>
      <c r="BS1018" t="e">
        <f>_xlfn.XLOOKUP(AV1018,#REF!,#REF!)</f>
        <v>#REF!</v>
      </c>
    </row>
    <row r="1019" spans="3:71" x14ac:dyDescent="0.2">
      <c r="C1019" t="s">
        <v>94</v>
      </c>
      <c r="E1019" t="s">
        <v>3234</v>
      </c>
      <c r="F1019" t="s">
        <v>3235</v>
      </c>
      <c r="G1019" t="s">
        <v>3236</v>
      </c>
      <c r="H1019" s="1">
        <v>45628</v>
      </c>
      <c r="J1019" t="s">
        <v>4778</v>
      </c>
      <c r="K1019">
        <v>11</v>
      </c>
      <c r="L1019" t="s">
        <v>4667</v>
      </c>
      <c r="M1019" t="s">
        <v>3984</v>
      </c>
      <c r="N1019" t="s">
        <v>4668</v>
      </c>
      <c r="O1019" t="s">
        <v>98</v>
      </c>
      <c r="P1019" t="s">
        <v>99</v>
      </c>
      <c r="Q1019">
        <f t="shared" si="235"/>
        <v>31</v>
      </c>
      <c r="R1019" s="3">
        <v>278096</v>
      </c>
      <c r="S1019" s="3">
        <v>46349.25</v>
      </c>
      <c r="T1019" s="20">
        <v>0</v>
      </c>
      <c r="U1019" s="3">
        <f t="shared" si="243"/>
        <v>0</v>
      </c>
      <c r="V1019" s="21"/>
      <c r="W1019" s="3">
        <v>1114.1666666666667</v>
      </c>
      <c r="X1019" s="3">
        <v>643.74074074074076</v>
      </c>
      <c r="Y1019" s="22">
        <v>115.87333333333333</v>
      </c>
      <c r="Z1019">
        <v>75</v>
      </c>
      <c r="AB1019" s="3">
        <v>0</v>
      </c>
      <c r="AC1019" s="3">
        <v>4167</v>
      </c>
      <c r="AD1019" s="3">
        <f t="shared" si="241"/>
        <v>52465.030740740738</v>
      </c>
      <c r="AE1019" s="3">
        <v>4154.166666666667</v>
      </c>
      <c r="AG1019" s="3">
        <f t="shared" si="236"/>
        <v>56619.197407407402</v>
      </c>
      <c r="AJ1019" s="3">
        <v>4428.6782206037651</v>
      </c>
      <c r="AK1019" t="s">
        <v>166</v>
      </c>
      <c r="AL1019" t="s">
        <v>165</v>
      </c>
      <c r="AM1019" s="23">
        <v>0.05</v>
      </c>
      <c r="AN1019" s="24">
        <f t="shared" si="244"/>
        <v>61047.87562801117</v>
      </c>
      <c r="AO1019" s="25">
        <f t="shared" si="246"/>
        <v>3052.3937814005585</v>
      </c>
      <c r="AP1019" s="3">
        <f t="shared" si="245"/>
        <v>29700</v>
      </c>
      <c r="AQ1019" s="24">
        <f t="shared" si="247"/>
        <v>1485</v>
      </c>
      <c r="AR1019" s="24">
        <f t="shared" si="248"/>
        <v>95285.269409411732</v>
      </c>
      <c r="AS1019" s="24">
        <f t="shared" si="237"/>
        <v>90747.87562801117</v>
      </c>
      <c r="AT1019" t="s">
        <v>225</v>
      </c>
      <c r="AU1019" t="s">
        <v>225</v>
      </c>
      <c r="AV1019" t="s">
        <v>156</v>
      </c>
      <c r="AW1019" t="s">
        <v>4966</v>
      </c>
      <c r="AX1019" t="s">
        <v>157</v>
      </c>
      <c r="AY1019">
        <v>125.569</v>
      </c>
      <c r="AZ1019" s="3">
        <f t="shared" si="238"/>
        <v>758.8279703542413</v>
      </c>
      <c r="BA1019" s="24">
        <f t="shared" si="239"/>
        <v>90747.87562801117</v>
      </c>
      <c r="BB1019" s="24">
        <f t="shared" si="240"/>
        <v>4537.3937814005621</v>
      </c>
      <c r="BD1019" t="s">
        <v>103</v>
      </c>
      <c r="BE1019">
        <v>1</v>
      </c>
      <c r="BG1019" t="s">
        <v>5309</v>
      </c>
      <c r="BI1019" t="s">
        <v>144</v>
      </c>
      <c r="BN1019" t="s">
        <v>5067</v>
      </c>
      <c r="BO1019" t="s">
        <v>5074</v>
      </c>
      <c r="BP1019" t="s">
        <v>5093</v>
      </c>
      <c r="BS1019" t="e">
        <f>_xlfn.XLOOKUP(AV1019,#REF!,#REF!)</f>
        <v>#REF!</v>
      </c>
    </row>
    <row r="1020" spans="3:71" x14ac:dyDescent="0.2">
      <c r="C1020" t="s">
        <v>94</v>
      </c>
      <c r="E1020" t="s">
        <v>3237</v>
      </c>
      <c r="F1020" t="s">
        <v>3238</v>
      </c>
      <c r="G1020" t="s">
        <v>3239</v>
      </c>
      <c r="H1020" s="1">
        <v>45635</v>
      </c>
      <c r="J1020" t="s">
        <v>4708</v>
      </c>
      <c r="K1020">
        <v>12</v>
      </c>
      <c r="L1020" t="s">
        <v>4703</v>
      </c>
      <c r="M1020" t="s">
        <v>293</v>
      </c>
      <c r="N1020" t="s">
        <v>4668</v>
      </c>
      <c r="O1020" t="s">
        <v>98</v>
      </c>
      <c r="P1020" t="s">
        <v>99</v>
      </c>
      <c r="Q1020">
        <f t="shared" si="235"/>
        <v>31</v>
      </c>
      <c r="R1020" s="3">
        <v>437500</v>
      </c>
      <c r="S1020" s="3">
        <v>77916.666666666672</v>
      </c>
      <c r="T1020" s="20">
        <v>0</v>
      </c>
      <c r="U1020" s="3">
        <f t="shared" si="243"/>
        <v>0</v>
      </c>
      <c r="V1020" s="21"/>
      <c r="W1020" s="3">
        <v>1752.8044871794873</v>
      </c>
      <c r="X1020" s="3">
        <v>1012.7314814814816</v>
      </c>
      <c r="Y1020" s="22">
        <v>182.29166666666669</v>
      </c>
      <c r="Z1020">
        <v>75</v>
      </c>
      <c r="AB1020" s="3">
        <v>3735.2106781986613</v>
      </c>
      <c r="AC1020" s="3">
        <v>4167</v>
      </c>
      <c r="AD1020" s="3">
        <f t="shared" si="241"/>
        <v>88841.704980192968</v>
      </c>
      <c r="AE1020" s="3">
        <v>5687.5</v>
      </c>
      <c r="AG1020" s="3">
        <f t="shared" si="236"/>
        <v>94529.204980192968</v>
      </c>
      <c r="AJ1020" s="3">
        <v>3900.7409927950625</v>
      </c>
      <c r="AK1020" t="s">
        <v>289</v>
      </c>
      <c r="AL1020" t="s">
        <v>290</v>
      </c>
      <c r="AM1020" s="23">
        <v>8.5000000000000006E-2</v>
      </c>
      <c r="AN1020" s="24">
        <f t="shared" si="244"/>
        <v>98429.945972988033</v>
      </c>
      <c r="AO1020" s="25">
        <f t="shared" si="246"/>
        <v>8366.5454077039831</v>
      </c>
      <c r="AP1020" s="3">
        <f t="shared" si="245"/>
        <v>29700</v>
      </c>
      <c r="AQ1020" s="24">
        <f t="shared" si="247"/>
        <v>2524.5</v>
      </c>
      <c r="AR1020" s="24">
        <f t="shared" si="248"/>
        <v>139020.99138069202</v>
      </c>
      <c r="AS1020" s="24">
        <f t="shared" si="237"/>
        <v>128129.94597298803</v>
      </c>
      <c r="AT1020" t="s">
        <v>134</v>
      </c>
      <c r="AU1020" t="s">
        <v>134</v>
      </c>
      <c r="AV1020" t="s">
        <v>135</v>
      </c>
      <c r="AW1020">
        <v>35802</v>
      </c>
      <c r="AX1020" t="s">
        <v>136</v>
      </c>
      <c r="AY1020">
        <v>94.088300000000004</v>
      </c>
      <c r="AZ1020" s="3">
        <f t="shared" si="238"/>
        <v>1477.5587547090554</v>
      </c>
      <c r="BA1020" s="24">
        <f t="shared" si="239"/>
        <v>128129.94597298803</v>
      </c>
      <c r="BB1020" s="24">
        <f t="shared" si="240"/>
        <v>10891.04540770399</v>
      </c>
      <c r="BD1020" t="s">
        <v>103</v>
      </c>
      <c r="BE1020">
        <v>1</v>
      </c>
      <c r="BG1020" t="s">
        <v>5305</v>
      </c>
      <c r="BI1020" t="s">
        <v>262</v>
      </c>
      <c r="BN1020" t="s">
        <v>5212</v>
      </c>
      <c r="BO1020" t="s">
        <v>5061</v>
      </c>
      <c r="BP1020" t="s">
        <v>5062</v>
      </c>
      <c r="BS1020" t="e">
        <f>_xlfn.XLOOKUP(AV1020,#REF!,#REF!)</f>
        <v>#REF!</v>
      </c>
    </row>
    <row r="1021" spans="3:71" x14ac:dyDescent="0.2">
      <c r="C1021" t="s">
        <v>94</v>
      </c>
      <c r="E1021" t="s">
        <v>3240</v>
      </c>
      <c r="F1021" t="s">
        <v>3241</v>
      </c>
      <c r="G1021" t="s">
        <v>3242</v>
      </c>
      <c r="H1021" s="1">
        <v>45635</v>
      </c>
      <c r="J1021" t="s">
        <v>4678</v>
      </c>
      <c r="K1021">
        <v>15</v>
      </c>
      <c r="L1021" t="s">
        <v>4616</v>
      </c>
      <c r="M1021" t="s">
        <v>4464</v>
      </c>
      <c r="N1021" t="s">
        <v>4668</v>
      </c>
      <c r="O1021" t="s">
        <v>98</v>
      </c>
      <c r="P1021" t="s">
        <v>99</v>
      </c>
      <c r="Q1021">
        <f t="shared" si="235"/>
        <v>31</v>
      </c>
      <c r="R1021" s="3">
        <v>1000000</v>
      </c>
      <c r="S1021" s="3">
        <v>166666.66666666666</v>
      </c>
      <c r="T1021" s="20">
        <v>0</v>
      </c>
      <c r="U1021" s="3">
        <f t="shared" si="243"/>
        <v>0</v>
      </c>
      <c r="V1021" s="21"/>
      <c r="W1021" s="3">
        <v>4006.4102564102559</v>
      </c>
      <c r="X1021" s="3">
        <v>2314.8148148148148</v>
      </c>
      <c r="Y1021" s="22">
        <v>416.66666666666663</v>
      </c>
      <c r="Z1021">
        <v>75</v>
      </c>
      <c r="AB1021" s="3">
        <v>8024.6585963604266</v>
      </c>
      <c r="AC1021" s="3">
        <v>4167</v>
      </c>
      <c r="AD1021" s="3">
        <f t="shared" si="241"/>
        <v>185671.21700091878</v>
      </c>
      <c r="AE1021" s="3">
        <v>12402.5</v>
      </c>
      <c r="AG1021" s="3">
        <f t="shared" si="236"/>
        <v>198073.71700091878</v>
      </c>
      <c r="AJ1021" s="3">
        <v>33281</v>
      </c>
      <c r="AK1021" t="s">
        <v>132</v>
      </c>
      <c r="AL1021" t="s">
        <v>133</v>
      </c>
      <c r="AM1021" s="23">
        <v>0.05</v>
      </c>
      <c r="AN1021" s="24">
        <f t="shared" si="244"/>
        <v>231354.71700091878</v>
      </c>
      <c r="AO1021" s="25">
        <f t="shared" si="246"/>
        <v>11567.73585004594</v>
      </c>
      <c r="AP1021" s="3">
        <f t="shared" si="245"/>
        <v>29700</v>
      </c>
      <c r="AQ1021" s="24">
        <f t="shared" si="247"/>
        <v>1485</v>
      </c>
      <c r="AR1021" s="24">
        <f t="shared" si="248"/>
        <v>274107.45285096474</v>
      </c>
      <c r="AS1021" s="24">
        <f t="shared" si="237"/>
        <v>261054.71700091878</v>
      </c>
      <c r="AT1021" t="s">
        <v>4725</v>
      </c>
      <c r="AU1021" t="s">
        <v>174</v>
      </c>
      <c r="AV1021" t="s">
        <v>174</v>
      </c>
      <c r="AW1021" t="s">
        <v>4693</v>
      </c>
      <c r="AX1021" t="s">
        <v>169</v>
      </c>
      <c r="AY1021">
        <v>1</v>
      </c>
      <c r="AZ1021" s="3">
        <f t="shared" si="238"/>
        <v>274107.45285096474</v>
      </c>
      <c r="BA1021" s="24">
        <f t="shared" si="239"/>
        <v>261054.71700091878</v>
      </c>
      <c r="BB1021" s="24">
        <f t="shared" si="240"/>
        <v>13052.735850045952</v>
      </c>
      <c r="BD1021" t="s">
        <v>170</v>
      </c>
      <c r="BE1021">
        <v>1</v>
      </c>
      <c r="BG1021" t="s">
        <v>170</v>
      </c>
      <c r="BI1021" t="s">
        <v>137</v>
      </c>
      <c r="BN1021" t="s">
        <v>5206</v>
      </c>
      <c r="BO1021" t="s">
        <v>5066</v>
      </c>
      <c r="BP1021" t="s">
        <v>5066</v>
      </c>
    </row>
    <row r="1022" spans="3:71" x14ac:dyDescent="0.2">
      <c r="C1022" t="s">
        <v>94</v>
      </c>
      <c r="E1022" t="s">
        <v>3243</v>
      </c>
      <c r="F1022" t="s">
        <v>3244</v>
      </c>
      <c r="G1022" t="s">
        <v>3245</v>
      </c>
      <c r="H1022" s="1">
        <v>45635</v>
      </c>
      <c r="J1022" t="s">
        <v>4778</v>
      </c>
      <c r="K1022">
        <v>11</v>
      </c>
      <c r="L1022" t="s">
        <v>4703</v>
      </c>
      <c r="M1022" t="s">
        <v>4849</v>
      </c>
      <c r="N1022" t="s">
        <v>4911</v>
      </c>
      <c r="O1022" t="s">
        <v>98</v>
      </c>
      <c r="P1022" t="s">
        <v>99</v>
      </c>
      <c r="Q1022">
        <f t="shared" si="235"/>
        <v>31</v>
      </c>
      <c r="R1022" s="3">
        <v>252120</v>
      </c>
      <c r="S1022" s="3">
        <v>41666.666666666664</v>
      </c>
      <c r="T1022" s="20">
        <v>0</v>
      </c>
      <c r="U1022" s="3">
        <f t="shared" si="243"/>
        <v>0</v>
      </c>
      <c r="V1022" s="21">
        <v>5700</v>
      </c>
      <c r="W1022" s="3">
        <v>1010.0961538461538</v>
      </c>
      <c r="X1022" s="3">
        <v>583.6111111111112</v>
      </c>
      <c r="Y1022" s="22">
        <v>105.05</v>
      </c>
      <c r="Z1022">
        <v>75</v>
      </c>
      <c r="AB1022" s="3">
        <v>2133.9670440723567</v>
      </c>
      <c r="AC1022" s="3">
        <v>4167</v>
      </c>
      <c r="AD1022" s="3">
        <f t="shared" si="241"/>
        <v>55441.390975696289</v>
      </c>
      <c r="AE1022" s="3">
        <v>5687.5</v>
      </c>
      <c r="AG1022" s="3">
        <f t="shared" si="236"/>
        <v>61128.890975696289</v>
      </c>
      <c r="AI1022" s="3">
        <v>5100</v>
      </c>
      <c r="AJ1022" s="3">
        <v>5785.5624142824954</v>
      </c>
      <c r="AK1022" t="s">
        <v>266</v>
      </c>
      <c r="AL1022" t="s">
        <v>267</v>
      </c>
      <c r="AM1022" s="23">
        <v>8.5000000000000006E-2</v>
      </c>
      <c r="AN1022" s="24">
        <f t="shared" si="244"/>
        <v>72014.453389978778</v>
      </c>
      <c r="AO1022" s="25">
        <f t="shared" si="246"/>
        <v>6121.228538148197</v>
      </c>
      <c r="AP1022" s="3">
        <v>0</v>
      </c>
      <c r="AQ1022" s="24">
        <f t="shared" si="247"/>
        <v>0</v>
      </c>
      <c r="AR1022" s="24">
        <f t="shared" si="248"/>
        <v>78135.681928126971</v>
      </c>
      <c r="AS1022" s="24">
        <f t="shared" si="237"/>
        <v>72014.453389978778</v>
      </c>
      <c r="AT1022" t="s">
        <v>632</v>
      </c>
      <c r="AU1022" t="s">
        <v>1837</v>
      </c>
      <c r="AV1022" t="s">
        <v>1838</v>
      </c>
      <c r="AW1022" t="s">
        <v>4850</v>
      </c>
      <c r="AX1022" t="s">
        <v>169</v>
      </c>
      <c r="AY1022">
        <v>1</v>
      </c>
      <c r="AZ1022" s="3">
        <f t="shared" si="238"/>
        <v>78135.681928126971</v>
      </c>
      <c r="BA1022" s="24">
        <f t="shared" si="239"/>
        <v>72014.453389978778</v>
      </c>
      <c r="BB1022" s="24">
        <f t="shared" si="240"/>
        <v>6121.2285381481925</v>
      </c>
      <c r="BD1022" t="s">
        <v>103</v>
      </c>
      <c r="BE1022">
        <v>1</v>
      </c>
      <c r="BG1022" t="s">
        <v>5317</v>
      </c>
      <c r="BI1022" t="s">
        <v>199</v>
      </c>
      <c r="BN1022" t="s">
        <v>5121</v>
      </c>
      <c r="BO1022" t="s">
        <v>5061</v>
      </c>
      <c r="BP1022" t="s">
        <v>5144</v>
      </c>
      <c r="BS1022" t="e">
        <f>_xlfn.XLOOKUP(AV1022,#REF!,#REF!)</f>
        <v>#REF!</v>
      </c>
    </row>
    <row r="1023" spans="3:71" x14ac:dyDescent="0.2">
      <c r="C1023" t="s">
        <v>94</v>
      </c>
      <c r="E1023" t="s">
        <v>3246</v>
      </c>
      <c r="F1023" t="s">
        <v>3247</v>
      </c>
      <c r="G1023" t="s">
        <v>3248</v>
      </c>
      <c r="H1023" s="1">
        <v>45635</v>
      </c>
      <c r="J1023" t="s">
        <v>4778</v>
      </c>
      <c r="K1023">
        <v>11</v>
      </c>
      <c r="L1023" t="s">
        <v>4703</v>
      </c>
      <c r="M1023" t="s">
        <v>4849</v>
      </c>
      <c r="N1023" t="s">
        <v>4911</v>
      </c>
      <c r="O1023" t="s">
        <v>98</v>
      </c>
      <c r="P1023" t="s">
        <v>99</v>
      </c>
      <c r="Q1023">
        <f t="shared" si="235"/>
        <v>31</v>
      </c>
      <c r="R1023" s="3">
        <v>252120</v>
      </c>
      <c r="S1023" s="3">
        <v>39583.333333333336</v>
      </c>
      <c r="T1023" s="20">
        <v>0</v>
      </c>
      <c r="U1023" s="3">
        <f t="shared" si="243"/>
        <v>0</v>
      </c>
      <c r="V1023" s="21">
        <v>5400</v>
      </c>
      <c r="W1023" s="3">
        <v>1010.0961538461538</v>
      </c>
      <c r="X1023" s="3">
        <v>583.6111111111112</v>
      </c>
      <c r="Y1023" s="22">
        <v>105.05</v>
      </c>
      <c r="Z1023">
        <v>75</v>
      </c>
      <c r="AB1023" s="3">
        <v>0</v>
      </c>
      <c r="AC1023" s="3">
        <v>4167</v>
      </c>
      <c r="AD1023" s="3">
        <f t="shared" si="241"/>
        <v>50924.090598290604</v>
      </c>
      <c r="AE1023" s="3">
        <v>5687.5</v>
      </c>
      <c r="AG1023" s="3">
        <f t="shared" si="236"/>
        <v>56611.590598290604</v>
      </c>
      <c r="AI1023" s="3">
        <v>5100</v>
      </c>
      <c r="AJ1023" s="3">
        <v>5785.5624142824954</v>
      </c>
      <c r="AK1023" t="s">
        <v>266</v>
      </c>
      <c r="AL1023" t="s">
        <v>267</v>
      </c>
      <c r="AM1023" s="23">
        <v>8.5000000000000006E-2</v>
      </c>
      <c r="AN1023" s="24">
        <f t="shared" si="244"/>
        <v>67497.153012573108</v>
      </c>
      <c r="AO1023" s="25">
        <f t="shared" si="246"/>
        <v>5737.2580060687142</v>
      </c>
      <c r="AP1023" s="3">
        <v>0</v>
      </c>
      <c r="AQ1023" s="24">
        <f t="shared" si="247"/>
        <v>0</v>
      </c>
      <c r="AR1023" s="24">
        <f t="shared" si="248"/>
        <v>73234.411018641826</v>
      </c>
      <c r="AS1023" s="24">
        <f t="shared" si="237"/>
        <v>67497.153012573108</v>
      </c>
      <c r="AT1023" t="s">
        <v>632</v>
      </c>
      <c r="AU1023" t="s">
        <v>1837</v>
      </c>
      <c r="AV1023" t="s">
        <v>1838</v>
      </c>
      <c r="AW1023" t="s">
        <v>4850</v>
      </c>
      <c r="AX1023" t="s">
        <v>169</v>
      </c>
      <c r="AY1023">
        <v>1</v>
      </c>
      <c r="AZ1023" s="3">
        <f t="shared" si="238"/>
        <v>73234.411018641826</v>
      </c>
      <c r="BA1023" s="24">
        <f t="shared" si="239"/>
        <v>67497.153012573108</v>
      </c>
      <c r="BB1023" s="24">
        <f t="shared" si="240"/>
        <v>5737.2580060687178</v>
      </c>
      <c r="BD1023" t="s">
        <v>103</v>
      </c>
      <c r="BE1023">
        <v>1</v>
      </c>
      <c r="BG1023" t="s">
        <v>5317</v>
      </c>
      <c r="BI1023" t="s">
        <v>199</v>
      </c>
      <c r="BN1023" t="s">
        <v>5121</v>
      </c>
      <c r="BO1023" t="s">
        <v>5061</v>
      </c>
      <c r="BP1023" t="s">
        <v>5144</v>
      </c>
      <c r="BS1023" t="e">
        <f>_xlfn.XLOOKUP(AV1023,#REF!,#REF!)</f>
        <v>#REF!</v>
      </c>
    </row>
    <row r="1024" spans="3:71" x14ac:dyDescent="0.2">
      <c r="C1024" t="s">
        <v>94</v>
      </c>
      <c r="E1024" t="s">
        <v>3249</v>
      </c>
      <c r="F1024" t="s">
        <v>3250</v>
      </c>
      <c r="G1024" t="s">
        <v>3251</v>
      </c>
      <c r="H1024" s="1">
        <v>45635</v>
      </c>
      <c r="J1024" t="s">
        <v>4697</v>
      </c>
      <c r="K1024">
        <v>14</v>
      </c>
      <c r="L1024" t="s">
        <v>4691</v>
      </c>
      <c r="M1024" t="s">
        <v>4444</v>
      </c>
      <c r="N1024" t="s">
        <v>4668</v>
      </c>
      <c r="O1024" t="s">
        <v>98</v>
      </c>
      <c r="P1024" t="s">
        <v>99</v>
      </c>
      <c r="Q1024">
        <f t="shared" si="235"/>
        <v>31</v>
      </c>
      <c r="R1024" s="3">
        <v>750000</v>
      </c>
      <c r="S1024" s="3">
        <v>125000</v>
      </c>
      <c r="T1024" s="20">
        <v>0</v>
      </c>
      <c r="U1024" s="3">
        <f t="shared" si="243"/>
        <v>0</v>
      </c>
      <c r="V1024" s="21"/>
      <c r="W1024" s="3">
        <v>3004.8076923076919</v>
      </c>
      <c r="X1024" s="3">
        <v>1736.1111111111111</v>
      </c>
      <c r="Y1024" s="22">
        <v>312.5</v>
      </c>
      <c r="Z1024">
        <v>75</v>
      </c>
      <c r="AB1024" s="3">
        <v>0</v>
      </c>
      <c r="AC1024" s="3">
        <v>4167</v>
      </c>
      <c r="AD1024" s="3">
        <f t="shared" si="241"/>
        <v>134295.41880341881</v>
      </c>
      <c r="AE1024" s="3">
        <v>7046.666666666667</v>
      </c>
      <c r="AG1024" s="3">
        <f t="shared" si="236"/>
        <v>141342.08547008547</v>
      </c>
      <c r="AJ1024" s="3">
        <v>7372.3146980524034</v>
      </c>
      <c r="AK1024" t="s">
        <v>433</v>
      </c>
      <c r="AL1024" t="s">
        <v>434</v>
      </c>
      <c r="AM1024" s="23">
        <v>0.1</v>
      </c>
      <c r="AN1024" s="24">
        <f t="shared" si="244"/>
        <v>148714.40016813786</v>
      </c>
      <c r="AO1024" s="25">
        <f t="shared" si="246"/>
        <v>14871.440016813787</v>
      </c>
      <c r="AP1024" s="3">
        <f>+(29700/31)*Q1024</f>
        <v>29700</v>
      </c>
      <c r="AQ1024" s="24">
        <f t="shared" si="247"/>
        <v>2970</v>
      </c>
      <c r="AR1024" s="24">
        <f t="shared" si="248"/>
        <v>196255.84018495164</v>
      </c>
      <c r="AS1024" s="24">
        <f t="shared" si="237"/>
        <v>178414.40016813786</v>
      </c>
      <c r="AT1024" t="s">
        <v>632</v>
      </c>
      <c r="AU1024" t="s">
        <v>632</v>
      </c>
      <c r="AV1024" t="s">
        <v>633</v>
      </c>
      <c r="AW1024" t="s">
        <v>4862</v>
      </c>
      <c r="AX1024" t="s">
        <v>157</v>
      </c>
      <c r="AY1024">
        <v>125.569</v>
      </c>
      <c r="AZ1024" s="3">
        <f t="shared" si="238"/>
        <v>1562.9322538600422</v>
      </c>
      <c r="BA1024" s="24">
        <f t="shared" si="239"/>
        <v>178414.40016813786</v>
      </c>
      <c r="BB1024" s="24">
        <f t="shared" si="240"/>
        <v>17841.44001681378</v>
      </c>
      <c r="BD1024" t="s">
        <v>103</v>
      </c>
      <c r="BE1024">
        <v>1</v>
      </c>
      <c r="BG1024" t="s">
        <v>5310</v>
      </c>
      <c r="BI1024" t="s">
        <v>435</v>
      </c>
      <c r="BN1024" t="s">
        <v>5128</v>
      </c>
      <c r="BO1024" t="s">
        <v>5074</v>
      </c>
      <c r="BP1024" t="s">
        <v>5144</v>
      </c>
      <c r="BS1024" t="e">
        <f>_xlfn.XLOOKUP(AV1024,#REF!,#REF!)</f>
        <v>#REF!</v>
      </c>
    </row>
    <row r="1025" spans="3:71" x14ac:dyDescent="0.2">
      <c r="C1025" t="s">
        <v>94</v>
      </c>
      <c r="E1025" t="s">
        <v>3252</v>
      </c>
      <c r="F1025" t="s">
        <v>1003</v>
      </c>
      <c r="G1025" t="s">
        <v>1002</v>
      </c>
      <c r="H1025" s="1">
        <v>45635</v>
      </c>
      <c r="J1025" t="s">
        <v>4666</v>
      </c>
      <c r="K1025">
        <v>18</v>
      </c>
      <c r="L1025" t="s">
        <v>4691</v>
      </c>
      <c r="M1025" t="s">
        <v>4444</v>
      </c>
      <c r="N1025" t="s">
        <v>4668</v>
      </c>
      <c r="O1025" t="s">
        <v>167</v>
      </c>
      <c r="P1025" t="s">
        <v>99</v>
      </c>
      <c r="Q1025">
        <f t="shared" si="235"/>
        <v>31</v>
      </c>
      <c r="R1025" s="3">
        <v>2500000</v>
      </c>
      <c r="S1025" s="3">
        <v>416666.66666666669</v>
      </c>
      <c r="T1025" s="20">
        <v>0.15</v>
      </c>
      <c r="U1025" s="3">
        <f t="shared" si="243"/>
        <v>62500</v>
      </c>
      <c r="V1025" s="21"/>
      <c r="W1025" s="3">
        <v>10016.025641025641</v>
      </c>
      <c r="X1025" s="3">
        <v>5787.0370370370374</v>
      </c>
      <c r="Y1025" s="22">
        <v>1041.6666666666667</v>
      </c>
      <c r="Z1025">
        <v>75</v>
      </c>
      <c r="AB1025" s="3">
        <v>20489.361921001982</v>
      </c>
      <c r="AC1025" s="3">
        <v>5167</v>
      </c>
      <c r="AD1025" s="3">
        <f t="shared" si="241"/>
        <v>521742.757932398</v>
      </c>
      <c r="AE1025" s="3">
        <v>7046.666666666667</v>
      </c>
      <c r="AF1025" s="3">
        <v>29700</v>
      </c>
      <c r="AG1025" s="3">
        <f t="shared" si="236"/>
        <v>528789.42459906463</v>
      </c>
      <c r="AJ1025" s="3">
        <f>-AG1025</f>
        <v>-528789.42459906463</v>
      </c>
      <c r="AK1025" t="s">
        <v>100</v>
      </c>
      <c r="AM1025" s="21">
        <v>0</v>
      </c>
      <c r="AN1025" s="24">
        <f t="shared" si="244"/>
        <v>0</v>
      </c>
      <c r="AO1025" s="25">
        <v>0</v>
      </c>
      <c r="AP1025" s="3">
        <v>0</v>
      </c>
      <c r="AQ1025" s="24">
        <v>0</v>
      </c>
      <c r="AR1025" s="24">
        <v>0</v>
      </c>
      <c r="AS1025" s="24">
        <f t="shared" si="237"/>
        <v>0</v>
      </c>
      <c r="AT1025" t="s">
        <v>134</v>
      </c>
      <c r="AU1025" s="26" t="s">
        <v>168</v>
      </c>
      <c r="AV1025" t="s">
        <v>168</v>
      </c>
      <c r="AW1025">
        <v>90326</v>
      </c>
      <c r="AX1025" t="s">
        <v>169</v>
      </c>
      <c r="AY1025">
        <v>1</v>
      </c>
      <c r="AZ1025" s="3">
        <f t="shared" si="238"/>
        <v>0</v>
      </c>
      <c r="BA1025" s="24">
        <f t="shared" si="239"/>
        <v>0</v>
      </c>
      <c r="BB1025" s="24">
        <f t="shared" si="240"/>
        <v>0</v>
      </c>
      <c r="BD1025" t="s">
        <v>103</v>
      </c>
      <c r="BE1025">
        <v>1</v>
      </c>
      <c r="BG1025" t="s">
        <v>170</v>
      </c>
      <c r="BI1025" t="s">
        <v>451</v>
      </c>
      <c r="BN1025" t="s">
        <v>5139</v>
      </c>
      <c r="BO1025" t="s">
        <v>134</v>
      </c>
      <c r="BP1025" t="s">
        <v>5091</v>
      </c>
    </row>
    <row r="1026" spans="3:71" x14ac:dyDescent="0.2">
      <c r="C1026" t="s">
        <v>94</v>
      </c>
      <c r="E1026" t="s">
        <v>3253</v>
      </c>
      <c r="F1026" t="s">
        <v>3254</v>
      </c>
      <c r="G1026" t="s">
        <v>3255</v>
      </c>
      <c r="H1026" s="1">
        <v>45642</v>
      </c>
      <c r="J1026" t="s">
        <v>4678</v>
      </c>
      <c r="K1026">
        <v>15</v>
      </c>
      <c r="L1026" t="s">
        <v>4691</v>
      </c>
      <c r="M1026" t="s">
        <v>4444</v>
      </c>
      <c r="N1026" t="s">
        <v>4668</v>
      </c>
      <c r="O1026" t="s">
        <v>98</v>
      </c>
      <c r="P1026" t="s">
        <v>99</v>
      </c>
      <c r="Q1026">
        <f t="shared" si="235"/>
        <v>31</v>
      </c>
      <c r="R1026" s="3">
        <v>900000</v>
      </c>
      <c r="S1026" s="3">
        <v>150000</v>
      </c>
      <c r="T1026" s="20">
        <v>0</v>
      </c>
      <c r="U1026" s="3">
        <f t="shared" si="243"/>
        <v>0</v>
      </c>
      <c r="V1026" s="21"/>
      <c r="W1026" s="3">
        <v>3605.7692307692309</v>
      </c>
      <c r="X1026" s="3">
        <v>2083.3333333333335</v>
      </c>
      <c r="Y1026" s="22">
        <v>375</v>
      </c>
      <c r="Z1026">
        <v>75</v>
      </c>
      <c r="AB1026" s="3">
        <v>0</v>
      </c>
      <c r="AC1026" s="3">
        <v>4167</v>
      </c>
      <c r="AD1026" s="3">
        <f t="shared" si="241"/>
        <v>160306.10256410256</v>
      </c>
      <c r="AE1026" s="3">
        <v>7046.666666666667</v>
      </c>
      <c r="AG1026" s="3">
        <f t="shared" si="236"/>
        <v>167352.76923076922</v>
      </c>
      <c r="AJ1026" s="3">
        <v>0</v>
      </c>
      <c r="AK1026" t="s">
        <v>100</v>
      </c>
      <c r="AM1026" s="23">
        <v>0.1</v>
      </c>
      <c r="AN1026" s="24">
        <f t="shared" si="244"/>
        <v>167352.76923076922</v>
      </c>
      <c r="AO1026" s="25">
        <f t="shared" ref="AO1026:AO1089" si="249">AM1026*AN1026</f>
        <v>16735.276923076923</v>
      </c>
      <c r="AP1026" s="3">
        <f t="shared" ref="AP1026:AP1034" si="250">+(29700/31)*Q1026</f>
        <v>29700</v>
      </c>
      <c r="AQ1026" s="24">
        <f t="shared" ref="AQ1026:AQ1089" si="251">AP1026*AM1026</f>
        <v>2970</v>
      </c>
      <c r="AR1026" s="24">
        <f t="shared" ref="AR1026:AR1089" si="252">AN1026+AO1026+AP1026+AQ1026</f>
        <v>216758.04615384614</v>
      </c>
      <c r="AS1026" s="24">
        <f t="shared" si="237"/>
        <v>197052.76923076922</v>
      </c>
      <c r="AT1026" t="s">
        <v>134</v>
      </c>
      <c r="AU1026" t="s">
        <v>134</v>
      </c>
      <c r="AV1026" t="s">
        <v>135</v>
      </c>
      <c r="AW1026">
        <v>90375</v>
      </c>
      <c r="AX1026" t="s">
        <v>136</v>
      </c>
      <c r="AY1026">
        <v>94.088300000000004</v>
      </c>
      <c r="AZ1026" s="3">
        <f t="shared" si="238"/>
        <v>2303.7725854739233</v>
      </c>
      <c r="BA1026" s="24">
        <f t="shared" si="239"/>
        <v>197052.76923076922</v>
      </c>
      <c r="BB1026" s="24">
        <f t="shared" si="240"/>
        <v>19705.276923076919</v>
      </c>
      <c r="BD1026" t="s">
        <v>103</v>
      </c>
      <c r="BE1026">
        <v>1</v>
      </c>
      <c r="BG1026" t="s">
        <v>5305</v>
      </c>
      <c r="BI1026" t="s">
        <v>598</v>
      </c>
      <c r="BN1026" t="s">
        <v>5193</v>
      </c>
      <c r="BO1026" t="s">
        <v>5182</v>
      </c>
      <c r="BP1026" t="s">
        <v>5182</v>
      </c>
      <c r="BS1026" t="e">
        <f>_xlfn.XLOOKUP(AV1026,#REF!,#REF!)</f>
        <v>#REF!</v>
      </c>
    </row>
    <row r="1027" spans="3:71" x14ac:dyDescent="0.2">
      <c r="C1027" t="s">
        <v>94</v>
      </c>
      <c r="E1027" t="s">
        <v>3256</v>
      </c>
      <c r="F1027" t="s">
        <v>3257</v>
      </c>
      <c r="G1027" t="s">
        <v>3258</v>
      </c>
      <c r="H1027" s="1">
        <v>45663</v>
      </c>
      <c r="J1027" t="s">
        <v>4708</v>
      </c>
      <c r="K1027">
        <v>12</v>
      </c>
      <c r="L1027" t="s">
        <v>4691</v>
      </c>
      <c r="M1027" t="s">
        <v>4444</v>
      </c>
      <c r="N1027" t="s">
        <v>4668</v>
      </c>
      <c r="O1027" t="s">
        <v>98</v>
      </c>
      <c r="P1027" t="s">
        <v>99</v>
      </c>
      <c r="Q1027">
        <f t="shared" si="235"/>
        <v>31</v>
      </c>
      <c r="R1027" s="3">
        <v>450000</v>
      </c>
      <c r="S1027" s="3">
        <v>75000</v>
      </c>
      <c r="T1027" s="20">
        <v>0</v>
      </c>
      <c r="U1027" s="3">
        <f t="shared" si="243"/>
        <v>0</v>
      </c>
      <c r="V1027" s="21"/>
      <c r="W1027" s="3">
        <v>1802.8846153846155</v>
      </c>
      <c r="X1027" s="3">
        <v>1041.6666666666667</v>
      </c>
      <c r="Y1027" s="22">
        <v>187.5</v>
      </c>
      <c r="Z1027">
        <v>75</v>
      </c>
      <c r="AB1027" s="3">
        <v>0</v>
      </c>
      <c r="AC1027" s="3">
        <v>4167</v>
      </c>
      <c r="AD1027" s="3">
        <f t="shared" si="241"/>
        <v>82274.051282051281</v>
      </c>
      <c r="AE1027" s="3">
        <v>7046.666666666667</v>
      </c>
      <c r="AG1027" s="3">
        <f t="shared" si="236"/>
        <v>89320.717948717953</v>
      </c>
      <c r="AJ1027" s="3">
        <v>7372.3146980524034</v>
      </c>
      <c r="AK1027" t="s">
        <v>433</v>
      </c>
      <c r="AL1027" t="s">
        <v>434</v>
      </c>
      <c r="AM1027" s="23">
        <v>0.1</v>
      </c>
      <c r="AN1027" s="24">
        <f t="shared" si="244"/>
        <v>96693.032646770356</v>
      </c>
      <c r="AO1027" s="25">
        <f t="shared" si="249"/>
        <v>9669.3032646770353</v>
      </c>
      <c r="AP1027" s="3">
        <f t="shared" si="250"/>
        <v>29700</v>
      </c>
      <c r="AQ1027" s="24">
        <f t="shared" si="251"/>
        <v>2970</v>
      </c>
      <c r="AR1027" s="24">
        <f t="shared" si="252"/>
        <v>139032.33591144739</v>
      </c>
      <c r="AS1027" s="24">
        <f t="shared" si="237"/>
        <v>126393.03264677036</v>
      </c>
      <c r="AT1027" t="s">
        <v>632</v>
      </c>
      <c r="AU1027" t="s">
        <v>632</v>
      </c>
      <c r="AV1027" t="s">
        <v>633</v>
      </c>
      <c r="AW1027" t="s">
        <v>4862</v>
      </c>
      <c r="AX1027" t="s">
        <v>157</v>
      </c>
      <c r="AY1027">
        <v>125.569</v>
      </c>
      <c r="AZ1027" s="3">
        <f t="shared" si="238"/>
        <v>1107.2186280964838</v>
      </c>
      <c r="BA1027" s="24">
        <f t="shared" si="239"/>
        <v>126393.03264677036</v>
      </c>
      <c r="BB1027" s="24">
        <f t="shared" si="240"/>
        <v>12639.30326467703</v>
      </c>
      <c r="BD1027" t="s">
        <v>103</v>
      </c>
      <c r="BE1027">
        <v>1</v>
      </c>
      <c r="BG1027" t="s">
        <v>5310</v>
      </c>
      <c r="BI1027" t="s">
        <v>435</v>
      </c>
      <c r="BN1027" t="s">
        <v>5128</v>
      </c>
      <c r="BO1027" t="s">
        <v>5074</v>
      </c>
      <c r="BP1027" t="s">
        <v>5144</v>
      </c>
      <c r="BS1027" t="e">
        <f>_xlfn.XLOOKUP(AV1027,#REF!,#REF!)</f>
        <v>#REF!</v>
      </c>
    </row>
    <row r="1028" spans="3:71" x14ac:dyDescent="0.2">
      <c r="C1028" t="s">
        <v>94</v>
      </c>
      <c r="E1028" t="s">
        <v>3259</v>
      </c>
      <c r="F1028" t="s">
        <v>3260</v>
      </c>
      <c r="G1028" t="s">
        <v>3261</v>
      </c>
      <c r="H1028" s="1">
        <v>45649</v>
      </c>
      <c r="J1028" t="s">
        <v>4678</v>
      </c>
      <c r="K1028">
        <v>15</v>
      </c>
      <c r="L1028" t="s">
        <v>4691</v>
      </c>
      <c r="M1028" t="s">
        <v>4444</v>
      </c>
      <c r="N1028" t="s">
        <v>4668</v>
      </c>
      <c r="O1028" t="s">
        <v>98</v>
      </c>
      <c r="P1028" t="s">
        <v>99</v>
      </c>
      <c r="Q1028">
        <f t="shared" ref="Q1028:Q1091" si="253">IF(IF(ISBLANK(I1028),"",MONTH(I1028))&lt;&gt;MONTH($Q$1),IF(($Q$1-H1028)&gt;30,DAY(EOMONTH($Q$1,0)),EOMONTH($Q$1,0)-H1028+1),DAY(I1028))</f>
        <v>31</v>
      </c>
      <c r="R1028" s="3">
        <v>925000</v>
      </c>
      <c r="S1028" s="3">
        <v>154166.66666666666</v>
      </c>
      <c r="T1028" s="20">
        <v>0</v>
      </c>
      <c r="U1028" s="3">
        <f t="shared" si="243"/>
        <v>0</v>
      </c>
      <c r="V1028" s="21"/>
      <c r="W1028" s="3">
        <v>3705.9294871794868</v>
      </c>
      <c r="X1028" s="3">
        <v>2141.2037037037035</v>
      </c>
      <c r="Y1028" s="22">
        <v>385.41666666666663</v>
      </c>
      <c r="Z1028">
        <v>75</v>
      </c>
      <c r="AB1028" s="3">
        <v>7896.6000843541642</v>
      </c>
      <c r="AC1028" s="3">
        <v>4167</v>
      </c>
      <c r="AD1028" s="3">
        <f t="shared" si="241"/>
        <v>172537.81660857069</v>
      </c>
      <c r="AE1028" s="3">
        <v>7046.666666666667</v>
      </c>
      <c r="AG1028" s="3">
        <f t="shared" ref="AG1028:AG1091" si="254">AD1028+AE1028</f>
        <v>179584.48327523735</v>
      </c>
      <c r="AJ1028" s="3">
        <v>7372.3146980524034</v>
      </c>
      <c r="AK1028" t="s">
        <v>433</v>
      </c>
      <c r="AL1028" t="s">
        <v>434</v>
      </c>
      <c r="AM1028" s="23">
        <v>0.1</v>
      </c>
      <c r="AN1028" s="24">
        <f t="shared" si="244"/>
        <v>186956.79797328974</v>
      </c>
      <c r="AO1028" s="25">
        <f t="shared" si="249"/>
        <v>18695.679797328976</v>
      </c>
      <c r="AP1028" s="3">
        <f t="shared" si="250"/>
        <v>29700</v>
      </c>
      <c r="AQ1028" s="24">
        <f t="shared" si="251"/>
        <v>2970</v>
      </c>
      <c r="AR1028" s="24">
        <f t="shared" si="252"/>
        <v>238322.47777061872</v>
      </c>
      <c r="AS1028" s="24">
        <f t="shared" ref="AS1028:AS1091" si="255">+AN1028+AP1028</f>
        <v>216656.79797328974</v>
      </c>
      <c r="AT1028" t="s">
        <v>3093</v>
      </c>
      <c r="AU1028" t="s">
        <v>3093</v>
      </c>
      <c r="AV1028" t="s">
        <v>3094</v>
      </c>
      <c r="AW1028" t="s">
        <v>4736</v>
      </c>
      <c r="AX1028" t="s">
        <v>3095</v>
      </c>
      <c r="AY1028">
        <v>0.58960999999999997</v>
      </c>
      <c r="AZ1028" s="3">
        <f t="shared" ref="AZ1028:AZ1091" si="256">AR1028/AY1028</f>
        <v>404203.5884239052</v>
      </c>
      <c r="BA1028" s="24">
        <f t="shared" ref="BA1028:BA1091" si="257">AS1028</f>
        <v>216656.79797328974</v>
      </c>
      <c r="BB1028" s="24">
        <f t="shared" ref="BB1028:BB1091" si="258">AR1028-AS1028</f>
        <v>21665.679797328979</v>
      </c>
      <c r="BD1028" t="s">
        <v>103</v>
      </c>
      <c r="BE1028">
        <v>1</v>
      </c>
      <c r="BG1028" t="s">
        <v>5326</v>
      </c>
      <c r="BI1028" t="s">
        <v>435</v>
      </c>
      <c r="BN1028" t="s">
        <v>5119</v>
      </c>
      <c r="BO1028" t="s">
        <v>3093</v>
      </c>
      <c r="BP1028" t="s">
        <v>3093</v>
      </c>
      <c r="BS1028" t="e">
        <f>_xlfn.XLOOKUP(AV1028,#REF!,#REF!)</f>
        <v>#REF!</v>
      </c>
    </row>
    <row r="1029" spans="3:71" x14ac:dyDescent="0.2">
      <c r="C1029" t="s">
        <v>94</v>
      </c>
      <c r="E1029" t="s">
        <v>3262</v>
      </c>
      <c r="F1029" t="s">
        <v>3263</v>
      </c>
      <c r="G1029" t="s">
        <v>3264</v>
      </c>
      <c r="H1029" s="1">
        <v>45642</v>
      </c>
      <c r="J1029" t="s">
        <v>4708</v>
      </c>
      <c r="K1029">
        <v>12</v>
      </c>
      <c r="L1029" t="s">
        <v>4703</v>
      </c>
      <c r="M1029" t="s">
        <v>293</v>
      </c>
      <c r="N1029" t="s">
        <v>4668</v>
      </c>
      <c r="O1029" t="s">
        <v>98</v>
      </c>
      <c r="P1029" t="s">
        <v>99</v>
      </c>
      <c r="Q1029">
        <f t="shared" si="253"/>
        <v>31</v>
      </c>
      <c r="R1029" s="3">
        <v>450000</v>
      </c>
      <c r="S1029" s="3">
        <v>80000</v>
      </c>
      <c r="T1029" s="20">
        <v>0</v>
      </c>
      <c r="U1029" s="3">
        <f t="shared" si="243"/>
        <v>0</v>
      </c>
      <c r="V1029" s="21"/>
      <c r="W1029" s="3">
        <v>1802.8846153846155</v>
      </c>
      <c r="X1029" s="3">
        <v>1041.6666666666667</v>
      </c>
      <c r="Y1029" s="22">
        <v>187.5</v>
      </c>
      <c r="Z1029">
        <v>75</v>
      </c>
      <c r="AB1029" s="3">
        <v>3841.7553601878717</v>
      </c>
      <c r="AC1029" s="3">
        <v>4167</v>
      </c>
      <c r="AD1029" s="3">
        <f t="shared" si="241"/>
        <v>91115.806642239157</v>
      </c>
      <c r="AE1029" s="3">
        <v>5687.5</v>
      </c>
      <c r="AG1029" s="3">
        <f t="shared" si="254"/>
        <v>96803.306642239157</v>
      </c>
      <c r="AJ1029" s="3">
        <v>5813.1491241962494</v>
      </c>
      <c r="AK1029" t="s">
        <v>229</v>
      </c>
      <c r="AL1029" t="s">
        <v>230</v>
      </c>
      <c r="AM1029" s="23">
        <v>8.5000000000000006E-2</v>
      </c>
      <c r="AN1029" s="24">
        <f t="shared" si="244"/>
        <v>102616.45576643541</v>
      </c>
      <c r="AO1029" s="25">
        <f t="shared" si="249"/>
        <v>8722.3987401470094</v>
      </c>
      <c r="AP1029" s="3">
        <f t="shared" si="250"/>
        <v>29700</v>
      </c>
      <c r="AQ1029" s="24">
        <f t="shared" si="251"/>
        <v>2524.5</v>
      </c>
      <c r="AR1029" s="24">
        <f t="shared" si="252"/>
        <v>143563.35450658243</v>
      </c>
      <c r="AS1029" s="24">
        <f t="shared" si="255"/>
        <v>132316.45576643542</v>
      </c>
      <c r="AT1029" t="s">
        <v>134</v>
      </c>
      <c r="AU1029" t="s">
        <v>134</v>
      </c>
      <c r="AV1029" t="s">
        <v>135</v>
      </c>
      <c r="AW1029">
        <v>35802</v>
      </c>
      <c r="AX1029" t="s">
        <v>136</v>
      </c>
      <c r="AY1029">
        <v>94.088300000000004</v>
      </c>
      <c r="AZ1029" s="3">
        <f t="shared" si="256"/>
        <v>1525.8364165000582</v>
      </c>
      <c r="BA1029" s="24">
        <f t="shared" si="257"/>
        <v>132316.45576643542</v>
      </c>
      <c r="BB1029" s="24">
        <f t="shared" si="258"/>
        <v>11246.898740147008</v>
      </c>
      <c r="BD1029" t="s">
        <v>103</v>
      </c>
      <c r="BE1029">
        <v>1</v>
      </c>
      <c r="BG1029" t="s">
        <v>5305</v>
      </c>
      <c r="BI1029" t="s">
        <v>199</v>
      </c>
      <c r="BN1029" t="s">
        <v>5106</v>
      </c>
      <c r="BO1029" t="s">
        <v>5061</v>
      </c>
      <c r="BP1029" t="s">
        <v>5062</v>
      </c>
      <c r="BS1029" t="e">
        <f>_xlfn.XLOOKUP(AV1029,#REF!,#REF!)</f>
        <v>#REF!</v>
      </c>
    </row>
    <row r="1030" spans="3:71" x14ac:dyDescent="0.2">
      <c r="C1030" t="s">
        <v>94</v>
      </c>
      <c r="E1030" t="s">
        <v>3265</v>
      </c>
      <c r="F1030" t="s">
        <v>3266</v>
      </c>
      <c r="G1030" t="s">
        <v>3267</v>
      </c>
      <c r="H1030" s="1">
        <v>45642</v>
      </c>
      <c r="J1030" t="s">
        <v>4708</v>
      </c>
      <c r="K1030">
        <v>12</v>
      </c>
      <c r="L1030" t="s">
        <v>4703</v>
      </c>
      <c r="M1030" t="s">
        <v>293</v>
      </c>
      <c r="N1030" t="s">
        <v>4668</v>
      </c>
      <c r="O1030" t="s">
        <v>98</v>
      </c>
      <c r="P1030" t="s">
        <v>99</v>
      </c>
      <c r="Q1030">
        <f t="shared" si="253"/>
        <v>31</v>
      </c>
      <c r="R1030" s="3">
        <v>425000</v>
      </c>
      <c r="S1030" s="3">
        <v>75833.333333333328</v>
      </c>
      <c r="T1030" s="20">
        <v>0</v>
      </c>
      <c r="U1030" s="3">
        <f t="shared" si="243"/>
        <v>0</v>
      </c>
      <c r="V1030" s="21"/>
      <c r="W1030" s="3">
        <v>1702.7243589743591</v>
      </c>
      <c r="X1030" s="3">
        <v>983.79629629629619</v>
      </c>
      <c r="Y1030" s="22">
        <v>177.08333333333331</v>
      </c>
      <c r="Z1030">
        <v>75</v>
      </c>
      <c r="AB1030" s="3">
        <v>0</v>
      </c>
      <c r="AC1030" s="3">
        <v>4167</v>
      </c>
      <c r="AD1030" s="3">
        <f t="shared" si="241"/>
        <v>82938.937321937308</v>
      </c>
      <c r="AE1030" s="3">
        <v>5687.5</v>
      </c>
      <c r="AG1030" s="3">
        <f t="shared" si="254"/>
        <v>88626.437321937308</v>
      </c>
      <c r="AJ1030" s="3">
        <v>5813.1491241962494</v>
      </c>
      <c r="AK1030" t="s">
        <v>229</v>
      </c>
      <c r="AL1030" t="s">
        <v>230</v>
      </c>
      <c r="AM1030" s="23">
        <v>8.5000000000000006E-2</v>
      </c>
      <c r="AN1030" s="24">
        <f t="shared" si="244"/>
        <v>94439.586446133559</v>
      </c>
      <c r="AO1030" s="25">
        <f t="shared" si="249"/>
        <v>8027.3648479213534</v>
      </c>
      <c r="AP1030" s="3">
        <f t="shared" si="250"/>
        <v>29700</v>
      </c>
      <c r="AQ1030" s="24">
        <f t="shared" si="251"/>
        <v>2524.5</v>
      </c>
      <c r="AR1030" s="24">
        <f t="shared" si="252"/>
        <v>134691.45129405492</v>
      </c>
      <c r="AS1030" s="24">
        <f t="shared" si="255"/>
        <v>124139.58644613356</v>
      </c>
      <c r="AT1030" t="s">
        <v>134</v>
      </c>
      <c r="AU1030" t="s">
        <v>134</v>
      </c>
      <c r="AV1030" t="s">
        <v>135</v>
      </c>
      <c r="AW1030">
        <v>35802</v>
      </c>
      <c r="AX1030" t="s">
        <v>136</v>
      </c>
      <c r="AY1030">
        <v>94.088300000000004</v>
      </c>
      <c r="AZ1030" s="3">
        <f t="shared" si="256"/>
        <v>1431.5430430144334</v>
      </c>
      <c r="BA1030" s="24">
        <f t="shared" si="257"/>
        <v>124139.58644613356</v>
      </c>
      <c r="BB1030" s="24">
        <f t="shared" si="258"/>
        <v>10551.864847921359</v>
      </c>
      <c r="BD1030" t="s">
        <v>103</v>
      </c>
      <c r="BE1030">
        <v>1</v>
      </c>
      <c r="BG1030" t="s">
        <v>5305</v>
      </c>
      <c r="BI1030" t="s">
        <v>199</v>
      </c>
      <c r="BN1030" t="s">
        <v>5106</v>
      </c>
      <c r="BO1030" t="s">
        <v>5061</v>
      </c>
      <c r="BP1030" t="s">
        <v>5062</v>
      </c>
      <c r="BS1030" t="e">
        <f>_xlfn.XLOOKUP(AV1030,#REF!,#REF!)</f>
        <v>#REF!</v>
      </c>
    </row>
    <row r="1031" spans="3:71" x14ac:dyDescent="0.2">
      <c r="C1031" t="s">
        <v>94</v>
      </c>
      <c r="E1031" t="s">
        <v>3268</v>
      </c>
      <c r="F1031" t="s">
        <v>3269</v>
      </c>
      <c r="G1031" t="s">
        <v>3270</v>
      </c>
      <c r="H1031" s="1">
        <v>45642</v>
      </c>
      <c r="J1031" t="s">
        <v>4678</v>
      </c>
      <c r="K1031">
        <v>15</v>
      </c>
      <c r="L1031" t="s">
        <v>4703</v>
      </c>
      <c r="M1031" t="s">
        <v>293</v>
      </c>
      <c r="N1031" t="s">
        <v>4668</v>
      </c>
      <c r="O1031" t="s">
        <v>98</v>
      </c>
      <c r="P1031" t="s">
        <v>99</v>
      </c>
      <c r="Q1031">
        <f t="shared" si="253"/>
        <v>31</v>
      </c>
      <c r="R1031" s="3">
        <v>1200000</v>
      </c>
      <c r="S1031" s="3">
        <v>205000</v>
      </c>
      <c r="T1031" s="20">
        <v>0</v>
      </c>
      <c r="U1031" s="3">
        <f t="shared" si="243"/>
        <v>0</v>
      </c>
      <c r="V1031" s="21"/>
      <c r="W1031" s="3">
        <v>4807.6923076923076</v>
      </c>
      <c r="X1031" s="3">
        <v>2777.7777777777783</v>
      </c>
      <c r="Y1031" s="22">
        <v>500</v>
      </c>
      <c r="Z1031">
        <v>75</v>
      </c>
      <c r="AB1031" s="3">
        <v>0</v>
      </c>
      <c r="AC1031" s="3">
        <v>4167</v>
      </c>
      <c r="AD1031" s="3">
        <f t="shared" si="241"/>
        <v>217327.47008547009</v>
      </c>
      <c r="AE1031" s="3">
        <v>5687.5</v>
      </c>
      <c r="AG1031" s="3">
        <f t="shared" si="254"/>
        <v>223014.97008547009</v>
      </c>
      <c r="AJ1031" s="3">
        <v>25969.360295241226</v>
      </c>
      <c r="AK1031" t="s">
        <v>529</v>
      </c>
      <c r="AL1031" t="s">
        <v>530</v>
      </c>
      <c r="AM1031" s="23">
        <v>8.5000000000000006E-2</v>
      </c>
      <c r="AN1031" s="24">
        <f t="shared" si="244"/>
        <v>248984.33038071133</v>
      </c>
      <c r="AO1031" s="25">
        <f t="shared" si="249"/>
        <v>21163.668082360466</v>
      </c>
      <c r="AP1031" s="3">
        <f t="shared" si="250"/>
        <v>29700</v>
      </c>
      <c r="AQ1031" s="24">
        <f t="shared" si="251"/>
        <v>2524.5</v>
      </c>
      <c r="AR1031" s="24">
        <f t="shared" si="252"/>
        <v>302372.49846307177</v>
      </c>
      <c r="AS1031" s="24">
        <f t="shared" si="255"/>
        <v>278684.33038071136</v>
      </c>
      <c r="AT1031" t="s">
        <v>134</v>
      </c>
      <c r="AU1031" t="s">
        <v>134</v>
      </c>
      <c r="AV1031" t="s">
        <v>135</v>
      </c>
      <c r="AW1031">
        <v>90030</v>
      </c>
      <c r="AX1031" t="s">
        <v>136</v>
      </c>
      <c r="AY1031">
        <v>94.088300000000004</v>
      </c>
      <c r="AZ1031" s="3">
        <f t="shared" si="256"/>
        <v>3213.7098710793134</v>
      </c>
      <c r="BA1031" s="24">
        <f t="shared" si="257"/>
        <v>278684.33038071136</v>
      </c>
      <c r="BB1031" s="24">
        <f t="shared" si="258"/>
        <v>23688.168082360411</v>
      </c>
      <c r="BD1031" t="s">
        <v>103</v>
      </c>
      <c r="BE1031">
        <v>1</v>
      </c>
      <c r="BG1031" t="s">
        <v>5305</v>
      </c>
      <c r="BI1031" t="s">
        <v>531</v>
      </c>
      <c r="BN1031" t="s">
        <v>5125</v>
      </c>
      <c r="BO1031" t="s">
        <v>5061</v>
      </c>
      <c r="BP1031" t="s">
        <v>5062</v>
      </c>
      <c r="BS1031" t="e">
        <f>_xlfn.XLOOKUP(AV1031,#REF!,#REF!)</f>
        <v>#REF!</v>
      </c>
    </row>
    <row r="1032" spans="3:71" x14ac:dyDescent="0.2">
      <c r="C1032" t="s">
        <v>94</v>
      </c>
      <c r="E1032" t="s">
        <v>3271</v>
      </c>
      <c r="F1032" t="s">
        <v>3272</v>
      </c>
      <c r="G1032" t="s">
        <v>3273</v>
      </c>
      <c r="H1032" s="1">
        <v>45643</v>
      </c>
      <c r="J1032" t="s">
        <v>4702</v>
      </c>
      <c r="K1032">
        <v>13</v>
      </c>
      <c r="L1032" t="s">
        <v>4691</v>
      </c>
      <c r="M1032" t="s">
        <v>4444</v>
      </c>
      <c r="N1032" t="s">
        <v>4668</v>
      </c>
      <c r="O1032" t="s">
        <v>98</v>
      </c>
      <c r="P1032" t="s">
        <v>99</v>
      </c>
      <c r="Q1032">
        <f t="shared" si="253"/>
        <v>31</v>
      </c>
      <c r="R1032" s="3">
        <v>645553</v>
      </c>
      <c r="S1032" s="3">
        <v>107592.16666666667</v>
      </c>
      <c r="T1032" s="20">
        <v>0</v>
      </c>
      <c r="U1032" s="3">
        <f t="shared" si="243"/>
        <v>0</v>
      </c>
      <c r="V1032" s="21"/>
      <c r="W1032" s="3">
        <v>2586.3501602564102</v>
      </c>
      <c r="X1032" s="3">
        <v>1494.3356481481483</v>
      </c>
      <c r="Y1032" s="22">
        <v>268.98041666666666</v>
      </c>
      <c r="Z1032">
        <v>75</v>
      </c>
      <c r="AB1032" s="3">
        <v>0</v>
      </c>
      <c r="AC1032" s="3">
        <v>4167</v>
      </c>
      <c r="AD1032" s="3">
        <f t="shared" si="241"/>
        <v>116183.8328917379</v>
      </c>
      <c r="AE1032" s="3">
        <v>7046.666666666667</v>
      </c>
      <c r="AG1032" s="3">
        <f t="shared" si="254"/>
        <v>123230.49955840457</v>
      </c>
      <c r="AJ1032" s="3">
        <v>16772.619396754653</v>
      </c>
      <c r="AK1032" t="s">
        <v>538</v>
      </c>
      <c r="AL1032" t="s">
        <v>539</v>
      </c>
      <c r="AM1032" s="23">
        <v>0.1</v>
      </c>
      <c r="AN1032" s="24">
        <f t="shared" si="244"/>
        <v>140003.11895515921</v>
      </c>
      <c r="AO1032" s="25">
        <f t="shared" si="249"/>
        <v>14000.311895515923</v>
      </c>
      <c r="AP1032" s="3">
        <f t="shared" si="250"/>
        <v>29700</v>
      </c>
      <c r="AQ1032" s="24">
        <f t="shared" si="251"/>
        <v>2970</v>
      </c>
      <c r="AR1032" s="24">
        <f t="shared" si="252"/>
        <v>186673.43085067513</v>
      </c>
      <c r="AS1032" s="24">
        <f t="shared" si="255"/>
        <v>169703.11895515921</v>
      </c>
      <c r="AT1032" t="s">
        <v>101</v>
      </c>
      <c r="AU1032" t="s">
        <v>101</v>
      </c>
      <c r="AV1032" t="s">
        <v>101</v>
      </c>
      <c r="AW1032">
        <v>2041090</v>
      </c>
      <c r="AX1032" t="s">
        <v>102</v>
      </c>
      <c r="AY1032">
        <v>108.643</v>
      </c>
      <c r="AZ1032" s="3">
        <f t="shared" si="256"/>
        <v>1718.2278734080901</v>
      </c>
      <c r="BA1032" s="24">
        <f t="shared" si="257"/>
        <v>169703.11895515921</v>
      </c>
      <c r="BB1032" s="24">
        <f t="shared" si="258"/>
        <v>16970.311895515915</v>
      </c>
      <c r="BD1032" t="s">
        <v>103</v>
      </c>
      <c r="BE1032">
        <v>1</v>
      </c>
      <c r="BG1032" t="s">
        <v>5304</v>
      </c>
      <c r="BI1032" t="s">
        <v>540</v>
      </c>
      <c r="BN1032" t="s">
        <v>5119</v>
      </c>
      <c r="BO1032" t="s">
        <v>5184</v>
      </c>
      <c r="BP1032" t="s">
        <v>5182</v>
      </c>
    </row>
    <row r="1033" spans="3:71" x14ac:dyDescent="0.2">
      <c r="C1033" t="s">
        <v>94</v>
      </c>
      <c r="E1033" t="s">
        <v>3274</v>
      </c>
      <c r="F1033" t="s">
        <v>3275</v>
      </c>
      <c r="G1033" t="s">
        <v>3276</v>
      </c>
      <c r="H1033" s="1">
        <v>45644</v>
      </c>
      <c r="J1033" t="s">
        <v>4678</v>
      </c>
      <c r="K1033">
        <v>15</v>
      </c>
      <c r="L1033" t="s">
        <v>4691</v>
      </c>
      <c r="M1033" t="s">
        <v>4444</v>
      </c>
      <c r="N1033" t="s">
        <v>4668</v>
      </c>
      <c r="O1033" t="s">
        <v>98</v>
      </c>
      <c r="P1033" t="s">
        <v>99</v>
      </c>
      <c r="Q1033">
        <f t="shared" si="253"/>
        <v>31</v>
      </c>
      <c r="R1033" s="3">
        <v>1350000</v>
      </c>
      <c r="S1033" s="3">
        <v>225000</v>
      </c>
      <c r="T1033" s="20">
        <v>0</v>
      </c>
      <c r="U1033" s="3">
        <f t="shared" si="243"/>
        <v>0</v>
      </c>
      <c r="V1033" s="21"/>
      <c r="W1033" s="3">
        <v>5408.6538461538466</v>
      </c>
      <c r="X1033" s="3">
        <v>3125</v>
      </c>
      <c r="Y1033" s="22">
        <v>562.5</v>
      </c>
      <c r="Z1033">
        <v>75</v>
      </c>
      <c r="AB1033" s="3">
        <v>11525.266080563615</v>
      </c>
      <c r="AC1033" s="3">
        <v>4167</v>
      </c>
      <c r="AD1033" s="3">
        <f t="shared" ref="AD1033:AD1096" si="259">S1033+U1033+V1033+W1033+X1033+Y1033+Z1033+AA1033+AB1033+AC1033</f>
        <v>249863.41992671747</v>
      </c>
      <c r="AE1033" s="3">
        <v>7046.666666666667</v>
      </c>
      <c r="AG1033" s="3">
        <f t="shared" si="254"/>
        <v>256910.08659338413</v>
      </c>
      <c r="AJ1033" s="3">
        <v>0</v>
      </c>
      <c r="AK1033" t="s">
        <v>100</v>
      </c>
      <c r="AM1033" s="23">
        <v>0.1</v>
      </c>
      <c r="AN1033" s="24">
        <f t="shared" si="244"/>
        <v>256910.08659338413</v>
      </c>
      <c r="AO1033" s="25">
        <f t="shared" si="249"/>
        <v>25691.008659338415</v>
      </c>
      <c r="AP1033" s="3">
        <f t="shared" si="250"/>
        <v>29700</v>
      </c>
      <c r="AQ1033" s="24">
        <f t="shared" si="251"/>
        <v>2970</v>
      </c>
      <c r="AR1033" s="24">
        <f t="shared" si="252"/>
        <v>315271.09525272256</v>
      </c>
      <c r="AS1033" s="24">
        <f t="shared" si="255"/>
        <v>286610.08659338416</v>
      </c>
      <c r="AT1033" t="s">
        <v>632</v>
      </c>
      <c r="AU1033" t="s">
        <v>632</v>
      </c>
      <c r="AV1033" t="s">
        <v>633</v>
      </c>
      <c r="AW1033" t="s">
        <v>4862</v>
      </c>
      <c r="AX1033" t="s">
        <v>157</v>
      </c>
      <c r="AY1033">
        <v>125.569</v>
      </c>
      <c r="AZ1033" s="3">
        <f t="shared" si="256"/>
        <v>2510.7398741148099</v>
      </c>
      <c r="BA1033" s="24">
        <f t="shared" si="257"/>
        <v>286610.08659338416</v>
      </c>
      <c r="BB1033" s="24">
        <f t="shared" si="258"/>
        <v>28661.008659338404</v>
      </c>
      <c r="BD1033" t="s">
        <v>103</v>
      </c>
      <c r="BE1033">
        <v>1</v>
      </c>
      <c r="BG1033" t="s">
        <v>5310</v>
      </c>
      <c r="BI1033" t="s">
        <v>435</v>
      </c>
      <c r="BN1033" t="s">
        <v>5119</v>
      </c>
      <c r="BO1033" t="s">
        <v>5132</v>
      </c>
      <c r="BP1033" t="s">
        <v>5144</v>
      </c>
      <c r="BS1033" t="e">
        <f>_xlfn.XLOOKUP(AV1033,#REF!,#REF!)</f>
        <v>#REF!</v>
      </c>
    </row>
    <row r="1034" spans="3:71" x14ac:dyDescent="0.2">
      <c r="C1034" t="s">
        <v>94</v>
      </c>
      <c r="E1034" t="s">
        <v>3277</v>
      </c>
      <c r="F1034" t="s">
        <v>3278</v>
      </c>
      <c r="G1034" t="s">
        <v>3279</v>
      </c>
      <c r="H1034" s="1">
        <v>45649</v>
      </c>
      <c r="J1034" t="s">
        <v>151</v>
      </c>
      <c r="K1034">
        <v>16</v>
      </c>
      <c r="L1034" t="s">
        <v>4691</v>
      </c>
      <c r="M1034" t="s">
        <v>4444</v>
      </c>
      <c r="N1034" t="s">
        <v>4668</v>
      </c>
      <c r="O1034" t="s">
        <v>98</v>
      </c>
      <c r="P1034" t="s">
        <v>99</v>
      </c>
      <c r="Q1034">
        <f t="shared" si="253"/>
        <v>31</v>
      </c>
      <c r="R1034" s="3">
        <v>1750000</v>
      </c>
      <c r="S1034" s="3">
        <v>291666.66666666669</v>
      </c>
      <c r="T1034" s="20">
        <v>0.15</v>
      </c>
      <c r="U1034" s="3">
        <f t="shared" si="243"/>
        <v>43750</v>
      </c>
      <c r="V1034" s="21"/>
      <c r="W1034" s="3">
        <v>7011.2179487179492</v>
      </c>
      <c r="X1034" s="3">
        <v>4050.9259259259265</v>
      </c>
      <c r="Y1034" s="22">
        <v>729.16666666666674</v>
      </c>
      <c r="Z1034">
        <v>75</v>
      </c>
      <c r="AB1034" s="3">
        <v>0</v>
      </c>
      <c r="AC1034" s="3">
        <v>4167</v>
      </c>
      <c r="AD1034" s="3">
        <f t="shared" si="259"/>
        <v>351449.97720797721</v>
      </c>
      <c r="AE1034" s="3">
        <v>7046.666666666667</v>
      </c>
      <c r="AG1034" s="3">
        <f t="shared" si="254"/>
        <v>358496.64387464389</v>
      </c>
      <c r="AJ1034" s="3">
        <v>0</v>
      </c>
      <c r="AK1034" t="s">
        <v>100</v>
      </c>
      <c r="AM1034" s="23">
        <v>0.1</v>
      </c>
      <c r="AN1034" s="24">
        <f t="shared" si="244"/>
        <v>358496.64387464389</v>
      </c>
      <c r="AO1034" s="25">
        <f t="shared" si="249"/>
        <v>35849.664387464392</v>
      </c>
      <c r="AP1034" s="3">
        <f t="shared" si="250"/>
        <v>29700</v>
      </c>
      <c r="AQ1034" s="24">
        <f t="shared" si="251"/>
        <v>2970</v>
      </c>
      <c r="AR1034" s="24">
        <f t="shared" si="252"/>
        <v>427016.3082621083</v>
      </c>
      <c r="AS1034" s="24">
        <f t="shared" si="255"/>
        <v>388196.64387464389</v>
      </c>
      <c r="AT1034" t="s">
        <v>4725</v>
      </c>
      <c r="AU1034" t="s">
        <v>174</v>
      </c>
      <c r="AV1034" t="s">
        <v>174</v>
      </c>
      <c r="AW1034" t="s">
        <v>4693</v>
      </c>
      <c r="AX1034" t="s">
        <v>169</v>
      </c>
      <c r="AY1034">
        <v>1</v>
      </c>
      <c r="AZ1034" s="3">
        <f t="shared" si="256"/>
        <v>427016.3082621083</v>
      </c>
      <c r="BA1034" s="24">
        <f t="shared" si="257"/>
        <v>388196.64387464389</v>
      </c>
      <c r="BB1034" s="24">
        <f t="shared" si="258"/>
        <v>38819.664387464407</v>
      </c>
      <c r="BD1034" t="s">
        <v>170</v>
      </c>
      <c r="BE1034">
        <v>1</v>
      </c>
      <c r="BG1034" t="s">
        <v>170</v>
      </c>
      <c r="BI1034" t="s">
        <v>598</v>
      </c>
      <c r="BN1034" t="s">
        <v>5070</v>
      </c>
      <c r="BO1034" t="s">
        <v>4725</v>
      </c>
      <c r="BP1034" t="s">
        <v>4725</v>
      </c>
    </row>
    <row r="1035" spans="3:71" x14ac:dyDescent="0.2">
      <c r="C1035" t="s">
        <v>94</v>
      </c>
      <c r="E1035" t="s">
        <v>3280</v>
      </c>
      <c r="F1035" t="s">
        <v>3281</v>
      </c>
      <c r="G1035" t="s">
        <v>3282</v>
      </c>
      <c r="H1035" s="1">
        <v>45649</v>
      </c>
      <c r="J1035" t="s">
        <v>4702</v>
      </c>
      <c r="K1035">
        <v>13</v>
      </c>
      <c r="L1035" t="s">
        <v>4703</v>
      </c>
      <c r="M1035" t="s">
        <v>4849</v>
      </c>
      <c r="N1035" t="s">
        <v>4911</v>
      </c>
      <c r="O1035" t="s">
        <v>98</v>
      </c>
      <c r="P1035" t="s">
        <v>99</v>
      </c>
      <c r="Q1035">
        <f t="shared" si="253"/>
        <v>31</v>
      </c>
      <c r="R1035" s="3">
        <v>252120</v>
      </c>
      <c r="S1035" s="3">
        <v>37500</v>
      </c>
      <c r="T1035" s="20">
        <v>0</v>
      </c>
      <c r="U1035" s="3">
        <f t="shared" si="243"/>
        <v>0</v>
      </c>
      <c r="V1035" s="21">
        <v>5100</v>
      </c>
      <c r="W1035" s="3">
        <v>1010.0961538461538</v>
      </c>
      <c r="X1035" s="3">
        <v>583.6111111111112</v>
      </c>
      <c r="Y1035" s="22">
        <v>105.05</v>
      </c>
      <c r="Z1035">
        <v>75</v>
      </c>
      <c r="AB1035" s="3">
        <v>0</v>
      </c>
      <c r="AC1035" s="3">
        <v>4167</v>
      </c>
      <c r="AD1035" s="3">
        <f t="shared" si="259"/>
        <v>48540.757264957268</v>
      </c>
      <c r="AE1035" s="3">
        <v>5687.5</v>
      </c>
      <c r="AG1035" s="3">
        <f t="shared" si="254"/>
        <v>54228.257264957268</v>
      </c>
      <c r="AI1035" s="3">
        <v>5100</v>
      </c>
      <c r="AJ1035" s="3">
        <v>5785.5624142824954</v>
      </c>
      <c r="AK1035" t="s">
        <v>266</v>
      </c>
      <c r="AL1035" t="s">
        <v>267</v>
      </c>
      <c r="AM1035" s="23">
        <v>8.5000000000000006E-2</v>
      </c>
      <c r="AN1035" s="24">
        <f t="shared" si="244"/>
        <v>65113.819679239765</v>
      </c>
      <c r="AO1035" s="25">
        <f t="shared" si="249"/>
        <v>5534.6746727353802</v>
      </c>
      <c r="AP1035" s="3">
        <v>0</v>
      </c>
      <c r="AQ1035" s="24">
        <f t="shared" si="251"/>
        <v>0</v>
      </c>
      <c r="AR1035" s="24">
        <f t="shared" si="252"/>
        <v>70648.49435197514</v>
      </c>
      <c r="AS1035" s="24">
        <f t="shared" si="255"/>
        <v>65113.819679239765</v>
      </c>
      <c r="AT1035" t="s">
        <v>632</v>
      </c>
      <c r="AU1035" t="s">
        <v>1837</v>
      </c>
      <c r="AV1035" t="s">
        <v>1838</v>
      </c>
      <c r="AW1035" t="s">
        <v>4850</v>
      </c>
      <c r="AX1035" t="s">
        <v>169</v>
      </c>
      <c r="AY1035">
        <v>1</v>
      </c>
      <c r="AZ1035" s="3">
        <f t="shared" si="256"/>
        <v>70648.49435197514</v>
      </c>
      <c r="BA1035" s="24">
        <f t="shared" si="257"/>
        <v>65113.819679239765</v>
      </c>
      <c r="BB1035" s="24">
        <f t="shared" si="258"/>
        <v>5534.6746727353748</v>
      </c>
      <c r="BD1035" t="s">
        <v>103</v>
      </c>
      <c r="BE1035">
        <v>1</v>
      </c>
      <c r="BG1035" t="s">
        <v>5317</v>
      </c>
      <c r="BI1035" t="s">
        <v>199</v>
      </c>
      <c r="BN1035" t="s">
        <v>5121</v>
      </c>
      <c r="BO1035" t="s">
        <v>5061</v>
      </c>
      <c r="BP1035" t="s">
        <v>5144</v>
      </c>
      <c r="BS1035" t="e">
        <f>_xlfn.XLOOKUP(AV1035,#REF!,#REF!)</f>
        <v>#REF!</v>
      </c>
    </row>
    <row r="1036" spans="3:71" x14ac:dyDescent="0.2">
      <c r="C1036" t="s">
        <v>94</v>
      </c>
      <c r="E1036" t="s">
        <v>3283</v>
      </c>
      <c r="F1036" t="s">
        <v>3284</v>
      </c>
      <c r="G1036" t="s">
        <v>3285</v>
      </c>
      <c r="H1036" s="1">
        <v>45645</v>
      </c>
      <c r="J1036" t="s">
        <v>4678</v>
      </c>
      <c r="K1036">
        <v>15</v>
      </c>
      <c r="L1036" t="s">
        <v>4691</v>
      </c>
      <c r="M1036" t="s">
        <v>4444</v>
      </c>
      <c r="N1036" t="s">
        <v>4668</v>
      </c>
      <c r="O1036" t="s">
        <v>98</v>
      </c>
      <c r="P1036" t="s">
        <v>99</v>
      </c>
      <c r="Q1036">
        <f t="shared" si="253"/>
        <v>31</v>
      </c>
      <c r="R1036" s="3">
        <v>1260000</v>
      </c>
      <c r="S1036" s="3">
        <v>210000</v>
      </c>
      <c r="T1036" s="20">
        <v>0</v>
      </c>
      <c r="U1036" s="3">
        <f t="shared" si="243"/>
        <v>0</v>
      </c>
      <c r="V1036" s="21"/>
      <c r="W1036" s="3">
        <v>5048.0769230769229</v>
      </c>
      <c r="X1036" s="3">
        <v>2916.6666666666665</v>
      </c>
      <c r="Y1036" s="22">
        <v>525</v>
      </c>
      <c r="Z1036">
        <v>75</v>
      </c>
      <c r="AB1036" s="3">
        <v>0</v>
      </c>
      <c r="AC1036" s="3">
        <v>4167</v>
      </c>
      <c r="AD1036" s="3">
        <f t="shared" si="259"/>
        <v>222731.74358974359</v>
      </c>
      <c r="AE1036" s="3">
        <v>7046.666666666667</v>
      </c>
      <c r="AG1036" s="3">
        <f t="shared" si="254"/>
        <v>229778.41025641025</v>
      </c>
      <c r="AJ1036" s="3">
        <v>0</v>
      </c>
      <c r="AK1036" t="s">
        <v>100</v>
      </c>
      <c r="AM1036" s="23">
        <v>0.1</v>
      </c>
      <c r="AN1036" s="24">
        <f t="shared" si="244"/>
        <v>229778.41025641025</v>
      </c>
      <c r="AO1036" s="25">
        <f t="shared" si="249"/>
        <v>22977.841025641028</v>
      </c>
      <c r="AP1036" s="3">
        <f t="shared" ref="AP1036:AP1043" si="260">+(29700/31)*Q1036</f>
        <v>29700</v>
      </c>
      <c r="AQ1036" s="24">
        <f t="shared" si="251"/>
        <v>2970</v>
      </c>
      <c r="AR1036" s="24">
        <f t="shared" si="252"/>
        <v>285426.25128205126</v>
      </c>
      <c r="AS1036" s="24">
        <f t="shared" si="255"/>
        <v>259478.41025641025</v>
      </c>
      <c r="AT1036" t="s">
        <v>1620</v>
      </c>
      <c r="AU1036" t="s">
        <v>1620</v>
      </c>
      <c r="AV1036" t="s">
        <v>1620</v>
      </c>
      <c r="AW1036">
        <v>2061149</v>
      </c>
      <c r="AX1036" t="s">
        <v>102</v>
      </c>
      <c r="AY1036">
        <v>108.643</v>
      </c>
      <c r="AZ1036" s="3">
        <f t="shared" si="256"/>
        <v>2627.194124628842</v>
      </c>
      <c r="BA1036" s="24">
        <f t="shared" si="257"/>
        <v>259478.41025641025</v>
      </c>
      <c r="BB1036" s="24">
        <f t="shared" si="258"/>
        <v>25947.841025641013</v>
      </c>
      <c r="BD1036" t="s">
        <v>103</v>
      </c>
      <c r="BE1036">
        <v>1</v>
      </c>
      <c r="BG1036" t="s">
        <v>5304</v>
      </c>
      <c r="BI1036" t="s">
        <v>598</v>
      </c>
      <c r="BN1036" t="s">
        <v>5128</v>
      </c>
      <c r="BO1036" t="s">
        <v>5182</v>
      </c>
      <c r="BP1036" t="s">
        <v>5091</v>
      </c>
      <c r="BS1036" t="e">
        <f>_xlfn.XLOOKUP(AV1036,#REF!,#REF!)</f>
        <v>#REF!</v>
      </c>
    </row>
    <row r="1037" spans="3:71" x14ac:dyDescent="0.2">
      <c r="C1037" t="s">
        <v>94</v>
      </c>
      <c r="E1037" t="s">
        <v>3286</v>
      </c>
      <c r="F1037" t="s">
        <v>3287</v>
      </c>
      <c r="G1037" t="s">
        <v>3288</v>
      </c>
      <c r="H1037" s="1">
        <v>45656</v>
      </c>
      <c r="J1037" t="s">
        <v>4697</v>
      </c>
      <c r="K1037">
        <v>14</v>
      </c>
      <c r="L1037" t="s">
        <v>4783</v>
      </c>
      <c r="M1037" t="s">
        <v>3525</v>
      </c>
      <c r="N1037" t="s">
        <v>4668</v>
      </c>
      <c r="O1037" t="s">
        <v>98</v>
      </c>
      <c r="P1037" t="s">
        <v>99</v>
      </c>
      <c r="Q1037">
        <f t="shared" si="253"/>
        <v>31</v>
      </c>
      <c r="R1037" s="3">
        <v>1100000</v>
      </c>
      <c r="S1037" s="3">
        <v>183333.33333333334</v>
      </c>
      <c r="T1037" s="20">
        <v>0.15</v>
      </c>
      <c r="U1037" s="3">
        <f t="shared" ref="U1037:U1068" si="261">+S1037*T1037</f>
        <v>27500</v>
      </c>
      <c r="V1037" s="21"/>
      <c r="W1037" s="3">
        <v>4407.0512820512822</v>
      </c>
      <c r="X1037" s="3">
        <v>2546.2962962962965</v>
      </c>
      <c r="Y1037" s="22">
        <v>458.33333333333337</v>
      </c>
      <c r="Z1037">
        <v>75</v>
      </c>
      <c r="AB1037" s="3">
        <v>0</v>
      </c>
      <c r="AC1037" s="3">
        <v>4167</v>
      </c>
      <c r="AD1037" s="3">
        <f t="shared" si="259"/>
        <v>222487.01424501426</v>
      </c>
      <c r="AE1037" s="3">
        <v>13617.5</v>
      </c>
      <c r="AG1037" s="3">
        <f t="shared" si="254"/>
        <v>236104.51424501426</v>
      </c>
      <c r="AJ1037" s="3">
        <v>0</v>
      </c>
      <c r="AK1037" t="s">
        <v>100</v>
      </c>
      <c r="AM1037" s="23">
        <v>8.5000000000000006E-2</v>
      </c>
      <c r="AN1037" s="24">
        <f t="shared" si="244"/>
        <v>236104.51424501426</v>
      </c>
      <c r="AO1037" s="25">
        <f t="shared" si="249"/>
        <v>20068.883710826212</v>
      </c>
      <c r="AP1037" s="3">
        <f t="shared" si="260"/>
        <v>29700</v>
      </c>
      <c r="AQ1037" s="24">
        <f t="shared" si="251"/>
        <v>2524.5</v>
      </c>
      <c r="AR1037" s="24">
        <f t="shared" si="252"/>
        <v>288397.89795584045</v>
      </c>
      <c r="AS1037" s="24">
        <f t="shared" si="255"/>
        <v>265804.51424501429</v>
      </c>
      <c r="AT1037" t="s">
        <v>101</v>
      </c>
      <c r="AU1037" t="s">
        <v>101</v>
      </c>
      <c r="AV1037" t="s">
        <v>101</v>
      </c>
      <c r="AW1037">
        <v>2046100</v>
      </c>
      <c r="AX1037" t="s">
        <v>102</v>
      </c>
      <c r="AY1037">
        <v>108.643</v>
      </c>
      <c r="AZ1037" s="3">
        <f t="shared" si="256"/>
        <v>2654.5465235297302</v>
      </c>
      <c r="BA1037" s="24">
        <f t="shared" si="257"/>
        <v>265804.51424501429</v>
      </c>
      <c r="BB1037" s="24">
        <f t="shared" si="258"/>
        <v>22593.383710826165</v>
      </c>
      <c r="BD1037" t="s">
        <v>103</v>
      </c>
      <c r="BE1037">
        <v>1</v>
      </c>
      <c r="BG1037" t="s">
        <v>5304</v>
      </c>
      <c r="BI1037" t="s">
        <v>2047</v>
      </c>
      <c r="BN1037" t="s">
        <v>5197</v>
      </c>
      <c r="BO1037" t="s">
        <v>5197</v>
      </c>
      <c r="BP1037" t="s">
        <v>5197</v>
      </c>
    </row>
    <row r="1038" spans="3:71" x14ac:dyDescent="0.2">
      <c r="C1038" t="s">
        <v>94</v>
      </c>
      <c r="E1038" t="s">
        <v>3289</v>
      </c>
      <c r="F1038" t="s">
        <v>3290</v>
      </c>
      <c r="G1038" t="s">
        <v>3291</v>
      </c>
      <c r="H1038" s="1">
        <v>45659</v>
      </c>
      <c r="J1038" t="s">
        <v>151</v>
      </c>
      <c r="K1038">
        <v>16</v>
      </c>
      <c r="L1038" t="s">
        <v>4683</v>
      </c>
      <c r="M1038" t="s">
        <v>2923</v>
      </c>
      <c r="N1038" t="s">
        <v>4668</v>
      </c>
      <c r="O1038" t="s">
        <v>98</v>
      </c>
      <c r="P1038" t="s">
        <v>99</v>
      </c>
      <c r="Q1038">
        <f t="shared" si="253"/>
        <v>31</v>
      </c>
      <c r="R1038" s="3">
        <v>1800000</v>
      </c>
      <c r="S1038" s="3">
        <v>300000</v>
      </c>
      <c r="T1038" s="20">
        <v>0</v>
      </c>
      <c r="U1038" s="3">
        <f t="shared" si="261"/>
        <v>0</v>
      </c>
      <c r="V1038" s="21"/>
      <c r="W1038" s="3">
        <v>7211.5384615384619</v>
      </c>
      <c r="X1038" s="3">
        <v>4166.666666666667</v>
      </c>
      <c r="Y1038" s="22">
        <v>750</v>
      </c>
      <c r="Z1038">
        <v>75</v>
      </c>
      <c r="AB1038" s="3">
        <v>0</v>
      </c>
      <c r="AC1038" s="3">
        <v>4167</v>
      </c>
      <c r="AD1038" s="3">
        <f t="shared" si="259"/>
        <v>316370.20512820513</v>
      </c>
      <c r="AE1038" s="3">
        <v>0</v>
      </c>
      <c r="AG1038" s="3">
        <f t="shared" si="254"/>
        <v>316370.20512820513</v>
      </c>
      <c r="AJ1038" s="3">
        <v>0</v>
      </c>
      <c r="AK1038" t="s">
        <v>100</v>
      </c>
      <c r="AM1038" s="23">
        <v>0</v>
      </c>
      <c r="AN1038" s="24">
        <f t="shared" si="244"/>
        <v>316370.20512820513</v>
      </c>
      <c r="AO1038" s="25">
        <f t="shared" si="249"/>
        <v>0</v>
      </c>
      <c r="AP1038" s="3">
        <f t="shared" si="260"/>
        <v>29700</v>
      </c>
      <c r="AQ1038" s="24">
        <f t="shared" si="251"/>
        <v>0</v>
      </c>
      <c r="AR1038" s="24">
        <f t="shared" si="252"/>
        <v>346070.20512820513</v>
      </c>
      <c r="AS1038" s="24">
        <f t="shared" si="255"/>
        <v>346070.20512820513</v>
      </c>
      <c r="AT1038" t="s">
        <v>4725</v>
      </c>
      <c r="AU1038" t="s">
        <v>174</v>
      </c>
      <c r="AV1038" t="s">
        <v>174</v>
      </c>
      <c r="AW1038" t="s">
        <v>4693</v>
      </c>
      <c r="AX1038" t="s">
        <v>169</v>
      </c>
      <c r="AY1038">
        <v>1</v>
      </c>
      <c r="AZ1038" s="3">
        <f t="shared" si="256"/>
        <v>346070.20512820513</v>
      </c>
      <c r="BA1038" s="24">
        <f t="shared" si="257"/>
        <v>346070.20512820513</v>
      </c>
      <c r="BB1038" s="24">
        <f t="shared" si="258"/>
        <v>0</v>
      </c>
      <c r="BD1038" t="s">
        <v>170</v>
      </c>
      <c r="BE1038">
        <v>1</v>
      </c>
      <c r="BG1038" t="s">
        <v>170</v>
      </c>
      <c r="BI1038" t="s">
        <v>2924</v>
      </c>
      <c r="BN1038" t="s">
        <v>5116</v>
      </c>
      <c r="BO1038" t="s">
        <v>4725</v>
      </c>
      <c r="BP1038" t="s">
        <v>4725</v>
      </c>
    </row>
    <row r="1039" spans="3:71" x14ac:dyDescent="0.2">
      <c r="C1039" t="s">
        <v>94</v>
      </c>
      <c r="E1039" t="s">
        <v>3292</v>
      </c>
      <c r="F1039" t="s">
        <v>3293</v>
      </c>
      <c r="G1039" t="s">
        <v>3294</v>
      </c>
      <c r="H1039" s="1">
        <v>45660</v>
      </c>
      <c r="J1039" t="s">
        <v>4690</v>
      </c>
      <c r="K1039">
        <v>17</v>
      </c>
      <c r="L1039" t="s">
        <v>4783</v>
      </c>
      <c r="M1039" t="s">
        <v>3525</v>
      </c>
      <c r="N1039" t="s">
        <v>4668</v>
      </c>
      <c r="O1039" t="s">
        <v>98</v>
      </c>
      <c r="P1039" t="s">
        <v>99</v>
      </c>
      <c r="Q1039">
        <f t="shared" si="253"/>
        <v>31</v>
      </c>
      <c r="R1039" s="3">
        <v>2010900</v>
      </c>
      <c r="S1039" s="3">
        <v>335150</v>
      </c>
      <c r="T1039" s="20">
        <v>0.15</v>
      </c>
      <c r="U1039" s="3">
        <f t="shared" si="261"/>
        <v>50272.5</v>
      </c>
      <c r="V1039" s="21"/>
      <c r="W1039" s="3">
        <v>8056.4903846153857</v>
      </c>
      <c r="X1039" s="3">
        <v>4654.8611111111113</v>
      </c>
      <c r="Y1039" s="22">
        <v>837.875</v>
      </c>
      <c r="Z1039">
        <v>75</v>
      </c>
      <c r="AB1039" s="3">
        <v>0</v>
      </c>
      <c r="AC1039" s="3">
        <v>4167</v>
      </c>
      <c r="AD1039" s="3">
        <f t="shared" si="259"/>
        <v>403213.7264957265</v>
      </c>
      <c r="AE1039" s="3">
        <v>13617.5</v>
      </c>
      <c r="AG1039" s="3">
        <f t="shared" si="254"/>
        <v>416831.2264957265</v>
      </c>
      <c r="AJ1039" s="3">
        <v>0</v>
      </c>
      <c r="AK1039" t="s">
        <v>100</v>
      </c>
      <c r="AM1039" s="23">
        <v>8.5000000000000006E-2</v>
      </c>
      <c r="AN1039" s="24">
        <f t="shared" si="244"/>
        <v>416831.2264957265</v>
      </c>
      <c r="AO1039" s="25">
        <f t="shared" si="249"/>
        <v>35430.654252136752</v>
      </c>
      <c r="AP1039" s="3">
        <f t="shared" si="260"/>
        <v>29700</v>
      </c>
      <c r="AQ1039" s="24">
        <f t="shared" si="251"/>
        <v>2524.5</v>
      </c>
      <c r="AR1039" s="24">
        <f t="shared" si="252"/>
        <v>484486.38074786327</v>
      </c>
      <c r="AS1039" s="24">
        <f t="shared" si="255"/>
        <v>446531.2264957265</v>
      </c>
      <c r="AT1039" t="s">
        <v>101</v>
      </c>
      <c r="AU1039" t="s">
        <v>101</v>
      </c>
      <c r="AV1039" t="s">
        <v>101</v>
      </c>
      <c r="AW1039">
        <v>2046100</v>
      </c>
      <c r="AX1039" t="s">
        <v>102</v>
      </c>
      <c r="AY1039">
        <v>108.643</v>
      </c>
      <c r="AZ1039" s="3">
        <f t="shared" si="256"/>
        <v>4459.4348531231944</v>
      </c>
      <c r="BA1039" s="24">
        <f t="shared" si="257"/>
        <v>446531.2264957265</v>
      </c>
      <c r="BB1039" s="24">
        <f t="shared" si="258"/>
        <v>37955.154252136766</v>
      </c>
      <c r="BD1039" t="s">
        <v>103</v>
      </c>
      <c r="BE1039">
        <v>1</v>
      </c>
      <c r="BG1039" t="s">
        <v>5304</v>
      </c>
      <c r="BI1039" t="s">
        <v>2047</v>
      </c>
      <c r="BN1039" t="s">
        <v>5197</v>
      </c>
      <c r="BO1039" t="s">
        <v>5197</v>
      </c>
      <c r="BP1039" t="s">
        <v>5197</v>
      </c>
    </row>
    <row r="1040" spans="3:71" x14ac:dyDescent="0.2">
      <c r="C1040" t="s">
        <v>94</v>
      </c>
      <c r="E1040" t="s">
        <v>3295</v>
      </c>
      <c r="F1040" t="s">
        <v>3296</v>
      </c>
      <c r="G1040" t="s">
        <v>3297</v>
      </c>
      <c r="H1040" s="1">
        <v>45663</v>
      </c>
      <c r="J1040" t="s">
        <v>4952</v>
      </c>
      <c r="K1040">
        <v>10</v>
      </c>
      <c r="L1040" t="s">
        <v>4667</v>
      </c>
      <c r="M1040" t="s">
        <v>3984</v>
      </c>
      <c r="N1040" t="s">
        <v>4668</v>
      </c>
      <c r="O1040" t="s">
        <v>98</v>
      </c>
      <c r="P1040" t="s">
        <v>99</v>
      </c>
      <c r="Q1040">
        <f t="shared" si="253"/>
        <v>31</v>
      </c>
      <c r="R1040" s="3">
        <v>252120</v>
      </c>
      <c r="S1040" s="3">
        <v>29647</v>
      </c>
      <c r="T1040" s="20">
        <v>0</v>
      </c>
      <c r="U1040" s="3">
        <f t="shared" si="261"/>
        <v>0</v>
      </c>
      <c r="V1040" s="21"/>
      <c r="W1040" s="3">
        <v>1010.0961538461538</v>
      </c>
      <c r="X1040" s="3">
        <v>583.6111111111112</v>
      </c>
      <c r="Y1040" s="22">
        <v>105.05</v>
      </c>
      <c r="Z1040">
        <v>75</v>
      </c>
      <c r="AB1040" s="3">
        <v>0</v>
      </c>
      <c r="AC1040" s="3">
        <v>4167</v>
      </c>
      <c r="AD1040" s="3">
        <f t="shared" si="259"/>
        <v>35587.757264957261</v>
      </c>
      <c r="AE1040" s="3">
        <v>4154.166666666667</v>
      </c>
      <c r="AG1040" s="3">
        <f t="shared" si="254"/>
        <v>39741.923931623925</v>
      </c>
      <c r="AJ1040" s="3">
        <v>0</v>
      </c>
      <c r="AK1040" t="s">
        <v>100</v>
      </c>
      <c r="AM1040" s="23">
        <v>0.05</v>
      </c>
      <c r="AN1040" s="24">
        <f t="shared" si="244"/>
        <v>39741.923931623925</v>
      </c>
      <c r="AO1040" s="25">
        <f t="shared" si="249"/>
        <v>1987.0961965811964</v>
      </c>
      <c r="AP1040" s="3">
        <f t="shared" si="260"/>
        <v>29700</v>
      </c>
      <c r="AQ1040" s="24">
        <f t="shared" si="251"/>
        <v>1485</v>
      </c>
      <c r="AR1040" s="24">
        <f t="shared" si="252"/>
        <v>72914.020128205128</v>
      </c>
      <c r="AS1040" s="24">
        <f t="shared" si="255"/>
        <v>69441.923931623925</v>
      </c>
      <c r="AT1040" t="s">
        <v>3298</v>
      </c>
      <c r="AU1040" t="s">
        <v>3298</v>
      </c>
      <c r="AV1040" t="s">
        <v>3299</v>
      </c>
      <c r="AW1040">
        <v>7178485</v>
      </c>
      <c r="AX1040" t="s">
        <v>102</v>
      </c>
      <c r="AY1040">
        <v>108.643</v>
      </c>
      <c r="AZ1040" s="3">
        <f t="shared" si="256"/>
        <v>671.13408252906424</v>
      </c>
      <c r="BA1040" s="24">
        <f t="shared" si="257"/>
        <v>69441.923931623925</v>
      </c>
      <c r="BB1040" s="24">
        <f t="shared" si="258"/>
        <v>3472.0961965812021</v>
      </c>
      <c r="BD1040" t="s">
        <v>103</v>
      </c>
      <c r="BE1040">
        <v>1</v>
      </c>
      <c r="BG1040" t="s">
        <v>5327</v>
      </c>
      <c r="BI1040" t="s">
        <v>144</v>
      </c>
      <c r="BN1040" t="s">
        <v>5067</v>
      </c>
      <c r="BO1040" t="s">
        <v>3298</v>
      </c>
      <c r="BP1040" t="s">
        <v>5213</v>
      </c>
      <c r="BS1040" t="e">
        <f>_xlfn.XLOOKUP(AV1040,#REF!,#REF!)</f>
        <v>#REF!</v>
      </c>
    </row>
    <row r="1041" spans="3:71" x14ac:dyDescent="0.2">
      <c r="C1041" t="s">
        <v>94</v>
      </c>
      <c r="E1041" t="s">
        <v>3300</v>
      </c>
      <c r="F1041" t="s">
        <v>3301</v>
      </c>
      <c r="G1041" t="s">
        <v>3302</v>
      </c>
      <c r="H1041" s="1">
        <v>45663</v>
      </c>
      <c r="J1041" t="s">
        <v>4708</v>
      </c>
      <c r="K1041">
        <v>12</v>
      </c>
      <c r="L1041" t="s">
        <v>4703</v>
      </c>
      <c r="M1041" t="s">
        <v>293</v>
      </c>
      <c r="N1041" t="s">
        <v>4668</v>
      </c>
      <c r="O1041" t="s">
        <v>98</v>
      </c>
      <c r="P1041" t="s">
        <v>99</v>
      </c>
      <c r="Q1041">
        <f t="shared" si="253"/>
        <v>31</v>
      </c>
      <c r="R1041" s="3">
        <v>385000</v>
      </c>
      <c r="S1041" s="3">
        <v>69166.666666666672</v>
      </c>
      <c r="T1041" s="20">
        <v>0</v>
      </c>
      <c r="U1041" s="3">
        <f t="shared" si="261"/>
        <v>0</v>
      </c>
      <c r="V1041" s="21"/>
      <c r="W1041" s="3">
        <v>1542.467948717949</v>
      </c>
      <c r="X1041" s="3">
        <v>891.2037037037037</v>
      </c>
      <c r="Y1041" s="22">
        <v>160.41666666666666</v>
      </c>
      <c r="Z1041">
        <v>75</v>
      </c>
      <c r="AB1041" s="3">
        <v>0</v>
      </c>
      <c r="AC1041" s="3">
        <v>4167</v>
      </c>
      <c r="AD1041" s="3">
        <f t="shared" si="259"/>
        <v>76002.754985755004</v>
      </c>
      <c r="AE1041" s="3">
        <v>5687.5</v>
      </c>
      <c r="AG1041" s="3">
        <f t="shared" si="254"/>
        <v>81690.254985755004</v>
      </c>
      <c r="AJ1041" s="3">
        <v>5813.1491241962494</v>
      </c>
      <c r="AK1041" t="s">
        <v>229</v>
      </c>
      <c r="AL1041" t="s">
        <v>230</v>
      </c>
      <c r="AM1041" s="23">
        <v>8.5000000000000006E-2</v>
      </c>
      <c r="AN1041" s="24">
        <f t="shared" ref="AN1041:AN1104" si="262">AG1041+AJ1041+AH1041+AI1041</f>
        <v>87503.404109951254</v>
      </c>
      <c r="AO1041" s="25">
        <f t="shared" si="249"/>
        <v>7437.7893493458569</v>
      </c>
      <c r="AP1041" s="3">
        <f t="shared" si="260"/>
        <v>29700</v>
      </c>
      <c r="AQ1041" s="24">
        <f t="shared" si="251"/>
        <v>2524.5</v>
      </c>
      <c r="AR1041" s="24">
        <f t="shared" si="252"/>
        <v>127165.69345929711</v>
      </c>
      <c r="AS1041" s="24">
        <f t="shared" si="255"/>
        <v>117203.40410995125</v>
      </c>
      <c r="AT1041" t="s">
        <v>134</v>
      </c>
      <c r="AU1041" t="s">
        <v>134</v>
      </c>
      <c r="AV1041" t="s">
        <v>135</v>
      </c>
      <c r="AW1041">
        <v>35802</v>
      </c>
      <c r="AX1041" t="s">
        <v>136</v>
      </c>
      <c r="AY1041">
        <v>94.088300000000004</v>
      </c>
      <c r="AZ1041" s="3">
        <f t="shared" si="256"/>
        <v>1351.556925348817</v>
      </c>
      <c r="BA1041" s="24">
        <f t="shared" si="257"/>
        <v>117203.40410995125</v>
      </c>
      <c r="BB1041" s="24">
        <f t="shared" si="258"/>
        <v>9962.2893493458541</v>
      </c>
      <c r="BD1041" t="s">
        <v>103</v>
      </c>
      <c r="BE1041">
        <v>1</v>
      </c>
      <c r="BG1041" t="s">
        <v>5305</v>
      </c>
      <c r="BI1041" t="s">
        <v>262</v>
      </c>
      <c r="BN1041" t="s">
        <v>5109</v>
      </c>
      <c r="BO1041" t="s">
        <v>5061</v>
      </c>
      <c r="BP1041" t="s">
        <v>5062</v>
      </c>
      <c r="BS1041" t="e">
        <f>_xlfn.XLOOKUP(AV1041,#REF!,#REF!)</f>
        <v>#REF!</v>
      </c>
    </row>
    <row r="1042" spans="3:71" x14ac:dyDescent="0.2">
      <c r="C1042" t="s">
        <v>94</v>
      </c>
      <c r="E1042" t="s">
        <v>3303</v>
      </c>
      <c r="F1042" t="s">
        <v>3304</v>
      </c>
      <c r="G1042" t="s">
        <v>3305</v>
      </c>
      <c r="H1042" s="1">
        <v>45663</v>
      </c>
      <c r="J1042" t="s">
        <v>151</v>
      </c>
      <c r="K1042">
        <v>16</v>
      </c>
      <c r="L1042" t="s">
        <v>4791</v>
      </c>
      <c r="M1042" t="s">
        <v>4579</v>
      </c>
      <c r="N1042" t="s">
        <v>4668</v>
      </c>
      <c r="O1042" t="s">
        <v>98</v>
      </c>
      <c r="P1042" t="s">
        <v>99</v>
      </c>
      <c r="Q1042">
        <f t="shared" si="253"/>
        <v>31</v>
      </c>
      <c r="R1042" s="3">
        <v>1950000</v>
      </c>
      <c r="S1042" s="3">
        <v>325000</v>
      </c>
      <c r="T1042" s="20">
        <v>0</v>
      </c>
      <c r="U1042" s="3">
        <f t="shared" si="261"/>
        <v>0</v>
      </c>
      <c r="V1042" s="21"/>
      <c r="W1042" s="3">
        <v>7812.5</v>
      </c>
      <c r="X1042" s="3">
        <v>4513.8888888888896</v>
      </c>
      <c r="Y1042" s="22">
        <v>812.5</v>
      </c>
      <c r="Z1042">
        <v>75</v>
      </c>
      <c r="AB1042" s="3">
        <v>16647.606560814111</v>
      </c>
      <c r="AC1042" s="3">
        <v>4167</v>
      </c>
      <c r="AD1042" s="3">
        <f t="shared" si="259"/>
        <v>359028.49544970301</v>
      </c>
      <c r="AE1042" s="3">
        <v>23570.833333333332</v>
      </c>
      <c r="AG1042" s="3">
        <f t="shared" si="254"/>
        <v>382599.32878303633</v>
      </c>
      <c r="AJ1042" s="3">
        <v>0</v>
      </c>
      <c r="AK1042" t="s">
        <v>100</v>
      </c>
      <c r="AM1042" s="23">
        <v>8.5000000000000006E-2</v>
      </c>
      <c r="AN1042" s="24">
        <f t="shared" si="262"/>
        <v>382599.32878303633</v>
      </c>
      <c r="AO1042" s="25">
        <f t="shared" si="249"/>
        <v>32520.942946558091</v>
      </c>
      <c r="AP1042" s="3">
        <f t="shared" si="260"/>
        <v>29700</v>
      </c>
      <c r="AQ1042" s="24">
        <f t="shared" si="251"/>
        <v>2524.5</v>
      </c>
      <c r="AR1042" s="24">
        <f t="shared" si="252"/>
        <v>447344.77172959445</v>
      </c>
      <c r="AS1042" s="24">
        <f t="shared" si="255"/>
        <v>412299.32878303633</v>
      </c>
      <c r="AT1042" t="s">
        <v>101</v>
      </c>
      <c r="AU1042" t="s">
        <v>101</v>
      </c>
      <c r="AV1042" t="s">
        <v>101</v>
      </c>
      <c r="AW1042">
        <v>2045210</v>
      </c>
      <c r="AX1042" t="s">
        <v>102</v>
      </c>
      <c r="AY1042">
        <v>108.643</v>
      </c>
      <c r="AZ1042" s="3">
        <f t="shared" si="256"/>
        <v>4117.5664491002126</v>
      </c>
      <c r="BA1042" s="24">
        <f t="shared" si="257"/>
        <v>412299.32878303633</v>
      </c>
      <c r="BB1042" s="24">
        <f t="shared" si="258"/>
        <v>35045.44294655812</v>
      </c>
      <c r="BD1042" t="s">
        <v>103</v>
      </c>
      <c r="BE1042">
        <v>1</v>
      </c>
      <c r="BG1042" t="s">
        <v>5304</v>
      </c>
      <c r="BI1042" t="s">
        <v>144</v>
      </c>
      <c r="BN1042" t="s">
        <v>5148</v>
      </c>
      <c r="BO1042" t="s">
        <v>5184</v>
      </c>
      <c r="BP1042" t="s">
        <v>1483</v>
      </c>
    </row>
    <row r="1043" spans="3:71" x14ac:dyDescent="0.2">
      <c r="C1043" t="s">
        <v>94</v>
      </c>
      <c r="E1043" t="s">
        <v>3306</v>
      </c>
      <c r="F1043" t="s">
        <v>3307</v>
      </c>
      <c r="G1043" t="s">
        <v>3308</v>
      </c>
      <c r="H1043" s="1">
        <v>45663</v>
      </c>
      <c r="J1043" t="s">
        <v>4708</v>
      </c>
      <c r="K1043">
        <v>12</v>
      </c>
      <c r="L1043" t="s">
        <v>4703</v>
      </c>
      <c r="M1043" t="s">
        <v>293</v>
      </c>
      <c r="N1043" t="s">
        <v>4668</v>
      </c>
      <c r="O1043" t="s">
        <v>98</v>
      </c>
      <c r="P1043" t="s">
        <v>99</v>
      </c>
      <c r="Q1043">
        <f t="shared" si="253"/>
        <v>31</v>
      </c>
      <c r="R1043" s="3">
        <v>425000</v>
      </c>
      <c r="S1043" s="3">
        <v>75833.333333333328</v>
      </c>
      <c r="T1043" s="20">
        <v>0</v>
      </c>
      <c r="U1043" s="3">
        <f t="shared" si="261"/>
        <v>0</v>
      </c>
      <c r="V1043" s="21"/>
      <c r="W1043" s="3">
        <v>1702.7243589743591</v>
      </c>
      <c r="X1043" s="3">
        <v>983.79629629629619</v>
      </c>
      <c r="Y1043" s="22">
        <v>177.08333333333331</v>
      </c>
      <c r="Z1043">
        <v>75</v>
      </c>
      <c r="AB1043" s="3">
        <v>0</v>
      </c>
      <c r="AC1043" s="3">
        <v>4167</v>
      </c>
      <c r="AD1043" s="3">
        <f t="shared" si="259"/>
        <v>82938.937321937308</v>
      </c>
      <c r="AE1043" s="3">
        <v>5687.5</v>
      </c>
      <c r="AG1043" s="3">
        <f t="shared" si="254"/>
        <v>88626.437321937308</v>
      </c>
      <c r="AJ1043" s="3">
        <v>7530.1189525032505</v>
      </c>
      <c r="AK1043" t="s">
        <v>523</v>
      </c>
      <c r="AL1043" t="s">
        <v>524</v>
      </c>
      <c r="AM1043" s="23">
        <v>8.5000000000000006E-2</v>
      </c>
      <c r="AN1043" s="24">
        <f t="shared" si="262"/>
        <v>96156.556274440562</v>
      </c>
      <c r="AO1043" s="25">
        <f t="shared" si="249"/>
        <v>8173.3072833274482</v>
      </c>
      <c r="AP1043" s="3">
        <f t="shared" si="260"/>
        <v>29700</v>
      </c>
      <c r="AQ1043" s="24">
        <f t="shared" si="251"/>
        <v>2524.5</v>
      </c>
      <c r="AR1043" s="24">
        <f t="shared" si="252"/>
        <v>136554.363557768</v>
      </c>
      <c r="AS1043" s="24">
        <f t="shared" si="255"/>
        <v>125856.55627444056</v>
      </c>
      <c r="AT1043" t="s">
        <v>134</v>
      </c>
      <c r="AU1043" t="s">
        <v>134</v>
      </c>
      <c r="AV1043" t="s">
        <v>135</v>
      </c>
      <c r="AW1043">
        <v>35802</v>
      </c>
      <c r="AX1043" t="s">
        <v>136</v>
      </c>
      <c r="AY1043">
        <v>94.088300000000004</v>
      </c>
      <c r="AZ1043" s="3">
        <f t="shared" si="256"/>
        <v>1451.3426595843266</v>
      </c>
      <c r="BA1043" s="24">
        <f t="shared" si="257"/>
        <v>125856.55627444056</v>
      </c>
      <c r="BB1043" s="24">
        <f t="shared" si="258"/>
        <v>10697.807283327435</v>
      </c>
      <c r="BD1043" t="s">
        <v>103</v>
      </c>
      <c r="BE1043">
        <v>1</v>
      </c>
      <c r="BG1043" t="s">
        <v>5305</v>
      </c>
      <c r="BI1043" t="s">
        <v>199</v>
      </c>
      <c r="BN1043" t="s">
        <v>5138</v>
      </c>
      <c r="BO1043" t="s">
        <v>5061</v>
      </c>
      <c r="BP1043" t="s">
        <v>5107</v>
      </c>
      <c r="BS1043" t="e">
        <f>_xlfn.XLOOKUP(AV1043,#REF!,#REF!)</f>
        <v>#REF!</v>
      </c>
    </row>
    <row r="1044" spans="3:71" x14ac:dyDescent="0.2">
      <c r="C1044" t="s">
        <v>94</v>
      </c>
      <c r="E1044" t="s">
        <v>3309</v>
      </c>
      <c r="F1044" t="s">
        <v>3310</v>
      </c>
      <c r="G1044" t="s">
        <v>3311</v>
      </c>
      <c r="H1044" s="1">
        <v>45663</v>
      </c>
      <c r="J1044" t="s">
        <v>4708</v>
      </c>
      <c r="K1044">
        <v>12</v>
      </c>
      <c r="L1044" t="s">
        <v>4703</v>
      </c>
      <c r="M1044" t="s">
        <v>4849</v>
      </c>
      <c r="N1044" t="s">
        <v>4911</v>
      </c>
      <c r="O1044" t="s">
        <v>98</v>
      </c>
      <c r="P1044" t="s">
        <v>99</v>
      </c>
      <c r="Q1044">
        <f t="shared" si="253"/>
        <v>31</v>
      </c>
      <c r="R1044" s="3">
        <v>301500</v>
      </c>
      <c r="S1044" s="3">
        <v>50250</v>
      </c>
      <c r="T1044" s="20">
        <v>0</v>
      </c>
      <c r="U1044" s="3">
        <f t="shared" si="261"/>
        <v>0</v>
      </c>
      <c r="V1044" s="21">
        <v>5100</v>
      </c>
      <c r="W1044" s="3">
        <v>1207.9326923076922</v>
      </c>
      <c r="X1044" s="3">
        <v>697.91666666666663</v>
      </c>
      <c r="Y1044" s="22">
        <v>125.625</v>
      </c>
      <c r="Z1044">
        <v>75</v>
      </c>
      <c r="AB1044" s="3">
        <v>0</v>
      </c>
      <c r="AC1044" s="3">
        <v>5167</v>
      </c>
      <c r="AD1044" s="3">
        <f t="shared" si="259"/>
        <v>62623.474358974359</v>
      </c>
      <c r="AE1044" s="3">
        <v>5687.5</v>
      </c>
      <c r="AG1044" s="3">
        <f t="shared" si="254"/>
        <v>68310.974358974359</v>
      </c>
      <c r="AI1044" s="3">
        <v>5100</v>
      </c>
      <c r="AJ1044" s="3">
        <v>5785.5624142824954</v>
      </c>
      <c r="AK1044" t="s">
        <v>266</v>
      </c>
      <c r="AL1044" t="s">
        <v>267</v>
      </c>
      <c r="AM1044" s="23">
        <v>8.5000000000000006E-2</v>
      </c>
      <c r="AN1044" s="24">
        <f t="shared" si="262"/>
        <v>79196.536773256856</v>
      </c>
      <c r="AO1044" s="25">
        <f t="shared" si="249"/>
        <v>6731.7056257268332</v>
      </c>
      <c r="AP1044" s="3">
        <v>0</v>
      </c>
      <c r="AQ1044" s="24">
        <f t="shared" si="251"/>
        <v>0</v>
      </c>
      <c r="AR1044" s="24">
        <f t="shared" si="252"/>
        <v>85928.242398983683</v>
      </c>
      <c r="AS1044" s="24">
        <f t="shared" si="255"/>
        <v>79196.536773256856</v>
      </c>
      <c r="AT1044" t="s">
        <v>632</v>
      </c>
      <c r="AU1044" t="s">
        <v>1837</v>
      </c>
      <c r="AV1044" t="s">
        <v>1838</v>
      </c>
      <c r="AW1044" t="s">
        <v>4850</v>
      </c>
      <c r="AX1044" t="s">
        <v>169</v>
      </c>
      <c r="AY1044">
        <v>1</v>
      </c>
      <c r="AZ1044" s="3">
        <f t="shared" si="256"/>
        <v>85928.242398983683</v>
      </c>
      <c r="BA1044" s="24">
        <f t="shared" si="257"/>
        <v>79196.536773256856</v>
      </c>
      <c r="BB1044" s="24">
        <f t="shared" si="258"/>
        <v>6731.7056257268268</v>
      </c>
      <c r="BD1044" t="s">
        <v>103</v>
      </c>
      <c r="BE1044">
        <v>1</v>
      </c>
      <c r="BG1044" t="s">
        <v>5317</v>
      </c>
      <c r="BI1044" t="s">
        <v>199</v>
      </c>
      <c r="BN1044" t="s">
        <v>5121</v>
      </c>
      <c r="BO1044" t="s">
        <v>5061</v>
      </c>
      <c r="BP1044" t="s">
        <v>5144</v>
      </c>
      <c r="BS1044" t="e">
        <f>_xlfn.XLOOKUP(AV1044,#REF!,#REF!)</f>
        <v>#REF!</v>
      </c>
    </row>
    <row r="1045" spans="3:71" x14ac:dyDescent="0.2">
      <c r="C1045" t="s">
        <v>94</v>
      </c>
      <c r="E1045" t="s">
        <v>3312</v>
      </c>
      <c r="F1045" t="s">
        <v>3313</v>
      </c>
      <c r="G1045" t="s">
        <v>3314</v>
      </c>
      <c r="H1045" s="1">
        <v>45663</v>
      </c>
      <c r="J1045" t="s">
        <v>4708</v>
      </c>
      <c r="K1045">
        <v>12</v>
      </c>
      <c r="L1045" t="s">
        <v>4703</v>
      </c>
      <c r="M1045" t="s">
        <v>293</v>
      </c>
      <c r="N1045" t="s">
        <v>4911</v>
      </c>
      <c r="O1045" t="s">
        <v>98</v>
      </c>
      <c r="P1045" t="s">
        <v>99</v>
      </c>
      <c r="Q1045">
        <f t="shared" si="253"/>
        <v>31</v>
      </c>
      <c r="R1045" s="3">
        <v>320000</v>
      </c>
      <c r="S1045" s="3">
        <v>53333.333333333336</v>
      </c>
      <c r="T1045" s="20">
        <v>0</v>
      </c>
      <c r="U1045" s="3">
        <f t="shared" si="261"/>
        <v>0</v>
      </c>
      <c r="V1045" s="21"/>
      <c r="W1045" s="3">
        <v>1282.051282051282</v>
      </c>
      <c r="X1045" s="3">
        <v>740.74074074074076</v>
      </c>
      <c r="Y1045" s="22">
        <v>133.33333333333334</v>
      </c>
      <c r="Z1045">
        <v>75</v>
      </c>
      <c r="AB1045" s="3">
        <v>2732.2564121656146</v>
      </c>
      <c r="AC1045" s="3">
        <v>4167</v>
      </c>
      <c r="AD1045" s="3">
        <f t="shared" si="259"/>
        <v>62463.715101624308</v>
      </c>
      <c r="AE1045" s="3">
        <v>5687.5</v>
      </c>
      <c r="AG1045" s="3">
        <f t="shared" si="254"/>
        <v>68151.215101624315</v>
      </c>
      <c r="AJ1045" s="3">
        <v>3900.7409927950625</v>
      </c>
      <c r="AK1045" t="s">
        <v>289</v>
      </c>
      <c r="AL1045" t="s">
        <v>290</v>
      </c>
      <c r="AM1045" s="23">
        <v>8.5000000000000006E-2</v>
      </c>
      <c r="AN1045" s="24">
        <f t="shared" si="262"/>
        <v>72051.95609441938</v>
      </c>
      <c r="AO1045" s="25">
        <f t="shared" si="249"/>
        <v>6124.4162680256477</v>
      </c>
      <c r="AP1045" s="3">
        <v>0</v>
      </c>
      <c r="AQ1045" s="24">
        <f t="shared" si="251"/>
        <v>0</v>
      </c>
      <c r="AR1045" s="24">
        <f t="shared" si="252"/>
        <v>78176.372362445021</v>
      </c>
      <c r="AS1045" s="24">
        <f t="shared" si="255"/>
        <v>72051.95609441938</v>
      </c>
      <c r="AT1045" t="s">
        <v>632</v>
      </c>
      <c r="AU1045" t="s">
        <v>1837</v>
      </c>
      <c r="AV1045" t="s">
        <v>1838</v>
      </c>
      <c r="AW1045" t="s">
        <v>4949</v>
      </c>
      <c r="AX1045" t="s">
        <v>169</v>
      </c>
      <c r="AY1045">
        <v>1</v>
      </c>
      <c r="AZ1045" s="3">
        <f t="shared" si="256"/>
        <v>78176.372362445021</v>
      </c>
      <c r="BA1045" s="24">
        <f t="shared" si="257"/>
        <v>72051.95609441938</v>
      </c>
      <c r="BB1045" s="24">
        <f t="shared" si="258"/>
        <v>6124.4162680256413</v>
      </c>
      <c r="BD1045" t="s">
        <v>103</v>
      </c>
      <c r="BE1045">
        <v>1</v>
      </c>
      <c r="BG1045" t="s">
        <v>5317</v>
      </c>
      <c r="BI1045" t="s">
        <v>312</v>
      </c>
      <c r="BN1045" t="s">
        <v>5111</v>
      </c>
      <c r="BO1045" t="s">
        <v>5074</v>
      </c>
      <c r="BP1045" t="s">
        <v>5144</v>
      </c>
      <c r="BS1045" t="e">
        <f>_xlfn.XLOOKUP(AV1045,#REF!,#REF!)</f>
        <v>#REF!</v>
      </c>
    </row>
    <row r="1046" spans="3:71" x14ac:dyDescent="0.2">
      <c r="C1046" t="s">
        <v>94</v>
      </c>
      <c r="E1046" t="s">
        <v>3315</v>
      </c>
      <c r="F1046" t="s">
        <v>3316</v>
      </c>
      <c r="G1046" t="s">
        <v>3317</v>
      </c>
      <c r="H1046" s="1">
        <v>45663</v>
      </c>
      <c r="J1046" t="s">
        <v>4697</v>
      </c>
      <c r="K1046">
        <v>14</v>
      </c>
      <c r="L1046" t="s">
        <v>4691</v>
      </c>
      <c r="M1046" t="s">
        <v>4444</v>
      </c>
      <c r="N1046" t="s">
        <v>4668</v>
      </c>
      <c r="O1046" t="s">
        <v>98</v>
      </c>
      <c r="P1046" t="s">
        <v>99</v>
      </c>
      <c r="Q1046">
        <f t="shared" si="253"/>
        <v>31</v>
      </c>
      <c r="R1046" s="3">
        <v>700000</v>
      </c>
      <c r="S1046" s="3">
        <v>116666.66666666667</v>
      </c>
      <c r="T1046" s="20">
        <v>0</v>
      </c>
      <c r="U1046" s="3">
        <f t="shared" si="261"/>
        <v>0</v>
      </c>
      <c r="V1046" s="21"/>
      <c r="W1046" s="3">
        <v>2804.4871794871797</v>
      </c>
      <c r="X1046" s="3">
        <v>1620.3703703703707</v>
      </c>
      <c r="Y1046" s="22">
        <v>291.66666666666669</v>
      </c>
      <c r="Z1046">
        <v>75</v>
      </c>
      <c r="AB1046" s="3">
        <v>0</v>
      </c>
      <c r="AC1046" s="3">
        <v>4167</v>
      </c>
      <c r="AD1046" s="3">
        <f t="shared" si="259"/>
        <v>125625.19088319088</v>
      </c>
      <c r="AE1046" s="3">
        <v>7046.666666666667</v>
      </c>
      <c r="AG1046" s="3">
        <f t="shared" si="254"/>
        <v>132671.85754985755</v>
      </c>
      <c r="AJ1046" s="3">
        <v>0</v>
      </c>
      <c r="AK1046" t="s">
        <v>100</v>
      </c>
      <c r="AM1046" s="23">
        <v>0.1</v>
      </c>
      <c r="AN1046" s="24">
        <f t="shared" si="262"/>
        <v>132671.85754985755</v>
      </c>
      <c r="AO1046" s="25">
        <f t="shared" si="249"/>
        <v>13267.185754985756</v>
      </c>
      <c r="AP1046" s="3">
        <f t="shared" ref="AP1046:AP1056" si="263">+(29700/31)*Q1046</f>
        <v>29700</v>
      </c>
      <c r="AQ1046" s="24">
        <f t="shared" si="251"/>
        <v>2970</v>
      </c>
      <c r="AR1046" s="24">
        <f t="shared" si="252"/>
        <v>178609.0433048433</v>
      </c>
      <c r="AS1046" s="24">
        <f t="shared" si="255"/>
        <v>162371.85754985755</v>
      </c>
      <c r="AT1046" t="s">
        <v>134</v>
      </c>
      <c r="AU1046" t="s">
        <v>134</v>
      </c>
      <c r="AV1046" t="s">
        <v>135</v>
      </c>
      <c r="AW1046">
        <v>90324</v>
      </c>
      <c r="AX1046" t="s">
        <v>136</v>
      </c>
      <c r="AY1046">
        <v>94.088300000000004</v>
      </c>
      <c r="AZ1046" s="3">
        <f t="shared" si="256"/>
        <v>1898.3130028371572</v>
      </c>
      <c r="BA1046" s="24">
        <f t="shared" si="257"/>
        <v>162371.85754985755</v>
      </c>
      <c r="BB1046" s="24">
        <f t="shared" si="258"/>
        <v>16237.185754985752</v>
      </c>
      <c r="BD1046" t="s">
        <v>103</v>
      </c>
      <c r="BE1046">
        <v>1</v>
      </c>
      <c r="BG1046" t="s">
        <v>5305</v>
      </c>
      <c r="BI1046" t="s">
        <v>451</v>
      </c>
      <c r="BN1046" t="s">
        <v>5211</v>
      </c>
      <c r="BO1046" t="s">
        <v>5132</v>
      </c>
      <c r="BP1046" t="s">
        <v>5091</v>
      </c>
      <c r="BS1046" t="e">
        <f>_xlfn.XLOOKUP(AV1046,#REF!,#REF!)</f>
        <v>#REF!</v>
      </c>
    </row>
    <row r="1047" spans="3:71" x14ac:dyDescent="0.2">
      <c r="C1047" t="s">
        <v>94</v>
      </c>
      <c r="E1047" t="s">
        <v>3318</v>
      </c>
      <c r="F1047" t="s">
        <v>3319</v>
      </c>
      <c r="G1047" t="s">
        <v>3320</v>
      </c>
      <c r="H1047" s="1">
        <v>45663</v>
      </c>
      <c r="J1047" t="s">
        <v>4702</v>
      </c>
      <c r="K1047">
        <v>13</v>
      </c>
      <c r="L1047" t="s">
        <v>4691</v>
      </c>
      <c r="M1047" t="s">
        <v>4444</v>
      </c>
      <c r="N1047" t="s">
        <v>4668</v>
      </c>
      <c r="O1047" t="s">
        <v>98</v>
      </c>
      <c r="P1047" t="s">
        <v>99</v>
      </c>
      <c r="Q1047">
        <f t="shared" si="253"/>
        <v>31</v>
      </c>
      <c r="R1047" s="3">
        <v>413000</v>
      </c>
      <c r="S1047" s="3">
        <v>68833.333333333328</v>
      </c>
      <c r="T1047" s="20">
        <v>0</v>
      </c>
      <c r="U1047" s="3">
        <f t="shared" si="261"/>
        <v>0</v>
      </c>
      <c r="V1047" s="21"/>
      <c r="W1047" s="3">
        <v>1654.6474358974358</v>
      </c>
      <c r="X1047" s="3">
        <v>956.01851851851848</v>
      </c>
      <c r="Y1047" s="22">
        <v>172.08333333333331</v>
      </c>
      <c r="Z1047">
        <v>75</v>
      </c>
      <c r="AB1047" s="3">
        <v>0</v>
      </c>
      <c r="AC1047" s="3">
        <v>4167</v>
      </c>
      <c r="AD1047" s="3">
        <f t="shared" si="259"/>
        <v>75858.08262108262</v>
      </c>
      <c r="AE1047" s="3">
        <v>7046.666666666667</v>
      </c>
      <c r="AG1047" s="3">
        <f t="shared" si="254"/>
        <v>82904.749287749291</v>
      </c>
      <c r="AJ1047" s="3">
        <v>0</v>
      </c>
      <c r="AK1047" t="s">
        <v>100</v>
      </c>
      <c r="AM1047" s="23">
        <v>0.1</v>
      </c>
      <c r="AN1047" s="24">
        <f t="shared" si="262"/>
        <v>82904.749287749291</v>
      </c>
      <c r="AO1047" s="25">
        <f t="shared" si="249"/>
        <v>8290.4749287749291</v>
      </c>
      <c r="AP1047" s="3">
        <f t="shared" si="263"/>
        <v>29700</v>
      </c>
      <c r="AQ1047" s="24">
        <f t="shared" si="251"/>
        <v>2970</v>
      </c>
      <c r="AR1047" s="24">
        <f t="shared" si="252"/>
        <v>123865.22421652422</v>
      </c>
      <c r="AS1047" s="24">
        <f t="shared" si="255"/>
        <v>112604.74928774929</v>
      </c>
      <c r="AT1047" t="s">
        <v>101</v>
      </c>
      <c r="AU1047" t="s">
        <v>101</v>
      </c>
      <c r="AV1047" t="s">
        <v>101</v>
      </c>
      <c r="AW1047">
        <v>2047400</v>
      </c>
      <c r="AX1047" t="s">
        <v>102</v>
      </c>
      <c r="AY1047">
        <v>108.643</v>
      </c>
      <c r="AZ1047" s="3">
        <f t="shared" si="256"/>
        <v>1140.112333206228</v>
      </c>
      <c r="BA1047" s="24">
        <f t="shared" si="257"/>
        <v>112604.74928774929</v>
      </c>
      <c r="BB1047" s="24">
        <f t="shared" si="258"/>
        <v>11260.474928774929</v>
      </c>
      <c r="BD1047" t="s">
        <v>103</v>
      </c>
      <c r="BE1047">
        <v>1</v>
      </c>
      <c r="BG1047" t="s">
        <v>5304</v>
      </c>
      <c r="BI1047" t="s">
        <v>598</v>
      </c>
      <c r="BN1047" t="s">
        <v>5193</v>
      </c>
      <c r="BO1047" t="s">
        <v>5182</v>
      </c>
      <c r="BP1047" t="s">
        <v>5182</v>
      </c>
    </row>
    <row r="1048" spans="3:71" x14ac:dyDescent="0.2">
      <c r="C1048" t="s">
        <v>94</v>
      </c>
      <c r="E1048" t="s">
        <v>3321</v>
      </c>
      <c r="F1048" t="s">
        <v>3322</v>
      </c>
      <c r="G1048" t="s">
        <v>3323</v>
      </c>
      <c r="H1048" s="1">
        <v>45663</v>
      </c>
      <c r="J1048" t="s">
        <v>4778</v>
      </c>
      <c r="K1048">
        <v>11</v>
      </c>
      <c r="L1048" t="s">
        <v>4667</v>
      </c>
      <c r="M1048" t="s">
        <v>3984</v>
      </c>
      <c r="N1048" t="s">
        <v>4668</v>
      </c>
      <c r="O1048" t="s">
        <v>98</v>
      </c>
      <c r="P1048" t="s">
        <v>99</v>
      </c>
      <c r="Q1048">
        <f t="shared" si="253"/>
        <v>31</v>
      </c>
      <c r="R1048" s="3">
        <v>252120</v>
      </c>
      <c r="S1048" s="3">
        <v>38743.083333333336</v>
      </c>
      <c r="T1048" s="20">
        <v>0</v>
      </c>
      <c r="U1048" s="3">
        <f t="shared" si="261"/>
        <v>0</v>
      </c>
      <c r="V1048" s="21"/>
      <c r="W1048" s="3">
        <v>1010.0961538461538</v>
      </c>
      <c r="X1048" s="3">
        <v>583.6111111111112</v>
      </c>
      <c r="Y1048" s="22">
        <v>105.05</v>
      </c>
      <c r="Z1048">
        <v>75</v>
      </c>
      <c r="AB1048" s="3">
        <v>0</v>
      </c>
      <c r="AC1048" s="3">
        <v>4167</v>
      </c>
      <c r="AD1048" s="3">
        <f t="shared" si="259"/>
        <v>44683.840598290604</v>
      </c>
      <c r="AE1048" s="3">
        <v>4154.166666666667</v>
      </c>
      <c r="AG1048" s="3">
        <f t="shared" si="254"/>
        <v>48838.007264957268</v>
      </c>
      <c r="AJ1048" s="3">
        <v>0</v>
      </c>
      <c r="AK1048" t="s">
        <v>100</v>
      </c>
      <c r="AM1048" s="23">
        <v>0.05</v>
      </c>
      <c r="AN1048" s="24">
        <f t="shared" si="262"/>
        <v>48838.007264957268</v>
      </c>
      <c r="AO1048" s="25">
        <f t="shared" si="249"/>
        <v>2441.9003632478634</v>
      </c>
      <c r="AP1048" s="3">
        <f t="shared" si="263"/>
        <v>29700</v>
      </c>
      <c r="AQ1048" s="24">
        <f t="shared" si="251"/>
        <v>1485</v>
      </c>
      <c r="AR1048" s="24">
        <f t="shared" si="252"/>
        <v>82464.907628205139</v>
      </c>
      <c r="AS1048" s="24">
        <f t="shared" si="255"/>
        <v>78538.007264957268</v>
      </c>
      <c r="AT1048" t="s">
        <v>1283</v>
      </c>
      <c r="AU1048" t="s">
        <v>1283</v>
      </c>
      <c r="AV1048" t="s">
        <v>1284</v>
      </c>
      <c r="AW1048">
        <v>375</v>
      </c>
      <c r="AX1048" t="s">
        <v>102</v>
      </c>
      <c r="AY1048">
        <v>108.643</v>
      </c>
      <c r="AZ1048" s="3">
        <f t="shared" si="256"/>
        <v>759.04483149586383</v>
      </c>
      <c r="BA1048" s="24">
        <f t="shared" si="257"/>
        <v>78538.007264957268</v>
      </c>
      <c r="BB1048" s="24">
        <f t="shared" si="258"/>
        <v>3926.9003632478707</v>
      </c>
      <c r="BD1048" t="s">
        <v>103</v>
      </c>
      <c r="BE1048">
        <v>1</v>
      </c>
      <c r="BG1048" t="s">
        <v>5313</v>
      </c>
      <c r="BI1048" t="s">
        <v>144</v>
      </c>
      <c r="BN1048" t="s">
        <v>5067</v>
      </c>
      <c r="BO1048" t="s">
        <v>5164</v>
      </c>
      <c r="BP1048" t="s">
        <v>5165</v>
      </c>
      <c r="BS1048" t="e">
        <f>_xlfn.XLOOKUP(AV1048,#REF!,#REF!)</f>
        <v>#REF!</v>
      </c>
    </row>
    <row r="1049" spans="3:71" x14ac:dyDescent="0.2">
      <c r="C1049" t="s">
        <v>94</v>
      </c>
      <c r="E1049" t="s">
        <v>3324</v>
      </c>
      <c r="F1049" t="s">
        <v>3325</v>
      </c>
      <c r="G1049" t="s">
        <v>3326</v>
      </c>
      <c r="H1049" s="1">
        <v>45663</v>
      </c>
      <c r="J1049" t="s">
        <v>4952</v>
      </c>
      <c r="K1049">
        <v>10</v>
      </c>
      <c r="L1049" t="s">
        <v>4667</v>
      </c>
      <c r="M1049" t="s">
        <v>3984</v>
      </c>
      <c r="N1049" t="s">
        <v>4668</v>
      </c>
      <c r="O1049" t="s">
        <v>98</v>
      </c>
      <c r="P1049" t="s">
        <v>99</v>
      </c>
      <c r="Q1049">
        <f t="shared" si="253"/>
        <v>31</v>
      </c>
      <c r="R1049" s="3">
        <v>252120</v>
      </c>
      <c r="S1049" s="3">
        <v>35293.916666666664</v>
      </c>
      <c r="T1049" s="20">
        <v>0</v>
      </c>
      <c r="U1049" s="3">
        <f t="shared" si="261"/>
        <v>0</v>
      </c>
      <c r="V1049" s="21"/>
      <c r="W1049" s="3">
        <v>1010.0961538461538</v>
      </c>
      <c r="X1049" s="3">
        <v>583.6111111111112</v>
      </c>
      <c r="Y1049" s="22">
        <v>105.05</v>
      </c>
      <c r="Z1049">
        <v>75</v>
      </c>
      <c r="AB1049" s="3">
        <v>0</v>
      </c>
      <c r="AC1049" s="3">
        <v>4167</v>
      </c>
      <c r="AD1049" s="3">
        <f t="shared" si="259"/>
        <v>41234.673931623933</v>
      </c>
      <c r="AE1049" s="3">
        <v>4154.166666666667</v>
      </c>
      <c r="AG1049" s="3">
        <f t="shared" si="254"/>
        <v>45388.840598290597</v>
      </c>
      <c r="AJ1049" s="3">
        <v>0</v>
      </c>
      <c r="AK1049" t="s">
        <v>100</v>
      </c>
      <c r="AM1049" s="23">
        <v>0.05</v>
      </c>
      <c r="AN1049" s="24">
        <f t="shared" si="262"/>
        <v>45388.840598290597</v>
      </c>
      <c r="AO1049" s="25">
        <f t="shared" si="249"/>
        <v>2269.4420299145299</v>
      </c>
      <c r="AP1049" s="3">
        <f t="shared" si="263"/>
        <v>29700</v>
      </c>
      <c r="AQ1049" s="24">
        <f t="shared" si="251"/>
        <v>1485</v>
      </c>
      <c r="AR1049" s="24">
        <f t="shared" si="252"/>
        <v>78843.282628205125</v>
      </c>
      <c r="AS1049" s="24">
        <f t="shared" si="255"/>
        <v>75088.840598290597</v>
      </c>
      <c r="AT1049" t="s">
        <v>3298</v>
      </c>
      <c r="AU1049" t="s">
        <v>3298</v>
      </c>
      <c r="AV1049" t="s">
        <v>3299</v>
      </c>
      <c r="AW1049">
        <v>7178485</v>
      </c>
      <c r="AX1049" t="s">
        <v>102</v>
      </c>
      <c r="AY1049">
        <v>108.643</v>
      </c>
      <c r="AZ1049" s="3">
        <f t="shared" si="256"/>
        <v>725.70973397462444</v>
      </c>
      <c r="BA1049" s="24">
        <f t="shared" si="257"/>
        <v>75088.840598290597</v>
      </c>
      <c r="BB1049" s="24">
        <f t="shared" si="258"/>
        <v>3754.4420299145277</v>
      </c>
      <c r="BD1049" t="s">
        <v>103</v>
      </c>
      <c r="BE1049">
        <v>1</v>
      </c>
      <c r="BG1049" t="s">
        <v>5327</v>
      </c>
      <c r="BI1049" t="s">
        <v>144</v>
      </c>
      <c r="BN1049" t="s">
        <v>5067</v>
      </c>
      <c r="BO1049" t="s">
        <v>3298</v>
      </c>
      <c r="BP1049" t="s">
        <v>5213</v>
      </c>
      <c r="BS1049" t="e">
        <f>_xlfn.XLOOKUP(AV1049,#REF!,#REF!)</f>
        <v>#REF!</v>
      </c>
    </row>
    <row r="1050" spans="3:71" x14ac:dyDescent="0.2">
      <c r="C1050" t="s">
        <v>94</v>
      </c>
      <c r="E1050" t="s">
        <v>3327</v>
      </c>
      <c r="F1050" t="s">
        <v>3328</v>
      </c>
      <c r="G1050" t="s">
        <v>3329</v>
      </c>
      <c r="H1050" s="1">
        <v>45663</v>
      </c>
      <c r="J1050" t="s">
        <v>4778</v>
      </c>
      <c r="K1050">
        <v>11</v>
      </c>
      <c r="L1050" t="s">
        <v>4667</v>
      </c>
      <c r="M1050" t="s">
        <v>3984</v>
      </c>
      <c r="N1050" t="s">
        <v>4668</v>
      </c>
      <c r="O1050" t="s">
        <v>98</v>
      </c>
      <c r="P1050" t="s">
        <v>99</v>
      </c>
      <c r="Q1050">
        <f t="shared" si="253"/>
        <v>31</v>
      </c>
      <c r="R1050" s="3">
        <v>252120</v>
      </c>
      <c r="S1050" s="3">
        <v>38743.083333333336</v>
      </c>
      <c r="T1050" s="20">
        <v>0</v>
      </c>
      <c r="U1050" s="3">
        <f t="shared" si="261"/>
        <v>0</v>
      </c>
      <c r="V1050" s="21"/>
      <c r="W1050" s="3">
        <v>1010.0961538461538</v>
      </c>
      <c r="X1050" s="3">
        <v>583.6111111111112</v>
      </c>
      <c r="Y1050" s="22">
        <v>105.05</v>
      </c>
      <c r="Z1050">
        <v>75</v>
      </c>
      <c r="AB1050" s="3">
        <v>0</v>
      </c>
      <c r="AC1050" s="3">
        <v>4167</v>
      </c>
      <c r="AD1050" s="3">
        <f t="shared" si="259"/>
        <v>44683.840598290604</v>
      </c>
      <c r="AE1050" s="3">
        <v>4154.166666666667</v>
      </c>
      <c r="AG1050" s="3">
        <f t="shared" si="254"/>
        <v>48838.007264957268</v>
      </c>
      <c r="AJ1050" s="3">
        <v>0</v>
      </c>
      <c r="AK1050" t="s">
        <v>100</v>
      </c>
      <c r="AM1050" s="23">
        <v>0.05</v>
      </c>
      <c r="AN1050" s="24">
        <f t="shared" si="262"/>
        <v>48838.007264957268</v>
      </c>
      <c r="AO1050" s="25">
        <f t="shared" si="249"/>
        <v>2441.9003632478634</v>
      </c>
      <c r="AP1050" s="3">
        <f t="shared" si="263"/>
        <v>29700</v>
      </c>
      <c r="AQ1050" s="24">
        <f t="shared" si="251"/>
        <v>1485</v>
      </c>
      <c r="AR1050" s="24">
        <f t="shared" si="252"/>
        <v>82464.907628205139</v>
      </c>
      <c r="AS1050" s="24">
        <f t="shared" si="255"/>
        <v>78538.007264957268</v>
      </c>
      <c r="AT1050" t="s">
        <v>3298</v>
      </c>
      <c r="AU1050" t="s">
        <v>3298</v>
      </c>
      <c r="AV1050" t="s">
        <v>3299</v>
      </c>
      <c r="AW1050">
        <v>7178485</v>
      </c>
      <c r="AX1050" t="s">
        <v>102</v>
      </c>
      <c r="AY1050">
        <v>108.643</v>
      </c>
      <c r="AZ1050" s="3">
        <f t="shared" si="256"/>
        <v>759.04483149586383</v>
      </c>
      <c r="BA1050" s="24">
        <f t="shared" si="257"/>
        <v>78538.007264957268</v>
      </c>
      <c r="BB1050" s="24">
        <f t="shared" si="258"/>
        <v>3926.9003632478707</v>
      </c>
      <c r="BD1050" t="s">
        <v>103</v>
      </c>
      <c r="BE1050">
        <v>1</v>
      </c>
      <c r="BG1050" t="s">
        <v>5327</v>
      </c>
      <c r="BI1050" t="s">
        <v>144</v>
      </c>
      <c r="BN1050" t="s">
        <v>5067</v>
      </c>
      <c r="BO1050" t="s">
        <v>3298</v>
      </c>
      <c r="BP1050" t="s">
        <v>5213</v>
      </c>
      <c r="BS1050" t="e">
        <f>_xlfn.XLOOKUP(AV1050,#REF!,#REF!)</f>
        <v>#REF!</v>
      </c>
    </row>
    <row r="1051" spans="3:71" x14ac:dyDescent="0.2">
      <c r="C1051" t="s">
        <v>94</v>
      </c>
      <c r="E1051" t="s">
        <v>3330</v>
      </c>
      <c r="F1051" t="s">
        <v>3331</v>
      </c>
      <c r="G1051" t="s">
        <v>3332</v>
      </c>
      <c r="H1051" s="1">
        <v>45663</v>
      </c>
      <c r="J1051" t="s">
        <v>4778</v>
      </c>
      <c r="K1051">
        <v>11</v>
      </c>
      <c r="L1051" t="s">
        <v>4667</v>
      </c>
      <c r="M1051" t="s">
        <v>3984</v>
      </c>
      <c r="N1051" t="s">
        <v>4668</v>
      </c>
      <c r="O1051" t="s">
        <v>98</v>
      </c>
      <c r="P1051" t="s">
        <v>99</v>
      </c>
      <c r="Q1051">
        <f t="shared" si="253"/>
        <v>31</v>
      </c>
      <c r="R1051" s="3">
        <v>276500</v>
      </c>
      <c r="S1051" s="3">
        <v>46083.333333333336</v>
      </c>
      <c r="T1051" s="20">
        <v>0</v>
      </c>
      <c r="U1051" s="3">
        <f t="shared" si="261"/>
        <v>0</v>
      </c>
      <c r="V1051" s="21"/>
      <c r="W1051" s="3">
        <v>1107.772435897436</v>
      </c>
      <c r="X1051" s="3">
        <v>640.0462962962963</v>
      </c>
      <c r="Y1051" s="22">
        <v>115.20833333333334</v>
      </c>
      <c r="Z1051">
        <v>75</v>
      </c>
      <c r="AB1051" s="3">
        <v>0</v>
      </c>
      <c r="AC1051" s="3">
        <v>4167</v>
      </c>
      <c r="AD1051" s="3">
        <f t="shared" si="259"/>
        <v>52188.360398860408</v>
      </c>
      <c r="AE1051" s="3">
        <v>4154.166666666667</v>
      </c>
      <c r="AG1051" s="3">
        <f t="shared" si="254"/>
        <v>56342.527065527072</v>
      </c>
      <c r="AJ1051" s="3">
        <v>0</v>
      </c>
      <c r="AK1051" t="s">
        <v>100</v>
      </c>
      <c r="AM1051" s="23">
        <v>0.05</v>
      </c>
      <c r="AN1051" s="24">
        <f t="shared" si="262"/>
        <v>56342.527065527072</v>
      </c>
      <c r="AO1051" s="25">
        <f t="shared" si="249"/>
        <v>2817.1263532763537</v>
      </c>
      <c r="AP1051" s="3">
        <f t="shared" si="263"/>
        <v>29700</v>
      </c>
      <c r="AQ1051" s="24">
        <f t="shared" si="251"/>
        <v>1485</v>
      </c>
      <c r="AR1051" s="24">
        <f t="shared" si="252"/>
        <v>90344.653418803427</v>
      </c>
      <c r="AS1051" s="24">
        <f t="shared" si="255"/>
        <v>86042.527065527072</v>
      </c>
      <c r="AT1051" t="s">
        <v>1283</v>
      </c>
      <c r="AU1051" t="s">
        <v>1283</v>
      </c>
      <c r="AV1051" t="s">
        <v>1284</v>
      </c>
      <c r="AW1051">
        <v>375</v>
      </c>
      <c r="AX1051" t="s">
        <v>102</v>
      </c>
      <c r="AY1051">
        <v>108.643</v>
      </c>
      <c r="AZ1051" s="3">
        <f t="shared" si="256"/>
        <v>831.57362571728902</v>
      </c>
      <c r="BA1051" s="24">
        <f t="shared" si="257"/>
        <v>86042.527065527072</v>
      </c>
      <c r="BB1051" s="24">
        <f t="shared" si="258"/>
        <v>4302.1263532763551</v>
      </c>
      <c r="BD1051" t="s">
        <v>103</v>
      </c>
      <c r="BE1051">
        <v>1</v>
      </c>
      <c r="BG1051" t="s">
        <v>5313</v>
      </c>
      <c r="BI1051" t="s">
        <v>144</v>
      </c>
      <c r="BN1051" t="s">
        <v>5067</v>
      </c>
      <c r="BO1051" t="s">
        <v>5164</v>
      </c>
      <c r="BP1051" t="s">
        <v>5165</v>
      </c>
      <c r="BS1051" t="e">
        <f>_xlfn.XLOOKUP(AV1051,#REF!,#REF!)</f>
        <v>#REF!</v>
      </c>
    </row>
    <row r="1052" spans="3:71" x14ac:dyDescent="0.2">
      <c r="C1052" t="s">
        <v>94</v>
      </c>
      <c r="E1052" t="s">
        <v>3333</v>
      </c>
      <c r="F1052" t="s">
        <v>3334</v>
      </c>
      <c r="G1052" t="s">
        <v>3335</v>
      </c>
      <c r="H1052" s="1">
        <v>45663</v>
      </c>
      <c r="J1052" t="s">
        <v>4778</v>
      </c>
      <c r="K1052">
        <v>11</v>
      </c>
      <c r="L1052" t="s">
        <v>4667</v>
      </c>
      <c r="M1052" t="s">
        <v>3984</v>
      </c>
      <c r="N1052" t="s">
        <v>4668</v>
      </c>
      <c r="O1052" t="s">
        <v>98</v>
      </c>
      <c r="P1052" t="s">
        <v>99</v>
      </c>
      <c r="Q1052">
        <f t="shared" si="253"/>
        <v>31</v>
      </c>
      <c r="R1052" s="3">
        <v>252120</v>
      </c>
      <c r="S1052" s="3">
        <v>46666.666666666664</v>
      </c>
      <c r="T1052" s="20">
        <v>0</v>
      </c>
      <c r="U1052" s="3">
        <f t="shared" si="261"/>
        <v>0</v>
      </c>
      <c r="V1052" s="21"/>
      <c r="W1052" s="3">
        <v>1010.0961538461538</v>
      </c>
      <c r="X1052" s="3">
        <v>583.6111111111112</v>
      </c>
      <c r="Y1052" s="22">
        <v>105.05</v>
      </c>
      <c r="Z1052">
        <v>75</v>
      </c>
      <c r="AB1052" s="3">
        <v>0</v>
      </c>
      <c r="AC1052" s="3">
        <v>4167</v>
      </c>
      <c r="AD1052" s="3">
        <f t="shared" si="259"/>
        <v>52607.423931623933</v>
      </c>
      <c r="AE1052" s="3">
        <v>4154.166666666667</v>
      </c>
      <c r="AG1052" s="3">
        <f t="shared" si="254"/>
        <v>56761.590598290597</v>
      </c>
      <c r="AJ1052" s="3">
        <v>0</v>
      </c>
      <c r="AK1052" t="s">
        <v>100</v>
      </c>
      <c r="AM1052" s="23">
        <v>0.05</v>
      </c>
      <c r="AN1052" s="24">
        <f t="shared" si="262"/>
        <v>56761.590598290597</v>
      </c>
      <c r="AO1052" s="25">
        <f t="shared" si="249"/>
        <v>2838.0795299145302</v>
      </c>
      <c r="AP1052" s="3">
        <f t="shared" si="263"/>
        <v>29700</v>
      </c>
      <c r="AQ1052" s="24">
        <f t="shared" si="251"/>
        <v>1485</v>
      </c>
      <c r="AR1052" s="24">
        <f t="shared" si="252"/>
        <v>90784.670128205122</v>
      </c>
      <c r="AS1052" s="24">
        <f t="shared" si="255"/>
        <v>86461.590598290597</v>
      </c>
      <c r="AT1052" t="s">
        <v>134</v>
      </c>
      <c r="AU1052" t="s">
        <v>134</v>
      </c>
      <c r="AV1052" t="s">
        <v>135</v>
      </c>
      <c r="AW1052">
        <v>34732</v>
      </c>
      <c r="AX1052" t="s">
        <v>136</v>
      </c>
      <c r="AY1052">
        <v>94.088300000000004</v>
      </c>
      <c r="AZ1052" s="3">
        <f t="shared" si="256"/>
        <v>964.88798424676736</v>
      </c>
      <c r="BA1052" s="24">
        <f t="shared" si="257"/>
        <v>86461.590598290597</v>
      </c>
      <c r="BB1052" s="24">
        <f t="shared" si="258"/>
        <v>4323.0795299145248</v>
      </c>
      <c r="BD1052" t="s">
        <v>103</v>
      </c>
      <c r="BE1052">
        <v>1</v>
      </c>
      <c r="BG1052" t="s">
        <v>5305</v>
      </c>
      <c r="BI1052" t="s">
        <v>144</v>
      </c>
      <c r="BN1052" t="s">
        <v>5067</v>
      </c>
      <c r="BO1052" t="s">
        <v>5082</v>
      </c>
      <c r="BP1052" t="s">
        <v>5083</v>
      </c>
      <c r="BS1052" t="e">
        <f>_xlfn.XLOOKUP(AV1052,#REF!,#REF!)</f>
        <v>#REF!</v>
      </c>
    </row>
    <row r="1053" spans="3:71" x14ac:dyDescent="0.2">
      <c r="C1053" t="s">
        <v>94</v>
      </c>
      <c r="E1053" t="s">
        <v>3336</v>
      </c>
      <c r="F1053" t="s">
        <v>3337</v>
      </c>
      <c r="G1053" t="s">
        <v>3338</v>
      </c>
      <c r="H1053" s="1">
        <v>45663</v>
      </c>
      <c r="J1053" t="s">
        <v>4778</v>
      </c>
      <c r="K1053">
        <v>11</v>
      </c>
      <c r="L1053" t="s">
        <v>4667</v>
      </c>
      <c r="M1053" t="s">
        <v>3984</v>
      </c>
      <c r="N1053" t="s">
        <v>4668</v>
      </c>
      <c r="O1053" t="s">
        <v>98</v>
      </c>
      <c r="P1053" t="s">
        <v>99</v>
      </c>
      <c r="Q1053">
        <f t="shared" si="253"/>
        <v>31</v>
      </c>
      <c r="R1053" s="3">
        <v>276500</v>
      </c>
      <c r="S1053" s="3">
        <v>46083.333333333336</v>
      </c>
      <c r="T1053" s="20">
        <v>0</v>
      </c>
      <c r="U1053" s="3">
        <f t="shared" si="261"/>
        <v>0</v>
      </c>
      <c r="V1053" s="21"/>
      <c r="W1053" s="3">
        <v>1107.772435897436</v>
      </c>
      <c r="X1053" s="3">
        <v>640.0462962962963</v>
      </c>
      <c r="Y1053" s="22">
        <v>115.20833333333334</v>
      </c>
      <c r="Z1053">
        <v>75</v>
      </c>
      <c r="AB1053" s="3">
        <v>0</v>
      </c>
      <c r="AC1053" s="3">
        <v>4167</v>
      </c>
      <c r="AD1053" s="3">
        <f t="shared" si="259"/>
        <v>52188.360398860408</v>
      </c>
      <c r="AE1053" s="3">
        <v>4154.166666666667</v>
      </c>
      <c r="AG1053" s="3">
        <f t="shared" si="254"/>
        <v>56342.527065527072</v>
      </c>
      <c r="AJ1053" s="3">
        <v>0</v>
      </c>
      <c r="AK1053" t="s">
        <v>100</v>
      </c>
      <c r="AM1053" s="23">
        <v>0.05</v>
      </c>
      <c r="AN1053" s="24">
        <f t="shared" si="262"/>
        <v>56342.527065527072</v>
      </c>
      <c r="AO1053" s="25">
        <f t="shared" si="249"/>
        <v>2817.1263532763537</v>
      </c>
      <c r="AP1053" s="3">
        <f t="shared" si="263"/>
        <v>29700</v>
      </c>
      <c r="AQ1053" s="24">
        <f t="shared" si="251"/>
        <v>1485</v>
      </c>
      <c r="AR1053" s="24">
        <f t="shared" si="252"/>
        <v>90344.653418803427</v>
      </c>
      <c r="AS1053" s="24">
        <f t="shared" si="255"/>
        <v>86042.527065527072</v>
      </c>
      <c r="AT1053" t="s">
        <v>1283</v>
      </c>
      <c r="AU1053" t="s">
        <v>1283</v>
      </c>
      <c r="AV1053" t="s">
        <v>1284</v>
      </c>
      <c r="AW1053">
        <v>375</v>
      </c>
      <c r="AX1053" t="s">
        <v>102</v>
      </c>
      <c r="AY1053">
        <v>108.643</v>
      </c>
      <c r="AZ1053" s="3">
        <f t="shared" si="256"/>
        <v>831.57362571728902</v>
      </c>
      <c r="BA1053" s="24">
        <f t="shared" si="257"/>
        <v>86042.527065527072</v>
      </c>
      <c r="BB1053" s="24">
        <f t="shared" si="258"/>
        <v>4302.1263532763551</v>
      </c>
      <c r="BD1053" t="s">
        <v>103</v>
      </c>
      <c r="BE1053">
        <v>1</v>
      </c>
      <c r="BG1053" t="s">
        <v>5313</v>
      </c>
      <c r="BI1053" t="s">
        <v>144</v>
      </c>
      <c r="BN1053" t="s">
        <v>5067</v>
      </c>
      <c r="BO1053" t="s">
        <v>5164</v>
      </c>
      <c r="BP1053" t="s">
        <v>5165</v>
      </c>
      <c r="BS1053" t="e">
        <f>_xlfn.XLOOKUP(AV1053,#REF!,#REF!)</f>
        <v>#REF!</v>
      </c>
    </row>
    <row r="1054" spans="3:71" x14ac:dyDescent="0.2">
      <c r="C1054" t="s">
        <v>94</v>
      </c>
      <c r="E1054" t="s">
        <v>3339</v>
      </c>
      <c r="F1054" t="s">
        <v>3340</v>
      </c>
      <c r="G1054" t="s">
        <v>3341</v>
      </c>
      <c r="H1054" s="1">
        <v>45663</v>
      </c>
      <c r="J1054" t="s">
        <v>4778</v>
      </c>
      <c r="K1054">
        <v>11</v>
      </c>
      <c r="L1054" t="s">
        <v>4667</v>
      </c>
      <c r="M1054" t="s">
        <v>3984</v>
      </c>
      <c r="N1054" t="s">
        <v>4668</v>
      </c>
      <c r="O1054" t="s">
        <v>98</v>
      </c>
      <c r="P1054" t="s">
        <v>99</v>
      </c>
      <c r="Q1054">
        <f t="shared" si="253"/>
        <v>31</v>
      </c>
      <c r="R1054" s="3">
        <v>252120</v>
      </c>
      <c r="S1054" s="3">
        <v>40496.25</v>
      </c>
      <c r="T1054" s="20">
        <v>0</v>
      </c>
      <c r="U1054" s="3">
        <f t="shared" si="261"/>
        <v>0</v>
      </c>
      <c r="V1054" s="21"/>
      <c r="W1054" s="3">
        <v>1010.0961538461538</v>
      </c>
      <c r="X1054" s="3">
        <v>583.6111111111112</v>
      </c>
      <c r="Y1054" s="22">
        <v>105.05</v>
      </c>
      <c r="Z1054">
        <v>75</v>
      </c>
      <c r="AB1054" s="3">
        <v>0</v>
      </c>
      <c r="AC1054" s="3">
        <v>4167</v>
      </c>
      <c r="AD1054" s="3">
        <f t="shared" si="259"/>
        <v>46437.007264957268</v>
      </c>
      <c r="AE1054" s="3">
        <v>4154.166666666667</v>
      </c>
      <c r="AG1054" s="3">
        <f t="shared" si="254"/>
        <v>50591.173931623933</v>
      </c>
      <c r="AJ1054" s="3">
        <v>0</v>
      </c>
      <c r="AK1054" t="s">
        <v>100</v>
      </c>
      <c r="AM1054" s="23">
        <v>0.05</v>
      </c>
      <c r="AN1054" s="24">
        <f t="shared" si="262"/>
        <v>50591.173931623933</v>
      </c>
      <c r="AO1054" s="25">
        <f t="shared" si="249"/>
        <v>2529.5586965811967</v>
      </c>
      <c r="AP1054" s="3">
        <f t="shared" si="263"/>
        <v>29700</v>
      </c>
      <c r="AQ1054" s="24">
        <f t="shared" si="251"/>
        <v>1485</v>
      </c>
      <c r="AR1054" s="24">
        <f t="shared" si="252"/>
        <v>84305.732628205122</v>
      </c>
      <c r="AS1054" s="24">
        <f t="shared" si="255"/>
        <v>80291.173931623925</v>
      </c>
      <c r="AT1054" t="s">
        <v>1283</v>
      </c>
      <c r="AU1054" t="s">
        <v>1283</v>
      </c>
      <c r="AV1054" t="s">
        <v>1284</v>
      </c>
      <c r="AW1054">
        <v>375</v>
      </c>
      <c r="AX1054" t="s">
        <v>102</v>
      </c>
      <c r="AY1054">
        <v>108.643</v>
      </c>
      <c r="AZ1054" s="3">
        <f t="shared" si="256"/>
        <v>775.98862907140926</v>
      </c>
      <c r="BA1054" s="24">
        <f t="shared" si="257"/>
        <v>80291.173931623925</v>
      </c>
      <c r="BB1054" s="24">
        <f t="shared" si="258"/>
        <v>4014.5586965811963</v>
      </c>
      <c r="BD1054" t="s">
        <v>103</v>
      </c>
      <c r="BE1054">
        <v>1</v>
      </c>
      <c r="BG1054" t="s">
        <v>5313</v>
      </c>
      <c r="BI1054" t="s">
        <v>144</v>
      </c>
      <c r="BN1054" t="s">
        <v>5067</v>
      </c>
      <c r="BO1054" t="s">
        <v>5164</v>
      </c>
      <c r="BP1054" t="s">
        <v>5165</v>
      </c>
      <c r="BS1054" t="e">
        <f>_xlfn.XLOOKUP(AV1054,#REF!,#REF!)</f>
        <v>#REF!</v>
      </c>
    </row>
    <row r="1055" spans="3:71" x14ac:dyDescent="0.2">
      <c r="C1055" t="s">
        <v>94</v>
      </c>
      <c r="E1055" t="s">
        <v>3342</v>
      </c>
      <c r="F1055" t="s">
        <v>3343</v>
      </c>
      <c r="G1055" t="s">
        <v>3344</v>
      </c>
      <c r="H1055" s="1">
        <v>45670</v>
      </c>
      <c r="J1055" t="s">
        <v>4708</v>
      </c>
      <c r="K1055">
        <v>12</v>
      </c>
      <c r="L1055" t="s">
        <v>4703</v>
      </c>
      <c r="M1055" t="s">
        <v>293</v>
      </c>
      <c r="N1055" t="s">
        <v>4668</v>
      </c>
      <c r="O1055" t="s">
        <v>98</v>
      </c>
      <c r="P1055" t="s">
        <v>99</v>
      </c>
      <c r="Q1055">
        <f t="shared" si="253"/>
        <v>31</v>
      </c>
      <c r="R1055" s="3">
        <v>390000</v>
      </c>
      <c r="S1055" s="3">
        <v>65000.000000000007</v>
      </c>
      <c r="T1055" s="20">
        <v>0</v>
      </c>
      <c r="U1055" s="3">
        <f t="shared" si="261"/>
        <v>0</v>
      </c>
      <c r="V1055" s="21"/>
      <c r="W1055" s="3">
        <v>1562.5</v>
      </c>
      <c r="X1055" s="3">
        <v>902.77777777777783</v>
      </c>
      <c r="Y1055" s="22">
        <v>162.5</v>
      </c>
      <c r="Z1055">
        <v>75</v>
      </c>
      <c r="AB1055" s="3">
        <v>3329.5213121628221</v>
      </c>
      <c r="AC1055" s="3">
        <v>4167</v>
      </c>
      <c r="AD1055" s="3">
        <f t="shared" si="259"/>
        <v>75199.2990899406</v>
      </c>
      <c r="AE1055" s="3">
        <v>5687.5</v>
      </c>
      <c r="AG1055" s="3">
        <f t="shared" si="254"/>
        <v>80886.7990899406</v>
      </c>
      <c r="AJ1055" s="3">
        <v>3900.7409927950625</v>
      </c>
      <c r="AK1055" t="s">
        <v>289</v>
      </c>
      <c r="AL1055" t="s">
        <v>290</v>
      </c>
      <c r="AM1055" s="23">
        <v>8.5000000000000006E-2</v>
      </c>
      <c r="AN1055" s="24">
        <f t="shared" si="262"/>
        <v>84787.540082735664</v>
      </c>
      <c r="AO1055" s="25">
        <f t="shared" si="249"/>
        <v>7206.9409070325319</v>
      </c>
      <c r="AP1055" s="3">
        <f t="shared" si="263"/>
        <v>29700</v>
      </c>
      <c r="AQ1055" s="24">
        <f t="shared" si="251"/>
        <v>2524.5</v>
      </c>
      <c r="AR1055" s="24">
        <f t="shared" si="252"/>
        <v>124218.9809897682</v>
      </c>
      <c r="AS1055" s="24">
        <f t="shared" si="255"/>
        <v>114487.54008273566</v>
      </c>
      <c r="AT1055" t="s">
        <v>188</v>
      </c>
      <c r="AU1055" t="s">
        <v>188</v>
      </c>
      <c r="AV1055" t="s">
        <v>189</v>
      </c>
      <c r="AW1055">
        <v>6391</v>
      </c>
      <c r="AX1055" t="s">
        <v>190</v>
      </c>
      <c r="AY1055">
        <v>65.109899999999996</v>
      </c>
      <c r="AZ1055" s="3">
        <f t="shared" si="256"/>
        <v>1907.8355363741643</v>
      </c>
      <c r="BA1055" s="24">
        <f t="shared" si="257"/>
        <v>114487.54008273566</v>
      </c>
      <c r="BB1055" s="24">
        <f t="shared" si="258"/>
        <v>9731.4409070325346</v>
      </c>
      <c r="BD1055" t="s">
        <v>103</v>
      </c>
      <c r="BE1055">
        <v>1</v>
      </c>
      <c r="BG1055" t="s">
        <v>5308</v>
      </c>
      <c r="BI1055" t="s">
        <v>312</v>
      </c>
      <c r="BN1055" t="s">
        <v>5111</v>
      </c>
      <c r="BO1055" t="s">
        <v>188</v>
      </c>
      <c r="BP1055" t="s">
        <v>188</v>
      </c>
      <c r="BS1055" t="e">
        <f>_xlfn.XLOOKUP(AV1055,#REF!,#REF!)</f>
        <v>#REF!</v>
      </c>
    </row>
    <row r="1056" spans="3:71" x14ac:dyDescent="0.2">
      <c r="C1056" t="s">
        <v>94</v>
      </c>
      <c r="E1056" t="s">
        <v>3345</v>
      </c>
      <c r="F1056" t="s">
        <v>3346</v>
      </c>
      <c r="G1056" t="s">
        <v>3347</v>
      </c>
      <c r="H1056" s="1">
        <v>45670</v>
      </c>
      <c r="J1056" t="s">
        <v>4690</v>
      </c>
      <c r="K1056">
        <v>17</v>
      </c>
      <c r="L1056" t="s">
        <v>4616</v>
      </c>
      <c r="M1056" t="s">
        <v>4464</v>
      </c>
      <c r="N1056" t="s">
        <v>4668</v>
      </c>
      <c r="O1056" t="s">
        <v>98</v>
      </c>
      <c r="P1056" t="s">
        <v>99</v>
      </c>
      <c r="Q1056">
        <f t="shared" si="253"/>
        <v>31</v>
      </c>
      <c r="R1056" s="3">
        <v>2750000</v>
      </c>
      <c r="S1056" s="3">
        <v>455489.33333333331</v>
      </c>
      <c r="T1056" s="20">
        <v>0.15</v>
      </c>
      <c r="U1056" s="3">
        <f t="shared" si="261"/>
        <v>68323.399999999994</v>
      </c>
      <c r="V1056" s="21"/>
      <c r="W1056" s="3">
        <v>11017.628205128205</v>
      </c>
      <c r="X1056" s="3">
        <v>6365.7407407407409</v>
      </c>
      <c r="Y1056" s="22">
        <v>1145.8333333333333</v>
      </c>
      <c r="Z1056">
        <v>75</v>
      </c>
      <c r="AB1056" s="3">
        <v>23332.260887541008</v>
      </c>
      <c r="AC1056" s="3">
        <v>4167</v>
      </c>
      <c r="AD1056" s="3">
        <f t="shared" si="259"/>
        <v>569916.19650007668</v>
      </c>
      <c r="AE1056" s="3">
        <v>12402.5</v>
      </c>
      <c r="AG1056" s="3">
        <f t="shared" si="254"/>
        <v>582318.69650007668</v>
      </c>
      <c r="AJ1056" s="3">
        <v>0</v>
      </c>
      <c r="AK1056" t="s">
        <v>100</v>
      </c>
      <c r="AM1056" s="23">
        <v>0.05</v>
      </c>
      <c r="AN1056" s="24">
        <f t="shared" si="262"/>
        <v>582318.69650007668</v>
      </c>
      <c r="AO1056" s="25">
        <f t="shared" si="249"/>
        <v>29115.934825003835</v>
      </c>
      <c r="AP1056" s="3">
        <f t="shared" si="263"/>
        <v>29700</v>
      </c>
      <c r="AQ1056" s="24">
        <f t="shared" si="251"/>
        <v>1485</v>
      </c>
      <c r="AR1056" s="24">
        <f t="shared" si="252"/>
        <v>642619.63132508053</v>
      </c>
      <c r="AS1056" s="24">
        <f t="shared" si="255"/>
        <v>612018.69650007668</v>
      </c>
      <c r="AT1056" t="s">
        <v>101</v>
      </c>
      <c r="AU1056" t="s">
        <v>101</v>
      </c>
      <c r="AV1056" t="s">
        <v>101</v>
      </c>
      <c r="AW1056">
        <v>2047200</v>
      </c>
      <c r="AX1056" t="s">
        <v>102</v>
      </c>
      <c r="AY1056">
        <v>108.643</v>
      </c>
      <c r="AZ1056" s="3">
        <f t="shared" si="256"/>
        <v>5914.9658176328021</v>
      </c>
      <c r="BA1056" s="24">
        <f t="shared" si="257"/>
        <v>612018.69650007668</v>
      </c>
      <c r="BB1056" s="24">
        <f t="shared" si="258"/>
        <v>30600.934825003846</v>
      </c>
      <c r="BD1056" t="s">
        <v>103</v>
      </c>
      <c r="BE1056">
        <v>1</v>
      </c>
      <c r="BG1056" t="s">
        <v>5304</v>
      </c>
      <c r="BI1056" t="s">
        <v>516</v>
      </c>
      <c r="BN1056" t="s">
        <v>5131</v>
      </c>
      <c r="BO1056" t="s">
        <v>5066</v>
      </c>
      <c r="BP1056" t="s">
        <v>5066</v>
      </c>
    </row>
    <row r="1057" spans="3:71" x14ac:dyDescent="0.2">
      <c r="C1057" t="s">
        <v>94</v>
      </c>
      <c r="E1057" t="s">
        <v>3348</v>
      </c>
      <c r="F1057" t="s">
        <v>3349</v>
      </c>
      <c r="G1057" t="s">
        <v>3350</v>
      </c>
      <c r="H1057" s="1">
        <v>45677</v>
      </c>
      <c r="J1057" t="s">
        <v>4708</v>
      </c>
      <c r="K1057">
        <v>12</v>
      </c>
      <c r="L1057" t="s">
        <v>4703</v>
      </c>
      <c r="M1057" t="s">
        <v>4849</v>
      </c>
      <c r="N1057" t="s">
        <v>4911</v>
      </c>
      <c r="O1057" t="s">
        <v>98</v>
      </c>
      <c r="P1057" t="s">
        <v>99</v>
      </c>
      <c r="Q1057">
        <f t="shared" si="253"/>
        <v>31</v>
      </c>
      <c r="R1057" s="3">
        <v>301500</v>
      </c>
      <c r="S1057" s="3">
        <v>50250</v>
      </c>
      <c r="T1057" s="20">
        <v>0</v>
      </c>
      <c r="U1057" s="3">
        <f t="shared" si="261"/>
        <v>0</v>
      </c>
      <c r="V1057" s="21">
        <v>5400</v>
      </c>
      <c r="W1057" s="3">
        <v>1207.9326923076922</v>
      </c>
      <c r="X1057" s="3">
        <v>697.91666666666663</v>
      </c>
      <c r="Y1057" s="22">
        <v>125.625</v>
      </c>
      <c r="Z1057">
        <v>75</v>
      </c>
      <c r="AB1057" s="3">
        <v>0</v>
      </c>
      <c r="AC1057" s="3">
        <v>4167</v>
      </c>
      <c r="AD1057" s="3">
        <f t="shared" si="259"/>
        <v>61923.474358974359</v>
      </c>
      <c r="AE1057" s="3">
        <v>5687.5</v>
      </c>
      <c r="AG1057" s="3">
        <f t="shared" si="254"/>
        <v>67610.974358974359</v>
      </c>
      <c r="AI1057" s="3">
        <v>5100</v>
      </c>
      <c r="AJ1057" s="3">
        <v>5785.5624142824954</v>
      </c>
      <c r="AK1057" t="s">
        <v>266</v>
      </c>
      <c r="AL1057" t="s">
        <v>267</v>
      </c>
      <c r="AM1057" s="23">
        <v>8.5000000000000006E-2</v>
      </c>
      <c r="AN1057" s="24">
        <f t="shared" si="262"/>
        <v>78496.536773256856</v>
      </c>
      <c r="AO1057" s="25">
        <f t="shared" si="249"/>
        <v>6672.2056257268332</v>
      </c>
      <c r="AP1057" s="3">
        <v>0</v>
      </c>
      <c r="AQ1057" s="24">
        <f t="shared" si="251"/>
        <v>0</v>
      </c>
      <c r="AR1057" s="24">
        <f t="shared" si="252"/>
        <v>85168.742398983683</v>
      </c>
      <c r="AS1057" s="24">
        <f t="shared" si="255"/>
        <v>78496.536773256856</v>
      </c>
      <c r="AT1057" t="s">
        <v>632</v>
      </c>
      <c r="AU1057" t="s">
        <v>1837</v>
      </c>
      <c r="AV1057" t="s">
        <v>1838</v>
      </c>
      <c r="AW1057" t="s">
        <v>4850</v>
      </c>
      <c r="AX1057" t="s">
        <v>169</v>
      </c>
      <c r="AY1057">
        <v>1</v>
      </c>
      <c r="AZ1057" s="3">
        <f t="shared" si="256"/>
        <v>85168.742398983683</v>
      </c>
      <c r="BA1057" s="24">
        <f t="shared" si="257"/>
        <v>78496.536773256856</v>
      </c>
      <c r="BB1057" s="24">
        <f t="shared" si="258"/>
        <v>6672.2056257268268</v>
      </c>
      <c r="BD1057" t="s">
        <v>103</v>
      </c>
      <c r="BE1057">
        <v>1</v>
      </c>
      <c r="BG1057" t="s">
        <v>5317</v>
      </c>
      <c r="BI1057" t="s">
        <v>199</v>
      </c>
      <c r="BN1057" t="s">
        <v>5138</v>
      </c>
      <c r="BO1057" t="s">
        <v>5074</v>
      </c>
      <c r="BP1057" t="s">
        <v>5144</v>
      </c>
      <c r="BS1057" t="e">
        <f>_xlfn.XLOOKUP(AV1057,#REF!,#REF!)</f>
        <v>#REF!</v>
      </c>
    </row>
    <row r="1058" spans="3:71" x14ac:dyDescent="0.2">
      <c r="C1058" t="s">
        <v>94</v>
      </c>
      <c r="E1058" t="s">
        <v>3351</v>
      </c>
      <c r="F1058" t="s">
        <v>3352</v>
      </c>
      <c r="G1058" t="s">
        <v>3353</v>
      </c>
      <c r="H1058" s="1">
        <v>45677</v>
      </c>
      <c r="J1058" t="s">
        <v>4708</v>
      </c>
      <c r="K1058">
        <v>12</v>
      </c>
      <c r="L1058" t="s">
        <v>4703</v>
      </c>
      <c r="M1058" t="s">
        <v>293</v>
      </c>
      <c r="N1058" t="s">
        <v>4668</v>
      </c>
      <c r="O1058" t="s">
        <v>98</v>
      </c>
      <c r="P1058" t="s">
        <v>99</v>
      </c>
      <c r="Q1058">
        <f t="shared" si="253"/>
        <v>31</v>
      </c>
      <c r="R1058" s="3">
        <v>437500</v>
      </c>
      <c r="S1058" s="3">
        <v>77916.666666666672</v>
      </c>
      <c r="T1058" s="20">
        <v>0</v>
      </c>
      <c r="U1058" s="3">
        <f t="shared" si="261"/>
        <v>0</v>
      </c>
      <c r="V1058" s="21"/>
      <c r="W1058" s="3">
        <v>1752.8044871794873</v>
      </c>
      <c r="X1058" s="3">
        <v>1012.7314814814816</v>
      </c>
      <c r="Y1058" s="22">
        <v>182.29166666666669</v>
      </c>
      <c r="Z1058">
        <v>75</v>
      </c>
      <c r="AB1058" s="3">
        <v>0</v>
      </c>
      <c r="AC1058" s="3">
        <v>4167</v>
      </c>
      <c r="AD1058" s="3">
        <f t="shared" si="259"/>
        <v>85106.494301994302</v>
      </c>
      <c r="AE1058" s="3">
        <v>5687.5</v>
      </c>
      <c r="AG1058" s="3">
        <f t="shared" si="254"/>
        <v>90793.994301994302</v>
      </c>
      <c r="AJ1058" s="3">
        <v>5813.1491241962494</v>
      </c>
      <c r="AK1058" t="s">
        <v>229</v>
      </c>
      <c r="AL1058" t="s">
        <v>230</v>
      </c>
      <c r="AM1058" s="23">
        <v>8.5000000000000006E-2</v>
      </c>
      <c r="AN1058" s="24">
        <f t="shared" si="262"/>
        <v>96607.143426190552</v>
      </c>
      <c r="AO1058" s="25">
        <f t="shared" si="249"/>
        <v>8211.6071912261978</v>
      </c>
      <c r="AP1058" s="3">
        <f>+(29700/31)*Q1058</f>
        <v>29700</v>
      </c>
      <c r="AQ1058" s="24">
        <f t="shared" si="251"/>
        <v>2524.5</v>
      </c>
      <c r="AR1058" s="24">
        <f t="shared" si="252"/>
        <v>137043.25061741675</v>
      </c>
      <c r="AS1058" s="24">
        <f t="shared" si="255"/>
        <v>126307.14342619055</v>
      </c>
      <c r="AT1058" t="s">
        <v>134</v>
      </c>
      <c r="AU1058" t="s">
        <v>134</v>
      </c>
      <c r="AV1058" t="s">
        <v>135</v>
      </c>
      <c r="AW1058">
        <v>90349</v>
      </c>
      <c r="AX1058" t="s">
        <v>136</v>
      </c>
      <c r="AY1058">
        <v>94.088300000000004</v>
      </c>
      <c r="AZ1058" s="3">
        <f t="shared" si="256"/>
        <v>1456.5387047849388</v>
      </c>
      <c r="BA1058" s="24">
        <f t="shared" si="257"/>
        <v>126307.14342619055</v>
      </c>
      <c r="BB1058" s="24">
        <f t="shared" si="258"/>
        <v>10736.107191226198</v>
      </c>
      <c r="BD1058" t="s">
        <v>103</v>
      </c>
      <c r="BE1058">
        <v>1</v>
      </c>
      <c r="BG1058" t="s">
        <v>5305</v>
      </c>
      <c r="BI1058" t="s">
        <v>104</v>
      </c>
      <c r="BN1058" t="s">
        <v>5109</v>
      </c>
      <c r="BO1058" t="s">
        <v>5061</v>
      </c>
      <c r="BP1058" t="s">
        <v>5062</v>
      </c>
      <c r="BS1058" t="e">
        <f>_xlfn.XLOOKUP(AV1058,#REF!,#REF!)</f>
        <v>#REF!</v>
      </c>
    </row>
    <row r="1059" spans="3:71" x14ac:dyDescent="0.2">
      <c r="C1059" t="s">
        <v>94</v>
      </c>
      <c r="E1059" t="s">
        <v>3354</v>
      </c>
      <c r="F1059" t="s">
        <v>3355</v>
      </c>
      <c r="G1059" t="s">
        <v>3356</v>
      </c>
      <c r="H1059" s="1">
        <v>45677</v>
      </c>
      <c r="J1059" t="s">
        <v>4708</v>
      </c>
      <c r="K1059">
        <v>12</v>
      </c>
      <c r="L1059" t="s">
        <v>4703</v>
      </c>
      <c r="M1059" t="s">
        <v>293</v>
      </c>
      <c r="N1059" t="s">
        <v>4668</v>
      </c>
      <c r="O1059" t="s">
        <v>98</v>
      </c>
      <c r="P1059" t="s">
        <v>99</v>
      </c>
      <c r="Q1059">
        <f t="shared" si="253"/>
        <v>31</v>
      </c>
      <c r="R1059" s="3">
        <v>450000</v>
      </c>
      <c r="S1059" s="3">
        <v>80000</v>
      </c>
      <c r="T1059" s="20">
        <v>0</v>
      </c>
      <c r="U1059" s="3">
        <f t="shared" si="261"/>
        <v>0</v>
      </c>
      <c r="V1059" s="21"/>
      <c r="W1059" s="3">
        <v>1802.8846153846155</v>
      </c>
      <c r="X1059" s="3">
        <v>1041.6666666666667</v>
      </c>
      <c r="Y1059" s="22">
        <v>187.5</v>
      </c>
      <c r="Z1059">
        <v>75</v>
      </c>
      <c r="AB1059" s="3">
        <v>0</v>
      </c>
      <c r="AC1059" s="3">
        <v>5167</v>
      </c>
      <c r="AD1059" s="3">
        <f t="shared" si="259"/>
        <v>88274.051282051281</v>
      </c>
      <c r="AE1059" s="3">
        <v>5687.5</v>
      </c>
      <c r="AG1059" s="3">
        <f t="shared" si="254"/>
        <v>93961.551282051281</v>
      </c>
      <c r="AJ1059" s="3">
        <v>5785.5624142824954</v>
      </c>
      <c r="AK1059" t="s">
        <v>266</v>
      </c>
      <c r="AL1059" t="s">
        <v>267</v>
      </c>
      <c r="AM1059" s="23">
        <v>8.5000000000000006E-2</v>
      </c>
      <c r="AN1059" s="24">
        <f t="shared" si="262"/>
        <v>99747.113696333778</v>
      </c>
      <c r="AO1059" s="25">
        <f t="shared" si="249"/>
        <v>8478.504664188371</v>
      </c>
      <c r="AP1059" s="3">
        <f>+(29700/31)*Q1059</f>
        <v>29700</v>
      </c>
      <c r="AQ1059" s="24">
        <f t="shared" si="251"/>
        <v>2524.5</v>
      </c>
      <c r="AR1059" s="24">
        <f t="shared" si="252"/>
        <v>140450.11836052214</v>
      </c>
      <c r="AS1059" s="24">
        <f t="shared" si="255"/>
        <v>129447.11369633378</v>
      </c>
      <c r="AT1059" t="s">
        <v>134</v>
      </c>
      <c r="AU1059" t="s">
        <v>134</v>
      </c>
      <c r="AV1059" t="s">
        <v>135</v>
      </c>
      <c r="AW1059">
        <v>35802</v>
      </c>
      <c r="AX1059" t="s">
        <v>136</v>
      </c>
      <c r="AY1059">
        <v>94.088300000000004</v>
      </c>
      <c r="AZ1059" s="3">
        <f t="shared" si="256"/>
        <v>1492.7479650554017</v>
      </c>
      <c r="BA1059" s="24">
        <f t="shared" si="257"/>
        <v>129447.11369633378</v>
      </c>
      <c r="BB1059" s="24">
        <f t="shared" si="258"/>
        <v>11003.004664188367</v>
      </c>
      <c r="BD1059" t="s">
        <v>103</v>
      </c>
      <c r="BE1059">
        <v>1</v>
      </c>
      <c r="BG1059" t="s">
        <v>5305</v>
      </c>
      <c r="BI1059" t="s">
        <v>199</v>
      </c>
      <c r="BN1059" t="s">
        <v>5110</v>
      </c>
      <c r="BO1059" t="s">
        <v>5061</v>
      </c>
      <c r="BP1059" t="s">
        <v>5062</v>
      </c>
      <c r="BS1059" t="e">
        <f>_xlfn.XLOOKUP(AV1059,#REF!,#REF!)</f>
        <v>#REF!</v>
      </c>
    </row>
    <row r="1060" spans="3:71" x14ac:dyDescent="0.2">
      <c r="C1060" t="s">
        <v>94</v>
      </c>
      <c r="E1060" t="s">
        <v>3357</v>
      </c>
      <c r="F1060" t="s">
        <v>3358</v>
      </c>
      <c r="G1060" t="s">
        <v>3359</v>
      </c>
      <c r="H1060" s="1">
        <v>45677</v>
      </c>
      <c r="J1060" t="s">
        <v>4678</v>
      </c>
      <c r="K1060">
        <v>15</v>
      </c>
      <c r="L1060" t="s">
        <v>4691</v>
      </c>
      <c r="M1060" t="s">
        <v>4444</v>
      </c>
      <c r="N1060" t="s">
        <v>4668</v>
      </c>
      <c r="O1060" t="s">
        <v>98</v>
      </c>
      <c r="P1060" t="s">
        <v>99</v>
      </c>
      <c r="Q1060">
        <f t="shared" si="253"/>
        <v>31</v>
      </c>
      <c r="R1060" s="3">
        <v>1000000</v>
      </c>
      <c r="S1060" s="3">
        <v>166666.66666666666</v>
      </c>
      <c r="T1060" s="20">
        <v>0</v>
      </c>
      <c r="U1060" s="3">
        <f t="shared" si="261"/>
        <v>0</v>
      </c>
      <c r="V1060" s="21"/>
      <c r="W1060" s="3">
        <v>4006.4102564102559</v>
      </c>
      <c r="X1060" s="3">
        <v>2314.8148148148148</v>
      </c>
      <c r="Y1060" s="22">
        <v>416.66666666666663</v>
      </c>
      <c r="Z1060">
        <v>75</v>
      </c>
      <c r="AB1060" s="3">
        <v>8536.8926443854762</v>
      </c>
      <c r="AC1060" s="3">
        <v>4167</v>
      </c>
      <c r="AD1060" s="3">
        <f t="shared" si="259"/>
        <v>186183.45104894385</v>
      </c>
      <c r="AE1060" s="3">
        <v>7046.666666666667</v>
      </c>
      <c r="AG1060" s="3">
        <f t="shared" si="254"/>
        <v>193230.11771561051</v>
      </c>
      <c r="AJ1060" s="3">
        <v>7372.3146980524034</v>
      </c>
      <c r="AK1060" t="s">
        <v>433</v>
      </c>
      <c r="AL1060" t="s">
        <v>434</v>
      </c>
      <c r="AM1060" s="23">
        <v>0.1</v>
      </c>
      <c r="AN1060" s="24">
        <f t="shared" si="262"/>
        <v>200602.4324136629</v>
      </c>
      <c r="AO1060" s="25">
        <f t="shared" si="249"/>
        <v>20060.24324136629</v>
      </c>
      <c r="AP1060" s="3">
        <f>+(29700/31)*Q1060</f>
        <v>29700</v>
      </c>
      <c r="AQ1060" s="24">
        <f t="shared" si="251"/>
        <v>2970</v>
      </c>
      <c r="AR1060" s="24">
        <f t="shared" si="252"/>
        <v>253332.67565502919</v>
      </c>
      <c r="AS1060" s="24">
        <f t="shared" si="255"/>
        <v>230302.4324136629</v>
      </c>
      <c r="AT1060" t="s">
        <v>134</v>
      </c>
      <c r="AU1060" t="s">
        <v>134</v>
      </c>
      <c r="AV1060" t="s">
        <v>135</v>
      </c>
      <c r="AW1060">
        <v>90324</v>
      </c>
      <c r="AX1060" t="s">
        <v>136</v>
      </c>
      <c r="AY1060">
        <v>94.088300000000004</v>
      </c>
      <c r="AZ1060" s="3">
        <f t="shared" si="256"/>
        <v>2692.4992337520093</v>
      </c>
      <c r="BA1060" s="24">
        <f t="shared" si="257"/>
        <v>230302.4324136629</v>
      </c>
      <c r="BB1060" s="24">
        <f t="shared" si="258"/>
        <v>23030.24324136629</v>
      </c>
      <c r="BD1060" t="s">
        <v>103</v>
      </c>
      <c r="BE1060">
        <v>1</v>
      </c>
      <c r="BG1060" t="s">
        <v>5305</v>
      </c>
      <c r="BI1060" t="s">
        <v>435</v>
      </c>
      <c r="BN1060" t="s">
        <v>5119</v>
      </c>
      <c r="BO1060" t="s">
        <v>5132</v>
      </c>
      <c r="BP1060" t="s">
        <v>5091</v>
      </c>
      <c r="BS1060" t="e">
        <f>_xlfn.XLOOKUP(AV1060,#REF!,#REF!)</f>
        <v>#REF!</v>
      </c>
    </row>
    <row r="1061" spans="3:71" x14ac:dyDescent="0.2">
      <c r="C1061" t="s">
        <v>94</v>
      </c>
      <c r="E1061" t="s">
        <v>3360</v>
      </c>
      <c r="F1061" t="s">
        <v>3361</v>
      </c>
      <c r="G1061" t="s">
        <v>3362</v>
      </c>
      <c r="H1061" s="1">
        <v>45684</v>
      </c>
      <c r="J1061" t="s">
        <v>4778</v>
      </c>
      <c r="K1061">
        <v>11</v>
      </c>
      <c r="L1061" t="s">
        <v>4667</v>
      </c>
      <c r="M1061" t="s">
        <v>3984</v>
      </c>
      <c r="N1061" t="s">
        <v>4668</v>
      </c>
      <c r="O1061" t="s">
        <v>98</v>
      </c>
      <c r="P1061" t="s">
        <v>99</v>
      </c>
      <c r="Q1061">
        <f t="shared" si="253"/>
        <v>31</v>
      </c>
      <c r="R1061" s="3">
        <v>307500</v>
      </c>
      <c r="S1061" s="3">
        <v>51250</v>
      </c>
      <c r="T1061" s="20">
        <v>0</v>
      </c>
      <c r="U1061" s="3">
        <f t="shared" si="261"/>
        <v>0</v>
      </c>
      <c r="V1061" s="21"/>
      <c r="W1061" s="3">
        <v>1231.9711538461538</v>
      </c>
      <c r="X1061" s="3">
        <v>711.80555555555554</v>
      </c>
      <c r="Y1061" s="22">
        <v>128.125</v>
      </c>
      <c r="Z1061">
        <v>75</v>
      </c>
      <c r="AB1061" s="3">
        <v>0</v>
      </c>
      <c r="AC1061" s="3">
        <v>4167</v>
      </c>
      <c r="AD1061" s="3">
        <f t="shared" si="259"/>
        <v>57563.901709401711</v>
      </c>
      <c r="AE1061" s="3">
        <v>4154.166666666667</v>
      </c>
      <c r="AG1061" s="3">
        <f t="shared" si="254"/>
        <v>61718.068376068375</v>
      </c>
      <c r="AJ1061" s="3">
        <v>4428.6782206037651</v>
      </c>
      <c r="AK1061" t="s">
        <v>166</v>
      </c>
      <c r="AL1061" t="s">
        <v>165</v>
      </c>
      <c r="AM1061" s="23">
        <v>0.05</v>
      </c>
      <c r="AN1061" s="24">
        <f t="shared" si="262"/>
        <v>66146.746596672136</v>
      </c>
      <c r="AO1061" s="25">
        <f t="shared" si="249"/>
        <v>3307.3373298336069</v>
      </c>
      <c r="AP1061" s="3">
        <f>+(29700/31)*Q1061</f>
        <v>29700</v>
      </c>
      <c r="AQ1061" s="24">
        <f t="shared" si="251"/>
        <v>1485</v>
      </c>
      <c r="AR1061" s="24">
        <f t="shared" si="252"/>
        <v>100639.08392650574</v>
      </c>
      <c r="AS1061" s="24">
        <f t="shared" si="255"/>
        <v>95846.746596672136</v>
      </c>
      <c r="AT1061" t="s">
        <v>1010</v>
      </c>
      <c r="AU1061" t="s">
        <v>1010</v>
      </c>
      <c r="AV1061" t="s">
        <v>1011</v>
      </c>
      <c r="AW1061" t="s">
        <v>4863</v>
      </c>
      <c r="AX1061" t="s">
        <v>157</v>
      </c>
      <c r="AY1061">
        <v>125.569</v>
      </c>
      <c r="AZ1061" s="3">
        <f t="shared" si="256"/>
        <v>801.46440543848996</v>
      </c>
      <c r="BA1061" s="24">
        <f t="shared" si="257"/>
        <v>95846.746596672136</v>
      </c>
      <c r="BB1061" s="24">
        <f t="shared" si="258"/>
        <v>4792.3373298336082</v>
      </c>
      <c r="BD1061" t="s">
        <v>103</v>
      </c>
      <c r="BE1061">
        <v>1</v>
      </c>
      <c r="BG1061" t="s">
        <v>5312</v>
      </c>
      <c r="BI1061" t="s">
        <v>144</v>
      </c>
      <c r="BN1061" t="s">
        <v>5067</v>
      </c>
      <c r="BO1061" t="s">
        <v>5074</v>
      </c>
      <c r="BP1061" t="s">
        <v>5152</v>
      </c>
      <c r="BS1061" t="e">
        <f>_xlfn.XLOOKUP(AV1061,#REF!,#REF!)</f>
        <v>#REF!</v>
      </c>
    </row>
    <row r="1062" spans="3:71" x14ac:dyDescent="0.2">
      <c r="C1062" t="s">
        <v>94</v>
      </c>
      <c r="E1062" t="s">
        <v>3363</v>
      </c>
      <c r="F1062" t="s">
        <v>3364</v>
      </c>
      <c r="G1062" t="s">
        <v>3365</v>
      </c>
      <c r="H1062" s="1">
        <v>45684</v>
      </c>
      <c r="J1062" t="s">
        <v>4678</v>
      </c>
      <c r="K1062">
        <v>15</v>
      </c>
      <c r="L1062" t="s">
        <v>4791</v>
      </c>
      <c r="M1062" t="s">
        <v>4579</v>
      </c>
      <c r="N1062" t="s">
        <v>4668</v>
      </c>
      <c r="O1062" t="s">
        <v>98</v>
      </c>
      <c r="P1062" t="s">
        <v>99</v>
      </c>
      <c r="Q1062">
        <f t="shared" si="253"/>
        <v>31</v>
      </c>
      <c r="R1062" s="3">
        <v>925000</v>
      </c>
      <c r="S1062" s="3">
        <v>154166.66666666666</v>
      </c>
      <c r="T1062" s="20">
        <v>0</v>
      </c>
      <c r="U1062" s="3">
        <f t="shared" si="261"/>
        <v>0</v>
      </c>
      <c r="V1062" s="21"/>
      <c r="W1062" s="3">
        <v>3705.9294871794868</v>
      </c>
      <c r="X1062" s="3">
        <v>2141.2037037037035</v>
      </c>
      <c r="Y1062" s="22">
        <v>385.41666666666663</v>
      </c>
      <c r="Z1062">
        <v>75</v>
      </c>
      <c r="AB1062" s="3">
        <v>0</v>
      </c>
      <c r="AC1062" s="3">
        <v>4167</v>
      </c>
      <c r="AD1062" s="3">
        <f t="shared" si="259"/>
        <v>164641.21652421652</v>
      </c>
      <c r="AE1062" s="3">
        <v>23570.833333333332</v>
      </c>
      <c r="AG1062" s="3">
        <f t="shared" si="254"/>
        <v>188212.04985754986</v>
      </c>
      <c r="AJ1062" s="3">
        <v>0</v>
      </c>
      <c r="AK1062" t="s">
        <v>100</v>
      </c>
      <c r="AM1062" s="23">
        <v>8.5000000000000006E-2</v>
      </c>
      <c r="AN1062" s="24">
        <f t="shared" si="262"/>
        <v>188212.04985754986</v>
      </c>
      <c r="AO1062" s="25">
        <f t="shared" si="249"/>
        <v>15998.024237891739</v>
      </c>
      <c r="AP1062" s="3">
        <f>+(29700/31)*Q1062</f>
        <v>29700</v>
      </c>
      <c r="AQ1062" s="24">
        <f t="shared" si="251"/>
        <v>2524.5</v>
      </c>
      <c r="AR1062" s="24">
        <f t="shared" si="252"/>
        <v>236434.57409544161</v>
      </c>
      <c r="AS1062" s="24">
        <f t="shared" si="255"/>
        <v>217912.04985754986</v>
      </c>
      <c r="AT1062" t="s">
        <v>632</v>
      </c>
      <c r="AU1062" t="s">
        <v>632</v>
      </c>
      <c r="AV1062" t="s">
        <v>633</v>
      </c>
      <c r="AW1062" t="s">
        <v>4955</v>
      </c>
      <c r="AX1062" t="s">
        <v>157</v>
      </c>
      <c r="AY1062">
        <v>125.569</v>
      </c>
      <c r="AZ1062" s="3">
        <f t="shared" si="256"/>
        <v>1882.9056064430042</v>
      </c>
      <c r="BA1062" s="24">
        <f t="shared" si="257"/>
        <v>217912.04985754986</v>
      </c>
      <c r="BB1062" s="24">
        <f t="shared" si="258"/>
        <v>18522.524237891746</v>
      </c>
      <c r="BD1062" t="s">
        <v>103</v>
      </c>
      <c r="BE1062">
        <v>1</v>
      </c>
      <c r="BG1062" t="s">
        <v>5310</v>
      </c>
      <c r="BI1062" t="s">
        <v>209</v>
      </c>
      <c r="BN1062" t="s">
        <v>5090</v>
      </c>
      <c r="BO1062" t="s">
        <v>5061</v>
      </c>
      <c r="BP1062" t="s">
        <v>5062</v>
      </c>
      <c r="BS1062" t="e">
        <f>_xlfn.XLOOKUP(AV1062,#REF!,#REF!)</f>
        <v>#REF!</v>
      </c>
    </row>
    <row r="1063" spans="3:71" x14ac:dyDescent="0.2">
      <c r="C1063" t="s">
        <v>94</v>
      </c>
      <c r="E1063" t="s">
        <v>3366</v>
      </c>
      <c r="F1063" t="s">
        <v>3367</v>
      </c>
      <c r="G1063" t="s">
        <v>3368</v>
      </c>
      <c r="H1063" s="1">
        <v>45691</v>
      </c>
      <c r="J1063" t="s">
        <v>4678</v>
      </c>
      <c r="K1063">
        <v>15</v>
      </c>
      <c r="L1063" t="s">
        <v>4667</v>
      </c>
      <c r="M1063" t="s">
        <v>3984</v>
      </c>
      <c r="N1063" t="s">
        <v>4911</v>
      </c>
      <c r="O1063" t="s">
        <v>98</v>
      </c>
      <c r="P1063" t="s">
        <v>99</v>
      </c>
      <c r="Q1063">
        <f t="shared" si="253"/>
        <v>31</v>
      </c>
      <c r="R1063" s="3">
        <v>725000</v>
      </c>
      <c r="S1063" s="3">
        <v>125833.33333333333</v>
      </c>
      <c r="T1063" s="20">
        <v>0</v>
      </c>
      <c r="U1063" s="3">
        <f t="shared" si="261"/>
        <v>0</v>
      </c>
      <c r="V1063" s="21"/>
      <c r="W1063" s="3">
        <v>2904.6474358974356</v>
      </c>
      <c r="X1063" s="3">
        <v>1678.2407407407406</v>
      </c>
      <c r="Y1063" s="22">
        <v>302.08333333333331</v>
      </c>
      <c r="Z1063">
        <v>75</v>
      </c>
      <c r="AB1063" s="3">
        <v>0</v>
      </c>
      <c r="AC1063" s="3">
        <v>4167</v>
      </c>
      <c r="AD1063" s="3">
        <f t="shared" si="259"/>
        <v>134960.30484330485</v>
      </c>
      <c r="AE1063" s="3">
        <v>4154.166666666667</v>
      </c>
      <c r="AG1063" s="3">
        <f t="shared" si="254"/>
        <v>139114.47150997151</v>
      </c>
      <c r="AJ1063" s="3">
        <v>4428.6782206037651</v>
      </c>
      <c r="AK1063" t="s">
        <v>166</v>
      </c>
      <c r="AL1063" t="s">
        <v>165</v>
      </c>
      <c r="AM1063" s="23">
        <v>0.05</v>
      </c>
      <c r="AN1063" s="24">
        <f t="shared" si="262"/>
        <v>143543.14973057527</v>
      </c>
      <c r="AO1063" s="25">
        <f t="shared" si="249"/>
        <v>7177.1574865287639</v>
      </c>
      <c r="AP1063" s="3">
        <v>0</v>
      </c>
      <c r="AQ1063" s="24">
        <f t="shared" si="251"/>
        <v>0</v>
      </c>
      <c r="AR1063" s="24">
        <f t="shared" si="252"/>
        <v>150720.30721710404</v>
      </c>
      <c r="AS1063" s="24">
        <f t="shared" si="255"/>
        <v>143543.14973057527</v>
      </c>
      <c r="AT1063" t="s">
        <v>225</v>
      </c>
      <c r="AU1063" t="s">
        <v>1837</v>
      </c>
      <c r="AV1063" t="s">
        <v>1838</v>
      </c>
      <c r="AW1063" t="s">
        <v>4936</v>
      </c>
      <c r="AX1063" t="s">
        <v>169</v>
      </c>
      <c r="AY1063">
        <v>1</v>
      </c>
      <c r="AZ1063" s="3">
        <f t="shared" si="256"/>
        <v>150720.30721710404</v>
      </c>
      <c r="BA1063" s="24">
        <f t="shared" si="257"/>
        <v>143543.14973057527</v>
      </c>
      <c r="BB1063" s="24">
        <f t="shared" si="258"/>
        <v>7177.1574865287694</v>
      </c>
      <c r="BD1063" t="s">
        <v>103</v>
      </c>
      <c r="BE1063">
        <v>1</v>
      </c>
      <c r="BG1063" t="s">
        <v>5317</v>
      </c>
      <c r="BI1063" t="s">
        <v>144</v>
      </c>
      <c r="BN1063" t="s">
        <v>5214</v>
      </c>
      <c r="BO1063" t="s">
        <v>5074</v>
      </c>
      <c r="BP1063" t="s">
        <v>5163</v>
      </c>
      <c r="BS1063" t="e">
        <f>_xlfn.XLOOKUP(AV1063,#REF!,#REF!)</f>
        <v>#REF!</v>
      </c>
    </row>
    <row r="1064" spans="3:71" x14ac:dyDescent="0.2">
      <c r="C1064" t="s">
        <v>94</v>
      </c>
      <c r="E1064" t="s">
        <v>3369</v>
      </c>
      <c r="F1064" t="s">
        <v>3370</v>
      </c>
      <c r="G1064" t="s">
        <v>3371</v>
      </c>
      <c r="H1064" s="1">
        <v>45691</v>
      </c>
      <c r="J1064" t="s">
        <v>4778</v>
      </c>
      <c r="K1064">
        <v>11</v>
      </c>
      <c r="L1064" t="s">
        <v>4667</v>
      </c>
      <c r="M1064" t="s">
        <v>4849</v>
      </c>
      <c r="N1064" t="s">
        <v>4911</v>
      </c>
      <c r="O1064" t="s">
        <v>98</v>
      </c>
      <c r="P1064" t="s">
        <v>99</v>
      </c>
      <c r="Q1064">
        <f t="shared" si="253"/>
        <v>31</v>
      </c>
      <c r="R1064" s="3">
        <v>300000</v>
      </c>
      <c r="S1064" s="3">
        <v>55000</v>
      </c>
      <c r="T1064" s="20">
        <v>0</v>
      </c>
      <c r="U1064" s="3">
        <f t="shared" si="261"/>
        <v>0</v>
      </c>
      <c r="V1064" s="21"/>
      <c r="W1064" s="3">
        <v>1201.9230769230769</v>
      </c>
      <c r="X1064" s="3">
        <v>694.44444444444457</v>
      </c>
      <c r="Y1064" s="22">
        <v>125</v>
      </c>
      <c r="Z1064">
        <v>75</v>
      </c>
      <c r="AB1064" s="3">
        <v>0</v>
      </c>
      <c r="AC1064" s="3">
        <v>4167</v>
      </c>
      <c r="AD1064" s="3">
        <f t="shared" si="259"/>
        <v>61263.367521367523</v>
      </c>
      <c r="AE1064" s="3">
        <v>4154.166666666667</v>
      </c>
      <c r="AG1064" s="3">
        <f t="shared" si="254"/>
        <v>65417.534188034188</v>
      </c>
      <c r="AJ1064" s="3">
        <v>4428.6782206037651</v>
      </c>
      <c r="AK1064" t="s">
        <v>166</v>
      </c>
      <c r="AL1064" t="s">
        <v>165</v>
      </c>
      <c r="AM1064" s="23">
        <v>0.05</v>
      </c>
      <c r="AN1064" s="24">
        <f t="shared" si="262"/>
        <v>69846.212408637948</v>
      </c>
      <c r="AO1064" s="25">
        <f t="shared" si="249"/>
        <v>3492.3106204318974</v>
      </c>
      <c r="AP1064" s="3">
        <v>0</v>
      </c>
      <c r="AQ1064" s="24">
        <f t="shared" si="251"/>
        <v>0</v>
      </c>
      <c r="AR1064" s="24">
        <f t="shared" si="252"/>
        <v>73338.523029069853</v>
      </c>
      <c r="AS1064" s="24">
        <f t="shared" si="255"/>
        <v>69846.212408637948</v>
      </c>
      <c r="AT1064" t="s">
        <v>225</v>
      </c>
      <c r="AU1064" t="s">
        <v>1837</v>
      </c>
      <c r="AV1064" t="s">
        <v>1838</v>
      </c>
      <c r="AW1064" t="s">
        <v>4936</v>
      </c>
      <c r="AX1064" t="s">
        <v>169</v>
      </c>
      <c r="AY1064">
        <v>1</v>
      </c>
      <c r="AZ1064" s="3">
        <f t="shared" si="256"/>
        <v>73338.523029069853</v>
      </c>
      <c r="BA1064" s="24">
        <f t="shared" si="257"/>
        <v>69846.212408637948</v>
      </c>
      <c r="BB1064" s="24">
        <f t="shared" si="258"/>
        <v>3492.3106204319047</v>
      </c>
      <c r="BD1064" t="s">
        <v>103</v>
      </c>
      <c r="BE1064">
        <v>1</v>
      </c>
      <c r="BG1064" t="s">
        <v>5317</v>
      </c>
      <c r="BI1064" t="s">
        <v>144</v>
      </c>
      <c r="BN1064" t="s">
        <v>5214</v>
      </c>
      <c r="BO1064" t="s">
        <v>5074</v>
      </c>
      <c r="BP1064" t="s">
        <v>5163</v>
      </c>
      <c r="BS1064" t="e">
        <f>_xlfn.XLOOKUP(AV1064,#REF!,#REF!)</f>
        <v>#REF!</v>
      </c>
    </row>
    <row r="1065" spans="3:71" x14ac:dyDescent="0.2">
      <c r="C1065" t="s">
        <v>94</v>
      </c>
      <c r="E1065" t="s">
        <v>3372</v>
      </c>
      <c r="F1065" t="s">
        <v>3373</v>
      </c>
      <c r="G1065" t="s">
        <v>3374</v>
      </c>
      <c r="H1065" s="1">
        <v>45691</v>
      </c>
      <c r="J1065" t="s">
        <v>4778</v>
      </c>
      <c r="K1065">
        <v>11</v>
      </c>
      <c r="L1065" t="s">
        <v>4667</v>
      </c>
      <c r="M1065" t="s">
        <v>4849</v>
      </c>
      <c r="N1065" t="s">
        <v>4911</v>
      </c>
      <c r="O1065" t="s">
        <v>98</v>
      </c>
      <c r="P1065" t="s">
        <v>99</v>
      </c>
      <c r="Q1065">
        <f t="shared" si="253"/>
        <v>31</v>
      </c>
      <c r="R1065" s="3">
        <v>300000</v>
      </c>
      <c r="S1065" s="3">
        <v>55000</v>
      </c>
      <c r="T1065" s="20">
        <v>0</v>
      </c>
      <c r="U1065" s="3">
        <f t="shared" si="261"/>
        <v>0</v>
      </c>
      <c r="V1065" s="21"/>
      <c r="W1065" s="3">
        <v>1201.9230769230769</v>
      </c>
      <c r="X1065" s="3">
        <v>694.44444444444457</v>
      </c>
      <c r="Y1065" s="22">
        <v>125</v>
      </c>
      <c r="Z1065">
        <v>75</v>
      </c>
      <c r="AB1065" s="3">
        <v>2561.1702401252478</v>
      </c>
      <c r="AC1065" s="3">
        <v>4167</v>
      </c>
      <c r="AD1065" s="3">
        <f t="shared" si="259"/>
        <v>63824.537761492771</v>
      </c>
      <c r="AE1065" s="3">
        <v>4154.166666666667</v>
      </c>
      <c r="AG1065" s="3">
        <f t="shared" si="254"/>
        <v>67978.704428159443</v>
      </c>
      <c r="AJ1065" s="3">
        <v>4428.6782206037651</v>
      </c>
      <c r="AK1065" t="s">
        <v>166</v>
      </c>
      <c r="AL1065" t="s">
        <v>165</v>
      </c>
      <c r="AM1065" s="23">
        <v>0.05</v>
      </c>
      <c r="AN1065" s="24">
        <f t="shared" si="262"/>
        <v>72407.382648763203</v>
      </c>
      <c r="AO1065" s="25">
        <f t="shared" si="249"/>
        <v>3620.3691324381602</v>
      </c>
      <c r="AP1065" s="3">
        <v>0</v>
      </c>
      <c r="AQ1065" s="24">
        <f t="shared" si="251"/>
        <v>0</v>
      </c>
      <c r="AR1065" s="24">
        <f t="shared" si="252"/>
        <v>76027.751781201368</v>
      </c>
      <c r="AS1065" s="24">
        <f t="shared" si="255"/>
        <v>72407.382648763203</v>
      </c>
      <c r="AT1065" t="s">
        <v>225</v>
      </c>
      <c r="AU1065" t="s">
        <v>1837</v>
      </c>
      <c r="AV1065" t="s">
        <v>1838</v>
      </c>
      <c r="AW1065" t="s">
        <v>4936</v>
      </c>
      <c r="AX1065" t="s">
        <v>169</v>
      </c>
      <c r="AY1065">
        <v>1</v>
      </c>
      <c r="AZ1065" s="3">
        <f t="shared" si="256"/>
        <v>76027.751781201368</v>
      </c>
      <c r="BA1065" s="24">
        <f t="shared" si="257"/>
        <v>72407.382648763203</v>
      </c>
      <c r="BB1065" s="24">
        <f t="shared" si="258"/>
        <v>3620.3691324381653</v>
      </c>
      <c r="BD1065" t="s">
        <v>103</v>
      </c>
      <c r="BE1065">
        <v>1</v>
      </c>
      <c r="BG1065" t="s">
        <v>5317</v>
      </c>
      <c r="BI1065" t="s">
        <v>144</v>
      </c>
      <c r="BN1065" t="s">
        <v>5214</v>
      </c>
      <c r="BO1065" t="s">
        <v>5074</v>
      </c>
      <c r="BP1065" t="s">
        <v>5163</v>
      </c>
      <c r="BS1065" t="e">
        <f>_xlfn.XLOOKUP(AV1065,#REF!,#REF!)</f>
        <v>#REF!</v>
      </c>
    </row>
    <row r="1066" spans="3:71" x14ac:dyDescent="0.2">
      <c r="C1066" t="s">
        <v>94</v>
      </c>
      <c r="E1066" t="s">
        <v>3375</v>
      </c>
      <c r="F1066" t="s">
        <v>3376</v>
      </c>
      <c r="G1066" t="s">
        <v>3377</v>
      </c>
      <c r="H1066" s="1">
        <v>45691</v>
      </c>
      <c r="J1066" t="s">
        <v>4778</v>
      </c>
      <c r="K1066">
        <v>11</v>
      </c>
      <c r="L1066" t="s">
        <v>4667</v>
      </c>
      <c r="M1066" t="s">
        <v>4849</v>
      </c>
      <c r="N1066" t="s">
        <v>4911</v>
      </c>
      <c r="O1066" t="s">
        <v>98</v>
      </c>
      <c r="P1066" t="s">
        <v>99</v>
      </c>
      <c r="Q1066">
        <f t="shared" si="253"/>
        <v>31</v>
      </c>
      <c r="R1066" s="3">
        <v>300000</v>
      </c>
      <c r="S1066" s="3">
        <v>55000</v>
      </c>
      <c r="T1066" s="20">
        <v>0</v>
      </c>
      <c r="U1066" s="3">
        <f t="shared" si="261"/>
        <v>0</v>
      </c>
      <c r="V1066" s="21"/>
      <c r="W1066" s="3">
        <v>1201.9230769230769</v>
      </c>
      <c r="X1066" s="3">
        <v>694.44444444444457</v>
      </c>
      <c r="Y1066" s="22">
        <v>125</v>
      </c>
      <c r="Z1066">
        <v>75</v>
      </c>
      <c r="AB1066" s="3">
        <v>0</v>
      </c>
      <c r="AC1066" s="3">
        <v>4167</v>
      </c>
      <c r="AD1066" s="3">
        <f t="shared" si="259"/>
        <v>61263.367521367523</v>
      </c>
      <c r="AE1066" s="3">
        <v>4154.166666666667</v>
      </c>
      <c r="AG1066" s="3">
        <f t="shared" si="254"/>
        <v>65417.534188034188</v>
      </c>
      <c r="AJ1066" s="3">
        <v>4428.6782206037651</v>
      </c>
      <c r="AK1066" t="s">
        <v>166</v>
      </c>
      <c r="AL1066" t="s">
        <v>165</v>
      </c>
      <c r="AM1066" s="23">
        <v>0.05</v>
      </c>
      <c r="AN1066" s="24">
        <f t="shared" si="262"/>
        <v>69846.212408637948</v>
      </c>
      <c r="AO1066" s="25">
        <f t="shared" si="249"/>
        <v>3492.3106204318974</v>
      </c>
      <c r="AP1066" s="3">
        <v>0</v>
      </c>
      <c r="AQ1066" s="24">
        <f t="shared" si="251"/>
        <v>0</v>
      </c>
      <c r="AR1066" s="24">
        <f t="shared" si="252"/>
        <v>73338.523029069853</v>
      </c>
      <c r="AS1066" s="24">
        <f t="shared" si="255"/>
        <v>69846.212408637948</v>
      </c>
      <c r="AT1066" t="s">
        <v>225</v>
      </c>
      <c r="AU1066" t="s">
        <v>1837</v>
      </c>
      <c r="AV1066" t="s">
        <v>1838</v>
      </c>
      <c r="AW1066" t="s">
        <v>4936</v>
      </c>
      <c r="AX1066" t="s">
        <v>169</v>
      </c>
      <c r="AY1066">
        <v>1</v>
      </c>
      <c r="AZ1066" s="3">
        <f t="shared" si="256"/>
        <v>73338.523029069853</v>
      </c>
      <c r="BA1066" s="24">
        <f t="shared" si="257"/>
        <v>69846.212408637948</v>
      </c>
      <c r="BB1066" s="24">
        <f t="shared" si="258"/>
        <v>3492.3106204319047</v>
      </c>
      <c r="BD1066" t="s">
        <v>103</v>
      </c>
      <c r="BE1066">
        <v>1</v>
      </c>
      <c r="BG1066" t="s">
        <v>5317</v>
      </c>
      <c r="BI1066" t="s">
        <v>144</v>
      </c>
      <c r="BN1066" t="s">
        <v>5214</v>
      </c>
      <c r="BO1066" t="s">
        <v>5074</v>
      </c>
      <c r="BP1066" t="s">
        <v>5163</v>
      </c>
      <c r="BS1066" t="e">
        <f>_xlfn.XLOOKUP(AV1066,#REF!,#REF!)</f>
        <v>#REF!</v>
      </c>
    </row>
    <row r="1067" spans="3:71" x14ac:dyDescent="0.2">
      <c r="C1067" t="s">
        <v>94</v>
      </c>
      <c r="E1067" t="s">
        <v>3378</v>
      </c>
      <c r="F1067" t="s">
        <v>3379</v>
      </c>
      <c r="G1067" t="s">
        <v>3380</v>
      </c>
      <c r="H1067" s="1">
        <v>45698</v>
      </c>
      <c r="J1067" t="s">
        <v>4678</v>
      </c>
      <c r="K1067">
        <v>15</v>
      </c>
      <c r="L1067" t="s">
        <v>4791</v>
      </c>
      <c r="M1067" t="s">
        <v>4579</v>
      </c>
      <c r="N1067" t="s">
        <v>4668</v>
      </c>
      <c r="O1067" t="s">
        <v>98</v>
      </c>
      <c r="P1067" t="s">
        <v>99</v>
      </c>
      <c r="Q1067">
        <f t="shared" si="253"/>
        <v>31</v>
      </c>
      <c r="R1067" s="3">
        <v>925000</v>
      </c>
      <c r="S1067" s="3">
        <v>159166.66666666666</v>
      </c>
      <c r="T1067" s="20">
        <v>0</v>
      </c>
      <c r="U1067" s="3">
        <f t="shared" si="261"/>
        <v>0</v>
      </c>
      <c r="V1067" s="21"/>
      <c r="W1067" s="3">
        <v>3705.9294871794868</v>
      </c>
      <c r="X1067" s="3">
        <v>2141.2037037037035</v>
      </c>
      <c r="Y1067" s="22">
        <v>385.41666666666663</v>
      </c>
      <c r="Z1067">
        <v>75</v>
      </c>
      <c r="AB1067" s="3">
        <v>0</v>
      </c>
      <c r="AC1067" s="3">
        <v>4167</v>
      </c>
      <c r="AD1067" s="3">
        <f t="shared" si="259"/>
        <v>169641.21652421652</v>
      </c>
      <c r="AE1067" s="3">
        <v>23570.833333333332</v>
      </c>
      <c r="AG1067" s="3">
        <f t="shared" si="254"/>
        <v>193212.04985754986</v>
      </c>
      <c r="AJ1067" s="3">
        <v>0</v>
      </c>
      <c r="AK1067" t="s">
        <v>100</v>
      </c>
      <c r="AM1067" s="23">
        <v>8.5000000000000006E-2</v>
      </c>
      <c r="AN1067" s="24">
        <f t="shared" si="262"/>
        <v>193212.04985754986</v>
      </c>
      <c r="AO1067" s="25">
        <f t="shared" si="249"/>
        <v>16423.024237891739</v>
      </c>
      <c r="AP1067" s="3">
        <f t="shared" ref="AP1067:AP1074" si="264">+(29700/31)*Q1067</f>
        <v>29700</v>
      </c>
      <c r="AQ1067" s="24">
        <f t="shared" si="251"/>
        <v>2524.5</v>
      </c>
      <c r="AR1067" s="24">
        <f t="shared" si="252"/>
        <v>241859.57409544161</v>
      </c>
      <c r="AS1067" s="24">
        <f t="shared" si="255"/>
        <v>222912.04985754986</v>
      </c>
      <c r="AT1067" t="s">
        <v>134</v>
      </c>
      <c r="AU1067" t="s">
        <v>134</v>
      </c>
      <c r="AV1067" t="s">
        <v>135</v>
      </c>
      <c r="AW1067">
        <v>35921</v>
      </c>
      <c r="AX1067" t="s">
        <v>136</v>
      </c>
      <c r="AY1067">
        <v>94.088300000000004</v>
      </c>
      <c r="AZ1067" s="3">
        <f t="shared" si="256"/>
        <v>2570.5595073504528</v>
      </c>
      <c r="BA1067" s="24">
        <f t="shared" si="257"/>
        <v>222912.04985754986</v>
      </c>
      <c r="BB1067" s="24">
        <f t="shared" si="258"/>
        <v>18947.524237891746</v>
      </c>
      <c r="BD1067" t="s">
        <v>103</v>
      </c>
      <c r="BE1067">
        <v>1</v>
      </c>
      <c r="BG1067" t="s">
        <v>5305</v>
      </c>
      <c r="BI1067" t="s">
        <v>209</v>
      </c>
      <c r="BN1067" t="s">
        <v>5090</v>
      </c>
      <c r="BO1067" t="s">
        <v>5061</v>
      </c>
      <c r="BP1067" t="s">
        <v>5091</v>
      </c>
      <c r="BS1067" t="e">
        <f>_xlfn.XLOOKUP(AV1067,#REF!,#REF!)</f>
        <v>#REF!</v>
      </c>
    </row>
    <row r="1068" spans="3:71" x14ac:dyDescent="0.2">
      <c r="C1068" t="s">
        <v>94</v>
      </c>
      <c r="E1068" t="s">
        <v>3381</v>
      </c>
      <c r="F1068" t="s">
        <v>3382</v>
      </c>
      <c r="G1068" t="s">
        <v>3383</v>
      </c>
      <c r="H1068" s="1">
        <v>45698</v>
      </c>
      <c r="J1068" t="s">
        <v>4708</v>
      </c>
      <c r="K1068">
        <v>12</v>
      </c>
      <c r="L1068" t="s">
        <v>4616</v>
      </c>
      <c r="M1068" t="s">
        <v>4464</v>
      </c>
      <c r="N1068" t="s">
        <v>4668</v>
      </c>
      <c r="O1068" t="s">
        <v>98</v>
      </c>
      <c r="P1068" t="s">
        <v>99</v>
      </c>
      <c r="Q1068">
        <f t="shared" si="253"/>
        <v>31</v>
      </c>
      <c r="R1068" s="3">
        <v>382500</v>
      </c>
      <c r="S1068" s="3">
        <v>63750</v>
      </c>
      <c r="T1068" s="20">
        <v>0</v>
      </c>
      <c r="U1068" s="3">
        <f t="shared" si="261"/>
        <v>0</v>
      </c>
      <c r="V1068" s="21"/>
      <c r="W1068" s="3">
        <v>1532.4519230769231</v>
      </c>
      <c r="X1068" s="3">
        <v>885.41666666666663</v>
      </c>
      <c r="Y1068" s="22">
        <v>159.375</v>
      </c>
      <c r="Z1068">
        <v>75</v>
      </c>
      <c r="AB1068" s="3">
        <v>0</v>
      </c>
      <c r="AC1068" s="3">
        <v>4167</v>
      </c>
      <c r="AD1068" s="3">
        <f t="shared" si="259"/>
        <v>70569.243589743593</v>
      </c>
      <c r="AE1068" s="3">
        <v>12402.5</v>
      </c>
      <c r="AG1068" s="3">
        <f t="shared" si="254"/>
        <v>82971.743589743593</v>
      </c>
      <c r="AJ1068" s="3">
        <v>33281</v>
      </c>
      <c r="AK1068" t="s">
        <v>132</v>
      </c>
      <c r="AL1068" t="s">
        <v>133</v>
      </c>
      <c r="AM1068" s="23">
        <v>0.05</v>
      </c>
      <c r="AN1068" s="24">
        <f t="shared" si="262"/>
        <v>116252.74358974359</v>
      </c>
      <c r="AO1068" s="25">
        <f t="shared" si="249"/>
        <v>5812.6371794871802</v>
      </c>
      <c r="AP1068" s="3">
        <f t="shared" si="264"/>
        <v>29700</v>
      </c>
      <c r="AQ1068" s="24">
        <f t="shared" si="251"/>
        <v>1485</v>
      </c>
      <c r="AR1068" s="24">
        <f t="shared" si="252"/>
        <v>153250.38076923077</v>
      </c>
      <c r="AS1068" s="24">
        <f t="shared" si="255"/>
        <v>145952.74358974359</v>
      </c>
      <c r="AT1068" t="s">
        <v>4725</v>
      </c>
      <c r="AU1068" t="s">
        <v>174</v>
      </c>
      <c r="AV1068" t="s">
        <v>174</v>
      </c>
      <c r="AW1068" t="s">
        <v>4693</v>
      </c>
      <c r="AX1068" t="s">
        <v>169</v>
      </c>
      <c r="AY1068">
        <v>1</v>
      </c>
      <c r="AZ1068" s="3">
        <f t="shared" si="256"/>
        <v>153250.38076923077</v>
      </c>
      <c r="BA1068" s="24">
        <f t="shared" si="257"/>
        <v>145952.74358974359</v>
      </c>
      <c r="BB1068" s="24">
        <f t="shared" si="258"/>
        <v>7297.6371794871811</v>
      </c>
      <c r="BD1068" t="s">
        <v>170</v>
      </c>
      <c r="BE1068">
        <v>1</v>
      </c>
      <c r="BG1068" t="s">
        <v>170</v>
      </c>
      <c r="BI1068" t="s">
        <v>137</v>
      </c>
      <c r="BN1068" t="s">
        <v>4416</v>
      </c>
      <c r="BO1068" t="s">
        <v>5066</v>
      </c>
      <c r="BP1068" t="s">
        <v>5066</v>
      </c>
    </row>
    <row r="1069" spans="3:71" x14ac:dyDescent="0.2">
      <c r="C1069" t="s">
        <v>94</v>
      </c>
      <c r="E1069" t="s">
        <v>3384</v>
      </c>
      <c r="F1069" t="s">
        <v>3385</v>
      </c>
      <c r="G1069" t="s">
        <v>3386</v>
      </c>
      <c r="H1069" s="1">
        <v>45705</v>
      </c>
      <c r="J1069" t="s">
        <v>4690</v>
      </c>
      <c r="K1069">
        <v>17</v>
      </c>
      <c r="L1069" t="s">
        <v>4616</v>
      </c>
      <c r="M1069" t="s">
        <v>4464</v>
      </c>
      <c r="N1069" t="s">
        <v>4807</v>
      </c>
      <c r="O1069" t="s">
        <v>98</v>
      </c>
      <c r="P1069" t="s">
        <v>99</v>
      </c>
      <c r="Q1069">
        <f t="shared" si="253"/>
        <v>31</v>
      </c>
      <c r="R1069" s="3">
        <v>1900000</v>
      </c>
      <c r="S1069" s="3">
        <v>316666.66666666669</v>
      </c>
      <c r="T1069" s="20">
        <v>0.15</v>
      </c>
      <c r="V1069" s="21"/>
      <c r="W1069" s="3">
        <v>7612.1794871794882</v>
      </c>
      <c r="X1069" s="3">
        <v>4398.1481481481487</v>
      </c>
      <c r="Y1069" s="22">
        <v>791.66666666666674</v>
      </c>
      <c r="Z1069">
        <v>75</v>
      </c>
      <c r="AB1069" s="3">
        <v>0</v>
      </c>
      <c r="AC1069" s="3">
        <v>4167</v>
      </c>
      <c r="AD1069" s="3">
        <f t="shared" si="259"/>
        <v>333710.66096866102</v>
      </c>
      <c r="AE1069" s="3">
        <v>12402.5</v>
      </c>
      <c r="AG1069" s="3">
        <f t="shared" si="254"/>
        <v>346113.16096866102</v>
      </c>
      <c r="AJ1069" s="3">
        <v>0</v>
      </c>
      <c r="AK1069" t="s">
        <v>100</v>
      </c>
      <c r="AM1069" s="23">
        <v>0.05</v>
      </c>
      <c r="AN1069" s="24">
        <f t="shared" si="262"/>
        <v>346113.16096866102</v>
      </c>
      <c r="AO1069" s="25">
        <f t="shared" si="249"/>
        <v>17305.658048433052</v>
      </c>
      <c r="AP1069" s="3">
        <f t="shared" si="264"/>
        <v>29700</v>
      </c>
      <c r="AQ1069" s="24">
        <f t="shared" si="251"/>
        <v>1485</v>
      </c>
      <c r="AR1069" s="24">
        <f t="shared" si="252"/>
        <v>394603.81901709409</v>
      </c>
      <c r="AS1069" s="24">
        <f t="shared" si="255"/>
        <v>375813.16096866102</v>
      </c>
      <c r="AT1069" t="s">
        <v>836</v>
      </c>
      <c r="AU1069" t="s">
        <v>836</v>
      </c>
      <c r="AV1069" t="s">
        <v>837</v>
      </c>
      <c r="AW1069" t="s">
        <v>4882</v>
      </c>
      <c r="AX1069" t="s">
        <v>102</v>
      </c>
      <c r="AY1069">
        <v>108.643</v>
      </c>
      <c r="AZ1069" s="3">
        <f t="shared" si="256"/>
        <v>3632.1145312361964</v>
      </c>
      <c r="BA1069" s="24">
        <f t="shared" si="257"/>
        <v>375813.16096866102</v>
      </c>
      <c r="BB1069" s="24">
        <f t="shared" si="258"/>
        <v>18790.658048433077</v>
      </c>
      <c r="BD1069" t="s">
        <v>103</v>
      </c>
      <c r="BE1069">
        <v>1</v>
      </c>
      <c r="BG1069" t="s">
        <v>170</v>
      </c>
      <c r="BI1069" t="s">
        <v>107</v>
      </c>
      <c r="BN1069" t="s">
        <v>5150</v>
      </c>
      <c r="BO1069" t="s">
        <v>5066</v>
      </c>
      <c r="BP1069" t="s">
        <v>5066</v>
      </c>
      <c r="BS1069" t="e">
        <f>_xlfn.XLOOKUP(AV1069,#REF!,#REF!)</f>
        <v>#REF!</v>
      </c>
    </row>
    <row r="1070" spans="3:71" x14ac:dyDescent="0.2">
      <c r="C1070" t="s">
        <v>94</v>
      </c>
      <c r="E1070" t="s">
        <v>3387</v>
      </c>
      <c r="F1070" t="s">
        <v>3388</v>
      </c>
      <c r="G1070" t="s">
        <v>3389</v>
      </c>
      <c r="H1070" s="1">
        <v>45705</v>
      </c>
      <c r="J1070" t="s">
        <v>4697</v>
      </c>
      <c r="K1070">
        <v>14</v>
      </c>
      <c r="L1070" t="s">
        <v>4691</v>
      </c>
      <c r="M1070" t="s">
        <v>4444</v>
      </c>
      <c r="N1070" t="s">
        <v>4668</v>
      </c>
      <c r="O1070" t="s">
        <v>98</v>
      </c>
      <c r="P1070" t="s">
        <v>99</v>
      </c>
      <c r="Q1070">
        <f t="shared" si="253"/>
        <v>31</v>
      </c>
      <c r="R1070" s="3">
        <v>702000</v>
      </c>
      <c r="S1070" s="3">
        <v>117000</v>
      </c>
      <c r="T1070" s="20">
        <v>0</v>
      </c>
      <c r="U1070" s="3">
        <f t="shared" ref="U1070:U1133" si="265">+S1070*T1070</f>
        <v>0</v>
      </c>
      <c r="V1070" s="21"/>
      <c r="W1070" s="3">
        <v>2812.5</v>
      </c>
      <c r="X1070" s="3">
        <v>1625</v>
      </c>
      <c r="Y1070" s="22">
        <v>292.5</v>
      </c>
      <c r="Z1070">
        <v>75</v>
      </c>
      <c r="AB1070" s="3">
        <v>0</v>
      </c>
      <c r="AC1070" s="3">
        <v>4167</v>
      </c>
      <c r="AD1070" s="3">
        <f t="shared" si="259"/>
        <v>125972</v>
      </c>
      <c r="AE1070" s="3">
        <v>7046.666666666667</v>
      </c>
      <c r="AG1070" s="3">
        <f t="shared" si="254"/>
        <v>133018.66666666666</v>
      </c>
      <c r="AJ1070" s="3">
        <v>7372.3146980524034</v>
      </c>
      <c r="AK1070" t="s">
        <v>433</v>
      </c>
      <c r="AL1070" t="s">
        <v>434</v>
      </c>
      <c r="AM1070" s="23">
        <v>0.1</v>
      </c>
      <c r="AN1070" s="24">
        <f t="shared" si="262"/>
        <v>140390.98136471905</v>
      </c>
      <c r="AO1070" s="25">
        <f t="shared" si="249"/>
        <v>14039.098136471905</v>
      </c>
      <c r="AP1070" s="3">
        <f t="shared" si="264"/>
        <v>29700</v>
      </c>
      <c r="AQ1070" s="24">
        <f t="shared" si="251"/>
        <v>2970</v>
      </c>
      <c r="AR1070" s="24">
        <f t="shared" si="252"/>
        <v>187100.07950119095</v>
      </c>
      <c r="AS1070" s="24">
        <f t="shared" si="255"/>
        <v>170090.98136471905</v>
      </c>
      <c r="AT1070" t="s">
        <v>134</v>
      </c>
      <c r="AU1070" t="s">
        <v>134</v>
      </c>
      <c r="AV1070" t="s">
        <v>135</v>
      </c>
      <c r="AW1070">
        <v>90324</v>
      </c>
      <c r="AX1070" t="s">
        <v>136</v>
      </c>
      <c r="AY1070">
        <v>94.088300000000004</v>
      </c>
      <c r="AZ1070" s="3">
        <f t="shared" si="256"/>
        <v>1988.5584020668982</v>
      </c>
      <c r="BA1070" s="24">
        <f t="shared" si="257"/>
        <v>170090.98136471905</v>
      </c>
      <c r="BB1070" s="24">
        <f t="shared" si="258"/>
        <v>17009.098136471905</v>
      </c>
      <c r="BD1070" t="s">
        <v>103</v>
      </c>
      <c r="BE1070">
        <v>1</v>
      </c>
      <c r="BG1070" t="s">
        <v>5305</v>
      </c>
      <c r="BI1070" t="s">
        <v>435</v>
      </c>
      <c r="BN1070" t="s">
        <v>5119</v>
      </c>
      <c r="BO1070" t="s">
        <v>134</v>
      </c>
      <c r="BP1070" t="s">
        <v>5091</v>
      </c>
      <c r="BS1070" t="e">
        <f>_xlfn.XLOOKUP(AV1070,#REF!,#REF!)</f>
        <v>#REF!</v>
      </c>
    </row>
    <row r="1071" spans="3:71" x14ac:dyDescent="0.2">
      <c r="C1071" t="s">
        <v>94</v>
      </c>
      <c r="E1071" t="s">
        <v>3390</v>
      </c>
      <c r="F1071" t="s">
        <v>3391</v>
      </c>
      <c r="G1071" t="s">
        <v>3392</v>
      </c>
      <c r="H1071" s="1">
        <v>45709</v>
      </c>
      <c r="J1071" t="s">
        <v>4697</v>
      </c>
      <c r="K1071">
        <v>14</v>
      </c>
      <c r="L1071" t="s">
        <v>4691</v>
      </c>
      <c r="M1071" t="s">
        <v>4444</v>
      </c>
      <c r="N1071" t="s">
        <v>4668</v>
      </c>
      <c r="O1071" t="s">
        <v>98</v>
      </c>
      <c r="P1071" t="s">
        <v>99</v>
      </c>
      <c r="Q1071">
        <f t="shared" si="253"/>
        <v>31</v>
      </c>
      <c r="R1071" s="3">
        <v>1150000</v>
      </c>
      <c r="S1071" s="3">
        <v>191666.66666666666</v>
      </c>
      <c r="T1071" s="20">
        <v>0</v>
      </c>
      <c r="U1071" s="3">
        <f t="shared" si="265"/>
        <v>0</v>
      </c>
      <c r="V1071" s="21"/>
      <c r="W1071" s="3">
        <v>4607.3717948717949</v>
      </c>
      <c r="X1071" s="3">
        <v>2662.037037037037</v>
      </c>
      <c r="Y1071" s="22">
        <v>479.16666666666663</v>
      </c>
      <c r="Z1071">
        <v>75</v>
      </c>
      <c r="AB1071" s="3">
        <v>0</v>
      </c>
      <c r="AC1071" s="3">
        <v>4167</v>
      </c>
      <c r="AD1071" s="3">
        <f t="shared" si="259"/>
        <v>203657.24216524215</v>
      </c>
      <c r="AE1071" s="3">
        <v>7046.666666666667</v>
      </c>
      <c r="AG1071" s="3">
        <f t="shared" si="254"/>
        <v>210703.9088319088</v>
      </c>
      <c r="AJ1071" s="3">
        <v>16772.619396754653</v>
      </c>
      <c r="AK1071" t="s">
        <v>538</v>
      </c>
      <c r="AL1071" t="s">
        <v>539</v>
      </c>
      <c r="AM1071" s="23">
        <v>0.1</v>
      </c>
      <c r="AN1071" s="24">
        <f t="shared" si="262"/>
        <v>227476.52822866346</v>
      </c>
      <c r="AO1071" s="25">
        <f t="shared" si="249"/>
        <v>22747.652822866348</v>
      </c>
      <c r="AP1071" s="3">
        <f t="shared" si="264"/>
        <v>29700</v>
      </c>
      <c r="AQ1071" s="24">
        <f t="shared" si="251"/>
        <v>2970</v>
      </c>
      <c r="AR1071" s="24">
        <f t="shared" si="252"/>
        <v>282894.18105152983</v>
      </c>
      <c r="AS1071" s="24">
        <f t="shared" si="255"/>
        <v>257176.52822866346</v>
      </c>
      <c r="AT1071" t="s">
        <v>134</v>
      </c>
      <c r="AU1071" t="s">
        <v>134</v>
      </c>
      <c r="AV1071" t="s">
        <v>135</v>
      </c>
      <c r="AW1071">
        <v>90324</v>
      </c>
      <c r="AX1071" t="s">
        <v>136</v>
      </c>
      <c r="AY1071">
        <v>94.088300000000004</v>
      </c>
      <c r="AZ1071" s="3">
        <f t="shared" si="256"/>
        <v>3006.6881966358178</v>
      </c>
      <c r="BA1071" s="24">
        <f t="shared" si="257"/>
        <v>257176.52822866346</v>
      </c>
      <c r="BB1071" s="24">
        <f t="shared" si="258"/>
        <v>25717.652822866366</v>
      </c>
      <c r="BD1071" t="s">
        <v>103</v>
      </c>
      <c r="BE1071">
        <v>1</v>
      </c>
      <c r="BG1071" t="s">
        <v>5305</v>
      </c>
      <c r="BI1071" t="s">
        <v>540</v>
      </c>
      <c r="BN1071" t="s">
        <v>5119</v>
      </c>
      <c r="BO1071" t="s">
        <v>134</v>
      </c>
      <c r="BP1071" t="s">
        <v>5091</v>
      </c>
      <c r="BS1071" t="e">
        <f>_xlfn.XLOOKUP(AV1071,#REF!,#REF!)</f>
        <v>#REF!</v>
      </c>
    </row>
    <row r="1072" spans="3:71" x14ac:dyDescent="0.2">
      <c r="C1072" t="s">
        <v>94</v>
      </c>
      <c r="E1072" t="s">
        <v>3393</v>
      </c>
      <c r="F1072" t="s">
        <v>3394</v>
      </c>
      <c r="G1072" t="s">
        <v>3395</v>
      </c>
      <c r="H1072" s="1">
        <v>45705</v>
      </c>
      <c r="J1072" t="s">
        <v>4678</v>
      </c>
      <c r="K1072">
        <v>15</v>
      </c>
      <c r="L1072" t="s">
        <v>4691</v>
      </c>
      <c r="M1072" t="s">
        <v>4444</v>
      </c>
      <c r="N1072" t="s">
        <v>4668</v>
      </c>
      <c r="O1072" t="s">
        <v>98</v>
      </c>
      <c r="P1072" t="s">
        <v>99</v>
      </c>
      <c r="Q1072">
        <f t="shared" si="253"/>
        <v>31</v>
      </c>
      <c r="R1072" s="3">
        <v>1000000</v>
      </c>
      <c r="S1072" s="3">
        <v>166666.66666666666</v>
      </c>
      <c r="T1072" s="20">
        <v>0</v>
      </c>
      <c r="U1072" s="3">
        <f t="shared" si="265"/>
        <v>0</v>
      </c>
      <c r="V1072" s="21"/>
      <c r="W1072" s="3">
        <v>4006.4102564102559</v>
      </c>
      <c r="X1072" s="3">
        <v>2314.8148148148148</v>
      </c>
      <c r="Y1072" s="22">
        <v>416.66666666666663</v>
      </c>
      <c r="Z1072">
        <v>75</v>
      </c>
      <c r="AB1072" s="3">
        <v>0</v>
      </c>
      <c r="AC1072" s="3">
        <v>4167</v>
      </c>
      <c r="AD1072" s="3">
        <f t="shared" si="259"/>
        <v>177646.55840455837</v>
      </c>
      <c r="AE1072" s="3">
        <v>7046.666666666667</v>
      </c>
      <c r="AG1072" s="3">
        <f t="shared" si="254"/>
        <v>184693.22507122502</v>
      </c>
      <c r="AJ1072" s="3">
        <v>0</v>
      </c>
      <c r="AK1072" t="s">
        <v>100</v>
      </c>
      <c r="AM1072" s="23">
        <v>0.1</v>
      </c>
      <c r="AN1072" s="24">
        <f t="shared" si="262"/>
        <v>184693.22507122502</v>
      </c>
      <c r="AO1072" s="25">
        <f t="shared" si="249"/>
        <v>18469.322507122502</v>
      </c>
      <c r="AP1072" s="3">
        <f t="shared" si="264"/>
        <v>29700</v>
      </c>
      <c r="AQ1072" s="24">
        <f t="shared" si="251"/>
        <v>2970</v>
      </c>
      <c r="AR1072" s="24">
        <f t="shared" si="252"/>
        <v>235832.54757834753</v>
      </c>
      <c r="AS1072" s="24">
        <f t="shared" si="255"/>
        <v>214393.22507122502</v>
      </c>
      <c r="AT1072" t="s">
        <v>1620</v>
      </c>
      <c r="AU1072" t="s">
        <v>1620</v>
      </c>
      <c r="AV1072" t="s">
        <v>1620</v>
      </c>
      <c r="AW1072">
        <v>2061149</v>
      </c>
      <c r="AX1072" t="s">
        <v>102</v>
      </c>
      <c r="AY1072">
        <v>108.643</v>
      </c>
      <c r="AZ1072" s="3">
        <f t="shared" si="256"/>
        <v>2170.7109300953352</v>
      </c>
      <c r="BA1072" s="24">
        <f t="shared" si="257"/>
        <v>214393.22507122502</v>
      </c>
      <c r="BB1072" s="24">
        <f t="shared" si="258"/>
        <v>21439.322507122502</v>
      </c>
      <c r="BD1072" t="s">
        <v>103</v>
      </c>
      <c r="BE1072">
        <v>1</v>
      </c>
      <c r="BG1072" t="s">
        <v>5304</v>
      </c>
      <c r="BI1072" t="s">
        <v>598</v>
      </c>
      <c r="BN1072" t="s">
        <v>5193</v>
      </c>
      <c r="BO1072" t="s">
        <v>5182</v>
      </c>
      <c r="BP1072" t="s">
        <v>5182</v>
      </c>
      <c r="BS1072" t="e">
        <f>_xlfn.XLOOKUP(AV1072,#REF!,#REF!)</f>
        <v>#REF!</v>
      </c>
    </row>
    <row r="1073" spans="3:71" x14ac:dyDescent="0.2">
      <c r="C1073" t="s">
        <v>94</v>
      </c>
      <c r="E1073" t="s">
        <v>3396</v>
      </c>
      <c r="F1073" t="s">
        <v>3397</v>
      </c>
      <c r="G1073" t="s">
        <v>3398</v>
      </c>
      <c r="H1073" s="1">
        <v>45705</v>
      </c>
      <c r="J1073" t="s">
        <v>4697</v>
      </c>
      <c r="K1073">
        <v>14</v>
      </c>
      <c r="L1073" t="s">
        <v>4783</v>
      </c>
      <c r="M1073" t="s">
        <v>3525</v>
      </c>
      <c r="N1073" t="s">
        <v>4668</v>
      </c>
      <c r="O1073" t="s">
        <v>98</v>
      </c>
      <c r="P1073" t="s">
        <v>99</v>
      </c>
      <c r="Q1073">
        <f t="shared" si="253"/>
        <v>31</v>
      </c>
      <c r="R1073" s="3">
        <v>675000</v>
      </c>
      <c r="S1073" s="3">
        <v>112500</v>
      </c>
      <c r="T1073" s="20">
        <v>0.1</v>
      </c>
      <c r="U1073" s="3">
        <f t="shared" si="265"/>
        <v>11250</v>
      </c>
      <c r="V1073" s="21"/>
      <c r="W1073" s="3">
        <v>2704.3269230769233</v>
      </c>
      <c r="X1073" s="3">
        <v>1562.5</v>
      </c>
      <c r="Y1073" s="22">
        <v>281.25</v>
      </c>
      <c r="Z1073">
        <v>75</v>
      </c>
      <c r="AB1073" s="3">
        <v>0</v>
      </c>
      <c r="AC1073" s="3">
        <v>4167</v>
      </c>
      <c r="AD1073" s="3">
        <f t="shared" si="259"/>
        <v>132540.07692307694</v>
      </c>
      <c r="AE1073" s="3">
        <v>13617.5</v>
      </c>
      <c r="AG1073" s="3">
        <f t="shared" si="254"/>
        <v>146157.57692307694</v>
      </c>
      <c r="AJ1073" s="3">
        <v>0</v>
      </c>
      <c r="AK1073" t="s">
        <v>100</v>
      </c>
      <c r="AM1073" s="23">
        <v>8.5000000000000006E-2</v>
      </c>
      <c r="AN1073" s="24">
        <f t="shared" si="262"/>
        <v>146157.57692307694</v>
      </c>
      <c r="AO1073" s="25">
        <f t="shared" si="249"/>
        <v>12423.39403846154</v>
      </c>
      <c r="AP1073" s="3">
        <f t="shared" si="264"/>
        <v>29700</v>
      </c>
      <c r="AQ1073" s="24">
        <f t="shared" si="251"/>
        <v>2524.5</v>
      </c>
      <c r="AR1073" s="24">
        <f t="shared" si="252"/>
        <v>190805.47096153846</v>
      </c>
      <c r="AS1073" s="24">
        <f t="shared" si="255"/>
        <v>175857.57692307694</v>
      </c>
      <c r="AT1073" t="s">
        <v>134</v>
      </c>
      <c r="AU1073" t="s">
        <v>134</v>
      </c>
      <c r="AV1073" t="s">
        <v>135</v>
      </c>
      <c r="AW1073">
        <v>37214</v>
      </c>
      <c r="AX1073" t="s">
        <v>136</v>
      </c>
      <c r="AY1073">
        <v>94.088300000000004</v>
      </c>
      <c r="AZ1073" s="3">
        <f t="shared" si="256"/>
        <v>2027.9404661529484</v>
      </c>
      <c r="BA1073" s="24">
        <f t="shared" si="257"/>
        <v>175857.57692307694</v>
      </c>
      <c r="BB1073" s="24">
        <f t="shared" si="258"/>
        <v>14947.894038461527</v>
      </c>
      <c r="BD1073" t="s">
        <v>103</v>
      </c>
      <c r="BE1073">
        <v>1</v>
      </c>
      <c r="BG1073" t="s">
        <v>5305</v>
      </c>
      <c r="BI1073" t="s">
        <v>2047</v>
      </c>
      <c r="BN1073" t="s">
        <v>5197</v>
      </c>
      <c r="BO1073" t="s">
        <v>5197</v>
      </c>
      <c r="BP1073" t="s">
        <v>5186</v>
      </c>
      <c r="BS1073" t="e">
        <f>_xlfn.XLOOKUP(AV1073,#REF!,#REF!)</f>
        <v>#REF!</v>
      </c>
    </row>
    <row r="1074" spans="3:71" x14ac:dyDescent="0.2">
      <c r="C1074" t="s">
        <v>94</v>
      </c>
      <c r="E1074" t="s">
        <v>3399</v>
      </c>
      <c r="F1074" t="s">
        <v>3400</v>
      </c>
      <c r="G1074" t="s">
        <v>3401</v>
      </c>
      <c r="H1074" s="1">
        <v>45712</v>
      </c>
      <c r="J1074" t="s">
        <v>4778</v>
      </c>
      <c r="K1074">
        <v>11</v>
      </c>
      <c r="L1074" t="s">
        <v>4667</v>
      </c>
      <c r="M1074" t="s">
        <v>3984</v>
      </c>
      <c r="N1074" t="s">
        <v>4911</v>
      </c>
      <c r="O1074" t="s">
        <v>98</v>
      </c>
      <c r="P1074" t="s">
        <v>99</v>
      </c>
      <c r="Q1074">
        <f t="shared" si="253"/>
        <v>31</v>
      </c>
      <c r="R1074" s="3">
        <v>292500</v>
      </c>
      <c r="S1074" s="3">
        <v>53750</v>
      </c>
      <c r="T1074" s="20">
        <v>0</v>
      </c>
      <c r="U1074" s="3">
        <f t="shared" si="265"/>
        <v>0</v>
      </c>
      <c r="V1074" s="21"/>
      <c r="W1074" s="3">
        <v>1171.875</v>
      </c>
      <c r="X1074" s="3">
        <v>677.08333333333337</v>
      </c>
      <c r="Y1074" s="22">
        <v>121.875</v>
      </c>
      <c r="Z1074">
        <v>75</v>
      </c>
      <c r="AB1074" s="3">
        <v>0</v>
      </c>
      <c r="AC1074" s="3">
        <v>4167</v>
      </c>
      <c r="AD1074" s="3">
        <f t="shared" si="259"/>
        <v>59962.833333333336</v>
      </c>
      <c r="AE1074" s="3">
        <v>4154.166666666667</v>
      </c>
      <c r="AG1074" s="3">
        <f t="shared" si="254"/>
        <v>64117</v>
      </c>
      <c r="AJ1074" s="3">
        <v>0</v>
      </c>
      <c r="AK1074" t="s">
        <v>100</v>
      </c>
      <c r="AM1074" s="23">
        <v>0.05</v>
      </c>
      <c r="AN1074" s="24">
        <f t="shared" si="262"/>
        <v>64117</v>
      </c>
      <c r="AO1074" s="25">
        <f t="shared" si="249"/>
        <v>3205.8500000000004</v>
      </c>
      <c r="AP1074" s="3">
        <f t="shared" si="264"/>
        <v>29700</v>
      </c>
      <c r="AQ1074" s="24">
        <f t="shared" si="251"/>
        <v>1485</v>
      </c>
      <c r="AR1074" s="24">
        <f t="shared" si="252"/>
        <v>98507.85</v>
      </c>
      <c r="AS1074" s="24">
        <f t="shared" si="255"/>
        <v>93817</v>
      </c>
      <c r="AT1074" t="s">
        <v>4779</v>
      </c>
      <c r="AU1074" t="s">
        <v>188</v>
      </c>
      <c r="AV1074" t="s">
        <v>189</v>
      </c>
      <c r="AW1074" t="s">
        <v>4969</v>
      </c>
      <c r="AX1074" t="s">
        <v>190</v>
      </c>
      <c r="AY1074">
        <v>65.109899999999996</v>
      </c>
      <c r="AZ1074" s="3">
        <f t="shared" si="256"/>
        <v>1512.9473398054677</v>
      </c>
      <c r="BA1074" s="24">
        <f t="shared" si="257"/>
        <v>93817</v>
      </c>
      <c r="BB1074" s="24">
        <f t="shared" si="258"/>
        <v>4690.8500000000058</v>
      </c>
      <c r="BD1074" t="s">
        <v>103</v>
      </c>
      <c r="BE1074">
        <v>1</v>
      </c>
      <c r="BG1074" t="s">
        <v>5308</v>
      </c>
      <c r="BI1074" t="s">
        <v>144</v>
      </c>
      <c r="BN1074" t="s">
        <v>5067</v>
      </c>
      <c r="BO1074" t="s">
        <v>188</v>
      </c>
      <c r="BP1074" t="s">
        <v>5199</v>
      </c>
      <c r="BS1074" t="e">
        <f>_xlfn.XLOOKUP(AV1074,#REF!,#REF!)</f>
        <v>#REF!</v>
      </c>
    </row>
    <row r="1075" spans="3:71" x14ac:dyDescent="0.2">
      <c r="C1075" t="s">
        <v>94</v>
      </c>
      <c r="E1075" t="s">
        <v>3402</v>
      </c>
      <c r="F1075" t="s">
        <v>3403</v>
      </c>
      <c r="G1075" t="s">
        <v>3404</v>
      </c>
      <c r="H1075" s="1">
        <v>45712</v>
      </c>
      <c r="J1075" t="s">
        <v>4708</v>
      </c>
      <c r="K1075">
        <v>12</v>
      </c>
      <c r="L1075" t="s">
        <v>4703</v>
      </c>
      <c r="M1075" t="s">
        <v>4849</v>
      </c>
      <c r="N1075" t="s">
        <v>4911</v>
      </c>
      <c r="O1075" t="s">
        <v>98</v>
      </c>
      <c r="P1075" t="s">
        <v>99</v>
      </c>
      <c r="Q1075">
        <f t="shared" si="253"/>
        <v>31</v>
      </c>
      <c r="R1075" s="3">
        <v>301500</v>
      </c>
      <c r="S1075" s="3">
        <v>50250</v>
      </c>
      <c r="T1075" s="20">
        <v>0</v>
      </c>
      <c r="U1075" s="3">
        <f t="shared" si="265"/>
        <v>0</v>
      </c>
      <c r="V1075" s="21">
        <v>5700</v>
      </c>
      <c r="W1075" s="3">
        <v>1207.9326923076922</v>
      </c>
      <c r="X1075" s="3">
        <v>697.91666666666663</v>
      </c>
      <c r="Y1075" s="22">
        <v>125.625</v>
      </c>
      <c r="Z1075">
        <v>75</v>
      </c>
      <c r="AB1075" s="3">
        <v>0</v>
      </c>
      <c r="AC1075" s="3">
        <v>4167</v>
      </c>
      <c r="AD1075" s="3">
        <f t="shared" si="259"/>
        <v>62223.474358974359</v>
      </c>
      <c r="AE1075" s="3">
        <v>5687.5</v>
      </c>
      <c r="AG1075" s="3">
        <f t="shared" si="254"/>
        <v>67910.974358974359</v>
      </c>
      <c r="AI1075" s="3">
        <v>5100</v>
      </c>
      <c r="AJ1075" s="3">
        <v>5785.5624142824954</v>
      </c>
      <c r="AK1075" t="s">
        <v>266</v>
      </c>
      <c r="AL1075" t="s">
        <v>267</v>
      </c>
      <c r="AM1075" s="23">
        <v>8.5000000000000006E-2</v>
      </c>
      <c r="AN1075" s="24">
        <f t="shared" si="262"/>
        <v>78796.536773256856</v>
      </c>
      <c r="AO1075" s="25">
        <f t="shared" si="249"/>
        <v>6697.7056257268332</v>
      </c>
      <c r="AP1075" s="3">
        <v>0</v>
      </c>
      <c r="AQ1075" s="24">
        <f t="shared" si="251"/>
        <v>0</v>
      </c>
      <c r="AR1075" s="24">
        <f t="shared" si="252"/>
        <v>85494.242398983683</v>
      </c>
      <c r="AS1075" s="24">
        <f t="shared" si="255"/>
        <v>78796.536773256856</v>
      </c>
      <c r="AT1075" t="s">
        <v>632</v>
      </c>
      <c r="AU1075" t="s">
        <v>1837</v>
      </c>
      <c r="AV1075" t="s">
        <v>1838</v>
      </c>
      <c r="AW1075" t="s">
        <v>4850</v>
      </c>
      <c r="AX1075" t="s">
        <v>169</v>
      </c>
      <c r="AY1075">
        <v>1</v>
      </c>
      <c r="AZ1075" s="3">
        <f t="shared" si="256"/>
        <v>85494.242398983683</v>
      </c>
      <c r="BA1075" s="24">
        <f t="shared" si="257"/>
        <v>78796.536773256856</v>
      </c>
      <c r="BB1075" s="24">
        <f t="shared" si="258"/>
        <v>6697.7056257268268</v>
      </c>
      <c r="BD1075" t="s">
        <v>103</v>
      </c>
      <c r="BE1075">
        <v>1</v>
      </c>
      <c r="BG1075" t="s">
        <v>5317</v>
      </c>
      <c r="BI1075" t="s">
        <v>199</v>
      </c>
      <c r="BN1075" t="s">
        <v>5138</v>
      </c>
      <c r="BO1075" t="s">
        <v>5074</v>
      </c>
      <c r="BP1075" t="s">
        <v>5144</v>
      </c>
      <c r="BS1075" t="e">
        <f>_xlfn.XLOOKUP(AV1075,#REF!,#REF!)</f>
        <v>#REF!</v>
      </c>
    </row>
    <row r="1076" spans="3:71" x14ac:dyDescent="0.2">
      <c r="C1076" t="s">
        <v>94</v>
      </c>
      <c r="E1076" t="s">
        <v>3405</v>
      </c>
      <c r="F1076" t="s">
        <v>3406</v>
      </c>
      <c r="G1076" t="s">
        <v>3407</v>
      </c>
      <c r="H1076" s="1">
        <v>45712</v>
      </c>
      <c r="J1076" t="s">
        <v>4708</v>
      </c>
      <c r="K1076">
        <v>12</v>
      </c>
      <c r="L1076" t="s">
        <v>4691</v>
      </c>
      <c r="M1076" t="s">
        <v>4444</v>
      </c>
      <c r="N1076" t="s">
        <v>4668</v>
      </c>
      <c r="O1076" t="s">
        <v>98</v>
      </c>
      <c r="P1076" t="s">
        <v>99</v>
      </c>
      <c r="Q1076">
        <f t="shared" si="253"/>
        <v>31</v>
      </c>
      <c r="R1076" s="3">
        <v>300000</v>
      </c>
      <c r="S1076" s="3">
        <v>50000</v>
      </c>
      <c r="T1076" s="20">
        <v>0</v>
      </c>
      <c r="U1076" s="3">
        <f t="shared" si="265"/>
        <v>0</v>
      </c>
      <c r="V1076" s="21"/>
      <c r="W1076" s="3">
        <v>1201.9230769230769</v>
      </c>
      <c r="X1076" s="3">
        <v>694.44444444444457</v>
      </c>
      <c r="Y1076" s="22">
        <v>125</v>
      </c>
      <c r="Z1076">
        <v>75</v>
      </c>
      <c r="AB1076" s="3">
        <v>0</v>
      </c>
      <c r="AC1076" s="3">
        <v>5167</v>
      </c>
      <c r="AD1076" s="3">
        <f t="shared" si="259"/>
        <v>57263.367521367523</v>
      </c>
      <c r="AE1076" s="3">
        <v>7046.666666666667</v>
      </c>
      <c r="AG1076" s="3">
        <f t="shared" si="254"/>
        <v>64310.034188034188</v>
      </c>
      <c r="AJ1076" s="3">
        <v>0</v>
      </c>
      <c r="AK1076" t="s">
        <v>100</v>
      </c>
      <c r="AM1076" s="23">
        <v>0.1</v>
      </c>
      <c r="AN1076" s="24">
        <f t="shared" si="262"/>
        <v>64310.034188034188</v>
      </c>
      <c r="AO1076" s="25">
        <f t="shared" si="249"/>
        <v>6431.0034188034188</v>
      </c>
      <c r="AP1076" s="3">
        <f>+(29700/31)*Q1076</f>
        <v>29700</v>
      </c>
      <c r="AQ1076" s="24">
        <f t="shared" si="251"/>
        <v>2970</v>
      </c>
      <c r="AR1076" s="24">
        <f t="shared" si="252"/>
        <v>103411.03760683761</v>
      </c>
      <c r="AS1076" s="24">
        <f t="shared" si="255"/>
        <v>94010.034188034188</v>
      </c>
      <c r="AT1076" t="s">
        <v>188</v>
      </c>
      <c r="AU1076" t="s">
        <v>188</v>
      </c>
      <c r="AV1076" t="s">
        <v>189</v>
      </c>
      <c r="AW1076">
        <v>6006</v>
      </c>
      <c r="AX1076" t="s">
        <v>190</v>
      </c>
      <c r="AY1076">
        <v>65.109899999999996</v>
      </c>
      <c r="AZ1076" s="3">
        <f t="shared" si="256"/>
        <v>1588.2536696698598</v>
      </c>
      <c r="BA1076" s="24">
        <f t="shared" si="257"/>
        <v>94010.034188034188</v>
      </c>
      <c r="BB1076" s="24">
        <f t="shared" si="258"/>
        <v>9401.0034188034188</v>
      </c>
      <c r="BD1076" t="s">
        <v>103</v>
      </c>
      <c r="BE1076">
        <v>1</v>
      </c>
      <c r="BG1076" t="s">
        <v>5308</v>
      </c>
      <c r="BI1076" t="s">
        <v>451</v>
      </c>
      <c r="BN1076" t="s">
        <v>5139</v>
      </c>
      <c r="BO1076" t="s">
        <v>5182</v>
      </c>
      <c r="BP1076" t="s">
        <v>188</v>
      </c>
      <c r="BS1076" t="e">
        <f>_xlfn.XLOOKUP(AV1076,#REF!,#REF!)</f>
        <v>#REF!</v>
      </c>
    </row>
    <row r="1077" spans="3:71" x14ac:dyDescent="0.2">
      <c r="C1077" t="s">
        <v>94</v>
      </c>
      <c r="E1077" t="s">
        <v>3408</v>
      </c>
      <c r="F1077" t="s">
        <v>3409</v>
      </c>
      <c r="G1077" t="s">
        <v>3410</v>
      </c>
      <c r="H1077" s="1">
        <v>45719</v>
      </c>
      <c r="J1077" t="s">
        <v>4702</v>
      </c>
      <c r="K1077">
        <v>13</v>
      </c>
      <c r="L1077" t="s">
        <v>4783</v>
      </c>
      <c r="M1077" t="s">
        <v>3525</v>
      </c>
      <c r="N1077" t="s">
        <v>4668</v>
      </c>
      <c r="O1077" t="s">
        <v>98</v>
      </c>
      <c r="P1077" t="s">
        <v>99</v>
      </c>
      <c r="Q1077">
        <f t="shared" si="253"/>
        <v>31</v>
      </c>
      <c r="R1077" s="3">
        <v>520212</v>
      </c>
      <c r="S1077" s="3">
        <v>86702</v>
      </c>
      <c r="T1077" s="20">
        <v>0.1</v>
      </c>
      <c r="U1077" s="3">
        <f t="shared" si="265"/>
        <v>8670.2000000000007</v>
      </c>
      <c r="V1077" s="21"/>
      <c r="W1077" s="3">
        <v>2084.1826923076924</v>
      </c>
      <c r="X1077" s="3">
        <v>1204.1944444444446</v>
      </c>
      <c r="Y1077" s="22">
        <v>216.755</v>
      </c>
      <c r="Z1077">
        <v>75</v>
      </c>
      <c r="AB1077" s="3">
        <v>0</v>
      </c>
      <c r="AC1077" s="3">
        <v>4167</v>
      </c>
      <c r="AD1077" s="3">
        <f t="shared" si="259"/>
        <v>103119.33213675213</v>
      </c>
      <c r="AE1077" s="3">
        <v>13617.5</v>
      </c>
      <c r="AG1077" s="3">
        <f t="shared" si="254"/>
        <v>116736.83213675213</v>
      </c>
      <c r="AJ1077" s="3">
        <v>0</v>
      </c>
      <c r="AK1077" t="s">
        <v>100</v>
      </c>
      <c r="AM1077" s="23">
        <v>8.5000000000000006E-2</v>
      </c>
      <c r="AN1077" s="24">
        <f t="shared" si="262"/>
        <v>116736.83213675213</v>
      </c>
      <c r="AO1077" s="25">
        <f t="shared" si="249"/>
        <v>9922.6307316239308</v>
      </c>
      <c r="AP1077" s="3">
        <f>+(29700/31)*Q1077</f>
        <v>29700</v>
      </c>
      <c r="AQ1077" s="24">
        <f t="shared" si="251"/>
        <v>2524.5</v>
      </c>
      <c r="AR1077" s="24">
        <f t="shared" si="252"/>
        <v>158883.96286837605</v>
      </c>
      <c r="AS1077" s="24">
        <f t="shared" si="255"/>
        <v>146436.83213675214</v>
      </c>
      <c r="AT1077" t="s">
        <v>101</v>
      </c>
      <c r="AU1077" t="s">
        <v>101</v>
      </c>
      <c r="AV1077" t="s">
        <v>101</v>
      </c>
      <c r="AW1077">
        <v>2046100</v>
      </c>
      <c r="AX1077" t="s">
        <v>102</v>
      </c>
      <c r="AY1077">
        <v>108.643</v>
      </c>
      <c r="AZ1077" s="3">
        <f t="shared" si="256"/>
        <v>1462.4408647439416</v>
      </c>
      <c r="BA1077" s="24">
        <f t="shared" si="257"/>
        <v>146436.83213675214</v>
      </c>
      <c r="BB1077" s="24">
        <f t="shared" si="258"/>
        <v>12447.130731623911</v>
      </c>
      <c r="BD1077" t="s">
        <v>103</v>
      </c>
      <c r="BE1077">
        <v>1</v>
      </c>
      <c r="BG1077" t="s">
        <v>5304</v>
      </c>
      <c r="BI1077" t="s">
        <v>2047</v>
      </c>
      <c r="BN1077" t="s">
        <v>5197</v>
      </c>
      <c r="BO1077" t="s">
        <v>5197</v>
      </c>
      <c r="BP1077" t="s">
        <v>5197</v>
      </c>
    </row>
    <row r="1078" spans="3:71" x14ac:dyDescent="0.2">
      <c r="C1078" t="s">
        <v>94</v>
      </c>
      <c r="E1078" t="s">
        <v>3411</v>
      </c>
      <c r="F1078" t="s">
        <v>3412</v>
      </c>
      <c r="G1078" t="s">
        <v>3413</v>
      </c>
      <c r="H1078" s="1">
        <v>45719</v>
      </c>
      <c r="J1078" t="s">
        <v>4708</v>
      </c>
      <c r="K1078">
        <v>12</v>
      </c>
      <c r="L1078" t="s">
        <v>4703</v>
      </c>
      <c r="M1078" t="s">
        <v>4849</v>
      </c>
      <c r="N1078" t="s">
        <v>4911</v>
      </c>
      <c r="O1078" t="s">
        <v>98</v>
      </c>
      <c r="P1078" t="s">
        <v>99</v>
      </c>
      <c r="Q1078">
        <f t="shared" si="253"/>
        <v>31</v>
      </c>
      <c r="R1078" s="3">
        <v>356000</v>
      </c>
      <c r="S1078" s="3">
        <v>59333.333333333336</v>
      </c>
      <c r="T1078" s="20">
        <v>0</v>
      </c>
      <c r="U1078" s="3">
        <f t="shared" si="265"/>
        <v>0</v>
      </c>
      <c r="V1078" s="21">
        <v>4500</v>
      </c>
      <c r="W1078" s="3">
        <v>1426.282051282051</v>
      </c>
      <c r="X1078" s="3">
        <v>824.07407407407413</v>
      </c>
      <c r="Y1078" s="22">
        <v>148.33333333333334</v>
      </c>
      <c r="Z1078">
        <v>75</v>
      </c>
      <c r="AB1078" s="3">
        <v>0</v>
      </c>
      <c r="AC1078" s="3">
        <v>4167</v>
      </c>
      <c r="AD1078" s="3">
        <f t="shared" si="259"/>
        <v>70474.022792022792</v>
      </c>
      <c r="AE1078" s="3">
        <v>5687.5</v>
      </c>
      <c r="AG1078" s="3">
        <f t="shared" si="254"/>
        <v>76161.522792022792</v>
      </c>
      <c r="AI1078" s="3">
        <v>5100</v>
      </c>
      <c r="AJ1078" s="3">
        <v>5785.5624142824954</v>
      </c>
      <c r="AK1078" t="s">
        <v>266</v>
      </c>
      <c r="AL1078" t="s">
        <v>267</v>
      </c>
      <c r="AM1078" s="23">
        <v>8.5000000000000006E-2</v>
      </c>
      <c r="AN1078" s="24">
        <f t="shared" si="262"/>
        <v>87047.085206305288</v>
      </c>
      <c r="AO1078" s="25">
        <f t="shared" si="249"/>
        <v>7399.0022425359502</v>
      </c>
      <c r="AP1078" s="3">
        <v>0</v>
      </c>
      <c r="AQ1078" s="24">
        <f t="shared" si="251"/>
        <v>0</v>
      </c>
      <c r="AR1078" s="24">
        <f t="shared" si="252"/>
        <v>94446.087448841237</v>
      </c>
      <c r="AS1078" s="24">
        <f t="shared" si="255"/>
        <v>87047.085206305288</v>
      </c>
      <c r="AT1078" t="s">
        <v>632</v>
      </c>
      <c r="AU1078" t="s">
        <v>1837</v>
      </c>
      <c r="AV1078" t="s">
        <v>1838</v>
      </c>
      <c r="AW1078" t="s">
        <v>4850</v>
      </c>
      <c r="AX1078" t="s">
        <v>169</v>
      </c>
      <c r="AY1078">
        <v>1</v>
      </c>
      <c r="AZ1078" s="3">
        <f t="shared" si="256"/>
        <v>94446.087448841237</v>
      </c>
      <c r="BA1078" s="24">
        <f t="shared" si="257"/>
        <v>87047.085206305288</v>
      </c>
      <c r="BB1078" s="24">
        <f t="shared" si="258"/>
        <v>7399.0022425359493</v>
      </c>
      <c r="BD1078" t="s">
        <v>103</v>
      </c>
      <c r="BE1078">
        <v>1</v>
      </c>
      <c r="BG1078" t="s">
        <v>5317</v>
      </c>
      <c r="BI1078" t="s">
        <v>199</v>
      </c>
      <c r="BN1078" t="s">
        <v>5138</v>
      </c>
      <c r="BO1078" t="s">
        <v>5074</v>
      </c>
      <c r="BP1078" t="s">
        <v>5144</v>
      </c>
      <c r="BS1078" t="e">
        <f>_xlfn.XLOOKUP(AV1078,#REF!,#REF!)</f>
        <v>#REF!</v>
      </c>
    </row>
    <row r="1079" spans="3:71" x14ac:dyDescent="0.2">
      <c r="C1079" t="s">
        <v>94</v>
      </c>
      <c r="E1079" t="s">
        <v>3414</v>
      </c>
      <c r="F1079" t="s">
        <v>3415</v>
      </c>
      <c r="G1079" t="s">
        <v>3416</v>
      </c>
      <c r="H1079" s="1">
        <v>45719</v>
      </c>
      <c r="J1079" t="s">
        <v>4778</v>
      </c>
      <c r="K1079">
        <v>11</v>
      </c>
      <c r="L1079" t="s">
        <v>4703</v>
      </c>
      <c r="M1079" t="s">
        <v>4849</v>
      </c>
      <c r="N1079" t="s">
        <v>4911</v>
      </c>
      <c r="O1079" t="s">
        <v>98</v>
      </c>
      <c r="P1079" t="s">
        <v>99</v>
      </c>
      <c r="Q1079">
        <f t="shared" si="253"/>
        <v>31</v>
      </c>
      <c r="R1079" s="3">
        <v>280000</v>
      </c>
      <c r="S1079" s="3">
        <v>46666.666666666664</v>
      </c>
      <c r="T1079" s="20">
        <v>0</v>
      </c>
      <c r="U1079" s="3">
        <f t="shared" si="265"/>
        <v>0</v>
      </c>
      <c r="V1079" s="21">
        <v>8700</v>
      </c>
      <c r="W1079" s="3">
        <v>1121.7948717948718</v>
      </c>
      <c r="X1079" s="3">
        <v>648.14814814814815</v>
      </c>
      <c r="Y1079" s="22">
        <v>116.66666666666666</v>
      </c>
      <c r="Z1079">
        <v>75</v>
      </c>
      <c r="AB1079" s="3">
        <v>2390.0840680848814</v>
      </c>
      <c r="AC1079" s="3">
        <v>4167</v>
      </c>
      <c r="AD1079" s="3">
        <f t="shared" si="259"/>
        <v>63885.360421361227</v>
      </c>
      <c r="AE1079" s="3">
        <v>5687.5</v>
      </c>
      <c r="AG1079" s="3">
        <f t="shared" si="254"/>
        <v>69572.860421361227</v>
      </c>
      <c r="AI1079" s="3">
        <v>5100</v>
      </c>
      <c r="AJ1079" s="3">
        <v>3900.7409927950625</v>
      </c>
      <c r="AK1079" t="s">
        <v>289</v>
      </c>
      <c r="AL1079" t="s">
        <v>290</v>
      </c>
      <c r="AM1079" s="23">
        <v>8.5000000000000006E-2</v>
      </c>
      <c r="AN1079" s="24">
        <f t="shared" si="262"/>
        <v>78573.601414156292</v>
      </c>
      <c r="AO1079" s="25">
        <f t="shared" si="249"/>
        <v>6678.7561202032857</v>
      </c>
      <c r="AP1079" s="3">
        <v>0</v>
      </c>
      <c r="AQ1079" s="24">
        <f t="shared" si="251"/>
        <v>0</v>
      </c>
      <c r="AR1079" s="24">
        <f t="shared" si="252"/>
        <v>85252.357534359573</v>
      </c>
      <c r="AS1079" s="24">
        <f t="shared" si="255"/>
        <v>78573.601414156292</v>
      </c>
      <c r="AT1079" t="s">
        <v>632</v>
      </c>
      <c r="AU1079" t="s">
        <v>1837</v>
      </c>
      <c r="AV1079" t="s">
        <v>1838</v>
      </c>
      <c r="AW1079" t="s">
        <v>4850</v>
      </c>
      <c r="AX1079" t="s">
        <v>169</v>
      </c>
      <c r="AY1079">
        <v>1</v>
      </c>
      <c r="AZ1079" s="3">
        <f t="shared" si="256"/>
        <v>85252.357534359573</v>
      </c>
      <c r="BA1079" s="24">
        <f t="shared" si="257"/>
        <v>78573.601414156292</v>
      </c>
      <c r="BB1079" s="24">
        <f t="shared" si="258"/>
        <v>6678.7561202032812</v>
      </c>
      <c r="BD1079" t="s">
        <v>103</v>
      </c>
      <c r="BE1079">
        <v>1</v>
      </c>
      <c r="BG1079" t="s">
        <v>5317</v>
      </c>
      <c r="BI1079" t="s">
        <v>262</v>
      </c>
      <c r="BN1079" t="s">
        <v>5117</v>
      </c>
      <c r="BO1079" t="s">
        <v>5074</v>
      </c>
      <c r="BP1079" t="s">
        <v>5144</v>
      </c>
      <c r="BS1079" t="e">
        <f>_xlfn.XLOOKUP(AV1079,#REF!,#REF!)</f>
        <v>#REF!</v>
      </c>
    </row>
    <row r="1080" spans="3:71" x14ac:dyDescent="0.2">
      <c r="C1080" t="s">
        <v>94</v>
      </c>
      <c r="E1080" t="s">
        <v>3417</v>
      </c>
      <c r="F1080" t="s">
        <v>3418</v>
      </c>
      <c r="G1080" t="s">
        <v>3419</v>
      </c>
      <c r="H1080" s="1">
        <v>45722</v>
      </c>
      <c r="J1080" t="s">
        <v>4702</v>
      </c>
      <c r="K1080">
        <v>13</v>
      </c>
      <c r="L1080" t="s">
        <v>4691</v>
      </c>
      <c r="M1080" t="s">
        <v>4444</v>
      </c>
      <c r="N1080" t="s">
        <v>4668</v>
      </c>
      <c r="O1080" t="s">
        <v>98</v>
      </c>
      <c r="P1080" t="s">
        <v>99</v>
      </c>
      <c r="Q1080">
        <f t="shared" si="253"/>
        <v>31</v>
      </c>
      <c r="R1080" s="3">
        <v>375000</v>
      </c>
      <c r="S1080" s="3">
        <v>62500</v>
      </c>
      <c r="T1080" s="20">
        <v>0</v>
      </c>
      <c r="U1080" s="3">
        <f t="shared" si="265"/>
        <v>0</v>
      </c>
      <c r="V1080" s="21"/>
      <c r="W1080" s="3">
        <v>1502.403846153846</v>
      </c>
      <c r="X1080" s="3">
        <v>868.05555555555554</v>
      </c>
      <c r="Y1080" s="22">
        <v>156.25</v>
      </c>
      <c r="Z1080">
        <v>75</v>
      </c>
      <c r="AB1080" s="3">
        <v>0</v>
      </c>
      <c r="AC1080" s="3">
        <v>4167</v>
      </c>
      <c r="AD1080" s="3">
        <f t="shared" si="259"/>
        <v>69268.709401709406</v>
      </c>
      <c r="AE1080" s="3">
        <v>7046.666666666667</v>
      </c>
      <c r="AG1080" s="3">
        <f t="shared" si="254"/>
        <v>76315.376068376077</v>
      </c>
      <c r="AJ1080" s="3">
        <v>0</v>
      </c>
      <c r="AK1080" t="s">
        <v>100</v>
      </c>
      <c r="AM1080" s="23">
        <v>0.1</v>
      </c>
      <c r="AN1080" s="24">
        <f t="shared" si="262"/>
        <v>76315.376068376077</v>
      </c>
      <c r="AO1080" s="25">
        <f t="shared" si="249"/>
        <v>7631.5376068376081</v>
      </c>
      <c r="AP1080" s="3">
        <f t="shared" ref="AP1080:AP1086" si="266">+(29700/31)*Q1080</f>
        <v>29700</v>
      </c>
      <c r="AQ1080" s="24">
        <f t="shared" si="251"/>
        <v>2970</v>
      </c>
      <c r="AR1080" s="24">
        <f t="shared" si="252"/>
        <v>116616.91367521368</v>
      </c>
      <c r="AS1080" s="24">
        <f t="shared" si="255"/>
        <v>106015.37606837608</v>
      </c>
      <c r="AT1080" t="s">
        <v>1620</v>
      </c>
      <c r="AU1080" t="s">
        <v>1620</v>
      </c>
      <c r="AV1080" t="s">
        <v>1620</v>
      </c>
      <c r="AW1080">
        <v>2061149</v>
      </c>
      <c r="AX1080" t="s">
        <v>102</v>
      </c>
      <c r="AY1080">
        <v>108.643</v>
      </c>
      <c r="AZ1080" s="3">
        <f t="shared" si="256"/>
        <v>1073.3955586205616</v>
      </c>
      <c r="BA1080" s="24">
        <f t="shared" si="257"/>
        <v>106015.37606837608</v>
      </c>
      <c r="BB1080" s="24">
        <f t="shared" si="258"/>
        <v>10601.537606837606</v>
      </c>
      <c r="BD1080" t="s">
        <v>103</v>
      </c>
      <c r="BE1080">
        <v>1</v>
      </c>
      <c r="BG1080" t="s">
        <v>5304</v>
      </c>
      <c r="BI1080" t="s">
        <v>598</v>
      </c>
      <c r="BN1080" t="s">
        <v>5128</v>
      </c>
      <c r="BO1080" t="s">
        <v>5182</v>
      </c>
      <c r="BP1080" t="s">
        <v>5182</v>
      </c>
      <c r="BS1080" t="e">
        <f>_xlfn.XLOOKUP(AV1080,#REF!,#REF!)</f>
        <v>#REF!</v>
      </c>
    </row>
    <row r="1081" spans="3:71" x14ac:dyDescent="0.2">
      <c r="C1081" t="s">
        <v>94</v>
      </c>
      <c r="E1081" t="s">
        <v>3420</v>
      </c>
      <c r="F1081" t="s">
        <v>3421</v>
      </c>
      <c r="G1081" t="s">
        <v>3422</v>
      </c>
      <c r="H1081" s="1">
        <v>45726</v>
      </c>
      <c r="J1081" t="s">
        <v>4778</v>
      </c>
      <c r="K1081">
        <v>11</v>
      </c>
      <c r="L1081" t="s">
        <v>4667</v>
      </c>
      <c r="M1081" t="s">
        <v>3984</v>
      </c>
      <c r="N1081" t="s">
        <v>4668</v>
      </c>
      <c r="O1081" t="s">
        <v>98</v>
      </c>
      <c r="P1081" t="s">
        <v>99</v>
      </c>
      <c r="Q1081">
        <f t="shared" si="253"/>
        <v>31</v>
      </c>
      <c r="R1081" s="3">
        <v>252120</v>
      </c>
      <c r="S1081" s="3">
        <v>41666.666666666664</v>
      </c>
      <c r="T1081" s="20">
        <v>0</v>
      </c>
      <c r="U1081" s="3">
        <f t="shared" si="265"/>
        <v>0</v>
      </c>
      <c r="V1081" s="21"/>
      <c r="W1081" s="3">
        <v>1010.0961538461538</v>
      </c>
      <c r="X1081" s="3">
        <v>583.6111111111112</v>
      </c>
      <c r="Y1081" s="22">
        <v>105.05</v>
      </c>
      <c r="Z1081">
        <v>75</v>
      </c>
      <c r="AB1081" s="3">
        <v>0</v>
      </c>
      <c r="AC1081" s="3">
        <v>4167</v>
      </c>
      <c r="AD1081" s="3">
        <f t="shared" si="259"/>
        <v>47607.423931623933</v>
      </c>
      <c r="AE1081" s="3">
        <v>4154.166666666667</v>
      </c>
      <c r="AG1081" s="3">
        <f t="shared" si="254"/>
        <v>51761.590598290597</v>
      </c>
      <c r="AJ1081" s="3">
        <v>0</v>
      </c>
      <c r="AK1081" t="s">
        <v>100</v>
      </c>
      <c r="AM1081" s="23">
        <v>0.05</v>
      </c>
      <c r="AN1081" s="24">
        <f t="shared" si="262"/>
        <v>51761.590598290597</v>
      </c>
      <c r="AO1081" s="25">
        <f t="shared" si="249"/>
        <v>2588.0795299145302</v>
      </c>
      <c r="AP1081" s="3">
        <f t="shared" si="266"/>
        <v>29700</v>
      </c>
      <c r="AQ1081" s="24">
        <f t="shared" si="251"/>
        <v>1485</v>
      </c>
      <c r="AR1081" s="24">
        <f t="shared" si="252"/>
        <v>85534.670128205122</v>
      </c>
      <c r="AS1081" s="24">
        <f t="shared" si="255"/>
        <v>81461.590598290597</v>
      </c>
      <c r="AT1081" t="s">
        <v>1483</v>
      </c>
      <c r="AU1081" t="s">
        <v>1483</v>
      </c>
      <c r="AV1081" t="s">
        <v>1484</v>
      </c>
      <c r="AW1081" t="s">
        <v>4894</v>
      </c>
      <c r="AX1081" t="s">
        <v>102</v>
      </c>
      <c r="AY1081">
        <v>108.643</v>
      </c>
      <c r="AZ1081" s="3">
        <f t="shared" si="256"/>
        <v>787.30033346101561</v>
      </c>
      <c r="BA1081" s="24">
        <f t="shared" si="257"/>
        <v>81461.590598290597</v>
      </c>
      <c r="BB1081" s="24">
        <f t="shared" si="258"/>
        <v>4073.0795299145248</v>
      </c>
      <c r="BD1081" t="s">
        <v>103</v>
      </c>
      <c r="BE1081">
        <v>1</v>
      </c>
      <c r="BG1081" t="s">
        <v>5316</v>
      </c>
      <c r="BI1081" t="s">
        <v>144</v>
      </c>
      <c r="BN1081" t="s">
        <v>5067</v>
      </c>
      <c r="BO1081" t="s">
        <v>5174</v>
      </c>
      <c r="BP1081" t="s">
        <v>5175</v>
      </c>
      <c r="BS1081" t="e">
        <f>_xlfn.XLOOKUP(AV1081,#REF!,#REF!)</f>
        <v>#REF!</v>
      </c>
    </row>
    <row r="1082" spans="3:71" x14ac:dyDescent="0.2">
      <c r="C1082" t="s">
        <v>94</v>
      </c>
      <c r="E1082" t="s">
        <v>3423</v>
      </c>
      <c r="F1082" t="s">
        <v>3424</v>
      </c>
      <c r="G1082" t="s">
        <v>3425</v>
      </c>
      <c r="H1082" s="1">
        <v>45726</v>
      </c>
      <c r="J1082" t="s">
        <v>4778</v>
      </c>
      <c r="K1082">
        <v>11</v>
      </c>
      <c r="L1082" t="s">
        <v>4667</v>
      </c>
      <c r="M1082" t="s">
        <v>3984</v>
      </c>
      <c r="N1082" t="s">
        <v>4668</v>
      </c>
      <c r="O1082" t="s">
        <v>98</v>
      </c>
      <c r="P1082" t="s">
        <v>99</v>
      </c>
      <c r="Q1082">
        <f t="shared" si="253"/>
        <v>31</v>
      </c>
      <c r="R1082" s="3">
        <v>252120</v>
      </c>
      <c r="S1082" s="3">
        <v>40761</v>
      </c>
      <c r="T1082" s="20">
        <v>0</v>
      </c>
      <c r="U1082" s="3">
        <f t="shared" si="265"/>
        <v>0</v>
      </c>
      <c r="V1082" s="21"/>
      <c r="W1082" s="3">
        <v>1010.0961538461538</v>
      </c>
      <c r="X1082" s="3">
        <v>583.6111111111112</v>
      </c>
      <c r="Y1082" s="22">
        <v>105.05</v>
      </c>
      <c r="Z1082">
        <v>75</v>
      </c>
      <c r="AB1082" s="3">
        <v>0</v>
      </c>
      <c r="AC1082" s="3">
        <v>4167</v>
      </c>
      <c r="AD1082" s="3">
        <f t="shared" si="259"/>
        <v>46701.757264957268</v>
      </c>
      <c r="AE1082" s="3">
        <v>4154.166666666667</v>
      </c>
      <c r="AG1082" s="3">
        <f t="shared" si="254"/>
        <v>50855.923931623933</v>
      </c>
      <c r="AJ1082" s="3">
        <v>0</v>
      </c>
      <c r="AK1082" t="s">
        <v>100</v>
      </c>
      <c r="AM1082" s="23">
        <v>0.05</v>
      </c>
      <c r="AN1082" s="24">
        <f t="shared" si="262"/>
        <v>50855.923931623933</v>
      </c>
      <c r="AO1082" s="25">
        <f t="shared" si="249"/>
        <v>2542.7961965811969</v>
      </c>
      <c r="AP1082" s="3">
        <f t="shared" si="266"/>
        <v>29700</v>
      </c>
      <c r="AQ1082" s="24">
        <f t="shared" si="251"/>
        <v>1485</v>
      </c>
      <c r="AR1082" s="24">
        <f t="shared" si="252"/>
        <v>84583.720128205139</v>
      </c>
      <c r="AS1082" s="24">
        <f t="shared" si="255"/>
        <v>80555.923931623925</v>
      </c>
      <c r="AT1082" t="s">
        <v>1483</v>
      </c>
      <c r="AU1082" t="s">
        <v>1483</v>
      </c>
      <c r="AV1082" t="s">
        <v>1484</v>
      </c>
      <c r="AW1082" t="s">
        <v>4894</v>
      </c>
      <c r="AX1082" t="s">
        <v>102</v>
      </c>
      <c r="AY1082">
        <v>108.643</v>
      </c>
      <c r="AZ1082" s="3">
        <f t="shared" si="256"/>
        <v>778.54735351753118</v>
      </c>
      <c r="BA1082" s="24">
        <f t="shared" si="257"/>
        <v>80555.923931623925</v>
      </c>
      <c r="BB1082" s="24">
        <f t="shared" si="258"/>
        <v>4027.7961965812137</v>
      </c>
      <c r="BD1082" t="s">
        <v>103</v>
      </c>
      <c r="BE1082">
        <v>1</v>
      </c>
      <c r="BG1082" t="s">
        <v>5316</v>
      </c>
      <c r="BI1082" t="s">
        <v>144</v>
      </c>
      <c r="BN1082" t="s">
        <v>5067</v>
      </c>
      <c r="BO1082" t="s">
        <v>5174</v>
      </c>
      <c r="BP1082" t="s">
        <v>5175</v>
      </c>
      <c r="BS1082" t="e">
        <f>_xlfn.XLOOKUP(AV1082,#REF!,#REF!)</f>
        <v>#REF!</v>
      </c>
    </row>
    <row r="1083" spans="3:71" x14ac:dyDescent="0.2">
      <c r="C1083" t="s">
        <v>94</v>
      </c>
      <c r="E1083" t="s">
        <v>3426</v>
      </c>
      <c r="F1083" t="s">
        <v>3427</v>
      </c>
      <c r="G1083" t="s">
        <v>3428</v>
      </c>
      <c r="H1083" s="1">
        <v>45726</v>
      </c>
      <c r="J1083" t="s">
        <v>4778</v>
      </c>
      <c r="K1083">
        <v>11</v>
      </c>
      <c r="L1083" t="s">
        <v>4667</v>
      </c>
      <c r="M1083" t="s">
        <v>3984</v>
      </c>
      <c r="N1083" t="s">
        <v>4668</v>
      </c>
      <c r="O1083" t="s">
        <v>98</v>
      </c>
      <c r="P1083" t="s">
        <v>99</v>
      </c>
      <c r="Q1083">
        <f t="shared" si="253"/>
        <v>31</v>
      </c>
      <c r="R1083" s="3">
        <v>252120</v>
      </c>
      <c r="S1083" s="3">
        <v>40761</v>
      </c>
      <c r="T1083" s="20">
        <v>0</v>
      </c>
      <c r="U1083" s="3">
        <f t="shared" si="265"/>
        <v>0</v>
      </c>
      <c r="V1083" s="21"/>
      <c r="W1083" s="3">
        <v>1010.0961538461538</v>
      </c>
      <c r="X1083" s="3">
        <v>583.6111111111112</v>
      </c>
      <c r="Y1083" s="22">
        <v>105.05</v>
      </c>
      <c r="Z1083">
        <v>75</v>
      </c>
      <c r="AB1083" s="3">
        <v>0</v>
      </c>
      <c r="AC1083" s="3">
        <v>4167</v>
      </c>
      <c r="AD1083" s="3">
        <f t="shared" si="259"/>
        <v>46701.757264957268</v>
      </c>
      <c r="AE1083" s="3">
        <v>4154.166666666667</v>
      </c>
      <c r="AG1083" s="3">
        <f t="shared" si="254"/>
        <v>50855.923931623933</v>
      </c>
      <c r="AJ1083" s="3">
        <v>0</v>
      </c>
      <c r="AK1083" t="s">
        <v>100</v>
      </c>
      <c r="AM1083" s="23">
        <v>0.05</v>
      </c>
      <c r="AN1083" s="24">
        <f t="shared" si="262"/>
        <v>50855.923931623933</v>
      </c>
      <c r="AO1083" s="25">
        <f t="shared" si="249"/>
        <v>2542.7961965811969</v>
      </c>
      <c r="AP1083" s="3">
        <f t="shared" si="266"/>
        <v>29700</v>
      </c>
      <c r="AQ1083" s="24">
        <f t="shared" si="251"/>
        <v>1485</v>
      </c>
      <c r="AR1083" s="24">
        <f t="shared" si="252"/>
        <v>84583.720128205139</v>
      </c>
      <c r="AS1083" s="24">
        <f t="shared" si="255"/>
        <v>80555.923931623925</v>
      </c>
      <c r="AT1083" t="s">
        <v>188</v>
      </c>
      <c r="AU1083" t="s">
        <v>188</v>
      </c>
      <c r="AV1083" t="s">
        <v>189</v>
      </c>
      <c r="AW1083">
        <v>7071</v>
      </c>
      <c r="AX1083" t="s">
        <v>190</v>
      </c>
      <c r="AY1083">
        <v>65.109899999999996</v>
      </c>
      <c r="AZ1083" s="3">
        <f t="shared" si="256"/>
        <v>1299.0915379720311</v>
      </c>
      <c r="BA1083" s="24">
        <f t="shared" si="257"/>
        <v>80555.923931623925</v>
      </c>
      <c r="BB1083" s="24">
        <f t="shared" si="258"/>
        <v>4027.7961965812137</v>
      </c>
      <c r="BD1083" t="s">
        <v>103</v>
      </c>
      <c r="BE1083">
        <v>1</v>
      </c>
      <c r="BG1083" t="s">
        <v>5308</v>
      </c>
      <c r="BI1083" t="s">
        <v>144</v>
      </c>
      <c r="BN1083" t="s">
        <v>5067</v>
      </c>
      <c r="BO1083" t="s">
        <v>188</v>
      </c>
      <c r="BP1083" t="s">
        <v>5199</v>
      </c>
      <c r="BS1083" t="e">
        <f>_xlfn.XLOOKUP(AV1083,#REF!,#REF!)</f>
        <v>#REF!</v>
      </c>
    </row>
    <row r="1084" spans="3:71" x14ac:dyDescent="0.2">
      <c r="C1084" t="s">
        <v>94</v>
      </c>
      <c r="E1084" t="s">
        <v>3429</v>
      </c>
      <c r="F1084" t="s">
        <v>3430</v>
      </c>
      <c r="G1084" t="s">
        <v>3431</v>
      </c>
      <c r="H1084" s="1">
        <v>45726</v>
      </c>
      <c r="J1084" t="s">
        <v>4708</v>
      </c>
      <c r="K1084">
        <v>12</v>
      </c>
      <c r="L1084" t="s">
        <v>4703</v>
      </c>
      <c r="M1084" t="s">
        <v>293</v>
      </c>
      <c r="N1084" t="s">
        <v>4668</v>
      </c>
      <c r="O1084" t="s">
        <v>98</v>
      </c>
      <c r="P1084" t="s">
        <v>99</v>
      </c>
      <c r="Q1084">
        <f t="shared" si="253"/>
        <v>31</v>
      </c>
      <c r="R1084" s="3">
        <v>357500</v>
      </c>
      <c r="S1084" s="3">
        <v>59583.333333333336</v>
      </c>
      <c r="T1084" s="20">
        <v>0</v>
      </c>
      <c r="U1084" s="3">
        <f t="shared" si="265"/>
        <v>0</v>
      </c>
      <c r="V1084" s="21"/>
      <c r="W1084" s="3">
        <v>1432.2916666666667</v>
      </c>
      <c r="X1084" s="3">
        <v>827.5462962962963</v>
      </c>
      <c r="Y1084" s="22">
        <v>148.95833333333334</v>
      </c>
      <c r="Z1084">
        <v>75</v>
      </c>
      <c r="AB1084" s="3">
        <v>0</v>
      </c>
      <c r="AC1084" s="3">
        <v>4167</v>
      </c>
      <c r="AD1084" s="3">
        <f t="shared" si="259"/>
        <v>66234.129629629635</v>
      </c>
      <c r="AE1084" s="3">
        <v>5687.5</v>
      </c>
      <c r="AG1084" s="3">
        <f t="shared" si="254"/>
        <v>71921.629629629635</v>
      </c>
      <c r="AJ1084" s="3">
        <v>5785.5624142824954</v>
      </c>
      <c r="AK1084" t="s">
        <v>266</v>
      </c>
      <c r="AL1084" t="s">
        <v>267</v>
      </c>
      <c r="AM1084" s="23">
        <v>8.5000000000000006E-2</v>
      </c>
      <c r="AN1084" s="24">
        <f t="shared" si="262"/>
        <v>77707.192043912131</v>
      </c>
      <c r="AO1084" s="25">
        <f t="shared" si="249"/>
        <v>6605.1113237325317</v>
      </c>
      <c r="AP1084" s="3">
        <f t="shared" si="266"/>
        <v>29700</v>
      </c>
      <c r="AQ1084" s="24">
        <f t="shared" si="251"/>
        <v>2524.5</v>
      </c>
      <c r="AR1084" s="24">
        <f t="shared" si="252"/>
        <v>116536.80336764466</v>
      </c>
      <c r="AS1084" s="24">
        <f t="shared" si="255"/>
        <v>107407.19204391213</v>
      </c>
      <c r="AT1084" t="s">
        <v>134</v>
      </c>
      <c r="AU1084" t="s">
        <v>134</v>
      </c>
      <c r="AV1084" t="s">
        <v>135</v>
      </c>
      <c r="AW1084">
        <v>90129</v>
      </c>
      <c r="AX1084" t="s">
        <v>136</v>
      </c>
      <c r="AY1084">
        <v>94.088300000000004</v>
      </c>
      <c r="AZ1084" s="3">
        <f t="shared" si="256"/>
        <v>1238.5897435456338</v>
      </c>
      <c r="BA1084" s="24">
        <f t="shared" si="257"/>
        <v>107407.19204391213</v>
      </c>
      <c r="BB1084" s="24">
        <f t="shared" si="258"/>
        <v>9129.6113237325335</v>
      </c>
      <c r="BD1084" t="s">
        <v>103</v>
      </c>
      <c r="BE1084">
        <v>1</v>
      </c>
      <c r="BG1084" t="s">
        <v>5305</v>
      </c>
      <c r="BI1084" t="s">
        <v>199</v>
      </c>
      <c r="BN1084" t="s">
        <v>5097</v>
      </c>
      <c r="BO1084" t="s">
        <v>5061</v>
      </c>
      <c r="BP1084" t="s">
        <v>5062</v>
      </c>
      <c r="BS1084" t="e">
        <f>_xlfn.XLOOKUP(AV1084,#REF!,#REF!)</f>
        <v>#REF!</v>
      </c>
    </row>
    <row r="1085" spans="3:71" x14ac:dyDescent="0.2">
      <c r="C1085" t="s">
        <v>94</v>
      </c>
      <c r="E1085" t="s">
        <v>3432</v>
      </c>
      <c r="F1085" t="s">
        <v>3433</v>
      </c>
      <c r="G1085" t="s">
        <v>3434</v>
      </c>
      <c r="H1085" s="1">
        <v>45726</v>
      </c>
      <c r="J1085" t="s">
        <v>4952</v>
      </c>
      <c r="K1085">
        <v>10</v>
      </c>
      <c r="L1085" t="s">
        <v>4683</v>
      </c>
      <c r="M1085" t="s">
        <v>2923</v>
      </c>
      <c r="N1085" t="s">
        <v>4668</v>
      </c>
      <c r="O1085" t="s">
        <v>98</v>
      </c>
      <c r="P1085" t="s">
        <v>99</v>
      </c>
      <c r="Q1085">
        <f t="shared" si="253"/>
        <v>31</v>
      </c>
      <c r="R1085" s="3">
        <v>252120</v>
      </c>
      <c r="S1085" s="3">
        <v>41666.666666666664</v>
      </c>
      <c r="T1085" s="20">
        <v>0</v>
      </c>
      <c r="U1085" s="3">
        <f t="shared" si="265"/>
        <v>0</v>
      </c>
      <c r="V1085" s="21"/>
      <c r="W1085" s="3">
        <v>1010.0961538461538</v>
      </c>
      <c r="X1085" s="3">
        <v>583.6111111111112</v>
      </c>
      <c r="Y1085" s="22">
        <v>105.05</v>
      </c>
      <c r="Z1085">
        <v>75</v>
      </c>
      <c r="AB1085" s="3">
        <v>0</v>
      </c>
      <c r="AC1085" s="3">
        <v>4167</v>
      </c>
      <c r="AD1085" s="3">
        <f t="shared" si="259"/>
        <v>47607.423931623933</v>
      </c>
      <c r="AE1085" s="3">
        <v>0</v>
      </c>
      <c r="AG1085" s="3">
        <f t="shared" si="254"/>
        <v>47607.423931623933</v>
      </c>
      <c r="AJ1085" s="3">
        <v>0</v>
      </c>
      <c r="AK1085" t="s">
        <v>100</v>
      </c>
      <c r="AM1085" s="23">
        <v>0</v>
      </c>
      <c r="AN1085" s="24">
        <f t="shared" si="262"/>
        <v>47607.423931623933</v>
      </c>
      <c r="AO1085" s="25">
        <f t="shared" si="249"/>
        <v>0</v>
      </c>
      <c r="AP1085" s="3">
        <f t="shared" si="266"/>
        <v>29700</v>
      </c>
      <c r="AQ1085" s="24">
        <f t="shared" si="251"/>
        <v>0</v>
      </c>
      <c r="AR1085" s="24">
        <f t="shared" si="252"/>
        <v>77307.423931623925</v>
      </c>
      <c r="AS1085" s="24">
        <f t="shared" si="255"/>
        <v>77307.423931623925</v>
      </c>
      <c r="AT1085" t="s">
        <v>4725</v>
      </c>
      <c r="AU1085" t="s">
        <v>174</v>
      </c>
      <c r="AV1085" t="s">
        <v>174</v>
      </c>
      <c r="AW1085" t="s">
        <v>4725</v>
      </c>
      <c r="AX1085" t="s">
        <v>169</v>
      </c>
      <c r="AY1085">
        <v>1</v>
      </c>
      <c r="AZ1085" s="3">
        <f t="shared" si="256"/>
        <v>77307.423931623925</v>
      </c>
      <c r="BA1085" s="24">
        <f t="shared" si="257"/>
        <v>77307.423931623925</v>
      </c>
      <c r="BB1085" s="24">
        <f t="shared" si="258"/>
        <v>0</v>
      </c>
      <c r="BD1085" t="s">
        <v>170</v>
      </c>
      <c r="BE1085">
        <v>1</v>
      </c>
      <c r="BG1085" t="s">
        <v>170</v>
      </c>
      <c r="BI1085" t="s">
        <v>175</v>
      </c>
      <c r="BN1085" t="s">
        <v>5080</v>
      </c>
      <c r="BO1085" t="s">
        <v>4725</v>
      </c>
      <c r="BP1085" t="s">
        <v>4725</v>
      </c>
    </row>
    <row r="1086" spans="3:71" x14ac:dyDescent="0.2">
      <c r="C1086" t="s">
        <v>94</v>
      </c>
      <c r="E1086" t="s">
        <v>3435</v>
      </c>
      <c r="F1086" t="s">
        <v>3436</v>
      </c>
      <c r="G1086" t="s">
        <v>3437</v>
      </c>
      <c r="H1086" s="1">
        <v>45726</v>
      </c>
      <c r="J1086" t="s">
        <v>4702</v>
      </c>
      <c r="K1086">
        <v>13</v>
      </c>
      <c r="L1086" t="s">
        <v>4691</v>
      </c>
      <c r="M1086" t="s">
        <v>4444</v>
      </c>
      <c r="N1086" t="s">
        <v>4668</v>
      </c>
      <c r="O1086" t="s">
        <v>98</v>
      </c>
      <c r="P1086" t="s">
        <v>99</v>
      </c>
      <c r="Q1086">
        <f t="shared" si="253"/>
        <v>31</v>
      </c>
      <c r="R1086" s="3">
        <v>475000</v>
      </c>
      <c r="S1086" s="3">
        <v>79166.666666666672</v>
      </c>
      <c r="T1086" s="20">
        <v>0</v>
      </c>
      <c r="U1086" s="3">
        <f t="shared" si="265"/>
        <v>0</v>
      </c>
      <c r="V1086" s="21"/>
      <c r="W1086" s="3">
        <v>1903.0448717948721</v>
      </c>
      <c r="X1086" s="3">
        <v>1099.5370370370372</v>
      </c>
      <c r="Y1086" s="22">
        <v>197.91666666666669</v>
      </c>
      <c r="Z1086">
        <v>75</v>
      </c>
      <c r="AB1086" s="3">
        <v>0</v>
      </c>
      <c r="AC1086" s="3">
        <v>4167</v>
      </c>
      <c r="AD1086" s="3">
        <f t="shared" si="259"/>
        <v>86609.165242165254</v>
      </c>
      <c r="AE1086" s="3">
        <v>7046.666666666667</v>
      </c>
      <c r="AG1086" s="3">
        <f t="shared" si="254"/>
        <v>93655.831908831926</v>
      </c>
      <c r="AJ1086" s="3">
        <v>0</v>
      </c>
      <c r="AK1086" t="s">
        <v>100</v>
      </c>
      <c r="AM1086" s="23">
        <v>0.1</v>
      </c>
      <c r="AN1086" s="24">
        <f t="shared" si="262"/>
        <v>93655.831908831926</v>
      </c>
      <c r="AO1086" s="25">
        <f t="shared" si="249"/>
        <v>9365.5831908831933</v>
      </c>
      <c r="AP1086" s="3">
        <f t="shared" si="266"/>
        <v>29700</v>
      </c>
      <c r="AQ1086" s="24">
        <f t="shared" si="251"/>
        <v>2970</v>
      </c>
      <c r="AR1086" s="24">
        <f t="shared" si="252"/>
        <v>135691.41509971512</v>
      </c>
      <c r="AS1086" s="24">
        <f t="shared" si="255"/>
        <v>123355.83190883193</v>
      </c>
      <c r="AT1086" t="s">
        <v>632</v>
      </c>
      <c r="AU1086" t="s">
        <v>632</v>
      </c>
      <c r="AV1086" t="s">
        <v>633</v>
      </c>
      <c r="AW1086" t="s">
        <v>4862</v>
      </c>
      <c r="AX1086" t="s">
        <v>157</v>
      </c>
      <c r="AY1086">
        <v>125.569</v>
      </c>
      <c r="AZ1086" s="3">
        <f t="shared" si="256"/>
        <v>1080.612373274575</v>
      </c>
      <c r="BA1086" s="24">
        <f t="shared" si="257"/>
        <v>123355.83190883193</v>
      </c>
      <c r="BB1086" s="24">
        <f t="shared" si="258"/>
        <v>12335.58319088319</v>
      </c>
      <c r="BD1086" t="s">
        <v>103</v>
      </c>
      <c r="BE1086">
        <v>1</v>
      </c>
      <c r="BG1086" t="s">
        <v>5310</v>
      </c>
      <c r="BI1086" t="s">
        <v>598</v>
      </c>
      <c r="BN1086" t="s">
        <v>5128</v>
      </c>
      <c r="BO1086" t="s">
        <v>5074</v>
      </c>
      <c r="BP1086" t="s">
        <v>5144</v>
      </c>
      <c r="BS1086" t="e">
        <f>_xlfn.XLOOKUP(AV1086,#REF!,#REF!)</f>
        <v>#REF!</v>
      </c>
    </row>
    <row r="1087" spans="3:71" x14ac:dyDescent="0.2">
      <c r="C1087" t="s">
        <v>94</v>
      </c>
      <c r="E1087" t="s">
        <v>3438</v>
      </c>
      <c r="F1087" t="s">
        <v>3439</v>
      </c>
      <c r="G1087" t="s">
        <v>3440</v>
      </c>
      <c r="H1087" s="1">
        <v>45726</v>
      </c>
      <c r="J1087" t="s">
        <v>4778</v>
      </c>
      <c r="K1087">
        <v>11</v>
      </c>
      <c r="L1087" t="s">
        <v>4667</v>
      </c>
      <c r="M1087" t="s">
        <v>3984</v>
      </c>
      <c r="N1087" t="s">
        <v>4911</v>
      </c>
      <c r="O1087" t="s">
        <v>98</v>
      </c>
      <c r="P1087" t="s">
        <v>99</v>
      </c>
      <c r="Q1087">
        <f t="shared" si="253"/>
        <v>31</v>
      </c>
      <c r="R1087" s="3">
        <v>300000</v>
      </c>
      <c r="S1087" s="3">
        <v>50000</v>
      </c>
      <c r="T1087" s="20">
        <v>0</v>
      </c>
      <c r="U1087" s="3">
        <f t="shared" si="265"/>
        <v>0</v>
      </c>
      <c r="V1087" s="21"/>
      <c r="W1087" s="3">
        <v>1201.9230769230769</v>
      </c>
      <c r="X1087" s="3">
        <v>694.44444444444457</v>
      </c>
      <c r="Y1087" s="22">
        <v>125</v>
      </c>
      <c r="Z1087">
        <v>75</v>
      </c>
      <c r="AB1087" s="3">
        <v>0</v>
      </c>
      <c r="AC1087" s="3">
        <v>4167</v>
      </c>
      <c r="AD1087" s="3">
        <f t="shared" si="259"/>
        <v>56263.367521367523</v>
      </c>
      <c r="AE1087" s="3">
        <v>4154.166666666667</v>
      </c>
      <c r="AG1087" s="3">
        <f t="shared" si="254"/>
        <v>60417.534188034188</v>
      </c>
      <c r="AJ1087" s="3">
        <v>0</v>
      </c>
      <c r="AK1087" t="s">
        <v>100</v>
      </c>
      <c r="AM1087" s="23">
        <v>0.05</v>
      </c>
      <c r="AN1087" s="24">
        <f t="shared" si="262"/>
        <v>60417.534188034188</v>
      </c>
      <c r="AO1087" s="25">
        <f t="shared" si="249"/>
        <v>3020.8767094017094</v>
      </c>
      <c r="AP1087" s="3">
        <v>0</v>
      </c>
      <c r="AQ1087" s="24">
        <f t="shared" si="251"/>
        <v>0</v>
      </c>
      <c r="AR1087" s="24">
        <f t="shared" si="252"/>
        <v>63438.410897435897</v>
      </c>
      <c r="AS1087" s="24">
        <f t="shared" si="255"/>
        <v>60417.534188034188</v>
      </c>
      <c r="AT1087" t="s">
        <v>4779</v>
      </c>
      <c r="AU1087" t="s">
        <v>1837</v>
      </c>
      <c r="AV1087" t="s">
        <v>1838</v>
      </c>
      <c r="AW1087" t="s">
        <v>4969</v>
      </c>
      <c r="AX1087" t="s">
        <v>169</v>
      </c>
      <c r="AY1087">
        <v>1</v>
      </c>
      <c r="AZ1087" s="3">
        <f t="shared" si="256"/>
        <v>63438.410897435897</v>
      </c>
      <c r="BA1087" s="24">
        <f t="shared" si="257"/>
        <v>60417.534188034188</v>
      </c>
      <c r="BB1087" s="24">
        <f t="shared" si="258"/>
        <v>3020.8767094017094</v>
      </c>
      <c r="BD1087" t="s">
        <v>103</v>
      </c>
      <c r="BE1087">
        <v>1</v>
      </c>
      <c r="BG1087" t="s">
        <v>5317</v>
      </c>
      <c r="BI1087" t="s">
        <v>144</v>
      </c>
      <c r="BN1087" t="s">
        <v>5214</v>
      </c>
      <c r="BO1087" t="s">
        <v>188</v>
      </c>
      <c r="BP1087" t="s">
        <v>5215</v>
      </c>
      <c r="BS1087" t="e">
        <f>_xlfn.XLOOKUP(AV1087,#REF!,#REF!)</f>
        <v>#REF!</v>
      </c>
    </row>
    <row r="1088" spans="3:71" x14ac:dyDescent="0.2">
      <c r="C1088" t="s">
        <v>94</v>
      </c>
      <c r="E1088" t="s">
        <v>3441</v>
      </c>
      <c r="F1088" t="s">
        <v>3442</v>
      </c>
      <c r="G1088" t="s">
        <v>3443</v>
      </c>
      <c r="H1088" s="1">
        <v>45726</v>
      </c>
      <c r="J1088" t="s">
        <v>4778</v>
      </c>
      <c r="K1088">
        <v>11</v>
      </c>
      <c r="L1088" t="s">
        <v>4667</v>
      </c>
      <c r="M1088" t="s">
        <v>3984</v>
      </c>
      <c r="N1088" t="s">
        <v>4668</v>
      </c>
      <c r="O1088" t="s">
        <v>98</v>
      </c>
      <c r="P1088" t="s">
        <v>99</v>
      </c>
      <c r="Q1088">
        <f t="shared" si="253"/>
        <v>31</v>
      </c>
      <c r="R1088" s="3">
        <v>252120</v>
      </c>
      <c r="S1088" s="3">
        <v>40761</v>
      </c>
      <c r="T1088" s="20">
        <v>0</v>
      </c>
      <c r="U1088" s="3">
        <f t="shared" si="265"/>
        <v>0</v>
      </c>
      <c r="V1088" s="21"/>
      <c r="W1088" s="3">
        <v>1010.0961538461538</v>
      </c>
      <c r="X1088" s="3">
        <v>583.6111111111112</v>
      </c>
      <c r="Y1088" s="22">
        <v>105.05</v>
      </c>
      <c r="Z1088">
        <v>75</v>
      </c>
      <c r="AB1088" s="3">
        <v>0</v>
      </c>
      <c r="AC1088" s="3">
        <v>4167</v>
      </c>
      <c r="AD1088" s="3">
        <f t="shared" si="259"/>
        <v>46701.757264957268</v>
      </c>
      <c r="AE1088" s="3">
        <v>4154.166666666667</v>
      </c>
      <c r="AG1088" s="3">
        <f t="shared" si="254"/>
        <v>50855.923931623933</v>
      </c>
      <c r="AJ1088" s="3">
        <v>4428.6782206037651</v>
      </c>
      <c r="AK1088" t="s">
        <v>166</v>
      </c>
      <c r="AL1088" t="s">
        <v>165</v>
      </c>
      <c r="AM1088" s="23">
        <v>0.05</v>
      </c>
      <c r="AN1088" s="24">
        <f t="shared" si="262"/>
        <v>55284.602152227701</v>
      </c>
      <c r="AO1088" s="25">
        <f t="shared" si="249"/>
        <v>2764.2301076113854</v>
      </c>
      <c r="AP1088" s="3">
        <f t="shared" ref="AP1088:AP1104" si="267">+(29700/31)*Q1088</f>
        <v>29700</v>
      </c>
      <c r="AQ1088" s="24">
        <f t="shared" si="251"/>
        <v>1485</v>
      </c>
      <c r="AR1088" s="24">
        <f t="shared" si="252"/>
        <v>89233.832259839081</v>
      </c>
      <c r="AS1088" s="24">
        <f t="shared" si="255"/>
        <v>84984.602152227701</v>
      </c>
      <c r="AT1088" t="s">
        <v>225</v>
      </c>
      <c r="AU1088" t="s">
        <v>225</v>
      </c>
      <c r="AV1088" t="s">
        <v>156</v>
      </c>
      <c r="AW1088" t="s">
        <v>4971</v>
      </c>
      <c r="AX1088" t="s">
        <v>157</v>
      </c>
      <c r="AY1088">
        <v>125.569</v>
      </c>
      <c r="AZ1088" s="3">
        <f t="shared" si="256"/>
        <v>710.63584371810782</v>
      </c>
      <c r="BA1088" s="24">
        <f t="shared" si="257"/>
        <v>84984.602152227701</v>
      </c>
      <c r="BB1088" s="24">
        <f t="shared" si="258"/>
        <v>4249.2301076113799</v>
      </c>
      <c r="BD1088" t="s">
        <v>103</v>
      </c>
      <c r="BE1088">
        <v>1</v>
      </c>
      <c r="BG1088" t="s">
        <v>5309</v>
      </c>
      <c r="BI1088" t="s">
        <v>144</v>
      </c>
      <c r="BN1088" t="s">
        <v>5067</v>
      </c>
      <c r="BO1088" t="s">
        <v>5074</v>
      </c>
      <c r="BP1088" t="s">
        <v>5172</v>
      </c>
      <c r="BS1088" t="e">
        <f>_xlfn.XLOOKUP(AV1088,#REF!,#REF!)</f>
        <v>#REF!</v>
      </c>
    </row>
    <row r="1089" spans="3:71" x14ac:dyDescent="0.2">
      <c r="C1089" t="s">
        <v>94</v>
      </c>
      <c r="E1089" t="s">
        <v>3444</v>
      </c>
      <c r="F1089" t="s">
        <v>3445</v>
      </c>
      <c r="G1089" t="s">
        <v>3446</v>
      </c>
      <c r="H1089" s="1">
        <v>45733</v>
      </c>
      <c r="J1089" t="s">
        <v>4690</v>
      </c>
      <c r="K1089">
        <v>17</v>
      </c>
      <c r="L1089" t="s">
        <v>4791</v>
      </c>
      <c r="M1089" t="s">
        <v>4579</v>
      </c>
      <c r="N1089" t="s">
        <v>4668</v>
      </c>
      <c r="O1089" t="s">
        <v>98</v>
      </c>
      <c r="P1089" t="s">
        <v>99</v>
      </c>
      <c r="Q1089">
        <f t="shared" si="253"/>
        <v>31</v>
      </c>
      <c r="R1089" s="3">
        <v>1900000</v>
      </c>
      <c r="S1089" s="3">
        <v>316666.66666666669</v>
      </c>
      <c r="T1089" s="20">
        <v>0.15</v>
      </c>
      <c r="U1089" s="3">
        <f t="shared" si="265"/>
        <v>47500</v>
      </c>
      <c r="V1089" s="21"/>
      <c r="W1089" s="3">
        <v>7612.1794871794882</v>
      </c>
      <c r="X1089" s="3">
        <v>4398.1481481481487</v>
      </c>
      <c r="Y1089" s="22">
        <v>791.66666666666674</v>
      </c>
      <c r="Z1089">
        <v>75</v>
      </c>
      <c r="AB1089" s="3">
        <v>0</v>
      </c>
      <c r="AC1089" s="3">
        <v>5167</v>
      </c>
      <c r="AD1089" s="3">
        <f t="shared" si="259"/>
        <v>382210.66096866102</v>
      </c>
      <c r="AE1089" s="3">
        <v>23570.833333333332</v>
      </c>
      <c r="AG1089" s="3">
        <f t="shared" si="254"/>
        <v>405781.49430199433</v>
      </c>
      <c r="AJ1089" s="3">
        <v>0</v>
      </c>
      <c r="AK1089" t="s">
        <v>100</v>
      </c>
      <c r="AM1089" s="23">
        <v>8.5000000000000006E-2</v>
      </c>
      <c r="AN1089" s="24">
        <f t="shared" si="262"/>
        <v>405781.49430199433</v>
      </c>
      <c r="AO1089" s="25">
        <f t="shared" si="249"/>
        <v>34491.42701566952</v>
      </c>
      <c r="AP1089" s="3">
        <f t="shared" si="267"/>
        <v>29700</v>
      </c>
      <c r="AQ1089" s="24">
        <f t="shared" si="251"/>
        <v>2524.5</v>
      </c>
      <c r="AR1089" s="24">
        <f t="shared" si="252"/>
        <v>472497.42131766386</v>
      </c>
      <c r="AS1089" s="24">
        <f t="shared" si="255"/>
        <v>435481.49430199433</v>
      </c>
      <c r="AT1089" t="s">
        <v>4725</v>
      </c>
      <c r="AU1089" t="s">
        <v>174</v>
      </c>
      <c r="AV1089" t="s">
        <v>174</v>
      </c>
      <c r="AW1089" t="s">
        <v>4972</v>
      </c>
      <c r="AX1089" t="s">
        <v>169</v>
      </c>
      <c r="AY1089">
        <v>1</v>
      </c>
      <c r="AZ1089" s="3">
        <f t="shared" si="256"/>
        <v>472497.42131766386</v>
      </c>
      <c r="BA1089" s="24">
        <f t="shared" si="257"/>
        <v>435481.49430199433</v>
      </c>
      <c r="BB1089" s="24">
        <f t="shared" si="258"/>
        <v>37015.927015669527</v>
      </c>
      <c r="BD1089" t="s">
        <v>170</v>
      </c>
      <c r="BE1089">
        <v>1</v>
      </c>
      <c r="BG1089" t="s">
        <v>170</v>
      </c>
      <c r="BI1089" t="s">
        <v>144</v>
      </c>
      <c r="BN1089" t="s">
        <v>4450</v>
      </c>
      <c r="BO1089" t="s">
        <v>4725</v>
      </c>
      <c r="BP1089" t="s">
        <v>4725</v>
      </c>
    </row>
    <row r="1090" spans="3:71" x14ac:dyDescent="0.2">
      <c r="C1090" t="s">
        <v>94</v>
      </c>
      <c r="E1090" t="s">
        <v>3447</v>
      </c>
      <c r="F1090" t="s">
        <v>3448</v>
      </c>
      <c r="G1090" t="s">
        <v>3449</v>
      </c>
      <c r="H1090" s="1">
        <v>45733</v>
      </c>
      <c r="I1090" s="1">
        <v>46101</v>
      </c>
      <c r="J1090" t="s">
        <v>4697</v>
      </c>
      <c r="K1090">
        <v>14</v>
      </c>
      <c r="L1090" t="s">
        <v>4691</v>
      </c>
      <c r="M1090" t="s">
        <v>4444</v>
      </c>
      <c r="N1090" t="s">
        <v>4668</v>
      </c>
      <c r="O1090" t="s">
        <v>98</v>
      </c>
      <c r="P1090" t="s">
        <v>478</v>
      </c>
      <c r="Q1090">
        <f t="shared" si="253"/>
        <v>20</v>
      </c>
      <c r="R1090" s="3">
        <v>1300000</v>
      </c>
      <c r="S1090" s="3">
        <v>139784.94623655913</v>
      </c>
      <c r="T1090" s="20">
        <v>0</v>
      </c>
      <c r="U1090" s="3">
        <f t="shared" si="265"/>
        <v>0</v>
      </c>
      <c r="V1090" s="21"/>
      <c r="W1090" s="3">
        <v>5208.333333333333</v>
      </c>
      <c r="X1090" s="3">
        <v>3009.2592592592596</v>
      </c>
      <c r="Y1090" s="22">
        <v>541.66666666666663</v>
      </c>
      <c r="Z1090">
        <v>75</v>
      </c>
      <c r="AB1090" s="3">
        <v>0</v>
      </c>
      <c r="AC1090" s="3">
        <v>4167</v>
      </c>
      <c r="AD1090" s="3">
        <f t="shared" si="259"/>
        <v>152786.2054958184</v>
      </c>
      <c r="AE1090" s="3">
        <v>7046.666666666667</v>
      </c>
      <c r="AG1090" s="3">
        <f t="shared" si="254"/>
        <v>159832.87216248506</v>
      </c>
      <c r="AJ1090" s="3">
        <v>35252.628306604311</v>
      </c>
      <c r="AK1090" t="s">
        <v>1002</v>
      </c>
      <c r="AL1090" t="s">
        <v>1003</v>
      </c>
      <c r="AM1090" s="23">
        <v>0.1</v>
      </c>
      <c r="AN1090" s="24">
        <f t="shared" si="262"/>
        <v>195085.50046908937</v>
      </c>
      <c r="AO1090" s="25">
        <f t="shared" ref="AO1090:AO1153" si="268">AM1090*AN1090</f>
        <v>19508.550046908938</v>
      </c>
      <c r="AP1090" s="3">
        <f t="shared" si="267"/>
        <v>19161.290322580648</v>
      </c>
      <c r="AQ1090" s="24">
        <f t="shared" ref="AQ1090:AQ1153" si="269">AP1090*AM1090</f>
        <v>1916.1290322580649</v>
      </c>
      <c r="AR1090" s="24">
        <f t="shared" ref="AR1090:AR1153" si="270">AN1090+AO1090+AP1090+AQ1090</f>
        <v>235671.469870837</v>
      </c>
      <c r="AS1090" s="24">
        <f t="shared" si="255"/>
        <v>214246.79079167001</v>
      </c>
      <c r="AT1090" t="s">
        <v>134</v>
      </c>
      <c r="AU1090" t="s">
        <v>134</v>
      </c>
      <c r="AV1090" t="s">
        <v>135</v>
      </c>
      <c r="AW1090">
        <v>37208</v>
      </c>
      <c r="AX1090" t="s">
        <v>136</v>
      </c>
      <c r="AY1090">
        <v>94.088300000000004</v>
      </c>
      <c r="AZ1090" s="3">
        <f t="shared" si="256"/>
        <v>2504.7903923318518</v>
      </c>
      <c r="BA1090" s="24">
        <f t="shared" si="257"/>
        <v>214246.79079167001</v>
      </c>
      <c r="BB1090" s="24">
        <f t="shared" si="258"/>
        <v>21424.679079166992</v>
      </c>
      <c r="BD1090" t="s">
        <v>103</v>
      </c>
      <c r="BE1090">
        <v>1</v>
      </c>
      <c r="BG1090" t="s">
        <v>5305</v>
      </c>
      <c r="BI1090" t="s">
        <v>451</v>
      </c>
      <c r="BN1090" t="s">
        <v>5139</v>
      </c>
      <c r="BO1090" t="s">
        <v>5186</v>
      </c>
      <c r="BP1090" t="s">
        <v>5182</v>
      </c>
      <c r="BS1090" t="e">
        <f>_xlfn.XLOOKUP(AV1090,#REF!,#REF!)</f>
        <v>#REF!</v>
      </c>
    </row>
    <row r="1091" spans="3:71" x14ac:dyDescent="0.2">
      <c r="C1091" t="s">
        <v>94</v>
      </c>
      <c r="E1091" t="s">
        <v>3450</v>
      </c>
      <c r="F1091" t="s">
        <v>3451</v>
      </c>
      <c r="G1091" t="s">
        <v>3452</v>
      </c>
      <c r="H1091" s="1">
        <v>45733</v>
      </c>
      <c r="J1091" t="s">
        <v>4708</v>
      </c>
      <c r="K1091">
        <v>12</v>
      </c>
      <c r="L1091" t="s">
        <v>4691</v>
      </c>
      <c r="M1091" t="s">
        <v>4444</v>
      </c>
      <c r="N1091" t="s">
        <v>4668</v>
      </c>
      <c r="O1091" t="s">
        <v>98</v>
      </c>
      <c r="P1091" t="s">
        <v>99</v>
      </c>
      <c r="Q1091">
        <f t="shared" si="253"/>
        <v>31</v>
      </c>
      <c r="R1091" s="3">
        <v>467500</v>
      </c>
      <c r="S1091" s="3">
        <v>82916.666666666672</v>
      </c>
      <c r="T1091" s="20">
        <v>0</v>
      </c>
      <c r="U1091" s="3">
        <f t="shared" si="265"/>
        <v>0</v>
      </c>
      <c r="V1091" s="21"/>
      <c r="W1091" s="3">
        <v>1872.9967948717947</v>
      </c>
      <c r="X1091" s="3">
        <v>1082.1759259259261</v>
      </c>
      <c r="Y1091" s="22">
        <v>194.79166666666669</v>
      </c>
      <c r="Z1091">
        <v>75</v>
      </c>
      <c r="AB1091" s="3">
        <v>3991.3277022111861</v>
      </c>
      <c r="AC1091" s="3">
        <v>4167</v>
      </c>
      <c r="AD1091" s="3">
        <f t="shared" si="259"/>
        <v>94299.958756342254</v>
      </c>
      <c r="AE1091" s="3">
        <v>7046.666666666667</v>
      </c>
      <c r="AG1091" s="3">
        <f t="shared" si="254"/>
        <v>101346.62542300893</v>
      </c>
      <c r="AJ1091" s="3">
        <v>0</v>
      </c>
      <c r="AK1091" t="s">
        <v>100</v>
      </c>
      <c r="AM1091" s="23">
        <v>0.1</v>
      </c>
      <c r="AN1091" s="24">
        <f t="shared" si="262"/>
        <v>101346.62542300893</v>
      </c>
      <c r="AO1091" s="25">
        <f t="shared" si="268"/>
        <v>10134.662542300894</v>
      </c>
      <c r="AP1091" s="3">
        <f t="shared" si="267"/>
        <v>29700</v>
      </c>
      <c r="AQ1091" s="24">
        <f t="shared" si="269"/>
        <v>2970</v>
      </c>
      <c r="AR1091" s="24">
        <f t="shared" si="270"/>
        <v>144151.28796530981</v>
      </c>
      <c r="AS1091" s="24">
        <f t="shared" si="255"/>
        <v>131046.62542300893</v>
      </c>
      <c r="AT1091" t="s">
        <v>134</v>
      </c>
      <c r="AU1091" t="s">
        <v>134</v>
      </c>
      <c r="AV1091" t="s">
        <v>135</v>
      </c>
      <c r="AW1091">
        <v>90324</v>
      </c>
      <c r="AX1091" t="s">
        <v>136</v>
      </c>
      <c r="AY1091">
        <v>94.088300000000004</v>
      </c>
      <c r="AZ1091" s="3">
        <f t="shared" si="256"/>
        <v>1532.0851579347252</v>
      </c>
      <c r="BA1091" s="24">
        <f t="shared" si="257"/>
        <v>131046.62542300893</v>
      </c>
      <c r="BB1091" s="24">
        <f t="shared" si="258"/>
        <v>13104.662542300881</v>
      </c>
      <c r="BD1091" t="s">
        <v>103</v>
      </c>
      <c r="BE1091">
        <v>1</v>
      </c>
      <c r="BG1091" t="s">
        <v>5305</v>
      </c>
      <c r="BI1091" t="s">
        <v>451</v>
      </c>
      <c r="BN1091" t="s">
        <v>5157</v>
      </c>
      <c r="BO1091" t="s">
        <v>134</v>
      </c>
      <c r="BP1091" t="s">
        <v>5091</v>
      </c>
      <c r="BS1091" t="e">
        <f>_xlfn.XLOOKUP(AV1091,#REF!,#REF!)</f>
        <v>#REF!</v>
      </c>
    </row>
    <row r="1092" spans="3:71" x14ac:dyDescent="0.2">
      <c r="C1092" t="s">
        <v>94</v>
      </c>
      <c r="E1092" t="s">
        <v>3453</v>
      </c>
      <c r="F1092" t="s">
        <v>3454</v>
      </c>
      <c r="G1092" t="s">
        <v>3455</v>
      </c>
      <c r="H1092" s="1">
        <v>45733</v>
      </c>
      <c r="J1092" t="s">
        <v>4666</v>
      </c>
      <c r="K1092">
        <v>18</v>
      </c>
      <c r="L1092" t="s">
        <v>4616</v>
      </c>
      <c r="M1092" t="s">
        <v>4464</v>
      </c>
      <c r="N1092" t="s">
        <v>4668</v>
      </c>
      <c r="O1092" t="s">
        <v>98</v>
      </c>
      <c r="P1092" t="s">
        <v>99</v>
      </c>
      <c r="Q1092">
        <f t="shared" ref="Q1092:Q1155" si="271">IF(IF(ISBLANK(I1092),"",MONTH(I1092))&lt;&gt;MONTH($Q$1),IF(($Q$1-H1092)&gt;30,DAY(EOMONTH($Q$1,0)),EOMONTH($Q$1,0)-H1092+1),DAY(I1092))</f>
        <v>31</v>
      </c>
      <c r="R1092" s="3">
        <v>2650000</v>
      </c>
      <c r="S1092" s="3">
        <v>441666.66666666669</v>
      </c>
      <c r="T1092" s="20">
        <v>0.15</v>
      </c>
      <c r="U1092" s="3">
        <f t="shared" si="265"/>
        <v>66250</v>
      </c>
      <c r="V1092" s="21"/>
      <c r="W1092" s="3">
        <v>10616.987179487178</v>
      </c>
      <c r="X1092" s="3">
        <v>6134.2592592592591</v>
      </c>
      <c r="Y1092" s="22">
        <v>1104.1666666666667</v>
      </c>
      <c r="Z1092">
        <v>75</v>
      </c>
      <c r="AB1092" s="3">
        <v>22623.328965074339</v>
      </c>
      <c r="AC1092" s="3">
        <v>4167</v>
      </c>
      <c r="AD1092" s="3">
        <f t="shared" si="259"/>
        <v>552637.4087371541</v>
      </c>
      <c r="AE1092" s="3">
        <v>12402.5</v>
      </c>
      <c r="AG1092" s="3">
        <f t="shared" ref="AG1092:AG1155" si="272">AD1092+AE1092</f>
        <v>565039.9087371541</v>
      </c>
      <c r="AJ1092" s="3">
        <v>33281</v>
      </c>
      <c r="AK1092" t="s">
        <v>132</v>
      </c>
      <c r="AL1092" t="s">
        <v>133</v>
      </c>
      <c r="AM1092" s="23">
        <v>0.05</v>
      </c>
      <c r="AN1092" s="24">
        <f t="shared" si="262"/>
        <v>598320.9087371541</v>
      </c>
      <c r="AO1092" s="25">
        <f t="shared" si="268"/>
        <v>29916.045436857705</v>
      </c>
      <c r="AP1092" s="3">
        <f t="shared" si="267"/>
        <v>29700</v>
      </c>
      <c r="AQ1092" s="24">
        <f t="shared" si="269"/>
        <v>1485</v>
      </c>
      <c r="AR1092" s="24">
        <f t="shared" si="270"/>
        <v>659421.95417401183</v>
      </c>
      <c r="AS1092" s="24">
        <f t="shared" ref="AS1092:AS1155" si="273">+AN1092+AP1092</f>
        <v>628020.9087371541</v>
      </c>
      <c r="AT1092" t="s">
        <v>4725</v>
      </c>
      <c r="AU1092" t="s">
        <v>174</v>
      </c>
      <c r="AV1092" t="s">
        <v>174</v>
      </c>
      <c r="AW1092" t="s">
        <v>4693</v>
      </c>
      <c r="AX1092" t="s">
        <v>169</v>
      </c>
      <c r="AY1092">
        <v>1</v>
      </c>
      <c r="AZ1092" s="3">
        <f t="shared" ref="AZ1092:AZ1155" si="274">AR1092/AY1092</f>
        <v>659421.95417401183</v>
      </c>
      <c r="BA1092" s="24">
        <f t="shared" ref="BA1092:BA1155" si="275">AS1092</f>
        <v>628020.9087371541</v>
      </c>
      <c r="BB1092" s="24">
        <f t="shared" ref="BB1092:BB1155" si="276">AR1092-AS1092</f>
        <v>31401.045436857734</v>
      </c>
      <c r="BD1092" t="s">
        <v>170</v>
      </c>
      <c r="BE1092">
        <v>1</v>
      </c>
      <c r="BG1092" t="s">
        <v>170</v>
      </c>
      <c r="BI1092" t="s">
        <v>137</v>
      </c>
      <c r="BN1092" t="s">
        <v>4416</v>
      </c>
      <c r="BO1092" t="s">
        <v>5066</v>
      </c>
      <c r="BP1092" t="s">
        <v>5066</v>
      </c>
    </row>
    <row r="1093" spans="3:71" x14ac:dyDescent="0.2">
      <c r="C1093" t="s">
        <v>94</v>
      </c>
      <c r="E1093" t="s">
        <v>3456</v>
      </c>
      <c r="F1093" t="s">
        <v>3457</v>
      </c>
      <c r="G1093" t="s">
        <v>3458</v>
      </c>
      <c r="H1093" s="1">
        <v>45726</v>
      </c>
      <c r="J1093" t="s">
        <v>4952</v>
      </c>
      <c r="K1093">
        <v>10</v>
      </c>
      <c r="L1093" t="s">
        <v>4616</v>
      </c>
      <c r="M1093" t="s">
        <v>4464</v>
      </c>
      <c r="N1093" t="s">
        <v>4668</v>
      </c>
      <c r="O1093" t="s">
        <v>98</v>
      </c>
      <c r="P1093" t="s">
        <v>99</v>
      </c>
      <c r="Q1093">
        <f t="shared" si="271"/>
        <v>31</v>
      </c>
      <c r="R1093" s="3">
        <v>252120</v>
      </c>
      <c r="S1093" s="3">
        <v>32760</v>
      </c>
      <c r="T1093" s="20">
        <v>0</v>
      </c>
      <c r="U1093" s="3">
        <f t="shared" si="265"/>
        <v>0</v>
      </c>
      <c r="V1093" s="21"/>
      <c r="W1093" s="3">
        <v>1010.0961538461538</v>
      </c>
      <c r="X1093" s="3">
        <v>583.6111111111112</v>
      </c>
      <c r="Y1093" s="22">
        <v>105.05</v>
      </c>
      <c r="Z1093">
        <v>75</v>
      </c>
      <c r="AB1093" s="3">
        <v>0</v>
      </c>
      <c r="AC1093" s="3">
        <v>4167</v>
      </c>
      <c r="AD1093" s="3">
        <f t="shared" si="259"/>
        <v>38700.757264957268</v>
      </c>
      <c r="AE1093" s="3">
        <v>12402.5</v>
      </c>
      <c r="AG1093" s="3">
        <f t="shared" si="272"/>
        <v>51103.257264957268</v>
      </c>
      <c r="AJ1093" s="3">
        <v>33281</v>
      </c>
      <c r="AK1093" t="s">
        <v>132</v>
      </c>
      <c r="AL1093" t="s">
        <v>133</v>
      </c>
      <c r="AM1093" s="23">
        <v>0.05</v>
      </c>
      <c r="AN1093" s="24">
        <f t="shared" si="262"/>
        <v>84384.257264957268</v>
      </c>
      <c r="AO1093" s="25">
        <f t="shared" si="268"/>
        <v>4219.2128632478634</v>
      </c>
      <c r="AP1093" s="3">
        <f t="shared" si="267"/>
        <v>29700</v>
      </c>
      <c r="AQ1093" s="24">
        <f t="shared" si="269"/>
        <v>1485</v>
      </c>
      <c r="AR1093" s="24">
        <f t="shared" si="270"/>
        <v>119788.47012820514</v>
      </c>
      <c r="AS1093" s="24">
        <f t="shared" si="273"/>
        <v>114084.25726495727</v>
      </c>
      <c r="AT1093" t="s">
        <v>4725</v>
      </c>
      <c r="AU1093" t="s">
        <v>174</v>
      </c>
      <c r="AV1093" t="s">
        <v>174</v>
      </c>
      <c r="AW1093" t="s">
        <v>4725</v>
      </c>
      <c r="AX1093" t="s">
        <v>169</v>
      </c>
      <c r="AY1093">
        <v>1</v>
      </c>
      <c r="AZ1093" s="3">
        <f t="shared" si="274"/>
        <v>119788.47012820514</v>
      </c>
      <c r="BA1093" s="24">
        <f t="shared" si="275"/>
        <v>114084.25726495727</v>
      </c>
      <c r="BB1093" s="24">
        <f t="shared" si="276"/>
        <v>5704.2128632478707</v>
      </c>
      <c r="BD1093" t="s">
        <v>170</v>
      </c>
      <c r="BE1093">
        <v>1</v>
      </c>
      <c r="BG1093" t="s">
        <v>170</v>
      </c>
      <c r="BI1093" t="s">
        <v>137</v>
      </c>
      <c r="BN1093" t="s">
        <v>4416</v>
      </c>
      <c r="BO1093" t="s">
        <v>5066</v>
      </c>
      <c r="BP1093" t="s">
        <v>5066</v>
      </c>
    </row>
    <row r="1094" spans="3:71" x14ac:dyDescent="0.2">
      <c r="C1094" t="s">
        <v>94</v>
      </c>
      <c r="E1094" t="s">
        <v>3459</v>
      </c>
      <c r="F1094" t="s">
        <v>3460</v>
      </c>
      <c r="G1094" t="s">
        <v>3461</v>
      </c>
      <c r="H1094" s="1">
        <v>45726</v>
      </c>
      <c r="J1094" t="s">
        <v>4952</v>
      </c>
      <c r="K1094">
        <v>10</v>
      </c>
      <c r="L1094" t="s">
        <v>4616</v>
      </c>
      <c r="M1094" t="s">
        <v>4464</v>
      </c>
      <c r="N1094" t="s">
        <v>4668</v>
      </c>
      <c r="O1094" t="s">
        <v>98</v>
      </c>
      <c r="P1094" t="s">
        <v>99</v>
      </c>
      <c r="Q1094">
        <f t="shared" si="271"/>
        <v>31</v>
      </c>
      <c r="R1094" s="3">
        <v>252120</v>
      </c>
      <c r="S1094" s="3">
        <v>32760</v>
      </c>
      <c r="T1094" s="20">
        <v>0</v>
      </c>
      <c r="U1094" s="3">
        <f t="shared" si="265"/>
        <v>0</v>
      </c>
      <c r="V1094" s="21"/>
      <c r="W1094" s="3">
        <v>1010.0961538461538</v>
      </c>
      <c r="X1094" s="3">
        <v>583.6111111111112</v>
      </c>
      <c r="Y1094" s="22">
        <v>105.05</v>
      </c>
      <c r="Z1094">
        <v>75</v>
      </c>
      <c r="AB1094" s="3">
        <v>0</v>
      </c>
      <c r="AC1094" s="3">
        <v>4167</v>
      </c>
      <c r="AD1094" s="3">
        <f t="shared" si="259"/>
        <v>38700.757264957268</v>
      </c>
      <c r="AE1094" s="3">
        <v>12402.5</v>
      </c>
      <c r="AG1094" s="3">
        <f t="shared" si="272"/>
        <v>51103.257264957268</v>
      </c>
      <c r="AJ1094" s="3">
        <v>33281</v>
      </c>
      <c r="AK1094" t="s">
        <v>132</v>
      </c>
      <c r="AL1094" t="s">
        <v>133</v>
      </c>
      <c r="AM1094" s="23">
        <v>0.05</v>
      </c>
      <c r="AN1094" s="24">
        <f t="shared" si="262"/>
        <v>84384.257264957268</v>
      </c>
      <c r="AO1094" s="25">
        <f t="shared" si="268"/>
        <v>4219.2128632478634</v>
      </c>
      <c r="AP1094" s="3">
        <f t="shared" si="267"/>
        <v>29700</v>
      </c>
      <c r="AQ1094" s="24">
        <f t="shared" si="269"/>
        <v>1485</v>
      </c>
      <c r="AR1094" s="24">
        <f t="shared" si="270"/>
        <v>119788.47012820514</v>
      </c>
      <c r="AS1094" s="24">
        <f t="shared" si="273"/>
        <v>114084.25726495727</v>
      </c>
      <c r="AT1094" t="s">
        <v>4725</v>
      </c>
      <c r="AU1094" t="s">
        <v>174</v>
      </c>
      <c r="AV1094" t="s">
        <v>174</v>
      </c>
      <c r="AW1094" t="s">
        <v>4725</v>
      </c>
      <c r="AX1094" t="s">
        <v>169</v>
      </c>
      <c r="AY1094">
        <v>1</v>
      </c>
      <c r="AZ1094" s="3">
        <f t="shared" si="274"/>
        <v>119788.47012820514</v>
      </c>
      <c r="BA1094" s="24">
        <f t="shared" si="275"/>
        <v>114084.25726495727</v>
      </c>
      <c r="BB1094" s="24">
        <f t="shared" si="276"/>
        <v>5704.2128632478707</v>
      </c>
      <c r="BD1094" t="s">
        <v>170</v>
      </c>
      <c r="BE1094">
        <v>1</v>
      </c>
      <c r="BG1094" t="s">
        <v>170</v>
      </c>
      <c r="BI1094" t="s">
        <v>137</v>
      </c>
      <c r="BN1094" t="s">
        <v>4416</v>
      </c>
      <c r="BO1094" t="s">
        <v>5066</v>
      </c>
      <c r="BP1094" t="s">
        <v>5066</v>
      </c>
    </row>
    <row r="1095" spans="3:71" x14ac:dyDescent="0.2">
      <c r="C1095" t="s">
        <v>94</v>
      </c>
      <c r="E1095" t="s">
        <v>3462</v>
      </c>
      <c r="F1095" t="s">
        <v>3463</v>
      </c>
      <c r="G1095" t="s">
        <v>3464</v>
      </c>
      <c r="H1095" s="1">
        <v>45740</v>
      </c>
      <c r="J1095" t="s">
        <v>4778</v>
      </c>
      <c r="K1095">
        <v>11</v>
      </c>
      <c r="L1095" t="s">
        <v>4667</v>
      </c>
      <c r="M1095" t="s">
        <v>3984</v>
      </c>
      <c r="N1095" t="s">
        <v>4668</v>
      </c>
      <c r="O1095" t="s">
        <v>98</v>
      </c>
      <c r="P1095" t="s">
        <v>99</v>
      </c>
      <c r="Q1095">
        <f t="shared" si="271"/>
        <v>31</v>
      </c>
      <c r="R1095" s="3">
        <v>252120</v>
      </c>
      <c r="S1095" s="3">
        <v>40761</v>
      </c>
      <c r="T1095" s="20">
        <v>0</v>
      </c>
      <c r="U1095" s="3">
        <f t="shared" si="265"/>
        <v>0</v>
      </c>
      <c r="V1095" s="21"/>
      <c r="W1095" s="3">
        <v>1010.0961538461538</v>
      </c>
      <c r="X1095" s="3">
        <v>583.6111111111112</v>
      </c>
      <c r="Y1095" s="22">
        <v>105.05</v>
      </c>
      <c r="Z1095">
        <v>75</v>
      </c>
      <c r="AB1095" s="3">
        <v>2087.8659797501023</v>
      </c>
      <c r="AC1095" s="3">
        <v>4167</v>
      </c>
      <c r="AD1095" s="3">
        <f t="shared" si="259"/>
        <v>48789.623244707371</v>
      </c>
      <c r="AE1095" s="3">
        <v>4154.166666666667</v>
      </c>
      <c r="AG1095" s="3">
        <f t="shared" si="272"/>
        <v>52943.789911374035</v>
      </c>
      <c r="AJ1095" s="3">
        <v>0</v>
      </c>
      <c r="AK1095" t="s">
        <v>100</v>
      </c>
      <c r="AM1095" s="23">
        <v>0.05</v>
      </c>
      <c r="AN1095" s="24">
        <f t="shared" si="262"/>
        <v>52943.789911374035</v>
      </c>
      <c r="AO1095" s="25">
        <f t="shared" si="268"/>
        <v>2647.1894955687021</v>
      </c>
      <c r="AP1095" s="3">
        <f t="shared" si="267"/>
        <v>29700</v>
      </c>
      <c r="AQ1095" s="24">
        <f t="shared" si="269"/>
        <v>1485</v>
      </c>
      <c r="AR1095" s="24">
        <f t="shared" si="270"/>
        <v>86775.97940694273</v>
      </c>
      <c r="AS1095" s="24">
        <f t="shared" si="273"/>
        <v>82643.789911374042</v>
      </c>
      <c r="AT1095" t="s">
        <v>4881</v>
      </c>
      <c r="AU1095" t="s">
        <v>2859</v>
      </c>
      <c r="AV1095" t="s">
        <v>1328</v>
      </c>
      <c r="AW1095">
        <v>1502337</v>
      </c>
      <c r="AX1095" t="s">
        <v>102</v>
      </c>
      <c r="AY1095">
        <v>108.643</v>
      </c>
      <c r="AZ1095" s="3">
        <f t="shared" si="274"/>
        <v>798.72591337631263</v>
      </c>
      <c r="BA1095" s="24">
        <f t="shared" si="275"/>
        <v>82643.789911374042</v>
      </c>
      <c r="BB1095" s="24">
        <f t="shared" si="276"/>
        <v>4132.1894955686876</v>
      </c>
      <c r="BD1095" t="s">
        <v>103</v>
      </c>
      <c r="BE1095">
        <v>1</v>
      </c>
      <c r="BG1095" t="s">
        <v>5323</v>
      </c>
      <c r="BI1095" t="s">
        <v>144</v>
      </c>
      <c r="BN1095" t="s">
        <v>5067</v>
      </c>
      <c r="BO1095" t="s">
        <v>4881</v>
      </c>
      <c r="BP1095" t="s">
        <v>5216</v>
      </c>
      <c r="BS1095" t="e">
        <f>_xlfn.XLOOKUP(AV1095,#REF!,#REF!)</f>
        <v>#REF!</v>
      </c>
    </row>
    <row r="1096" spans="3:71" x14ac:dyDescent="0.2">
      <c r="C1096" t="s">
        <v>94</v>
      </c>
      <c r="E1096" t="s">
        <v>3465</v>
      </c>
      <c r="F1096" t="s">
        <v>3466</v>
      </c>
      <c r="G1096" t="s">
        <v>3467</v>
      </c>
      <c r="H1096" s="1">
        <v>45740</v>
      </c>
      <c r="J1096" t="s">
        <v>4778</v>
      </c>
      <c r="K1096">
        <v>11</v>
      </c>
      <c r="L1096" t="s">
        <v>4667</v>
      </c>
      <c r="M1096" t="s">
        <v>3984</v>
      </c>
      <c r="N1096" t="s">
        <v>4668</v>
      </c>
      <c r="O1096" t="s">
        <v>98</v>
      </c>
      <c r="P1096" t="s">
        <v>99</v>
      </c>
      <c r="Q1096">
        <f t="shared" si="271"/>
        <v>31</v>
      </c>
      <c r="R1096" s="3">
        <v>252120</v>
      </c>
      <c r="S1096" s="3">
        <v>40761</v>
      </c>
      <c r="T1096" s="20">
        <v>0</v>
      </c>
      <c r="U1096" s="3">
        <f t="shared" si="265"/>
        <v>0</v>
      </c>
      <c r="V1096" s="21"/>
      <c r="W1096" s="3">
        <v>1010.0961538461538</v>
      </c>
      <c r="X1096" s="3">
        <v>583.6111111111112</v>
      </c>
      <c r="Y1096" s="22">
        <v>105.05</v>
      </c>
      <c r="Z1096">
        <v>75</v>
      </c>
      <c r="AB1096" s="3">
        <v>2087.8659797501023</v>
      </c>
      <c r="AC1096" s="3">
        <v>4167</v>
      </c>
      <c r="AD1096" s="3">
        <f t="shared" si="259"/>
        <v>48789.623244707371</v>
      </c>
      <c r="AE1096" s="3">
        <v>4154.166666666667</v>
      </c>
      <c r="AG1096" s="3">
        <f t="shared" si="272"/>
        <v>52943.789911374035</v>
      </c>
      <c r="AJ1096" s="3">
        <v>0</v>
      </c>
      <c r="AK1096" t="s">
        <v>100</v>
      </c>
      <c r="AM1096" s="23">
        <v>0.05</v>
      </c>
      <c r="AN1096" s="24">
        <f t="shared" si="262"/>
        <v>52943.789911374035</v>
      </c>
      <c r="AO1096" s="25">
        <f t="shared" si="268"/>
        <v>2647.1894955687021</v>
      </c>
      <c r="AP1096" s="3">
        <f t="shared" si="267"/>
        <v>29700</v>
      </c>
      <c r="AQ1096" s="24">
        <f t="shared" si="269"/>
        <v>1485</v>
      </c>
      <c r="AR1096" s="24">
        <f t="shared" si="270"/>
        <v>86775.97940694273</v>
      </c>
      <c r="AS1096" s="24">
        <f t="shared" si="273"/>
        <v>82643.789911374042</v>
      </c>
      <c r="AT1096" t="s">
        <v>4881</v>
      </c>
      <c r="AU1096" t="s">
        <v>3468</v>
      </c>
      <c r="AV1096" t="s">
        <v>1328</v>
      </c>
      <c r="AW1096">
        <v>1501600</v>
      </c>
      <c r="AX1096" t="s">
        <v>102</v>
      </c>
      <c r="AY1096">
        <v>108.643</v>
      </c>
      <c r="AZ1096" s="3">
        <f t="shared" si="274"/>
        <v>798.72591337631263</v>
      </c>
      <c r="BA1096" s="24">
        <f t="shared" si="275"/>
        <v>82643.789911374042</v>
      </c>
      <c r="BB1096" s="24">
        <f t="shared" si="276"/>
        <v>4132.1894955686876</v>
      </c>
      <c r="BD1096" t="s">
        <v>103</v>
      </c>
      <c r="BE1096">
        <v>1</v>
      </c>
      <c r="BG1096" t="s">
        <v>5328</v>
      </c>
      <c r="BI1096" t="s">
        <v>144</v>
      </c>
      <c r="BN1096" t="s">
        <v>5067</v>
      </c>
      <c r="BO1096" t="s">
        <v>4881</v>
      </c>
      <c r="BP1096" t="s">
        <v>5216</v>
      </c>
      <c r="BS1096" t="e">
        <f>_xlfn.XLOOKUP(AV1096,#REF!,#REF!)</f>
        <v>#REF!</v>
      </c>
    </row>
    <row r="1097" spans="3:71" x14ac:dyDescent="0.2">
      <c r="C1097" t="s">
        <v>94</v>
      </c>
      <c r="E1097" t="s">
        <v>3469</v>
      </c>
      <c r="F1097" t="s">
        <v>3470</v>
      </c>
      <c r="G1097" t="s">
        <v>3471</v>
      </c>
      <c r="H1097" s="1">
        <v>45740</v>
      </c>
      <c r="J1097" t="s">
        <v>4778</v>
      </c>
      <c r="K1097">
        <v>11</v>
      </c>
      <c r="L1097" t="s">
        <v>4667</v>
      </c>
      <c r="M1097" t="s">
        <v>3984</v>
      </c>
      <c r="N1097" t="s">
        <v>4668</v>
      </c>
      <c r="O1097" t="s">
        <v>98</v>
      </c>
      <c r="P1097" t="s">
        <v>99</v>
      </c>
      <c r="Q1097">
        <f t="shared" si="271"/>
        <v>31</v>
      </c>
      <c r="R1097" s="3">
        <v>252120</v>
      </c>
      <c r="S1097" s="3">
        <v>40761</v>
      </c>
      <c r="T1097" s="20">
        <v>0</v>
      </c>
      <c r="U1097" s="3">
        <f t="shared" si="265"/>
        <v>0</v>
      </c>
      <c r="V1097" s="21"/>
      <c r="W1097" s="3">
        <v>1010.0961538461538</v>
      </c>
      <c r="X1097" s="3">
        <v>583.6111111111112</v>
      </c>
      <c r="Y1097" s="22">
        <v>105.05</v>
      </c>
      <c r="Z1097">
        <v>75</v>
      </c>
      <c r="AB1097" s="3">
        <v>0</v>
      </c>
      <c r="AC1097" s="3">
        <v>4167</v>
      </c>
      <c r="AD1097" s="3">
        <f t="shared" ref="AD1097:AD1160" si="277">S1097+U1097+V1097+W1097+X1097+Y1097+Z1097+AA1097+AB1097+AC1097</f>
        <v>46701.757264957268</v>
      </c>
      <c r="AE1097" s="3">
        <v>4154.166666666667</v>
      </c>
      <c r="AG1097" s="3">
        <f t="shared" si="272"/>
        <v>50855.923931623933</v>
      </c>
      <c r="AJ1097" s="3">
        <v>0</v>
      </c>
      <c r="AK1097" t="s">
        <v>100</v>
      </c>
      <c r="AM1097" s="23">
        <v>0.05</v>
      </c>
      <c r="AN1097" s="24">
        <f t="shared" si="262"/>
        <v>50855.923931623933</v>
      </c>
      <c r="AO1097" s="25">
        <f t="shared" si="268"/>
        <v>2542.7961965811969</v>
      </c>
      <c r="AP1097" s="3">
        <f t="shared" si="267"/>
        <v>29700</v>
      </c>
      <c r="AQ1097" s="24">
        <f t="shared" si="269"/>
        <v>1485</v>
      </c>
      <c r="AR1097" s="24">
        <f t="shared" si="270"/>
        <v>84583.720128205139</v>
      </c>
      <c r="AS1097" s="24">
        <f t="shared" si="273"/>
        <v>80555.923931623925</v>
      </c>
      <c r="AT1097" t="s">
        <v>4881</v>
      </c>
      <c r="AU1097" t="s">
        <v>2890</v>
      </c>
      <c r="AV1097" t="s">
        <v>1328</v>
      </c>
      <c r="AW1097">
        <v>1502334</v>
      </c>
      <c r="AX1097" t="s">
        <v>102</v>
      </c>
      <c r="AY1097">
        <v>108.643</v>
      </c>
      <c r="AZ1097" s="3">
        <f t="shared" si="274"/>
        <v>778.54735351753118</v>
      </c>
      <c r="BA1097" s="24">
        <f t="shared" si="275"/>
        <v>80555.923931623925</v>
      </c>
      <c r="BB1097" s="24">
        <f t="shared" si="276"/>
        <v>4027.7961965812137</v>
      </c>
      <c r="BD1097" t="s">
        <v>103</v>
      </c>
      <c r="BE1097">
        <v>1</v>
      </c>
      <c r="BG1097" t="s">
        <v>5324</v>
      </c>
      <c r="BI1097" t="s">
        <v>144</v>
      </c>
      <c r="BN1097" t="s">
        <v>5067</v>
      </c>
      <c r="BO1097" t="s">
        <v>4881</v>
      </c>
      <c r="BP1097" t="s">
        <v>5216</v>
      </c>
      <c r="BS1097" t="e">
        <f>_xlfn.XLOOKUP(AV1097,#REF!,#REF!)</f>
        <v>#REF!</v>
      </c>
    </row>
    <row r="1098" spans="3:71" x14ac:dyDescent="0.2">
      <c r="C1098" t="s">
        <v>94</v>
      </c>
      <c r="E1098" t="s">
        <v>3472</v>
      </c>
      <c r="F1098" t="s">
        <v>3473</v>
      </c>
      <c r="G1098" t="s">
        <v>3474</v>
      </c>
      <c r="H1098" s="1">
        <v>45740</v>
      </c>
      <c r="J1098" t="s">
        <v>4952</v>
      </c>
      <c r="K1098">
        <v>10</v>
      </c>
      <c r="L1098" t="s">
        <v>4667</v>
      </c>
      <c r="M1098" t="s">
        <v>3984</v>
      </c>
      <c r="N1098" t="s">
        <v>4668</v>
      </c>
      <c r="O1098" t="s">
        <v>98</v>
      </c>
      <c r="P1098" t="s">
        <v>99</v>
      </c>
      <c r="Q1098">
        <f t="shared" si="271"/>
        <v>31</v>
      </c>
      <c r="R1098" s="3">
        <v>252120</v>
      </c>
      <c r="S1098" s="3">
        <v>35000</v>
      </c>
      <c r="T1098" s="20">
        <v>0</v>
      </c>
      <c r="U1098" s="3">
        <f t="shared" si="265"/>
        <v>0</v>
      </c>
      <c r="V1098" s="21"/>
      <c r="W1098" s="3">
        <v>1010.0961538461538</v>
      </c>
      <c r="X1098" s="3">
        <v>583.6111111111112</v>
      </c>
      <c r="Y1098" s="22">
        <v>105.05</v>
      </c>
      <c r="Z1098">
        <v>75</v>
      </c>
      <c r="AB1098" s="3">
        <v>0</v>
      </c>
      <c r="AC1098" s="3">
        <v>4167</v>
      </c>
      <c r="AD1098" s="3">
        <f t="shared" si="277"/>
        <v>40940.757264957268</v>
      </c>
      <c r="AE1098" s="3">
        <v>4154.166666666667</v>
      </c>
      <c r="AG1098" s="3">
        <f t="shared" si="272"/>
        <v>45094.923931623933</v>
      </c>
      <c r="AJ1098" s="3">
        <v>0</v>
      </c>
      <c r="AK1098" t="s">
        <v>100</v>
      </c>
      <c r="AM1098" s="23">
        <v>0.05</v>
      </c>
      <c r="AN1098" s="24">
        <f t="shared" si="262"/>
        <v>45094.923931623933</v>
      </c>
      <c r="AO1098" s="25">
        <f t="shared" si="268"/>
        <v>2254.7461965811967</v>
      </c>
      <c r="AP1098" s="3">
        <f t="shared" si="267"/>
        <v>29700</v>
      </c>
      <c r="AQ1098" s="24">
        <f t="shared" si="269"/>
        <v>1485</v>
      </c>
      <c r="AR1098" s="24">
        <f t="shared" si="270"/>
        <v>78534.670128205122</v>
      </c>
      <c r="AS1098" s="24">
        <f t="shared" si="273"/>
        <v>74794.923931623925</v>
      </c>
      <c r="AT1098" t="s">
        <v>4881</v>
      </c>
      <c r="AU1098" t="s">
        <v>1407</v>
      </c>
      <c r="AV1098" t="s">
        <v>1328</v>
      </c>
      <c r="AW1098">
        <v>1501495</v>
      </c>
      <c r="AX1098" t="s">
        <v>102</v>
      </c>
      <c r="AY1098">
        <v>108.643</v>
      </c>
      <c r="AZ1098" s="3">
        <f t="shared" si="274"/>
        <v>722.86912298265986</v>
      </c>
      <c r="BA1098" s="24">
        <f t="shared" si="275"/>
        <v>74794.923931623925</v>
      </c>
      <c r="BB1098" s="24">
        <f t="shared" si="276"/>
        <v>3739.7461965811963</v>
      </c>
      <c r="BD1098" t="s">
        <v>103</v>
      </c>
      <c r="BE1098">
        <v>1</v>
      </c>
      <c r="BG1098" t="s">
        <v>5315</v>
      </c>
      <c r="BI1098" t="s">
        <v>144</v>
      </c>
      <c r="BN1098" t="s">
        <v>5067</v>
      </c>
      <c r="BO1098" t="s">
        <v>4881</v>
      </c>
      <c r="BP1098" t="s">
        <v>5216</v>
      </c>
      <c r="BS1098" t="e">
        <f>_xlfn.XLOOKUP(AV1098,#REF!,#REF!)</f>
        <v>#REF!</v>
      </c>
    </row>
    <row r="1099" spans="3:71" x14ac:dyDescent="0.2">
      <c r="C1099" t="s">
        <v>94</v>
      </c>
      <c r="E1099" t="s">
        <v>3475</v>
      </c>
      <c r="F1099" t="s">
        <v>3476</v>
      </c>
      <c r="G1099" t="s">
        <v>3477</v>
      </c>
      <c r="H1099" s="1">
        <v>45748</v>
      </c>
      <c r="J1099" t="s">
        <v>4697</v>
      </c>
      <c r="K1099">
        <v>14</v>
      </c>
      <c r="L1099" t="s">
        <v>4691</v>
      </c>
      <c r="M1099" t="s">
        <v>4444</v>
      </c>
      <c r="N1099" t="s">
        <v>4668</v>
      </c>
      <c r="O1099" t="s">
        <v>98</v>
      </c>
      <c r="P1099" t="s">
        <v>99</v>
      </c>
      <c r="Q1099">
        <f t="shared" si="271"/>
        <v>31</v>
      </c>
      <c r="R1099" s="3">
        <v>550000</v>
      </c>
      <c r="S1099" s="3">
        <v>91666.666666666672</v>
      </c>
      <c r="T1099" s="20">
        <v>0</v>
      </c>
      <c r="U1099" s="3">
        <f t="shared" si="265"/>
        <v>0</v>
      </c>
      <c r="V1099" s="21"/>
      <c r="W1099" s="3">
        <v>2203.5256410256411</v>
      </c>
      <c r="X1099" s="3">
        <v>1273.1481481481483</v>
      </c>
      <c r="Y1099" s="22">
        <v>229.16666666666669</v>
      </c>
      <c r="Z1099">
        <v>75</v>
      </c>
      <c r="AB1099" s="3">
        <v>0</v>
      </c>
      <c r="AC1099" s="3">
        <v>4167</v>
      </c>
      <c r="AD1099" s="3">
        <f t="shared" si="277"/>
        <v>99614.50712250713</v>
      </c>
      <c r="AE1099" s="3">
        <v>7046.666666666667</v>
      </c>
      <c r="AG1099" s="3">
        <f t="shared" si="272"/>
        <v>106661.1737891738</v>
      </c>
      <c r="AJ1099" s="3">
        <v>0</v>
      </c>
      <c r="AK1099" t="s">
        <v>100</v>
      </c>
      <c r="AM1099" s="23">
        <v>0.1</v>
      </c>
      <c r="AN1099" s="24">
        <f t="shared" si="262"/>
        <v>106661.1737891738</v>
      </c>
      <c r="AO1099" s="25">
        <f t="shared" si="268"/>
        <v>10666.117378917381</v>
      </c>
      <c r="AP1099" s="3">
        <f t="shared" si="267"/>
        <v>29700</v>
      </c>
      <c r="AQ1099" s="24">
        <f t="shared" si="269"/>
        <v>2970</v>
      </c>
      <c r="AR1099" s="24">
        <f t="shared" si="270"/>
        <v>149997.29116809118</v>
      </c>
      <c r="AS1099" s="24">
        <f t="shared" si="273"/>
        <v>136361.1737891738</v>
      </c>
      <c r="AT1099" t="s">
        <v>1620</v>
      </c>
      <c r="AU1099" t="s">
        <v>1620</v>
      </c>
      <c r="AV1099" t="s">
        <v>1620</v>
      </c>
      <c r="AW1099">
        <v>2061149</v>
      </c>
      <c r="AX1099" t="s">
        <v>102</v>
      </c>
      <c r="AY1099">
        <v>108.643</v>
      </c>
      <c r="AZ1099" s="3">
        <f t="shared" si="274"/>
        <v>1380.6438626334984</v>
      </c>
      <c r="BA1099" s="24">
        <f t="shared" si="275"/>
        <v>136361.1737891738</v>
      </c>
      <c r="BB1099" s="24">
        <f t="shared" si="276"/>
        <v>13636.117378917377</v>
      </c>
      <c r="BD1099" t="s">
        <v>103</v>
      </c>
      <c r="BE1099">
        <v>1</v>
      </c>
      <c r="BG1099" t="s">
        <v>5304</v>
      </c>
      <c r="BI1099" t="s">
        <v>598</v>
      </c>
      <c r="BN1099" t="s">
        <v>5193</v>
      </c>
      <c r="BO1099" t="s">
        <v>5182</v>
      </c>
      <c r="BP1099" t="s">
        <v>5182</v>
      </c>
      <c r="BS1099" t="e">
        <f>_xlfn.XLOOKUP(AV1099,#REF!,#REF!)</f>
        <v>#REF!</v>
      </c>
    </row>
    <row r="1100" spans="3:71" x14ac:dyDescent="0.2">
      <c r="C1100" t="s">
        <v>94</v>
      </c>
      <c r="E1100" t="s">
        <v>3478</v>
      </c>
      <c r="F1100" t="s">
        <v>3479</v>
      </c>
      <c r="G1100" t="s">
        <v>3480</v>
      </c>
      <c r="H1100" s="1">
        <v>45754</v>
      </c>
      <c r="J1100" t="s">
        <v>4778</v>
      </c>
      <c r="K1100">
        <v>11</v>
      </c>
      <c r="L1100" t="s">
        <v>4667</v>
      </c>
      <c r="M1100" t="s">
        <v>3984</v>
      </c>
      <c r="N1100" t="s">
        <v>4668</v>
      </c>
      <c r="O1100" t="s">
        <v>98</v>
      </c>
      <c r="P1100" t="s">
        <v>99</v>
      </c>
      <c r="Q1100">
        <f t="shared" si="271"/>
        <v>31</v>
      </c>
      <c r="R1100" s="3">
        <v>262500</v>
      </c>
      <c r="S1100" s="3">
        <v>43750</v>
      </c>
      <c r="T1100" s="20">
        <v>0</v>
      </c>
      <c r="U1100" s="3">
        <f t="shared" si="265"/>
        <v>0</v>
      </c>
      <c r="V1100" s="21"/>
      <c r="W1100" s="3">
        <v>1051.6826923076922</v>
      </c>
      <c r="X1100" s="3">
        <v>607.63888888888891</v>
      </c>
      <c r="Y1100" s="22">
        <v>109.375</v>
      </c>
      <c r="Z1100">
        <v>75</v>
      </c>
      <c r="AB1100" s="3">
        <v>2241.536194157617</v>
      </c>
      <c r="AC1100" s="3">
        <v>4167</v>
      </c>
      <c r="AD1100" s="3">
        <f t="shared" si="277"/>
        <v>52002.232775354205</v>
      </c>
      <c r="AE1100" s="3">
        <v>4154.166666666667</v>
      </c>
      <c r="AG1100" s="3">
        <f t="shared" si="272"/>
        <v>56156.399442020869</v>
      </c>
      <c r="AJ1100" s="3">
        <v>0</v>
      </c>
      <c r="AK1100" t="s">
        <v>100</v>
      </c>
      <c r="AM1100" s="23">
        <v>0.05</v>
      </c>
      <c r="AN1100" s="24">
        <f t="shared" si="262"/>
        <v>56156.399442020869</v>
      </c>
      <c r="AO1100" s="25">
        <f t="shared" si="268"/>
        <v>2807.8199721010437</v>
      </c>
      <c r="AP1100" s="3">
        <f t="shared" si="267"/>
        <v>29700</v>
      </c>
      <c r="AQ1100" s="24">
        <f t="shared" si="269"/>
        <v>1485</v>
      </c>
      <c r="AR1100" s="24">
        <f t="shared" si="270"/>
        <v>90149.219414121908</v>
      </c>
      <c r="AS1100" s="24">
        <f t="shared" si="273"/>
        <v>85856.399442020862</v>
      </c>
      <c r="AT1100" t="s">
        <v>4881</v>
      </c>
      <c r="AU1100" t="s">
        <v>2890</v>
      </c>
      <c r="AV1100" t="s">
        <v>1328</v>
      </c>
      <c r="AW1100">
        <v>1502334</v>
      </c>
      <c r="AX1100" t="s">
        <v>102</v>
      </c>
      <c r="AY1100">
        <v>108.643</v>
      </c>
      <c r="AZ1100" s="3">
        <f t="shared" si="274"/>
        <v>829.77476150439429</v>
      </c>
      <c r="BA1100" s="24">
        <f t="shared" si="275"/>
        <v>85856.399442020862</v>
      </c>
      <c r="BB1100" s="24">
        <f t="shared" si="276"/>
        <v>4292.819972101046</v>
      </c>
      <c r="BD1100" t="s">
        <v>103</v>
      </c>
      <c r="BE1100">
        <v>1</v>
      </c>
      <c r="BG1100" t="s">
        <v>5324</v>
      </c>
      <c r="BI1100" t="s">
        <v>144</v>
      </c>
      <c r="BN1100" t="s">
        <v>5067</v>
      </c>
      <c r="BO1100" t="s">
        <v>4881</v>
      </c>
      <c r="BP1100" t="s">
        <v>5216</v>
      </c>
      <c r="BS1100" t="e">
        <f>_xlfn.XLOOKUP(AV1100,#REF!,#REF!)</f>
        <v>#REF!</v>
      </c>
    </row>
    <row r="1101" spans="3:71" x14ac:dyDescent="0.2">
      <c r="C1101" t="s">
        <v>94</v>
      </c>
      <c r="E1101" t="s">
        <v>3481</v>
      </c>
      <c r="F1101" t="s">
        <v>3482</v>
      </c>
      <c r="G1101" t="s">
        <v>3483</v>
      </c>
      <c r="H1101" s="1">
        <v>45754</v>
      </c>
      <c r="J1101" t="s">
        <v>4778</v>
      </c>
      <c r="K1101">
        <v>11</v>
      </c>
      <c r="L1101" t="s">
        <v>4667</v>
      </c>
      <c r="M1101" t="s">
        <v>3984</v>
      </c>
      <c r="N1101" t="s">
        <v>4668</v>
      </c>
      <c r="O1101" t="s">
        <v>98</v>
      </c>
      <c r="P1101" t="s">
        <v>99</v>
      </c>
      <c r="Q1101">
        <f t="shared" si="271"/>
        <v>31</v>
      </c>
      <c r="R1101" s="3">
        <v>275000</v>
      </c>
      <c r="S1101" s="3">
        <v>45833.333333333336</v>
      </c>
      <c r="T1101" s="20">
        <v>0</v>
      </c>
      <c r="U1101" s="3">
        <f t="shared" si="265"/>
        <v>0</v>
      </c>
      <c r="V1101" s="21"/>
      <c r="W1101" s="3">
        <v>1101.7628205128206</v>
      </c>
      <c r="X1101" s="3">
        <v>636.57407407407413</v>
      </c>
      <c r="Y1101" s="22">
        <v>114.58333333333334</v>
      </c>
      <c r="Z1101">
        <v>75</v>
      </c>
      <c r="AB1101" s="3">
        <v>0</v>
      </c>
      <c r="AC1101" s="3">
        <v>4167</v>
      </c>
      <c r="AD1101" s="3">
        <f t="shared" si="277"/>
        <v>51928.253561253565</v>
      </c>
      <c r="AE1101" s="3">
        <v>4154.166666666667</v>
      </c>
      <c r="AG1101" s="3">
        <f t="shared" si="272"/>
        <v>56082.420227920229</v>
      </c>
      <c r="AJ1101" s="3">
        <v>0</v>
      </c>
      <c r="AK1101" t="s">
        <v>100</v>
      </c>
      <c r="AM1101" s="23">
        <v>0.05</v>
      </c>
      <c r="AN1101" s="24">
        <f t="shared" si="262"/>
        <v>56082.420227920229</v>
      </c>
      <c r="AO1101" s="25">
        <f t="shared" si="268"/>
        <v>2804.1210113960115</v>
      </c>
      <c r="AP1101" s="3">
        <f t="shared" si="267"/>
        <v>29700</v>
      </c>
      <c r="AQ1101" s="24">
        <f t="shared" si="269"/>
        <v>1485</v>
      </c>
      <c r="AR1101" s="24">
        <f t="shared" si="270"/>
        <v>90071.541239316241</v>
      </c>
      <c r="AS1101" s="24">
        <f t="shared" si="273"/>
        <v>85782.420227920229</v>
      </c>
      <c r="AT1101" t="s">
        <v>4881</v>
      </c>
      <c r="AU1101" t="s">
        <v>1327</v>
      </c>
      <c r="AV1101" t="s">
        <v>1328</v>
      </c>
      <c r="AW1101">
        <v>1507756</v>
      </c>
      <c r="AX1101" t="s">
        <v>102</v>
      </c>
      <c r="AY1101">
        <v>108.643</v>
      </c>
      <c r="AZ1101" s="3">
        <f t="shared" si="274"/>
        <v>829.05977595718309</v>
      </c>
      <c r="BA1101" s="24">
        <f t="shared" si="275"/>
        <v>85782.420227920229</v>
      </c>
      <c r="BB1101" s="24">
        <f t="shared" si="276"/>
        <v>4289.1210113960115</v>
      </c>
      <c r="BD1101" t="s">
        <v>103</v>
      </c>
      <c r="BE1101">
        <v>1</v>
      </c>
      <c r="BG1101" t="s">
        <v>5314</v>
      </c>
      <c r="BI1101" t="s">
        <v>144</v>
      </c>
      <c r="BN1101" t="s">
        <v>5067</v>
      </c>
      <c r="BO1101" t="s">
        <v>4881</v>
      </c>
      <c r="BP1101" t="s">
        <v>5216</v>
      </c>
      <c r="BS1101" t="e">
        <f>_xlfn.XLOOKUP(AV1101,#REF!,#REF!)</f>
        <v>#REF!</v>
      </c>
    </row>
    <row r="1102" spans="3:71" x14ac:dyDescent="0.2">
      <c r="C1102" t="s">
        <v>94</v>
      </c>
      <c r="E1102" t="s">
        <v>3484</v>
      </c>
      <c r="F1102" t="s">
        <v>3485</v>
      </c>
      <c r="G1102" t="s">
        <v>3486</v>
      </c>
      <c r="H1102" s="1">
        <v>45754</v>
      </c>
      <c r="J1102" t="s">
        <v>4708</v>
      </c>
      <c r="K1102">
        <v>12</v>
      </c>
      <c r="L1102" t="s">
        <v>4667</v>
      </c>
      <c r="M1102" t="s">
        <v>3984</v>
      </c>
      <c r="N1102" t="s">
        <v>4668</v>
      </c>
      <c r="O1102" t="s">
        <v>98</v>
      </c>
      <c r="P1102" t="s">
        <v>99</v>
      </c>
      <c r="Q1102">
        <f t="shared" si="271"/>
        <v>31</v>
      </c>
      <c r="R1102" s="3">
        <v>355000</v>
      </c>
      <c r="S1102" s="3">
        <v>59166.666666666664</v>
      </c>
      <c r="T1102" s="20">
        <v>0</v>
      </c>
      <c r="U1102" s="3">
        <f t="shared" si="265"/>
        <v>0</v>
      </c>
      <c r="V1102" s="21"/>
      <c r="W1102" s="3">
        <v>1422.2756410256409</v>
      </c>
      <c r="X1102" s="3">
        <v>821.75925925925924</v>
      </c>
      <c r="Y1102" s="22">
        <v>147.91666666666666</v>
      </c>
      <c r="Z1102">
        <v>75</v>
      </c>
      <c r="AB1102" s="3">
        <v>0</v>
      </c>
      <c r="AC1102" s="3">
        <v>4167</v>
      </c>
      <c r="AD1102" s="3">
        <f t="shared" si="277"/>
        <v>65800.618233618239</v>
      </c>
      <c r="AE1102" s="3">
        <v>4154.166666666667</v>
      </c>
      <c r="AG1102" s="3">
        <f t="shared" si="272"/>
        <v>69954.784900284911</v>
      </c>
      <c r="AJ1102" s="3">
        <v>0</v>
      </c>
      <c r="AK1102" t="s">
        <v>100</v>
      </c>
      <c r="AM1102" s="23">
        <v>0.05</v>
      </c>
      <c r="AN1102" s="24">
        <f t="shared" si="262"/>
        <v>69954.784900284911</v>
      </c>
      <c r="AO1102" s="25">
        <f t="shared" si="268"/>
        <v>3497.7392450142456</v>
      </c>
      <c r="AP1102" s="3">
        <f t="shared" si="267"/>
        <v>29700</v>
      </c>
      <c r="AQ1102" s="24">
        <f t="shared" si="269"/>
        <v>1485</v>
      </c>
      <c r="AR1102" s="24">
        <f t="shared" si="270"/>
        <v>104637.52414529916</v>
      </c>
      <c r="AS1102" s="24">
        <f t="shared" si="273"/>
        <v>99654.784900284911</v>
      </c>
      <c r="AT1102" t="s">
        <v>4779</v>
      </c>
      <c r="AU1102" t="s">
        <v>188</v>
      </c>
      <c r="AV1102" t="s">
        <v>189</v>
      </c>
      <c r="AW1102">
        <v>5185</v>
      </c>
      <c r="AX1102" t="s">
        <v>190</v>
      </c>
      <c r="AY1102">
        <v>65.109899999999996</v>
      </c>
      <c r="AZ1102" s="3">
        <f t="shared" si="274"/>
        <v>1607.0908440237072</v>
      </c>
      <c r="BA1102" s="24">
        <f t="shared" si="275"/>
        <v>99654.784900284911</v>
      </c>
      <c r="BB1102" s="24">
        <f t="shared" si="276"/>
        <v>4982.7392450142506</v>
      </c>
      <c r="BD1102" t="s">
        <v>103</v>
      </c>
      <c r="BE1102">
        <v>1</v>
      </c>
      <c r="BG1102" t="s">
        <v>5308</v>
      </c>
      <c r="BI1102" t="s">
        <v>144</v>
      </c>
      <c r="BN1102" t="s">
        <v>5067</v>
      </c>
      <c r="BO1102" t="s">
        <v>188</v>
      </c>
      <c r="BP1102" t="s">
        <v>5095</v>
      </c>
      <c r="BS1102" t="e">
        <f>_xlfn.XLOOKUP(AV1102,#REF!,#REF!)</f>
        <v>#REF!</v>
      </c>
    </row>
    <row r="1103" spans="3:71" x14ac:dyDescent="0.2">
      <c r="C1103" t="s">
        <v>94</v>
      </c>
      <c r="E1103" t="s">
        <v>3487</v>
      </c>
      <c r="F1103" t="s">
        <v>3488</v>
      </c>
      <c r="G1103" t="s">
        <v>3489</v>
      </c>
      <c r="H1103" s="1">
        <v>45754</v>
      </c>
      <c r="J1103" t="s">
        <v>4778</v>
      </c>
      <c r="K1103">
        <v>11</v>
      </c>
      <c r="L1103" t="s">
        <v>4667</v>
      </c>
      <c r="M1103" t="s">
        <v>3984</v>
      </c>
      <c r="N1103" t="s">
        <v>4668</v>
      </c>
      <c r="O1103" t="s">
        <v>98</v>
      </c>
      <c r="P1103" t="s">
        <v>99</v>
      </c>
      <c r="Q1103">
        <f t="shared" si="271"/>
        <v>31</v>
      </c>
      <c r="R1103" s="3">
        <v>275000</v>
      </c>
      <c r="S1103" s="3">
        <v>45833.333333333336</v>
      </c>
      <c r="T1103" s="20">
        <v>0</v>
      </c>
      <c r="U1103" s="3">
        <f t="shared" si="265"/>
        <v>0</v>
      </c>
      <c r="V1103" s="21"/>
      <c r="W1103" s="3">
        <v>1101.7628205128206</v>
      </c>
      <c r="X1103" s="3">
        <v>636.57407407407413</v>
      </c>
      <c r="Y1103" s="22">
        <v>114.58333333333334</v>
      </c>
      <c r="Z1103">
        <v>75</v>
      </c>
      <c r="AB1103" s="3">
        <v>2348.0808761468274</v>
      </c>
      <c r="AC1103" s="3">
        <v>4167</v>
      </c>
      <c r="AD1103" s="3">
        <f t="shared" si="277"/>
        <v>54276.334437400394</v>
      </c>
      <c r="AE1103" s="3">
        <v>4154.166666666667</v>
      </c>
      <c r="AG1103" s="3">
        <f t="shared" si="272"/>
        <v>58430.501104067058</v>
      </c>
      <c r="AJ1103" s="3">
        <v>0</v>
      </c>
      <c r="AK1103" t="s">
        <v>100</v>
      </c>
      <c r="AM1103" s="23">
        <v>0.05</v>
      </c>
      <c r="AN1103" s="24">
        <f t="shared" si="262"/>
        <v>58430.501104067058</v>
      </c>
      <c r="AO1103" s="25">
        <f t="shared" si="268"/>
        <v>2921.5250552033531</v>
      </c>
      <c r="AP1103" s="3">
        <f t="shared" si="267"/>
        <v>29700</v>
      </c>
      <c r="AQ1103" s="24">
        <f t="shared" si="269"/>
        <v>1485</v>
      </c>
      <c r="AR1103" s="24">
        <f t="shared" si="270"/>
        <v>92537.026159270405</v>
      </c>
      <c r="AS1103" s="24">
        <f t="shared" si="273"/>
        <v>88130.501104067051</v>
      </c>
      <c r="AT1103" t="s">
        <v>4881</v>
      </c>
      <c r="AU1103" t="s">
        <v>1880</v>
      </c>
      <c r="AV1103" t="s">
        <v>1328</v>
      </c>
      <c r="AW1103">
        <v>1502348</v>
      </c>
      <c r="AX1103" t="s">
        <v>102</v>
      </c>
      <c r="AY1103">
        <v>108.643</v>
      </c>
      <c r="AZ1103" s="3">
        <f t="shared" si="274"/>
        <v>851.75322992986571</v>
      </c>
      <c r="BA1103" s="24">
        <f t="shared" si="275"/>
        <v>88130.501104067051</v>
      </c>
      <c r="BB1103" s="24">
        <f t="shared" si="276"/>
        <v>4406.525055203354</v>
      </c>
      <c r="BD1103" t="s">
        <v>103</v>
      </c>
      <c r="BE1103">
        <v>1</v>
      </c>
      <c r="BG1103" t="s">
        <v>5319</v>
      </c>
      <c r="BI1103" t="s">
        <v>144</v>
      </c>
      <c r="BN1103" t="s">
        <v>5067</v>
      </c>
      <c r="BO1103" t="s">
        <v>4881</v>
      </c>
      <c r="BP1103" t="s">
        <v>5216</v>
      </c>
      <c r="BS1103" t="e">
        <f>_xlfn.XLOOKUP(AV1103,#REF!,#REF!)</f>
        <v>#REF!</v>
      </c>
    </row>
    <row r="1104" spans="3:71" x14ac:dyDescent="0.2">
      <c r="C1104" t="s">
        <v>94</v>
      </c>
      <c r="E1104" t="s">
        <v>3490</v>
      </c>
      <c r="F1104" t="s">
        <v>3491</v>
      </c>
      <c r="G1104" t="s">
        <v>3492</v>
      </c>
      <c r="H1104" s="1">
        <v>45755</v>
      </c>
      <c r="J1104" t="s">
        <v>4678</v>
      </c>
      <c r="K1104">
        <v>15</v>
      </c>
      <c r="L1104" t="s">
        <v>4667</v>
      </c>
      <c r="M1104" t="s">
        <v>3984</v>
      </c>
      <c r="N1104" t="s">
        <v>4668</v>
      </c>
      <c r="O1104" t="s">
        <v>98</v>
      </c>
      <c r="P1104" t="s">
        <v>99</v>
      </c>
      <c r="Q1104">
        <f t="shared" si="271"/>
        <v>31</v>
      </c>
      <c r="R1104" s="3">
        <v>850000</v>
      </c>
      <c r="S1104" s="3">
        <v>141666.66666666666</v>
      </c>
      <c r="T1104" s="20">
        <v>0</v>
      </c>
      <c r="U1104" s="3">
        <f t="shared" si="265"/>
        <v>0</v>
      </c>
      <c r="V1104" s="21"/>
      <c r="W1104" s="3">
        <v>3405.4487179487182</v>
      </c>
      <c r="X1104" s="3">
        <v>1967.5925925925924</v>
      </c>
      <c r="Y1104" s="22">
        <v>354.16666666666663</v>
      </c>
      <c r="Z1104">
        <v>75</v>
      </c>
      <c r="AA1104" s="3">
        <v>31336</v>
      </c>
      <c r="AB1104" s="3">
        <v>0</v>
      </c>
      <c r="AC1104" s="3">
        <v>4167</v>
      </c>
      <c r="AD1104" s="3">
        <f t="shared" si="277"/>
        <v>182971.87464387462</v>
      </c>
      <c r="AE1104" s="3">
        <v>4154.166666666667</v>
      </c>
      <c r="AG1104" s="3">
        <f t="shared" si="272"/>
        <v>187126.04131054127</v>
      </c>
      <c r="AJ1104" s="3">
        <v>4428.6782206037651</v>
      </c>
      <c r="AK1104" t="s">
        <v>166</v>
      </c>
      <c r="AL1104" t="s">
        <v>165</v>
      </c>
      <c r="AM1104" s="23">
        <v>0.05</v>
      </c>
      <c r="AN1104" s="24">
        <f t="shared" si="262"/>
        <v>191554.71953114503</v>
      </c>
      <c r="AO1104" s="25">
        <f t="shared" si="268"/>
        <v>9577.7359765572528</v>
      </c>
      <c r="AP1104" s="3">
        <f t="shared" si="267"/>
        <v>29700</v>
      </c>
      <c r="AQ1104" s="24">
        <f t="shared" si="269"/>
        <v>1485</v>
      </c>
      <c r="AR1104" s="24">
        <f t="shared" si="270"/>
        <v>232317.45550770228</v>
      </c>
      <c r="AS1104" s="24">
        <f t="shared" si="273"/>
        <v>221254.71953114503</v>
      </c>
      <c r="AT1104" t="s">
        <v>225</v>
      </c>
      <c r="AU1104" t="s">
        <v>225</v>
      </c>
      <c r="AV1104" t="s">
        <v>156</v>
      </c>
      <c r="AW1104" t="s">
        <v>4848</v>
      </c>
      <c r="AX1104" t="s">
        <v>157</v>
      </c>
      <c r="AY1104">
        <v>125.569</v>
      </c>
      <c r="AZ1104" s="3">
        <f t="shared" si="274"/>
        <v>1850.1179073473729</v>
      </c>
      <c r="BA1104" s="24">
        <f t="shared" si="275"/>
        <v>221254.71953114503</v>
      </c>
      <c r="BB1104" s="24">
        <f t="shared" si="276"/>
        <v>11062.735976557247</v>
      </c>
      <c r="BD1104" t="s">
        <v>103</v>
      </c>
      <c r="BE1104">
        <v>1</v>
      </c>
      <c r="BG1104" t="s">
        <v>5309</v>
      </c>
      <c r="BI1104" t="s">
        <v>144</v>
      </c>
      <c r="BN1104" t="s">
        <v>5067</v>
      </c>
      <c r="BO1104" t="s">
        <v>5074</v>
      </c>
      <c r="BP1104" t="s">
        <v>5217</v>
      </c>
      <c r="BS1104" t="e">
        <f>_xlfn.XLOOKUP(AV1104,#REF!,#REF!)</f>
        <v>#REF!</v>
      </c>
    </row>
    <row r="1105" spans="3:71" x14ac:dyDescent="0.2">
      <c r="C1105" t="s">
        <v>94</v>
      </c>
      <c r="E1105" t="s">
        <v>3493</v>
      </c>
      <c r="F1105" t="s">
        <v>3494</v>
      </c>
      <c r="G1105" t="s">
        <v>3495</v>
      </c>
      <c r="H1105" s="1">
        <v>45754</v>
      </c>
      <c r="J1105" t="s">
        <v>4778</v>
      </c>
      <c r="K1105">
        <v>11</v>
      </c>
      <c r="L1105" t="s">
        <v>4667</v>
      </c>
      <c r="M1105" t="s">
        <v>3984</v>
      </c>
      <c r="N1105" t="s">
        <v>4911</v>
      </c>
      <c r="O1105" t="s">
        <v>98</v>
      </c>
      <c r="P1105" t="s">
        <v>99</v>
      </c>
      <c r="Q1105">
        <f t="shared" si="271"/>
        <v>31</v>
      </c>
      <c r="R1105" s="3">
        <v>262500</v>
      </c>
      <c r="S1105" s="3">
        <v>48750</v>
      </c>
      <c r="T1105" s="20">
        <v>0</v>
      </c>
      <c r="U1105" s="3">
        <f t="shared" si="265"/>
        <v>0</v>
      </c>
      <c r="V1105" s="21"/>
      <c r="W1105" s="3">
        <v>1051.6826923076922</v>
      </c>
      <c r="X1105" s="3">
        <v>607.63888888888891</v>
      </c>
      <c r="Y1105" s="22">
        <v>109.375</v>
      </c>
      <c r="Z1105">
        <v>75</v>
      </c>
      <c r="AB1105" s="3">
        <v>0</v>
      </c>
      <c r="AC1105" s="3">
        <v>4167</v>
      </c>
      <c r="AD1105" s="3">
        <f t="shared" si="277"/>
        <v>54760.696581196586</v>
      </c>
      <c r="AE1105" s="3">
        <v>4154.166666666667</v>
      </c>
      <c r="AG1105" s="3">
        <f t="shared" si="272"/>
        <v>58914.86324786325</v>
      </c>
      <c r="AJ1105" s="3">
        <v>0</v>
      </c>
      <c r="AK1105" t="s">
        <v>100</v>
      </c>
      <c r="AM1105" s="23">
        <v>0.05</v>
      </c>
      <c r="AN1105" s="24">
        <f t="shared" ref="AN1105:AN1168" si="278">AG1105+AJ1105+AH1105+AI1105</f>
        <v>58914.86324786325</v>
      </c>
      <c r="AO1105" s="25">
        <f t="shared" si="268"/>
        <v>2945.7431623931625</v>
      </c>
      <c r="AP1105" s="3">
        <v>0</v>
      </c>
      <c r="AQ1105" s="24">
        <f t="shared" si="269"/>
        <v>0</v>
      </c>
      <c r="AR1105" s="24">
        <f t="shared" si="270"/>
        <v>61860.606410256412</v>
      </c>
      <c r="AS1105" s="24">
        <f t="shared" si="273"/>
        <v>58914.86324786325</v>
      </c>
      <c r="AT1105" t="s">
        <v>4779</v>
      </c>
      <c r="AU1105" t="s">
        <v>1837</v>
      </c>
      <c r="AV1105" t="s">
        <v>1838</v>
      </c>
      <c r="AW1105" t="s">
        <v>4969</v>
      </c>
      <c r="AX1105" t="s">
        <v>169</v>
      </c>
      <c r="AY1105">
        <v>1</v>
      </c>
      <c r="AZ1105" s="3">
        <f t="shared" si="274"/>
        <v>61860.606410256412</v>
      </c>
      <c r="BA1105" s="24">
        <f t="shared" si="275"/>
        <v>58914.86324786325</v>
      </c>
      <c r="BB1105" s="24">
        <f t="shared" si="276"/>
        <v>2945.7431623931625</v>
      </c>
      <c r="BD1105" t="s">
        <v>103</v>
      </c>
      <c r="BE1105">
        <v>1</v>
      </c>
      <c r="BG1105" t="s">
        <v>5317</v>
      </c>
      <c r="BI1105" t="s">
        <v>144</v>
      </c>
      <c r="BN1105" t="s">
        <v>5214</v>
      </c>
      <c r="BO1105" t="s">
        <v>188</v>
      </c>
      <c r="BP1105" t="s">
        <v>5215</v>
      </c>
      <c r="BS1105" t="e">
        <f>_xlfn.XLOOKUP(AV1105,#REF!,#REF!)</f>
        <v>#REF!</v>
      </c>
    </row>
    <row r="1106" spans="3:71" x14ac:dyDescent="0.2">
      <c r="C1106" t="s">
        <v>94</v>
      </c>
      <c r="E1106" t="s">
        <v>3496</v>
      </c>
      <c r="F1106" t="s">
        <v>3497</v>
      </c>
      <c r="G1106" t="s">
        <v>3498</v>
      </c>
      <c r="H1106" s="1">
        <v>45754</v>
      </c>
      <c r="J1106" t="s">
        <v>4778</v>
      </c>
      <c r="K1106">
        <v>11</v>
      </c>
      <c r="L1106" t="s">
        <v>4667</v>
      </c>
      <c r="M1106" t="s">
        <v>3984</v>
      </c>
      <c r="N1106" t="s">
        <v>4911</v>
      </c>
      <c r="O1106" t="s">
        <v>98</v>
      </c>
      <c r="P1106" t="s">
        <v>99</v>
      </c>
      <c r="Q1106">
        <f t="shared" si="271"/>
        <v>31</v>
      </c>
      <c r="R1106" s="3">
        <v>252120</v>
      </c>
      <c r="S1106" s="3">
        <v>46666.666666666664</v>
      </c>
      <c r="T1106" s="20">
        <v>0</v>
      </c>
      <c r="U1106" s="3">
        <f t="shared" si="265"/>
        <v>0</v>
      </c>
      <c r="V1106" s="21"/>
      <c r="W1106" s="3">
        <v>1010.0961538461538</v>
      </c>
      <c r="X1106" s="3">
        <v>583.6111111111112</v>
      </c>
      <c r="Y1106" s="22">
        <v>105.05</v>
      </c>
      <c r="Z1106">
        <v>75</v>
      </c>
      <c r="AB1106" s="3">
        <v>0</v>
      </c>
      <c r="AC1106" s="3">
        <v>4167</v>
      </c>
      <c r="AD1106" s="3">
        <f t="shared" si="277"/>
        <v>52607.423931623933</v>
      </c>
      <c r="AE1106" s="3">
        <v>4154.166666666667</v>
      </c>
      <c r="AG1106" s="3">
        <f t="shared" si="272"/>
        <v>56761.590598290597</v>
      </c>
      <c r="AJ1106" s="3">
        <v>0</v>
      </c>
      <c r="AK1106" t="s">
        <v>100</v>
      </c>
      <c r="AM1106" s="23">
        <v>0.05</v>
      </c>
      <c r="AN1106" s="24">
        <f t="shared" si="278"/>
        <v>56761.590598290597</v>
      </c>
      <c r="AO1106" s="25">
        <f t="shared" si="268"/>
        <v>2838.0795299145302</v>
      </c>
      <c r="AP1106" s="3">
        <v>0</v>
      </c>
      <c r="AQ1106" s="24">
        <f t="shared" si="269"/>
        <v>0</v>
      </c>
      <c r="AR1106" s="24">
        <f t="shared" si="270"/>
        <v>59599.670128205129</v>
      </c>
      <c r="AS1106" s="24">
        <f t="shared" si="273"/>
        <v>56761.590598290597</v>
      </c>
      <c r="AT1106" t="s">
        <v>4779</v>
      </c>
      <c r="AU1106" t="s">
        <v>1837</v>
      </c>
      <c r="AV1106" t="s">
        <v>1838</v>
      </c>
      <c r="AW1106" t="s">
        <v>4969</v>
      </c>
      <c r="AX1106" t="s">
        <v>169</v>
      </c>
      <c r="AY1106">
        <v>1</v>
      </c>
      <c r="AZ1106" s="3">
        <f t="shared" si="274"/>
        <v>59599.670128205129</v>
      </c>
      <c r="BA1106" s="24">
        <f t="shared" si="275"/>
        <v>56761.590598290597</v>
      </c>
      <c r="BB1106" s="24">
        <f t="shared" si="276"/>
        <v>2838.079529914532</v>
      </c>
      <c r="BD1106" t="s">
        <v>103</v>
      </c>
      <c r="BE1106">
        <v>1</v>
      </c>
      <c r="BG1106" t="s">
        <v>5317</v>
      </c>
      <c r="BI1106" t="s">
        <v>144</v>
      </c>
      <c r="BN1106" t="s">
        <v>5214</v>
      </c>
      <c r="BO1106" t="s">
        <v>188</v>
      </c>
      <c r="BP1106" t="s">
        <v>5215</v>
      </c>
      <c r="BS1106" t="e">
        <f>_xlfn.XLOOKUP(AV1106,#REF!,#REF!)</f>
        <v>#REF!</v>
      </c>
    </row>
    <row r="1107" spans="3:71" x14ac:dyDescent="0.2">
      <c r="C1107" t="s">
        <v>94</v>
      </c>
      <c r="E1107" t="s">
        <v>3499</v>
      </c>
      <c r="F1107" t="s">
        <v>3500</v>
      </c>
      <c r="G1107" t="s">
        <v>3501</v>
      </c>
      <c r="H1107" s="1">
        <v>45754</v>
      </c>
      <c r="J1107" t="s">
        <v>4778</v>
      </c>
      <c r="K1107">
        <v>11</v>
      </c>
      <c r="L1107" t="s">
        <v>4667</v>
      </c>
      <c r="M1107" t="s">
        <v>3984</v>
      </c>
      <c r="N1107" t="s">
        <v>4668</v>
      </c>
      <c r="O1107" t="s">
        <v>98</v>
      </c>
      <c r="P1107" t="s">
        <v>99</v>
      </c>
      <c r="Q1107">
        <f t="shared" si="271"/>
        <v>31</v>
      </c>
      <c r="R1107" s="3">
        <v>252120</v>
      </c>
      <c r="S1107" s="3">
        <v>40841.666666666664</v>
      </c>
      <c r="T1107" s="20">
        <v>0</v>
      </c>
      <c r="U1107" s="3">
        <f t="shared" si="265"/>
        <v>0</v>
      </c>
      <c r="V1107" s="21"/>
      <c r="W1107" s="3">
        <v>1010.0961538461538</v>
      </c>
      <c r="X1107" s="3">
        <v>583.6111111111112</v>
      </c>
      <c r="Y1107" s="22">
        <v>105.05</v>
      </c>
      <c r="Z1107">
        <v>75</v>
      </c>
      <c r="AB1107" s="3">
        <v>0</v>
      </c>
      <c r="AC1107" s="3">
        <v>4167</v>
      </c>
      <c r="AD1107" s="3">
        <f t="shared" si="277"/>
        <v>46782.423931623933</v>
      </c>
      <c r="AE1107" s="3">
        <v>4154.166666666667</v>
      </c>
      <c r="AG1107" s="3">
        <f t="shared" si="272"/>
        <v>50936.590598290597</v>
      </c>
      <c r="AJ1107" s="3">
        <v>4428.6782206037651</v>
      </c>
      <c r="AK1107" t="s">
        <v>166</v>
      </c>
      <c r="AL1107" t="s">
        <v>165</v>
      </c>
      <c r="AM1107" s="23">
        <v>0.05</v>
      </c>
      <c r="AN1107" s="24">
        <f t="shared" si="278"/>
        <v>55365.268818894365</v>
      </c>
      <c r="AO1107" s="25">
        <f t="shared" si="268"/>
        <v>2768.2634409447182</v>
      </c>
      <c r="AP1107" s="3">
        <f t="shared" ref="AP1107:AP1119" si="279">+(29700/31)*Q1107</f>
        <v>29700</v>
      </c>
      <c r="AQ1107" s="24">
        <f t="shared" si="269"/>
        <v>1485</v>
      </c>
      <c r="AR1107" s="24">
        <f t="shared" si="270"/>
        <v>89318.532259839092</v>
      </c>
      <c r="AS1107" s="24">
        <f t="shared" si="273"/>
        <v>85065.268818894372</v>
      </c>
      <c r="AT1107" t="s">
        <v>225</v>
      </c>
      <c r="AU1107" t="s">
        <v>225</v>
      </c>
      <c r="AV1107" t="s">
        <v>156</v>
      </c>
      <c r="AW1107" t="s">
        <v>4910</v>
      </c>
      <c r="AX1107" t="s">
        <v>157</v>
      </c>
      <c r="AY1107">
        <v>125.569</v>
      </c>
      <c r="AZ1107" s="3">
        <f t="shared" si="274"/>
        <v>711.31037325963484</v>
      </c>
      <c r="BA1107" s="24">
        <f t="shared" si="275"/>
        <v>85065.268818894372</v>
      </c>
      <c r="BB1107" s="24">
        <f t="shared" si="276"/>
        <v>4253.2634409447201</v>
      </c>
      <c r="BD1107" t="s">
        <v>103</v>
      </c>
      <c r="BE1107">
        <v>1</v>
      </c>
      <c r="BG1107" t="s">
        <v>5309</v>
      </c>
      <c r="BI1107" t="s">
        <v>144</v>
      </c>
      <c r="BN1107" t="s">
        <v>5067</v>
      </c>
      <c r="BO1107" t="s">
        <v>5074</v>
      </c>
      <c r="BP1107" t="s">
        <v>5202</v>
      </c>
      <c r="BS1107" t="e">
        <f>_xlfn.XLOOKUP(AV1107,#REF!,#REF!)</f>
        <v>#REF!</v>
      </c>
    </row>
    <row r="1108" spans="3:71" x14ac:dyDescent="0.2">
      <c r="C1108" t="s">
        <v>94</v>
      </c>
      <c r="E1108" t="s">
        <v>3502</v>
      </c>
      <c r="F1108" t="s">
        <v>3503</v>
      </c>
      <c r="G1108" t="s">
        <v>3504</v>
      </c>
      <c r="H1108" s="1">
        <v>45754</v>
      </c>
      <c r="J1108" t="s">
        <v>4708</v>
      </c>
      <c r="K1108">
        <v>12</v>
      </c>
      <c r="L1108" t="s">
        <v>4703</v>
      </c>
      <c r="M1108" t="s">
        <v>293</v>
      </c>
      <c r="N1108" t="s">
        <v>4668</v>
      </c>
      <c r="O1108" t="s">
        <v>98</v>
      </c>
      <c r="P1108" t="s">
        <v>99</v>
      </c>
      <c r="Q1108">
        <f t="shared" si="271"/>
        <v>31</v>
      </c>
      <c r="R1108" s="3">
        <v>375000</v>
      </c>
      <c r="S1108" s="3">
        <v>67500</v>
      </c>
      <c r="T1108" s="20">
        <v>0</v>
      </c>
      <c r="U1108" s="3">
        <f t="shared" si="265"/>
        <v>0</v>
      </c>
      <c r="V1108" s="21"/>
      <c r="W1108" s="3">
        <v>1502.403846153846</v>
      </c>
      <c r="X1108" s="3">
        <v>868.05555555555554</v>
      </c>
      <c r="Y1108" s="22">
        <v>156.25</v>
      </c>
      <c r="Z1108">
        <v>75</v>
      </c>
      <c r="AB1108" s="3">
        <v>0</v>
      </c>
      <c r="AC1108" s="3">
        <v>4167</v>
      </c>
      <c r="AD1108" s="3">
        <f t="shared" si="277"/>
        <v>74268.709401709406</v>
      </c>
      <c r="AE1108" s="3">
        <v>5687.5</v>
      </c>
      <c r="AG1108" s="3">
        <f t="shared" si="272"/>
        <v>79956.209401709406</v>
      </c>
      <c r="AJ1108" s="3">
        <v>5785.5624142824954</v>
      </c>
      <c r="AK1108" t="s">
        <v>266</v>
      </c>
      <c r="AL1108" t="s">
        <v>267</v>
      </c>
      <c r="AM1108" s="23">
        <v>8.5000000000000006E-2</v>
      </c>
      <c r="AN1108" s="24">
        <f t="shared" si="278"/>
        <v>85741.771815991902</v>
      </c>
      <c r="AO1108" s="25">
        <f t="shared" si="268"/>
        <v>7288.0506043593123</v>
      </c>
      <c r="AP1108" s="3">
        <f t="shared" si="279"/>
        <v>29700</v>
      </c>
      <c r="AQ1108" s="24">
        <f t="shared" si="269"/>
        <v>2524.5</v>
      </c>
      <c r="AR1108" s="24">
        <f t="shared" si="270"/>
        <v>125254.32242035121</v>
      </c>
      <c r="AS1108" s="24">
        <f t="shared" si="273"/>
        <v>115441.7718159919</v>
      </c>
      <c r="AT1108" t="s">
        <v>134</v>
      </c>
      <c r="AU1108" t="s">
        <v>134</v>
      </c>
      <c r="AV1108" t="s">
        <v>135</v>
      </c>
      <c r="AW1108">
        <v>90129</v>
      </c>
      <c r="AX1108" t="s">
        <v>136</v>
      </c>
      <c r="AY1108">
        <v>94.088300000000004</v>
      </c>
      <c r="AZ1108" s="3">
        <f t="shared" si="274"/>
        <v>1331.2422736976989</v>
      </c>
      <c r="BA1108" s="24">
        <f t="shared" si="275"/>
        <v>115441.7718159919</v>
      </c>
      <c r="BB1108" s="24">
        <f t="shared" si="276"/>
        <v>9812.550604359305</v>
      </c>
      <c r="BD1108" t="s">
        <v>103</v>
      </c>
      <c r="BE1108">
        <v>1</v>
      </c>
      <c r="BG1108" t="s">
        <v>5305</v>
      </c>
      <c r="BI1108" t="s">
        <v>199</v>
      </c>
      <c r="BN1108" t="s">
        <v>5097</v>
      </c>
      <c r="BO1108" t="s">
        <v>5061</v>
      </c>
      <c r="BP1108" t="s">
        <v>5062</v>
      </c>
      <c r="BS1108" t="e">
        <f>_xlfn.XLOOKUP(AV1108,#REF!,#REF!)</f>
        <v>#REF!</v>
      </c>
    </row>
    <row r="1109" spans="3:71" x14ac:dyDescent="0.2">
      <c r="C1109" t="s">
        <v>94</v>
      </c>
      <c r="E1109" t="s">
        <v>3505</v>
      </c>
      <c r="F1109" t="s">
        <v>3506</v>
      </c>
      <c r="G1109" t="s">
        <v>3507</v>
      </c>
      <c r="H1109" s="1">
        <v>45754</v>
      </c>
      <c r="J1109" t="s">
        <v>4708</v>
      </c>
      <c r="K1109">
        <v>12</v>
      </c>
      <c r="L1109" t="s">
        <v>4703</v>
      </c>
      <c r="M1109" t="s">
        <v>293</v>
      </c>
      <c r="N1109" t="s">
        <v>4668</v>
      </c>
      <c r="O1109" t="s">
        <v>98</v>
      </c>
      <c r="P1109" t="s">
        <v>99</v>
      </c>
      <c r="Q1109">
        <f t="shared" si="271"/>
        <v>31</v>
      </c>
      <c r="R1109" s="3">
        <v>357500</v>
      </c>
      <c r="S1109" s="3">
        <v>64583.333333333336</v>
      </c>
      <c r="T1109" s="20">
        <v>0</v>
      </c>
      <c r="U1109" s="3">
        <f t="shared" si="265"/>
        <v>0</v>
      </c>
      <c r="V1109" s="21"/>
      <c r="W1109" s="3">
        <v>1432.2916666666667</v>
      </c>
      <c r="X1109" s="3">
        <v>827.5462962962963</v>
      </c>
      <c r="Y1109" s="22">
        <v>148.95833333333334</v>
      </c>
      <c r="Z1109">
        <v>75</v>
      </c>
      <c r="AB1109" s="3">
        <v>0</v>
      </c>
      <c r="AC1109" s="3">
        <v>5167</v>
      </c>
      <c r="AD1109" s="3">
        <f t="shared" si="277"/>
        <v>72234.12962962962</v>
      </c>
      <c r="AE1109" s="3">
        <v>5687.5</v>
      </c>
      <c r="AG1109" s="3">
        <f t="shared" si="272"/>
        <v>77921.62962962962</v>
      </c>
      <c r="AJ1109" s="3">
        <v>5785.5624142824954</v>
      </c>
      <c r="AK1109" t="s">
        <v>266</v>
      </c>
      <c r="AL1109" t="s">
        <v>267</v>
      </c>
      <c r="AM1109" s="23">
        <v>8.5000000000000006E-2</v>
      </c>
      <c r="AN1109" s="24">
        <f t="shared" si="278"/>
        <v>83707.192043912117</v>
      </c>
      <c r="AO1109" s="25">
        <f t="shared" si="268"/>
        <v>7115.1113237325308</v>
      </c>
      <c r="AP1109" s="3">
        <f t="shared" si="279"/>
        <v>29700</v>
      </c>
      <c r="AQ1109" s="24">
        <f t="shared" si="269"/>
        <v>2524.5</v>
      </c>
      <c r="AR1109" s="24">
        <f t="shared" si="270"/>
        <v>123046.80336764465</v>
      </c>
      <c r="AS1109" s="24">
        <f t="shared" si="273"/>
        <v>113407.19204391212</v>
      </c>
      <c r="AT1109" t="s">
        <v>134</v>
      </c>
      <c r="AU1109" t="s">
        <v>134</v>
      </c>
      <c r="AV1109" t="s">
        <v>135</v>
      </c>
      <c r="AW1109">
        <v>90129</v>
      </c>
      <c r="AX1109" t="s">
        <v>136</v>
      </c>
      <c r="AY1109">
        <v>94.088300000000004</v>
      </c>
      <c r="AZ1109" s="3">
        <f t="shared" si="274"/>
        <v>1307.7800679536631</v>
      </c>
      <c r="BA1109" s="24">
        <f t="shared" si="275"/>
        <v>113407.19204391212</v>
      </c>
      <c r="BB1109" s="24">
        <f t="shared" si="276"/>
        <v>9639.6113237325335</v>
      </c>
      <c r="BD1109" t="s">
        <v>103</v>
      </c>
      <c r="BE1109">
        <v>1</v>
      </c>
      <c r="BG1109" t="s">
        <v>5305</v>
      </c>
      <c r="BI1109" t="s">
        <v>199</v>
      </c>
      <c r="BN1109" t="s">
        <v>5097</v>
      </c>
      <c r="BO1109" t="s">
        <v>5061</v>
      </c>
      <c r="BP1109" t="s">
        <v>5062</v>
      </c>
      <c r="BS1109" t="e">
        <f>_xlfn.XLOOKUP(AV1109,#REF!,#REF!)</f>
        <v>#REF!</v>
      </c>
    </row>
    <row r="1110" spans="3:71" x14ac:dyDescent="0.2">
      <c r="C1110" t="s">
        <v>94</v>
      </c>
      <c r="E1110" t="s">
        <v>3508</v>
      </c>
      <c r="F1110" t="s">
        <v>3509</v>
      </c>
      <c r="G1110" t="s">
        <v>3510</v>
      </c>
      <c r="H1110" s="1">
        <v>45761</v>
      </c>
      <c r="J1110" t="s">
        <v>4708</v>
      </c>
      <c r="K1110">
        <v>12</v>
      </c>
      <c r="L1110" t="s">
        <v>4616</v>
      </c>
      <c r="M1110" t="s">
        <v>4464</v>
      </c>
      <c r="N1110" t="s">
        <v>4668</v>
      </c>
      <c r="O1110" t="s">
        <v>98</v>
      </c>
      <c r="P1110" t="s">
        <v>99</v>
      </c>
      <c r="Q1110">
        <f t="shared" si="271"/>
        <v>31</v>
      </c>
      <c r="R1110" s="3">
        <v>357000</v>
      </c>
      <c r="S1110" s="3">
        <v>64499.999999999993</v>
      </c>
      <c r="T1110" s="20">
        <v>0</v>
      </c>
      <c r="U1110" s="3">
        <f t="shared" si="265"/>
        <v>0</v>
      </c>
      <c r="V1110" s="21"/>
      <c r="W1110" s="3">
        <v>1430.2884615384617</v>
      </c>
      <c r="X1110" s="3">
        <v>826.38888888888891</v>
      </c>
      <c r="Y1110" s="22">
        <v>148.75</v>
      </c>
      <c r="Z1110">
        <v>75</v>
      </c>
      <c r="AB1110" s="3">
        <v>0</v>
      </c>
      <c r="AC1110" s="3">
        <v>4167</v>
      </c>
      <c r="AD1110" s="3">
        <f t="shared" si="277"/>
        <v>71147.427350427344</v>
      </c>
      <c r="AE1110" s="3">
        <v>12402.5</v>
      </c>
      <c r="AG1110" s="3">
        <f t="shared" si="272"/>
        <v>83549.927350427344</v>
      </c>
      <c r="AJ1110" s="3">
        <v>0</v>
      </c>
      <c r="AK1110" t="s">
        <v>100</v>
      </c>
      <c r="AM1110" s="23">
        <v>0.05</v>
      </c>
      <c r="AN1110" s="24">
        <f t="shared" si="278"/>
        <v>83549.927350427344</v>
      </c>
      <c r="AO1110" s="25">
        <f t="shared" si="268"/>
        <v>4177.4963675213676</v>
      </c>
      <c r="AP1110" s="3">
        <f t="shared" si="279"/>
        <v>29700</v>
      </c>
      <c r="AQ1110" s="24">
        <f t="shared" si="269"/>
        <v>1485</v>
      </c>
      <c r="AR1110" s="24">
        <f t="shared" si="270"/>
        <v>118912.42371794871</v>
      </c>
      <c r="AS1110" s="24">
        <f t="shared" si="273"/>
        <v>113249.92735042734</v>
      </c>
      <c r="AT1110" t="s">
        <v>134</v>
      </c>
      <c r="AU1110" t="s">
        <v>134</v>
      </c>
      <c r="AV1110" t="s">
        <v>135</v>
      </c>
      <c r="AW1110">
        <v>90342</v>
      </c>
      <c r="AX1110" t="s">
        <v>136</v>
      </c>
      <c r="AY1110">
        <v>94.088300000000004</v>
      </c>
      <c r="AZ1110" s="3">
        <f t="shared" si="274"/>
        <v>1263.8385826712642</v>
      </c>
      <c r="BA1110" s="24">
        <f t="shared" si="275"/>
        <v>113249.92735042734</v>
      </c>
      <c r="BB1110" s="24">
        <f t="shared" si="276"/>
        <v>5662.4963675213658</v>
      </c>
      <c r="BD1110" t="s">
        <v>103</v>
      </c>
      <c r="BE1110">
        <v>1</v>
      </c>
      <c r="BG1110" t="s">
        <v>5305</v>
      </c>
      <c r="BI1110" t="s">
        <v>243</v>
      </c>
      <c r="BN1110" t="s">
        <v>5116</v>
      </c>
      <c r="BO1110" t="s">
        <v>5066</v>
      </c>
      <c r="BP1110" t="s">
        <v>5066</v>
      </c>
      <c r="BS1110" t="e">
        <f>_xlfn.XLOOKUP(AV1110,#REF!,#REF!)</f>
        <v>#REF!</v>
      </c>
    </row>
    <row r="1111" spans="3:71" x14ac:dyDescent="0.2">
      <c r="C1111" t="s">
        <v>94</v>
      </c>
      <c r="E1111" t="s">
        <v>3511</v>
      </c>
      <c r="F1111" t="s">
        <v>3512</v>
      </c>
      <c r="G1111" t="s">
        <v>3513</v>
      </c>
      <c r="H1111" s="1">
        <v>45761</v>
      </c>
      <c r="J1111" t="s">
        <v>151</v>
      </c>
      <c r="K1111">
        <v>16</v>
      </c>
      <c r="L1111" t="s">
        <v>4616</v>
      </c>
      <c r="M1111" t="s">
        <v>4464</v>
      </c>
      <c r="N1111" t="s">
        <v>4668</v>
      </c>
      <c r="O1111" t="s">
        <v>98</v>
      </c>
      <c r="P1111" t="s">
        <v>99</v>
      </c>
      <c r="Q1111">
        <f t="shared" si="271"/>
        <v>31</v>
      </c>
      <c r="R1111" s="3">
        <v>1100000</v>
      </c>
      <c r="S1111" s="3">
        <v>183333.33333333334</v>
      </c>
      <c r="T1111" s="20">
        <v>0.1</v>
      </c>
      <c r="U1111" s="3">
        <f t="shared" si="265"/>
        <v>18333.333333333336</v>
      </c>
      <c r="V1111" s="21"/>
      <c r="W1111" s="3">
        <v>4407.0512820512822</v>
      </c>
      <c r="X1111" s="3">
        <v>2546.2962962962965</v>
      </c>
      <c r="Y1111" s="22">
        <v>458.33333333333337</v>
      </c>
      <c r="Z1111">
        <v>75</v>
      </c>
      <c r="AB1111" s="3">
        <v>9220.2128644508921</v>
      </c>
      <c r="AC1111" s="3">
        <v>4167</v>
      </c>
      <c r="AD1111" s="3">
        <f t="shared" si="277"/>
        <v>222540.56044279848</v>
      </c>
      <c r="AE1111" s="3">
        <v>12402.5</v>
      </c>
      <c r="AG1111" s="3">
        <f t="shared" si="272"/>
        <v>234943.06044279848</v>
      </c>
      <c r="AJ1111" s="3">
        <v>0</v>
      </c>
      <c r="AK1111" t="s">
        <v>100</v>
      </c>
      <c r="AM1111" s="23">
        <v>0.05</v>
      </c>
      <c r="AN1111" s="24">
        <f t="shared" si="278"/>
        <v>234943.06044279848</v>
      </c>
      <c r="AO1111" s="25">
        <f t="shared" si="268"/>
        <v>11747.153022139924</v>
      </c>
      <c r="AP1111" s="3">
        <f t="shared" si="279"/>
        <v>29700</v>
      </c>
      <c r="AQ1111" s="24">
        <f t="shared" si="269"/>
        <v>1485</v>
      </c>
      <c r="AR1111" s="24">
        <f t="shared" si="270"/>
        <v>277875.2134649384</v>
      </c>
      <c r="AS1111" s="24">
        <f t="shared" si="273"/>
        <v>264643.06044279848</v>
      </c>
      <c r="AT1111" t="s">
        <v>101</v>
      </c>
      <c r="AU1111" t="s">
        <v>101</v>
      </c>
      <c r="AV1111" t="s">
        <v>101</v>
      </c>
      <c r="AW1111">
        <v>2047200</v>
      </c>
      <c r="AX1111" t="s">
        <v>102</v>
      </c>
      <c r="AY1111">
        <v>108.643</v>
      </c>
      <c r="AZ1111" s="3">
        <f t="shared" si="274"/>
        <v>2557.6909093539243</v>
      </c>
      <c r="BA1111" s="24">
        <f t="shared" si="275"/>
        <v>264643.06044279848</v>
      </c>
      <c r="BB1111" s="24">
        <f t="shared" si="276"/>
        <v>13232.153022139915</v>
      </c>
      <c r="BD1111" t="s">
        <v>103</v>
      </c>
      <c r="BE1111">
        <v>1</v>
      </c>
      <c r="BG1111" t="s">
        <v>5304</v>
      </c>
      <c r="BI1111" t="s">
        <v>107</v>
      </c>
      <c r="BN1111" t="s">
        <v>5160</v>
      </c>
      <c r="BO1111" t="s">
        <v>5160</v>
      </c>
      <c r="BP1111" t="s">
        <v>5066</v>
      </c>
    </row>
    <row r="1112" spans="3:71" x14ac:dyDescent="0.2">
      <c r="C1112" t="s">
        <v>94</v>
      </c>
      <c r="E1112" t="s">
        <v>3514</v>
      </c>
      <c r="F1112" t="s">
        <v>3515</v>
      </c>
      <c r="G1112" t="s">
        <v>3516</v>
      </c>
      <c r="H1112" s="1">
        <v>45761</v>
      </c>
      <c r="J1112" t="s">
        <v>4702</v>
      </c>
      <c r="K1112">
        <v>13</v>
      </c>
      <c r="L1112" t="s">
        <v>4691</v>
      </c>
      <c r="M1112" t="s">
        <v>4444</v>
      </c>
      <c r="N1112" t="s">
        <v>4668</v>
      </c>
      <c r="O1112" t="s">
        <v>98</v>
      </c>
      <c r="P1112" t="s">
        <v>99</v>
      </c>
      <c r="Q1112">
        <f t="shared" si="271"/>
        <v>31</v>
      </c>
      <c r="R1112" s="3">
        <v>732500</v>
      </c>
      <c r="S1112" s="3">
        <v>122083.33333333333</v>
      </c>
      <c r="T1112" s="20">
        <v>0</v>
      </c>
      <c r="U1112" s="3">
        <f t="shared" si="265"/>
        <v>0</v>
      </c>
      <c r="V1112" s="21"/>
      <c r="W1112" s="3">
        <v>2934.6955128205132</v>
      </c>
      <c r="X1112" s="3">
        <v>1695.6018518518517</v>
      </c>
      <c r="Y1112" s="22">
        <v>305.20833333333331</v>
      </c>
      <c r="Z1112">
        <v>75</v>
      </c>
      <c r="AB1112" s="3">
        <v>0</v>
      </c>
      <c r="AC1112" s="3">
        <v>5167</v>
      </c>
      <c r="AD1112" s="3">
        <f t="shared" si="277"/>
        <v>132260.83903133904</v>
      </c>
      <c r="AE1112" s="3">
        <v>7046.666666666667</v>
      </c>
      <c r="AG1112" s="3">
        <f t="shared" si="272"/>
        <v>139307.5056980057</v>
      </c>
      <c r="AJ1112" s="3">
        <v>0</v>
      </c>
      <c r="AK1112" t="s">
        <v>100</v>
      </c>
      <c r="AM1112" s="23">
        <v>0.1</v>
      </c>
      <c r="AN1112" s="24">
        <f t="shared" si="278"/>
        <v>139307.5056980057</v>
      </c>
      <c r="AO1112" s="25">
        <f t="shared" si="268"/>
        <v>13930.75056980057</v>
      </c>
      <c r="AP1112" s="3">
        <f t="shared" si="279"/>
        <v>29700</v>
      </c>
      <c r="AQ1112" s="24">
        <f t="shared" si="269"/>
        <v>2970</v>
      </c>
      <c r="AR1112" s="24">
        <f t="shared" si="270"/>
        <v>185908.25626780628</v>
      </c>
      <c r="AS1112" s="24">
        <f t="shared" si="273"/>
        <v>169007.5056980057</v>
      </c>
      <c r="AT1112" t="s">
        <v>134</v>
      </c>
      <c r="AU1112" t="s">
        <v>134</v>
      </c>
      <c r="AV1112" t="s">
        <v>135</v>
      </c>
      <c r="AW1112">
        <v>90324</v>
      </c>
      <c r="AX1112" t="s">
        <v>136</v>
      </c>
      <c r="AY1112">
        <v>94.088300000000004</v>
      </c>
      <c r="AZ1112" s="3">
        <f t="shared" si="274"/>
        <v>1975.8913304609209</v>
      </c>
      <c r="BA1112" s="24">
        <f t="shared" si="275"/>
        <v>169007.5056980057</v>
      </c>
      <c r="BB1112" s="24">
        <f t="shared" si="276"/>
        <v>16900.750569800584</v>
      </c>
      <c r="BD1112" t="s">
        <v>103</v>
      </c>
      <c r="BE1112">
        <v>1</v>
      </c>
      <c r="BG1112" t="s">
        <v>5305</v>
      </c>
      <c r="BI1112" t="s">
        <v>540</v>
      </c>
      <c r="BN1112" t="s">
        <v>5119</v>
      </c>
      <c r="BO1112" t="s">
        <v>134</v>
      </c>
      <c r="BP1112" t="s">
        <v>5091</v>
      </c>
      <c r="BS1112" t="e">
        <f>_xlfn.XLOOKUP(AV1112,#REF!,#REF!)</f>
        <v>#REF!</v>
      </c>
    </row>
    <row r="1113" spans="3:71" x14ac:dyDescent="0.2">
      <c r="C1113" t="s">
        <v>94</v>
      </c>
      <c r="E1113" t="s">
        <v>3517</v>
      </c>
      <c r="F1113" t="s">
        <v>3518</v>
      </c>
      <c r="G1113" t="s">
        <v>3519</v>
      </c>
      <c r="H1113" s="1">
        <v>45775</v>
      </c>
      <c r="J1113" t="s">
        <v>4708</v>
      </c>
      <c r="K1113">
        <v>12</v>
      </c>
      <c r="L1113" t="s">
        <v>4703</v>
      </c>
      <c r="M1113" t="s">
        <v>293</v>
      </c>
      <c r="N1113" t="s">
        <v>4668</v>
      </c>
      <c r="O1113" t="s">
        <v>98</v>
      </c>
      <c r="P1113" t="s">
        <v>99</v>
      </c>
      <c r="Q1113">
        <f t="shared" si="271"/>
        <v>31</v>
      </c>
      <c r="R1113" s="3">
        <v>375000</v>
      </c>
      <c r="S1113" s="3">
        <v>67500</v>
      </c>
      <c r="T1113" s="20">
        <v>0</v>
      </c>
      <c r="U1113" s="3">
        <f t="shared" si="265"/>
        <v>0</v>
      </c>
      <c r="V1113" s="21"/>
      <c r="W1113" s="3">
        <v>1502.403846153846</v>
      </c>
      <c r="X1113" s="3">
        <v>868.05555555555554</v>
      </c>
      <c r="Y1113" s="22">
        <v>156.25</v>
      </c>
      <c r="Z1113">
        <v>75</v>
      </c>
      <c r="AB1113" s="3">
        <v>0</v>
      </c>
      <c r="AC1113" s="3">
        <v>4167</v>
      </c>
      <c r="AD1113" s="3">
        <f t="shared" si="277"/>
        <v>74268.709401709406</v>
      </c>
      <c r="AE1113" s="3">
        <v>5687.5</v>
      </c>
      <c r="AG1113" s="3">
        <f t="shared" si="272"/>
        <v>79956.209401709406</v>
      </c>
      <c r="AJ1113" s="3">
        <v>0</v>
      </c>
      <c r="AK1113" t="s">
        <v>100</v>
      </c>
      <c r="AM1113" s="23">
        <v>8.5000000000000006E-2</v>
      </c>
      <c r="AN1113" s="24">
        <f t="shared" si="278"/>
        <v>79956.209401709406</v>
      </c>
      <c r="AO1113" s="25">
        <f t="shared" si="268"/>
        <v>6796.2777991453004</v>
      </c>
      <c r="AP1113" s="3">
        <f t="shared" si="279"/>
        <v>29700</v>
      </c>
      <c r="AQ1113" s="24">
        <f t="shared" si="269"/>
        <v>2524.5</v>
      </c>
      <c r="AR1113" s="24">
        <f t="shared" si="270"/>
        <v>118976.98720085471</v>
      </c>
      <c r="AS1113" s="24">
        <f t="shared" si="273"/>
        <v>109656.20940170941</v>
      </c>
      <c r="AT1113" t="s">
        <v>134</v>
      </c>
      <c r="AU1113" t="s">
        <v>134</v>
      </c>
      <c r="AV1113" t="s">
        <v>135</v>
      </c>
      <c r="AW1113">
        <v>90349</v>
      </c>
      <c r="AX1113" t="s">
        <v>136</v>
      </c>
      <c r="AY1113">
        <v>94.088300000000004</v>
      </c>
      <c r="AZ1113" s="3">
        <f t="shared" si="274"/>
        <v>1264.5247836431811</v>
      </c>
      <c r="BA1113" s="24">
        <f t="shared" si="275"/>
        <v>109656.20940170941</v>
      </c>
      <c r="BB1113" s="24">
        <f t="shared" si="276"/>
        <v>9320.777799145304</v>
      </c>
      <c r="BD1113" t="s">
        <v>103</v>
      </c>
      <c r="BE1113">
        <v>1</v>
      </c>
      <c r="BG1113" t="s">
        <v>5305</v>
      </c>
      <c r="BI1113" t="s">
        <v>104</v>
      </c>
      <c r="BN1113" t="s">
        <v>5060</v>
      </c>
      <c r="BO1113" t="s">
        <v>5061</v>
      </c>
      <c r="BP1113" t="s">
        <v>5062</v>
      </c>
      <c r="BS1113" t="e">
        <f>_xlfn.XLOOKUP(AV1113,#REF!,#REF!)</f>
        <v>#REF!</v>
      </c>
    </row>
    <row r="1114" spans="3:71" x14ac:dyDescent="0.2">
      <c r="C1114" t="s">
        <v>94</v>
      </c>
      <c r="E1114" t="s">
        <v>3520</v>
      </c>
      <c r="F1114" t="s">
        <v>3521</v>
      </c>
      <c r="G1114" t="s">
        <v>3522</v>
      </c>
      <c r="H1114" s="1">
        <v>45768</v>
      </c>
      <c r="J1114" t="s">
        <v>4697</v>
      </c>
      <c r="K1114">
        <v>14</v>
      </c>
      <c r="L1114" t="s">
        <v>4616</v>
      </c>
      <c r="M1114" t="s">
        <v>4464</v>
      </c>
      <c r="N1114" t="s">
        <v>4668</v>
      </c>
      <c r="O1114" t="s">
        <v>98</v>
      </c>
      <c r="P1114" t="s">
        <v>99</v>
      </c>
      <c r="Q1114">
        <f t="shared" si="271"/>
        <v>31</v>
      </c>
      <c r="R1114" s="3">
        <v>430000</v>
      </c>
      <c r="S1114" s="3">
        <v>71666.666666666672</v>
      </c>
      <c r="T1114" s="20">
        <v>0</v>
      </c>
      <c r="U1114" s="3">
        <f t="shared" si="265"/>
        <v>0</v>
      </c>
      <c r="V1114" s="21"/>
      <c r="W1114" s="3">
        <v>1722.7564102564102</v>
      </c>
      <c r="X1114" s="3">
        <v>995.37037037037044</v>
      </c>
      <c r="Y1114" s="22">
        <v>179.16666666666669</v>
      </c>
      <c r="Z1114">
        <v>75</v>
      </c>
      <c r="AB1114" s="3">
        <v>0</v>
      </c>
      <c r="AC1114" s="3">
        <v>4167</v>
      </c>
      <c r="AD1114" s="3">
        <f t="shared" si="277"/>
        <v>78805.960113960115</v>
      </c>
      <c r="AE1114" s="3">
        <v>12402.5</v>
      </c>
      <c r="AG1114" s="3">
        <f t="shared" si="272"/>
        <v>91208.460113960115</v>
      </c>
      <c r="AJ1114" s="3">
        <v>0</v>
      </c>
      <c r="AK1114" t="s">
        <v>100</v>
      </c>
      <c r="AM1114" s="23">
        <v>0.05</v>
      </c>
      <c r="AN1114" s="24">
        <f t="shared" si="278"/>
        <v>91208.460113960115</v>
      </c>
      <c r="AO1114" s="25">
        <f t="shared" si="268"/>
        <v>4560.4230056980059</v>
      </c>
      <c r="AP1114" s="3">
        <f t="shared" si="279"/>
        <v>29700</v>
      </c>
      <c r="AQ1114" s="24">
        <f t="shared" si="269"/>
        <v>1485</v>
      </c>
      <c r="AR1114" s="24">
        <f t="shared" si="270"/>
        <v>126953.88311965812</v>
      </c>
      <c r="AS1114" s="24">
        <f t="shared" si="273"/>
        <v>120908.46011396011</v>
      </c>
      <c r="AT1114" t="s">
        <v>836</v>
      </c>
      <c r="AU1114" t="s">
        <v>836</v>
      </c>
      <c r="AV1114" t="s">
        <v>837</v>
      </c>
      <c r="AW1114" t="s">
        <v>4882</v>
      </c>
      <c r="AX1114" t="s">
        <v>102</v>
      </c>
      <c r="AY1114">
        <v>108.643</v>
      </c>
      <c r="AZ1114" s="3">
        <f t="shared" si="274"/>
        <v>1168.5417663324661</v>
      </c>
      <c r="BA1114" s="24">
        <f t="shared" si="275"/>
        <v>120908.46011396011</v>
      </c>
      <c r="BB1114" s="24">
        <f t="shared" si="276"/>
        <v>6045.4230056980014</v>
      </c>
      <c r="BD1114" t="s">
        <v>103</v>
      </c>
      <c r="BE1114">
        <v>1</v>
      </c>
      <c r="BG1114" t="s">
        <v>170</v>
      </c>
      <c r="BI1114" t="s">
        <v>516</v>
      </c>
      <c r="BN1114" t="s">
        <v>5160</v>
      </c>
      <c r="BO1114" t="s">
        <v>5218</v>
      </c>
      <c r="BP1114" t="s">
        <v>5066</v>
      </c>
      <c r="BS1114" t="e">
        <f>_xlfn.XLOOKUP(AV1114,#REF!,#REF!)</f>
        <v>#REF!</v>
      </c>
    </row>
    <row r="1115" spans="3:71" x14ac:dyDescent="0.2">
      <c r="C1115" t="s">
        <v>94</v>
      </c>
      <c r="E1115" t="s">
        <v>3523</v>
      </c>
      <c r="F1115" t="s">
        <v>3524</v>
      </c>
      <c r="G1115" t="s">
        <v>3525</v>
      </c>
      <c r="H1115" s="1">
        <v>45775</v>
      </c>
      <c r="J1115" t="s">
        <v>4666</v>
      </c>
      <c r="K1115">
        <v>18</v>
      </c>
      <c r="L1115" t="s">
        <v>4783</v>
      </c>
      <c r="M1115" t="s">
        <v>295</v>
      </c>
      <c r="N1115" t="s">
        <v>4668</v>
      </c>
      <c r="O1115" t="s">
        <v>294</v>
      </c>
      <c r="P1115" t="s">
        <v>99</v>
      </c>
      <c r="Q1115">
        <f t="shared" si="271"/>
        <v>31</v>
      </c>
      <c r="R1115" s="3">
        <v>2600000</v>
      </c>
      <c r="S1115" s="3">
        <v>433333.33333333331</v>
      </c>
      <c r="T1115" s="20">
        <v>0.22</v>
      </c>
      <c r="U1115" s="3">
        <f t="shared" si="265"/>
        <v>95333.333333333328</v>
      </c>
      <c r="V1115" s="21"/>
      <c r="W1115" s="3">
        <v>10416.666666666666</v>
      </c>
      <c r="X1115" s="3">
        <v>6018.5185185185192</v>
      </c>
      <c r="Y1115" s="22">
        <v>1083.3333333333333</v>
      </c>
      <c r="Z1115">
        <v>75</v>
      </c>
      <c r="AB1115" s="3">
        <v>13318.085248651289</v>
      </c>
      <c r="AC1115" s="3">
        <v>4167</v>
      </c>
      <c r="AD1115" s="3">
        <f t="shared" si="277"/>
        <v>563745.2704338365</v>
      </c>
      <c r="AE1115" s="3">
        <v>13617.5</v>
      </c>
      <c r="AG1115" s="3">
        <f t="shared" si="272"/>
        <v>577362.7704338365</v>
      </c>
      <c r="AJ1115" s="3">
        <v>0</v>
      </c>
      <c r="AK1115" t="s">
        <v>100</v>
      </c>
      <c r="AM1115" s="23">
        <v>8.5000000000000006E-2</v>
      </c>
      <c r="AN1115" s="24">
        <f t="shared" si="278"/>
        <v>577362.7704338365</v>
      </c>
      <c r="AO1115" s="25">
        <f t="shared" si="268"/>
        <v>49075.835486876109</v>
      </c>
      <c r="AP1115" s="3">
        <f t="shared" si="279"/>
        <v>29700</v>
      </c>
      <c r="AQ1115" s="24">
        <f t="shared" si="269"/>
        <v>2524.5</v>
      </c>
      <c r="AR1115" s="24">
        <f t="shared" si="270"/>
        <v>658663.10592071258</v>
      </c>
      <c r="AS1115" s="24">
        <f t="shared" si="273"/>
        <v>607062.7704338365</v>
      </c>
      <c r="AT1115" t="s">
        <v>4725</v>
      </c>
      <c r="AU1115" t="s">
        <v>297</v>
      </c>
      <c r="AV1115" t="s">
        <v>297</v>
      </c>
      <c r="AW1115" t="s">
        <v>4725</v>
      </c>
      <c r="AX1115" t="s">
        <v>169</v>
      </c>
      <c r="AY1115">
        <v>1</v>
      </c>
      <c r="AZ1115" s="3">
        <f t="shared" si="274"/>
        <v>658663.10592071258</v>
      </c>
      <c r="BA1115" s="24">
        <f t="shared" si="275"/>
        <v>607062.7704338365</v>
      </c>
      <c r="BB1115" s="24">
        <f t="shared" si="276"/>
        <v>51600.33548687608</v>
      </c>
      <c r="BD1115" t="s">
        <v>103</v>
      </c>
      <c r="BE1115">
        <v>1</v>
      </c>
      <c r="BG1115" t="s">
        <v>170</v>
      </c>
      <c r="BI1115" t="s">
        <v>2047</v>
      </c>
      <c r="BN1115" t="s">
        <v>5197</v>
      </c>
      <c r="BO1115" t="s">
        <v>5197</v>
      </c>
      <c r="BP1115" t="s">
        <v>5197</v>
      </c>
    </row>
    <row r="1116" spans="3:71" x14ac:dyDescent="0.2">
      <c r="C1116" t="s">
        <v>94</v>
      </c>
      <c r="E1116" t="s">
        <v>3526</v>
      </c>
      <c r="F1116" t="s">
        <v>3527</v>
      </c>
      <c r="G1116" t="s">
        <v>3528</v>
      </c>
      <c r="H1116" s="1">
        <v>45775</v>
      </c>
      <c r="J1116" t="s">
        <v>4778</v>
      </c>
      <c r="K1116">
        <v>11</v>
      </c>
      <c r="L1116" t="s">
        <v>4616</v>
      </c>
      <c r="M1116" t="s">
        <v>4464</v>
      </c>
      <c r="N1116" t="s">
        <v>4668</v>
      </c>
      <c r="O1116" t="s">
        <v>98</v>
      </c>
      <c r="P1116" t="s">
        <v>99</v>
      </c>
      <c r="Q1116">
        <f t="shared" si="271"/>
        <v>31</v>
      </c>
      <c r="R1116" s="3">
        <v>382500</v>
      </c>
      <c r="S1116" s="3">
        <v>63750</v>
      </c>
      <c r="T1116" s="20">
        <v>0</v>
      </c>
      <c r="U1116" s="3">
        <f t="shared" si="265"/>
        <v>0</v>
      </c>
      <c r="V1116" s="21"/>
      <c r="W1116" s="3">
        <v>1532.4519230769231</v>
      </c>
      <c r="X1116" s="3">
        <v>885.41666666666663</v>
      </c>
      <c r="Y1116" s="22">
        <v>159.375</v>
      </c>
      <c r="Z1116">
        <v>75</v>
      </c>
      <c r="AB1116" s="3">
        <v>3073.4042881502974</v>
      </c>
      <c r="AC1116" s="3">
        <v>4167</v>
      </c>
      <c r="AD1116" s="3">
        <f t="shared" si="277"/>
        <v>73642.647877893891</v>
      </c>
      <c r="AE1116" s="3">
        <v>12402.5</v>
      </c>
      <c r="AG1116" s="3">
        <f t="shared" si="272"/>
        <v>86045.147877893891</v>
      </c>
      <c r="AJ1116" s="3">
        <v>33281</v>
      </c>
      <c r="AK1116" t="s">
        <v>132</v>
      </c>
      <c r="AL1116" t="s">
        <v>133</v>
      </c>
      <c r="AM1116" s="23">
        <v>0.05</v>
      </c>
      <c r="AN1116" s="24">
        <f t="shared" si="278"/>
        <v>119326.14787789389</v>
      </c>
      <c r="AO1116" s="25">
        <f t="shared" si="268"/>
        <v>5966.3073938946945</v>
      </c>
      <c r="AP1116" s="3">
        <f t="shared" si="279"/>
        <v>29700</v>
      </c>
      <c r="AQ1116" s="24">
        <f t="shared" si="269"/>
        <v>1485</v>
      </c>
      <c r="AR1116" s="24">
        <f t="shared" si="270"/>
        <v>156477.45527178858</v>
      </c>
      <c r="AS1116" s="24">
        <f t="shared" si="273"/>
        <v>149026.14787789388</v>
      </c>
      <c r="AT1116" t="s">
        <v>4779</v>
      </c>
      <c r="AU1116" t="s">
        <v>188</v>
      </c>
      <c r="AV1116" t="s">
        <v>189</v>
      </c>
      <c r="AW1116">
        <v>6009</v>
      </c>
      <c r="AX1116" t="s">
        <v>190</v>
      </c>
      <c r="AY1116">
        <v>65.109899999999996</v>
      </c>
      <c r="AZ1116" s="3">
        <f t="shared" si="274"/>
        <v>2403.28207034243</v>
      </c>
      <c r="BA1116" s="24">
        <f t="shared" si="275"/>
        <v>149026.14787789388</v>
      </c>
      <c r="BB1116" s="24">
        <f t="shared" si="276"/>
        <v>7451.3073938947055</v>
      </c>
      <c r="BD1116" t="s">
        <v>103</v>
      </c>
      <c r="BE1116">
        <v>1</v>
      </c>
      <c r="BG1116" t="s">
        <v>5308</v>
      </c>
      <c r="BI1116" t="s">
        <v>137</v>
      </c>
      <c r="BN1116" t="s">
        <v>5131</v>
      </c>
      <c r="BO1116" t="s">
        <v>188</v>
      </c>
      <c r="BP1116" t="s">
        <v>5066</v>
      </c>
      <c r="BS1116" t="e">
        <f>_xlfn.XLOOKUP(AV1116,#REF!,#REF!)</f>
        <v>#REF!</v>
      </c>
    </row>
    <row r="1117" spans="3:71" x14ac:dyDescent="0.2">
      <c r="C1117" t="s">
        <v>94</v>
      </c>
      <c r="E1117" t="s">
        <v>3529</v>
      </c>
      <c r="F1117" t="s">
        <v>3530</v>
      </c>
      <c r="G1117" t="s">
        <v>3531</v>
      </c>
      <c r="H1117" s="1">
        <v>45775</v>
      </c>
      <c r="J1117" t="s">
        <v>4697</v>
      </c>
      <c r="K1117">
        <v>14</v>
      </c>
      <c r="L1117" t="s">
        <v>4783</v>
      </c>
      <c r="M1117" t="s">
        <v>3525</v>
      </c>
      <c r="N1117" t="s">
        <v>4668</v>
      </c>
      <c r="O1117" t="s">
        <v>98</v>
      </c>
      <c r="P1117" t="s">
        <v>99</v>
      </c>
      <c r="Q1117">
        <f t="shared" si="271"/>
        <v>31</v>
      </c>
      <c r="R1117" s="3">
        <v>669900</v>
      </c>
      <c r="S1117" s="3">
        <v>111650</v>
      </c>
      <c r="T1117" s="20">
        <v>0.1</v>
      </c>
      <c r="U1117" s="3">
        <f t="shared" si="265"/>
        <v>11165</v>
      </c>
      <c r="V1117" s="21"/>
      <c r="W1117" s="3">
        <v>2683.8942307692309</v>
      </c>
      <c r="X1117" s="3">
        <v>1550.6944444444446</v>
      </c>
      <c r="Y1117" s="22">
        <v>279.125</v>
      </c>
      <c r="Z1117">
        <v>75</v>
      </c>
      <c r="AB1117" s="3">
        <v>0</v>
      </c>
      <c r="AC1117" s="3">
        <v>4167</v>
      </c>
      <c r="AD1117" s="3">
        <f t="shared" si="277"/>
        <v>131570.71367521369</v>
      </c>
      <c r="AE1117" s="3">
        <v>13617.5</v>
      </c>
      <c r="AG1117" s="3">
        <f t="shared" si="272"/>
        <v>145188.21367521369</v>
      </c>
      <c r="AJ1117" s="3">
        <v>0</v>
      </c>
      <c r="AK1117" t="s">
        <v>100</v>
      </c>
      <c r="AM1117" s="23">
        <v>8.5000000000000006E-2</v>
      </c>
      <c r="AN1117" s="24">
        <f t="shared" si="278"/>
        <v>145188.21367521369</v>
      </c>
      <c r="AO1117" s="25">
        <f t="shared" si="268"/>
        <v>12340.998162393164</v>
      </c>
      <c r="AP1117" s="3">
        <f t="shared" si="279"/>
        <v>29700</v>
      </c>
      <c r="AQ1117" s="24">
        <f t="shared" si="269"/>
        <v>2524.5</v>
      </c>
      <c r="AR1117" s="24">
        <f t="shared" si="270"/>
        <v>189753.71183760685</v>
      </c>
      <c r="AS1117" s="24">
        <f t="shared" si="273"/>
        <v>174888.21367521369</v>
      </c>
      <c r="AT1117" t="s">
        <v>101</v>
      </c>
      <c r="AU1117" t="s">
        <v>101</v>
      </c>
      <c r="AV1117" t="s">
        <v>101</v>
      </c>
      <c r="AW1117">
        <v>2046100</v>
      </c>
      <c r="AX1117" t="s">
        <v>102</v>
      </c>
      <c r="AY1117">
        <v>108.643</v>
      </c>
      <c r="AZ1117" s="3">
        <f t="shared" si="274"/>
        <v>1746.5801923511578</v>
      </c>
      <c r="BA1117" s="24">
        <f t="shared" si="275"/>
        <v>174888.21367521369</v>
      </c>
      <c r="BB1117" s="24">
        <f t="shared" si="276"/>
        <v>14865.498162393167</v>
      </c>
      <c r="BD1117" t="s">
        <v>103</v>
      </c>
      <c r="BE1117">
        <v>1</v>
      </c>
      <c r="BG1117" t="s">
        <v>5304</v>
      </c>
      <c r="BI1117" t="s">
        <v>2047</v>
      </c>
      <c r="BN1117" t="s">
        <v>5197</v>
      </c>
      <c r="BO1117" t="s">
        <v>5197</v>
      </c>
      <c r="BP1117" t="s">
        <v>5197</v>
      </c>
    </row>
    <row r="1118" spans="3:71" x14ac:dyDescent="0.2">
      <c r="C1118" t="s">
        <v>94</v>
      </c>
      <c r="E1118" t="s">
        <v>3532</v>
      </c>
      <c r="F1118" t="s">
        <v>3533</v>
      </c>
      <c r="G1118" t="s">
        <v>3534</v>
      </c>
      <c r="H1118" s="1">
        <v>45775</v>
      </c>
      <c r="J1118" t="s">
        <v>4678</v>
      </c>
      <c r="K1118">
        <v>15</v>
      </c>
      <c r="L1118" t="s">
        <v>4691</v>
      </c>
      <c r="M1118" t="s">
        <v>4444</v>
      </c>
      <c r="N1118" t="s">
        <v>4668</v>
      </c>
      <c r="O1118" t="s">
        <v>98</v>
      </c>
      <c r="P1118" t="s">
        <v>99</v>
      </c>
      <c r="Q1118">
        <f t="shared" si="271"/>
        <v>31</v>
      </c>
      <c r="R1118" s="3">
        <v>1300000</v>
      </c>
      <c r="S1118" s="3">
        <v>216666.66666666666</v>
      </c>
      <c r="T1118" s="20">
        <v>0</v>
      </c>
      <c r="U1118" s="3">
        <f t="shared" si="265"/>
        <v>0</v>
      </c>
      <c r="V1118" s="21"/>
      <c r="W1118" s="3">
        <v>5208.333333333333</v>
      </c>
      <c r="X1118" s="3">
        <v>3009.2592592592596</v>
      </c>
      <c r="Y1118" s="22">
        <v>541.66666666666663</v>
      </c>
      <c r="Z1118">
        <v>75</v>
      </c>
      <c r="AB1118" s="3">
        <v>6659.0426243256443</v>
      </c>
      <c r="AC1118" s="3">
        <v>4167</v>
      </c>
      <c r="AD1118" s="3">
        <f t="shared" si="277"/>
        <v>236326.96855025156</v>
      </c>
      <c r="AE1118" s="3">
        <v>7046.666666666667</v>
      </c>
      <c r="AG1118" s="3">
        <f t="shared" si="272"/>
        <v>243373.63521691822</v>
      </c>
      <c r="AJ1118" s="3">
        <v>16772.619396754653</v>
      </c>
      <c r="AK1118" t="s">
        <v>538</v>
      </c>
      <c r="AL1118" t="s">
        <v>539</v>
      </c>
      <c r="AM1118" s="23">
        <v>0.1</v>
      </c>
      <c r="AN1118" s="24">
        <f t="shared" si="278"/>
        <v>260146.25461367288</v>
      </c>
      <c r="AO1118" s="25">
        <f t="shared" si="268"/>
        <v>26014.62546136729</v>
      </c>
      <c r="AP1118" s="3">
        <f t="shared" si="279"/>
        <v>29700</v>
      </c>
      <c r="AQ1118" s="24">
        <f t="shared" si="269"/>
        <v>2970</v>
      </c>
      <c r="AR1118" s="24">
        <f t="shared" si="270"/>
        <v>318830.88007504016</v>
      </c>
      <c r="AS1118" s="24">
        <f t="shared" si="273"/>
        <v>289846.25461367285</v>
      </c>
      <c r="AT1118" t="s">
        <v>632</v>
      </c>
      <c r="AU1118" t="s">
        <v>632</v>
      </c>
      <c r="AV1118" t="s">
        <v>633</v>
      </c>
      <c r="AW1118" t="s">
        <v>4862</v>
      </c>
      <c r="AX1118" t="s">
        <v>157</v>
      </c>
      <c r="AY1118">
        <v>125.569</v>
      </c>
      <c r="AZ1118" s="3">
        <f t="shared" si="274"/>
        <v>2539.0891069853242</v>
      </c>
      <c r="BA1118" s="24">
        <f t="shared" si="275"/>
        <v>289846.25461367285</v>
      </c>
      <c r="BB1118" s="24">
        <f t="shared" si="276"/>
        <v>28984.625461367308</v>
      </c>
      <c r="BD1118" t="s">
        <v>103</v>
      </c>
      <c r="BE1118">
        <v>1</v>
      </c>
      <c r="BG1118" t="s">
        <v>5310</v>
      </c>
      <c r="BI1118" t="s">
        <v>540</v>
      </c>
      <c r="BN1118" t="s">
        <v>5119</v>
      </c>
      <c r="BO1118" t="s">
        <v>5074</v>
      </c>
      <c r="BP1118" t="s">
        <v>5144</v>
      </c>
      <c r="BS1118" t="e">
        <f>_xlfn.XLOOKUP(AV1118,#REF!,#REF!)</f>
        <v>#REF!</v>
      </c>
    </row>
    <row r="1119" spans="3:71" x14ac:dyDescent="0.2">
      <c r="C1119" t="s">
        <v>94</v>
      </c>
      <c r="E1119" t="s">
        <v>3535</v>
      </c>
      <c r="F1119" t="s">
        <v>3536</v>
      </c>
      <c r="G1119" t="s">
        <v>3537</v>
      </c>
      <c r="H1119" s="1">
        <v>45777</v>
      </c>
      <c r="J1119" t="s">
        <v>4697</v>
      </c>
      <c r="K1119">
        <v>14</v>
      </c>
      <c r="L1119" t="s">
        <v>4691</v>
      </c>
      <c r="M1119" t="s">
        <v>4444</v>
      </c>
      <c r="N1119" t="s">
        <v>4668</v>
      </c>
      <c r="O1119" t="s">
        <v>98</v>
      </c>
      <c r="P1119" t="s">
        <v>99</v>
      </c>
      <c r="Q1119">
        <f t="shared" si="271"/>
        <v>31</v>
      </c>
      <c r="R1119" s="3">
        <v>1154000</v>
      </c>
      <c r="S1119" s="3">
        <v>192333.33333333334</v>
      </c>
      <c r="T1119" s="20">
        <v>0</v>
      </c>
      <c r="U1119" s="3">
        <f t="shared" si="265"/>
        <v>0</v>
      </c>
      <c r="V1119" s="21"/>
      <c r="W1119" s="3">
        <v>4623.3974358974356</v>
      </c>
      <c r="X1119" s="3">
        <v>2671.2962962962965</v>
      </c>
      <c r="Y1119" s="22">
        <v>480.83333333333337</v>
      </c>
      <c r="Z1119">
        <v>75</v>
      </c>
      <c r="AB1119" s="3">
        <v>0</v>
      </c>
      <c r="AC1119" s="3">
        <v>4167</v>
      </c>
      <c r="AD1119" s="3">
        <f t="shared" si="277"/>
        <v>204350.86039886042</v>
      </c>
      <c r="AE1119" s="3">
        <v>7046.666666666667</v>
      </c>
      <c r="AG1119" s="3">
        <f t="shared" si="272"/>
        <v>211397.52706552707</v>
      </c>
      <c r="AJ1119" s="3">
        <v>0</v>
      </c>
      <c r="AK1119" t="s">
        <v>100</v>
      </c>
      <c r="AM1119" s="23">
        <v>0.1</v>
      </c>
      <c r="AN1119" s="24">
        <f t="shared" si="278"/>
        <v>211397.52706552707</v>
      </c>
      <c r="AO1119" s="25">
        <f t="shared" si="268"/>
        <v>21139.75270655271</v>
      </c>
      <c r="AP1119" s="3">
        <f t="shared" si="279"/>
        <v>29700</v>
      </c>
      <c r="AQ1119" s="24">
        <f t="shared" si="269"/>
        <v>2970</v>
      </c>
      <c r="AR1119" s="24">
        <f t="shared" si="270"/>
        <v>265207.27977207978</v>
      </c>
      <c r="AS1119" s="24">
        <f t="shared" si="273"/>
        <v>241097.52706552707</v>
      </c>
      <c r="AT1119" t="s">
        <v>134</v>
      </c>
      <c r="AU1119" t="s">
        <v>134</v>
      </c>
      <c r="AV1119" t="s">
        <v>135</v>
      </c>
      <c r="AW1119">
        <v>90380</v>
      </c>
      <c r="AX1119" t="s">
        <v>136</v>
      </c>
      <c r="AY1119">
        <v>94.088300000000004</v>
      </c>
      <c r="AZ1119" s="3">
        <f t="shared" si="274"/>
        <v>2818.7062554226163</v>
      </c>
      <c r="BA1119" s="24">
        <f t="shared" si="275"/>
        <v>241097.52706552707</v>
      </c>
      <c r="BB1119" s="24">
        <f t="shared" si="276"/>
        <v>24109.75270655271</v>
      </c>
      <c r="BD1119" t="s">
        <v>103</v>
      </c>
      <c r="BE1119">
        <v>1</v>
      </c>
      <c r="BG1119" t="s">
        <v>5305</v>
      </c>
      <c r="BI1119" t="s">
        <v>451</v>
      </c>
      <c r="BN1119" t="s">
        <v>5139</v>
      </c>
      <c r="BO1119" t="s">
        <v>134</v>
      </c>
      <c r="BP1119" t="s">
        <v>5091</v>
      </c>
      <c r="BS1119" t="e">
        <f>_xlfn.XLOOKUP(AV1119,#REF!,#REF!)</f>
        <v>#REF!</v>
      </c>
    </row>
    <row r="1120" spans="3:71" x14ac:dyDescent="0.2">
      <c r="C1120" t="s">
        <v>94</v>
      </c>
      <c r="E1120" t="s">
        <v>3538</v>
      </c>
      <c r="F1120" t="s">
        <v>3539</v>
      </c>
      <c r="G1120" t="s">
        <v>3540</v>
      </c>
      <c r="H1120" s="1">
        <v>45782</v>
      </c>
      <c r="J1120" t="s">
        <v>4778</v>
      </c>
      <c r="K1120">
        <v>11</v>
      </c>
      <c r="L1120" t="s">
        <v>4667</v>
      </c>
      <c r="M1120" t="s">
        <v>3984</v>
      </c>
      <c r="N1120" t="s">
        <v>4911</v>
      </c>
      <c r="O1120" t="s">
        <v>98</v>
      </c>
      <c r="P1120" t="s">
        <v>99</v>
      </c>
      <c r="Q1120">
        <f t="shared" si="271"/>
        <v>31</v>
      </c>
      <c r="R1120" s="3">
        <v>300000</v>
      </c>
      <c r="S1120" s="3">
        <v>55000</v>
      </c>
      <c r="T1120" s="20">
        <v>0</v>
      </c>
      <c r="U1120" s="3">
        <f t="shared" si="265"/>
        <v>0</v>
      </c>
      <c r="V1120" s="21"/>
      <c r="W1120" s="3">
        <v>1201.9230769230769</v>
      </c>
      <c r="X1120" s="3">
        <v>694.44444444444457</v>
      </c>
      <c r="Y1120" s="22">
        <v>125</v>
      </c>
      <c r="Z1120">
        <v>75</v>
      </c>
      <c r="AB1120" s="3">
        <v>0</v>
      </c>
      <c r="AC1120" s="3">
        <v>4167</v>
      </c>
      <c r="AD1120" s="3">
        <f t="shared" si="277"/>
        <v>61263.367521367523</v>
      </c>
      <c r="AE1120" s="3">
        <v>4154.166666666667</v>
      </c>
      <c r="AG1120" s="3">
        <f t="shared" si="272"/>
        <v>65417.534188034188</v>
      </c>
      <c r="AJ1120" s="3">
        <v>0</v>
      </c>
      <c r="AK1120" t="s">
        <v>100</v>
      </c>
      <c r="AM1120" s="23">
        <v>0.05</v>
      </c>
      <c r="AN1120" s="24">
        <f t="shared" si="278"/>
        <v>65417.534188034188</v>
      </c>
      <c r="AO1120" s="25">
        <f t="shared" si="268"/>
        <v>3270.8767094017094</v>
      </c>
      <c r="AP1120" s="3">
        <v>0</v>
      </c>
      <c r="AQ1120" s="24">
        <f t="shared" si="269"/>
        <v>0</v>
      </c>
      <c r="AR1120" s="24">
        <f t="shared" si="270"/>
        <v>68688.410897435897</v>
      </c>
      <c r="AS1120" s="24">
        <f t="shared" si="273"/>
        <v>65417.534188034188</v>
      </c>
      <c r="AT1120" t="s">
        <v>4779</v>
      </c>
      <c r="AU1120" t="s">
        <v>1837</v>
      </c>
      <c r="AV1120" t="s">
        <v>1838</v>
      </c>
      <c r="AW1120" t="s">
        <v>4969</v>
      </c>
      <c r="AX1120" t="s">
        <v>169</v>
      </c>
      <c r="AY1120">
        <v>1</v>
      </c>
      <c r="AZ1120" s="3">
        <f t="shared" si="274"/>
        <v>68688.410897435897</v>
      </c>
      <c r="BA1120" s="24">
        <f t="shared" si="275"/>
        <v>65417.534188034188</v>
      </c>
      <c r="BB1120" s="24">
        <f t="shared" si="276"/>
        <v>3270.8767094017094</v>
      </c>
      <c r="BD1120" t="s">
        <v>103</v>
      </c>
      <c r="BE1120">
        <v>1</v>
      </c>
      <c r="BG1120" t="s">
        <v>5317</v>
      </c>
      <c r="BI1120" t="s">
        <v>144</v>
      </c>
      <c r="BN1120" t="s">
        <v>5214</v>
      </c>
      <c r="BO1120" t="s">
        <v>188</v>
      </c>
      <c r="BP1120" t="s">
        <v>5215</v>
      </c>
      <c r="BS1120" t="e">
        <f>_xlfn.XLOOKUP(AV1120,#REF!,#REF!)</f>
        <v>#REF!</v>
      </c>
    </row>
    <row r="1121" spans="3:71" x14ac:dyDescent="0.2">
      <c r="C1121" t="s">
        <v>94</v>
      </c>
      <c r="E1121" t="s">
        <v>3541</v>
      </c>
      <c r="F1121" t="s">
        <v>3542</v>
      </c>
      <c r="G1121" t="s">
        <v>3543</v>
      </c>
      <c r="H1121" s="1">
        <v>45782</v>
      </c>
      <c r="J1121" t="s">
        <v>4708</v>
      </c>
      <c r="K1121">
        <v>12</v>
      </c>
      <c r="L1121" t="s">
        <v>4703</v>
      </c>
      <c r="M1121" t="s">
        <v>293</v>
      </c>
      <c r="N1121" t="s">
        <v>4668</v>
      </c>
      <c r="O1121" t="s">
        <v>98</v>
      </c>
      <c r="P1121" t="s">
        <v>99</v>
      </c>
      <c r="Q1121">
        <f t="shared" si="271"/>
        <v>31</v>
      </c>
      <c r="R1121" s="3">
        <v>357500</v>
      </c>
      <c r="S1121" s="3">
        <v>64583.333333333336</v>
      </c>
      <c r="T1121" s="20">
        <v>0</v>
      </c>
      <c r="U1121" s="3">
        <f t="shared" si="265"/>
        <v>0</v>
      </c>
      <c r="V1121" s="21"/>
      <c r="W1121" s="3">
        <v>1432.2916666666667</v>
      </c>
      <c r="X1121" s="3">
        <v>827.5462962962963</v>
      </c>
      <c r="Y1121" s="22">
        <v>148.95833333333334</v>
      </c>
      <c r="Z1121">
        <v>75</v>
      </c>
      <c r="AB1121" s="3">
        <v>0</v>
      </c>
      <c r="AC1121" s="3">
        <v>4167</v>
      </c>
      <c r="AD1121" s="3">
        <f t="shared" si="277"/>
        <v>71234.12962962962</v>
      </c>
      <c r="AE1121" s="3">
        <v>5687.5</v>
      </c>
      <c r="AG1121" s="3">
        <f t="shared" si="272"/>
        <v>76921.62962962962</v>
      </c>
      <c r="AJ1121" s="3">
        <v>0</v>
      </c>
      <c r="AK1121" t="s">
        <v>100</v>
      </c>
      <c r="AM1121" s="23">
        <v>8.5000000000000006E-2</v>
      </c>
      <c r="AN1121" s="24">
        <f t="shared" si="278"/>
        <v>76921.62962962962</v>
      </c>
      <c r="AO1121" s="25">
        <f t="shared" si="268"/>
        <v>6538.338518518518</v>
      </c>
      <c r="AP1121" s="3">
        <f t="shared" ref="AP1121:AP1129" si="280">+(29700/31)*Q1121</f>
        <v>29700</v>
      </c>
      <c r="AQ1121" s="24">
        <f t="shared" si="269"/>
        <v>2524.5</v>
      </c>
      <c r="AR1121" s="24">
        <f t="shared" si="270"/>
        <v>115684.46814814814</v>
      </c>
      <c r="AS1121" s="24">
        <f t="shared" si="273"/>
        <v>106621.62962962962</v>
      </c>
      <c r="AT1121" t="s">
        <v>134</v>
      </c>
      <c r="AU1121" t="s">
        <v>134</v>
      </c>
      <c r="AV1121" t="s">
        <v>135</v>
      </c>
      <c r="AW1121">
        <v>90129</v>
      </c>
      <c r="AX1121" t="s">
        <v>136</v>
      </c>
      <c r="AY1121">
        <v>94.088300000000004</v>
      </c>
      <c r="AZ1121" s="3">
        <f t="shared" si="274"/>
        <v>1229.5308571644734</v>
      </c>
      <c r="BA1121" s="24">
        <f t="shared" si="275"/>
        <v>106621.62962962962</v>
      </c>
      <c r="BB1121" s="24">
        <f t="shared" si="276"/>
        <v>9062.838518518518</v>
      </c>
      <c r="BD1121" t="s">
        <v>103</v>
      </c>
      <c r="BE1121">
        <v>1</v>
      </c>
      <c r="BG1121" t="s">
        <v>5305</v>
      </c>
      <c r="BI1121" t="s">
        <v>199</v>
      </c>
      <c r="BN1121" t="s">
        <v>5097</v>
      </c>
      <c r="BO1121" t="s">
        <v>5061</v>
      </c>
      <c r="BP1121" t="s">
        <v>5062</v>
      </c>
      <c r="BS1121" t="e">
        <f>_xlfn.XLOOKUP(AV1121,#REF!,#REF!)</f>
        <v>#REF!</v>
      </c>
    </row>
    <row r="1122" spans="3:71" x14ac:dyDescent="0.2">
      <c r="C1122" t="s">
        <v>94</v>
      </c>
      <c r="E1122" t="s">
        <v>3544</v>
      </c>
      <c r="F1122" t="s">
        <v>3545</v>
      </c>
      <c r="G1122" t="s">
        <v>3546</v>
      </c>
      <c r="H1122" s="1">
        <v>45782</v>
      </c>
      <c r="J1122" t="s">
        <v>4708</v>
      </c>
      <c r="K1122">
        <v>12</v>
      </c>
      <c r="L1122" t="s">
        <v>4703</v>
      </c>
      <c r="M1122" t="s">
        <v>293</v>
      </c>
      <c r="N1122" t="s">
        <v>4668</v>
      </c>
      <c r="O1122" t="s">
        <v>98</v>
      </c>
      <c r="P1122" t="s">
        <v>99</v>
      </c>
      <c r="Q1122">
        <f t="shared" si="271"/>
        <v>31</v>
      </c>
      <c r="R1122" s="3">
        <v>425000</v>
      </c>
      <c r="S1122" s="3">
        <v>75833.333333333328</v>
      </c>
      <c r="T1122" s="20">
        <v>0</v>
      </c>
      <c r="U1122" s="3">
        <f t="shared" si="265"/>
        <v>0</v>
      </c>
      <c r="V1122" s="21"/>
      <c r="W1122" s="3">
        <v>1702.7243589743591</v>
      </c>
      <c r="X1122" s="3">
        <v>983.79629629629619</v>
      </c>
      <c r="Y1122" s="22">
        <v>177.08333333333331</v>
      </c>
      <c r="Z1122">
        <v>75</v>
      </c>
      <c r="AB1122" s="3">
        <v>0</v>
      </c>
      <c r="AC1122" s="3">
        <v>4167</v>
      </c>
      <c r="AD1122" s="3">
        <f t="shared" si="277"/>
        <v>82938.937321937308</v>
      </c>
      <c r="AE1122" s="3">
        <v>5687.5</v>
      </c>
      <c r="AG1122" s="3">
        <f t="shared" si="272"/>
        <v>88626.437321937308</v>
      </c>
      <c r="AJ1122" s="3">
        <v>0</v>
      </c>
      <c r="AK1122" t="s">
        <v>100</v>
      </c>
      <c r="AM1122" s="23">
        <v>8.5000000000000006E-2</v>
      </c>
      <c r="AN1122" s="24">
        <f t="shared" si="278"/>
        <v>88626.437321937308</v>
      </c>
      <c r="AO1122" s="25">
        <f t="shared" si="268"/>
        <v>7533.2471723646713</v>
      </c>
      <c r="AP1122" s="3">
        <f t="shared" si="280"/>
        <v>29700</v>
      </c>
      <c r="AQ1122" s="24">
        <f t="shared" si="269"/>
        <v>2524.5</v>
      </c>
      <c r="AR1122" s="24">
        <f t="shared" si="270"/>
        <v>128384.18449430198</v>
      </c>
      <c r="AS1122" s="24">
        <f t="shared" si="273"/>
        <v>118326.43732193731</v>
      </c>
      <c r="AT1122" t="s">
        <v>134</v>
      </c>
      <c r="AU1122" t="s">
        <v>134</v>
      </c>
      <c r="AV1122" t="s">
        <v>135</v>
      </c>
      <c r="AW1122">
        <v>90373</v>
      </c>
      <c r="AX1122" t="s">
        <v>136</v>
      </c>
      <c r="AY1122">
        <v>94.088300000000004</v>
      </c>
      <c r="AZ1122" s="3">
        <f t="shared" si="274"/>
        <v>1364.5074307252014</v>
      </c>
      <c r="BA1122" s="24">
        <f t="shared" si="275"/>
        <v>118326.43732193731</v>
      </c>
      <c r="BB1122" s="24">
        <f t="shared" si="276"/>
        <v>10057.747172364674</v>
      </c>
      <c r="BD1122" t="s">
        <v>103</v>
      </c>
      <c r="BE1122">
        <v>1</v>
      </c>
      <c r="BG1122" t="s">
        <v>5305</v>
      </c>
      <c r="BI1122" t="s">
        <v>199</v>
      </c>
      <c r="BN1122" t="s">
        <v>5115</v>
      </c>
      <c r="BO1122" t="s">
        <v>5061</v>
      </c>
      <c r="BP1122" t="s">
        <v>5062</v>
      </c>
      <c r="BS1122" t="e">
        <f>_xlfn.XLOOKUP(AV1122,#REF!,#REF!)</f>
        <v>#REF!</v>
      </c>
    </row>
    <row r="1123" spans="3:71" x14ac:dyDescent="0.2">
      <c r="C1123" t="s">
        <v>94</v>
      </c>
      <c r="E1123" t="s">
        <v>3547</v>
      </c>
      <c r="F1123" t="s">
        <v>3548</v>
      </c>
      <c r="G1123" t="s">
        <v>3549</v>
      </c>
      <c r="H1123" s="1">
        <v>45782</v>
      </c>
      <c r="J1123" t="s">
        <v>4697</v>
      </c>
      <c r="K1123">
        <v>14</v>
      </c>
      <c r="L1123" t="s">
        <v>4691</v>
      </c>
      <c r="M1123" t="s">
        <v>4444</v>
      </c>
      <c r="N1123" t="s">
        <v>4668</v>
      </c>
      <c r="O1123" t="s">
        <v>98</v>
      </c>
      <c r="P1123" t="s">
        <v>99</v>
      </c>
      <c r="Q1123">
        <f t="shared" si="271"/>
        <v>31</v>
      </c>
      <c r="R1123" s="3">
        <v>475000</v>
      </c>
      <c r="S1123" s="3">
        <v>79166.666666666672</v>
      </c>
      <c r="T1123" s="20">
        <v>0</v>
      </c>
      <c r="U1123" s="3">
        <f t="shared" si="265"/>
        <v>0</v>
      </c>
      <c r="V1123" s="21"/>
      <c r="W1123" s="3">
        <v>1903.0448717948721</v>
      </c>
      <c r="X1123" s="3">
        <v>1099.5370370370372</v>
      </c>
      <c r="Y1123" s="22">
        <v>197.91666666666669</v>
      </c>
      <c r="Z1123">
        <v>75</v>
      </c>
      <c r="AB1123" s="3">
        <v>0</v>
      </c>
      <c r="AC1123" s="3">
        <v>4167</v>
      </c>
      <c r="AD1123" s="3">
        <f t="shared" si="277"/>
        <v>86609.165242165254</v>
      </c>
      <c r="AE1123" s="3">
        <v>7046.666666666667</v>
      </c>
      <c r="AG1123" s="3">
        <f t="shared" si="272"/>
        <v>93655.831908831926</v>
      </c>
      <c r="AJ1123" s="3">
        <v>0</v>
      </c>
      <c r="AK1123" t="s">
        <v>100</v>
      </c>
      <c r="AM1123" s="23">
        <v>0.1</v>
      </c>
      <c r="AN1123" s="24">
        <f t="shared" si="278"/>
        <v>93655.831908831926</v>
      </c>
      <c r="AO1123" s="25">
        <f t="shared" si="268"/>
        <v>9365.5831908831933</v>
      </c>
      <c r="AP1123" s="3">
        <f t="shared" si="280"/>
        <v>29700</v>
      </c>
      <c r="AQ1123" s="24">
        <f t="shared" si="269"/>
        <v>2970</v>
      </c>
      <c r="AR1123" s="24">
        <f t="shared" si="270"/>
        <v>135691.41509971512</v>
      </c>
      <c r="AS1123" s="24">
        <f t="shared" si="273"/>
        <v>123355.83190883193</v>
      </c>
      <c r="AT1123" t="s">
        <v>1620</v>
      </c>
      <c r="AU1123" t="s">
        <v>1620</v>
      </c>
      <c r="AV1123" t="s">
        <v>1620</v>
      </c>
      <c r="AW1123">
        <v>2061149</v>
      </c>
      <c r="AX1123" t="s">
        <v>102</v>
      </c>
      <c r="AY1123">
        <v>108.643</v>
      </c>
      <c r="AZ1123" s="3">
        <f t="shared" si="274"/>
        <v>1248.9660180565256</v>
      </c>
      <c r="BA1123" s="24">
        <f t="shared" si="275"/>
        <v>123355.83190883193</v>
      </c>
      <c r="BB1123" s="24">
        <f t="shared" si="276"/>
        <v>12335.58319088319</v>
      </c>
      <c r="BD1123" t="s">
        <v>103</v>
      </c>
      <c r="BE1123">
        <v>1</v>
      </c>
      <c r="BG1123" t="s">
        <v>5304</v>
      </c>
      <c r="BI1123" t="s">
        <v>598</v>
      </c>
      <c r="BN1123" t="s">
        <v>5193</v>
      </c>
      <c r="BO1123" t="s">
        <v>5182</v>
      </c>
      <c r="BP1123" t="s">
        <v>5182</v>
      </c>
      <c r="BS1123" t="e">
        <f>_xlfn.XLOOKUP(AV1123,#REF!,#REF!)</f>
        <v>#REF!</v>
      </c>
    </row>
    <row r="1124" spans="3:71" x14ac:dyDescent="0.2">
      <c r="C1124" t="s">
        <v>94</v>
      </c>
      <c r="E1124" t="s">
        <v>3550</v>
      </c>
      <c r="F1124" t="s">
        <v>3551</v>
      </c>
      <c r="G1124" t="s">
        <v>3552</v>
      </c>
      <c r="H1124" s="1">
        <v>45789</v>
      </c>
      <c r="J1124" t="s">
        <v>151</v>
      </c>
      <c r="K1124">
        <v>16</v>
      </c>
      <c r="L1124" t="s">
        <v>4691</v>
      </c>
      <c r="M1124" t="s">
        <v>4444</v>
      </c>
      <c r="N1124" t="s">
        <v>4668</v>
      </c>
      <c r="O1124" t="s">
        <v>98</v>
      </c>
      <c r="P1124" t="s">
        <v>99</v>
      </c>
      <c r="Q1124">
        <f t="shared" si="271"/>
        <v>31</v>
      </c>
      <c r="R1124" s="3">
        <v>1201500</v>
      </c>
      <c r="S1124" s="3">
        <v>200250</v>
      </c>
      <c r="T1124" s="20">
        <v>0</v>
      </c>
      <c r="U1124" s="3">
        <f t="shared" si="265"/>
        <v>0</v>
      </c>
      <c r="V1124" s="21"/>
      <c r="W1124" s="3">
        <v>4813.7019230769229</v>
      </c>
      <c r="X1124" s="3">
        <v>2781.25</v>
      </c>
      <c r="Y1124" s="22">
        <v>500.625</v>
      </c>
      <c r="Z1124">
        <v>75</v>
      </c>
      <c r="AB1124" s="3">
        <v>0</v>
      </c>
      <c r="AC1124" s="3">
        <v>4167</v>
      </c>
      <c r="AD1124" s="3">
        <f t="shared" si="277"/>
        <v>212587.57692307694</v>
      </c>
      <c r="AE1124" s="3">
        <v>7046.666666666667</v>
      </c>
      <c r="AG1124" s="3">
        <f t="shared" si="272"/>
        <v>219634.24358974359</v>
      </c>
      <c r="AJ1124" s="3">
        <v>16772.619396754653</v>
      </c>
      <c r="AK1124" t="s">
        <v>538</v>
      </c>
      <c r="AL1124" t="s">
        <v>539</v>
      </c>
      <c r="AM1124" s="23">
        <v>0.1</v>
      </c>
      <c r="AN1124" s="24">
        <f t="shared" si="278"/>
        <v>236406.86298649825</v>
      </c>
      <c r="AO1124" s="25">
        <f t="shared" si="268"/>
        <v>23640.686298649827</v>
      </c>
      <c r="AP1124" s="3">
        <f t="shared" si="280"/>
        <v>29700</v>
      </c>
      <c r="AQ1124" s="24">
        <f t="shared" si="269"/>
        <v>2970</v>
      </c>
      <c r="AR1124" s="24">
        <f t="shared" si="270"/>
        <v>292717.54928514804</v>
      </c>
      <c r="AS1124" s="24">
        <f t="shared" si="273"/>
        <v>266106.86298649828</v>
      </c>
      <c r="AT1124" t="s">
        <v>134</v>
      </c>
      <c r="AU1124" t="s">
        <v>134</v>
      </c>
      <c r="AV1124" t="s">
        <v>135</v>
      </c>
      <c r="AW1124">
        <v>90292</v>
      </c>
      <c r="AX1124" t="s">
        <v>136</v>
      </c>
      <c r="AY1124">
        <v>94.088300000000004</v>
      </c>
      <c r="AZ1124" s="3">
        <f t="shared" si="274"/>
        <v>3111.094039164785</v>
      </c>
      <c r="BA1124" s="24">
        <f t="shared" si="275"/>
        <v>266106.86298649828</v>
      </c>
      <c r="BB1124" s="24">
        <f t="shared" si="276"/>
        <v>26610.686298649758</v>
      </c>
      <c r="BD1124" t="s">
        <v>103</v>
      </c>
      <c r="BE1124">
        <v>1</v>
      </c>
      <c r="BG1124" t="s">
        <v>5305</v>
      </c>
      <c r="BI1124" t="s">
        <v>540</v>
      </c>
      <c r="BN1124" t="s">
        <v>5119</v>
      </c>
      <c r="BO1124" t="s">
        <v>134</v>
      </c>
      <c r="BP1124" t="s">
        <v>5091</v>
      </c>
      <c r="BS1124" t="e">
        <f>_xlfn.XLOOKUP(AV1124,#REF!,#REF!)</f>
        <v>#REF!</v>
      </c>
    </row>
    <row r="1125" spans="3:71" x14ac:dyDescent="0.2">
      <c r="C1125" t="s">
        <v>94</v>
      </c>
      <c r="E1125" t="s">
        <v>3553</v>
      </c>
      <c r="F1125" t="s">
        <v>3554</v>
      </c>
      <c r="G1125" t="s">
        <v>3555</v>
      </c>
      <c r="H1125" s="1">
        <v>45789</v>
      </c>
      <c r="J1125" t="s">
        <v>151</v>
      </c>
      <c r="K1125">
        <v>16</v>
      </c>
      <c r="L1125" t="s">
        <v>4691</v>
      </c>
      <c r="M1125" t="s">
        <v>4444</v>
      </c>
      <c r="N1125" t="s">
        <v>4668</v>
      </c>
      <c r="O1125" t="s">
        <v>98</v>
      </c>
      <c r="P1125" t="s">
        <v>99</v>
      </c>
      <c r="Q1125">
        <f t="shared" si="271"/>
        <v>31</v>
      </c>
      <c r="R1125" s="3">
        <v>1800000</v>
      </c>
      <c r="S1125" s="3">
        <v>300000</v>
      </c>
      <c r="T1125" s="20">
        <v>0</v>
      </c>
      <c r="U1125" s="3">
        <f t="shared" si="265"/>
        <v>0</v>
      </c>
      <c r="V1125" s="21"/>
      <c r="W1125" s="3">
        <v>7211.5384615384619</v>
      </c>
      <c r="X1125" s="3">
        <v>4166.666666666667</v>
      </c>
      <c r="Y1125" s="22">
        <v>750</v>
      </c>
      <c r="Z1125">
        <v>75</v>
      </c>
      <c r="AB1125" s="3">
        <v>0</v>
      </c>
      <c r="AC1125" s="3">
        <v>4167</v>
      </c>
      <c r="AD1125" s="3">
        <f t="shared" si="277"/>
        <v>316370.20512820513</v>
      </c>
      <c r="AE1125" s="3">
        <v>7046.666666666667</v>
      </c>
      <c r="AG1125" s="3">
        <f t="shared" si="272"/>
        <v>323416.87179487181</v>
      </c>
      <c r="AJ1125" s="3">
        <v>7372.3146980524034</v>
      </c>
      <c r="AK1125" t="s">
        <v>433</v>
      </c>
      <c r="AL1125" t="s">
        <v>434</v>
      </c>
      <c r="AM1125" s="23">
        <v>0.1</v>
      </c>
      <c r="AN1125" s="24">
        <f t="shared" si="278"/>
        <v>330789.18649292423</v>
      </c>
      <c r="AO1125" s="25">
        <f t="shared" si="268"/>
        <v>33078.918649292427</v>
      </c>
      <c r="AP1125" s="3">
        <f t="shared" si="280"/>
        <v>29700</v>
      </c>
      <c r="AQ1125" s="24">
        <f t="shared" si="269"/>
        <v>2970</v>
      </c>
      <c r="AR1125" s="24">
        <f t="shared" si="270"/>
        <v>396538.10514221666</v>
      </c>
      <c r="AS1125" s="24">
        <f t="shared" si="273"/>
        <v>360489.18649292423</v>
      </c>
      <c r="AT1125" t="s">
        <v>3556</v>
      </c>
      <c r="AU1125" t="s">
        <v>3556</v>
      </c>
      <c r="AV1125" t="s">
        <v>3556</v>
      </c>
      <c r="AW1125">
        <v>7500</v>
      </c>
      <c r="AX1125" t="s">
        <v>102</v>
      </c>
      <c r="AY1125">
        <v>108.643</v>
      </c>
      <c r="AZ1125" s="3">
        <f t="shared" si="274"/>
        <v>3649.9185878723588</v>
      </c>
      <c r="BA1125" s="24">
        <f t="shared" si="275"/>
        <v>360489.18649292423</v>
      </c>
      <c r="BB1125" s="24">
        <f t="shared" si="276"/>
        <v>36048.918649292435</v>
      </c>
      <c r="BD1125" t="s">
        <v>103</v>
      </c>
      <c r="BE1125">
        <v>1</v>
      </c>
      <c r="BG1125" t="s">
        <v>5329</v>
      </c>
      <c r="BI1125" t="s">
        <v>435</v>
      </c>
      <c r="BN1125" t="s">
        <v>5119</v>
      </c>
      <c r="BO1125" t="s">
        <v>771</v>
      </c>
      <c r="BP1125" t="s">
        <v>5091</v>
      </c>
      <c r="BS1125" t="e">
        <f>_xlfn.XLOOKUP(AV1125,#REF!,#REF!)</f>
        <v>#REF!</v>
      </c>
    </row>
    <row r="1126" spans="3:71" x14ac:dyDescent="0.2">
      <c r="C1126" t="s">
        <v>94</v>
      </c>
      <c r="E1126" t="s">
        <v>3557</v>
      </c>
      <c r="F1126" t="s">
        <v>3558</v>
      </c>
      <c r="G1126" t="s">
        <v>3559</v>
      </c>
      <c r="H1126" s="1">
        <v>45789</v>
      </c>
      <c r="J1126" t="s">
        <v>4708</v>
      </c>
      <c r="K1126">
        <v>12</v>
      </c>
      <c r="L1126" t="s">
        <v>4703</v>
      </c>
      <c r="M1126" t="s">
        <v>293</v>
      </c>
      <c r="N1126" t="s">
        <v>4668</v>
      </c>
      <c r="O1126" t="s">
        <v>98</v>
      </c>
      <c r="P1126" t="s">
        <v>99</v>
      </c>
      <c r="Q1126">
        <f t="shared" si="271"/>
        <v>31</v>
      </c>
      <c r="R1126" s="3">
        <v>400000</v>
      </c>
      <c r="S1126" s="3">
        <v>66666.666666666672</v>
      </c>
      <c r="T1126" s="20">
        <v>0</v>
      </c>
      <c r="U1126" s="3">
        <f t="shared" si="265"/>
        <v>0</v>
      </c>
      <c r="V1126" s="21"/>
      <c r="W1126" s="3">
        <v>1602.5641025641025</v>
      </c>
      <c r="X1126" s="3">
        <v>925.92592592592598</v>
      </c>
      <c r="Y1126" s="22">
        <v>166.66666666666669</v>
      </c>
      <c r="Z1126">
        <v>75</v>
      </c>
      <c r="AB1126" s="3">
        <v>0</v>
      </c>
      <c r="AC1126" s="3">
        <v>4167</v>
      </c>
      <c r="AD1126" s="3">
        <f t="shared" si="277"/>
        <v>73603.823361823379</v>
      </c>
      <c r="AE1126" s="3">
        <v>5687.5</v>
      </c>
      <c r="AG1126" s="3">
        <f t="shared" si="272"/>
        <v>79291.323361823379</v>
      </c>
      <c r="AJ1126" s="3">
        <v>0</v>
      </c>
      <c r="AK1126" t="s">
        <v>100</v>
      </c>
      <c r="AM1126" s="23">
        <v>8.5000000000000006E-2</v>
      </c>
      <c r="AN1126" s="24">
        <f t="shared" si="278"/>
        <v>79291.323361823379</v>
      </c>
      <c r="AO1126" s="25">
        <f t="shared" si="268"/>
        <v>6739.7624857549881</v>
      </c>
      <c r="AP1126" s="3">
        <f t="shared" si="280"/>
        <v>29700</v>
      </c>
      <c r="AQ1126" s="24">
        <f t="shared" si="269"/>
        <v>2524.5</v>
      </c>
      <c r="AR1126" s="24">
        <f t="shared" si="270"/>
        <v>118255.58584757836</v>
      </c>
      <c r="AS1126" s="24">
        <f t="shared" si="273"/>
        <v>108991.32336182338</v>
      </c>
      <c r="AT1126" t="s">
        <v>188</v>
      </c>
      <c r="AU1126" t="s">
        <v>188</v>
      </c>
      <c r="AV1126" t="s">
        <v>189</v>
      </c>
      <c r="AW1126">
        <v>6391</v>
      </c>
      <c r="AX1126" t="s">
        <v>190</v>
      </c>
      <c r="AY1126">
        <v>65.109899999999996</v>
      </c>
      <c r="AZ1126" s="3">
        <f t="shared" si="274"/>
        <v>1816.2458527440276</v>
      </c>
      <c r="BA1126" s="24">
        <f t="shared" si="275"/>
        <v>108991.32336182338</v>
      </c>
      <c r="BB1126" s="24">
        <f t="shared" si="276"/>
        <v>9264.2624857549818</v>
      </c>
      <c r="BD1126" t="s">
        <v>103</v>
      </c>
      <c r="BE1126">
        <v>1</v>
      </c>
      <c r="BG1126" t="s">
        <v>5308</v>
      </c>
      <c r="BI1126" t="s">
        <v>312</v>
      </c>
      <c r="BN1126" t="s">
        <v>5111</v>
      </c>
      <c r="BO1126" t="s">
        <v>188</v>
      </c>
      <c r="BP1126" t="s">
        <v>188</v>
      </c>
      <c r="BS1126" t="e">
        <f>_xlfn.XLOOKUP(AV1126,#REF!,#REF!)</f>
        <v>#REF!</v>
      </c>
    </row>
    <row r="1127" spans="3:71" x14ac:dyDescent="0.2">
      <c r="C1127" t="s">
        <v>94</v>
      </c>
      <c r="E1127" t="s">
        <v>3560</v>
      </c>
      <c r="F1127" t="s">
        <v>3561</v>
      </c>
      <c r="G1127" t="s">
        <v>3562</v>
      </c>
      <c r="H1127" s="1">
        <v>45789</v>
      </c>
      <c r="J1127" t="s">
        <v>4778</v>
      </c>
      <c r="K1127">
        <v>11</v>
      </c>
      <c r="L1127" t="s">
        <v>4667</v>
      </c>
      <c r="M1127" t="s">
        <v>3984</v>
      </c>
      <c r="N1127" t="s">
        <v>4668</v>
      </c>
      <c r="O1127" t="s">
        <v>98</v>
      </c>
      <c r="P1127" t="s">
        <v>99</v>
      </c>
      <c r="Q1127">
        <f t="shared" si="271"/>
        <v>31</v>
      </c>
      <c r="R1127" s="3">
        <v>252120</v>
      </c>
      <c r="S1127" s="3">
        <v>41666.666666666664</v>
      </c>
      <c r="T1127" s="20">
        <v>0</v>
      </c>
      <c r="U1127" s="3">
        <f t="shared" si="265"/>
        <v>0</v>
      </c>
      <c r="V1127" s="21"/>
      <c r="W1127" s="3">
        <v>1010.0961538461538</v>
      </c>
      <c r="X1127" s="3">
        <v>583.6111111111112</v>
      </c>
      <c r="Y1127" s="22">
        <v>105.05</v>
      </c>
      <c r="Z1127">
        <v>75</v>
      </c>
      <c r="AB1127" s="3">
        <v>0</v>
      </c>
      <c r="AC1127" s="3">
        <v>4167</v>
      </c>
      <c r="AD1127" s="3">
        <f t="shared" si="277"/>
        <v>47607.423931623933</v>
      </c>
      <c r="AE1127" s="3">
        <v>4154.166666666667</v>
      </c>
      <c r="AG1127" s="3">
        <f t="shared" si="272"/>
        <v>51761.590598290597</v>
      </c>
      <c r="AJ1127" s="3">
        <v>4428.6782206037651</v>
      </c>
      <c r="AK1127" t="s">
        <v>166</v>
      </c>
      <c r="AL1127" t="s">
        <v>165</v>
      </c>
      <c r="AM1127" s="23">
        <v>0.05</v>
      </c>
      <c r="AN1127" s="24">
        <f t="shared" si="278"/>
        <v>56190.268818894365</v>
      </c>
      <c r="AO1127" s="25">
        <f t="shared" si="268"/>
        <v>2809.5134409447182</v>
      </c>
      <c r="AP1127" s="3">
        <f t="shared" si="280"/>
        <v>29700</v>
      </c>
      <c r="AQ1127" s="24">
        <f t="shared" si="269"/>
        <v>1485</v>
      </c>
      <c r="AR1127" s="24">
        <f t="shared" si="270"/>
        <v>90184.782259839092</v>
      </c>
      <c r="AS1127" s="24">
        <f t="shared" si="273"/>
        <v>85890.268818894372</v>
      </c>
      <c r="AT1127" t="s">
        <v>225</v>
      </c>
      <c r="AU1127" t="s">
        <v>225</v>
      </c>
      <c r="AV1127" t="s">
        <v>156</v>
      </c>
      <c r="AW1127" t="s">
        <v>4915</v>
      </c>
      <c r="AX1127" t="s">
        <v>157</v>
      </c>
      <c r="AY1127">
        <v>125.569</v>
      </c>
      <c r="AZ1127" s="3">
        <f t="shared" si="274"/>
        <v>718.20897084343346</v>
      </c>
      <c r="BA1127" s="24">
        <f t="shared" si="275"/>
        <v>85890.268818894372</v>
      </c>
      <c r="BB1127" s="24">
        <f t="shared" si="276"/>
        <v>4294.5134409447201</v>
      </c>
      <c r="BD1127" t="s">
        <v>103</v>
      </c>
      <c r="BE1127">
        <v>1</v>
      </c>
      <c r="BG1127" t="s">
        <v>5309</v>
      </c>
      <c r="BI1127" t="s">
        <v>144</v>
      </c>
      <c r="BN1127" t="s">
        <v>5067</v>
      </c>
      <c r="BO1127" t="s">
        <v>5074</v>
      </c>
      <c r="BP1127" t="s">
        <v>5141</v>
      </c>
      <c r="BS1127" t="e">
        <f>_xlfn.XLOOKUP(AV1127,#REF!,#REF!)</f>
        <v>#REF!</v>
      </c>
    </row>
    <row r="1128" spans="3:71" x14ac:dyDescent="0.2">
      <c r="C1128" t="s">
        <v>94</v>
      </c>
      <c r="E1128" t="s">
        <v>3563</v>
      </c>
      <c r="F1128" t="s">
        <v>3564</v>
      </c>
      <c r="G1128" t="s">
        <v>3565</v>
      </c>
      <c r="H1128" s="1">
        <v>45789</v>
      </c>
      <c r="J1128" t="s">
        <v>4778</v>
      </c>
      <c r="K1128">
        <v>11</v>
      </c>
      <c r="L1128" t="s">
        <v>4667</v>
      </c>
      <c r="M1128" t="s">
        <v>3984</v>
      </c>
      <c r="N1128" t="s">
        <v>4668</v>
      </c>
      <c r="O1128" t="s">
        <v>98</v>
      </c>
      <c r="P1128" t="s">
        <v>99</v>
      </c>
      <c r="Q1128">
        <f t="shared" si="271"/>
        <v>31</v>
      </c>
      <c r="R1128" s="3">
        <v>291150</v>
      </c>
      <c r="S1128" s="3">
        <v>48525</v>
      </c>
      <c r="T1128" s="20">
        <v>0</v>
      </c>
      <c r="U1128" s="3">
        <f t="shared" si="265"/>
        <v>0</v>
      </c>
      <c r="V1128" s="21"/>
      <c r="W1128" s="3">
        <v>1166.4663461538462</v>
      </c>
      <c r="X1128" s="3">
        <v>673.95833333333337</v>
      </c>
      <c r="Y1128" s="22">
        <v>121.3125</v>
      </c>
      <c r="Z1128">
        <v>75</v>
      </c>
      <c r="AB1128" s="3">
        <v>0</v>
      </c>
      <c r="AC1128" s="3">
        <v>4167</v>
      </c>
      <c r="AD1128" s="3">
        <f t="shared" si="277"/>
        <v>54728.73717948718</v>
      </c>
      <c r="AE1128" s="3">
        <v>4154.166666666667</v>
      </c>
      <c r="AG1128" s="3">
        <f t="shared" si="272"/>
        <v>58882.903846153844</v>
      </c>
      <c r="AJ1128" s="3">
        <v>4428.6782206037651</v>
      </c>
      <c r="AK1128" t="s">
        <v>166</v>
      </c>
      <c r="AL1128" t="s">
        <v>165</v>
      </c>
      <c r="AM1128" s="23">
        <v>0.05</v>
      </c>
      <c r="AN1128" s="24">
        <f t="shared" si="278"/>
        <v>63311.582066757612</v>
      </c>
      <c r="AO1128" s="25">
        <f t="shared" si="268"/>
        <v>3165.579103337881</v>
      </c>
      <c r="AP1128" s="3">
        <f t="shared" si="280"/>
        <v>29700</v>
      </c>
      <c r="AQ1128" s="24">
        <f t="shared" si="269"/>
        <v>1485</v>
      </c>
      <c r="AR1128" s="24">
        <f t="shared" si="270"/>
        <v>97662.161170095496</v>
      </c>
      <c r="AS1128" s="24">
        <f t="shared" si="273"/>
        <v>93011.582066757604</v>
      </c>
      <c r="AT1128" t="s">
        <v>225</v>
      </c>
      <c r="AU1128" t="s">
        <v>225</v>
      </c>
      <c r="AV1128" t="s">
        <v>156</v>
      </c>
      <c r="AW1128" t="s">
        <v>4910</v>
      </c>
      <c r="AX1128" t="s">
        <v>157</v>
      </c>
      <c r="AY1128">
        <v>125.569</v>
      </c>
      <c r="AZ1128" s="3">
        <f t="shared" si="274"/>
        <v>777.75693977092669</v>
      </c>
      <c r="BA1128" s="24">
        <f t="shared" si="275"/>
        <v>93011.582066757604</v>
      </c>
      <c r="BB1128" s="24">
        <f t="shared" si="276"/>
        <v>4650.5791033378919</v>
      </c>
      <c r="BD1128" t="s">
        <v>103</v>
      </c>
      <c r="BE1128">
        <v>1</v>
      </c>
      <c r="BG1128" t="s">
        <v>5309</v>
      </c>
      <c r="BI1128" t="s">
        <v>144</v>
      </c>
      <c r="BN1128" t="s">
        <v>5067</v>
      </c>
      <c r="BO1128" t="s">
        <v>5074</v>
      </c>
      <c r="BP1128" t="s">
        <v>5141</v>
      </c>
      <c r="BS1128" t="e">
        <f>_xlfn.XLOOKUP(AV1128,#REF!,#REF!)</f>
        <v>#REF!</v>
      </c>
    </row>
    <row r="1129" spans="3:71" x14ac:dyDescent="0.2">
      <c r="C1129" t="s">
        <v>94</v>
      </c>
      <c r="E1129" t="s">
        <v>3566</v>
      </c>
      <c r="F1129" t="s">
        <v>3567</v>
      </c>
      <c r="G1129" t="s">
        <v>3568</v>
      </c>
      <c r="H1129" s="1">
        <v>45789</v>
      </c>
      <c r="J1129" t="s">
        <v>4708</v>
      </c>
      <c r="K1129">
        <v>12</v>
      </c>
      <c r="L1129" t="s">
        <v>4616</v>
      </c>
      <c r="M1129" t="s">
        <v>4464</v>
      </c>
      <c r="N1129" t="s">
        <v>4668</v>
      </c>
      <c r="O1129" t="s">
        <v>98</v>
      </c>
      <c r="P1129" t="s">
        <v>99</v>
      </c>
      <c r="Q1129">
        <f t="shared" si="271"/>
        <v>31</v>
      </c>
      <c r="R1129" s="3">
        <v>375000</v>
      </c>
      <c r="S1129" s="3">
        <v>62500</v>
      </c>
      <c r="T1129" s="20">
        <v>0</v>
      </c>
      <c r="U1129" s="3">
        <f t="shared" si="265"/>
        <v>0</v>
      </c>
      <c r="V1129" s="21"/>
      <c r="W1129" s="3">
        <v>1502.403846153846</v>
      </c>
      <c r="X1129" s="3">
        <v>868.05555555555554</v>
      </c>
      <c r="Y1129" s="22">
        <v>156.25</v>
      </c>
      <c r="Z1129">
        <v>75</v>
      </c>
      <c r="AB1129" s="3">
        <v>0</v>
      </c>
      <c r="AC1129" s="3">
        <v>4167</v>
      </c>
      <c r="AD1129" s="3">
        <f t="shared" si="277"/>
        <v>69268.709401709406</v>
      </c>
      <c r="AE1129" s="3">
        <v>12402.5</v>
      </c>
      <c r="AG1129" s="3">
        <f t="shared" si="272"/>
        <v>81671.209401709406</v>
      </c>
      <c r="AJ1129" s="3">
        <v>33281</v>
      </c>
      <c r="AK1129" t="s">
        <v>132</v>
      </c>
      <c r="AL1129" t="s">
        <v>133</v>
      </c>
      <c r="AM1129" s="23">
        <v>0.05</v>
      </c>
      <c r="AN1129" s="24">
        <f t="shared" si="278"/>
        <v>114952.20940170941</v>
      </c>
      <c r="AO1129" s="25">
        <f t="shared" si="268"/>
        <v>5747.6104700854703</v>
      </c>
      <c r="AP1129" s="3">
        <f t="shared" si="280"/>
        <v>29700</v>
      </c>
      <c r="AQ1129" s="24">
        <f t="shared" si="269"/>
        <v>1485</v>
      </c>
      <c r="AR1129" s="24">
        <f t="shared" si="270"/>
        <v>151884.81987179487</v>
      </c>
      <c r="AS1129" s="24">
        <f t="shared" si="273"/>
        <v>144652.20940170941</v>
      </c>
      <c r="AT1129" t="s">
        <v>134</v>
      </c>
      <c r="AU1129" t="s">
        <v>134</v>
      </c>
      <c r="AV1129" t="s">
        <v>135</v>
      </c>
      <c r="AW1129">
        <v>35801</v>
      </c>
      <c r="AX1129" t="s">
        <v>136</v>
      </c>
      <c r="AY1129">
        <v>94.088300000000004</v>
      </c>
      <c r="AZ1129" s="3">
        <f t="shared" si="274"/>
        <v>1614.2795636842718</v>
      </c>
      <c r="BA1129" s="24">
        <f t="shared" si="275"/>
        <v>144652.20940170941</v>
      </c>
      <c r="BB1129" s="24">
        <f t="shared" si="276"/>
        <v>7232.610470085463</v>
      </c>
      <c r="BD1129" t="s">
        <v>103</v>
      </c>
      <c r="BE1129">
        <v>1</v>
      </c>
      <c r="BG1129" t="s">
        <v>5305</v>
      </c>
      <c r="BI1129" t="s">
        <v>137</v>
      </c>
      <c r="BN1129" t="s">
        <v>5067</v>
      </c>
      <c r="BO1129" t="s">
        <v>5066</v>
      </c>
      <c r="BP1129" t="s">
        <v>5066</v>
      </c>
      <c r="BS1129" t="e">
        <f>_xlfn.XLOOKUP(AV1129,#REF!,#REF!)</f>
        <v>#REF!</v>
      </c>
    </row>
    <row r="1130" spans="3:71" x14ac:dyDescent="0.2">
      <c r="C1130" t="s">
        <v>94</v>
      </c>
      <c r="E1130" t="s">
        <v>3569</v>
      </c>
      <c r="F1130" t="s">
        <v>3570</v>
      </c>
      <c r="G1130" t="s">
        <v>3571</v>
      </c>
      <c r="H1130" s="1">
        <v>45796</v>
      </c>
      <c r="J1130" t="s">
        <v>4778</v>
      </c>
      <c r="K1130">
        <v>11</v>
      </c>
      <c r="L1130" t="s">
        <v>4703</v>
      </c>
      <c r="M1130" t="s">
        <v>293</v>
      </c>
      <c r="N1130" t="s">
        <v>4911</v>
      </c>
      <c r="O1130" t="s">
        <v>98</v>
      </c>
      <c r="P1130" t="s">
        <v>99</v>
      </c>
      <c r="Q1130">
        <f t="shared" si="271"/>
        <v>31</v>
      </c>
      <c r="R1130" s="3">
        <v>254500</v>
      </c>
      <c r="S1130" s="3">
        <v>42416.666666666664</v>
      </c>
      <c r="T1130" s="20">
        <v>0</v>
      </c>
      <c r="U1130" s="3">
        <f t="shared" si="265"/>
        <v>0</v>
      </c>
      <c r="V1130" s="21">
        <v>7500</v>
      </c>
      <c r="W1130" s="3">
        <v>1019.6314102564102</v>
      </c>
      <c r="X1130" s="3">
        <v>589.12037037037032</v>
      </c>
      <c r="Y1130" s="22">
        <v>106.04166666666666</v>
      </c>
      <c r="Z1130">
        <v>75</v>
      </c>
      <c r="AB1130" s="3">
        <v>0</v>
      </c>
      <c r="AC1130" s="3">
        <v>4167</v>
      </c>
      <c r="AD1130" s="3">
        <f t="shared" si="277"/>
        <v>55873.460113960115</v>
      </c>
      <c r="AE1130" s="3">
        <v>5687.5</v>
      </c>
      <c r="AG1130" s="3">
        <f t="shared" si="272"/>
        <v>61560.960113960115</v>
      </c>
      <c r="AI1130" s="3">
        <v>5100</v>
      </c>
      <c r="AJ1130" s="3">
        <v>0</v>
      </c>
      <c r="AK1130" t="s">
        <v>100</v>
      </c>
      <c r="AM1130" s="23">
        <v>8.5000000000000006E-2</v>
      </c>
      <c r="AN1130" s="24">
        <f t="shared" si="278"/>
        <v>66660.960113960115</v>
      </c>
      <c r="AO1130" s="25">
        <f t="shared" si="268"/>
        <v>5666.1816096866105</v>
      </c>
      <c r="AP1130" s="3">
        <v>0</v>
      </c>
      <c r="AQ1130" s="24">
        <f t="shared" si="269"/>
        <v>0</v>
      </c>
      <c r="AR1130" s="24">
        <f t="shared" si="270"/>
        <v>72327.141723646724</v>
      </c>
      <c r="AS1130" s="24">
        <f t="shared" si="273"/>
        <v>66660.960113960115</v>
      </c>
      <c r="AT1130" t="s">
        <v>188</v>
      </c>
      <c r="AU1130" t="s">
        <v>1837</v>
      </c>
      <c r="AV1130" t="s">
        <v>1838</v>
      </c>
      <c r="AW1130">
        <v>2169</v>
      </c>
      <c r="AX1130" t="s">
        <v>169</v>
      </c>
      <c r="AY1130">
        <v>1</v>
      </c>
      <c r="AZ1130" s="3">
        <f t="shared" si="274"/>
        <v>72327.141723646724</v>
      </c>
      <c r="BA1130" s="24">
        <f t="shared" si="275"/>
        <v>66660.960113960115</v>
      </c>
      <c r="BB1130" s="24">
        <f t="shared" si="276"/>
        <v>5666.1816096866096</v>
      </c>
      <c r="BD1130" t="s">
        <v>103</v>
      </c>
      <c r="BE1130">
        <v>1</v>
      </c>
      <c r="BG1130" t="s">
        <v>5317</v>
      </c>
      <c r="BI1130" t="s">
        <v>199</v>
      </c>
      <c r="BN1130" t="s">
        <v>5109</v>
      </c>
      <c r="BO1130" t="s">
        <v>188</v>
      </c>
      <c r="BP1130" t="s">
        <v>5062</v>
      </c>
      <c r="BS1130" t="e">
        <f>_xlfn.XLOOKUP(AV1130,#REF!,#REF!)</f>
        <v>#REF!</v>
      </c>
    </row>
    <row r="1131" spans="3:71" x14ac:dyDescent="0.2">
      <c r="C1131" t="s">
        <v>94</v>
      </c>
      <c r="E1131" t="s">
        <v>3572</v>
      </c>
      <c r="F1131" t="s">
        <v>133</v>
      </c>
      <c r="G1131" t="s">
        <v>3573</v>
      </c>
      <c r="H1131" s="1">
        <v>45803</v>
      </c>
      <c r="J1131" t="s">
        <v>4978</v>
      </c>
      <c r="K1131">
        <v>20</v>
      </c>
      <c r="L1131" t="s">
        <v>4616</v>
      </c>
      <c r="M1131" t="s">
        <v>4464</v>
      </c>
      <c r="N1131" t="s">
        <v>4668</v>
      </c>
      <c r="O1131" t="s">
        <v>98</v>
      </c>
      <c r="P1131" t="s">
        <v>99</v>
      </c>
      <c r="Q1131">
        <f t="shared" si="271"/>
        <v>31</v>
      </c>
      <c r="R1131" s="3">
        <v>5000000</v>
      </c>
      <c r="S1131" s="3">
        <v>833333.33333333337</v>
      </c>
      <c r="T1131" s="20">
        <v>0.15</v>
      </c>
      <c r="U1131" s="3">
        <f t="shared" si="265"/>
        <v>125000</v>
      </c>
      <c r="V1131" s="21"/>
      <c r="W1131" s="3">
        <v>20032.051282051281</v>
      </c>
      <c r="X1131" s="3">
        <v>11574.074074074075</v>
      </c>
      <c r="Y1131" s="22">
        <v>2083.3333333333335</v>
      </c>
      <c r="Z1131">
        <v>75</v>
      </c>
      <c r="AB1131" s="3">
        <v>0</v>
      </c>
      <c r="AC1131" s="3">
        <v>4167</v>
      </c>
      <c r="AD1131" s="3">
        <f t="shared" si="277"/>
        <v>996264.79202279204</v>
      </c>
      <c r="AE1131" s="3">
        <v>12402.5</v>
      </c>
      <c r="AG1131" s="3">
        <f t="shared" si="272"/>
        <v>1008667.292022792</v>
      </c>
      <c r="AJ1131" s="3">
        <v>0</v>
      </c>
      <c r="AK1131" t="s">
        <v>100</v>
      </c>
      <c r="AM1131" s="23">
        <v>0.05</v>
      </c>
      <c r="AN1131" s="24">
        <f t="shared" si="278"/>
        <v>1008667.292022792</v>
      </c>
      <c r="AO1131" s="25">
        <f t="shared" si="268"/>
        <v>50433.364601139605</v>
      </c>
      <c r="AP1131" s="3">
        <f>+(29700/31)*Q1131</f>
        <v>29700</v>
      </c>
      <c r="AQ1131" s="24">
        <f t="shared" si="269"/>
        <v>1485</v>
      </c>
      <c r="AR1131" s="24">
        <f t="shared" si="270"/>
        <v>1090285.6566239316</v>
      </c>
      <c r="AS1131" s="24">
        <f t="shared" si="273"/>
        <v>1038367.292022792</v>
      </c>
      <c r="AT1131" t="s">
        <v>4725</v>
      </c>
      <c r="AU1131" t="s">
        <v>174</v>
      </c>
      <c r="AV1131" t="s">
        <v>174</v>
      </c>
      <c r="AW1131" t="s">
        <v>4725</v>
      </c>
      <c r="AX1131" t="s">
        <v>169</v>
      </c>
      <c r="AY1131">
        <v>1</v>
      </c>
      <c r="AZ1131" s="3">
        <f t="shared" si="274"/>
        <v>1090285.6566239316</v>
      </c>
      <c r="BA1131" s="24">
        <f t="shared" si="275"/>
        <v>1038367.292022792</v>
      </c>
      <c r="BB1131" s="24">
        <f t="shared" si="276"/>
        <v>51918.364601139561</v>
      </c>
      <c r="BD1131" t="s">
        <v>170</v>
      </c>
      <c r="BE1131">
        <v>1</v>
      </c>
      <c r="BG1131" t="s">
        <v>170</v>
      </c>
      <c r="BI1131" t="s">
        <v>137</v>
      </c>
      <c r="BN1131" t="s">
        <v>4416</v>
      </c>
      <c r="BO1131" t="s">
        <v>5066</v>
      </c>
      <c r="BP1131" t="s">
        <v>5066</v>
      </c>
    </row>
    <row r="1132" spans="3:71" x14ac:dyDescent="0.2">
      <c r="C1132" t="s">
        <v>94</v>
      </c>
      <c r="E1132" t="s">
        <v>3574</v>
      </c>
      <c r="F1132" t="s">
        <v>3575</v>
      </c>
      <c r="G1132" t="s">
        <v>3576</v>
      </c>
      <c r="H1132" s="1">
        <v>45803</v>
      </c>
      <c r="J1132" t="s">
        <v>4697</v>
      </c>
      <c r="K1132">
        <v>14</v>
      </c>
      <c r="L1132" t="s">
        <v>4703</v>
      </c>
      <c r="M1132" t="s">
        <v>293</v>
      </c>
      <c r="N1132" t="s">
        <v>4668</v>
      </c>
      <c r="O1132" t="s">
        <v>98</v>
      </c>
      <c r="P1132" t="s">
        <v>99</v>
      </c>
      <c r="Q1132">
        <f t="shared" si="271"/>
        <v>31</v>
      </c>
      <c r="R1132" s="3">
        <v>700000</v>
      </c>
      <c r="S1132" s="3">
        <v>116666.66666666667</v>
      </c>
      <c r="T1132" s="20">
        <v>0</v>
      </c>
      <c r="U1132" s="3">
        <f t="shared" si="265"/>
        <v>0</v>
      </c>
      <c r="V1132" s="21"/>
      <c r="W1132" s="3">
        <v>2804.4871794871797</v>
      </c>
      <c r="X1132" s="3">
        <v>1620.3703703703707</v>
      </c>
      <c r="Y1132" s="22">
        <v>291.66666666666669</v>
      </c>
      <c r="Z1132">
        <v>75</v>
      </c>
      <c r="AB1132" s="3">
        <v>0</v>
      </c>
      <c r="AC1132" s="3">
        <v>4167</v>
      </c>
      <c r="AD1132" s="3">
        <f t="shared" si="277"/>
        <v>125625.19088319088</v>
      </c>
      <c r="AE1132" s="3">
        <v>5687.5</v>
      </c>
      <c r="AG1132" s="3">
        <f t="shared" si="272"/>
        <v>131312.69088319089</v>
      </c>
      <c r="AJ1132" s="3">
        <v>0</v>
      </c>
      <c r="AK1132" t="s">
        <v>100</v>
      </c>
      <c r="AM1132" s="23">
        <v>8.5000000000000006E-2</v>
      </c>
      <c r="AN1132" s="24">
        <f t="shared" si="278"/>
        <v>131312.69088319089</v>
      </c>
      <c r="AO1132" s="25">
        <f t="shared" si="268"/>
        <v>11161.578725071227</v>
      </c>
      <c r="AP1132" s="3">
        <f>+(29700/31)*Q1132</f>
        <v>29700</v>
      </c>
      <c r="AQ1132" s="24">
        <f t="shared" si="269"/>
        <v>2524.5</v>
      </c>
      <c r="AR1132" s="24">
        <f t="shared" si="270"/>
        <v>174698.76960826211</v>
      </c>
      <c r="AS1132" s="24">
        <f t="shared" si="273"/>
        <v>161012.69088319089</v>
      </c>
      <c r="AT1132" t="s">
        <v>134</v>
      </c>
      <c r="AU1132" t="s">
        <v>134</v>
      </c>
      <c r="AV1132" t="s">
        <v>135</v>
      </c>
      <c r="AW1132">
        <v>90218</v>
      </c>
      <c r="AX1132" t="s">
        <v>136</v>
      </c>
      <c r="AY1132">
        <v>94.088300000000004</v>
      </c>
      <c r="AZ1132" s="3">
        <f t="shared" si="274"/>
        <v>1856.753386002958</v>
      </c>
      <c r="BA1132" s="24">
        <f t="shared" si="275"/>
        <v>161012.69088319089</v>
      </c>
      <c r="BB1132" s="24">
        <f t="shared" si="276"/>
        <v>13686.078725071216</v>
      </c>
      <c r="BD1132" t="s">
        <v>103</v>
      </c>
      <c r="BE1132">
        <v>1</v>
      </c>
      <c r="BG1132" t="s">
        <v>5305</v>
      </c>
      <c r="BI1132" t="s">
        <v>471</v>
      </c>
      <c r="BN1132" t="s">
        <v>5121</v>
      </c>
      <c r="BO1132" t="s">
        <v>134</v>
      </c>
      <c r="BP1132" t="s">
        <v>5062</v>
      </c>
      <c r="BS1132" t="e">
        <f>_xlfn.XLOOKUP(AV1132,#REF!,#REF!)</f>
        <v>#REF!</v>
      </c>
    </row>
    <row r="1133" spans="3:71" x14ac:dyDescent="0.2">
      <c r="C1133" t="s">
        <v>94</v>
      </c>
      <c r="E1133" t="s">
        <v>3577</v>
      </c>
      <c r="F1133" t="s">
        <v>3578</v>
      </c>
      <c r="G1133" t="s">
        <v>3579</v>
      </c>
      <c r="H1133" s="1">
        <v>45838</v>
      </c>
      <c r="J1133" t="s">
        <v>4708</v>
      </c>
      <c r="K1133">
        <v>12</v>
      </c>
      <c r="L1133" t="s">
        <v>4703</v>
      </c>
      <c r="M1133" t="s">
        <v>293</v>
      </c>
      <c r="N1133" t="s">
        <v>4668</v>
      </c>
      <c r="O1133" t="s">
        <v>98</v>
      </c>
      <c r="P1133" t="s">
        <v>99</v>
      </c>
      <c r="Q1133">
        <f t="shared" si="271"/>
        <v>31</v>
      </c>
      <c r="R1133" s="3">
        <v>425000</v>
      </c>
      <c r="S1133" s="3">
        <v>75833.333333333328</v>
      </c>
      <c r="T1133" s="20">
        <v>0</v>
      </c>
      <c r="U1133" s="3">
        <f t="shared" si="265"/>
        <v>0</v>
      </c>
      <c r="V1133" s="21"/>
      <c r="W1133" s="3">
        <v>1702.7243589743591</v>
      </c>
      <c r="X1133" s="3">
        <v>983.79629629629619</v>
      </c>
      <c r="Y1133" s="22">
        <v>177.08333333333331</v>
      </c>
      <c r="Z1133">
        <v>75</v>
      </c>
      <c r="AB1133" s="3">
        <v>0</v>
      </c>
      <c r="AC1133" s="3">
        <v>4167</v>
      </c>
      <c r="AD1133" s="3">
        <f t="shared" si="277"/>
        <v>82938.937321937308</v>
      </c>
      <c r="AE1133" s="3">
        <v>5687.5</v>
      </c>
      <c r="AG1133" s="3">
        <f t="shared" si="272"/>
        <v>88626.437321937308</v>
      </c>
      <c r="AJ1133" s="3">
        <v>0</v>
      </c>
      <c r="AK1133" t="s">
        <v>100</v>
      </c>
      <c r="AM1133" s="23">
        <v>8.5000000000000006E-2</v>
      </c>
      <c r="AN1133" s="24">
        <f t="shared" si="278"/>
        <v>88626.437321937308</v>
      </c>
      <c r="AO1133" s="25">
        <f t="shared" si="268"/>
        <v>7533.2471723646713</v>
      </c>
      <c r="AP1133" s="3">
        <f>+(29700/31)*Q1133</f>
        <v>29700</v>
      </c>
      <c r="AQ1133" s="24">
        <f t="shared" si="269"/>
        <v>2524.5</v>
      </c>
      <c r="AR1133" s="24">
        <f t="shared" si="270"/>
        <v>128384.18449430198</v>
      </c>
      <c r="AS1133" s="24">
        <f t="shared" si="273"/>
        <v>118326.43732193731</v>
      </c>
      <c r="AT1133" t="s">
        <v>134</v>
      </c>
      <c r="AU1133" t="s">
        <v>134</v>
      </c>
      <c r="AV1133" t="s">
        <v>135</v>
      </c>
      <c r="AW1133">
        <v>90264</v>
      </c>
      <c r="AX1133" t="s">
        <v>136</v>
      </c>
      <c r="AY1133">
        <v>94.088300000000004</v>
      </c>
      <c r="AZ1133" s="3">
        <f t="shared" si="274"/>
        <v>1364.5074307252014</v>
      </c>
      <c r="BA1133" s="24">
        <f t="shared" si="275"/>
        <v>118326.43732193731</v>
      </c>
      <c r="BB1133" s="24">
        <f t="shared" si="276"/>
        <v>10057.747172364674</v>
      </c>
      <c r="BD1133" t="s">
        <v>103</v>
      </c>
      <c r="BE1133">
        <v>1</v>
      </c>
      <c r="BG1133" t="s">
        <v>5305</v>
      </c>
      <c r="BI1133" t="s">
        <v>199</v>
      </c>
      <c r="BN1133" t="s">
        <v>5109</v>
      </c>
      <c r="BO1133" t="s">
        <v>5061</v>
      </c>
      <c r="BP1133" t="s">
        <v>5062</v>
      </c>
      <c r="BS1133" t="e">
        <f>_xlfn.XLOOKUP(AV1133,#REF!,#REF!)</f>
        <v>#REF!</v>
      </c>
    </row>
    <row r="1134" spans="3:71" x14ac:dyDescent="0.2">
      <c r="C1134" t="s">
        <v>94</v>
      </c>
      <c r="E1134" t="s">
        <v>3580</v>
      </c>
      <c r="F1134" t="s">
        <v>3581</v>
      </c>
      <c r="G1134" t="s">
        <v>3582</v>
      </c>
      <c r="H1134" s="1">
        <v>45803</v>
      </c>
      <c r="J1134" t="s">
        <v>4708</v>
      </c>
      <c r="K1134">
        <v>12</v>
      </c>
      <c r="L1134" t="s">
        <v>4703</v>
      </c>
      <c r="M1134" t="s">
        <v>293</v>
      </c>
      <c r="N1134" t="s">
        <v>4911</v>
      </c>
      <c r="O1134" t="s">
        <v>98</v>
      </c>
      <c r="P1134" t="s">
        <v>99</v>
      </c>
      <c r="Q1134">
        <f t="shared" si="271"/>
        <v>31</v>
      </c>
      <c r="R1134" s="3">
        <v>367500</v>
      </c>
      <c r="S1134" s="3">
        <v>61250</v>
      </c>
      <c r="T1134" s="20">
        <v>0</v>
      </c>
      <c r="U1134" s="3">
        <f t="shared" ref="U1134:U1197" si="281">+S1134*T1134</f>
        <v>0</v>
      </c>
      <c r="V1134" s="21">
        <v>4800</v>
      </c>
      <c r="W1134" s="3">
        <v>1472.3557692307693</v>
      </c>
      <c r="X1134" s="3">
        <v>850.69444444444457</v>
      </c>
      <c r="Y1134" s="22">
        <v>153.125</v>
      </c>
      <c r="Z1134">
        <v>75</v>
      </c>
      <c r="AB1134" s="3">
        <v>0</v>
      </c>
      <c r="AC1134" s="3">
        <v>4167</v>
      </c>
      <c r="AD1134" s="3">
        <f t="shared" si="277"/>
        <v>72768.175213675204</v>
      </c>
      <c r="AE1134" s="3">
        <v>5687.5</v>
      </c>
      <c r="AG1134" s="3">
        <f t="shared" si="272"/>
        <v>78455.675213675204</v>
      </c>
      <c r="AJ1134" s="3">
        <v>0</v>
      </c>
      <c r="AK1134" t="s">
        <v>100</v>
      </c>
      <c r="AM1134" s="23">
        <v>8.5000000000000006E-2</v>
      </c>
      <c r="AN1134" s="24">
        <f t="shared" si="278"/>
        <v>78455.675213675204</v>
      </c>
      <c r="AO1134" s="25">
        <f t="shared" si="268"/>
        <v>6668.7323931623932</v>
      </c>
      <c r="AP1134" s="3">
        <v>0</v>
      </c>
      <c r="AQ1134" s="24">
        <f t="shared" si="269"/>
        <v>0</v>
      </c>
      <c r="AR1134" s="24">
        <f t="shared" si="270"/>
        <v>85124.407606837602</v>
      </c>
      <c r="AS1134" s="24">
        <f t="shared" si="273"/>
        <v>78455.675213675204</v>
      </c>
      <c r="AT1134" t="s">
        <v>632</v>
      </c>
      <c r="AU1134" t="s">
        <v>1837</v>
      </c>
      <c r="AV1134" t="s">
        <v>1838</v>
      </c>
      <c r="AW1134" t="s">
        <v>4949</v>
      </c>
      <c r="AX1134" t="s">
        <v>169</v>
      </c>
      <c r="AY1134">
        <v>1</v>
      </c>
      <c r="AZ1134" s="3">
        <f t="shared" si="274"/>
        <v>85124.407606837602</v>
      </c>
      <c r="BA1134" s="24">
        <f t="shared" si="275"/>
        <v>78455.675213675204</v>
      </c>
      <c r="BB1134" s="24">
        <f t="shared" si="276"/>
        <v>6668.7323931623978</v>
      </c>
      <c r="BD1134" t="s">
        <v>103</v>
      </c>
      <c r="BE1134">
        <v>1</v>
      </c>
      <c r="BG1134" t="s">
        <v>5317</v>
      </c>
      <c r="BI1134" t="s">
        <v>312</v>
      </c>
      <c r="BN1134" t="s">
        <v>5111</v>
      </c>
      <c r="BO1134" t="s">
        <v>5074</v>
      </c>
      <c r="BP1134" t="s">
        <v>5144</v>
      </c>
      <c r="BS1134" t="e">
        <f>_xlfn.XLOOKUP(AV1134,#REF!,#REF!)</f>
        <v>#REF!</v>
      </c>
    </row>
    <row r="1135" spans="3:71" x14ac:dyDescent="0.2">
      <c r="C1135" t="s">
        <v>94</v>
      </c>
      <c r="E1135" t="s">
        <v>3583</v>
      </c>
      <c r="F1135" t="s">
        <v>3584</v>
      </c>
      <c r="G1135" t="s">
        <v>3585</v>
      </c>
      <c r="H1135" s="1">
        <v>45803</v>
      </c>
      <c r="J1135" t="s">
        <v>151</v>
      </c>
      <c r="K1135">
        <v>16</v>
      </c>
      <c r="L1135" t="s">
        <v>4691</v>
      </c>
      <c r="M1135" t="s">
        <v>4444</v>
      </c>
      <c r="N1135" t="s">
        <v>4668</v>
      </c>
      <c r="O1135" t="s">
        <v>98</v>
      </c>
      <c r="P1135" t="s">
        <v>99</v>
      </c>
      <c r="Q1135">
        <f t="shared" si="271"/>
        <v>31</v>
      </c>
      <c r="R1135" s="3">
        <v>1850000</v>
      </c>
      <c r="S1135" s="3">
        <v>308333.33333333331</v>
      </c>
      <c r="T1135" s="20">
        <v>0</v>
      </c>
      <c r="U1135" s="3">
        <f t="shared" si="281"/>
        <v>0</v>
      </c>
      <c r="V1135" s="21"/>
      <c r="W1135" s="3">
        <v>7411.8589743589737</v>
      </c>
      <c r="X1135" s="3">
        <v>4282.4074074074069</v>
      </c>
      <c r="Y1135" s="22">
        <v>770.83333333333326</v>
      </c>
      <c r="Z1135">
        <v>75</v>
      </c>
      <c r="AB1135" s="3">
        <v>0</v>
      </c>
      <c r="AC1135" s="3">
        <v>5167</v>
      </c>
      <c r="AD1135" s="3">
        <f t="shared" si="277"/>
        <v>326040.43304843304</v>
      </c>
      <c r="AE1135" s="3">
        <v>7046.666666666667</v>
      </c>
      <c r="AG1135" s="3">
        <f t="shared" si="272"/>
        <v>333087.09971509973</v>
      </c>
      <c r="AJ1135" s="3">
        <v>0</v>
      </c>
      <c r="AK1135" t="s">
        <v>100</v>
      </c>
      <c r="AM1135" s="23">
        <v>0.1</v>
      </c>
      <c r="AN1135" s="24">
        <f t="shared" si="278"/>
        <v>333087.09971509973</v>
      </c>
      <c r="AO1135" s="25">
        <f t="shared" si="268"/>
        <v>33308.709971509976</v>
      </c>
      <c r="AP1135" s="3">
        <f t="shared" ref="AP1135:AP1157" si="282">+(29700/31)*Q1135</f>
        <v>29700</v>
      </c>
      <c r="AQ1135" s="24">
        <f t="shared" si="269"/>
        <v>2970</v>
      </c>
      <c r="AR1135" s="24">
        <f t="shared" si="270"/>
        <v>399065.80968660972</v>
      </c>
      <c r="AS1135" s="24">
        <f t="shared" si="273"/>
        <v>362787.09971509973</v>
      </c>
      <c r="AT1135" t="s">
        <v>188</v>
      </c>
      <c r="AU1135" t="s">
        <v>188</v>
      </c>
      <c r="AV1135" t="s">
        <v>189</v>
      </c>
      <c r="AW1135">
        <v>6006</v>
      </c>
      <c r="AX1135" t="s">
        <v>190</v>
      </c>
      <c r="AY1135">
        <v>65.109899999999996</v>
      </c>
      <c r="AZ1135" s="3">
        <f t="shared" si="274"/>
        <v>6129.1110827479342</v>
      </c>
      <c r="BA1135" s="24">
        <f t="shared" si="275"/>
        <v>362787.09971509973</v>
      </c>
      <c r="BB1135" s="24">
        <f t="shared" si="276"/>
        <v>36278.70997150999</v>
      </c>
      <c r="BD1135" t="s">
        <v>103</v>
      </c>
      <c r="BE1135">
        <v>1</v>
      </c>
      <c r="BG1135" t="s">
        <v>5308</v>
      </c>
      <c r="BI1135" t="s">
        <v>435</v>
      </c>
      <c r="BN1135" t="s">
        <v>5119</v>
      </c>
      <c r="BO1135" t="s">
        <v>188</v>
      </c>
      <c r="BP1135" t="s">
        <v>188</v>
      </c>
      <c r="BS1135" t="e">
        <f>_xlfn.XLOOKUP(AV1135,#REF!,#REF!)</f>
        <v>#REF!</v>
      </c>
    </row>
    <row r="1136" spans="3:71" x14ac:dyDescent="0.2">
      <c r="C1136" t="s">
        <v>94</v>
      </c>
      <c r="E1136" t="s">
        <v>3586</v>
      </c>
      <c r="F1136" t="s">
        <v>3587</v>
      </c>
      <c r="G1136" t="s">
        <v>3588</v>
      </c>
      <c r="H1136" s="1">
        <v>45804</v>
      </c>
      <c r="J1136" t="s">
        <v>4778</v>
      </c>
      <c r="K1136">
        <v>11</v>
      </c>
      <c r="L1136" t="s">
        <v>4667</v>
      </c>
      <c r="M1136" t="s">
        <v>3984</v>
      </c>
      <c r="N1136" t="s">
        <v>4668</v>
      </c>
      <c r="O1136" t="s">
        <v>98</v>
      </c>
      <c r="P1136" t="s">
        <v>99</v>
      </c>
      <c r="Q1136">
        <f t="shared" si="271"/>
        <v>31</v>
      </c>
      <c r="R1136" s="3">
        <v>287500</v>
      </c>
      <c r="S1136" s="3">
        <v>47916.666666666664</v>
      </c>
      <c r="T1136" s="20">
        <v>0</v>
      </c>
      <c r="U1136" s="3">
        <f t="shared" si="281"/>
        <v>0</v>
      </c>
      <c r="V1136" s="21"/>
      <c r="W1136" s="3">
        <v>1151.8429487179487</v>
      </c>
      <c r="X1136" s="3">
        <v>665.50925925925924</v>
      </c>
      <c r="Y1136" s="22">
        <v>119.79166666666666</v>
      </c>
      <c r="Z1136">
        <v>75</v>
      </c>
      <c r="AB1136" s="3">
        <v>0</v>
      </c>
      <c r="AC1136" s="3">
        <v>4167</v>
      </c>
      <c r="AD1136" s="3">
        <f t="shared" si="277"/>
        <v>54095.810541310537</v>
      </c>
      <c r="AE1136" s="3">
        <v>4154.166666666667</v>
      </c>
      <c r="AG1136" s="3">
        <f t="shared" si="272"/>
        <v>58249.977207977201</v>
      </c>
      <c r="AJ1136" s="3">
        <v>4428.6782206037651</v>
      </c>
      <c r="AK1136" t="s">
        <v>166</v>
      </c>
      <c r="AL1136" t="s">
        <v>165</v>
      </c>
      <c r="AM1136" s="23">
        <v>0.05</v>
      </c>
      <c r="AN1136" s="24">
        <f t="shared" si="278"/>
        <v>62678.655428580969</v>
      </c>
      <c r="AO1136" s="25">
        <f t="shared" si="268"/>
        <v>3133.9327714290484</v>
      </c>
      <c r="AP1136" s="3">
        <f t="shared" si="282"/>
        <v>29700</v>
      </c>
      <c r="AQ1136" s="24">
        <f t="shared" si="269"/>
        <v>1485</v>
      </c>
      <c r="AR1136" s="24">
        <f t="shared" si="270"/>
        <v>96997.58820001001</v>
      </c>
      <c r="AS1136" s="24">
        <f t="shared" si="273"/>
        <v>92378.655428580969</v>
      </c>
      <c r="AT1136" t="s">
        <v>1010</v>
      </c>
      <c r="AU1136" t="s">
        <v>1010</v>
      </c>
      <c r="AV1136" t="s">
        <v>1011</v>
      </c>
      <c r="AW1136" t="s">
        <v>4863</v>
      </c>
      <c r="AX1136" t="s">
        <v>157</v>
      </c>
      <c r="AY1136">
        <v>125.569</v>
      </c>
      <c r="AZ1136" s="3">
        <f t="shared" si="274"/>
        <v>772.46444743535437</v>
      </c>
      <c r="BA1136" s="24">
        <f t="shared" si="275"/>
        <v>92378.655428580969</v>
      </c>
      <c r="BB1136" s="24">
        <f t="shared" si="276"/>
        <v>4618.9327714290412</v>
      </c>
      <c r="BD1136" t="s">
        <v>103</v>
      </c>
      <c r="BE1136">
        <v>1</v>
      </c>
      <c r="BG1136" t="s">
        <v>5312</v>
      </c>
      <c r="BI1136" t="s">
        <v>144</v>
      </c>
      <c r="BN1136" t="s">
        <v>5067</v>
      </c>
      <c r="BO1136" t="s">
        <v>5074</v>
      </c>
      <c r="BP1136" t="s">
        <v>5152</v>
      </c>
      <c r="BS1136" t="e">
        <f>_xlfn.XLOOKUP(AV1136,#REF!,#REF!)</f>
        <v>#REF!</v>
      </c>
    </row>
    <row r="1137" spans="2:71" x14ac:dyDescent="0.2">
      <c r="C1137" t="s">
        <v>94</v>
      </c>
      <c r="E1137" t="s">
        <v>3589</v>
      </c>
      <c r="F1137" t="s">
        <v>3590</v>
      </c>
      <c r="G1137" t="s">
        <v>3591</v>
      </c>
      <c r="H1137" s="1">
        <v>45804</v>
      </c>
      <c r="J1137" t="s">
        <v>4952</v>
      </c>
      <c r="K1137">
        <v>10</v>
      </c>
      <c r="L1137" t="s">
        <v>4667</v>
      </c>
      <c r="M1137" t="s">
        <v>3984</v>
      </c>
      <c r="N1137" t="s">
        <v>4668</v>
      </c>
      <c r="O1137" t="s">
        <v>98</v>
      </c>
      <c r="P1137" t="s">
        <v>99</v>
      </c>
      <c r="Q1137">
        <f t="shared" si="271"/>
        <v>31</v>
      </c>
      <c r="R1137" s="3">
        <v>252120</v>
      </c>
      <c r="S1137" s="3">
        <v>34628.75</v>
      </c>
      <c r="T1137" s="20">
        <v>0</v>
      </c>
      <c r="U1137" s="3">
        <f t="shared" si="281"/>
        <v>0</v>
      </c>
      <c r="V1137" s="21"/>
      <c r="W1137" s="3">
        <v>1010.0961538461538</v>
      </c>
      <c r="X1137" s="3">
        <v>583.6111111111112</v>
      </c>
      <c r="Y1137" s="22">
        <v>105.05</v>
      </c>
      <c r="Z1137">
        <v>75</v>
      </c>
      <c r="AB1137" s="3">
        <v>0</v>
      </c>
      <c r="AC1137" s="3">
        <v>4167</v>
      </c>
      <c r="AD1137" s="3">
        <f t="shared" si="277"/>
        <v>40569.507264957268</v>
      </c>
      <c r="AE1137" s="3">
        <v>4154.166666666667</v>
      </c>
      <c r="AG1137" s="3">
        <f t="shared" si="272"/>
        <v>44723.673931623933</v>
      </c>
      <c r="AJ1137" s="3">
        <v>4428.6782206037651</v>
      </c>
      <c r="AK1137" t="s">
        <v>166</v>
      </c>
      <c r="AL1137" t="s">
        <v>165</v>
      </c>
      <c r="AM1137" s="23">
        <v>0.05</v>
      </c>
      <c r="AN1137" s="24">
        <f t="shared" si="278"/>
        <v>49152.352152227701</v>
      </c>
      <c r="AO1137" s="25">
        <f t="shared" si="268"/>
        <v>2457.6176076113852</v>
      </c>
      <c r="AP1137" s="3">
        <f t="shared" si="282"/>
        <v>29700</v>
      </c>
      <c r="AQ1137" s="24">
        <f t="shared" si="269"/>
        <v>1485</v>
      </c>
      <c r="AR1137" s="24">
        <f t="shared" si="270"/>
        <v>82794.969759839092</v>
      </c>
      <c r="AS1137" s="24">
        <f t="shared" si="273"/>
        <v>78852.352152227701</v>
      </c>
      <c r="AT1137" t="s">
        <v>1010</v>
      </c>
      <c r="AU1137" t="s">
        <v>1010</v>
      </c>
      <c r="AV1137" t="s">
        <v>1011</v>
      </c>
      <c r="AW1137" t="s">
        <v>4863</v>
      </c>
      <c r="AX1137" t="s">
        <v>157</v>
      </c>
      <c r="AY1137">
        <v>125.569</v>
      </c>
      <c r="AZ1137" s="3">
        <f t="shared" si="274"/>
        <v>659.35835882932167</v>
      </c>
      <c r="BA1137" s="24">
        <f t="shared" si="275"/>
        <v>78852.352152227701</v>
      </c>
      <c r="BB1137" s="24">
        <f t="shared" si="276"/>
        <v>3942.6176076113916</v>
      </c>
      <c r="BD1137" t="s">
        <v>103</v>
      </c>
      <c r="BE1137">
        <v>1</v>
      </c>
      <c r="BG1137" t="s">
        <v>5312</v>
      </c>
      <c r="BI1137" t="s">
        <v>144</v>
      </c>
      <c r="BN1137" t="s">
        <v>5067</v>
      </c>
      <c r="BO1137" t="s">
        <v>5074</v>
      </c>
      <c r="BP1137" t="s">
        <v>5152</v>
      </c>
      <c r="BS1137" t="e">
        <f>_xlfn.XLOOKUP(AV1137,#REF!,#REF!)</f>
        <v>#REF!</v>
      </c>
    </row>
    <row r="1138" spans="2:71" x14ac:dyDescent="0.2">
      <c r="C1138" t="s">
        <v>94</v>
      </c>
      <c r="E1138" t="s">
        <v>3592</v>
      </c>
      <c r="F1138" t="s">
        <v>3593</v>
      </c>
      <c r="G1138" t="s">
        <v>3594</v>
      </c>
      <c r="H1138" s="1">
        <v>45804</v>
      </c>
      <c r="J1138" t="s">
        <v>4778</v>
      </c>
      <c r="K1138">
        <v>11</v>
      </c>
      <c r="L1138" t="s">
        <v>4667</v>
      </c>
      <c r="M1138" t="s">
        <v>3984</v>
      </c>
      <c r="N1138" t="s">
        <v>4668</v>
      </c>
      <c r="O1138" t="s">
        <v>98</v>
      </c>
      <c r="P1138" t="s">
        <v>99</v>
      </c>
      <c r="Q1138">
        <f t="shared" si="271"/>
        <v>31</v>
      </c>
      <c r="R1138" s="3">
        <v>262500</v>
      </c>
      <c r="S1138" s="3">
        <v>48750</v>
      </c>
      <c r="T1138" s="20">
        <v>0</v>
      </c>
      <c r="U1138" s="3">
        <f t="shared" si="281"/>
        <v>0</v>
      </c>
      <c r="V1138" s="21"/>
      <c r="W1138" s="3">
        <v>1051.6826923076922</v>
      </c>
      <c r="X1138" s="3">
        <v>607.63888888888891</v>
      </c>
      <c r="Y1138" s="22">
        <v>109.375</v>
      </c>
      <c r="Z1138">
        <v>75</v>
      </c>
      <c r="AB1138" s="3">
        <v>0</v>
      </c>
      <c r="AC1138" s="3">
        <v>4167</v>
      </c>
      <c r="AD1138" s="3">
        <f t="shared" si="277"/>
        <v>54760.696581196586</v>
      </c>
      <c r="AE1138" s="3">
        <v>4154.166666666667</v>
      </c>
      <c r="AG1138" s="3">
        <f t="shared" si="272"/>
        <v>58914.86324786325</v>
      </c>
      <c r="AJ1138" s="3">
        <v>0</v>
      </c>
      <c r="AK1138" t="s">
        <v>100</v>
      </c>
      <c r="AM1138" s="23">
        <v>0.05</v>
      </c>
      <c r="AN1138" s="24">
        <f t="shared" si="278"/>
        <v>58914.86324786325</v>
      </c>
      <c r="AO1138" s="25">
        <f t="shared" si="268"/>
        <v>2945.7431623931625</v>
      </c>
      <c r="AP1138" s="3">
        <f t="shared" si="282"/>
        <v>29700</v>
      </c>
      <c r="AQ1138" s="24">
        <f t="shared" si="269"/>
        <v>1485</v>
      </c>
      <c r="AR1138" s="24">
        <f t="shared" si="270"/>
        <v>93045.606410256412</v>
      </c>
      <c r="AS1138" s="24">
        <f t="shared" si="273"/>
        <v>88614.86324786325</v>
      </c>
      <c r="AT1138" t="s">
        <v>134</v>
      </c>
      <c r="AU1138" t="s">
        <v>134</v>
      </c>
      <c r="AV1138" t="s">
        <v>135</v>
      </c>
      <c r="AW1138">
        <v>35876</v>
      </c>
      <c r="AX1138" t="s">
        <v>136</v>
      </c>
      <c r="AY1138">
        <v>94.088300000000004</v>
      </c>
      <c r="AZ1138" s="3">
        <f t="shared" si="274"/>
        <v>988.91792507948821</v>
      </c>
      <c r="BA1138" s="24">
        <f t="shared" si="275"/>
        <v>88614.86324786325</v>
      </c>
      <c r="BB1138" s="24">
        <f t="shared" si="276"/>
        <v>4430.7431623931625</v>
      </c>
      <c r="BD1138" t="s">
        <v>103</v>
      </c>
      <c r="BE1138">
        <v>1</v>
      </c>
      <c r="BG1138" t="s">
        <v>5305</v>
      </c>
      <c r="BI1138" t="s">
        <v>144</v>
      </c>
      <c r="BN1138" t="s">
        <v>5067</v>
      </c>
      <c r="BO1138" t="s">
        <v>5071</v>
      </c>
      <c r="BP1138" t="s">
        <v>5076</v>
      </c>
      <c r="BS1138" t="e">
        <f>_xlfn.XLOOKUP(AV1138,#REF!,#REF!)</f>
        <v>#REF!</v>
      </c>
    </row>
    <row r="1139" spans="2:71" x14ac:dyDescent="0.2">
      <c r="B1139">
        <f>+COUNTIF(F1139:F4306,F1139)</f>
        <v>2</v>
      </c>
      <c r="C1139" t="s">
        <v>94</v>
      </c>
      <c r="E1139" t="s">
        <v>3595</v>
      </c>
      <c r="F1139" t="s">
        <v>3596</v>
      </c>
      <c r="G1139" t="s">
        <v>3597</v>
      </c>
      <c r="H1139" s="1">
        <v>45804</v>
      </c>
      <c r="J1139" t="s">
        <v>4778</v>
      </c>
      <c r="K1139">
        <v>11</v>
      </c>
      <c r="L1139" t="s">
        <v>4667</v>
      </c>
      <c r="M1139" t="s">
        <v>3984</v>
      </c>
      <c r="N1139" t="s">
        <v>4668</v>
      </c>
      <c r="O1139" t="s">
        <v>98</v>
      </c>
      <c r="P1139" t="s">
        <v>99</v>
      </c>
      <c r="Q1139">
        <f t="shared" si="271"/>
        <v>31</v>
      </c>
      <c r="R1139" s="3">
        <v>262500</v>
      </c>
      <c r="S1139" s="3">
        <v>48750</v>
      </c>
      <c r="T1139" s="20">
        <v>0</v>
      </c>
      <c r="U1139" s="3">
        <f t="shared" si="281"/>
        <v>0</v>
      </c>
      <c r="V1139" s="21"/>
      <c r="W1139" s="3">
        <v>1051.6826923076922</v>
      </c>
      <c r="X1139" s="3">
        <v>607.63888888888891</v>
      </c>
      <c r="Y1139" s="22">
        <v>109.375</v>
      </c>
      <c r="Z1139">
        <v>75</v>
      </c>
      <c r="AB1139" s="3">
        <v>0</v>
      </c>
      <c r="AC1139" s="3">
        <v>4167</v>
      </c>
      <c r="AD1139" s="3">
        <f t="shared" si="277"/>
        <v>54760.696581196586</v>
      </c>
      <c r="AE1139" s="3">
        <v>4154.166666666667</v>
      </c>
      <c r="AG1139" s="3">
        <f t="shared" si="272"/>
        <v>58914.86324786325</v>
      </c>
      <c r="AJ1139" s="3">
        <v>0</v>
      </c>
      <c r="AK1139" t="s">
        <v>100</v>
      </c>
      <c r="AM1139" s="23">
        <v>0.05</v>
      </c>
      <c r="AN1139" s="24">
        <f t="shared" si="278"/>
        <v>58914.86324786325</v>
      </c>
      <c r="AO1139" s="25">
        <f t="shared" si="268"/>
        <v>2945.7431623931625</v>
      </c>
      <c r="AP1139" s="3">
        <f t="shared" si="282"/>
        <v>29700</v>
      </c>
      <c r="AQ1139" s="24">
        <f t="shared" si="269"/>
        <v>1485</v>
      </c>
      <c r="AR1139" s="24">
        <f t="shared" si="270"/>
        <v>93045.606410256412</v>
      </c>
      <c r="AS1139" s="24">
        <f t="shared" si="273"/>
        <v>88614.86324786325</v>
      </c>
      <c r="AT1139" t="s">
        <v>141</v>
      </c>
      <c r="AU1139" t="s">
        <v>141</v>
      </c>
      <c r="AV1139" t="s">
        <v>142</v>
      </c>
      <c r="AW1139">
        <v>2933</v>
      </c>
      <c r="AX1139" t="s">
        <v>143</v>
      </c>
      <c r="AY1139">
        <v>67.992199999999997</v>
      </c>
      <c r="AZ1139" s="3">
        <f t="shared" si="274"/>
        <v>1368.4747134267816</v>
      </c>
      <c r="BA1139" s="24">
        <f t="shared" si="275"/>
        <v>88614.86324786325</v>
      </c>
      <c r="BB1139" s="24">
        <f t="shared" si="276"/>
        <v>4430.7431623931625</v>
      </c>
      <c r="BD1139" t="s">
        <v>103</v>
      </c>
      <c r="BE1139">
        <v>1</v>
      </c>
      <c r="BG1139" t="s">
        <v>5306</v>
      </c>
      <c r="BI1139" t="s">
        <v>144</v>
      </c>
      <c r="BN1139" t="s">
        <v>5067</v>
      </c>
      <c r="BO1139" t="s">
        <v>5068</v>
      </c>
      <c r="BP1139" t="s">
        <v>5219</v>
      </c>
      <c r="BS1139" t="e">
        <f>_xlfn.XLOOKUP(AV1139,#REF!,#REF!)</f>
        <v>#REF!</v>
      </c>
    </row>
    <row r="1140" spans="2:71" x14ac:dyDescent="0.2">
      <c r="C1140" t="s">
        <v>94</v>
      </c>
      <c r="E1140" t="s">
        <v>3598</v>
      </c>
      <c r="F1140" t="s">
        <v>3599</v>
      </c>
      <c r="G1140" t="s">
        <v>3600</v>
      </c>
      <c r="H1140" s="1">
        <v>45804</v>
      </c>
      <c r="J1140" t="s">
        <v>4952</v>
      </c>
      <c r="K1140">
        <v>10</v>
      </c>
      <c r="L1140" t="s">
        <v>4667</v>
      </c>
      <c r="M1140" t="s">
        <v>3984</v>
      </c>
      <c r="N1140" t="s">
        <v>4668</v>
      </c>
      <c r="O1140" t="s">
        <v>98</v>
      </c>
      <c r="P1140" t="s">
        <v>99</v>
      </c>
      <c r="Q1140">
        <f t="shared" si="271"/>
        <v>31</v>
      </c>
      <c r="R1140" s="3">
        <v>252120</v>
      </c>
      <c r="S1140" s="3">
        <v>32760</v>
      </c>
      <c r="T1140" s="20">
        <v>0</v>
      </c>
      <c r="U1140" s="3">
        <f t="shared" si="281"/>
        <v>0</v>
      </c>
      <c r="V1140" s="21"/>
      <c r="W1140" s="3">
        <v>1010.0961538461538</v>
      </c>
      <c r="X1140" s="3">
        <v>583.6111111111112</v>
      </c>
      <c r="Y1140" s="22">
        <v>105.05</v>
      </c>
      <c r="Z1140">
        <v>75</v>
      </c>
      <c r="AB1140" s="3">
        <v>0</v>
      </c>
      <c r="AC1140" s="3">
        <v>4167</v>
      </c>
      <c r="AD1140" s="3">
        <f t="shared" si="277"/>
        <v>38700.757264957268</v>
      </c>
      <c r="AE1140" s="3">
        <v>4154.166666666667</v>
      </c>
      <c r="AG1140" s="3">
        <f t="shared" si="272"/>
        <v>42854.923931623933</v>
      </c>
      <c r="AJ1140" s="3">
        <v>4428.6782206037651</v>
      </c>
      <c r="AK1140" t="s">
        <v>166</v>
      </c>
      <c r="AL1140" t="s">
        <v>165</v>
      </c>
      <c r="AM1140" s="23">
        <v>0.05</v>
      </c>
      <c r="AN1140" s="24">
        <f t="shared" si="278"/>
        <v>47283.602152227701</v>
      </c>
      <c r="AO1140" s="25">
        <f t="shared" si="268"/>
        <v>2364.1801076113852</v>
      </c>
      <c r="AP1140" s="3">
        <f t="shared" si="282"/>
        <v>29700</v>
      </c>
      <c r="AQ1140" s="24">
        <f t="shared" si="269"/>
        <v>1485</v>
      </c>
      <c r="AR1140" s="24">
        <f t="shared" si="270"/>
        <v>80832.782259839092</v>
      </c>
      <c r="AS1140" s="24">
        <f t="shared" si="273"/>
        <v>76983.602152227701</v>
      </c>
      <c r="AT1140" t="s">
        <v>1010</v>
      </c>
      <c r="AU1140" t="s">
        <v>1010</v>
      </c>
      <c r="AV1140" t="s">
        <v>1011</v>
      </c>
      <c r="AW1140" t="s">
        <v>4863</v>
      </c>
      <c r="AX1140" t="s">
        <v>157</v>
      </c>
      <c r="AY1140">
        <v>125.569</v>
      </c>
      <c r="AZ1140" s="3">
        <f t="shared" si="274"/>
        <v>643.7319900599598</v>
      </c>
      <c r="BA1140" s="24">
        <f t="shared" si="275"/>
        <v>76983.602152227701</v>
      </c>
      <c r="BB1140" s="24">
        <f t="shared" si="276"/>
        <v>3849.1801076113916</v>
      </c>
      <c r="BD1140" t="s">
        <v>103</v>
      </c>
      <c r="BE1140">
        <v>1</v>
      </c>
      <c r="BG1140" t="s">
        <v>5312</v>
      </c>
      <c r="BI1140" t="s">
        <v>144</v>
      </c>
      <c r="BN1140" t="s">
        <v>5067</v>
      </c>
      <c r="BO1140" t="s">
        <v>5074</v>
      </c>
      <c r="BP1140" t="s">
        <v>5152</v>
      </c>
      <c r="BS1140" t="e">
        <f>_xlfn.XLOOKUP(AV1140,#REF!,#REF!)</f>
        <v>#REF!</v>
      </c>
    </row>
    <row r="1141" spans="2:71" x14ac:dyDescent="0.2">
      <c r="C1141" t="s">
        <v>94</v>
      </c>
      <c r="E1141" t="s">
        <v>3601</v>
      </c>
      <c r="F1141" t="s">
        <v>3602</v>
      </c>
      <c r="G1141" t="s">
        <v>3603</v>
      </c>
      <c r="H1141" s="1">
        <v>45804</v>
      </c>
      <c r="J1141" t="s">
        <v>4952</v>
      </c>
      <c r="K1141">
        <v>10</v>
      </c>
      <c r="L1141" t="s">
        <v>4667</v>
      </c>
      <c r="M1141" t="s">
        <v>3984</v>
      </c>
      <c r="N1141" t="s">
        <v>4668</v>
      </c>
      <c r="O1141" t="s">
        <v>98</v>
      </c>
      <c r="P1141" t="s">
        <v>99</v>
      </c>
      <c r="Q1141">
        <f t="shared" si="271"/>
        <v>31</v>
      </c>
      <c r="R1141" s="3">
        <v>252120</v>
      </c>
      <c r="S1141" s="3">
        <v>38698.75</v>
      </c>
      <c r="T1141" s="20">
        <v>0</v>
      </c>
      <c r="U1141" s="3">
        <f t="shared" si="281"/>
        <v>0</v>
      </c>
      <c r="V1141" s="21"/>
      <c r="W1141" s="3">
        <v>1010.0961538461538</v>
      </c>
      <c r="X1141" s="3">
        <v>583.6111111111112</v>
      </c>
      <c r="Y1141" s="22">
        <v>105.05</v>
      </c>
      <c r="Z1141">
        <v>75</v>
      </c>
      <c r="AB1141" s="3">
        <v>0</v>
      </c>
      <c r="AC1141" s="3">
        <v>4167</v>
      </c>
      <c r="AD1141" s="3">
        <f t="shared" si="277"/>
        <v>44639.507264957268</v>
      </c>
      <c r="AE1141" s="3">
        <v>4154.166666666667</v>
      </c>
      <c r="AG1141" s="3">
        <f t="shared" si="272"/>
        <v>48793.673931623933</v>
      </c>
      <c r="AJ1141" s="3">
        <v>4428.6782206037651</v>
      </c>
      <c r="AK1141" t="s">
        <v>166</v>
      </c>
      <c r="AL1141" t="s">
        <v>165</v>
      </c>
      <c r="AM1141" s="23">
        <v>0.05</v>
      </c>
      <c r="AN1141" s="24">
        <f t="shared" si="278"/>
        <v>53222.352152227701</v>
      </c>
      <c r="AO1141" s="25">
        <f t="shared" si="268"/>
        <v>2661.1176076113852</v>
      </c>
      <c r="AP1141" s="3">
        <f t="shared" si="282"/>
        <v>29700</v>
      </c>
      <c r="AQ1141" s="24">
        <f t="shared" si="269"/>
        <v>1485</v>
      </c>
      <c r="AR1141" s="24">
        <f t="shared" si="270"/>
        <v>87068.469759839092</v>
      </c>
      <c r="AS1141" s="24">
        <f t="shared" si="273"/>
        <v>82922.352152227701</v>
      </c>
      <c r="AT1141" t="s">
        <v>225</v>
      </c>
      <c r="AU1141" t="s">
        <v>225</v>
      </c>
      <c r="AV1141" t="s">
        <v>156</v>
      </c>
      <c r="AW1141" t="s">
        <v>4825</v>
      </c>
      <c r="AX1141" t="s">
        <v>157</v>
      </c>
      <c r="AY1141">
        <v>125.569</v>
      </c>
      <c r="AZ1141" s="3">
        <f t="shared" si="274"/>
        <v>693.39144024272787</v>
      </c>
      <c r="BA1141" s="24">
        <f t="shared" si="275"/>
        <v>82922.352152227701</v>
      </c>
      <c r="BB1141" s="24">
        <f t="shared" si="276"/>
        <v>4146.1176076113916</v>
      </c>
      <c r="BD1141" t="s">
        <v>103</v>
      </c>
      <c r="BE1141">
        <v>1</v>
      </c>
      <c r="BG1141" t="s">
        <v>5309</v>
      </c>
      <c r="BI1141" t="s">
        <v>144</v>
      </c>
      <c r="BN1141" t="s">
        <v>5067</v>
      </c>
      <c r="BO1141" t="s">
        <v>5074</v>
      </c>
      <c r="BP1141" t="s">
        <v>5202</v>
      </c>
      <c r="BS1141" t="e">
        <f>_xlfn.XLOOKUP(AV1141,#REF!,#REF!)</f>
        <v>#REF!</v>
      </c>
    </row>
    <row r="1142" spans="2:71" x14ac:dyDescent="0.2">
      <c r="C1142" t="s">
        <v>94</v>
      </c>
      <c r="E1142" t="s">
        <v>3604</v>
      </c>
      <c r="F1142" t="s">
        <v>3605</v>
      </c>
      <c r="G1142" t="s">
        <v>3606</v>
      </c>
      <c r="H1142" s="1">
        <v>45804</v>
      </c>
      <c r="J1142" t="s">
        <v>4708</v>
      </c>
      <c r="K1142">
        <v>12</v>
      </c>
      <c r="L1142" t="s">
        <v>4667</v>
      </c>
      <c r="M1142" t="s">
        <v>3984</v>
      </c>
      <c r="N1142" t="s">
        <v>4668</v>
      </c>
      <c r="O1142" t="s">
        <v>98</v>
      </c>
      <c r="P1142" t="s">
        <v>99</v>
      </c>
      <c r="Q1142">
        <f t="shared" si="271"/>
        <v>31</v>
      </c>
      <c r="R1142" s="3">
        <v>382500</v>
      </c>
      <c r="S1142" s="3">
        <v>68750</v>
      </c>
      <c r="T1142" s="20">
        <v>0</v>
      </c>
      <c r="U1142" s="3">
        <f t="shared" si="281"/>
        <v>0</v>
      </c>
      <c r="V1142" s="21"/>
      <c r="W1142" s="3">
        <v>1532.4519230769231</v>
      </c>
      <c r="X1142" s="3">
        <v>885.41666666666663</v>
      </c>
      <c r="Y1142" s="22">
        <v>159.375</v>
      </c>
      <c r="Z1142">
        <v>75</v>
      </c>
      <c r="AB1142" s="3">
        <v>0</v>
      </c>
      <c r="AC1142" s="3">
        <v>4167</v>
      </c>
      <c r="AD1142" s="3">
        <f t="shared" si="277"/>
        <v>75569.243589743593</v>
      </c>
      <c r="AE1142" s="3">
        <v>4154.166666666667</v>
      </c>
      <c r="AG1142" s="3">
        <f t="shared" si="272"/>
        <v>79723.410256410265</v>
      </c>
      <c r="AJ1142" s="3">
        <v>0</v>
      </c>
      <c r="AK1142" t="s">
        <v>100</v>
      </c>
      <c r="AM1142" s="23">
        <v>0.05</v>
      </c>
      <c r="AN1142" s="24">
        <f t="shared" si="278"/>
        <v>79723.410256410265</v>
      </c>
      <c r="AO1142" s="25">
        <f t="shared" si="268"/>
        <v>3986.1705128205135</v>
      </c>
      <c r="AP1142" s="3">
        <f t="shared" si="282"/>
        <v>29700</v>
      </c>
      <c r="AQ1142" s="24">
        <f t="shared" si="269"/>
        <v>1485</v>
      </c>
      <c r="AR1142" s="24">
        <f t="shared" si="270"/>
        <v>114894.58076923077</v>
      </c>
      <c r="AS1142" s="24">
        <f t="shared" si="273"/>
        <v>109423.41025641026</v>
      </c>
      <c r="AT1142" t="s">
        <v>134</v>
      </c>
      <c r="AU1142" t="s">
        <v>134</v>
      </c>
      <c r="AV1142" t="s">
        <v>135</v>
      </c>
      <c r="AW1142">
        <v>35887</v>
      </c>
      <c r="AX1142" t="s">
        <v>136</v>
      </c>
      <c r="AY1142">
        <v>94.088300000000004</v>
      </c>
      <c r="AZ1142" s="3">
        <f t="shared" si="274"/>
        <v>1221.1356860441815</v>
      </c>
      <c r="BA1142" s="24">
        <f t="shared" si="275"/>
        <v>109423.41025641026</v>
      </c>
      <c r="BB1142" s="24">
        <f t="shared" si="276"/>
        <v>5471.1705128205067</v>
      </c>
      <c r="BD1142" t="s">
        <v>103</v>
      </c>
      <c r="BE1142">
        <v>1</v>
      </c>
      <c r="BG1142" t="s">
        <v>5305</v>
      </c>
      <c r="BI1142" t="s">
        <v>144</v>
      </c>
      <c r="BN1142" t="s">
        <v>5067</v>
      </c>
      <c r="BO1142" t="s">
        <v>5071</v>
      </c>
      <c r="BP1142" t="s">
        <v>5085</v>
      </c>
      <c r="BS1142" t="e">
        <f>_xlfn.XLOOKUP(AV1142,#REF!,#REF!)</f>
        <v>#REF!</v>
      </c>
    </row>
    <row r="1143" spans="2:71" x14ac:dyDescent="0.2">
      <c r="C1143" t="s">
        <v>94</v>
      </c>
      <c r="E1143" t="s">
        <v>3607</v>
      </c>
      <c r="F1143" t="s">
        <v>3608</v>
      </c>
      <c r="G1143" t="s">
        <v>3609</v>
      </c>
      <c r="H1143" s="1">
        <v>45804</v>
      </c>
      <c r="J1143" t="s">
        <v>4778</v>
      </c>
      <c r="K1143">
        <v>11</v>
      </c>
      <c r="L1143" t="s">
        <v>4667</v>
      </c>
      <c r="M1143" t="s">
        <v>3984</v>
      </c>
      <c r="N1143" t="s">
        <v>4668</v>
      </c>
      <c r="O1143" t="s">
        <v>98</v>
      </c>
      <c r="P1143" t="s">
        <v>99</v>
      </c>
      <c r="Q1143">
        <f t="shared" si="271"/>
        <v>31</v>
      </c>
      <c r="R1143" s="3">
        <v>252120</v>
      </c>
      <c r="S1143" s="3">
        <v>32760</v>
      </c>
      <c r="T1143" s="20">
        <v>0</v>
      </c>
      <c r="U1143" s="3">
        <f t="shared" si="281"/>
        <v>0</v>
      </c>
      <c r="V1143" s="21"/>
      <c r="W1143" s="3">
        <v>1010.0961538461538</v>
      </c>
      <c r="X1143" s="3">
        <v>583.6111111111112</v>
      </c>
      <c r="Y1143" s="22">
        <v>105.05</v>
      </c>
      <c r="Z1143">
        <v>75</v>
      </c>
      <c r="AB1143" s="3">
        <v>0</v>
      </c>
      <c r="AC1143" s="3">
        <v>4167</v>
      </c>
      <c r="AD1143" s="3">
        <f t="shared" si="277"/>
        <v>38700.757264957268</v>
      </c>
      <c r="AE1143" s="3">
        <v>4154.166666666667</v>
      </c>
      <c r="AG1143" s="3">
        <f t="shared" si="272"/>
        <v>42854.923931623933</v>
      </c>
      <c r="AJ1143" s="3">
        <v>4428.6782206037651</v>
      </c>
      <c r="AK1143" t="s">
        <v>166</v>
      </c>
      <c r="AL1143" t="s">
        <v>165</v>
      </c>
      <c r="AM1143" s="23">
        <v>0.05</v>
      </c>
      <c r="AN1143" s="24">
        <f t="shared" si="278"/>
        <v>47283.602152227701</v>
      </c>
      <c r="AO1143" s="25">
        <f t="shared" si="268"/>
        <v>2364.1801076113852</v>
      </c>
      <c r="AP1143" s="3">
        <f t="shared" si="282"/>
        <v>29700</v>
      </c>
      <c r="AQ1143" s="24">
        <f t="shared" si="269"/>
        <v>1485</v>
      </c>
      <c r="AR1143" s="24">
        <f t="shared" si="270"/>
        <v>80832.782259839092</v>
      </c>
      <c r="AS1143" s="24">
        <f t="shared" si="273"/>
        <v>76983.602152227701</v>
      </c>
      <c r="AT1143" t="s">
        <v>225</v>
      </c>
      <c r="AU1143" t="s">
        <v>225</v>
      </c>
      <c r="AV1143" t="s">
        <v>156</v>
      </c>
      <c r="AW1143" t="s">
        <v>4825</v>
      </c>
      <c r="AX1143" t="s">
        <v>157</v>
      </c>
      <c r="AY1143">
        <v>125.569</v>
      </c>
      <c r="AZ1143" s="3">
        <f t="shared" si="274"/>
        <v>643.7319900599598</v>
      </c>
      <c r="BA1143" s="24">
        <f t="shared" si="275"/>
        <v>76983.602152227701</v>
      </c>
      <c r="BB1143" s="24">
        <f t="shared" si="276"/>
        <v>3849.1801076113916</v>
      </c>
      <c r="BD1143" t="s">
        <v>103</v>
      </c>
      <c r="BE1143">
        <v>1</v>
      </c>
      <c r="BG1143" t="s">
        <v>5309</v>
      </c>
      <c r="BI1143" t="s">
        <v>144</v>
      </c>
      <c r="BN1143" t="s">
        <v>5067</v>
      </c>
      <c r="BO1143" t="s">
        <v>5074</v>
      </c>
      <c r="BP1143" t="s">
        <v>5141</v>
      </c>
      <c r="BS1143" t="e">
        <f>_xlfn.XLOOKUP(AV1143,#REF!,#REF!)</f>
        <v>#REF!</v>
      </c>
    </row>
    <row r="1144" spans="2:71" x14ac:dyDescent="0.2">
      <c r="C1144" t="s">
        <v>94</v>
      </c>
      <c r="E1144" t="s">
        <v>3610</v>
      </c>
      <c r="F1144" t="s">
        <v>3611</v>
      </c>
      <c r="G1144" t="s">
        <v>3612</v>
      </c>
      <c r="H1144" s="1">
        <v>45810</v>
      </c>
      <c r="J1144" t="s">
        <v>4952</v>
      </c>
      <c r="K1144">
        <v>10</v>
      </c>
      <c r="L1144" t="s">
        <v>4667</v>
      </c>
      <c r="M1144" t="s">
        <v>3984</v>
      </c>
      <c r="N1144" t="s">
        <v>4668</v>
      </c>
      <c r="O1144" t="s">
        <v>98</v>
      </c>
      <c r="P1144" t="s">
        <v>99</v>
      </c>
      <c r="Q1144">
        <f t="shared" si="271"/>
        <v>31</v>
      </c>
      <c r="R1144" s="3">
        <v>252120</v>
      </c>
      <c r="S1144" s="3">
        <v>44000</v>
      </c>
      <c r="T1144" s="20">
        <v>0</v>
      </c>
      <c r="U1144" s="3">
        <f t="shared" si="281"/>
        <v>0</v>
      </c>
      <c r="V1144" s="21"/>
      <c r="W1144" s="3">
        <v>1010.0961538461538</v>
      </c>
      <c r="X1144" s="3">
        <v>583.6111111111112</v>
      </c>
      <c r="Y1144" s="22">
        <v>105.05</v>
      </c>
      <c r="Z1144">
        <v>75</v>
      </c>
      <c r="AB1144" s="3">
        <v>0</v>
      </c>
      <c r="AC1144" s="3">
        <v>4167</v>
      </c>
      <c r="AD1144" s="3">
        <f t="shared" si="277"/>
        <v>49940.757264957268</v>
      </c>
      <c r="AE1144" s="3">
        <v>4154.166666666667</v>
      </c>
      <c r="AG1144" s="3">
        <f t="shared" si="272"/>
        <v>54094.923931623933</v>
      </c>
      <c r="AJ1144" s="3">
        <v>0</v>
      </c>
      <c r="AK1144" t="s">
        <v>100</v>
      </c>
      <c r="AM1144" s="23">
        <v>0.05</v>
      </c>
      <c r="AN1144" s="24">
        <f t="shared" si="278"/>
        <v>54094.923931623933</v>
      </c>
      <c r="AO1144" s="25">
        <f t="shared" si="268"/>
        <v>2704.7461965811967</v>
      </c>
      <c r="AP1144" s="3">
        <f t="shared" si="282"/>
        <v>29700</v>
      </c>
      <c r="AQ1144" s="24">
        <f t="shared" si="269"/>
        <v>1485</v>
      </c>
      <c r="AR1144" s="24">
        <f t="shared" si="270"/>
        <v>87984.670128205122</v>
      </c>
      <c r="AS1144" s="24">
        <f t="shared" si="273"/>
        <v>83794.923931623925</v>
      </c>
      <c r="AT1144" t="s">
        <v>134</v>
      </c>
      <c r="AU1144" t="s">
        <v>134</v>
      </c>
      <c r="AV1144" t="s">
        <v>135</v>
      </c>
      <c r="AW1144">
        <v>86023</v>
      </c>
      <c r="AX1144" t="s">
        <v>136</v>
      </c>
      <c r="AY1144">
        <v>94.088300000000004</v>
      </c>
      <c r="AZ1144" s="3">
        <f t="shared" si="274"/>
        <v>935.1287049314858</v>
      </c>
      <c r="BA1144" s="24">
        <f t="shared" si="275"/>
        <v>83794.923931623925</v>
      </c>
      <c r="BB1144" s="24">
        <f t="shared" si="276"/>
        <v>4189.7461965811963</v>
      </c>
      <c r="BD1144" t="s">
        <v>103</v>
      </c>
      <c r="BE1144">
        <v>1</v>
      </c>
      <c r="BG1144" t="s">
        <v>5305</v>
      </c>
      <c r="BI1144" t="s">
        <v>144</v>
      </c>
      <c r="BN1144" t="s">
        <v>5067</v>
      </c>
      <c r="BO1144" t="s">
        <v>5088</v>
      </c>
      <c r="BP1144" t="s">
        <v>5159</v>
      </c>
      <c r="BS1144" t="e">
        <f>_xlfn.XLOOKUP(AV1144,#REF!,#REF!)</f>
        <v>#REF!</v>
      </c>
    </row>
    <row r="1145" spans="2:71" x14ac:dyDescent="0.2">
      <c r="C1145" t="s">
        <v>94</v>
      </c>
      <c r="E1145" t="s">
        <v>3613</v>
      </c>
      <c r="F1145" t="s">
        <v>3614</v>
      </c>
      <c r="G1145" t="s">
        <v>3615</v>
      </c>
      <c r="H1145" s="1">
        <v>45810</v>
      </c>
      <c r="J1145" t="s">
        <v>4952</v>
      </c>
      <c r="K1145">
        <v>10</v>
      </c>
      <c r="L1145" t="s">
        <v>4667</v>
      </c>
      <c r="M1145" t="s">
        <v>3984</v>
      </c>
      <c r="N1145" t="s">
        <v>4668</v>
      </c>
      <c r="O1145" t="s">
        <v>98</v>
      </c>
      <c r="P1145" t="s">
        <v>99</v>
      </c>
      <c r="Q1145">
        <f t="shared" si="271"/>
        <v>31</v>
      </c>
      <c r="R1145" s="3">
        <v>252120</v>
      </c>
      <c r="S1145" s="3">
        <v>38666.666666666664</v>
      </c>
      <c r="T1145" s="20">
        <v>0</v>
      </c>
      <c r="U1145" s="3">
        <f t="shared" si="281"/>
        <v>0</v>
      </c>
      <c r="V1145" s="21"/>
      <c r="W1145" s="3">
        <v>1010.0961538461538</v>
      </c>
      <c r="X1145" s="3">
        <v>583.6111111111112</v>
      </c>
      <c r="Y1145" s="22">
        <v>105.05</v>
      </c>
      <c r="Z1145">
        <v>75</v>
      </c>
      <c r="AB1145" s="3">
        <v>0</v>
      </c>
      <c r="AC1145" s="3">
        <v>4167</v>
      </c>
      <c r="AD1145" s="3">
        <f t="shared" si="277"/>
        <v>44607.423931623933</v>
      </c>
      <c r="AE1145" s="3">
        <v>4154.166666666667</v>
      </c>
      <c r="AG1145" s="3">
        <f t="shared" si="272"/>
        <v>48761.590598290597</v>
      </c>
      <c r="AJ1145" s="3">
        <v>0</v>
      </c>
      <c r="AK1145" t="s">
        <v>100</v>
      </c>
      <c r="AM1145" s="23">
        <v>0.05</v>
      </c>
      <c r="AN1145" s="24">
        <f t="shared" si="278"/>
        <v>48761.590598290597</v>
      </c>
      <c r="AO1145" s="25">
        <f t="shared" si="268"/>
        <v>2438.0795299145298</v>
      </c>
      <c r="AP1145" s="3">
        <f t="shared" si="282"/>
        <v>29700</v>
      </c>
      <c r="AQ1145" s="24">
        <f t="shared" si="269"/>
        <v>1485</v>
      </c>
      <c r="AR1145" s="24">
        <f t="shared" si="270"/>
        <v>82384.670128205122</v>
      </c>
      <c r="AS1145" s="24">
        <f t="shared" si="273"/>
        <v>78461.590598290597</v>
      </c>
      <c r="AT1145" t="s">
        <v>4779</v>
      </c>
      <c r="AU1145" t="s">
        <v>188</v>
      </c>
      <c r="AV1145" t="s">
        <v>189</v>
      </c>
      <c r="AW1145">
        <v>2410</v>
      </c>
      <c r="AX1145" t="s">
        <v>190</v>
      </c>
      <c r="AY1145">
        <v>65.109899999999996</v>
      </c>
      <c r="AZ1145" s="3">
        <f t="shared" si="274"/>
        <v>1265.3171042837591</v>
      </c>
      <c r="BA1145" s="24">
        <f t="shared" si="275"/>
        <v>78461.590598290597</v>
      </c>
      <c r="BB1145" s="24">
        <f t="shared" si="276"/>
        <v>3923.0795299145248</v>
      </c>
      <c r="BD1145" t="s">
        <v>103</v>
      </c>
      <c r="BE1145">
        <v>1</v>
      </c>
      <c r="BG1145" t="s">
        <v>5308</v>
      </c>
      <c r="BI1145" t="s">
        <v>144</v>
      </c>
      <c r="BN1145" t="s">
        <v>5067</v>
      </c>
      <c r="BO1145" t="s">
        <v>188</v>
      </c>
      <c r="BP1145" t="s">
        <v>5084</v>
      </c>
      <c r="BS1145" t="e">
        <f>_xlfn.XLOOKUP(AV1145,#REF!,#REF!)</f>
        <v>#REF!</v>
      </c>
    </row>
    <row r="1146" spans="2:71" x14ac:dyDescent="0.2">
      <c r="C1146" t="s">
        <v>94</v>
      </c>
      <c r="E1146" t="s">
        <v>3616</v>
      </c>
      <c r="F1146" t="s">
        <v>3617</v>
      </c>
      <c r="G1146" t="s">
        <v>3618</v>
      </c>
      <c r="H1146" s="1">
        <v>45817</v>
      </c>
      <c r="J1146" t="s">
        <v>4708</v>
      </c>
      <c r="K1146">
        <v>12</v>
      </c>
      <c r="L1146" t="s">
        <v>4703</v>
      </c>
      <c r="M1146" t="s">
        <v>293</v>
      </c>
      <c r="N1146" t="s">
        <v>4668</v>
      </c>
      <c r="O1146" t="s">
        <v>98</v>
      </c>
      <c r="P1146" t="s">
        <v>99</v>
      </c>
      <c r="Q1146">
        <f t="shared" si="271"/>
        <v>31</v>
      </c>
      <c r="R1146" s="3">
        <v>425000</v>
      </c>
      <c r="S1146" s="3">
        <v>75833.333333333328</v>
      </c>
      <c r="T1146" s="20">
        <v>0</v>
      </c>
      <c r="U1146" s="3">
        <f t="shared" si="281"/>
        <v>0</v>
      </c>
      <c r="V1146" s="21"/>
      <c r="W1146" s="3">
        <v>1702.7243589743591</v>
      </c>
      <c r="X1146" s="3">
        <v>983.79629629629619</v>
      </c>
      <c r="Y1146" s="22">
        <v>177.08333333333331</v>
      </c>
      <c r="Z1146">
        <v>75</v>
      </c>
      <c r="AB1146" s="3">
        <v>0</v>
      </c>
      <c r="AC1146" s="3">
        <v>4167</v>
      </c>
      <c r="AD1146" s="3">
        <f t="shared" si="277"/>
        <v>82938.937321937308</v>
      </c>
      <c r="AE1146" s="3">
        <v>5687.5</v>
      </c>
      <c r="AG1146" s="3">
        <f t="shared" si="272"/>
        <v>88626.437321937308</v>
      </c>
      <c r="AJ1146" s="3">
        <v>0</v>
      </c>
      <c r="AK1146" t="s">
        <v>100</v>
      </c>
      <c r="AM1146" s="23">
        <v>8.5000000000000006E-2</v>
      </c>
      <c r="AN1146" s="24">
        <f t="shared" si="278"/>
        <v>88626.437321937308</v>
      </c>
      <c r="AO1146" s="25">
        <f t="shared" si="268"/>
        <v>7533.2471723646713</v>
      </c>
      <c r="AP1146" s="3">
        <f t="shared" si="282"/>
        <v>29700</v>
      </c>
      <c r="AQ1146" s="24">
        <f t="shared" si="269"/>
        <v>2524.5</v>
      </c>
      <c r="AR1146" s="24">
        <f t="shared" si="270"/>
        <v>128384.18449430198</v>
      </c>
      <c r="AS1146" s="24">
        <f t="shared" si="273"/>
        <v>118326.43732193731</v>
      </c>
      <c r="AT1146" t="s">
        <v>134</v>
      </c>
      <c r="AU1146" t="s">
        <v>134</v>
      </c>
      <c r="AV1146" t="s">
        <v>135</v>
      </c>
      <c r="AW1146">
        <v>90129</v>
      </c>
      <c r="AX1146" t="s">
        <v>136</v>
      </c>
      <c r="AY1146">
        <v>94.088300000000004</v>
      </c>
      <c r="AZ1146" s="3">
        <f t="shared" si="274"/>
        <v>1364.5074307252014</v>
      </c>
      <c r="BA1146" s="24">
        <f t="shared" si="275"/>
        <v>118326.43732193731</v>
      </c>
      <c r="BB1146" s="24">
        <f t="shared" si="276"/>
        <v>10057.747172364674</v>
      </c>
      <c r="BD1146" t="s">
        <v>103</v>
      </c>
      <c r="BE1146">
        <v>1</v>
      </c>
      <c r="BG1146" t="s">
        <v>5305</v>
      </c>
      <c r="BI1146" t="s">
        <v>199</v>
      </c>
      <c r="BN1146" t="s">
        <v>5097</v>
      </c>
      <c r="BO1146" t="s">
        <v>5061</v>
      </c>
      <c r="BP1146" t="s">
        <v>5062</v>
      </c>
      <c r="BS1146" t="e">
        <f>_xlfn.XLOOKUP(AV1146,#REF!,#REF!)</f>
        <v>#REF!</v>
      </c>
    </row>
    <row r="1147" spans="2:71" x14ac:dyDescent="0.2">
      <c r="C1147" t="s">
        <v>94</v>
      </c>
      <c r="E1147" t="s">
        <v>3619</v>
      </c>
      <c r="F1147" t="s">
        <v>3620</v>
      </c>
      <c r="G1147" t="s">
        <v>3621</v>
      </c>
      <c r="H1147" s="1">
        <v>45817</v>
      </c>
      <c r="J1147" t="s">
        <v>4708</v>
      </c>
      <c r="K1147">
        <v>12</v>
      </c>
      <c r="L1147" t="s">
        <v>4703</v>
      </c>
      <c r="M1147" t="s">
        <v>293</v>
      </c>
      <c r="N1147" t="s">
        <v>4668</v>
      </c>
      <c r="O1147" t="s">
        <v>98</v>
      </c>
      <c r="P1147" t="s">
        <v>99</v>
      </c>
      <c r="Q1147">
        <f t="shared" si="271"/>
        <v>31</v>
      </c>
      <c r="R1147" s="3">
        <v>375000</v>
      </c>
      <c r="S1147" s="3">
        <v>67500</v>
      </c>
      <c r="T1147" s="20">
        <v>0</v>
      </c>
      <c r="U1147" s="3">
        <f t="shared" si="281"/>
        <v>0</v>
      </c>
      <c r="V1147" s="21"/>
      <c r="W1147" s="3">
        <v>1502.403846153846</v>
      </c>
      <c r="X1147" s="3">
        <v>868.05555555555554</v>
      </c>
      <c r="Y1147" s="22">
        <v>156.25</v>
      </c>
      <c r="Z1147">
        <v>75</v>
      </c>
      <c r="AB1147" s="3">
        <v>0</v>
      </c>
      <c r="AC1147" s="3">
        <v>4167</v>
      </c>
      <c r="AD1147" s="3">
        <f t="shared" si="277"/>
        <v>74268.709401709406</v>
      </c>
      <c r="AE1147" s="3">
        <v>5687.5</v>
      </c>
      <c r="AG1147" s="3">
        <f t="shared" si="272"/>
        <v>79956.209401709406</v>
      </c>
      <c r="AJ1147" s="3">
        <v>0</v>
      </c>
      <c r="AK1147" t="s">
        <v>100</v>
      </c>
      <c r="AM1147" s="23">
        <v>8.5000000000000006E-2</v>
      </c>
      <c r="AN1147" s="24">
        <f t="shared" si="278"/>
        <v>79956.209401709406</v>
      </c>
      <c r="AO1147" s="25">
        <f t="shared" si="268"/>
        <v>6796.2777991453004</v>
      </c>
      <c r="AP1147" s="3">
        <f t="shared" si="282"/>
        <v>29700</v>
      </c>
      <c r="AQ1147" s="24">
        <f t="shared" si="269"/>
        <v>2524.5</v>
      </c>
      <c r="AR1147" s="24">
        <f t="shared" si="270"/>
        <v>118976.98720085471</v>
      </c>
      <c r="AS1147" s="24">
        <f t="shared" si="273"/>
        <v>109656.20940170941</v>
      </c>
      <c r="AT1147" t="s">
        <v>134</v>
      </c>
      <c r="AU1147" t="s">
        <v>134</v>
      </c>
      <c r="AV1147" t="s">
        <v>135</v>
      </c>
      <c r="AW1147">
        <v>19452</v>
      </c>
      <c r="AX1147" t="s">
        <v>136</v>
      </c>
      <c r="AY1147">
        <v>94.088300000000004</v>
      </c>
      <c r="AZ1147" s="3">
        <f t="shared" si="274"/>
        <v>1264.5247836431811</v>
      </c>
      <c r="BA1147" s="24">
        <f t="shared" si="275"/>
        <v>109656.20940170941</v>
      </c>
      <c r="BB1147" s="24">
        <f t="shared" si="276"/>
        <v>9320.777799145304</v>
      </c>
      <c r="BD1147" t="s">
        <v>103</v>
      </c>
      <c r="BE1147">
        <v>1</v>
      </c>
      <c r="BG1147" t="s">
        <v>5305</v>
      </c>
      <c r="BI1147" t="s">
        <v>262</v>
      </c>
      <c r="BN1147" t="s">
        <v>5115</v>
      </c>
      <c r="BO1147" t="s">
        <v>5061</v>
      </c>
      <c r="BP1147" t="s">
        <v>5062</v>
      </c>
      <c r="BS1147" t="e">
        <f>_xlfn.XLOOKUP(AV1147,#REF!,#REF!)</f>
        <v>#REF!</v>
      </c>
    </row>
    <row r="1148" spans="2:71" x14ac:dyDescent="0.2">
      <c r="C1148" t="s">
        <v>94</v>
      </c>
      <c r="E1148" t="s">
        <v>3622</v>
      </c>
      <c r="F1148" t="s">
        <v>3623</v>
      </c>
      <c r="G1148" t="s">
        <v>3624</v>
      </c>
      <c r="H1148" s="1">
        <v>45817</v>
      </c>
      <c r="J1148" t="s">
        <v>4708</v>
      </c>
      <c r="K1148">
        <v>12</v>
      </c>
      <c r="L1148" t="s">
        <v>4703</v>
      </c>
      <c r="M1148" t="s">
        <v>293</v>
      </c>
      <c r="N1148" t="s">
        <v>4668</v>
      </c>
      <c r="O1148" t="s">
        <v>98</v>
      </c>
      <c r="P1148" t="s">
        <v>99</v>
      </c>
      <c r="Q1148">
        <f t="shared" si="271"/>
        <v>31</v>
      </c>
      <c r="R1148" s="3">
        <v>357500</v>
      </c>
      <c r="S1148" s="3">
        <v>64583.333333333336</v>
      </c>
      <c r="T1148" s="20">
        <v>0</v>
      </c>
      <c r="U1148" s="3">
        <f t="shared" si="281"/>
        <v>0</v>
      </c>
      <c r="V1148" s="21"/>
      <c r="W1148" s="3">
        <v>1432.2916666666667</v>
      </c>
      <c r="X1148" s="3">
        <v>827.5462962962963</v>
      </c>
      <c r="Y1148" s="22">
        <v>148.95833333333334</v>
      </c>
      <c r="Z1148">
        <v>75</v>
      </c>
      <c r="AB1148" s="3">
        <v>0</v>
      </c>
      <c r="AC1148" s="3">
        <v>4167</v>
      </c>
      <c r="AD1148" s="3">
        <f t="shared" si="277"/>
        <v>71234.12962962962</v>
      </c>
      <c r="AE1148" s="3">
        <v>5687.5</v>
      </c>
      <c r="AG1148" s="3">
        <f t="shared" si="272"/>
        <v>76921.62962962962</v>
      </c>
      <c r="AJ1148" s="3">
        <v>0</v>
      </c>
      <c r="AK1148" t="s">
        <v>100</v>
      </c>
      <c r="AM1148" s="23">
        <v>8.5000000000000006E-2</v>
      </c>
      <c r="AN1148" s="24">
        <f t="shared" si="278"/>
        <v>76921.62962962962</v>
      </c>
      <c r="AO1148" s="25">
        <f t="shared" si="268"/>
        <v>6538.338518518518</v>
      </c>
      <c r="AP1148" s="3">
        <f t="shared" si="282"/>
        <v>29700</v>
      </c>
      <c r="AQ1148" s="24">
        <f t="shared" si="269"/>
        <v>2524.5</v>
      </c>
      <c r="AR1148" s="24">
        <f t="shared" si="270"/>
        <v>115684.46814814814</v>
      </c>
      <c r="AS1148" s="24">
        <f t="shared" si="273"/>
        <v>106621.62962962962</v>
      </c>
      <c r="AT1148" t="s">
        <v>134</v>
      </c>
      <c r="AU1148" t="s">
        <v>134</v>
      </c>
      <c r="AV1148" t="s">
        <v>135</v>
      </c>
      <c r="AW1148">
        <v>90129</v>
      </c>
      <c r="AX1148" t="s">
        <v>136</v>
      </c>
      <c r="AY1148">
        <v>94.088300000000004</v>
      </c>
      <c r="AZ1148" s="3">
        <f t="shared" si="274"/>
        <v>1229.5308571644734</v>
      </c>
      <c r="BA1148" s="24">
        <f t="shared" si="275"/>
        <v>106621.62962962962</v>
      </c>
      <c r="BB1148" s="24">
        <f t="shared" si="276"/>
        <v>9062.838518518518</v>
      </c>
      <c r="BD1148" t="s">
        <v>103</v>
      </c>
      <c r="BE1148">
        <v>1</v>
      </c>
      <c r="BG1148" t="s">
        <v>5305</v>
      </c>
      <c r="BI1148" t="s">
        <v>199</v>
      </c>
      <c r="BN1148" t="s">
        <v>5097</v>
      </c>
      <c r="BO1148" t="s">
        <v>5061</v>
      </c>
      <c r="BP1148" t="s">
        <v>5062</v>
      </c>
      <c r="BS1148" t="e">
        <f>_xlfn.XLOOKUP(AV1148,#REF!,#REF!)</f>
        <v>#REF!</v>
      </c>
    </row>
    <row r="1149" spans="2:71" x14ac:dyDescent="0.2">
      <c r="C1149" t="s">
        <v>94</v>
      </c>
      <c r="E1149" t="s">
        <v>3625</v>
      </c>
      <c r="F1149" t="s">
        <v>3626</v>
      </c>
      <c r="G1149" t="s">
        <v>3627</v>
      </c>
      <c r="H1149" s="1">
        <v>45817</v>
      </c>
      <c r="J1149" t="s">
        <v>4702</v>
      </c>
      <c r="K1149">
        <v>13</v>
      </c>
      <c r="L1149" t="s">
        <v>4691</v>
      </c>
      <c r="M1149" t="s">
        <v>4444</v>
      </c>
      <c r="N1149" t="s">
        <v>4668</v>
      </c>
      <c r="O1149" t="s">
        <v>98</v>
      </c>
      <c r="P1149" t="s">
        <v>99</v>
      </c>
      <c r="Q1149">
        <f t="shared" si="271"/>
        <v>31</v>
      </c>
      <c r="R1149" s="3">
        <v>520250</v>
      </c>
      <c r="S1149" s="3">
        <v>86708.333333333328</v>
      </c>
      <c r="T1149" s="20">
        <v>0</v>
      </c>
      <c r="U1149" s="3">
        <f t="shared" si="281"/>
        <v>0</v>
      </c>
      <c r="V1149" s="21"/>
      <c r="W1149" s="3">
        <v>2084.334935897436</v>
      </c>
      <c r="X1149" s="3">
        <v>1204.2824074074074</v>
      </c>
      <c r="Y1149" s="22">
        <v>216.77083333333331</v>
      </c>
      <c r="Z1149">
        <v>75</v>
      </c>
      <c r="AB1149" s="3">
        <v>0</v>
      </c>
      <c r="AC1149" s="3">
        <v>4167</v>
      </c>
      <c r="AD1149" s="3">
        <f t="shared" si="277"/>
        <v>94455.721509971496</v>
      </c>
      <c r="AE1149" s="3">
        <v>7046.666666666667</v>
      </c>
      <c r="AG1149" s="3">
        <f t="shared" si="272"/>
        <v>101502.38817663817</v>
      </c>
      <c r="AJ1149" s="3">
        <v>0</v>
      </c>
      <c r="AK1149" t="s">
        <v>100</v>
      </c>
      <c r="AM1149" s="23">
        <v>0.1</v>
      </c>
      <c r="AN1149" s="24">
        <f t="shared" si="278"/>
        <v>101502.38817663817</v>
      </c>
      <c r="AO1149" s="25">
        <f t="shared" si="268"/>
        <v>10150.238817663818</v>
      </c>
      <c r="AP1149" s="3">
        <f t="shared" si="282"/>
        <v>29700</v>
      </c>
      <c r="AQ1149" s="24">
        <f t="shared" si="269"/>
        <v>2970</v>
      </c>
      <c r="AR1149" s="24">
        <f t="shared" si="270"/>
        <v>144322.62699430197</v>
      </c>
      <c r="AS1149" s="24">
        <f t="shared" si="273"/>
        <v>131202.38817663817</v>
      </c>
      <c r="AT1149" t="s">
        <v>134</v>
      </c>
      <c r="AU1149" t="s">
        <v>134</v>
      </c>
      <c r="AV1149" t="s">
        <v>135</v>
      </c>
      <c r="AW1149">
        <v>37208</v>
      </c>
      <c r="AX1149" t="s">
        <v>136</v>
      </c>
      <c r="AY1149">
        <v>94.088300000000004</v>
      </c>
      <c r="AZ1149" s="3">
        <f t="shared" si="274"/>
        <v>1533.9062029423633</v>
      </c>
      <c r="BA1149" s="24">
        <f t="shared" si="275"/>
        <v>131202.38817663817</v>
      </c>
      <c r="BB1149" s="24">
        <f t="shared" si="276"/>
        <v>13120.238817663805</v>
      </c>
      <c r="BD1149" t="s">
        <v>103</v>
      </c>
      <c r="BE1149">
        <v>1</v>
      </c>
      <c r="BG1149" t="s">
        <v>5305</v>
      </c>
      <c r="BI1149" t="s">
        <v>451</v>
      </c>
      <c r="BN1149" t="s">
        <v>4450</v>
      </c>
      <c r="BO1149" t="s">
        <v>5186</v>
      </c>
      <c r="BP1149" t="s">
        <v>5186</v>
      </c>
      <c r="BS1149" t="e">
        <f>_xlfn.XLOOKUP(AV1149,#REF!,#REF!)</f>
        <v>#REF!</v>
      </c>
    </row>
    <row r="1150" spans="2:71" x14ac:dyDescent="0.2">
      <c r="C1150" t="s">
        <v>94</v>
      </c>
      <c r="E1150" t="s">
        <v>3628</v>
      </c>
      <c r="F1150" t="s">
        <v>3629</v>
      </c>
      <c r="G1150" t="s">
        <v>3630</v>
      </c>
      <c r="H1150" s="1">
        <v>45824</v>
      </c>
      <c r="J1150" t="s">
        <v>4690</v>
      </c>
      <c r="K1150">
        <v>17</v>
      </c>
      <c r="L1150" t="s">
        <v>4616</v>
      </c>
      <c r="M1150" t="s">
        <v>4464</v>
      </c>
      <c r="N1150" t="s">
        <v>4668</v>
      </c>
      <c r="O1150" t="s">
        <v>98</v>
      </c>
      <c r="P1150" t="s">
        <v>99</v>
      </c>
      <c r="Q1150">
        <f t="shared" si="271"/>
        <v>31</v>
      </c>
      <c r="R1150" s="3">
        <v>1558788</v>
      </c>
      <c r="S1150" s="3">
        <v>259797.99999999997</v>
      </c>
      <c r="T1150" s="20">
        <v>0.15</v>
      </c>
      <c r="U1150" s="3">
        <f t="shared" si="281"/>
        <v>38969.699999999997</v>
      </c>
      <c r="V1150" s="21"/>
      <c r="W1150" s="3">
        <v>6245.1442307692305</v>
      </c>
      <c r="X1150" s="3">
        <v>3608.3055555555557</v>
      </c>
      <c r="Y1150" s="22">
        <v>649.495</v>
      </c>
      <c r="Z1150">
        <v>75</v>
      </c>
      <c r="AB1150" s="3">
        <v>0</v>
      </c>
      <c r="AC1150" s="3">
        <v>4167</v>
      </c>
      <c r="AD1150" s="3">
        <f t="shared" si="277"/>
        <v>313512.64478632476</v>
      </c>
      <c r="AE1150" s="3">
        <v>12402.5</v>
      </c>
      <c r="AG1150" s="3">
        <f t="shared" si="272"/>
        <v>325915.14478632476</v>
      </c>
      <c r="AJ1150" s="3">
        <v>0</v>
      </c>
      <c r="AK1150" t="s">
        <v>100</v>
      </c>
      <c r="AM1150" s="23">
        <v>0.05</v>
      </c>
      <c r="AN1150" s="24">
        <f t="shared" si="278"/>
        <v>325915.14478632476</v>
      </c>
      <c r="AO1150" s="25">
        <f t="shared" si="268"/>
        <v>16295.757239316239</v>
      </c>
      <c r="AP1150" s="3">
        <f t="shared" si="282"/>
        <v>29700</v>
      </c>
      <c r="AQ1150" s="24">
        <f t="shared" si="269"/>
        <v>1485</v>
      </c>
      <c r="AR1150" s="24">
        <f t="shared" si="270"/>
        <v>373395.902025641</v>
      </c>
      <c r="AS1150" s="24">
        <f t="shared" si="273"/>
        <v>355615.14478632476</v>
      </c>
      <c r="AT1150" t="s">
        <v>101</v>
      </c>
      <c r="AU1150" t="s">
        <v>101</v>
      </c>
      <c r="AV1150" t="s">
        <v>101</v>
      </c>
      <c r="AW1150">
        <v>2047600</v>
      </c>
      <c r="AX1150" t="s">
        <v>102</v>
      </c>
      <c r="AY1150">
        <v>108.643</v>
      </c>
      <c r="AZ1150" s="3">
        <f t="shared" si="274"/>
        <v>3436.9071364527949</v>
      </c>
      <c r="BA1150" s="24">
        <f t="shared" si="275"/>
        <v>355615.14478632476</v>
      </c>
      <c r="BB1150" s="24">
        <f t="shared" si="276"/>
        <v>17780.757239316241</v>
      </c>
      <c r="BD1150" t="s">
        <v>103</v>
      </c>
      <c r="BE1150">
        <v>1</v>
      </c>
      <c r="BG1150" t="s">
        <v>5304</v>
      </c>
      <c r="BI1150" t="s">
        <v>516</v>
      </c>
      <c r="BN1150" t="s">
        <v>5160</v>
      </c>
      <c r="BO1150" t="s">
        <v>5160</v>
      </c>
      <c r="BP1150" t="s">
        <v>5220</v>
      </c>
    </row>
    <row r="1151" spans="2:71" x14ac:dyDescent="0.2">
      <c r="C1151" t="s">
        <v>94</v>
      </c>
      <c r="E1151" t="s">
        <v>3631</v>
      </c>
      <c r="F1151" t="s">
        <v>3632</v>
      </c>
      <c r="G1151" t="s">
        <v>3633</v>
      </c>
      <c r="H1151" s="1">
        <v>45824</v>
      </c>
      <c r="J1151" t="s">
        <v>4778</v>
      </c>
      <c r="K1151">
        <v>11</v>
      </c>
      <c r="L1151" t="s">
        <v>4667</v>
      </c>
      <c r="M1151" t="s">
        <v>3984</v>
      </c>
      <c r="N1151" t="s">
        <v>4668</v>
      </c>
      <c r="O1151" t="s">
        <v>98</v>
      </c>
      <c r="P1151" t="s">
        <v>99</v>
      </c>
      <c r="Q1151">
        <f t="shared" si="271"/>
        <v>31</v>
      </c>
      <c r="R1151" s="3">
        <v>264578</v>
      </c>
      <c r="S1151" s="3">
        <v>49096.25</v>
      </c>
      <c r="T1151" s="20">
        <v>0</v>
      </c>
      <c r="U1151" s="3">
        <f t="shared" si="281"/>
        <v>0</v>
      </c>
      <c r="V1151" s="21"/>
      <c r="W1151" s="3">
        <v>1060.0080128205129</v>
      </c>
      <c r="X1151" s="3">
        <v>612.44907407407413</v>
      </c>
      <c r="Y1151" s="22">
        <v>110.24083333333334</v>
      </c>
      <c r="Z1151">
        <v>75</v>
      </c>
      <c r="AB1151" s="3">
        <v>0</v>
      </c>
      <c r="AC1151" s="3">
        <v>5167</v>
      </c>
      <c r="AD1151" s="3">
        <f t="shared" si="277"/>
        <v>56120.947920227925</v>
      </c>
      <c r="AE1151" s="3">
        <v>4154.166666666667</v>
      </c>
      <c r="AG1151" s="3">
        <f t="shared" si="272"/>
        <v>60275.11458689459</v>
      </c>
      <c r="AJ1151" s="3">
        <v>0</v>
      </c>
      <c r="AK1151" t="s">
        <v>100</v>
      </c>
      <c r="AM1151" s="23">
        <v>0.05</v>
      </c>
      <c r="AN1151" s="24">
        <f t="shared" si="278"/>
        <v>60275.11458689459</v>
      </c>
      <c r="AO1151" s="25">
        <f t="shared" si="268"/>
        <v>3013.7557293447298</v>
      </c>
      <c r="AP1151" s="3">
        <f t="shared" si="282"/>
        <v>29700</v>
      </c>
      <c r="AQ1151" s="24">
        <f t="shared" si="269"/>
        <v>1485</v>
      </c>
      <c r="AR1151" s="24">
        <f t="shared" si="270"/>
        <v>94473.870316239321</v>
      </c>
      <c r="AS1151" s="24">
        <f t="shared" si="273"/>
        <v>89975.11458689459</v>
      </c>
      <c r="AT1151" t="s">
        <v>134</v>
      </c>
      <c r="AU1151" t="s">
        <v>134</v>
      </c>
      <c r="AV1151" t="s">
        <v>135</v>
      </c>
      <c r="AW1151">
        <v>35887</v>
      </c>
      <c r="AX1151" t="s">
        <v>136</v>
      </c>
      <c r="AY1151">
        <v>94.088300000000004</v>
      </c>
      <c r="AZ1151" s="3">
        <f t="shared" si="274"/>
        <v>1004.0979624059454</v>
      </c>
      <c r="BA1151" s="24">
        <f t="shared" si="275"/>
        <v>89975.11458689459</v>
      </c>
      <c r="BB1151" s="24">
        <f t="shared" si="276"/>
        <v>4498.7557293447317</v>
      </c>
      <c r="BD1151" t="s">
        <v>103</v>
      </c>
      <c r="BE1151">
        <v>1</v>
      </c>
      <c r="BG1151" t="s">
        <v>5305</v>
      </c>
      <c r="BI1151" t="s">
        <v>144</v>
      </c>
      <c r="BN1151" t="s">
        <v>5067</v>
      </c>
      <c r="BO1151" t="s">
        <v>5071</v>
      </c>
      <c r="BP1151" t="s">
        <v>5085</v>
      </c>
      <c r="BS1151" t="e">
        <f>_xlfn.XLOOKUP(AV1151,#REF!,#REF!)</f>
        <v>#REF!</v>
      </c>
    </row>
    <row r="1152" spans="2:71" x14ac:dyDescent="0.2">
      <c r="C1152" t="s">
        <v>94</v>
      </c>
      <c r="E1152" t="s">
        <v>3634</v>
      </c>
      <c r="F1152" t="s">
        <v>3635</v>
      </c>
      <c r="G1152" t="s">
        <v>3636</v>
      </c>
      <c r="H1152" s="1">
        <v>45824</v>
      </c>
      <c r="J1152" t="s">
        <v>4702</v>
      </c>
      <c r="K1152">
        <v>13</v>
      </c>
      <c r="L1152" t="s">
        <v>4616</v>
      </c>
      <c r="M1152" t="s">
        <v>4464</v>
      </c>
      <c r="N1152" t="s">
        <v>4668</v>
      </c>
      <c r="O1152" t="s">
        <v>98</v>
      </c>
      <c r="P1152" t="s">
        <v>99</v>
      </c>
      <c r="Q1152">
        <f t="shared" si="271"/>
        <v>31</v>
      </c>
      <c r="R1152" s="3">
        <v>450000</v>
      </c>
      <c r="S1152" s="3">
        <v>75000</v>
      </c>
      <c r="T1152" s="20">
        <v>0</v>
      </c>
      <c r="U1152" s="3">
        <f t="shared" si="281"/>
        <v>0</v>
      </c>
      <c r="V1152" s="21"/>
      <c r="W1152" s="3">
        <v>1802.8846153846155</v>
      </c>
      <c r="X1152" s="3">
        <v>1041.6666666666667</v>
      </c>
      <c r="Y1152" s="22">
        <v>187.5</v>
      </c>
      <c r="Z1152">
        <v>75</v>
      </c>
      <c r="AB1152" s="3">
        <v>0</v>
      </c>
      <c r="AC1152" s="3">
        <v>4167</v>
      </c>
      <c r="AD1152" s="3">
        <f t="shared" si="277"/>
        <v>82274.051282051281</v>
      </c>
      <c r="AE1152" s="3">
        <v>12402.5</v>
      </c>
      <c r="AG1152" s="3">
        <f t="shared" si="272"/>
        <v>94676.551282051281</v>
      </c>
      <c r="AJ1152" s="3">
        <v>33281</v>
      </c>
      <c r="AK1152" t="s">
        <v>132</v>
      </c>
      <c r="AL1152" t="s">
        <v>133</v>
      </c>
      <c r="AM1152" s="23">
        <v>0.05</v>
      </c>
      <c r="AN1152" s="24">
        <f t="shared" si="278"/>
        <v>127957.55128205128</v>
      </c>
      <c r="AO1152" s="25">
        <f t="shared" si="268"/>
        <v>6397.8775641025641</v>
      </c>
      <c r="AP1152" s="3">
        <f t="shared" si="282"/>
        <v>29700</v>
      </c>
      <c r="AQ1152" s="24">
        <f t="shared" si="269"/>
        <v>1485</v>
      </c>
      <c r="AR1152" s="24">
        <f t="shared" si="270"/>
        <v>165540.42884615384</v>
      </c>
      <c r="AS1152" s="24">
        <f t="shared" si="273"/>
        <v>157657.55128205128</v>
      </c>
      <c r="AT1152" t="s">
        <v>134</v>
      </c>
      <c r="AU1152" t="s">
        <v>134</v>
      </c>
      <c r="AV1152" t="s">
        <v>135</v>
      </c>
      <c r="AW1152">
        <v>35801</v>
      </c>
      <c r="AX1152" t="s">
        <v>136</v>
      </c>
      <c r="AY1152">
        <v>94.088300000000004</v>
      </c>
      <c r="AZ1152" s="3">
        <f t="shared" si="274"/>
        <v>1759.4156642872051</v>
      </c>
      <c r="BA1152" s="24">
        <f t="shared" si="275"/>
        <v>157657.55128205128</v>
      </c>
      <c r="BB1152" s="24">
        <f t="shared" si="276"/>
        <v>7882.8775641025568</v>
      </c>
      <c r="BD1152" t="s">
        <v>103</v>
      </c>
      <c r="BE1152">
        <v>1</v>
      </c>
      <c r="BG1152" t="s">
        <v>5305</v>
      </c>
      <c r="BI1152" t="s">
        <v>137</v>
      </c>
      <c r="BN1152" t="s">
        <v>5206</v>
      </c>
      <c r="BO1152" t="s">
        <v>5066</v>
      </c>
      <c r="BP1152" t="s">
        <v>5066</v>
      </c>
      <c r="BS1152" t="e">
        <f>_xlfn.XLOOKUP(AV1152,#REF!,#REF!)</f>
        <v>#REF!</v>
      </c>
    </row>
    <row r="1153" spans="2:71" x14ac:dyDescent="0.2">
      <c r="B1153">
        <f>+COUNTIF(F1153:F4320,F1153)</f>
        <v>2</v>
      </c>
      <c r="C1153" t="s">
        <v>94</v>
      </c>
      <c r="E1153" t="s">
        <v>3637</v>
      </c>
      <c r="F1153" t="s">
        <v>3638</v>
      </c>
      <c r="G1153" t="s">
        <v>3639</v>
      </c>
      <c r="H1153" s="1">
        <v>45824</v>
      </c>
      <c r="J1153" t="s">
        <v>4952</v>
      </c>
      <c r="K1153">
        <v>10</v>
      </c>
      <c r="L1153" t="s">
        <v>4667</v>
      </c>
      <c r="M1153" t="s">
        <v>3984</v>
      </c>
      <c r="N1153" t="s">
        <v>4668</v>
      </c>
      <c r="O1153" t="s">
        <v>98</v>
      </c>
      <c r="P1153" t="s">
        <v>99</v>
      </c>
      <c r="Q1153">
        <f t="shared" si="271"/>
        <v>31</v>
      </c>
      <c r="R1153" s="3">
        <v>252120</v>
      </c>
      <c r="S1153" s="3">
        <v>42500</v>
      </c>
      <c r="T1153" s="20">
        <v>0</v>
      </c>
      <c r="U1153" s="3">
        <f t="shared" si="281"/>
        <v>0</v>
      </c>
      <c r="V1153" s="21"/>
      <c r="W1153" s="3">
        <v>1010.0961538461538</v>
      </c>
      <c r="X1153" s="3">
        <v>583.6111111111112</v>
      </c>
      <c r="Y1153" s="22">
        <v>105.05</v>
      </c>
      <c r="Z1153">
        <v>75</v>
      </c>
      <c r="AB1153" s="3">
        <v>0</v>
      </c>
      <c r="AC1153" s="3">
        <v>4167</v>
      </c>
      <c r="AD1153" s="3">
        <f t="shared" si="277"/>
        <v>48440.757264957268</v>
      </c>
      <c r="AE1153" s="3">
        <v>4154.166666666667</v>
      </c>
      <c r="AG1153" s="3">
        <f t="shared" si="272"/>
        <v>52594.923931623933</v>
      </c>
      <c r="AJ1153" s="3">
        <v>0</v>
      </c>
      <c r="AK1153" t="s">
        <v>100</v>
      </c>
      <c r="AM1153" s="23">
        <v>0.05</v>
      </c>
      <c r="AN1153" s="24">
        <f t="shared" si="278"/>
        <v>52594.923931623933</v>
      </c>
      <c r="AO1153" s="25">
        <f t="shared" si="268"/>
        <v>2629.7461965811967</v>
      </c>
      <c r="AP1153" s="3">
        <f t="shared" si="282"/>
        <v>29700</v>
      </c>
      <c r="AQ1153" s="24">
        <f t="shared" si="269"/>
        <v>1485</v>
      </c>
      <c r="AR1153" s="24">
        <f t="shared" si="270"/>
        <v>86409.670128205122</v>
      </c>
      <c r="AS1153" s="24">
        <f t="shared" si="273"/>
        <v>82294.923931623925</v>
      </c>
      <c r="AT1153" t="s">
        <v>141</v>
      </c>
      <c r="AU1153" t="s">
        <v>141</v>
      </c>
      <c r="AV1153" t="s">
        <v>142</v>
      </c>
      <c r="AW1153">
        <v>2933</v>
      </c>
      <c r="AX1153" t="s">
        <v>143</v>
      </c>
      <c r="AY1153">
        <v>67.992199999999997</v>
      </c>
      <c r="AZ1153" s="3">
        <f t="shared" si="274"/>
        <v>1270.8762200400211</v>
      </c>
      <c r="BA1153" s="24">
        <f t="shared" si="275"/>
        <v>82294.923931623925</v>
      </c>
      <c r="BB1153" s="24">
        <f t="shared" si="276"/>
        <v>4114.7461965811963</v>
      </c>
      <c r="BD1153" t="s">
        <v>103</v>
      </c>
      <c r="BE1153">
        <v>1</v>
      </c>
      <c r="BG1153" t="s">
        <v>5306</v>
      </c>
      <c r="BI1153" t="s">
        <v>144</v>
      </c>
      <c r="BN1153" t="s">
        <v>5067</v>
      </c>
      <c r="BO1153" t="s">
        <v>5068</v>
      </c>
      <c r="BP1153" t="s">
        <v>5219</v>
      </c>
      <c r="BS1153" t="e">
        <f>_xlfn.XLOOKUP(AV1153,#REF!,#REF!)</f>
        <v>#REF!</v>
      </c>
    </row>
    <row r="1154" spans="2:71" x14ac:dyDescent="0.2">
      <c r="B1154">
        <f>+COUNTIF(F1154:F4321,F1154)</f>
        <v>2</v>
      </c>
      <c r="C1154" t="s">
        <v>94</v>
      </c>
      <c r="E1154" t="s">
        <v>3640</v>
      </c>
      <c r="F1154" t="s">
        <v>3641</v>
      </c>
      <c r="G1154" t="s">
        <v>3642</v>
      </c>
      <c r="H1154" s="1">
        <v>45824</v>
      </c>
      <c r="J1154" t="s">
        <v>4708</v>
      </c>
      <c r="K1154">
        <v>12</v>
      </c>
      <c r="L1154" t="s">
        <v>4667</v>
      </c>
      <c r="M1154" t="s">
        <v>3984</v>
      </c>
      <c r="N1154" t="s">
        <v>4668</v>
      </c>
      <c r="O1154" t="s">
        <v>98</v>
      </c>
      <c r="P1154" t="s">
        <v>99</v>
      </c>
      <c r="Q1154">
        <f t="shared" si="271"/>
        <v>31</v>
      </c>
      <c r="R1154" s="3">
        <v>321300</v>
      </c>
      <c r="S1154" s="3">
        <v>58550</v>
      </c>
      <c r="T1154" s="20">
        <v>0</v>
      </c>
      <c r="U1154" s="3">
        <f t="shared" si="281"/>
        <v>0</v>
      </c>
      <c r="V1154" s="21"/>
      <c r="W1154" s="3">
        <v>1287.2596153846155</v>
      </c>
      <c r="X1154" s="3">
        <v>743.75</v>
      </c>
      <c r="Y1154" s="22">
        <v>133.875</v>
      </c>
      <c r="Z1154">
        <v>75</v>
      </c>
      <c r="AB1154" s="3">
        <v>0</v>
      </c>
      <c r="AC1154" s="3">
        <v>4167</v>
      </c>
      <c r="AD1154" s="3">
        <f t="shared" si="277"/>
        <v>64956.884615384617</v>
      </c>
      <c r="AE1154" s="3">
        <v>4154.166666666667</v>
      </c>
      <c r="AG1154" s="3">
        <f t="shared" si="272"/>
        <v>69111.051282051281</v>
      </c>
      <c r="AJ1154" s="3">
        <v>0</v>
      </c>
      <c r="AK1154" t="s">
        <v>100</v>
      </c>
      <c r="AM1154" s="23">
        <v>0.05</v>
      </c>
      <c r="AN1154" s="24">
        <f t="shared" si="278"/>
        <v>69111.051282051281</v>
      </c>
      <c r="AO1154" s="25">
        <f t="shared" ref="AO1154:AO1217" si="283">AM1154*AN1154</f>
        <v>3455.5525641025642</v>
      </c>
      <c r="AP1154" s="3">
        <f t="shared" si="282"/>
        <v>29700</v>
      </c>
      <c r="AQ1154" s="24">
        <f t="shared" ref="AQ1154:AQ1217" si="284">AP1154*AM1154</f>
        <v>1485</v>
      </c>
      <c r="AR1154" s="24">
        <f t="shared" ref="AR1154:AR1217" si="285">AN1154+AO1154+AP1154+AQ1154</f>
        <v>103751.60384615384</v>
      </c>
      <c r="AS1154" s="24">
        <f t="shared" si="273"/>
        <v>98811.051282051281</v>
      </c>
      <c r="AT1154" t="s">
        <v>141</v>
      </c>
      <c r="AU1154" t="s">
        <v>141</v>
      </c>
      <c r="AV1154" t="s">
        <v>142</v>
      </c>
      <c r="AW1154">
        <v>2933</v>
      </c>
      <c r="AX1154" t="s">
        <v>143</v>
      </c>
      <c r="AY1154">
        <v>67.992199999999997</v>
      </c>
      <c r="AZ1154" s="3">
        <f t="shared" si="274"/>
        <v>1525.9339136864794</v>
      </c>
      <c r="BA1154" s="24">
        <f t="shared" si="275"/>
        <v>98811.051282051281</v>
      </c>
      <c r="BB1154" s="24">
        <f t="shared" si="276"/>
        <v>4940.5525641025597</v>
      </c>
      <c r="BD1154" t="s">
        <v>103</v>
      </c>
      <c r="BE1154">
        <v>1</v>
      </c>
      <c r="BG1154" t="s">
        <v>5306</v>
      </c>
      <c r="BI1154" t="s">
        <v>144</v>
      </c>
      <c r="BN1154" t="s">
        <v>5067</v>
      </c>
      <c r="BO1154" t="s">
        <v>5068</v>
      </c>
      <c r="BP1154" t="s">
        <v>5219</v>
      </c>
      <c r="BS1154" t="e">
        <f>_xlfn.XLOOKUP(AV1154,#REF!,#REF!)</f>
        <v>#REF!</v>
      </c>
    </row>
    <row r="1155" spans="2:71" x14ac:dyDescent="0.2">
      <c r="C1155" t="s">
        <v>94</v>
      </c>
      <c r="E1155" t="s">
        <v>3643</v>
      </c>
      <c r="F1155" t="s">
        <v>3644</v>
      </c>
      <c r="G1155" t="s">
        <v>3645</v>
      </c>
      <c r="H1155" s="1">
        <v>45824</v>
      </c>
      <c r="J1155" t="s">
        <v>4778</v>
      </c>
      <c r="K1155">
        <v>11</v>
      </c>
      <c r="L1155" t="s">
        <v>4667</v>
      </c>
      <c r="M1155" t="s">
        <v>3984</v>
      </c>
      <c r="N1155" t="s">
        <v>4668</v>
      </c>
      <c r="O1155" t="s">
        <v>98</v>
      </c>
      <c r="P1155" t="s">
        <v>99</v>
      </c>
      <c r="Q1155">
        <f t="shared" si="271"/>
        <v>31</v>
      </c>
      <c r="R1155" s="3">
        <v>260000</v>
      </c>
      <c r="S1155" s="3">
        <v>48333.333333333336</v>
      </c>
      <c r="T1155" s="20">
        <v>0</v>
      </c>
      <c r="U1155" s="3">
        <f t="shared" si="281"/>
        <v>0</v>
      </c>
      <c r="V1155" s="21"/>
      <c r="W1155" s="3">
        <v>1041.6666666666667</v>
      </c>
      <c r="X1155" s="3">
        <v>601.85185185185196</v>
      </c>
      <c r="Y1155" s="22">
        <v>108.33333333333334</v>
      </c>
      <c r="Z1155">
        <v>75</v>
      </c>
      <c r="AB1155" s="3">
        <v>0</v>
      </c>
      <c r="AC1155" s="3">
        <v>4167</v>
      </c>
      <c r="AD1155" s="3">
        <f t="shared" si="277"/>
        <v>54327.18518518519</v>
      </c>
      <c r="AE1155" s="3">
        <v>4154.166666666667</v>
      </c>
      <c r="AG1155" s="3">
        <f t="shared" si="272"/>
        <v>58481.351851851854</v>
      </c>
      <c r="AJ1155" s="3">
        <v>0</v>
      </c>
      <c r="AK1155" t="s">
        <v>100</v>
      </c>
      <c r="AM1155" s="23">
        <v>0.05</v>
      </c>
      <c r="AN1155" s="24">
        <f t="shared" si="278"/>
        <v>58481.351851851854</v>
      </c>
      <c r="AO1155" s="25">
        <f t="shared" si="283"/>
        <v>2924.067592592593</v>
      </c>
      <c r="AP1155" s="3">
        <f t="shared" si="282"/>
        <v>29700</v>
      </c>
      <c r="AQ1155" s="24">
        <f t="shared" si="284"/>
        <v>1485</v>
      </c>
      <c r="AR1155" s="24">
        <f t="shared" si="285"/>
        <v>92590.419444444444</v>
      </c>
      <c r="AS1155" s="24">
        <f t="shared" si="273"/>
        <v>88181.351851851854</v>
      </c>
      <c r="AT1155" t="s">
        <v>134</v>
      </c>
      <c r="AU1155" t="s">
        <v>134</v>
      </c>
      <c r="AV1155" t="s">
        <v>135</v>
      </c>
      <c r="AW1155">
        <v>35876</v>
      </c>
      <c r="AX1155" t="s">
        <v>136</v>
      </c>
      <c r="AY1155">
        <v>94.088300000000004</v>
      </c>
      <c r="AZ1155" s="3">
        <f t="shared" si="274"/>
        <v>984.08005505939036</v>
      </c>
      <c r="BA1155" s="24">
        <f t="shared" si="275"/>
        <v>88181.351851851854</v>
      </c>
      <c r="BB1155" s="24">
        <f t="shared" si="276"/>
        <v>4409.0675925925898</v>
      </c>
      <c r="BD1155" t="s">
        <v>103</v>
      </c>
      <c r="BE1155">
        <v>1</v>
      </c>
      <c r="BG1155" t="s">
        <v>5305</v>
      </c>
      <c r="BI1155" t="s">
        <v>144</v>
      </c>
      <c r="BN1155" t="s">
        <v>5067</v>
      </c>
      <c r="BO1155" t="s">
        <v>5071</v>
      </c>
      <c r="BP1155" t="s">
        <v>5076</v>
      </c>
      <c r="BS1155" t="e">
        <f>_xlfn.XLOOKUP(AV1155,#REF!,#REF!)</f>
        <v>#REF!</v>
      </c>
    </row>
    <row r="1156" spans="2:71" x14ac:dyDescent="0.2">
      <c r="C1156" t="s">
        <v>94</v>
      </c>
      <c r="E1156" t="s">
        <v>3646</v>
      </c>
      <c r="F1156" t="s">
        <v>3647</v>
      </c>
      <c r="G1156" t="s">
        <v>3648</v>
      </c>
      <c r="H1156" s="1">
        <v>45824</v>
      </c>
      <c r="J1156" t="s">
        <v>4778</v>
      </c>
      <c r="K1156">
        <v>11</v>
      </c>
      <c r="L1156" t="s">
        <v>4667</v>
      </c>
      <c r="M1156" t="s">
        <v>3984</v>
      </c>
      <c r="N1156" t="s">
        <v>4668</v>
      </c>
      <c r="O1156" t="s">
        <v>98</v>
      </c>
      <c r="P1156" t="s">
        <v>99</v>
      </c>
      <c r="Q1156">
        <f t="shared" ref="Q1156:Q1219" si="286">IF(IF(ISBLANK(I1156),"",MONTH(I1156))&lt;&gt;MONTH($Q$1),IF(($Q$1-H1156)&gt;30,DAY(EOMONTH($Q$1,0)),EOMONTH($Q$1,0)-H1156+1),DAY(I1156))</f>
        <v>31</v>
      </c>
      <c r="R1156" s="3">
        <v>275000</v>
      </c>
      <c r="S1156" s="3">
        <v>50833.333333333336</v>
      </c>
      <c r="T1156" s="20">
        <v>0</v>
      </c>
      <c r="U1156" s="3">
        <f t="shared" si="281"/>
        <v>0</v>
      </c>
      <c r="V1156" s="21"/>
      <c r="W1156" s="3">
        <v>1101.7628205128206</v>
      </c>
      <c r="X1156" s="3">
        <v>636.57407407407413</v>
      </c>
      <c r="Y1156" s="22">
        <v>114.58333333333334</v>
      </c>
      <c r="Z1156">
        <v>75</v>
      </c>
      <c r="AB1156" s="3">
        <v>0</v>
      </c>
      <c r="AC1156" s="3">
        <v>4167</v>
      </c>
      <c r="AD1156" s="3">
        <f t="shared" si="277"/>
        <v>56928.253561253565</v>
      </c>
      <c r="AE1156" s="3">
        <v>4154.166666666667</v>
      </c>
      <c r="AG1156" s="3">
        <f t="shared" ref="AG1156:AG1219" si="287">AD1156+AE1156</f>
        <v>61082.420227920229</v>
      </c>
      <c r="AJ1156" s="3">
        <v>0</v>
      </c>
      <c r="AK1156" t="s">
        <v>100</v>
      </c>
      <c r="AM1156" s="23">
        <v>0.05</v>
      </c>
      <c r="AN1156" s="24">
        <f t="shared" si="278"/>
        <v>61082.420227920229</v>
      </c>
      <c r="AO1156" s="25">
        <f t="shared" si="283"/>
        <v>3054.1210113960115</v>
      </c>
      <c r="AP1156" s="3">
        <f t="shared" si="282"/>
        <v>29700</v>
      </c>
      <c r="AQ1156" s="24">
        <f t="shared" si="284"/>
        <v>1485</v>
      </c>
      <c r="AR1156" s="24">
        <f t="shared" si="285"/>
        <v>95321.541239316241</v>
      </c>
      <c r="AS1156" s="24">
        <f t="shared" ref="AS1156:AS1219" si="288">+AN1156+AP1156</f>
        <v>90782.420227920229</v>
      </c>
      <c r="AT1156" t="s">
        <v>134</v>
      </c>
      <c r="AU1156" t="s">
        <v>134</v>
      </c>
      <c r="AV1156" t="s">
        <v>135</v>
      </c>
      <c r="AW1156">
        <v>35876</v>
      </c>
      <c r="AX1156" t="s">
        <v>136</v>
      </c>
      <c r="AY1156">
        <v>94.088300000000004</v>
      </c>
      <c r="AZ1156" s="3">
        <f t="shared" ref="AZ1156:AZ1219" si="289">AR1156/AY1156</f>
        <v>1013.107275179977</v>
      </c>
      <c r="BA1156" s="24">
        <f t="shared" ref="BA1156:BA1219" si="290">AS1156</f>
        <v>90782.420227920229</v>
      </c>
      <c r="BB1156" s="24">
        <f t="shared" ref="BB1156:BB1219" si="291">AR1156-AS1156</f>
        <v>4539.1210113960115</v>
      </c>
      <c r="BD1156" t="s">
        <v>103</v>
      </c>
      <c r="BE1156">
        <v>1</v>
      </c>
      <c r="BG1156" t="s">
        <v>5305</v>
      </c>
      <c r="BI1156" t="s">
        <v>144</v>
      </c>
      <c r="BN1156" t="s">
        <v>5067</v>
      </c>
      <c r="BO1156" t="s">
        <v>5071</v>
      </c>
      <c r="BP1156" t="s">
        <v>5076</v>
      </c>
      <c r="BS1156" t="e">
        <f>_xlfn.XLOOKUP(AV1156,#REF!,#REF!)</f>
        <v>#REF!</v>
      </c>
    </row>
    <row r="1157" spans="2:71" x14ac:dyDescent="0.2">
      <c r="C1157" t="s">
        <v>94</v>
      </c>
      <c r="E1157" t="s">
        <v>3649</v>
      </c>
      <c r="F1157" t="s">
        <v>3650</v>
      </c>
      <c r="G1157" t="s">
        <v>3651</v>
      </c>
      <c r="H1157" s="1">
        <v>45824</v>
      </c>
      <c r="J1157" t="s">
        <v>4778</v>
      </c>
      <c r="K1157">
        <v>11</v>
      </c>
      <c r="L1157" t="s">
        <v>4667</v>
      </c>
      <c r="M1157" t="s">
        <v>3984</v>
      </c>
      <c r="N1157" t="s">
        <v>4668</v>
      </c>
      <c r="O1157" t="s">
        <v>98</v>
      </c>
      <c r="P1157" t="s">
        <v>99</v>
      </c>
      <c r="Q1157">
        <f t="shared" si="286"/>
        <v>31</v>
      </c>
      <c r="R1157" s="3">
        <v>290000</v>
      </c>
      <c r="S1157" s="3">
        <v>53333.333333333336</v>
      </c>
      <c r="T1157" s="20">
        <v>0</v>
      </c>
      <c r="U1157" s="3">
        <f t="shared" si="281"/>
        <v>0</v>
      </c>
      <c r="V1157" s="21"/>
      <c r="W1157" s="3">
        <v>1161.8589743589744</v>
      </c>
      <c r="X1157" s="3">
        <v>671.2962962962963</v>
      </c>
      <c r="Y1157" s="22">
        <v>120.83333333333334</v>
      </c>
      <c r="Z1157">
        <v>75</v>
      </c>
      <c r="AB1157" s="3">
        <v>0</v>
      </c>
      <c r="AC1157" s="3">
        <v>4167</v>
      </c>
      <c r="AD1157" s="3">
        <f t="shared" si="277"/>
        <v>59529.321937321947</v>
      </c>
      <c r="AE1157" s="3">
        <v>4154.166666666667</v>
      </c>
      <c r="AG1157" s="3">
        <f t="shared" si="287"/>
        <v>63683.488603988611</v>
      </c>
      <c r="AJ1157" s="3">
        <v>0</v>
      </c>
      <c r="AK1157" t="s">
        <v>100</v>
      </c>
      <c r="AM1157" s="23">
        <v>0.05</v>
      </c>
      <c r="AN1157" s="24">
        <f t="shared" si="278"/>
        <v>63683.488603988611</v>
      </c>
      <c r="AO1157" s="25">
        <f t="shared" si="283"/>
        <v>3184.1744301994308</v>
      </c>
      <c r="AP1157" s="3">
        <f t="shared" si="282"/>
        <v>29700</v>
      </c>
      <c r="AQ1157" s="24">
        <f t="shared" si="284"/>
        <v>1485</v>
      </c>
      <c r="AR1157" s="24">
        <f t="shared" si="285"/>
        <v>98052.663034188037</v>
      </c>
      <c r="AS1157" s="24">
        <f t="shared" si="288"/>
        <v>93383.488603988604</v>
      </c>
      <c r="AT1157" t="s">
        <v>134</v>
      </c>
      <c r="AU1157" t="s">
        <v>134</v>
      </c>
      <c r="AV1157" t="s">
        <v>135</v>
      </c>
      <c r="AW1157">
        <v>35875</v>
      </c>
      <c r="AX1157" t="s">
        <v>136</v>
      </c>
      <c r="AY1157">
        <v>94.088300000000004</v>
      </c>
      <c r="AZ1157" s="3">
        <f t="shared" si="289"/>
        <v>1042.1344953005637</v>
      </c>
      <c r="BA1157" s="24">
        <f t="shared" si="290"/>
        <v>93383.488603988604</v>
      </c>
      <c r="BB1157" s="24">
        <f t="shared" si="291"/>
        <v>4669.1744301994331</v>
      </c>
      <c r="BD1157" t="s">
        <v>103</v>
      </c>
      <c r="BE1157">
        <v>1</v>
      </c>
      <c r="BG1157" t="s">
        <v>5305</v>
      </c>
      <c r="BI1157" t="s">
        <v>144</v>
      </c>
      <c r="BN1157" t="s">
        <v>5067</v>
      </c>
      <c r="BO1157" t="s">
        <v>5071</v>
      </c>
      <c r="BP1157" t="s">
        <v>5076</v>
      </c>
      <c r="BS1157" t="e">
        <f>_xlfn.XLOOKUP(AV1157,#REF!,#REF!)</f>
        <v>#REF!</v>
      </c>
    </row>
    <row r="1158" spans="2:71" x14ac:dyDescent="0.2">
      <c r="C1158" t="s">
        <v>94</v>
      </c>
      <c r="E1158" t="s">
        <v>3652</v>
      </c>
      <c r="F1158" t="s">
        <v>3653</v>
      </c>
      <c r="G1158" t="s">
        <v>3654</v>
      </c>
      <c r="H1158" s="1">
        <v>45824</v>
      </c>
      <c r="J1158" t="s">
        <v>4708</v>
      </c>
      <c r="K1158">
        <v>12</v>
      </c>
      <c r="L1158" t="s">
        <v>4703</v>
      </c>
      <c r="M1158" t="s">
        <v>293</v>
      </c>
      <c r="N1158" t="s">
        <v>4911</v>
      </c>
      <c r="O1158" t="s">
        <v>98</v>
      </c>
      <c r="P1158" t="s">
        <v>99</v>
      </c>
      <c r="Q1158">
        <f t="shared" si="286"/>
        <v>31</v>
      </c>
      <c r="R1158" s="3">
        <v>437000</v>
      </c>
      <c r="S1158" s="3">
        <v>72833.333333333328</v>
      </c>
      <c r="T1158" s="20">
        <v>0</v>
      </c>
      <c r="U1158" s="3">
        <f t="shared" si="281"/>
        <v>0</v>
      </c>
      <c r="V1158" s="21">
        <v>4500</v>
      </c>
      <c r="W1158" s="3">
        <v>1750.8012820512822</v>
      </c>
      <c r="X1158" s="3">
        <v>1011.5740740740741</v>
      </c>
      <c r="Y1158" s="22">
        <v>182.08333333333331</v>
      </c>
      <c r="Z1158">
        <v>75</v>
      </c>
      <c r="AB1158" s="3">
        <v>0</v>
      </c>
      <c r="AC1158" s="3">
        <v>4167</v>
      </c>
      <c r="AD1158" s="3">
        <f t="shared" si="277"/>
        <v>84519.792022792011</v>
      </c>
      <c r="AE1158" s="3">
        <v>5687.5</v>
      </c>
      <c r="AG1158" s="3">
        <f t="shared" si="287"/>
        <v>90207.292022792011</v>
      </c>
      <c r="AJ1158" s="3">
        <v>0</v>
      </c>
      <c r="AK1158" t="s">
        <v>100</v>
      </c>
      <c r="AM1158" s="23">
        <v>8.5000000000000006E-2</v>
      </c>
      <c r="AN1158" s="24">
        <f t="shared" si="278"/>
        <v>90207.292022792011</v>
      </c>
      <c r="AO1158" s="25">
        <f t="shared" si="283"/>
        <v>7667.6198219373218</v>
      </c>
      <c r="AP1158" s="3">
        <v>0</v>
      </c>
      <c r="AQ1158" s="24">
        <f t="shared" si="284"/>
        <v>0</v>
      </c>
      <c r="AR1158" s="24">
        <f t="shared" si="285"/>
        <v>97874.911844729329</v>
      </c>
      <c r="AS1158" s="24">
        <f t="shared" si="288"/>
        <v>90207.292022792011</v>
      </c>
      <c r="AT1158" t="s">
        <v>632</v>
      </c>
      <c r="AU1158" t="s">
        <v>1837</v>
      </c>
      <c r="AV1158" t="s">
        <v>1838</v>
      </c>
      <c r="AW1158" t="s">
        <v>4949</v>
      </c>
      <c r="AX1158" t="s">
        <v>169</v>
      </c>
      <c r="AY1158">
        <v>1</v>
      </c>
      <c r="AZ1158" s="3">
        <f t="shared" si="289"/>
        <v>97874.911844729329</v>
      </c>
      <c r="BA1158" s="24">
        <f t="shared" si="290"/>
        <v>90207.292022792011</v>
      </c>
      <c r="BB1158" s="24">
        <f t="shared" si="291"/>
        <v>7667.6198219373182</v>
      </c>
      <c r="BD1158" t="s">
        <v>103</v>
      </c>
      <c r="BE1158">
        <v>1</v>
      </c>
      <c r="BG1158" t="s">
        <v>5317</v>
      </c>
      <c r="BI1158" t="s">
        <v>312</v>
      </c>
      <c r="BN1158" t="s">
        <v>5221</v>
      </c>
      <c r="BO1158" t="s">
        <v>5061</v>
      </c>
      <c r="BP1158" t="s">
        <v>5144</v>
      </c>
      <c r="BS1158" t="e">
        <f>_xlfn.XLOOKUP(AV1158,#REF!,#REF!)</f>
        <v>#REF!</v>
      </c>
    </row>
    <row r="1159" spans="2:71" x14ac:dyDescent="0.2">
      <c r="C1159" t="s">
        <v>94</v>
      </c>
      <c r="E1159" t="s">
        <v>3655</v>
      </c>
      <c r="F1159" t="s">
        <v>3656</v>
      </c>
      <c r="G1159" t="s">
        <v>3657</v>
      </c>
      <c r="H1159" s="1">
        <v>45824</v>
      </c>
      <c r="J1159" t="s">
        <v>4697</v>
      </c>
      <c r="K1159">
        <v>14</v>
      </c>
      <c r="L1159" t="s">
        <v>4691</v>
      </c>
      <c r="M1159" t="s">
        <v>4444</v>
      </c>
      <c r="N1159" t="s">
        <v>4668</v>
      </c>
      <c r="O1159" t="s">
        <v>98</v>
      </c>
      <c r="P1159" t="s">
        <v>99</v>
      </c>
      <c r="Q1159">
        <f t="shared" si="286"/>
        <v>31</v>
      </c>
      <c r="R1159" s="3">
        <v>750000</v>
      </c>
      <c r="S1159" s="3">
        <v>125000</v>
      </c>
      <c r="T1159" s="20">
        <v>0</v>
      </c>
      <c r="U1159" s="3">
        <f t="shared" si="281"/>
        <v>0</v>
      </c>
      <c r="V1159" s="21"/>
      <c r="W1159" s="3">
        <v>3004.8076923076919</v>
      </c>
      <c r="X1159" s="3">
        <v>1736.1111111111111</v>
      </c>
      <c r="Y1159" s="22">
        <v>312.5</v>
      </c>
      <c r="Z1159">
        <v>75</v>
      </c>
      <c r="AB1159" s="3">
        <v>0</v>
      </c>
      <c r="AC1159" s="3">
        <v>4167</v>
      </c>
      <c r="AD1159" s="3">
        <f t="shared" si="277"/>
        <v>134295.41880341881</v>
      </c>
      <c r="AE1159" s="3">
        <v>7046.666666666667</v>
      </c>
      <c r="AG1159" s="3">
        <f t="shared" si="287"/>
        <v>141342.08547008547</v>
      </c>
      <c r="AJ1159" s="3">
        <v>0</v>
      </c>
      <c r="AK1159" t="s">
        <v>100</v>
      </c>
      <c r="AM1159" s="23">
        <v>0.1</v>
      </c>
      <c r="AN1159" s="24">
        <f t="shared" si="278"/>
        <v>141342.08547008547</v>
      </c>
      <c r="AO1159" s="25">
        <f t="shared" si="283"/>
        <v>14134.208547008548</v>
      </c>
      <c r="AP1159" s="3">
        <f t="shared" ref="AP1159:AP1174" si="292">+(29700/31)*Q1159</f>
        <v>29700</v>
      </c>
      <c r="AQ1159" s="24">
        <f t="shared" si="284"/>
        <v>2970</v>
      </c>
      <c r="AR1159" s="24">
        <f t="shared" si="285"/>
        <v>188146.29401709401</v>
      </c>
      <c r="AS1159" s="24">
        <f t="shared" si="288"/>
        <v>171042.08547008547</v>
      </c>
      <c r="AT1159" t="s">
        <v>4779</v>
      </c>
      <c r="AU1159" t="s">
        <v>188</v>
      </c>
      <c r="AV1159" t="s">
        <v>189</v>
      </c>
      <c r="AW1159">
        <v>6006</v>
      </c>
      <c r="AX1159" t="s">
        <v>190</v>
      </c>
      <c r="AY1159">
        <v>65.109899999999996</v>
      </c>
      <c r="AZ1159" s="3">
        <f t="shared" si="289"/>
        <v>2889.67259997472</v>
      </c>
      <c r="BA1159" s="24">
        <f t="shared" si="290"/>
        <v>171042.08547008547</v>
      </c>
      <c r="BB1159" s="24">
        <f t="shared" si="291"/>
        <v>17104.208547008544</v>
      </c>
      <c r="BD1159" t="s">
        <v>103</v>
      </c>
      <c r="BE1159">
        <v>1</v>
      </c>
      <c r="BG1159" t="s">
        <v>5308</v>
      </c>
      <c r="BI1159" t="s">
        <v>451</v>
      </c>
      <c r="BN1159" t="s">
        <v>5139</v>
      </c>
      <c r="BO1159" t="s">
        <v>188</v>
      </c>
      <c r="BP1159" t="s">
        <v>188</v>
      </c>
      <c r="BS1159" t="e">
        <f>_xlfn.XLOOKUP(AV1159,#REF!,#REF!)</f>
        <v>#REF!</v>
      </c>
    </row>
    <row r="1160" spans="2:71" x14ac:dyDescent="0.2">
      <c r="C1160" t="s">
        <v>94</v>
      </c>
      <c r="E1160" t="s">
        <v>3658</v>
      </c>
      <c r="F1160" t="s">
        <v>3659</v>
      </c>
      <c r="G1160" t="s">
        <v>3660</v>
      </c>
      <c r="H1160" s="1">
        <v>45826</v>
      </c>
      <c r="J1160" t="s">
        <v>4678</v>
      </c>
      <c r="K1160">
        <v>15</v>
      </c>
      <c r="L1160" t="s">
        <v>4691</v>
      </c>
      <c r="M1160" t="s">
        <v>4444</v>
      </c>
      <c r="N1160" t="s">
        <v>4668</v>
      </c>
      <c r="O1160" t="s">
        <v>98</v>
      </c>
      <c r="P1160" t="s">
        <v>99</v>
      </c>
      <c r="Q1160">
        <f t="shared" si="286"/>
        <v>31</v>
      </c>
      <c r="R1160" s="3">
        <v>900000</v>
      </c>
      <c r="S1160" s="3">
        <v>150000</v>
      </c>
      <c r="T1160" s="20">
        <v>0</v>
      </c>
      <c r="U1160" s="3">
        <f t="shared" si="281"/>
        <v>0</v>
      </c>
      <c r="V1160" s="21"/>
      <c r="W1160" s="3">
        <v>3605.7692307692309</v>
      </c>
      <c r="X1160" s="3">
        <v>2083.3333333333335</v>
      </c>
      <c r="Y1160" s="22">
        <v>375</v>
      </c>
      <c r="Z1160">
        <v>75</v>
      </c>
      <c r="AB1160" s="3">
        <v>0</v>
      </c>
      <c r="AC1160" s="3">
        <v>4167</v>
      </c>
      <c r="AD1160" s="3">
        <f t="shared" si="277"/>
        <v>160306.10256410256</v>
      </c>
      <c r="AE1160" s="3">
        <v>7046.666666666667</v>
      </c>
      <c r="AG1160" s="3">
        <f t="shared" si="287"/>
        <v>167352.76923076922</v>
      </c>
      <c r="AJ1160" s="3">
        <v>0</v>
      </c>
      <c r="AK1160" t="s">
        <v>100</v>
      </c>
      <c r="AM1160" s="23">
        <v>0.1</v>
      </c>
      <c r="AN1160" s="24">
        <f t="shared" si="278"/>
        <v>167352.76923076922</v>
      </c>
      <c r="AO1160" s="25">
        <f t="shared" si="283"/>
        <v>16735.276923076923</v>
      </c>
      <c r="AP1160" s="3">
        <f t="shared" si="292"/>
        <v>29700</v>
      </c>
      <c r="AQ1160" s="24">
        <f t="shared" si="284"/>
        <v>2970</v>
      </c>
      <c r="AR1160" s="24">
        <f t="shared" si="285"/>
        <v>216758.04615384614</v>
      </c>
      <c r="AS1160" s="24">
        <f t="shared" si="288"/>
        <v>197052.76923076922</v>
      </c>
      <c r="AT1160" t="s">
        <v>632</v>
      </c>
      <c r="AU1160" t="s">
        <v>632</v>
      </c>
      <c r="AV1160" t="s">
        <v>633</v>
      </c>
      <c r="AW1160" t="s">
        <v>4979</v>
      </c>
      <c r="AX1160" t="s">
        <v>157</v>
      </c>
      <c r="AY1160">
        <v>125.569</v>
      </c>
      <c r="AZ1160" s="3">
        <f t="shared" si="289"/>
        <v>1726.2066764396159</v>
      </c>
      <c r="BA1160" s="24">
        <f t="shared" si="290"/>
        <v>197052.76923076922</v>
      </c>
      <c r="BB1160" s="24">
        <f t="shared" si="291"/>
        <v>19705.276923076919</v>
      </c>
      <c r="BD1160" t="s">
        <v>103</v>
      </c>
      <c r="BE1160">
        <v>1</v>
      </c>
      <c r="BG1160" t="s">
        <v>5310</v>
      </c>
      <c r="BI1160" t="s">
        <v>435</v>
      </c>
      <c r="BN1160" t="s">
        <v>5119</v>
      </c>
      <c r="BO1160" t="s">
        <v>5132</v>
      </c>
      <c r="BP1160" t="s">
        <v>5144</v>
      </c>
      <c r="BS1160" t="e">
        <f>_xlfn.XLOOKUP(AV1160,#REF!,#REF!)</f>
        <v>#REF!</v>
      </c>
    </row>
    <row r="1161" spans="2:71" x14ac:dyDescent="0.2">
      <c r="C1161" t="s">
        <v>94</v>
      </c>
      <c r="E1161" t="s">
        <v>3661</v>
      </c>
      <c r="F1161" t="s">
        <v>3662</v>
      </c>
      <c r="G1161" t="s">
        <v>3663</v>
      </c>
      <c r="H1161" s="1">
        <v>45838</v>
      </c>
      <c r="J1161" t="s">
        <v>4778</v>
      </c>
      <c r="K1161">
        <v>11</v>
      </c>
      <c r="L1161" t="s">
        <v>4667</v>
      </c>
      <c r="M1161" t="s">
        <v>3984</v>
      </c>
      <c r="N1161" t="s">
        <v>4668</v>
      </c>
      <c r="O1161" t="s">
        <v>98</v>
      </c>
      <c r="P1161" t="s">
        <v>99</v>
      </c>
      <c r="Q1161">
        <f t="shared" si="286"/>
        <v>31</v>
      </c>
      <c r="R1161" s="3">
        <v>291150</v>
      </c>
      <c r="S1161" s="3">
        <v>48525</v>
      </c>
      <c r="T1161" s="20">
        <v>0</v>
      </c>
      <c r="U1161" s="3">
        <f t="shared" si="281"/>
        <v>0</v>
      </c>
      <c r="V1161" s="21"/>
      <c r="W1161" s="3">
        <v>1166.4663461538462</v>
      </c>
      <c r="X1161" s="3">
        <v>673.95833333333337</v>
      </c>
      <c r="Y1161" s="22">
        <v>121.3125</v>
      </c>
      <c r="Z1161">
        <v>75</v>
      </c>
      <c r="AB1161" s="3">
        <v>0</v>
      </c>
      <c r="AC1161" s="3">
        <v>4167</v>
      </c>
      <c r="AD1161" s="3">
        <f t="shared" ref="AD1161:AD1224" si="293">S1161+U1161+V1161+W1161+X1161+Y1161+Z1161+AA1161+AB1161+AC1161</f>
        <v>54728.73717948718</v>
      </c>
      <c r="AE1161" s="3">
        <v>4154.166666666667</v>
      </c>
      <c r="AG1161" s="3">
        <f t="shared" si="287"/>
        <v>58882.903846153844</v>
      </c>
      <c r="AJ1161" s="3">
        <v>4428.6782206037651</v>
      </c>
      <c r="AK1161" t="s">
        <v>166</v>
      </c>
      <c r="AL1161" t="s">
        <v>165</v>
      </c>
      <c r="AM1161" s="23">
        <v>0.05</v>
      </c>
      <c r="AN1161" s="24">
        <f t="shared" si="278"/>
        <v>63311.582066757612</v>
      </c>
      <c r="AO1161" s="25">
        <f t="shared" si="283"/>
        <v>3165.579103337881</v>
      </c>
      <c r="AP1161" s="3">
        <f t="shared" si="292"/>
        <v>29700</v>
      </c>
      <c r="AQ1161" s="24">
        <f t="shared" si="284"/>
        <v>1485</v>
      </c>
      <c r="AR1161" s="24">
        <f t="shared" si="285"/>
        <v>97662.161170095496</v>
      </c>
      <c r="AS1161" s="24">
        <f t="shared" si="288"/>
        <v>93011.582066757604</v>
      </c>
      <c r="AT1161" t="s">
        <v>225</v>
      </c>
      <c r="AU1161" t="s">
        <v>225</v>
      </c>
      <c r="AV1161" t="s">
        <v>156</v>
      </c>
      <c r="AW1161" t="s">
        <v>4865</v>
      </c>
      <c r="AX1161" t="s">
        <v>157</v>
      </c>
      <c r="AY1161">
        <v>125.569</v>
      </c>
      <c r="AZ1161" s="3">
        <f t="shared" si="289"/>
        <v>777.75693977092669</v>
      </c>
      <c r="BA1161" s="24">
        <f t="shared" si="290"/>
        <v>93011.582066757604</v>
      </c>
      <c r="BB1161" s="24">
        <f t="shared" si="291"/>
        <v>4650.5791033378919</v>
      </c>
      <c r="BD1161" t="s">
        <v>103</v>
      </c>
      <c r="BE1161">
        <v>1</v>
      </c>
      <c r="BG1161" t="s">
        <v>5309</v>
      </c>
      <c r="BI1161" t="s">
        <v>144</v>
      </c>
      <c r="BN1161" t="s">
        <v>5067</v>
      </c>
      <c r="BO1161" t="s">
        <v>5074</v>
      </c>
      <c r="BP1161" t="s">
        <v>5169</v>
      </c>
      <c r="BS1161" t="e">
        <f>_xlfn.XLOOKUP(AV1161,#REF!,#REF!)</f>
        <v>#REF!</v>
      </c>
    </row>
    <row r="1162" spans="2:71" x14ac:dyDescent="0.2">
      <c r="C1162" t="s">
        <v>94</v>
      </c>
      <c r="E1162" t="s">
        <v>3664</v>
      </c>
      <c r="F1162" t="s">
        <v>3665</v>
      </c>
      <c r="G1162" t="s">
        <v>3666</v>
      </c>
      <c r="H1162" s="1">
        <v>45838</v>
      </c>
      <c r="J1162" t="s">
        <v>4778</v>
      </c>
      <c r="K1162">
        <v>11</v>
      </c>
      <c r="L1162" t="s">
        <v>4667</v>
      </c>
      <c r="M1162" t="s">
        <v>3984</v>
      </c>
      <c r="N1162" t="s">
        <v>4668</v>
      </c>
      <c r="O1162" t="s">
        <v>98</v>
      </c>
      <c r="P1162" t="s">
        <v>99</v>
      </c>
      <c r="Q1162">
        <f t="shared" si="286"/>
        <v>31</v>
      </c>
      <c r="R1162" s="3">
        <v>291150</v>
      </c>
      <c r="S1162" s="3">
        <v>48525</v>
      </c>
      <c r="T1162" s="20">
        <v>0</v>
      </c>
      <c r="U1162" s="3">
        <f t="shared" si="281"/>
        <v>0</v>
      </c>
      <c r="V1162" s="21"/>
      <c r="W1162" s="3">
        <v>1166.4663461538462</v>
      </c>
      <c r="X1162" s="3">
        <v>673.95833333333337</v>
      </c>
      <c r="Y1162" s="22">
        <v>121.3125</v>
      </c>
      <c r="Z1162">
        <v>75</v>
      </c>
      <c r="AB1162" s="3">
        <v>0</v>
      </c>
      <c r="AC1162" s="3">
        <v>4167</v>
      </c>
      <c r="AD1162" s="3">
        <f t="shared" si="293"/>
        <v>54728.73717948718</v>
      </c>
      <c r="AE1162" s="3">
        <v>4154.166666666667</v>
      </c>
      <c r="AG1162" s="3">
        <f t="shared" si="287"/>
        <v>58882.903846153844</v>
      </c>
      <c r="AJ1162" s="3">
        <v>4428.6782206037651</v>
      </c>
      <c r="AK1162" t="s">
        <v>166</v>
      </c>
      <c r="AL1162" t="s">
        <v>165</v>
      </c>
      <c r="AM1162" s="23">
        <v>0.05</v>
      </c>
      <c r="AN1162" s="24">
        <f t="shared" si="278"/>
        <v>63311.582066757612</v>
      </c>
      <c r="AO1162" s="25">
        <f t="shared" si="283"/>
        <v>3165.579103337881</v>
      </c>
      <c r="AP1162" s="3">
        <f t="shared" si="292"/>
        <v>29700</v>
      </c>
      <c r="AQ1162" s="24">
        <f t="shared" si="284"/>
        <v>1485</v>
      </c>
      <c r="AR1162" s="24">
        <f t="shared" si="285"/>
        <v>97662.161170095496</v>
      </c>
      <c r="AS1162" s="24">
        <f t="shared" si="288"/>
        <v>93011.582066757604</v>
      </c>
      <c r="AT1162" t="s">
        <v>225</v>
      </c>
      <c r="AU1162" t="s">
        <v>225</v>
      </c>
      <c r="AV1162" t="s">
        <v>156</v>
      </c>
      <c r="AW1162" t="s">
        <v>4865</v>
      </c>
      <c r="AX1162" t="s">
        <v>157</v>
      </c>
      <c r="AY1162">
        <v>125.569</v>
      </c>
      <c r="AZ1162" s="3">
        <f t="shared" si="289"/>
        <v>777.75693977092669</v>
      </c>
      <c r="BA1162" s="24">
        <f t="shared" si="290"/>
        <v>93011.582066757604</v>
      </c>
      <c r="BB1162" s="24">
        <f t="shared" si="291"/>
        <v>4650.5791033378919</v>
      </c>
      <c r="BD1162" t="s">
        <v>103</v>
      </c>
      <c r="BE1162">
        <v>1</v>
      </c>
      <c r="BG1162" t="s">
        <v>5309</v>
      </c>
      <c r="BI1162" t="s">
        <v>144</v>
      </c>
      <c r="BN1162" t="s">
        <v>5067</v>
      </c>
      <c r="BO1162" t="s">
        <v>5074</v>
      </c>
      <c r="BP1162" t="s">
        <v>5169</v>
      </c>
      <c r="BS1162" t="e">
        <f>_xlfn.XLOOKUP(AV1162,#REF!,#REF!)</f>
        <v>#REF!</v>
      </c>
    </row>
    <row r="1163" spans="2:71" x14ac:dyDescent="0.2">
      <c r="B1163">
        <f>+COUNTIF(F1163:F4330,F1163)</f>
        <v>2</v>
      </c>
      <c r="C1163" t="s">
        <v>94</v>
      </c>
      <c r="E1163" t="s">
        <v>3667</v>
      </c>
      <c r="F1163" t="s">
        <v>3668</v>
      </c>
      <c r="G1163" t="s">
        <v>3669</v>
      </c>
      <c r="H1163" s="1">
        <v>45838</v>
      </c>
      <c r="J1163" t="s">
        <v>4708</v>
      </c>
      <c r="K1163">
        <v>12</v>
      </c>
      <c r="L1163" t="s">
        <v>4667</v>
      </c>
      <c r="M1163" t="s">
        <v>3984</v>
      </c>
      <c r="N1163" t="s">
        <v>4668</v>
      </c>
      <c r="O1163" t="s">
        <v>98</v>
      </c>
      <c r="P1163" t="s">
        <v>99</v>
      </c>
      <c r="Q1163">
        <f t="shared" si="286"/>
        <v>31</v>
      </c>
      <c r="R1163" s="3">
        <v>325000</v>
      </c>
      <c r="S1163" s="3">
        <v>59166.666666666664</v>
      </c>
      <c r="T1163" s="20">
        <v>0</v>
      </c>
      <c r="U1163" s="3">
        <f t="shared" si="281"/>
        <v>0</v>
      </c>
      <c r="V1163" s="21"/>
      <c r="W1163" s="3">
        <v>1302.0833333333333</v>
      </c>
      <c r="X1163" s="3">
        <v>752.31481481481489</v>
      </c>
      <c r="Y1163" s="22">
        <v>135.41666666666666</v>
      </c>
      <c r="Z1163">
        <v>75</v>
      </c>
      <c r="AB1163" s="3">
        <v>0</v>
      </c>
      <c r="AC1163" s="3">
        <v>4167</v>
      </c>
      <c r="AD1163" s="3">
        <f t="shared" si="293"/>
        <v>65598.481481481489</v>
      </c>
      <c r="AE1163" s="3">
        <v>4154.166666666667</v>
      </c>
      <c r="AG1163" s="3">
        <f t="shared" si="287"/>
        <v>69752.648148148161</v>
      </c>
      <c r="AJ1163" s="3">
        <v>0</v>
      </c>
      <c r="AK1163" t="s">
        <v>100</v>
      </c>
      <c r="AM1163" s="23">
        <v>0.05</v>
      </c>
      <c r="AN1163" s="24">
        <f t="shared" si="278"/>
        <v>69752.648148148161</v>
      </c>
      <c r="AO1163" s="25">
        <f t="shared" si="283"/>
        <v>3487.6324074074082</v>
      </c>
      <c r="AP1163" s="3">
        <f t="shared" si="292"/>
        <v>29700</v>
      </c>
      <c r="AQ1163" s="24">
        <f t="shared" si="284"/>
        <v>1485</v>
      </c>
      <c r="AR1163" s="24">
        <f t="shared" si="285"/>
        <v>104425.28055555557</v>
      </c>
      <c r="AS1163" s="24">
        <f t="shared" si="288"/>
        <v>99452.648148148161</v>
      </c>
      <c r="AT1163" t="s">
        <v>141</v>
      </c>
      <c r="AU1163" t="s">
        <v>141</v>
      </c>
      <c r="AV1163" t="s">
        <v>142</v>
      </c>
      <c r="AW1163">
        <v>2933</v>
      </c>
      <c r="AX1163" t="s">
        <v>143</v>
      </c>
      <c r="AY1163">
        <v>67.992199999999997</v>
      </c>
      <c r="AZ1163" s="3">
        <f t="shared" si="289"/>
        <v>1535.8420606415966</v>
      </c>
      <c r="BA1163" s="24">
        <f t="shared" si="290"/>
        <v>99452.648148148161</v>
      </c>
      <c r="BB1163" s="24">
        <f t="shared" si="291"/>
        <v>4972.6324074074073</v>
      </c>
      <c r="BD1163" t="s">
        <v>103</v>
      </c>
      <c r="BE1163">
        <v>1</v>
      </c>
      <c r="BG1163" t="s">
        <v>5306</v>
      </c>
      <c r="BI1163" t="s">
        <v>144</v>
      </c>
      <c r="BN1163" t="s">
        <v>5067</v>
      </c>
      <c r="BO1163" t="s">
        <v>5068</v>
      </c>
      <c r="BP1163" t="s">
        <v>5219</v>
      </c>
      <c r="BS1163" t="e">
        <f>_xlfn.XLOOKUP(AV1163,#REF!,#REF!)</f>
        <v>#REF!</v>
      </c>
    </row>
    <row r="1164" spans="2:71" x14ac:dyDescent="0.2">
      <c r="C1164" t="s">
        <v>94</v>
      </c>
      <c r="E1164" t="s">
        <v>3670</v>
      </c>
      <c r="F1164" t="s">
        <v>3671</v>
      </c>
      <c r="G1164" t="s">
        <v>3672</v>
      </c>
      <c r="H1164" s="1">
        <v>45838</v>
      </c>
      <c r="J1164" t="s">
        <v>4778</v>
      </c>
      <c r="K1164">
        <v>11</v>
      </c>
      <c r="L1164" t="s">
        <v>4667</v>
      </c>
      <c r="M1164" t="s">
        <v>3984</v>
      </c>
      <c r="N1164" t="s">
        <v>4668</v>
      </c>
      <c r="O1164" t="s">
        <v>98</v>
      </c>
      <c r="P1164" t="s">
        <v>99</v>
      </c>
      <c r="Q1164">
        <f t="shared" si="286"/>
        <v>31</v>
      </c>
      <c r="R1164" s="3">
        <v>290000</v>
      </c>
      <c r="S1164" s="3">
        <v>48333.333333333336</v>
      </c>
      <c r="T1164" s="20">
        <v>0</v>
      </c>
      <c r="U1164" s="3">
        <f t="shared" si="281"/>
        <v>0</v>
      </c>
      <c r="V1164" s="21"/>
      <c r="W1164" s="3">
        <v>1161.8589743589744</v>
      </c>
      <c r="X1164" s="3">
        <v>671.2962962962963</v>
      </c>
      <c r="Y1164" s="22">
        <v>120.83333333333334</v>
      </c>
      <c r="Z1164">
        <v>75</v>
      </c>
      <c r="AB1164" s="3">
        <v>0</v>
      </c>
      <c r="AC1164" s="3">
        <v>4167</v>
      </c>
      <c r="AD1164" s="3">
        <f t="shared" si="293"/>
        <v>54529.321937321947</v>
      </c>
      <c r="AE1164" s="3">
        <v>4154.166666666667</v>
      </c>
      <c r="AG1164" s="3">
        <f t="shared" si="287"/>
        <v>58683.488603988611</v>
      </c>
      <c r="AJ1164" s="3">
        <v>4428.6782206037651</v>
      </c>
      <c r="AK1164" t="s">
        <v>166</v>
      </c>
      <c r="AL1164" t="s">
        <v>165</v>
      </c>
      <c r="AM1164" s="23">
        <v>0.05</v>
      </c>
      <c r="AN1164" s="24">
        <f t="shared" si="278"/>
        <v>63112.166824592379</v>
      </c>
      <c r="AO1164" s="25">
        <f t="shared" si="283"/>
        <v>3155.6083412296193</v>
      </c>
      <c r="AP1164" s="3">
        <f t="shared" si="292"/>
        <v>29700</v>
      </c>
      <c r="AQ1164" s="24">
        <f t="shared" si="284"/>
        <v>1485</v>
      </c>
      <c r="AR1164" s="24">
        <f t="shared" si="285"/>
        <v>97452.775165821993</v>
      </c>
      <c r="AS1164" s="24">
        <f t="shared" si="288"/>
        <v>92812.166824592379</v>
      </c>
      <c r="AT1164" t="s">
        <v>225</v>
      </c>
      <c r="AU1164" t="s">
        <v>225</v>
      </c>
      <c r="AV1164" t="s">
        <v>156</v>
      </c>
      <c r="AW1164" t="s">
        <v>4919</v>
      </c>
      <c r="AX1164" t="s">
        <v>157</v>
      </c>
      <c r="AY1164">
        <v>125.569</v>
      </c>
      <c r="AZ1164" s="3">
        <f t="shared" si="289"/>
        <v>776.08944218574641</v>
      </c>
      <c r="BA1164" s="24">
        <f t="shared" si="290"/>
        <v>92812.166824592379</v>
      </c>
      <c r="BB1164" s="24">
        <f t="shared" si="291"/>
        <v>4640.6083412296139</v>
      </c>
      <c r="BD1164" t="s">
        <v>103</v>
      </c>
      <c r="BE1164">
        <v>1</v>
      </c>
      <c r="BG1164" t="s">
        <v>5309</v>
      </c>
      <c r="BI1164" t="s">
        <v>144</v>
      </c>
      <c r="BN1164" t="s">
        <v>5067</v>
      </c>
      <c r="BO1164" t="s">
        <v>5074</v>
      </c>
      <c r="BP1164" t="s">
        <v>5169</v>
      </c>
      <c r="BS1164" t="e">
        <f>_xlfn.XLOOKUP(AV1164,#REF!,#REF!)</f>
        <v>#REF!</v>
      </c>
    </row>
    <row r="1165" spans="2:71" x14ac:dyDescent="0.2">
      <c r="C1165" t="s">
        <v>94</v>
      </c>
      <c r="E1165" t="s">
        <v>3673</v>
      </c>
      <c r="F1165" t="s">
        <v>3674</v>
      </c>
      <c r="G1165" t="s">
        <v>3675</v>
      </c>
      <c r="H1165" s="1">
        <v>45838</v>
      </c>
      <c r="J1165" t="s">
        <v>4952</v>
      </c>
      <c r="K1165">
        <v>10</v>
      </c>
      <c r="L1165" t="s">
        <v>4667</v>
      </c>
      <c r="M1165" t="s">
        <v>3984</v>
      </c>
      <c r="N1165" t="s">
        <v>4668</v>
      </c>
      <c r="O1165" t="s">
        <v>98</v>
      </c>
      <c r="P1165" t="s">
        <v>99</v>
      </c>
      <c r="Q1165">
        <f t="shared" si="286"/>
        <v>31</v>
      </c>
      <c r="R1165" s="3">
        <v>252120</v>
      </c>
      <c r="S1165" s="3">
        <v>37500</v>
      </c>
      <c r="T1165" s="20">
        <v>0</v>
      </c>
      <c r="U1165" s="3">
        <f t="shared" si="281"/>
        <v>0</v>
      </c>
      <c r="V1165" s="21"/>
      <c r="W1165" s="3">
        <v>1010.0961538461538</v>
      </c>
      <c r="X1165" s="3">
        <v>583.6111111111112</v>
      </c>
      <c r="Y1165" s="22">
        <v>105.05</v>
      </c>
      <c r="Z1165">
        <v>75</v>
      </c>
      <c r="AB1165" s="3">
        <v>0</v>
      </c>
      <c r="AC1165" s="3">
        <v>4167</v>
      </c>
      <c r="AD1165" s="3">
        <f t="shared" si="293"/>
        <v>43440.757264957268</v>
      </c>
      <c r="AE1165" s="3">
        <v>4154.166666666667</v>
      </c>
      <c r="AG1165" s="3">
        <f t="shared" si="287"/>
        <v>47594.923931623933</v>
      </c>
      <c r="AJ1165" s="3">
        <v>0</v>
      </c>
      <c r="AK1165" t="s">
        <v>100</v>
      </c>
      <c r="AM1165" s="23">
        <v>0.05</v>
      </c>
      <c r="AN1165" s="24">
        <f t="shared" si="278"/>
        <v>47594.923931623933</v>
      </c>
      <c r="AO1165" s="25">
        <f t="shared" si="283"/>
        <v>2379.7461965811967</v>
      </c>
      <c r="AP1165" s="3">
        <f t="shared" si="292"/>
        <v>29700</v>
      </c>
      <c r="AQ1165" s="24">
        <f t="shared" si="284"/>
        <v>1485</v>
      </c>
      <c r="AR1165" s="24">
        <f t="shared" si="285"/>
        <v>81159.670128205122</v>
      </c>
      <c r="AS1165" s="24">
        <f t="shared" si="288"/>
        <v>77294.923931623925</v>
      </c>
      <c r="AT1165" t="s">
        <v>4779</v>
      </c>
      <c r="AU1165" t="s">
        <v>188</v>
      </c>
      <c r="AV1165" t="s">
        <v>189</v>
      </c>
      <c r="AW1165">
        <v>7071</v>
      </c>
      <c r="AX1165" t="s">
        <v>190</v>
      </c>
      <c r="AY1165">
        <v>65.109899999999996</v>
      </c>
      <c r="AZ1165" s="3">
        <f t="shared" si="289"/>
        <v>1246.5027611500727</v>
      </c>
      <c r="BA1165" s="24">
        <f t="shared" si="290"/>
        <v>77294.923931623925</v>
      </c>
      <c r="BB1165" s="24">
        <f t="shared" si="291"/>
        <v>3864.7461965811963</v>
      </c>
      <c r="BD1165" t="s">
        <v>103</v>
      </c>
      <c r="BE1165">
        <v>1</v>
      </c>
      <c r="BG1165" t="s">
        <v>5308</v>
      </c>
      <c r="BI1165" t="s">
        <v>144</v>
      </c>
      <c r="BN1165" t="s">
        <v>5067</v>
      </c>
      <c r="BO1165" t="s">
        <v>188</v>
      </c>
      <c r="BP1165" t="s">
        <v>5199</v>
      </c>
      <c r="BS1165" t="e">
        <f>_xlfn.XLOOKUP(AV1165,#REF!,#REF!)</f>
        <v>#REF!</v>
      </c>
    </row>
    <row r="1166" spans="2:71" x14ac:dyDescent="0.2">
      <c r="C1166" t="s">
        <v>94</v>
      </c>
      <c r="E1166" t="s">
        <v>3676</v>
      </c>
      <c r="F1166" t="s">
        <v>3677</v>
      </c>
      <c r="G1166" t="s">
        <v>3678</v>
      </c>
      <c r="H1166" s="1">
        <v>45838</v>
      </c>
      <c r="J1166" t="s">
        <v>4778</v>
      </c>
      <c r="K1166">
        <v>11</v>
      </c>
      <c r="L1166" t="s">
        <v>4667</v>
      </c>
      <c r="M1166" t="s">
        <v>3984</v>
      </c>
      <c r="N1166" t="s">
        <v>4668</v>
      </c>
      <c r="O1166" t="s">
        <v>98</v>
      </c>
      <c r="P1166" t="s">
        <v>99</v>
      </c>
      <c r="Q1166">
        <f t="shared" si="286"/>
        <v>31</v>
      </c>
      <c r="R1166" s="3">
        <v>252120</v>
      </c>
      <c r="S1166" s="3">
        <v>41666.666666666664</v>
      </c>
      <c r="T1166" s="20">
        <v>0</v>
      </c>
      <c r="U1166" s="3">
        <f t="shared" si="281"/>
        <v>0</v>
      </c>
      <c r="V1166" s="21"/>
      <c r="W1166" s="3">
        <v>1010.0961538461538</v>
      </c>
      <c r="X1166" s="3">
        <v>583.6111111111112</v>
      </c>
      <c r="Y1166" s="22">
        <v>105.05</v>
      </c>
      <c r="Z1166">
        <v>75</v>
      </c>
      <c r="AB1166" s="3">
        <v>0</v>
      </c>
      <c r="AC1166" s="3">
        <v>4167</v>
      </c>
      <c r="AD1166" s="3">
        <f t="shared" si="293"/>
        <v>47607.423931623933</v>
      </c>
      <c r="AE1166" s="3">
        <v>4154.166666666667</v>
      </c>
      <c r="AG1166" s="3">
        <f t="shared" si="287"/>
        <v>51761.590598290597</v>
      </c>
      <c r="AJ1166" s="3">
        <v>4428.6782206037651</v>
      </c>
      <c r="AK1166" t="s">
        <v>166</v>
      </c>
      <c r="AL1166" t="s">
        <v>165</v>
      </c>
      <c r="AM1166" s="23">
        <v>0.05</v>
      </c>
      <c r="AN1166" s="24">
        <f t="shared" si="278"/>
        <v>56190.268818894365</v>
      </c>
      <c r="AO1166" s="25">
        <f t="shared" si="283"/>
        <v>2809.5134409447182</v>
      </c>
      <c r="AP1166" s="3">
        <f t="shared" si="292"/>
        <v>29700</v>
      </c>
      <c r="AQ1166" s="24">
        <f t="shared" si="284"/>
        <v>1485</v>
      </c>
      <c r="AR1166" s="24">
        <f t="shared" si="285"/>
        <v>90184.782259839092</v>
      </c>
      <c r="AS1166" s="24">
        <f t="shared" si="288"/>
        <v>85890.268818894372</v>
      </c>
      <c r="AT1166" t="s">
        <v>225</v>
      </c>
      <c r="AU1166" t="s">
        <v>225</v>
      </c>
      <c r="AV1166" t="s">
        <v>156</v>
      </c>
      <c r="AW1166" t="s">
        <v>4895</v>
      </c>
      <c r="AX1166" t="s">
        <v>157</v>
      </c>
      <c r="AY1166">
        <v>125.569</v>
      </c>
      <c r="AZ1166" s="3">
        <f t="shared" si="289"/>
        <v>718.20897084343346</v>
      </c>
      <c r="BA1166" s="24">
        <f t="shared" si="290"/>
        <v>85890.268818894372</v>
      </c>
      <c r="BB1166" s="24">
        <f t="shared" si="291"/>
        <v>4294.5134409447201</v>
      </c>
      <c r="BD1166" t="s">
        <v>103</v>
      </c>
      <c r="BE1166">
        <v>1</v>
      </c>
      <c r="BG1166" t="s">
        <v>5309</v>
      </c>
      <c r="BI1166" t="s">
        <v>144</v>
      </c>
      <c r="BN1166" t="s">
        <v>5067</v>
      </c>
      <c r="BO1166" t="s">
        <v>5074</v>
      </c>
      <c r="BP1166" t="s">
        <v>5169</v>
      </c>
      <c r="BS1166" t="e">
        <f>_xlfn.XLOOKUP(AV1166,#REF!,#REF!)</f>
        <v>#REF!</v>
      </c>
    </row>
    <row r="1167" spans="2:71" x14ac:dyDescent="0.2">
      <c r="C1167" t="s">
        <v>94</v>
      </c>
      <c r="E1167" t="s">
        <v>3679</v>
      </c>
      <c r="F1167" t="s">
        <v>3680</v>
      </c>
      <c r="G1167" t="s">
        <v>3681</v>
      </c>
      <c r="H1167" s="1">
        <v>45838</v>
      </c>
      <c r="J1167" t="s">
        <v>4952</v>
      </c>
      <c r="K1167">
        <v>10</v>
      </c>
      <c r="L1167" t="s">
        <v>4667</v>
      </c>
      <c r="M1167" t="s">
        <v>3984</v>
      </c>
      <c r="N1167" t="s">
        <v>4668</v>
      </c>
      <c r="O1167" t="s">
        <v>98</v>
      </c>
      <c r="P1167" t="s">
        <v>99</v>
      </c>
      <c r="Q1167">
        <f t="shared" si="286"/>
        <v>31</v>
      </c>
      <c r="R1167" s="3">
        <v>252120</v>
      </c>
      <c r="S1167" s="3">
        <v>33333.333333333336</v>
      </c>
      <c r="T1167" s="20">
        <v>0</v>
      </c>
      <c r="U1167" s="3">
        <f t="shared" si="281"/>
        <v>0</v>
      </c>
      <c r="V1167" s="21"/>
      <c r="W1167" s="3">
        <v>1010.0961538461538</v>
      </c>
      <c r="X1167" s="3">
        <v>583.6111111111112</v>
      </c>
      <c r="Y1167" s="22">
        <v>105.05</v>
      </c>
      <c r="Z1167">
        <v>75</v>
      </c>
      <c r="AB1167" s="3">
        <v>0</v>
      </c>
      <c r="AC1167" s="3">
        <v>4167</v>
      </c>
      <c r="AD1167" s="3">
        <f t="shared" si="293"/>
        <v>39274.090598290604</v>
      </c>
      <c r="AE1167" s="3">
        <v>4154.166666666667</v>
      </c>
      <c r="AG1167" s="3">
        <f t="shared" si="287"/>
        <v>43428.257264957268</v>
      </c>
      <c r="AJ1167" s="3">
        <v>4428.6782206037651</v>
      </c>
      <c r="AK1167" t="s">
        <v>166</v>
      </c>
      <c r="AL1167" t="s">
        <v>165</v>
      </c>
      <c r="AM1167" s="23">
        <v>0.05</v>
      </c>
      <c r="AN1167" s="24">
        <f t="shared" si="278"/>
        <v>47856.935485561036</v>
      </c>
      <c r="AO1167" s="25">
        <f t="shared" si="283"/>
        <v>2392.8467742780517</v>
      </c>
      <c r="AP1167" s="3">
        <f t="shared" si="292"/>
        <v>29700</v>
      </c>
      <c r="AQ1167" s="24">
        <f t="shared" si="284"/>
        <v>1485</v>
      </c>
      <c r="AR1167" s="24">
        <f t="shared" si="285"/>
        <v>81434.782259839092</v>
      </c>
      <c r="AS1167" s="24">
        <f t="shared" si="288"/>
        <v>77556.935485561029</v>
      </c>
      <c r="AT1167" t="s">
        <v>225</v>
      </c>
      <c r="AU1167" t="s">
        <v>225</v>
      </c>
      <c r="AV1167" t="s">
        <v>156</v>
      </c>
      <c r="AW1167" t="s">
        <v>4883</v>
      </c>
      <c r="AX1167" t="s">
        <v>157</v>
      </c>
      <c r="AY1167">
        <v>125.569</v>
      </c>
      <c r="AZ1167" s="3">
        <f t="shared" si="289"/>
        <v>648.52616696668042</v>
      </c>
      <c r="BA1167" s="24">
        <f t="shared" si="290"/>
        <v>77556.935485561029</v>
      </c>
      <c r="BB1167" s="24">
        <f t="shared" si="291"/>
        <v>3877.8467742780631</v>
      </c>
      <c r="BD1167" t="s">
        <v>103</v>
      </c>
      <c r="BE1167">
        <v>1</v>
      </c>
      <c r="BG1167" t="s">
        <v>5309</v>
      </c>
      <c r="BI1167" t="s">
        <v>144</v>
      </c>
      <c r="BN1167" t="s">
        <v>5067</v>
      </c>
      <c r="BO1167" t="s">
        <v>5074</v>
      </c>
      <c r="BP1167" t="s">
        <v>5169</v>
      </c>
      <c r="BS1167" t="e">
        <f>_xlfn.XLOOKUP(AV1167,#REF!,#REF!)</f>
        <v>#REF!</v>
      </c>
    </row>
    <row r="1168" spans="2:71" x14ac:dyDescent="0.2">
      <c r="C1168" t="s">
        <v>94</v>
      </c>
      <c r="E1168" t="s">
        <v>3682</v>
      </c>
      <c r="F1168" t="s">
        <v>3683</v>
      </c>
      <c r="G1168" t="s">
        <v>3684</v>
      </c>
      <c r="H1168" s="1">
        <v>45838</v>
      </c>
      <c r="J1168" t="s">
        <v>4708</v>
      </c>
      <c r="K1168">
        <v>12</v>
      </c>
      <c r="L1168" t="s">
        <v>4703</v>
      </c>
      <c r="M1168" t="s">
        <v>293</v>
      </c>
      <c r="N1168" t="s">
        <v>4668</v>
      </c>
      <c r="O1168" t="s">
        <v>98</v>
      </c>
      <c r="P1168" t="s">
        <v>99</v>
      </c>
      <c r="Q1168">
        <f t="shared" si="286"/>
        <v>31</v>
      </c>
      <c r="R1168" s="3">
        <v>370000</v>
      </c>
      <c r="S1168" s="3">
        <v>66666.666666666672</v>
      </c>
      <c r="T1168" s="20">
        <v>0</v>
      </c>
      <c r="U1168" s="3">
        <f t="shared" si="281"/>
        <v>0</v>
      </c>
      <c r="V1168" s="21"/>
      <c r="W1168" s="3">
        <v>1482.3717948717949</v>
      </c>
      <c r="X1168" s="3">
        <v>856.48148148148152</v>
      </c>
      <c r="Y1168" s="22">
        <v>154.16666666666666</v>
      </c>
      <c r="Z1168">
        <v>75</v>
      </c>
      <c r="AB1168" s="3">
        <v>0</v>
      </c>
      <c r="AC1168" s="3">
        <v>4167</v>
      </c>
      <c r="AD1168" s="3">
        <f t="shared" si="293"/>
        <v>73401.686609686614</v>
      </c>
      <c r="AE1168" s="3">
        <v>5687.5</v>
      </c>
      <c r="AG1168" s="3">
        <f t="shared" si="287"/>
        <v>79089.186609686614</v>
      </c>
      <c r="AJ1168" s="3">
        <v>0</v>
      </c>
      <c r="AK1168" t="s">
        <v>100</v>
      </c>
      <c r="AM1168" s="23">
        <v>8.5000000000000006E-2</v>
      </c>
      <c r="AN1168" s="24">
        <f t="shared" si="278"/>
        <v>79089.186609686614</v>
      </c>
      <c r="AO1168" s="25">
        <f t="shared" si="283"/>
        <v>6722.5808618233623</v>
      </c>
      <c r="AP1168" s="3">
        <f t="shared" si="292"/>
        <v>29700</v>
      </c>
      <c r="AQ1168" s="24">
        <f t="shared" si="284"/>
        <v>2524.5</v>
      </c>
      <c r="AR1168" s="24">
        <f t="shared" si="285"/>
        <v>118036.26747150997</v>
      </c>
      <c r="AS1168" s="24">
        <f t="shared" si="288"/>
        <v>108789.18660968661</v>
      </c>
      <c r="AT1168" t="s">
        <v>134</v>
      </c>
      <c r="AU1168" t="s">
        <v>134</v>
      </c>
      <c r="AV1168" t="s">
        <v>135</v>
      </c>
      <c r="AW1168">
        <v>90271</v>
      </c>
      <c r="AX1168" t="s">
        <v>136</v>
      </c>
      <c r="AY1168">
        <v>94.088300000000004</v>
      </c>
      <c r="AZ1168" s="3">
        <f t="shared" si="289"/>
        <v>1254.5265189349789</v>
      </c>
      <c r="BA1168" s="24">
        <f t="shared" si="290"/>
        <v>108789.18660968661</v>
      </c>
      <c r="BB1168" s="24">
        <f t="shared" si="291"/>
        <v>9247.0808618233568</v>
      </c>
      <c r="BD1168" t="s">
        <v>103</v>
      </c>
      <c r="BE1168">
        <v>1</v>
      </c>
      <c r="BG1168" t="s">
        <v>5305</v>
      </c>
      <c r="BI1168" t="s">
        <v>199</v>
      </c>
      <c r="BN1168" t="s">
        <v>5097</v>
      </c>
      <c r="BO1168" t="s">
        <v>5061</v>
      </c>
      <c r="BP1168" t="s">
        <v>5062</v>
      </c>
      <c r="BS1168" t="e">
        <f>_xlfn.XLOOKUP(AV1168,#REF!,#REF!)</f>
        <v>#REF!</v>
      </c>
    </row>
    <row r="1169" spans="3:71" x14ac:dyDescent="0.2">
      <c r="C1169" t="s">
        <v>94</v>
      </c>
      <c r="E1169" t="s">
        <v>3685</v>
      </c>
      <c r="F1169" t="s">
        <v>3686</v>
      </c>
      <c r="G1169" t="s">
        <v>3687</v>
      </c>
      <c r="H1169" s="1">
        <v>45838</v>
      </c>
      <c r="J1169" t="s">
        <v>4952</v>
      </c>
      <c r="K1169">
        <v>10</v>
      </c>
      <c r="L1169" t="s">
        <v>4667</v>
      </c>
      <c r="M1169" t="s">
        <v>3984</v>
      </c>
      <c r="N1169" t="s">
        <v>4668</v>
      </c>
      <c r="O1169" t="s">
        <v>98</v>
      </c>
      <c r="P1169" t="s">
        <v>99</v>
      </c>
      <c r="Q1169">
        <f t="shared" si="286"/>
        <v>31</v>
      </c>
      <c r="R1169" s="3">
        <v>252120</v>
      </c>
      <c r="S1169" s="3">
        <v>37760</v>
      </c>
      <c r="T1169" s="20">
        <v>0</v>
      </c>
      <c r="U1169" s="3">
        <f t="shared" si="281"/>
        <v>0</v>
      </c>
      <c r="V1169" s="21"/>
      <c r="W1169" s="3">
        <v>1010.0961538461538</v>
      </c>
      <c r="X1169" s="3">
        <v>583.6111111111112</v>
      </c>
      <c r="Y1169" s="22">
        <v>105.05</v>
      </c>
      <c r="Z1169">
        <v>75</v>
      </c>
      <c r="AB1169" s="3">
        <v>0</v>
      </c>
      <c r="AC1169" s="3">
        <v>4167</v>
      </c>
      <c r="AD1169" s="3">
        <f t="shared" si="293"/>
        <v>43700.757264957268</v>
      </c>
      <c r="AE1169" s="3">
        <v>4154.166666666667</v>
      </c>
      <c r="AG1169" s="3">
        <f t="shared" si="287"/>
        <v>47854.923931623933</v>
      </c>
      <c r="AJ1169" s="3">
        <v>0</v>
      </c>
      <c r="AK1169" t="s">
        <v>100</v>
      </c>
      <c r="AM1169" s="23">
        <v>0.05</v>
      </c>
      <c r="AN1169" s="24">
        <f t="shared" ref="AN1169:AN1232" si="294">AG1169+AJ1169+AH1169+AI1169</f>
        <v>47854.923931623933</v>
      </c>
      <c r="AO1169" s="25">
        <f t="shared" si="283"/>
        <v>2392.7461965811967</v>
      </c>
      <c r="AP1169" s="3">
        <f t="shared" si="292"/>
        <v>29700</v>
      </c>
      <c r="AQ1169" s="24">
        <f t="shared" si="284"/>
        <v>1485</v>
      </c>
      <c r="AR1169" s="24">
        <f t="shared" si="285"/>
        <v>81432.670128205122</v>
      </c>
      <c r="AS1169" s="24">
        <f t="shared" si="288"/>
        <v>77554.923931623925</v>
      </c>
      <c r="AT1169" t="s">
        <v>134</v>
      </c>
      <c r="AU1169" t="s">
        <v>134</v>
      </c>
      <c r="AV1169" t="s">
        <v>135</v>
      </c>
      <c r="AW1169">
        <v>35875</v>
      </c>
      <c r="AX1169" t="s">
        <v>136</v>
      </c>
      <c r="AY1169">
        <v>94.088300000000004</v>
      </c>
      <c r="AZ1169" s="3">
        <f t="shared" si="289"/>
        <v>865.49199133372713</v>
      </c>
      <c r="BA1169" s="24">
        <f t="shared" si="290"/>
        <v>77554.923931623925</v>
      </c>
      <c r="BB1169" s="24">
        <f t="shared" si="291"/>
        <v>3877.7461965811963</v>
      </c>
      <c r="BD1169" t="s">
        <v>103</v>
      </c>
      <c r="BE1169">
        <v>1</v>
      </c>
      <c r="BG1169" t="s">
        <v>5305</v>
      </c>
      <c r="BI1169" t="s">
        <v>144</v>
      </c>
      <c r="BN1169" t="s">
        <v>5067</v>
      </c>
      <c r="BO1169" t="s">
        <v>5071</v>
      </c>
      <c r="BP1169" t="s">
        <v>5076</v>
      </c>
      <c r="BS1169" t="e">
        <f>_xlfn.XLOOKUP(AV1169,#REF!,#REF!)</f>
        <v>#REF!</v>
      </c>
    </row>
    <row r="1170" spans="3:71" x14ac:dyDescent="0.2">
      <c r="C1170" t="s">
        <v>94</v>
      </c>
      <c r="E1170" t="s">
        <v>3688</v>
      </c>
      <c r="F1170" t="s">
        <v>3689</v>
      </c>
      <c r="G1170" t="s">
        <v>3690</v>
      </c>
      <c r="H1170" s="1">
        <v>45845</v>
      </c>
      <c r="J1170" t="s">
        <v>4978</v>
      </c>
      <c r="K1170">
        <v>20</v>
      </c>
      <c r="L1170" t="s">
        <v>4791</v>
      </c>
      <c r="M1170" t="s">
        <v>4579</v>
      </c>
      <c r="N1170" t="s">
        <v>4668</v>
      </c>
      <c r="O1170" t="s">
        <v>98</v>
      </c>
      <c r="P1170" t="s">
        <v>99</v>
      </c>
      <c r="Q1170">
        <f t="shared" si="286"/>
        <v>31</v>
      </c>
      <c r="R1170" s="3">
        <v>3800000</v>
      </c>
      <c r="S1170" s="3">
        <v>633333.33333333337</v>
      </c>
      <c r="T1170" s="20">
        <v>0.15</v>
      </c>
      <c r="U1170" s="3">
        <f t="shared" si="281"/>
        <v>95000</v>
      </c>
      <c r="V1170" s="21"/>
      <c r="W1170" s="3">
        <v>15224.358974358976</v>
      </c>
      <c r="X1170" s="3">
        <v>8796.2962962962974</v>
      </c>
      <c r="Y1170" s="22">
        <v>1583.3333333333335</v>
      </c>
      <c r="Z1170">
        <v>75</v>
      </c>
      <c r="AB1170" s="3">
        <v>0</v>
      </c>
      <c r="AC1170" s="3">
        <v>4167</v>
      </c>
      <c r="AD1170" s="3">
        <f t="shared" si="293"/>
        <v>758179.32193732203</v>
      </c>
      <c r="AE1170" s="3">
        <v>23570.833333333332</v>
      </c>
      <c r="AG1170" s="3">
        <f t="shared" si="287"/>
        <v>781750.15527065541</v>
      </c>
      <c r="AJ1170" s="3">
        <v>0</v>
      </c>
      <c r="AK1170" t="s">
        <v>100</v>
      </c>
      <c r="AM1170" s="23">
        <v>8.5000000000000006E-2</v>
      </c>
      <c r="AN1170" s="24">
        <f t="shared" si="294"/>
        <v>781750.15527065541</v>
      </c>
      <c r="AO1170" s="25">
        <f t="shared" si="283"/>
        <v>66448.763198005719</v>
      </c>
      <c r="AP1170" s="3">
        <f t="shared" si="292"/>
        <v>29700</v>
      </c>
      <c r="AQ1170" s="24">
        <f t="shared" si="284"/>
        <v>2524.5</v>
      </c>
      <c r="AR1170" s="24">
        <f t="shared" si="285"/>
        <v>880423.41846866114</v>
      </c>
      <c r="AS1170" s="24">
        <f t="shared" si="288"/>
        <v>811450.15527065541</v>
      </c>
      <c r="AT1170" t="s">
        <v>4725</v>
      </c>
      <c r="AU1170" t="s">
        <v>297</v>
      </c>
      <c r="AV1170" t="s">
        <v>297</v>
      </c>
      <c r="AW1170" t="s">
        <v>4725</v>
      </c>
      <c r="AX1170" t="s">
        <v>169</v>
      </c>
      <c r="AY1170">
        <v>1</v>
      </c>
      <c r="AZ1170" s="3">
        <f t="shared" si="289"/>
        <v>880423.41846866114</v>
      </c>
      <c r="BA1170" s="24">
        <f t="shared" si="290"/>
        <v>811450.15527065541</v>
      </c>
      <c r="BB1170" s="24">
        <f t="shared" si="291"/>
        <v>68973.263198005734</v>
      </c>
      <c r="BD1170" t="s">
        <v>103</v>
      </c>
      <c r="BE1170">
        <v>1</v>
      </c>
      <c r="BG1170" t="s">
        <v>170</v>
      </c>
      <c r="BI1170" t="s">
        <v>262</v>
      </c>
      <c r="BN1170" t="s">
        <v>5070</v>
      </c>
      <c r="BO1170" t="s">
        <v>4725</v>
      </c>
      <c r="BP1170" t="s">
        <v>4725</v>
      </c>
    </row>
    <row r="1171" spans="3:71" x14ac:dyDescent="0.2">
      <c r="C1171" t="s">
        <v>94</v>
      </c>
      <c r="E1171" t="s">
        <v>3691</v>
      </c>
      <c r="F1171" t="s">
        <v>3692</v>
      </c>
      <c r="G1171" t="s">
        <v>3693</v>
      </c>
      <c r="H1171" s="1">
        <v>45845</v>
      </c>
      <c r="J1171" t="s">
        <v>151</v>
      </c>
      <c r="K1171">
        <v>16</v>
      </c>
      <c r="L1171" t="s">
        <v>4703</v>
      </c>
      <c r="M1171" t="s">
        <v>293</v>
      </c>
      <c r="N1171" t="s">
        <v>4668</v>
      </c>
      <c r="O1171" t="s">
        <v>98</v>
      </c>
      <c r="P1171" t="s">
        <v>99</v>
      </c>
      <c r="Q1171">
        <f t="shared" si="286"/>
        <v>31</v>
      </c>
      <c r="R1171" s="3">
        <v>1250000</v>
      </c>
      <c r="S1171" s="3">
        <v>213333.33333333334</v>
      </c>
      <c r="T1171" s="20">
        <v>0</v>
      </c>
      <c r="U1171" s="3">
        <f t="shared" si="281"/>
        <v>0</v>
      </c>
      <c r="V1171" s="21"/>
      <c r="W1171" s="3">
        <v>5008.0128205128203</v>
      </c>
      <c r="X1171" s="3">
        <v>2893.5185185185187</v>
      </c>
      <c r="Y1171" s="22">
        <v>520.83333333333337</v>
      </c>
      <c r="Z1171">
        <v>75</v>
      </c>
      <c r="AB1171" s="3">
        <v>0</v>
      </c>
      <c r="AC1171" s="3">
        <v>5167</v>
      </c>
      <c r="AD1171" s="3">
        <f t="shared" si="293"/>
        <v>226997.69800569801</v>
      </c>
      <c r="AE1171" s="3">
        <v>5687.5</v>
      </c>
      <c r="AG1171" s="3">
        <f t="shared" si="287"/>
        <v>232685.19800569801</v>
      </c>
      <c r="AJ1171" s="3">
        <v>0</v>
      </c>
      <c r="AK1171" t="s">
        <v>100</v>
      </c>
      <c r="AM1171" s="23">
        <v>8.5000000000000006E-2</v>
      </c>
      <c r="AN1171" s="24">
        <f t="shared" si="294"/>
        <v>232685.19800569801</v>
      </c>
      <c r="AO1171" s="25">
        <f t="shared" si="283"/>
        <v>19778.241830484334</v>
      </c>
      <c r="AP1171" s="3">
        <f t="shared" si="292"/>
        <v>29700</v>
      </c>
      <c r="AQ1171" s="24">
        <f t="shared" si="284"/>
        <v>2524.5</v>
      </c>
      <c r="AR1171" s="24">
        <f t="shared" si="285"/>
        <v>284687.93983618234</v>
      </c>
      <c r="AS1171" s="24">
        <f t="shared" si="288"/>
        <v>262385.19800569804</v>
      </c>
      <c r="AT1171" t="s">
        <v>134</v>
      </c>
      <c r="AU1171" t="s">
        <v>134</v>
      </c>
      <c r="AV1171" t="s">
        <v>135</v>
      </c>
      <c r="AW1171">
        <v>90272</v>
      </c>
      <c r="AX1171" t="s">
        <v>136</v>
      </c>
      <c r="AY1171">
        <v>94.088300000000004</v>
      </c>
      <c r="AZ1171" s="3">
        <f t="shared" si="289"/>
        <v>3025.7528283132156</v>
      </c>
      <c r="BA1171" s="24">
        <f t="shared" si="290"/>
        <v>262385.19800569804</v>
      </c>
      <c r="BB1171" s="24">
        <f t="shared" si="291"/>
        <v>22302.741830484301</v>
      </c>
      <c r="BD1171" t="s">
        <v>103</v>
      </c>
      <c r="BE1171">
        <v>1</v>
      </c>
      <c r="BG1171" t="s">
        <v>5305</v>
      </c>
      <c r="BI1171" t="s">
        <v>394</v>
      </c>
      <c r="BN1171" t="s">
        <v>394</v>
      </c>
      <c r="BO1171" t="s">
        <v>5061</v>
      </c>
      <c r="BP1171" t="s">
        <v>5062</v>
      </c>
      <c r="BS1171" t="e">
        <f>_xlfn.XLOOKUP(AV1171,#REF!,#REF!)</f>
        <v>#REF!</v>
      </c>
    </row>
    <row r="1172" spans="3:71" x14ac:dyDescent="0.2">
      <c r="C1172" t="s">
        <v>94</v>
      </c>
      <c r="E1172" t="s">
        <v>3694</v>
      </c>
      <c r="F1172" t="s">
        <v>3695</v>
      </c>
      <c r="G1172" t="s">
        <v>3696</v>
      </c>
      <c r="H1172" s="1">
        <v>45839</v>
      </c>
      <c r="J1172" t="s">
        <v>4708</v>
      </c>
      <c r="K1172">
        <v>12</v>
      </c>
      <c r="L1172" t="s">
        <v>4791</v>
      </c>
      <c r="M1172" t="s">
        <v>4579</v>
      </c>
      <c r="N1172" t="s">
        <v>4807</v>
      </c>
      <c r="O1172" t="s">
        <v>98</v>
      </c>
      <c r="P1172" t="s">
        <v>99</v>
      </c>
      <c r="Q1172">
        <f t="shared" si="286"/>
        <v>31</v>
      </c>
      <c r="R1172" s="3">
        <v>448035</v>
      </c>
      <c r="S1172" s="3">
        <v>74672.5</v>
      </c>
      <c r="T1172" s="20">
        <v>0</v>
      </c>
      <c r="U1172" s="3">
        <f t="shared" si="281"/>
        <v>0</v>
      </c>
      <c r="V1172" s="21"/>
      <c r="W1172" s="3">
        <v>1795.0120192307693</v>
      </c>
      <c r="X1172" s="3">
        <v>1037.1180555555557</v>
      </c>
      <c r="Y1172" s="22">
        <v>186.68125000000001</v>
      </c>
      <c r="Z1172">
        <v>75</v>
      </c>
      <c r="AB1172" s="3">
        <v>0</v>
      </c>
      <c r="AC1172" s="3">
        <v>4167</v>
      </c>
      <c r="AD1172" s="3">
        <f t="shared" si="293"/>
        <v>81933.311324786322</v>
      </c>
      <c r="AE1172" s="3">
        <v>23570.833333333332</v>
      </c>
      <c r="AG1172" s="3">
        <f t="shared" si="287"/>
        <v>105504.14465811965</v>
      </c>
      <c r="AJ1172" s="3">
        <v>0</v>
      </c>
      <c r="AK1172" t="s">
        <v>100</v>
      </c>
      <c r="AM1172" s="23">
        <v>8.5000000000000006E-2</v>
      </c>
      <c r="AN1172" s="24">
        <f t="shared" si="294"/>
        <v>105504.14465811965</v>
      </c>
      <c r="AO1172" s="25">
        <f t="shared" si="283"/>
        <v>8967.8522959401707</v>
      </c>
      <c r="AP1172" s="3">
        <f t="shared" si="292"/>
        <v>29700</v>
      </c>
      <c r="AQ1172" s="24">
        <f t="shared" si="284"/>
        <v>2524.5</v>
      </c>
      <c r="AR1172" s="24">
        <f t="shared" si="285"/>
        <v>146696.49695405981</v>
      </c>
      <c r="AS1172" s="24">
        <f t="shared" si="288"/>
        <v>135204.14465811965</v>
      </c>
      <c r="AT1172" t="s">
        <v>1837</v>
      </c>
      <c r="AU1172" t="s">
        <v>1837</v>
      </c>
      <c r="AV1172" t="s">
        <v>1838</v>
      </c>
      <c r="AW1172" t="s">
        <v>1837</v>
      </c>
      <c r="AX1172" t="s">
        <v>169</v>
      </c>
      <c r="AY1172">
        <v>1</v>
      </c>
      <c r="AZ1172" s="3">
        <f t="shared" si="289"/>
        <v>146696.49695405981</v>
      </c>
      <c r="BA1172" s="24">
        <f t="shared" si="290"/>
        <v>135204.14465811965</v>
      </c>
      <c r="BB1172" s="24">
        <f t="shared" si="291"/>
        <v>11492.35229594016</v>
      </c>
      <c r="BD1172" t="s">
        <v>103</v>
      </c>
      <c r="BE1172">
        <v>1</v>
      </c>
      <c r="BG1172" t="s">
        <v>5317</v>
      </c>
      <c r="BI1172" t="s">
        <v>509</v>
      </c>
      <c r="BN1172" t="s">
        <v>5222</v>
      </c>
      <c r="BO1172" t="s">
        <v>5223</v>
      </c>
      <c r="BP1172" t="s">
        <v>5123</v>
      </c>
      <c r="BS1172" t="e">
        <f>_xlfn.XLOOKUP(AV1172,#REF!,#REF!)</f>
        <v>#REF!</v>
      </c>
    </row>
    <row r="1173" spans="3:71" x14ac:dyDescent="0.2">
      <c r="C1173" t="s">
        <v>94</v>
      </c>
      <c r="E1173" t="s">
        <v>3697</v>
      </c>
      <c r="F1173" t="s">
        <v>3698</v>
      </c>
      <c r="G1173" t="s">
        <v>3699</v>
      </c>
      <c r="H1173" s="1">
        <v>45845</v>
      </c>
      <c r="J1173" t="s">
        <v>4702</v>
      </c>
      <c r="K1173">
        <v>13</v>
      </c>
      <c r="L1173" t="s">
        <v>4691</v>
      </c>
      <c r="M1173" t="s">
        <v>4444</v>
      </c>
      <c r="N1173" t="s">
        <v>4668</v>
      </c>
      <c r="O1173" t="s">
        <v>98</v>
      </c>
      <c r="P1173" t="s">
        <v>99</v>
      </c>
      <c r="Q1173">
        <f t="shared" si="286"/>
        <v>31</v>
      </c>
      <c r="R1173" s="3">
        <v>450000</v>
      </c>
      <c r="S1173" s="3">
        <v>75000</v>
      </c>
      <c r="T1173" s="20">
        <v>0</v>
      </c>
      <c r="U1173" s="3">
        <f t="shared" si="281"/>
        <v>0</v>
      </c>
      <c r="V1173" s="21"/>
      <c r="W1173" s="3">
        <v>1802.8846153846155</v>
      </c>
      <c r="X1173" s="3">
        <v>1041.6666666666667</v>
      </c>
      <c r="Y1173" s="22">
        <v>187.5</v>
      </c>
      <c r="Z1173">
        <v>75</v>
      </c>
      <c r="AB1173" s="3">
        <v>0</v>
      </c>
      <c r="AC1173" s="3">
        <v>4167</v>
      </c>
      <c r="AD1173" s="3">
        <f t="shared" si="293"/>
        <v>82274.051282051281</v>
      </c>
      <c r="AE1173" s="3">
        <v>7046.666666666667</v>
      </c>
      <c r="AG1173" s="3">
        <f t="shared" si="287"/>
        <v>89320.717948717953</v>
      </c>
      <c r="AJ1173" s="3">
        <v>0</v>
      </c>
      <c r="AK1173" t="s">
        <v>100</v>
      </c>
      <c r="AM1173" s="23">
        <v>0.1</v>
      </c>
      <c r="AN1173" s="24">
        <f t="shared" si="294"/>
        <v>89320.717948717953</v>
      </c>
      <c r="AO1173" s="25">
        <f t="shared" si="283"/>
        <v>8932.0717948717956</v>
      </c>
      <c r="AP1173" s="3">
        <f t="shared" si="292"/>
        <v>29700</v>
      </c>
      <c r="AQ1173" s="24">
        <f t="shared" si="284"/>
        <v>2970</v>
      </c>
      <c r="AR1173" s="24">
        <f t="shared" si="285"/>
        <v>130922.78974358975</v>
      </c>
      <c r="AS1173" s="24">
        <f t="shared" si="288"/>
        <v>119020.71794871795</v>
      </c>
      <c r="AT1173" t="s">
        <v>632</v>
      </c>
      <c r="AU1173" t="s">
        <v>632</v>
      </c>
      <c r="AV1173" t="s">
        <v>633</v>
      </c>
      <c r="AW1173" t="s">
        <v>4979</v>
      </c>
      <c r="AX1173" t="s">
        <v>157</v>
      </c>
      <c r="AY1173">
        <v>125.569</v>
      </c>
      <c r="AZ1173" s="3">
        <f t="shared" si="289"/>
        <v>1042.6362377942785</v>
      </c>
      <c r="BA1173" s="24">
        <f t="shared" si="290"/>
        <v>119020.71794871795</v>
      </c>
      <c r="BB1173" s="24">
        <f t="shared" si="291"/>
        <v>11902.071794871794</v>
      </c>
      <c r="BD1173" t="s">
        <v>103</v>
      </c>
      <c r="BE1173">
        <v>1</v>
      </c>
      <c r="BG1173" t="s">
        <v>5310</v>
      </c>
      <c r="BI1173" t="s">
        <v>451</v>
      </c>
      <c r="BN1173" t="s">
        <v>5139</v>
      </c>
      <c r="BO1173" t="s">
        <v>5074</v>
      </c>
      <c r="BP1173" t="s">
        <v>5144</v>
      </c>
      <c r="BS1173" t="e">
        <f>_xlfn.XLOOKUP(AV1173,#REF!,#REF!)</f>
        <v>#REF!</v>
      </c>
    </row>
    <row r="1174" spans="3:71" x14ac:dyDescent="0.2">
      <c r="C1174" t="s">
        <v>94</v>
      </c>
      <c r="E1174" t="s">
        <v>3700</v>
      </c>
      <c r="F1174" t="s">
        <v>3701</v>
      </c>
      <c r="G1174" t="s">
        <v>3702</v>
      </c>
      <c r="H1174" s="1">
        <v>45840</v>
      </c>
      <c r="J1174" t="s">
        <v>151</v>
      </c>
      <c r="K1174">
        <v>16</v>
      </c>
      <c r="L1174" t="s">
        <v>4691</v>
      </c>
      <c r="M1174" t="s">
        <v>4444</v>
      </c>
      <c r="N1174" t="s">
        <v>4668</v>
      </c>
      <c r="O1174" t="s">
        <v>98</v>
      </c>
      <c r="P1174" t="s">
        <v>99</v>
      </c>
      <c r="Q1174">
        <f t="shared" si="286"/>
        <v>31</v>
      </c>
      <c r="R1174" s="3">
        <v>1250000</v>
      </c>
      <c r="S1174" s="3">
        <v>208333.33333333334</v>
      </c>
      <c r="T1174" s="20">
        <v>0</v>
      </c>
      <c r="U1174" s="3">
        <f t="shared" si="281"/>
        <v>0</v>
      </c>
      <c r="V1174" s="21"/>
      <c r="W1174" s="3">
        <v>5008.0128205128203</v>
      </c>
      <c r="X1174" s="3">
        <v>2893.5185185185187</v>
      </c>
      <c r="Y1174" s="22">
        <v>520.83333333333337</v>
      </c>
      <c r="Z1174">
        <v>75</v>
      </c>
      <c r="AB1174" s="3">
        <v>0</v>
      </c>
      <c r="AC1174" s="3">
        <v>4167</v>
      </c>
      <c r="AD1174" s="3">
        <f t="shared" si="293"/>
        <v>220997.69800569801</v>
      </c>
      <c r="AE1174" s="3">
        <v>7046.666666666667</v>
      </c>
      <c r="AG1174" s="3">
        <f t="shared" si="287"/>
        <v>228044.36467236467</v>
      </c>
      <c r="AJ1174" s="3">
        <v>0</v>
      </c>
      <c r="AK1174" t="s">
        <v>100</v>
      </c>
      <c r="AM1174" s="23">
        <v>0.1</v>
      </c>
      <c r="AN1174" s="24">
        <f t="shared" si="294"/>
        <v>228044.36467236467</v>
      </c>
      <c r="AO1174" s="25">
        <f t="shared" si="283"/>
        <v>22804.436467236468</v>
      </c>
      <c r="AP1174" s="3">
        <f t="shared" si="292"/>
        <v>29700</v>
      </c>
      <c r="AQ1174" s="24">
        <f t="shared" si="284"/>
        <v>2970</v>
      </c>
      <c r="AR1174" s="24">
        <f t="shared" si="285"/>
        <v>283518.80113960116</v>
      </c>
      <c r="AS1174" s="24">
        <f t="shared" si="288"/>
        <v>257744.36467236467</v>
      </c>
      <c r="AT1174" t="s">
        <v>134</v>
      </c>
      <c r="AU1174" t="s">
        <v>134</v>
      </c>
      <c r="AV1174" t="s">
        <v>135</v>
      </c>
      <c r="AW1174">
        <v>37208</v>
      </c>
      <c r="AX1174" t="s">
        <v>136</v>
      </c>
      <c r="AY1174">
        <v>94.088300000000004</v>
      </c>
      <c r="AZ1174" s="3">
        <f t="shared" si="289"/>
        <v>3013.3268550882644</v>
      </c>
      <c r="BA1174" s="24">
        <f t="shared" si="290"/>
        <v>257744.36467236467</v>
      </c>
      <c r="BB1174" s="24">
        <f t="shared" si="291"/>
        <v>25774.43646723649</v>
      </c>
      <c r="BD1174" t="s">
        <v>103</v>
      </c>
      <c r="BE1174">
        <v>1</v>
      </c>
      <c r="BG1174" t="s">
        <v>5305</v>
      </c>
      <c r="BI1174" t="s">
        <v>435</v>
      </c>
      <c r="BN1174" t="s">
        <v>5119</v>
      </c>
      <c r="BO1174" t="s">
        <v>5186</v>
      </c>
      <c r="BP1174" t="s">
        <v>5091</v>
      </c>
      <c r="BS1174" t="e">
        <f>_xlfn.XLOOKUP(AV1174,#REF!,#REF!)</f>
        <v>#REF!</v>
      </c>
    </row>
    <row r="1175" spans="3:71" x14ac:dyDescent="0.2">
      <c r="C1175" t="s">
        <v>94</v>
      </c>
      <c r="E1175" t="s">
        <v>3703</v>
      </c>
      <c r="F1175" t="s">
        <v>3704</v>
      </c>
      <c r="G1175" t="s">
        <v>3705</v>
      </c>
      <c r="H1175" s="1">
        <v>45845</v>
      </c>
      <c r="J1175" t="s">
        <v>4778</v>
      </c>
      <c r="K1175">
        <v>11</v>
      </c>
      <c r="L1175" t="s">
        <v>4703</v>
      </c>
      <c r="M1175" t="s">
        <v>4849</v>
      </c>
      <c r="N1175" t="s">
        <v>4911</v>
      </c>
      <c r="O1175" t="s">
        <v>98</v>
      </c>
      <c r="P1175" t="s">
        <v>99</v>
      </c>
      <c r="Q1175">
        <f t="shared" si="286"/>
        <v>31</v>
      </c>
      <c r="R1175" s="3">
        <v>275000</v>
      </c>
      <c r="S1175" s="3">
        <v>45833.333333333336</v>
      </c>
      <c r="T1175" s="20">
        <v>0</v>
      </c>
      <c r="U1175" s="3">
        <f t="shared" si="281"/>
        <v>0</v>
      </c>
      <c r="V1175" s="21">
        <v>5100</v>
      </c>
      <c r="W1175" s="3">
        <v>1101.7628205128206</v>
      </c>
      <c r="X1175" s="3">
        <v>636.57407407407413</v>
      </c>
      <c r="Y1175" s="22">
        <v>114.58333333333334</v>
      </c>
      <c r="Z1175">
        <v>75</v>
      </c>
      <c r="AB1175" s="3">
        <v>0</v>
      </c>
      <c r="AC1175" s="3">
        <v>4167</v>
      </c>
      <c r="AD1175" s="3">
        <f t="shared" si="293"/>
        <v>57028.253561253565</v>
      </c>
      <c r="AE1175" s="3">
        <v>5687.5</v>
      </c>
      <c r="AG1175" s="3">
        <f t="shared" si="287"/>
        <v>62715.753561253565</v>
      </c>
      <c r="AI1175" s="3">
        <v>5100</v>
      </c>
      <c r="AJ1175" s="3">
        <v>0</v>
      </c>
      <c r="AK1175" t="s">
        <v>100</v>
      </c>
      <c r="AM1175" s="23">
        <v>8.5000000000000006E-2</v>
      </c>
      <c r="AN1175" s="24">
        <f t="shared" si="294"/>
        <v>67815.753561253572</v>
      </c>
      <c r="AO1175" s="25">
        <f t="shared" si="283"/>
        <v>5764.339052706554</v>
      </c>
      <c r="AP1175" s="3">
        <v>0</v>
      </c>
      <c r="AQ1175" s="24">
        <f t="shared" si="284"/>
        <v>0</v>
      </c>
      <c r="AR1175" s="24">
        <f t="shared" si="285"/>
        <v>73580.092613960122</v>
      </c>
      <c r="AS1175" s="24">
        <f t="shared" si="288"/>
        <v>67815.753561253572</v>
      </c>
      <c r="AT1175" t="s">
        <v>188</v>
      </c>
      <c r="AU1175" t="s">
        <v>1837</v>
      </c>
      <c r="AV1175" t="s">
        <v>1838</v>
      </c>
      <c r="AW1175">
        <v>2169</v>
      </c>
      <c r="AX1175" t="s">
        <v>169</v>
      </c>
      <c r="AY1175">
        <v>1</v>
      </c>
      <c r="AZ1175" s="3">
        <f t="shared" si="289"/>
        <v>73580.092613960122</v>
      </c>
      <c r="BA1175" s="24">
        <f t="shared" si="290"/>
        <v>67815.753561253572</v>
      </c>
      <c r="BB1175" s="24">
        <f t="shared" si="291"/>
        <v>5764.3390527065494</v>
      </c>
      <c r="BD1175" t="s">
        <v>103</v>
      </c>
      <c r="BE1175">
        <v>1</v>
      </c>
      <c r="BG1175" t="s">
        <v>5317</v>
      </c>
      <c r="BI1175" t="s">
        <v>199</v>
      </c>
      <c r="BN1175" t="s">
        <v>5109</v>
      </c>
      <c r="BO1175" t="s">
        <v>5061</v>
      </c>
      <c r="BP1175" t="s">
        <v>188</v>
      </c>
      <c r="BS1175" t="e">
        <f>_xlfn.XLOOKUP(AV1175,#REF!,#REF!)</f>
        <v>#REF!</v>
      </c>
    </row>
    <row r="1176" spans="3:71" x14ac:dyDescent="0.2">
      <c r="C1176" t="s">
        <v>94</v>
      </c>
      <c r="E1176" t="s">
        <v>3706</v>
      </c>
      <c r="F1176" t="s">
        <v>3707</v>
      </c>
      <c r="G1176" t="s">
        <v>3708</v>
      </c>
      <c r="H1176" s="1">
        <v>45845</v>
      </c>
      <c r="J1176" t="s">
        <v>4778</v>
      </c>
      <c r="K1176">
        <v>11</v>
      </c>
      <c r="L1176" t="s">
        <v>4703</v>
      </c>
      <c r="M1176" t="s">
        <v>293</v>
      </c>
      <c r="N1176" t="s">
        <v>4911</v>
      </c>
      <c r="O1176" t="s">
        <v>98</v>
      </c>
      <c r="P1176" t="s">
        <v>99</v>
      </c>
      <c r="Q1176">
        <f t="shared" si="286"/>
        <v>31</v>
      </c>
      <c r="R1176" s="3">
        <v>270000</v>
      </c>
      <c r="S1176" s="3">
        <v>45000</v>
      </c>
      <c r="T1176" s="20">
        <v>0</v>
      </c>
      <c r="U1176" s="3">
        <f t="shared" si="281"/>
        <v>0</v>
      </c>
      <c r="V1176" s="21">
        <v>6300</v>
      </c>
      <c r="W1176" s="3">
        <v>1081.7307692307693</v>
      </c>
      <c r="X1176" s="3">
        <v>625</v>
      </c>
      <c r="Y1176" s="22">
        <v>112.5</v>
      </c>
      <c r="Z1176">
        <v>75</v>
      </c>
      <c r="AB1176" s="3">
        <v>0</v>
      </c>
      <c r="AC1176" s="3">
        <v>4167</v>
      </c>
      <c r="AD1176" s="3">
        <f t="shared" si="293"/>
        <v>57361.230769230766</v>
      </c>
      <c r="AE1176" s="3">
        <v>5687.5</v>
      </c>
      <c r="AG1176" s="3">
        <f t="shared" si="287"/>
        <v>63048.730769230766</v>
      </c>
      <c r="AI1176" s="3">
        <v>5100</v>
      </c>
      <c r="AJ1176" s="3">
        <v>0</v>
      </c>
      <c r="AK1176" t="s">
        <v>100</v>
      </c>
      <c r="AM1176" s="23">
        <v>8.5000000000000006E-2</v>
      </c>
      <c r="AN1176" s="24">
        <f t="shared" si="294"/>
        <v>68148.730769230766</v>
      </c>
      <c r="AO1176" s="25">
        <f t="shared" si="283"/>
        <v>5792.6421153846159</v>
      </c>
      <c r="AP1176" s="3">
        <v>0</v>
      </c>
      <c r="AQ1176" s="24">
        <f t="shared" si="284"/>
        <v>0</v>
      </c>
      <c r="AR1176" s="24">
        <f t="shared" si="285"/>
        <v>73941.372884615383</v>
      </c>
      <c r="AS1176" s="24">
        <f t="shared" si="288"/>
        <v>68148.730769230766</v>
      </c>
      <c r="AT1176" t="s">
        <v>188</v>
      </c>
      <c r="AU1176" t="s">
        <v>1837</v>
      </c>
      <c r="AV1176" t="s">
        <v>1838</v>
      </c>
      <c r="AW1176">
        <v>2169</v>
      </c>
      <c r="AX1176" t="s">
        <v>169</v>
      </c>
      <c r="AY1176">
        <v>1</v>
      </c>
      <c r="AZ1176" s="3">
        <f t="shared" si="289"/>
        <v>73941.372884615383</v>
      </c>
      <c r="BA1176" s="24">
        <f t="shared" si="290"/>
        <v>68148.730769230766</v>
      </c>
      <c r="BB1176" s="24">
        <f t="shared" si="291"/>
        <v>5792.6421153846168</v>
      </c>
      <c r="BD1176" t="s">
        <v>103</v>
      </c>
      <c r="BE1176">
        <v>1</v>
      </c>
      <c r="BG1176" t="s">
        <v>5317</v>
      </c>
      <c r="BI1176" t="s">
        <v>199</v>
      </c>
      <c r="BN1176" t="s">
        <v>5109</v>
      </c>
      <c r="BO1176" t="s">
        <v>5061</v>
      </c>
      <c r="BP1176" t="s">
        <v>188</v>
      </c>
      <c r="BS1176" t="e">
        <f>_xlfn.XLOOKUP(AV1176,#REF!,#REF!)</f>
        <v>#REF!</v>
      </c>
    </row>
    <row r="1177" spans="3:71" x14ac:dyDescent="0.2">
      <c r="C1177" t="s">
        <v>94</v>
      </c>
      <c r="E1177" t="s">
        <v>3709</v>
      </c>
      <c r="F1177" t="s">
        <v>3710</v>
      </c>
      <c r="G1177" t="s">
        <v>3711</v>
      </c>
      <c r="H1177" s="1">
        <v>45845</v>
      </c>
      <c r="J1177" t="s">
        <v>4778</v>
      </c>
      <c r="K1177">
        <v>11</v>
      </c>
      <c r="L1177" t="s">
        <v>4703</v>
      </c>
      <c r="M1177" t="s">
        <v>4849</v>
      </c>
      <c r="N1177" t="s">
        <v>4911</v>
      </c>
      <c r="O1177" t="s">
        <v>98</v>
      </c>
      <c r="P1177" t="s">
        <v>99</v>
      </c>
      <c r="Q1177">
        <f t="shared" si="286"/>
        <v>31</v>
      </c>
      <c r="R1177" s="3">
        <v>325000</v>
      </c>
      <c r="S1177" s="3">
        <v>54166.666666666664</v>
      </c>
      <c r="T1177" s="20">
        <v>0</v>
      </c>
      <c r="U1177" s="3">
        <f t="shared" si="281"/>
        <v>0</v>
      </c>
      <c r="V1177" s="21">
        <v>8100</v>
      </c>
      <c r="W1177" s="3">
        <v>1302.0833333333333</v>
      </c>
      <c r="X1177" s="3">
        <v>752.31481481481489</v>
      </c>
      <c r="Y1177" s="22">
        <v>135.41666666666666</v>
      </c>
      <c r="Z1177">
        <v>75</v>
      </c>
      <c r="AB1177" s="3">
        <v>0</v>
      </c>
      <c r="AC1177" s="3">
        <v>4167</v>
      </c>
      <c r="AD1177" s="3">
        <f t="shared" si="293"/>
        <v>68698.481481481489</v>
      </c>
      <c r="AE1177" s="3">
        <v>5687.5</v>
      </c>
      <c r="AG1177" s="3">
        <f t="shared" si="287"/>
        <v>74385.981481481489</v>
      </c>
      <c r="AI1177" s="3">
        <v>5100</v>
      </c>
      <c r="AJ1177" s="3">
        <v>0</v>
      </c>
      <c r="AK1177" t="s">
        <v>100</v>
      </c>
      <c r="AM1177" s="23">
        <v>8.5000000000000006E-2</v>
      </c>
      <c r="AN1177" s="24">
        <f t="shared" si="294"/>
        <v>79485.981481481489</v>
      </c>
      <c r="AO1177" s="25">
        <f t="shared" si="283"/>
        <v>6756.3084259259267</v>
      </c>
      <c r="AP1177" s="3">
        <v>0</v>
      </c>
      <c r="AQ1177" s="24">
        <f t="shared" si="284"/>
        <v>0</v>
      </c>
      <c r="AR1177" s="24">
        <f t="shared" si="285"/>
        <v>86242.289907407423</v>
      </c>
      <c r="AS1177" s="24">
        <f t="shared" si="288"/>
        <v>79485.981481481489</v>
      </c>
      <c r="AT1177" t="s">
        <v>632</v>
      </c>
      <c r="AU1177" t="s">
        <v>1837</v>
      </c>
      <c r="AV1177" t="s">
        <v>1838</v>
      </c>
      <c r="AW1177" t="s">
        <v>4850</v>
      </c>
      <c r="AX1177" t="s">
        <v>169</v>
      </c>
      <c r="AY1177">
        <v>1</v>
      </c>
      <c r="AZ1177" s="3">
        <f t="shared" si="289"/>
        <v>86242.289907407423</v>
      </c>
      <c r="BA1177" s="24">
        <f t="shared" si="290"/>
        <v>79485.981481481489</v>
      </c>
      <c r="BB1177" s="24">
        <f t="shared" si="291"/>
        <v>6756.308425925934</v>
      </c>
      <c r="BD1177" t="s">
        <v>103</v>
      </c>
      <c r="BE1177">
        <v>1</v>
      </c>
      <c r="BG1177" t="s">
        <v>5317</v>
      </c>
      <c r="BI1177" t="s">
        <v>199</v>
      </c>
      <c r="BN1177" t="s">
        <v>5109</v>
      </c>
      <c r="BO1177" t="s">
        <v>5061</v>
      </c>
      <c r="BP1177" t="s">
        <v>5144</v>
      </c>
      <c r="BS1177" t="e">
        <f>_xlfn.XLOOKUP(AV1177,#REF!,#REF!)</f>
        <v>#REF!</v>
      </c>
    </row>
    <row r="1178" spans="3:71" x14ac:dyDescent="0.2">
      <c r="C1178" t="s">
        <v>94</v>
      </c>
      <c r="E1178" t="s">
        <v>3712</v>
      </c>
      <c r="F1178" t="s">
        <v>3713</v>
      </c>
      <c r="G1178" t="s">
        <v>3714</v>
      </c>
      <c r="H1178" s="1">
        <v>45852</v>
      </c>
      <c r="J1178" t="s">
        <v>4778</v>
      </c>
      <c r="K1178">
        <v>11</v>
      </c>
      <c r="L1178" t="s">
        <v>4667</v>
      </c>
      <c r="M1178" t="s">
        <v>3984</v>
      </c>
      <c r="N1178" t="s">
        <v>4668</v>
      </c>
      <c r="O1178" t="s">
        <v>98</v>
      </c>
      <c r="P1178" t="s">
        <v>99</v>
      </c>
      <c r="Q1178">
        <f t="shared" si="286"/>
        <v>31</v>
      </c>
      <c r="R1178" s="3">
        <v>275000</v>
      </c>
      <c r="S1178" s="3">
        <v>45833.333333333336</v>
      </c>
      <c r="T1178" s="20">
        <v>0</v>
      </c>
      <c r="U1178" s="3">
        <f t="shared" si="281"/>
        <v>0</v>
      </c>
      <c r="V1178" s="21"/>
      <c r="W1178" s="3">
        <v>1101.7628205128206</v>
      </c>
      <c r="X1178" s="3">
        <v>636.57407407407413</v>
      </c>
      <c r="Y1178" s="22">
        <v>114.58333333333334</v>
      </c>
      <c r="Z1178">
        <v>75</v>
      </c>
      <c r="AB1178" s="3">
        <v>0</v>
      </c>
      <c r="AC1178" s="3">
        <v>4167</v>
      </c>
      <c r="AD1178" s="3">
        <f t="shared" si="293"/>
        <v>51928.253561253565</v>
      </c>
      <c r="AE1178" s="3">
        <v>4154.166666666667</v>
      </c>
      <c r="AG1178" s="3">
        <f t="shared" si="287"/>
        <v>56082.420227920229</v>
      </c>
      <c r="AJ1178" s="3">
        <v>4428.6782206037651</v>
      </c>
      <c r="AK1178" t="s">
        <v>166</v>
      </c>
      <c r="AL1178" t="s">
        <v>165</v>
      </c>
      <c r="AM1178" s="23">
        <v>0.05</v>
      </c>
      <c r="AN1178" s="24">
        <f t="shared" si="294"/>
        <v>60511.098448523997</v>
      </c>
      <c r="AO1178" s="25">
        <f t="shared" si="283"/>
        <v>3025.5549224261999</v>
      </c>
      <c r="AP1178" s="3">
        <f t="shared" ref="AP1178:AP1183" si="295">+(29700/31)*Q1178</f>
        <v>29700</v>
      </c>
      <c r="AQ1178" s="24">
        <f t="shared" si="284"/>
        <v>1485</v>
      </c>
      <c r="AR1178" s="24">
        <f t="shared" si="285"/>
        <v>94721.653370950196</v>
      </c>
      <c r="AS1178" s="24">
        <f t="shared" si="288"/>
        <v>90211.09844852399</v>
      </c>
      <c r="AT1178" t="s">
        <v>1010</v>
      </c>
      <c r="AU1178" t="s">
        <v>1010</v>
      </c>
      <c r="AV1178" t="s">
        <v>1011</v>
      </c>
      <c r="AW1178" t="s">
        <v>4863</v>
      </c>
      <c r="AX1178" t="s">
        <v>157</v>
      </c>
      <c r="AY1178">
        <v>125.569</v>
      </c>
      <c r="AZ1178" s="3">
        <f t="shared" si="289"/>
        <v>754.33947368339477</v>
      </c>
      <c r="BA1178" s="24">
        <f t="shared" si="290"/>
        <v>90211.09844852399</v>
      </c>
      <c r="BB1178" s="24">
        <f t="shared" si="291"/>
        <v>4510.5549224262068</v>
      </c>
      <c r="BD1178" t="s">
        <v>103</v>
      </c>
      <c r="BE1178">
        <v>1</v>
      </c>
      <c r="BG1178" t="s">
        <v>5312</v>
      </c>
      <c r="BI1178" t="s">
        <v>144</v>
      </c>
      <c r="BN1178" t="s">
        <v>5065</v>
      </c>
      <c r="BO1178" t="s">
        <v>5074</v>
      </c>
      <c r="BP1178" t="s">
        <v>5152</v>
      </c>
      <c r="BS1178" t="e">
        <f>_xlfn.XLOOKUP(AV1178,#REF!,#REF!)</f>
        <v>#REF!</v>
      </c>
    </row>
    <row r="1179" spans="3:71" x14ac:dyDescent="0.2">
      <c r="C1179" t="s">
        <v>94</v>
      </c>
      <c r="E1179" t="s">
        <v>3715</v>
      </c>
      <c r="F1179" t="s">
        <v>3716</v>
      </c>
      <c r="G1179" t="s">
        <v>3717</v>
      </c>
      <c r="H1179" s="1">
        <v>45852</v>
      </c>
      <c r="J1179" t="s">
        <v>4778</v>
      </c>
      <c r="K1179">
        <v>11</v>
      </c>
      <c r="L1179" t="s">
        <v>4667</v>
      </c>
      <c r="M1179" t="s">
        <v>3984</v>
      </c>
      <c r="N1179" t="s">
        <v>4668</v>
      </c>
      <c r="O1179" t="s">
        <v>98</v>
      </c>
      <c r="P1179" t="s">
        <v>99</v>
      </c>
      <c r="Q1179">
        <f t="shared" si="286"/>
        <v>31</v>
      </c>
      <c r="R1179" s="3">
        <v>260000</v>
      </c>
      <c r="S1179" s="3">
        <v>43333.333333333336</v>
      </c>
      <c r="T1179" s="20">
        <v>0</v>
      </c>
      <c r="U1179" s="3">
        <f t="shared" si="281"/>
        <v>0</v>
      </c>
      <c r="V1179" s="21"/>
      <c r="W1179" s="3">
        <v>1041.6666666666667</v>
      </c>
      <c r="X1179" s="3">
        <v>601.85185185185196</v>
      </c>
      <c r="Y1179" s="22">
        <v>108.33333333333334</v>
      </c>
      <c r="Z1179">
        <v>75</v>
      </c>
      <c r="AB1179" s="3">
        <v>0</v>
      </c>
      <c r="AC1179" s="3">
        <v>4167</v>
      </c>
      <c r="AD1179" s="3">
        <f t="shared" si="293"/>
        <v>49327.18518518519</v>
      </c>
      <c r="AE1179" s="3">
        <v>4154.166666666667</v>
      </c>
      <c r="AG1179" s="3">
        <f t="shared" si="287"/>
        <v>53481.351851851854</v>
      </c>
      <c r="AJ1179" s="3">
        <v>0</v>
      </c>
      <c r="AK1179" t="s">
        <v>100</v>
      </c>
      <c r="AM1179" s="23">
        <v>0.05</v>
      </c>
      <c r="AN1179" s="24">
        <f t="shared" si="294"/>
        <v>53481.351851851854</v>
      </c>
      <c r="AO1179" s="25">
        <f t="shared" si="283"/>
        <v>2674.067592592593</v>
      </c>
      <c r="AP1179" s="3">
        <f t="shared" si="295"/>
        <v>29700</v>
      </c>
      <c r="AQ1179" s="24">
        <f t="shared" si="284"/>
        <v>1485</v>
      </c>
      <c r="AR1179" s="24">
        <f t="shared" si="285"/>
        <v>87340.419444444444</v>
      </c>
      <c r="AS1179" s="24">
        <f t="shared" si="288"/>
        <v>83181.351851851854</v>
      </c>
      <c r="AT1179" t="s">
        <v>4881</v>
      </c>
      <c r="AU1179" t="s">
        <v>3468</v>
      </c>
      <c r="AV1179" t="s">
        <v>1328</v>
      </c>
      <c r="AW1179">
        <v>1501600</v>
      </c>
      <c r="AX1179" t="s">
        <v>102</v>
      </c>
      <c r="AY1179">
        <v>108.643</v>
      </c>
      <c r="AZ1179" s="3">
        <f t="shared" si="289"/>
        <v>803.92127835612462</v>
      </c>
      <c r="BA1179" s="24">
        <f t="shared" si="290"/>
        <v>83181.351851851854</v>
      </c>
      <c r="BB1179" s="24">
        <f t="shared" si="291"/>
        <v>4159.0675925925898</v>
      </c>
      <c r="BD1179" t="s">
        <v>103</v>
      </c>
      <c r="BE1179">
        <v>1</v>
      </c>
      <c r="BG1179" t="s">
        <v>5328</v>
      </c>
      <c r="BI1179" t="s">
        <v>144</v>
      </c>
      <c r="BN1179" t="s">
        <v>5067</v>
      </c>
      <c r="BO1179" t="s">
        <v>5167</v>
      </c>
      <c r="BP1179" t="s">
        <v>5168</v>
      </c>
      <c r="BS1179" t="e">
        <f>_xlfn.XLOOKUP(AV1179,#REF!,#REF!)</f>
        <v>#REF!</v>
      </c>
    </row>
    <row r="1180" spans="3:71" x14ac:dyDescent="0.2">
      <c r="C1180" t="s">
        <v>94</v>
      </c>
      <c r="E1180" t="s">
        <v>3718</v>
      </c>
      <c r="F1180" t="s">
        <v>3719</v>
      </c>
      <c r="G1180" t="s">
        <v>3720</v>
      </c>
      <c r="H1180" s="1">
        <v>45852</v>
      </c>
      <c r="I1180" s="1">
        <v>46098</v>
      </c>
      <c r="J1180" t="s">
        <v>4708</v>
      </c>
      <c r="K1180">
        <v>12</v>
      </c>
      <c r="L1180" t="s">
        <v>4667</v>
      </c>
      <c r="M1180" t="s">
        <v>3984</v>
      </c>
      <c r="N1180" t="s">
        <v>4668</v>
      </c>
      <c r="O1180" t="s">
        <v>98</v>
      </c>
      <c r="P1180" t="s">
        <v>478</v>
      </c>
      <c r="Q1180">
        <f t="shared" si="286"/>
        <v>17</v>
      </c>
      <c r="R1180" s="3">
        <v>345000</v>
      </c>
      <c r="S1180" s="3">
        <v>34274.193548387098</v>
      </c>
      <c r="T1180" s="20">
        <v>0</v>
      </c>
      <c r="U1180" s="3">
        <f t="shared" si="281"/>
        <v>0</v>
      </c>
      <c r="V1180" s="21"/>
      <c r="W1180" s="3">
        <v>1382.2115384615383</v>
      </c>
      <c r="X1180" s="3">
        <v>798.6111111111112</v>
      </c>
      <c r="Y1180" s="22">
        <v>143.75</v>
      </c>
      <c r="Z1180">
        <v>75</v>
      </c>
      <c r="AB1180" s="3">
        <v>0</v>
      </c>
      <c r="AC1180" s="3">
        <v>4167</v>
      </c>
      <c r="AD1180" s="3">
        <f t="shared" si="293"/>
        <v>40840.766197959747</v>
      </c>
      <c r="AE1180" s="3">
        <v>4154.166666666667</v>
      </c>
      <c r="AG1180" s="3">
        <f t="shared" si="287"/>
        <v>44994.932864626411</v>
      </c>
      <c r="AJ1180" s="3">
        <v>0</v>
      </c>
      <c r="AK1180" t="s">
        <v>100</v>
      </c>
      <c r="AM1180" s="23">
        <v>0.05</v>
      </c>
      <c r="AN1180" s="24">
        <f t="shared" si="294"/>
        <v>44994.932864626411</v>
      </c>
      <c r="AO1180" s="25">
        <f t="shared" si="283"/>
        <v>2249.7466432313208</v>
      </c>
      <c r="AP1180" s="3">
        <f t="shared" si="295"/>
        <v>16287.096774193549</v>
      </c>
      <c r="AQ1180" s="24">
        <f t="shared" si="284"/>
        <v>814.35483870967755</v>
      </c>
      <c r="AR1180" s="24">
        <f t="shared" si="285"/>
        <v>64346.131120760961</v>
      </c>
      <c r="AS1180" s="24">
        <f t="shared" si="288"/>
        <v>61282.029638819964</v>
      </c>
      <c r="AT1180" t="s">
        <v>134</v>
      </c>
      <c r="AU1180" t="s">
        <v>134</v>
      </c>
      <c r="AV1180" t="s">
        <v>135</v>
      </c>
      <c r="AW1180">
        <v>35885</v>
      </c>
      <c r="AX1180" t="s">
        <v>136</v>
      </c>
      <c r="AY1180">
        <v>94.088300000000004</v>
      </c>
      <c r="AZ1180" s="3">
        <f t="shared" si="289"/>
        <v>683.89088888587594</v>
      </c>
      <c r="BA1180" s="24">
        <f t="shared" si="290"/>
        <v>61282.029638819964</v>
      </c>
      <c r="BB1180" s="24">
        <f t="shared" si="291"/>
        <v>3064.1014819409975</v>
      </c>
      <c r="BD1180" t="s">
        <v>103</v>
      </c>
      <c r="BE1180">
        <v>1</v>
      </c>
      <c r="BG1180" t="s">
        <v>5305</v>
      </c>
      <c r="BI1180" t="s">
        <v>144</v>
      </c>
      <c r="BN1180" t="s">
        <v>5067</v>
      </c>
      <c r="BO1180" t="s">
        <v>5071</v>
      </c>
      <c r="BP1180" t="s">
        <v>5085</v>
      </c>
      <c r="BS1180" t="e">
        <f>_xlfn.XLOOKUP(AV1180,#REF!,#REF!)</f>
        <v>#REF!</v>
      </c>
    </row>
    <row r="1181" spans="3:71" x14ac:dyDescent="0.2">
      <c r="C1181" t="s">
        <v>94</v>
      </c>
      <c r="E1181" t="s">
        <v>3721</v>
      </c>
      <c r="F1181" t="s">
        <v>3722</v>
      </c>
      <c r="G1181" t="s">
        <v>3723</v>
      </c>
      <c r="H1181" s="1">
        <v>45852</v>
      </c>
      <c r="J1181" t="s">
        <v>4778</v>
      </c>
      <c r="K1181">
        <v>11</v>
      </c>
      <c r="L1181" t="s">
        <v>4667</v>
      </c>
      <c r="M1181" t="s">
        <v>3984</v>
      </c>
      <c r="N1181" t="s">
        <v>4668</v>
      </c>
      <c r="O1181" t="s">
        <v>98</v>
      </c>
      <c r="P1181" t="s">
        <v>99</v>
      </c>
      <c r="Q1181">
        <f t="shared" si="286"/>
        <v>31</v>
      </c>
      <c r="R1181" s="3">
        <v>291150</v>
      </c>
      <c r="S1181" s="3">
        <v>53525</v>
      </c>
      <c r="T1181" s="20">
        <v>0</v>
      </c>
      <c r="U1181" s="3">
        <f t="shared" si="281"/>
        <v>0</v>
      </c>
      <c r="V1181" s="21"/>
      <c r="W1181" s="3">
        <v>1166.4663461538462</v>
      </c>
      <c r="X1181" s="3">
        <v>673.95833333333337</v>
      </c>
      <c r="Y1181" s="22">
        <v>121.3125</v>
      </c>
      <c r="Z1181">
        <v>75</v>
      </c>
      <c r="AB1181" s="3">
        <v>0</v>
      </c>
      <c r="AC1181" s="3">
        <v>4167</v>
      </c>
      <c r="AD1181" s="3">
        <f t="shared" si="293"/>
        <v>59728.73717948718</v>
      </c>
      <c r="AE1181" s="3">
        <v>4154.166666666667</v>
      </c>
      <c r="AG1181" s="3">
        <f t="shared" si="287"/>
        <v>63882.903846153844</v>
      </c>
      <c r="AJ1181" s="3">
        <v>0</v>
      </c>
      <c r="AK1181" t="s">
        <v>100</v>
      </c>
      <c r="AM1181" s="23">
        <v>0.05</v>
      </c>
      <c r="AN1181" s="24">
        <f t="shared" si="294"/>
        <v>63882.903846153844</v>
      </c>
      <c r="AO1181" s="25">
        <f t="shared" si="283"/>
        <v>3194.1451923076925</v>
      </c>
      <c r="AP1181" s="3">
        <f t="shared" si="295"/>
        <v>29700</v>
      </c>
      <c r="AQ1181" s="24">
        <f t="shared" si="284"/>
        <v>1485</v>
      </c>
      <c r="AR1181" s="24">
        <f t="shared" si="285"/>
        <v>98262.04903846154</v>
      </c>
      <c r="AS1181" s="24">
        <f t="shared" si="288"/>
        <v>93582.903846153844</v>
      </c>
      <c r="AT1181" t="s">
        <v>134</v>
      </c>
      <c r="AU1181" t="s">
        <v>134</v>
      </c>
      <c r="AV1181" t="s">
        <v>135</v>
      </c>
      <c r="AW1181">
        <v>35885</v>
      </c>
      <c r="AX1181" t="s">
        <v>136</v>
      </c>
      <c r="AY1181">
        <v>94.088300000000004</v>
      </c>
      <c r="AZ1181" s="3">
        <f t="shared" si="289"/>
        <v>1044.3599155098086</v>
      </c>
      <c r="BA1181" s="24">
        <f t="shared" si="290"/>
        <v>93582.903846153844</v>
      </c>
      <c r="BB1181" s="24">
        <f t="shared" si="291"/>
        <v>4679.1451923076966</v>
      </c>
      <c r="BD1181" t="s">
        <v>103</v>
      </c>
      <c r="BE1181">
        <v>1</v>
      </c>
      <c r="BG1181" t="s">
        <v>5305</v>
      </c>
      <c r="BI1181" t="s">
        <v>144</v>
      </c>
      <c r="BN1181" t="s">
        <v>5067</v>
      </c>
      <c r="BO1181" t="s">
        <v>5071</v>
      </c>
      <c r="BP1181" t="s">
        <v>5085</v>
      </c>
      <c r="BS1181" t="e">
        <f>_xlfn.XLOOKUP(AV1181,#REF!,#REF!)</f>
        <v>#REF!</v>
      </c>
    </row>
    <row r="1182" spans="3:71" x14ac:dyDescent="0.2">
      <c r="C1182" t="s">
        <v>94</v>
      </c>
      <c r="E1182" t="s">
        <v>3724</v>
      </c>
      <c r="F1182" t="s">
        <v>3725</v>
      </c>
      <c r="G1182" t="s">
        <v>3726</v>
      </c>
      <c r="H1182" s="1">
        <v>45852</v>
      </c>
      <c r="J1182" t="s">
        <v>4778</v>
      </c>
      <c r="K1182">
        <v>11</v>
      </c>
      <c r="L1182" t="s">
        <v>4667</v>
      </c>
      <c r="M1182" t="s">
        <v>3984</v>
      </c>
      <c r="N1182" t="s">
        <v>4668</v>
      </c>
      <c r="O1182" t="s">
        <v>98</v>
      </c>
      <c r="P1182" t="s">
        <v>99</v>
      </c>
      <c r="Q1182">
        <f t="shared" si="286"/>
        <v>31</v>
      </c>
      <c r="R1182" s="3">
        <v>260000</v>
      </c>
      <c r="S1182" s="3">
        <v>48333.333333333336</v>
      </c>
      <c r="T1182" s="20">
        <v>0</v>
      </c>
      <c r="U1182" s="3">
        <f t="shared" si="281"/>
        <v>0</v>
      </c>
      <c r="V1182" s="21"/>
      <c r="W1182" s="3">
        <v>1041.6666666666667</v>
      </c>
      <c r="X1182" s="3">
        <v>601.85185185185196</v>
      </c>
      <c r="Y1182" s="22">
        <v>108.33333333333334</v>
      </c>
      <c r="Z1182">
        <v>75</v>
      </c>
      <c r="AB1182" s="3">
        <v>0</v>
      </c>
      <c r="AC1182" s="3">
        <v>4167</v>
      </c>
      <c r="AD1182" s="3">
        <f t="shared" si="293"/>
        <v>54327.18518518519</v>
      </c>
      <c r="AE1182" s="3">
        <v>4154.166666666667</v>
      </c>
      <c r="AG1182" s="3">
        <f t="shared" si="287"/>
        <v>58481.351851851854</v>
      </c>
      <c r="AJ1182" s="3">
        <v>0</v>
      </c>
      <c r="AK1182" t="s">
        <v>100</v>
      </c>
      <c r="AM1182" s="23">
        <v>0.05</v>
      </c>
      <c r="AN1182" s="24">
        <f t="shared" si="294"/>
        <v>58481.351851851854</v>
      </c>
      <c r="AO1182" s="25">
        <f t="shared" si="283"/>
        <v>2924.067592592593</v>
      </c>
      <c r="AP1182" s="3">
        <f t="shared" si="295"/>
        <v>29700</v>
      </c>
      <c r="AQ1182" s="24">
        <f t="shared" si="284"/>
        <v>1485</v>
      </c>
      <c r="AR1182" s="24">
        <f t="shared" si="285"/>
        <v>92590.419444444444</v>
      </c>
      <c r="AS1182" s="24">
        <f t="shared" si="288"/>
        <v>88181.351851851854</v>
      </c>
      <c r="AT1182" t="s">
        <v>4779</v>
      </c>
      <c r="AU1182" t="s">
        <v>188</v>
      </c>
      <c r="AV1182" t="s">
        <v>189</v>
      </c>
      <c r="AW1182">
        <v>2750</v>
      </c>
      <c r="AX1182" t="s">
        <v>190</v>
      </c>
      <c r="AY1182">
        <v>65.109899999999996</v>
      </c>
      <c r="AZ1182" s="3">
        <f t="shared" si="289"/>
        <v>1422.0636100569106</v>
      </c>
      <c r="BA1182" s="24">
        <f t="shared" si="290"/>
        <v>88181.351851851854</v>
      </c>
      <c r="BB1182" s="24">
        <f t="shared" si="291"/>
        <v>4409.0675925925898</v>
      </c>
      <c r="BD1182" t="s">
        <v>103</v>
      </c>
      <c r="BE1182">
        <v>1</v>
      </c>
      <c r="BG1182" t="s">
        <v>5308</v>
      </c>
      <c r="BI1182" t="s">
        <v>144</v>
      </c>
      <c r="BN1182" t="s">
        <v>5067</v>
      </c>
      <c r="BO1182" t="s">
        <v>188</v>
      </c>
      <c r="BP1182" t="s">
        <v>5084</v>
      </c>
      <c r="BS1182" t="e">
        <f>_xlfn.XLOOKUP(AV1182,#REF!,#REF!)</f>
        <v>#REF!</v>
      </c>
    </row>
    <row r="1183" spans="3:71" x14ac:dyDescent="0.2">
      <c r="C1183" t="s">
        <v>94</v>
      </c>
      <c r="E1183" t="s">
        <v>3727</v>
      </c>
      <c r="F1183" t="s">
        <v>3728</v>
      </c>
      <c r="G1183" t="s">
        <v>3729</v>
      </c>
      <c r="H1183" s="1">
        <v>45852</v>
      </c>
      <c r="J1183" t="s">
        <v>4697</v>
      </c>
      <c r="K1183">
        <v>14</v>
      </c>
      <c r="L1183" t="s">
        <v>4703</v>
      </c>
      <c r="M1183" t="s">
        <v>293</v>
      </c>
      <c r="N1183" t="s">
        <v>4668</v>
      </c>
      <c r="O1183" t="s">
        <v>98</v>
      </c>
      <c r="P1183" t="s">
        <v>99</v>
      </c>
      <c r="Q1183">
        <f t="shared" si="286"/>
        <v>31</v>
      </c>
      <c r="R1183" s="3">
        <v>700000</v>
      </c>
      <c r="S1183" s="3">
        <v>116666.66666666667</v>
      </c>
      <c r="T1183" s="20">
        <v>0</v>
      </c>
      <c r="U1183" s="3">
        <f t="shared" si="281"/>
        <v>0</v>
      </c>
      <c r="V1183" s="21"/>
      <c r="W1183" s="3">
        <v>2804.4871794871797</v>
      </c>
      <c r="X1183" s="3">
        <v>1620.3703703703707</v>
      </c>
      <c r="Y1183" s="22">
        <v>291.66666666666669</v>
      </c>
      <c r="Z1183">
        <v>75</v>
      </c>
      <c r="AB1183" s="3">
        <v>0</v>
      </c>
      <c r="AC1183" s="3">
        <v>4167</v>
      </c>
      <c r="AD1183" s="3">
        <f t="shared" si="293"/>
        <v>125625.19088319088</v>
      </c>
      <c r="AE1183" s="3">
        <v>5687.5</v>
      </c>
      <c r="AG1183" s="3">
        <f t="shared" si="287"/>
        <v>131312.69088319089</v>
      </c>
      <c r="AJ1183" s="3">
        <v>0</v>
      </c>
      <c r="AK1183" t="s">
        <v>100</v>
      </c>
      <c r="AM1183" s="23">
        <v>8.5000000000000006E-2</v>
      </c>
      <c r="AN1183" s="24">
        <f t="shared" si="294"/>
        <v>131312.69088319089</v>
      </c>
      <c r="AO1183" s="25">
        <f t="shared" si="283"/>
        <v>11161.578725071227</v>
      </c>
      <c r="AP1183" s="3">
        <f t="shared" si="295"/>
        <v>29700</v>
      </c>
      <c r="AQ1183" s="24">
        <f t="shared" si="284"/>
        <v>2524.5</v>
      </c>
      <c r="AR1183" s="24">
        <f t="shared" si="285"/>
        <v>174698.76960826211</v>
      </c>
      <c r="AS1183" s="24">
        <f t="shared" si="288"/>
        <v>161012.69088319089</v>
      </c>
      <c r="AT1183" t="s">
        <v>134</v>
      </c>
      <c r="AU1183" t="s">
        <v>134</v>
      </c>
      <c r="AV1183" t="s">
        <v>135</v>
      </c>
      <c r="AW1183">
        <v>90291</v>
      </c>
      <c r="AX1183" t="s">
        <v>136</v>
      </c>
      <c r="AY1183">
        <v>94.088300000000004</v>
      </c>
      <c r="AZ1183" s="3">
        <f t="shared" si="289"/>
        <v>1856.753386002958</v>
      </c>
      <c r="BA1183" s="24">
        <f t="shared" si="290"/>
        <v>161012.69088319089</v>
      </c>
      <c r="BB1183" s="24">
        <f t="shared" si="291"/>
        <v>13686.078725071216</v>
      </c>
      <c r="BD1183" t="s">
        <v>103</v>
      </c>
      <c r="BE1183">
        <v>1</v>
      </c>
      <c r="BG1183" t="s">
        <v>5305</v>
      </c>
      <c r="BI1183" t="s">
        <v>471</v>
      </c>
      <c r="BN1183" t="s">
        <v>5121</v>
      </c>
      <c r="BO1183" t="s">
        <v>5061</v>
      </c>
      <c r="BP1183" t="s">
        <v>5062</v>
      </c>
      <c r="BS1183" t="e">
        <f>_xlfn.XLOOKUP(AV1183,#REF!,#REF!)</f>
        <v>#REF!</v>
      </c>
    </row>
    <row r="1184" spans="3:71" x14ac:dyDescent="0.2">
      <c r="C1184" t="s">
        <v>94</v>
      </c>
      <c r="E1184" t="s">
        <v>3730</v>
      </c>
      <c r="F1184" t="s">
        <v>3731</v>
      </c>
      <c r="G1184" t="s">
        <v>3732</v>
      </c>
      <c r="H1184" s="1">
        <v>45859</v>
      </c>
      <c r="J1184" t="s">
        <v>4697</v>
      </c>
      <c r="K1184">
        <v>14</v>
      </c>
      <c r="L1184" t="s">
        <v>4703</v>
      </c>
      <c r="M1184" t="s">
        <v>293</v>
      </c>
      <c r="N1184" t="s">
        <v>4911</v>
      </c>
      <c r="O1184" t="s">
        <v>98</v>
      </c>
      <c r="P1184" t="s">
        <v>99</v>
      </c>
      <c r="Q1184">
        <f t="shared" si="286"/>
        <v>31</v>
      </c>
      <c r="R1184" s="3">
        <v>627500</v>
      </c>
      <c r="S1184" s="3">
        <v>109583.33333333333</v>
      </c>
      <c r="T1184" s="20">
        <v>0</v>
      </c>
      <c r="U1184" s="3">
        <f t="shared" si="281"/>
        <v>0</v>
      </c>
      <c r="V1184" s="21"/>
      <c r="W1184" s="3">
        <v>2514.022435897436</v>
      </c>
      <c r="X1184" s="3">
        <v>1452.5462962962963</v>
      </c>
      <c r="Y1184" s="22">
        <v>261.45833333333331</v>
      </c>
      <c r="Z1184">
        <v>75</v>
      </c>
      <c r="AB1184" s="3">
        <v>0</v>
      </c>
      <c r="AC1184" s="3">
        <v>4167</v>
      </c>
      <c r="AD1184" s="3">
        <f t="shared" si="293"/>
        <v>118053.36039886039</v>
      </c>
      <c r="AE1184" s="3">
        <v>5687.5</v>
      </c>
      <c r="AG1184" s="3">
        <f t="shared" si="287"/>
        <v>123740.86039886039</v>
      </c>
      <c r="AJ1184" s="3">
        <v>0</v>
      </c>
      <c r="AK1184" t="s">
        <v>100</v>
      </c>
      <c r="AM1184" s="23">
        <v>8.5000000000000006E-2</v>
      </c>
      <c r="AN1184" s="24">
        <f t="shared" si="294"/>
        <v>123740.86039886039</v>
      </c>
      <c r="AO1184" s="25">
        <f t="shared" si="283"/>
        <v>10517.973133903133</v>
      </c>
      <c r="AP1184" s="3">
        <v>0</v>
      </c>
      <c r="AQ1184" s="24">
        <f t="shared" si="284"/>
        <v>0</v>
      </c>
      <c r="AR1184" s="24">
        <f t="shared" si="285"/>
        <v>134258.83353276353</v>
      </c>
      <c r="AS1184" s="24">
        <f t="shared" si="288"/>
        <v>123740.86039886039</v>
      </c>
      <c r="AT1184" t="s">
        <v>632</v>
      </c>
      <c r="AU1184" t="s">
        <v>1837</v>
      </c>
      <c r="AV1184" t="s">
        <v>1838</v>
      </c>
      <c r="AW1184" t="s">
        <v>4945</v>
      </c>
      <c r="AX1184" t="s">
        <v>169</v>
      </c>
      <c r="AY1184">
        <v>1</v>
      </c>
      <c r="AZ1184" s="3">
        <f t="shared" si="289"/>
        <v>134258.83353276353</v>
      </c>
      <c r="BA1184" s="24">
        <f t="shared" si="290"/>
        <v>123740.86039886039</v>
      </c>
      <c r="BB1184" s="24">
        <f t="shared" si="291"/>
        <v>10517.973133903142</v>
      </c>
      <c r="BD1184" t="s">
        <v>103</v>
      </c>
      <c r="BE1184">
        <v>1</v>
      </c>
      <c r="BG1184" t="s">
        <v>5317</v>
      </c>
      <c r="BI1184" t="s">
        <v>531</v>
      </c>
      <c r="BN1184" t="s">
        <v>5125</v>
      </c>
      <c r="BO1184" t="s">
        <v>5061</v>
      </c>
      <c r="BP1184" t="s">
        <v>5062</v>
      </c>
      <c r="BS1184" t="e">
        <f>_xlfn.XLOOKUP(AV1184,#REF!,#REF!)</f>
        <v>#REF!</v>
      </c>
    </row>
    <row r="1185" spans="3:71" x14ac:dyDescent="0.2">
      <c r="C1185" t="s">
        <v>94</v>
      </c>
      <c r="E1185" t="s">
        <v>3733</v>
      </c>
      <c r="F1185" t="s">
        <v>3734</v>
      </c>
      <c r="G1185" t="s">
        <v>3735</v>
      </c>
      <c r="H1185" s="1">
        <v>45852</v>
      </c>
      <c r="J1185" t="s">
        <v>4702</v>
      </c>
      <c r="K1185">
        <v>13</v>
      </c>
      <c r="L1185" t="s">
        <v>4703</v>
      </c>
      <c r="M1185" t="s">
        <v>293</v>
      </c>
      <c r="N1185" t="s">
        <v>4911</v>
      </c>
      <c r="O1185" t="s">
        <v>98</v>
      </c>
      <c r="P1185" t="s">
        <v>99</v>
      </c>
      <c r="Q1185">
        <f t="shared" si="286"/>
        <v>31</v>
      </c>
      <c r="R1185" s="3">
        <v>487000</v>
      </c>
      <c r="S1185" s="3">
        <v>81166.666666666672</v>
      </c>
      <c r="T1185" s="20">
        <v>0</v>
      </c>
      <c r="U1185" s="3">
        <f t="shared" si="281"/>
        <v>0</v>
      </c>
      <c r="V1185" s="21">
        <v>6900</v>
      </c>
      <c r="W1185" s="3">
        <v>1951.1217948717947</v>
      </c>
      <c r="X1185" s="3">
        <v>1127.3148148148148</v>
      </c>
      <c r="Y1185" s="22">
        <v>202.91666666666669</v>
      </c>
      <c r="Z1185">
        <v>75</v>
      </c>
      <c r="AB1185" s="3">
        <v>0</v>
      </c>
      <c r="AC1185" s="3">
        <v>4167</v>
      </c>
      <c r="AD1185" s="3">
        <f t="shared" si="293"/>
        <v>95590.019943019957</v>
      </c>
      <c r="AE1185" s="3">
        <v>5687.5</v>
      </c>
      <c r="AG1185" s="3">
        <f t="shared" si="287"/>
        <v>101277.51994301996</v>
      </c>
      <c r="AJ1185" s="3">
        <v>0</v>
      </c>
      <c r="AK1185" t="s">
        <v>100</v>
      </c>
      <c r="AM1185" s="23">
        <v>8.5000000000000006E-2</v>
      </c>
      <c r="AN1185" s="24">
        <f t="shared" si="294"/>
        <v>101277.51994301996</v>
      </c>
      <c r="AO1185" s="25">
        <f t="shared" si="283"/>
        <v>8608.5891951566973</v>
      </c>
      <c r="AP1185" s="3">
        <v>0</v>
      </c>
      <c r="AQ1185" s="24">
        <f t="shared" si="284"/>
        <v>0</v>
      </c>
      <c r="AR1185" s="24">
        <f t="shared" si="285"/>
        <v>109886.10913817666</v>
      </c>
      <c r="AS1185" s="24">
        <f t="shared" si="288"/>
        <v>101277.51994301996</v>
      </c>
      <c r="AT1185" t="s">
        <v>188</v>
      </c>
      <c r="AU1185" t="s">
        <v>1837</v>
      </c>
      <c r="AV1185" t="s">
        <v>1838</v>
      </c>
      <c r="AW1185">
        <v>6390</v>
      </c>
      <c r="AX1185" t="s">
        <v>169</v>
      </c>
      <c r="AY1185">
        <v>1</v>
      </c>
      <c r="AZ1185" s="3">
        <f t="shared" si="289"/>
        <v>109886.10913817666</v>
      </c>
      <c r="BA1185" s="24">
        <f t="shared" si="290"/>
        <v>101277.51994301996</v>
      </c>
      <c r="BB1185" s="24">
        <f t="shared" si="291"/>
        <v>8608.5891951567028</v>
      </c>
      <c r="BD1185" t="s">
        <v>103</v>
      </c>
      <c r="BE1185">
        <v>1</v>
      </c>
      <c r="BG1185" t="s">
        <v>5317</v>
      </c>
      <c r="BI1185" t="s">
        <v>531</v>
      </c>
      <c r="BN1185" t="s">
        <v>5125</v>
      </c>
      <c r="BO1185" t="s">
        <v>5061</v>
      </c>
      <c r="BP1185" t="s">
        <v>5062</v>
      </c>
      <c r="BS1185" t="e">
        <f>_xlfn.XLOOKUP(AV1185,#REF!,#REF!)</f>
        <v>#REF!</v>
      </c>
    </row>
    <row r="1186" spans="3:71" x14ac:dyDescent="0.2">
      <c r="C1186" t="s">
        <v>94</v>
      </c>
      <c r="E1186" t="s">
        <v>3736</v>
      </c>
      <c r="F1186" t="s">
        <v>3737</v>
      </c>
      <c r="G1186" t="s">
        <v>3738</v>
      </c>
      <c r="H1186" s="1">
        <v>45852</v>
      </c>
      <c r="J1186" t="s">
        <v>4678</v>
      </c>
      <c r="K1186">
        <v>15</v>
      </c>
      <c r="L1186" t="s">
        <v>4691</v>
      </c>
      <c r="M1186" t="s">
        <v>4444</v>
      </c>
      <c r="N1186" t="s">
        <v>4668</v>
      </c>
      <c r="O1186" t="s">
        <v>98</v>
      </c>
      <c r="P1186" t="s">
        <v>99</v>
      </c>
      <c r="Q1186">
        <f t="shared" si="286"/>
        <v>31</v>
      </c>
      <c r="R1186" s="3">
        <v>850000</v>
      </c>
      <c r="S1186" s="3">
        <v>141666.66666666666</v>
      </c>
      <c r="T1186" s="20">
        <v>0</v>
      </c>
      <c r="U1186" s="3">
        <f t="shared" si="281"/>
        <v>0</v>
      </c>
      <c r="V1186" s="21"/>
      <c r="W1186" s="3">
        <v>3405.4487179487182</v>
      </c>
      <c r="X1186" s="3">
        <v>1967.5925925925924</v>
      </c>
      <c r="Y1186" s="22">
        <v>354.16666666666663</v>
      </c>
      <c r="Z1186">
        <v>75</v>
      </c>
      <c r="AB1186" s="3">
        <v>0</v>
      </c>
      <c r="AC1186" s="3">
        <v>4167</v>
      </c>
      <c r="AD1186" s="3">
        <f t="shared" si="293"/>
        <v>151635.87464387462</v>
      </c>
      <c r="AE1186" s="3">
        <v>7046.666666666667</v>
      </c>
      <c r="AG1186" s="3">
        <f t="shared" si="287"/>
        <v>158682.54131054127</v>
      </c>
      <c r="AJ1186" s="3">
        <v>0</v>
      </c>
      <c r="AK1186" t="s">
        <v>100</v>
      </c>
      <c r="AM1186" s="23">
        <v>0.1</v>
      </c>
      <c r="AN1186" s="24">
        <f t="shared" si="294"/>
        <v>158682.54131054127</v>
      </c>
      <c r="AO1186" s="25">
        <f t="shared" si="283"/>
        <v>15868.254131054127</v>
      </c>
      <c r="AP1186" s="3">
        <f>+(29700/31)*Q1186</f>
        <v>29700</v>
      </c>
      <c r="AQ1186" s="24">
        <f t="shared" si="284"/>
        <v>2970</v>
      </c>
      <c r="AR1186" s="24">
        <f t="shared" si="285"/>
        <v>207220.7954415954</v>
      </c>
      <c r="AS1186" s="24">
        <f t="shared" si="288"/>
        <v>188382.54131054127</v>
      </c>
      <c r="AT1186" t="s">
        <v>1620</v>
      </c>
      <c r="AU1186" t="s">
        <v>1620</v>
      </c>
      <c r="AV1186" t="s">
        <v>1620</v>
      </c>
      <c r="AW1186">
        <v>2061149</v>
      </c>
      <c r="AX1186" t="s">
        <v>102</v>
      </c>
      <c r="AY1186">
        <v>108.643</v>
      </c>
      <c r="AZ1186" s="3">
        <f t="shared" si="289"/>
        <v>1907.3552409413896</v>
      </c>
      <c r="BA1186" s="24">
        <f t="shared" si="290"/>
        <v>188382.54131054127</v>
      </c>
      <c r="BB1186" s="24">
        <f t="shared" si="291"/>
        <v>18838.254131054127</v>
      </c>
      <c r="BD1186" t="s">
        <v>103</v>
      </c>
      <c r="BE1186">
        <v>1</v>
      </c>
      <c r="BG1186" t="s">
        <v>5304</v>
      </c>
      <c r="BI1186" t="s">
        <v>598</v>
      </c>
      <c r="BN1186" t="s">
        <v>5193</v>
      </c>
      <c r="BO1186" t="s">
        <v>5182</v>
      </c>
      <c r="BP1186" t="s">
        <v>5182</v>
      </c>
      <c r="BS1186" t="e">
        <f>_xlfn.XLOOKUP(AV1186,#REF!,#REF!)</f>
        <v>#REF!</v>
      </c>
    </row>
    <row r="1187" spans="3:71" x14ac:dyDescent="0.2">
      <c r="C1187" t="s">
        <v>94</v>
      </c>
      <c r="E1187" t="s">
        <v>3739</v>
      </c>
      <c r="F1187" t="s">
        <v>3740</v>
      </c>
      <c r="G1187" t="s">
        <v>3741</v>
      </c>
      <c r="H1187" s="1">
        <v>45852</v>
      </c>
      <c r="J1187" t="s">
        <v>4678</v>
      </c>
      <c r="K1187">
        <v>15</v>
      </c>
      <c r="L1187" t="s">
        <v>4691</v>
      </c>
      <c r="M1187" t="s">
        <v>4444</v>
      </c>
      <c r="N1187" t="s">
        <v>4668</v>
      </c>
      <c r="O1187" t="s">
        <v>98</v>
      </c>
      <c r="P1187" t="s">
        <v>99</v>
      </c>
      <c r="Q1187">
        <f t="shared" si="286"/>
        <v>31</v>
      </c>
      <c r="R1187" s="3">
        <v>1325000</v>
      </c>
      <c r="S1187" s="3">
        <v>220833.33333333334</v>
      </c>
      <c r="T1187" s="20">
        <v>0</v>
      </c>
      <c r="U1187" s="3">
        <f t="shared" si="281"/>
        <v>0</v>
      </c>
      <c r="V1187" s="21"/>
      <c r="W1187" s="3">
        <v>5308.4935897435889</v>
      </c>
      <c r="X1187" s="3">
        <v>3067.1296296296296</v>
      </c>
      <c r="Y1187" s="22">
        <v>552.08333333333337</v>
      </c>
      <c r="Z1187">
        <v>75</v>
      </c>
      <c r="AB1187" s="3">
        <v>0</v>
      </c>
      <c r="AC1187" s="3">
        <v>4167</v>
      </c>
      <c r="AD1187" s="3">
        <f t="shared" si="293"/>
        <v>234003.03988603991</v>
      </c>
      <c r="AE1187" s="3">
        <v>7046.666666666667</v>
      </c>
      <c r="AG1187" s="3">
        <f t="shared" si="287"/>
        <v>241049.70655270657</v>
      </c>
      <c r="AJ1187" s="3">
        <v>0</v>
      </c>
      <c r="AK1187" t="s">
        <v>100</v>
      </c>
      <c r="AM1187" s="23">
        <v>0.1</v>
      </c>
      <c r="AN1187" s="24">
        <f t="shared" si="294"/>
        <v>241049.70655270657</v>
      </c>
      <c r="AO1187" s="25">
        <f t="shared" si="283"/>
        <v>24104.970655270659</v>
      </c>
      <c r="AP1187" s="3">
        <f>+(29700/31)*Q1187</f>
        <v>29700</v>
      </c>
      <c r="AQ1187" s="24">
        <f t="shared" si="284"/>
        <v>2970</v>
      </c>
      <c r="AR1187" s="24">
        <f t="shared" si="285"/>
        <v>297824.67720797722</v>
      </c>
      <c r="AS1187" s="24">
        <f t="shared" si="288"/>
        <v>270749.70655270654</v>
      </c>
      <c r="AT1187" t="s">
        <v>3556</v>
      </c>
      <c r="AU1187" t="s">
        <v>3556</v>
      </c>
      <c r="AV1187" t="s">
        <v>3556</v>
      </c>
      <c r="AW1187">
        <v>7500</v>
      </c>
      <c r="AX1187" t="s">
        <v>102</v>
      </c>
      <c r="AY1187">
        <v>108.643</v>
      </c>
      <c r="AZ1187" s="3">
        <f t="shared" si="289"/>
        <v>2741.3149232622186</v>
      </c>
      <c r="BA1187" s="24">
        <f t="shared" si="290"/>
        <v>270749.70655270654</v>
      </c>
      <c r="BB1187" s="24">
        <f t="shared" si="291"/>
        <v>27074.970655270678</v>
      </c>
      <c r="BD1187" t="s">
        <v>103</v>
      </c>
      <c r="BE1187">
        <v>1</v>
      </c>
      <c r="BG1187" t="s">
        <v>5329</v>
      </c>
      <c r="BI1187" t="s">
        <v>540</v>
      </c>
      <c r="BN1187" t="s">
        <v>5119</v>
      </c>
      <c r="BO1187" t="s">
        <v>771</v>
      </c>
      <c r="BP1187" t="s">
        <v>771</v>
      </c>
      <c r="BS1187" t="e">
        <f>_xlfn.XLOOKUP(AV1187,#REF!,#REF!)</f>
        <v>#REF!</v>
      </c>
    </row>
    <row r="1188" spans="3:71" x14ac:dyDescent="0.2">
      <c r="C1188" t="s">
        <v>94</v>
      </c>
      <c r="E1188" t="s">
        <v>3742</v>
      </c>
      <c r="F1188" t="s">
        <v>3743</v>
      </c>
      <c r="G1188" t="s">
        <v>3744</v>
      </c>
      <c r="H1188" s="1">
        <v>45855</v>
      </c>
      <c r="J1188" t="s">
        <v>4697</v>
      </c>
      <c r="K1188">
        <v>14</v>
      </c>
      <c r="L1188" t="s">
        <v>4691</v>
      </c>
      <c r="M1188" t="s">
        <v>4444</v>
      </c>
      <c r="N1188" t="s">
        <v>4668</v>
      </c>
      <c r="O1188" t="s">
        <v>98</v>
      </c>
      <c r="P1188" t="s">
        <v>99</v>
      </c>
      <c r="Q1188">
        <f t="shared" si="286"/>
        <v>31</v>
      </c>
      <c r="R1188" s="3">
        <v>900000</v>
      </c>
      <c r="S1188" s="3">
        <v>150000</v>
      </c>
      <c r="T1188" s="20">
        <v>0</v>
      </c>
      <c r="U1188" s="3">
        <f t="shared" si="281"/>
        <v>0</v>
      </c>
      <c r="V1188" s="21"/>
      <c r="W1188" s="3">
        <v>3605.7692307692309</v>
      </c>
      <c r="X1188" s="3">
        <v>2083.3333333333335</v>
      </c>
      <c r="Y1188" s="22">
        <v>375</v>
      </c>
      <c r="Z1188">
        <v>75</v>
      </c>
      <c r="AB1188" s="3">
        <v>0</v>
      </c>
      <c r="AC1188" s="3">
        <v>4167</v>
      </c>
      <c r="AD1188" s="3">
        <f t="shared" si="293"/>
        <v>160306.10256410256</v>
      </c>
      <c r="AE1188" s="3">
        <v>7046.666666666667</v>
      </c>
      <c r="AG1188" s="3">
        <f t="shared" si="287"/>
        <v>167352.76923076922</v>
      </c>
      <c r="AJ1188" s="3">
        <v>0</v>
      </c>
      <c r="AK1188" t="s">
        <v>100</v>
      </c>
      <c r="AM1188" s="23">
        <v>0.1</v>
      </c>
      <c r="AN1188" s="24">
        <f t="shared" si="294"/>
        <v>167352.76923076922</v>
      </c>
      <c r="AO1188" s="25">
        <f t="shared" si="283"/>
        <v>16735.276923076923</v>
      </c>
      <c r="AP1188" s="3">
        <f>+(29700/31)*Q1188</f>
        <v>29700</v>
      </c>
      <c r="AQ1188" s="24">
        <f t="shared" si="284"/>
        <v>2970</v>
      </c>
      <c r="AR1188" s="24">
        <f t="shared" si="285"/>
        <v>216758.04615384614</v>
      </c>
      <c r="AS1188" s="24">
        <f t="shared" si="288"/>
        <v>197052.76923076922</v>
      </c>
      <c r="AT1188" t="s">
        <v>632</v>
      </c>
      <c r="AU1188" t="s">
        <v>632</v>
      </c>
      <c r="AV1188" t="s">
        <v>633</v>
      </c>
      <c r="AW1188" t="s">
        <v>4979</v>
      </c>
      <c r="AX1188" t="s">
        <v>157</v>
      </c>
      <c r="AY1188">
        <v>125.569</v>
      </c>
      <c r="AZ1188" s="3">
        <f t="shared" si="289"/>
        <v>1726.2066764396159</v>
      </c>
      <c r="BA1188" s="24">
        <f t="shared" si="290"/>
        <v>197052.76923076922</v>
      </c>
      <c r="BB1188" s="24">
        <f t="shared" si="291"/>
        <v>19705.276923076919</v>
      </c>
      <c r="BD1188" t="s">
        <v>103</v>
      </c>
      <c r="BE1188">
        <v>1</v>
      </c>
      <c r="BG1188" t="s">
        <v>5310</v>
      </c>
      <c r="BI1188" t="s">
        <v>540</v>
      </c>
      <c r="BN1188" t="s">
        <v>5119</v>
      </c>
      <c r="BO1188" t="s">
        <v>5074</v>
      </c>
      <c r="BP1188" t="s">
        <v>5176</v>
      </c>
      <c r="BS1188" t="e">
        <f>_xlfn.XLOOKUP(AV1188,#REF!,#REF!)</f>
        <v>#REF!</v>
      </c>
    </row>
    <row r="1189" spans="3:71" x14ac:dyDescent="0.2">
      <c r="C1189" t="s">
        <v>94</v>
      </c>
      <c r="E1189" t="s">
        <v>3745</v>
      </c>
      <c r="F1189" t="s">
        <v>3746</v>
      </c>
      <c r="G1189" t="s">
        <v>3747</v>
      </c>
      <c r="H1189" s="1">
        <v>45859</v>
      </c>
      <c r="J1189" t="s">
        <v>4678</v>
      </c>
      <c r="K1189">
        <v>15</v>
      </c>
      <c r="L1189" t="s">
        <v>4783</v>
      </c>
      <c r="M1189" t="s">
        <v>3525</v>
      </c>
      <c r="N1189" t="s">
        <v>4668</v>
      </c>
      <c r="O1189" t="s">
        <v>98</v>
      </c>
      <c r="P1189" t="s">
        <v>99</v>
      </c>
      <c r="Q1189">
        <f t="shared" si="286"/>
        <v>31</v>
      </c>
      <c r="R1189" s="3">
        <v>700000</v>
      </c>
      <c r="S1189" s="3">
        <v>116666.66666666667</v>
      </c>
      <c r="T1189" s="20">
        <v>0.1</v>
      </c>
      <c r="U1189" s="3">
        <f t="shared" si="281"/>
        <v>11666.666666666668</v>
      </c>
      <c r="V1189" s="21"/>
      <c r="W1189" s="3">
        <v>2804.4871794871797</v>
      </c>
      <c r="X1189" s="3">
        <v>1620.3703703703707</v>
      </c>
      <c r="Y1189" s="22">
        <v>291.66666666666669</v>
      </c>
      <c r="Z1189">
        <v>75</v>
      </c>
      <c r="AB1189" s="3">
        <v>0</v>
      </c>
      <c r="AC1189" s="3">
        <v>4167</v>
      </c>
      <c r="AD1189" s="3">
        <f t="shared" si="293"/>
        <v>137291.85754985755</v>
      </c>
      <c r="AE1189" s="3">
        <v>13617.5</v>
      </c>
      <c r="AG1189" s="3">
        <f t="shared" si="287"/>
        <v>150909.35754985755</v>
      </c>
      <c r="AJ1189" s="3">
        <v>0</v>
      </c>
      <c r="AK1189" t="s">
        <v>100</v>
      </c>
      <c r="AM1189" s="23">
        <v>8.5000000000000006E-2</v>
      </c>
      <c r="AN1189" s="24">
        <f t="shared" si="294"/>
        <v>150909.35754985755</v>
      </c>
      <c r="AO1189" s="25">
        <f t="shared" si="283"/>
        <v>12827.295391737893</v>
      </c>
      <c r="AP1189" s="3">
        <f>+(29700/31)*Q1189</f>
        <v>29700</v>
      </c>
      <c r="AQ1189" s="24">
        <f t="shared" si="284"/>
        <v>2524.5</v>
      </c>
      <c r="AR1189" s="24">
        <f t="shared" si="285"/>
        <v>195961.15294159544</v>
      </c>
      <c r="AS1189" s="24">
        <f t="shared" si="288"/>
        <v>180609.35754985755</v>
      </c>
      <c r="AT1189" t="s">
        <v>134</v>
      </c>
      <c r="AU1189" t="s">
        <v>134</v>
      </c>
      <c r="AV1189" t="s">
        <v>135</v>
      </c>
      <c r="AW1189">
        <v>37214</v>
      </c>
      <c r="AX1189" t="s">
        <v>136</v>
      </c>
      <c r="AY1189">
        <v>94.088300000000004</v>
      </c>
      <c r="AZ1189" s="3">
        <f t="shared" si="289"/>
        <v>2082.7366733334052</v>
      </c>
      <c r="BA1189" s="24">
        <f t="shared" si="290"/>
        <v>180609.35754985755</v>
      </c>
      <c r="BB1189" s="24">
        <f t="shared" si="291"/>
        <v>15351.795391737891</v>
      </c>
      <c r="BD1189" t="s">
        <v>103</v>
      </c>
      <c r="BE1189">
        <v>1</v>
      </c>
      <c r="BG1189" t="s">
        <v>5305</v>
      </c>
      <c r="BI1189" t="s">
        <v>2047</v>
      </c>
      <c r="BN1189" t="s">
        <v>5197</v>
      </c>
      <c r="BO1189" t="s">
        <v>5071</v>
      </c>
      <c r="BP1189" t="s">
        <v>5072</v>
      </c>
      <c r="BS1189" t="e">
        <f>_xlfn.XLOOKUP(AV1189,#REF!,#REF!)</f>
        <v>#REF!</v>
      </c>
    </row>
    <row r="1190" spans="3:71" x14ac:dyDescent="0.2">
      <c r="C1190" t="s">
        <v>94</v>
      </c>
      <c r="E1190" t="s">
        <v>3748</v>
      </c>
      <c r="F1190" t="s">
        <v>3749</v>
      </c>
      <c r="G1190" t="s">
        <v>3750</v>
      </c>
      <c r="H1190" s="1">
        <v>45859</v>
      </c>
      <c r="J1190" t="s">
        <v>4697</v>
      </c>
      <c r="K1190">
        <v>14</v>
      </c>
      <c r="L1190" t="s">
        <v>4783</v>
      </c>
      <c r="M1190" t="s">
        <v>3525</v>
      </c>
      <c r="N1190" t="s">
        <v>4668</v>
      </c>
      <c r="O1190" t="s">
        <v>98</v>
      </c>
      <c r="P1190" t="s">
        <v>99</v>
      </c>
      <c r="Q1190">
        <f t="shared" si="286"/>
        <v>31</v>
      </c>
      <c r="R1190" s="3">
        <v>700000</v>
      </c>
      <c r="S1190" s="3">
        <v>116666.66666666667</v>
      </c>
      <c r="T1190" s="20">
        <v>0.1</v>
      </c>
      <c r="U1190" s="3">
        <f t="shared" si="281"/>
        <v>11666.666666666668</v>
      </c>
      <c r="V1190" s="21"/>
      <c r="W1190" s="3">
        <v>2804.4871794871797</v>
      </c>
      <c r="X1190" s="3">
        <v>1620.3703703703707</v>
      </c>
      <c r="Y1190" s="22">
        <v>291.66666666666669</v>
      </c>
      <c r="Z1190">
        <v>75</v>
      </c>
      <c r="AB1190" s="3">
        <v>0</v>
      </c>
      <c r="AC1190" s="3">
        <v>4167</v>
      </c>
      <c r="AD1190" s="3">
        <f t="shared" si="293"/>
        <v>137291.85754985755</v>
      </c>
      <c r="AE1190" s="3">
        <v>13617.5</v>
      </c>
      <c r="AG1190" s="3">
        <f t="shared" si="287"/>
        <v>150909.35754985755</v>
      </c>
      <c r="AJ1190" s="3">
        <v>0</v>
      </c>
      <c r="AK1190" t="s">
        <v>100</v>
      </c>
      <c r="AM1190" s="23">
        <v>8.5000000000000006E-2</v>
      </c>
      <c r="AN1190" s="24">
        <f t="shared" si="294"/>
        <v>150909.35754985755</v>
      </c>
      <c r="AO1190" s="25">
        <f t="shared" si="283"/>
        <v>12827.295391737893</v>
      </c>
      <c r="AP1190" s="3">
        <f>+(29700/31)*Q1190</f>
        <v>29700</v>
      </c>
      <c r="AQ1190" s="24">
        <f t="shared" si="284"/>
        <v>2524.5</v>
      </c>
      <c r="AR1190" s="24">
        <f t="shared" si="285"/>
        <v>195961.15294159544</v>
      </c>
      <c r="AS1190" s="24">
        <f t="shared" si="288"/>
        <v>180609.35754985755</v>
      </c>
      <c r="AT1190" t="s">
        <v>134</v>
      </c>
      <c r="AU1190" t="s">
        <v>134</v>
      </c>
      <c r="AV1190" t="s">
        <v>135</v>
      </c>
      <c r="AW1190">
        <v>37214</v>
      </c>
      <c r="AX1190" t="s">
        <v>136</v>
      </c>
      <c r="AY1190">
        <v>94.088300000000004</v>
      </c>
      <c r="AZ1190" s="3">
        <f t="shared" si="289"/>
        <v>2082.7366733334052</v>
      </c>
      <c r="BA1190" s="24">
        <f t="shared" si="290"/>
        <v>180609.35754985755</v>
      </c>
      <c r="BB1190" s="24">
        <f t="shared" si="291"/>
        <v>15351.795391737891</v>
      </c>
      <c r="BD1190" t="s">
        <v>103</v>
      </c>
      <c r="BE1190">
        <v>1</v>
      </c>
      <c r="BG1190" t="s">
        <v>5305</v>
      </c>
      <c r="BI1190" t="s">
        <v>2047</v>
      </c>
      <c r="BN1190" t="s">
        <v>5197</v>
      </c>
      <c r="BO1190" t="s">
        <v>5071</v>
      </c>
      <c r="BP1190" t="s">
        <v>5072</v>
      </c>
      <c r="BS1190" t="e">
        <f>_xlfn.XLOOKUP(AV1190,#REF!,#REF!)</f>
        <v>#REF!</v>
      </c>
    </row>
    <row r="1191" spans="3:71" x14ac:dyDescent="0.2">
      <c r="C1191" t="s">
        <v>94</v>
      </c>
      <c r="E1191" t="s">
        <v>3751</v>
      </c>
      <c r="F1191" t="s">
        <v>3752</v>
      </c>
      <c r="G1191" t="s">
        <v>3753</v>
      </c>
      <c r="H1191" s="1">
        <v>45866</v>
      </c>
      <c r="J1191" t="s">
        <v>4697</v>
      </c>
      <c r="K1191">
        <v>14</v>
      </c>
      <c r="L1191" t="s">
        <v>4703</v>
      </c>
      <c r="M1191" t="s">
        <v>293</v>
      </c>
      <c r="N1191" t="s">
        <v>4911</v>
      </c>
      <c r="O1191" t="s">
        <v>98</v>
      </c>
      <c r="P1191" t="s">
        <v>99</v>
      </c>
      <c r="Q1191">
        <f t="shared" si="286"/>
        <v>31</v>
      </c>
      <c r="R1191" s="3">
        <v>797500</v>
      </c>
      <c r="S1191" s="3">
        <v>137916.66666666666</v>
      </c>
      <c r="T1191" s="20">
        <v>0</v>
      </c>
      <c r="U1191" s="3">
        <f t="shared" si="281"/>
        <v>0</v>
      </c>
      <c r="V1191" s="21"/>
      <c r="W1191" s="3">
        <v>3195.1121794871797</v>
      </c>
      <c r="X1191" s="3">
        <v>1846.0648148148148</v>
      </c>
      <c r="Y1191" s="22">
        <v>332.29166666666663</v>
      </c>
      <c r="Z1191">
        <v>75</v>
      </c>
      <c r="AB1191" s="3">
        <v>0</v>
      </c>
      <c r="AC1191" s="3">
        <v>4167</v>
      </c>
      <c r="AD1191" s="3">
        <f t="shared" si="293"/>
        <v>147532.1353276353</v>
      </c>
      <c r="AE1191" s="3">
        <v>5687.5</v>
      </c>
      <c r="AG1191" s="3">
        <f t="shared" si="287"/>
        <v>153219.6353276353</v>
      </c>
      <c r="AJ1191" s="3">
        <v>0</v>
      </c>
      <c r="AK1191" t="s">
        <v>100</v>
      </c>
      <c r="AM1191" s="23">
        <v>8.5000000000000006E-2</v>
      </c>
      <c r="AN1191" s="24">
        <f t="shared" si="294"/>
        <v>153219.6353276353</v>
      </c>
      <c r="AO1191" s="25">
        <f t="shared" si="283"/>
        <v>13023.669002849001</v>
      </c>
      <c r="AP1191" s="3">
        <v>0</v>
      </c>
      <c r="AQ1191" s="24">
        <f t="shared" si="284"/>
        <v>0</v>
      </c>
      <c r="AR1191" s="24">
        <f t="shared" si="285"/>
        <v>166243.3043304843</v>
      </c>
      <c r="AS1191" s="24">
        <f t="shared" si="288"/>
        <v>153219.6353276353</v>
      </c>
      <c r="AT1191" t="s">
        <v>632</v>
      </c>
      <c r="AU1191" t="s">
        <v>1837</v>
      </c>
      <c r="AV1191" t="s">
        <v>1838</v>
      </c>
      <c r="AW1191" t="s">
        <v>4945</v>
      </c>
      <c r="AX1191" t="s">
        <v>169</v>
      </c>
      <c r="AY1191">
        <v>1</v>
      </c>
      <c r="AZ1191" s="3">
        <f t="shared" si="289"/>
        <v>166243.3043304843</v>
      </c>
      <c r="BA1191" s="24">
        <f t="shared" si="290"/>
        <v>153219.6353276353</v>
      </c>
      <c r="BB1191" s="24">
        <f t="shared" si="291"/>
        <v>13023.669002848997</v>
      </c>
      <c r="BD1191" t="s">
        <v>103</v>
      </c>
      <c r="BE1191">
        <v>1</v>
      </c>
      <c r="BG1191" t="s">
        <v>5317</v>
      </c>
      <c r="BI1191" t="s">
        <v>531</v>
      </c>
      <c r="BN1191" t="s">
        <v>5125</v>
      </c>
      <c r="BO1191" t="s">
        <v>5061</v>
      </c>
      <c r="BP1191" t="s">
        <v>5062</v>
      </c>
      <c r="BS1191" t="e">
        <f>_xlfn.XLOOKUP(AV1191,#REF!,#REF!)</f>
        <v>#REF!</v>
      </c>
    </row>
    <row r="1192" spans="3:71" x14ac:dyDescent="0.2">
      <c r="C1192" t="s">
        <v>94</v>
      </c>
      <c r="E1192" t="s">
        <v>3754</v>
      </c>
      <c r="F1192" t="s">
        <v>3755</v>
      </c>
      <c r="G1192" t="s">
        <v>3756</v>
      </c>
      <c r="H1192" s="1">
        <v>45866</v>
      </c>
      <c r="J1192" t="s">
        <v>4708</v>
      </c>
      <c r="K1192">
        <v>12</v>
      </c>
      <c r="L1192" t="s">
        <v>4703</v>
      </c>
      <c r="M1192" t="s">
        <v>293</v>
      </c>
      <c r="N1192" t="s">
        <v>4668</v>
      </c>
      <c r="O1192" t="s">
        <v>98</v>
      </c>
      <c r="P1192" t="s">
        <v>99</v>
      </c>
      <c r="Q1192">
        <f t="shared" si="286"/>
        <v>31</v>
      </c>
      <c r="R1192" s="3">
        <v>425000</v>
      </c>
      <c r="S1192" s="3">
        <v>75833.333333333328</v>
      </c>
      <c r="T1192" s="20">
        <v>0</v>
      </c>
      <c r="U1192" s="3">
        <f t="shared" si="281"/>
        <v>0</v>
      </c>
      <c r="V1192" s="21"/>
      <c r="W1192" s="3">
        <v>1702.7243589743591</v>
      </c>
      <c r="X1192" s="3">
        <v>983.79629629629619</v>
      </c>
      <c r="Y1192" s="22">
        <v>177.08333333333331</v>
      </c>
      <c r="Z1192">
        <v>75</v>
      </c>
      <c r="AB1192" s="3">
        <v>0</v>
      </c>
      <c r="AC1192" s="3">
        <v>5167</v>
      </c>
      <c r="AD1192" s="3">
        <f t="shared" si="293"/>
        <v>83938.937321937308</v>
      </c>
      <c r="AE1192" s="3">
        <v>5687.5</v>
      </c>
      <c r="AG1192" s="3">
        <f t="shared" si="287"/>
        <v>89626.437321937308</v>
      </c>
      <c r="AJ1192" s="3">
        <v>0</v>
      </c>
      <c r="AK1192" t="s">
        <v>100</v>
      </c>
      <c r="AM1192" s="23">
        <v>8.5000000000000006E-2</v>
      </c>
      <c r="AN1192" s="24">
        <f t="shared" si="294"/>
        <v>89626.437321937308</v>
      </c>
      <c r="AO1192" s="25">
        <f t="shared" si="283"/>
        <v>7618.2471723646713</v>
      </c>
      <c r="AP1192" s="3">
        <f t="shared" ref="AP1192:AP1199" si="296">+(29700/31)*Q1192</f>
        <v>29700</v>
      </c>
      <c r="AQ1192" s="24">
        <f t="shared" si="284"/>
        <v>2524.5</v>
      </c>
      <c r="AR1192" s="24">
        <f t="shared" si="285"/>
        <v>129469.18449430198</v>
      </c>
      <c r="AS1192" s="24">
        <f t="shared" si="288"/>
        <v>119326.43732193731</v>
      </c>
      <c r="AT1192" t="s">
        <v>134</v>
      </c>
      <c r="AU1192" t="s">
        <v>134</v>
      </c>
      <c r="AV1192" t="s">
        <v>135</v>
      </c>
      <c r="AW1192">
        <v>19452</v>
      </c>
      <c r="AX1192" t="s">
        <v>136</v>
      </c>
      <c r="AY1192">
        <v>94.088300000000004</v>
      </c>
      <c r="AZ1192" s="3">
        <f t="shared" si="289"/>
        <v>1376.039151459873</v>
      </c>
      <c r="BA1192" s="24">
        <f t="shared" si="290"/>
        <v>119326.43732193731</v>
      </c>
      <c r="BB1192" s="24">
        <f t="shared" si="291"/>
        <v>10142.747172364674</v>
      </c>
      <c r="BD1192" t="s">
        <v>103</v>
      </c>
      <c r="BE1192">
        <v>1</v>
      </c>
      <c r="BG1192" t="s">
        <v>5305</v>
      </c>
      <c r="BI1192" t="s">
        <v>262</v>
      </c>
      <c r="BN1192" t="s">
        <v>5115</v>
      </c>
      <c r="BO1192" t="s">
        <v>5061</v>
      </c>
      <c r="BP1192" t="s">
        <v>5062</v>
      </c>
      <c r="BS1192" t="e">
        <f>_xlfn.XLOOKUP(AV1192,#REF!,#REF!)</f>
        <v>#REF!</v>
      </c>
    </row>
    <row r="1193" spans="3:71" x14ac:dyDescent="0.2">
      <c r="C1193" t="s">
        <v>94</v>
      </c>
      <c r="E1193" t="s">
        <v>3757</v>
      </c>
      <c r="F1193" t="s">
        <v>3758</v>
      </c>
      <c r="G1193" t="s">
        <v>3759</v>
      </c>
      <c r="H1193" s="1">
        <v>45866</v>
      </c>
      <c r="J1193" t="s">
        <v>4702</v>
      </c>
      <c r="K1193">
        <v>13</v>
      </c>
      <c r="L1193" t="s">
        <v>4783</v>
      </c>
      <c r="M1193" t="s">
        <v>3525</v>
      </c>
      <c r="N1193" t="s">
        <v>4668</v>
      </c>
      <c r="O1193" t="s">
        <v>98</v>
      </c>
      <c r="P1193" t="s">
        <v>99</v>
      </c>
      <c r="Q1193">
        <f t="shared" si="286"/>
        <v>31</v>
      </c>
      <c r="R1193" s="3">
        <v>550000</v>
      </c>
      <c r="S1193" s="3">
        <v>91666.666666666672</v>
      </c>
      <c r="T1193" s="20">
        <v>0.1</v>
      </c>
      <c r="U1193" s="3">
        <f t="shared" si="281"/>
        <v>9166.6666666666679</v>
      </c>
      <c r="V1193" s="21"/>
      <c r="W1193" s="3">
        <v>2203.5256410256411</v>
      </c>
      <c r="X1193" s="3">
        <v>1273.1481481481483</v>
      </c>
      <c r="Y1193" s="22">
        <v>229.16666666666669</v>
      </c>
      <c r="Z1193">
        <v>75</v>
      </c>
      <c r="AB1193" s="3">
        <v>0</v>
      </c>
      <c r="AC1193" s="3">
        <v>4167</v>
      </c>
      <c r="AD1193" s="3">
        <f t="shared" si="293"/>
        <v>108781.1737891738</v>
      </c>
      <c r="AE1193" s="3">
        <v>13617.5</v>
      </c>
      <c r="AG1193" s="3">
        <f t="shared" si="287"/>
        <v>122398.6737891738</v>
      </c>
      <c r="AJ1193" s="3">
        <v>0</v>
      </c>
      <c r="AK1193" t="s">
        <v>100</v>
      </c>
      <c r="AM1193" s="23">
        <v>8.5000000000000006E-2</v>
      </c>
      <c r="AN1193" s="24">
        <f t="shared" si="294"/>
        <v>122398.6737891738</v>
      </c>
      <c r="AO1193" s="25">
        <f t="shared" si="283"/>
        <v>10403.887272079774</v>
      </c>
      <c r="AP1193" s="3">
        <f t="shared" si="296"/>
        <v>29700</v>
      </c>
      <c r="AQ1193" s="24">
        <f t="shared" si="284"/>
        <v>2524.5</v>
      </c>
      <c r="AR1193" s="24">
        <f t="shared" si="285"/>
        <v>165027.06106125357</v>
      </c>
      <c r="AS1193" s="24">
        <f t="shared" si="288"/>
        <v>152098.6737891738</v>
      </c>
      <c r="AT1193" t="s">
        <v>101</v>
      </c>
      <c r="AU1193" t="s">
        <v>101</v>
      </c>
      <c r="AV1193" t="s">
        <v>101</v>
      </c>
      <c r="AW1193">
        <v>2046100</v>
      </c>
      <c r="AX1193" t="s">
        <v>102</v>
      </c>
      <c r="AY1193">
        <v>108.643</v>
      </c>
      <c r="AZ1193" s="3">
        <f t="shared" si="289"/>
        <v>1518.9847579802984</v>
      </c>
      <c r="BA1193" s="24">
        <f t="shared" si="290"/>
        <v>152098.6737891738</v>
      </c>
      <c r="BB1193" s="24">
        <f t="shared" si="291"/>
        <v>12928.387272079766</v>
      </c>
      <c r="BD1193" t="s">
        <v>103</v>
      </c>
      <c r="BE1193">
        <v>1</v>
      </c>
      <c r="BG1193" t="s">
        <v>5304</v>
      </c>
      <c r="BI1193" t="s">
        <v>2047</v>
      </c>
      <c r="BN1193" t="s">
        <v>5197</v>
      </c>
      <c r="BO1193" t="s">
        <v>5197</v>
      </c>
      <c r="BP1193" t="s">
        <v>5197</v>
      </c>
    </row>
    <row r="1194" spans="3:71" x14ac:dyDescent="0.2">
      <c r="C1194" t="s">
        <v>94</v>
      </c>
      <c r="E1194" t="s">
        <v>3760</v>
      </c>
      <c r="F1194" t="s">
        <v>3761</v>
      </c>
      <c r="G1194" t="s">
        <v>3762</v>
      </c>
      <c r="H1194" s="1">
        <v>45866</v>
      </c>
      <c r="J1194" t="s">
        <v>4702</v>
      </c>
      <c r="K1194">
        <v>13</v>
      </c>
      <c r="L1194" t="s">
        <v>4791</v>
      </c>
      <c r="M1194" t="s">
        <v>4579</v>
      </c>
      <c r="N1194" t="s">
        <v>4668</v>
      </c>
      <c r="O1194" t="s">
        <v>98</v>
      </c>
      <c r="P1194" t="s">
        <v>99</v>
      </c>
      <c r="Q1194">
        <f t="shared" si="286"/>
        <v>31</v>
      </c>
      <c r="R1194" s="3">
        <v>475000</v>
      </c>
      <c r="S1194" s="3">
        <v>79166.666666666672</v>
      </c>
      <c r="T1194" s="20">
        <v>0</v>
      </c>
      <c r="U1194" s="3">
        <f t="shared" si="281"/>
        <v>0</v>
      </c>
      <c r="V1194" s="21"/>
      <c r="W1194" s="3">
        <v>1903.0448717948721</v>
      </c>
      <c r="X1194" s="3">
        <v>1099.5370370370372</v>
      </c>
      <c r="Y1194" s="22">
        <v>197.91666666666669</v>
      </c>
      <c r="Z1194">
        <v>75</v>
      </c>
      <c r="AB1194" s="3">
        <v>0</v>
      </c>
      <c r="AC1194" s="3">
        <v>4167</v>
      </c>
      <c r="AD1194" s="3">
        <f t="shared" si="293"/>
        <v>86609.165242165254</v>
      </c>
      <c r="AE1194" s="3">
        <v>23570.833333333332</v>
      </c>
      <c r="AG1194" s="3">
        <f t="shared" si="287"/>
        <v>110179.99857549858</v>
      </c>
      <c r="AJ1194" s="3">
        <v>0</v>
      </c>
      <c r="AK1194" t="s">
        <v>100</v>
      </c>
      <c r="AM1194" s="23">
        <v>8.5000000000000006E-2</v>
      </c>
      <c r="AN1194" s="24">
        <f t="shared" si="294"/>
        <v>110179.99857549858</v>
      </c>
      <c r="AO1194" s="25">
        <f t="shared" si="283"/>
        <v>9365.2998789173798</v>
      </c>
      <c r="AP1194" s="3">
        <f t="shared" si="296"/>
        <v>29700</v>
      </c>
      <c r="AQ1194" s="24">
        <f t="shared" si="284"/>
        <v>2524.5</v>
      </c>
      <c r="AR1194" s="24">
        <f t="shared" si="285"/>
        <v>151769.79845441596</v>
      </c>
      <c r="AS1194" s="24">
        <f t="shared" si="288"/>
        <v>139879.99857549858</v>
      </c>
      <c r="AT1194" t="s">
        <v>632</v>
      </c>
      <c r="AU1194" t="s">
        <v>632</v>
      </c>
      <c r="AV1194" t="s">
        <v>633</v>
      </c>
      <c r="AW1194" t="s">
        <v>4955</v>
      </c>
      <c r="AX1194" t="s">
        <v>157</v>
      </c>
      <c r="AY1194">
        <v>125.569</v>
      </c>
      <c r="AZ1194" s="3">
        <f t="shared" si="289"/>
        <v>1208.656582870103</v>
      </c>
      <c r="BA1194" s="24">
        <f t="shared" si="290"/>
        <v>139879.99857549858</v>
      </c>
      <c r="BB1194" s="24">
        <f t="shared" si="291"/>
        <v>11889.799878917373</v>
      </c>
      <c r="BD1194" t="s">
        <v>103</v>
      </c>
      <c r="BE1194">
        <v>1</v>
      </c>
      <c r="BG1194" t="s">
        <v>5310</v>
      </c>
      <c r="BI1194" t="s">
        <v>209</v>
      </c>
      <c r="BN1194" t="s">
        <v>5090</v>
      </c>
      <c r="BO1194" t="s">
        <v>5061</v>
      </c>
      <c r="BP1194" t="s">
        <v>5062</v>
      </c>
      <c r="BS1194" t="e">
        <f>_xlfn.XLOOKUP(AV1194,#REF!,#REF!)</f>
        <v>#REF!</v>
      </c>
    </row>
    <row r="1195" spans="3:71" x14ac:dyDescent="0.2">
      <c r="C1195" t="s">
        <v>94</v>
      </c>
      <c r="E1195" t="s">
        <v>3763</v>
      </c>
      <c r="F1195" t="s">
        <v>3764</v>
      </c>
      <c r="G1195" t="s">
        <v>3765</v>
      </c>
      <c r="H1195" s="1">
        <v>45866</v>
      </c>
      <c r="J1195" t="s">
        <v>4697</v>
      </c>
      <c r="K1195">
        <v>14</v>
      </c>
      <c r="L1195" t="s">
        <v>4783</v>
      </c>
      <c r="M1195" t="s">
        <v>3525</v>
      </c>
      <c r="N1195" t="s">
        <v>4668</v>
      </c>
      <c r="O1195" t="s">
        <v>98</v>
      </c>
      <c r="P1195" t="s">
        <v>99</v>
      </c>
      <c r="Q1195">
        <f t="shared" si="286"/>
        <v>31</v>
      </c>
      <c r="R1195" s="3">
        <v>884000</v>
      </c>
      <c r="S1195" s="3">
        <v>147333.33333333334</v>
      </c>
      <c r="T1195" s="20">
        <v>0.1</v>
      </c>
      <c r="U1195" s="3">
        <f t="shared" si="281"/>
        <v>14733.333333333336</v>
      </c>
      <c r="V1195" s="21"/>
      <c r="W1195" s="3">
        <v>3541.6666666666665</v>
      </c>
      <c r="X1195" s="3">
        <v>2046.2962962962965</v>
      </c>
      <c r="Y1195" s="22">
        <v>368.33333333333337</v>
      </c>
      <c r="Z1195">
        <v>75</v>
      </c>
      <c r="AB1195" s="3">
        <v>0</v>
      </c>
      <c r="AC1195" s="3">
        <v>4167</v>
      </c>
      <c r="AD1195" s="3">
        <f t="shared" si="293"/>
        <v>172264.96296296298</v>
      </c>
      <c r="AE1195" s="3">
        <v>13617.5</v>
      </c>
      <c r="AG1195" s="3">
        <f t="shared" si="287"/>
        <v>185882.46296296298</v>
      </c>
      <c r="AJ1195" s="3">
        <v>0</v>
      </c>
      <c r="AK1195" t="s">
        <v>100</v>
      </c>
      <c r="AM1195" s="23">
        <v>8.5000000000000006E-2</v>
      </c>
      <c r="AN1195" s="24">
        <f t="shared" si="294"/>
        <v>185882.46296296298</v>
      </c>
      <c r="AO1195" s="25">
        <f t="shared" si="283"/>
        <v>15800.009351851855</v>
      </c>
      <c r="AP1195" s="3">
        <f t="shared" si="296"/>
        <v>29700</v>
      </c>
      <c r="AQ1195" s="24">
        <f t="shared" si="284"/>
        <v>2524.5</v>
      </c>
      <c r="AR1195" s="24">
        <f t="shared" si="285"/>
        <v>233906.97231481483</v>
      </c>
      <c r="AS1195" s="24">
        <f t="shared" si="288"/>
        <v>215582.46296296298</v>
      </c>
      <c r="AT1195" t="s">
        <v>134</v>
      </c>
      <c r="AU1195" t="s">
        <v>134</v>
      </c>
      <c r="AV1195" t="s">
        <v>135</v>
      </c>
      <c r="AW1195">
        <v>37214</v>
      </c>
      <c r="AX1195" t="s">
        <v>136</v>
      </c>
      <c r="AY1195">
        <v>94.088300000000004</v>
      </c>
      <c r="AZ1195" s="3">
        <f t="shared" si="289"/>
        <v>2486.0367581815681</v>
      </c>
      <c r="BA1195" s="24">
        <f t="shared" si="290"/>
        <v>215582.46296296298</v>
      </c>
      <c r="BB1195" s="24">
        <f t="shared" si="291"/>
        <v>18324.509351851855</v>
      </c>
      <c r="BD1195" t="s">
        <v>103</v>
      </c>
      <c r="BE1195">
        <v>1</v>
      </c>
      <c r="BG1195" t="s">
        <v>5305</v>
      </c>
      <c r="BI1195" t="s">
        <v>2047</v>
      </c>
      <c r="BN1195" t="s">
        <v>5197</v>
      </c>
      <c r="BO1195" t="s">
        <v>5071</v>
      </c>
      <c r="BP1195" t="s">
        <v>5072</v>
      </c>
      <c r="BS1195" t="e">
        <f>_xlfn.XLOOKUP(AV1195,#REF!,#REF!)</f>
        <v>#REF!</v>
      </c>
    </row>
    <row r="1196" spans="3:71" x14ac:dyDescent="0.2">
      <c r="C1196" t="s">
        <v>94</v>
      </c>
      <c r="E1196" t="s">
        <v>3766</v>
      </c>
      <c r="F1196" t="s">
        <v>3767</v>
      </c>
      <c r="G1196" t="s">
        <v>3768</v>
      </c>
      <c r="H1196" s="1">
        <v>45866</v>
      </c>
      <c r="J1196" t="s">
        <v>4708</v>
      </c>
      <c r="K1196">
        <v>12</v>
      </c>
      <c r="L1196" t="s">
        <v>4667</v>
      </c>
      <c r="M1196" t="s">
        <v>3984</v>
      </c>
      <c r="N1196" t="s">
        <v>4668</v>
      </c>
      <c r="O1196" t="s">
        <v>98</v>
      </c>
      <c r="P1196" t="s">
        <v>99</v>
      </c>
      <c r="Q1196">
        <f t="shared" si="286"/>
        <v>31</v>
      </c>
      <c r="R1196" s="3">
        <v>370000</v>
      </c>
      <c r="S1196" s="3">
        <v>66666.666666666672</v>
      </c>
      <c r="T1196" s="20">
        <v>0</v>
      </c>
      <c r="U1196" s="3">
        <f t="shared" si="281"/>
        <v>0</v>
      </c>
      <c r="V1196" s="21"/>
      <c r="W1196" s="3">
        <v>1482.3717948717949</v>
      </c>
      <c r="X1196" s="3">
        <v>856.48148148148152</v>
      </c>
      <c r="Y1196" s="22">
        <v>154.16666666666666</v>
      </c>
      <c r="Z1196">
        <v>75</v>
      </c>
      <c r="AB1196" s="3">
        <v>0</v>
      </c>
      <c r="AC1196" s="3">
        <v>4167</v>
      </c>
      <c r="AD1196" s="3">
        <f t="shared" si="293"/>
        <v>73401.686609686614</v>
      </c>
      <c r="AE1196" s="3">
        <v>4154.166666666667</v>
      </c>
      <c r="AG1196" s="3">
        <f t="shared" si="287"/>
        <v>77555.853276353286</v>
      </c>
      <c r="AJ1196" s="3">
        <v>0</v>
      </c>
      <c r="AK1196" t="s">
        <v>100</v>
      </c>
      <c r="AM1196" s="23">
        <v>0.05</v>
      </c>
      <c r="AN1196" s="24">
        <f t="shared" si="294"/>
        <v>77555.853276353286</v>
      </c>
      <c r="AO1196" s="25">
        <f t="shared" si="283"/>
        <v>3877.7926638176646</v>
      </c>
      <c r="AP1196" s="3">
        <f t="shared" si="296"/>
        <v>29700</v>
      </c>
      <c r="AQ1196" s="24">
        <f t="shared" si="284"/>
        <v>1485</v>
      </c>
      <c r="AR1196" s="24">
        <f t="shared" si="285"/>
        <v>112618.64594017094</v>
      </c>
      <c r="AS1196" s="24">
        <f t="shared" si="288"/>
        <v>107255.85327635329</v>
      </c>
      <c r="AT1196" t="s">
        <v>134</v>
      </c>
      <c r="AU1196" t="s">
        <v>134</v>
      </c>
      <c r="AV1196" t="s">
        <v>135</v>
      </c>
      <c r="AW1196">
        <v>35875</v>
      </c>
      <c r="AX1196" t="s">
        <v>136</v>
      </c>
      <c r="AY1196">
        <v>94.088300000000004</v>
      </c>
      <c r="AZ1196" s="3">
        <f t="shared" si="289"/>
        <v>1196.9463359436927</v>
      </c>
      <c r="BA1196" s="24">
        <f t="shared" si="290"/>
        <v>107255.85327635329</v>
      </c>
      <c r="BB1196" s="24">
        <f t="shared" si="291"/>
        <v>5362.7926638176577</v>
      </c>
      <c r="BD1196" t="s">
        <v>103</v>
      </c>
      <c r="BE1196">
        <v>1</v>
      </c>
      <c r="BG1196" t="s">
        <v>5305</v>
      </c>
      <c r="BI1196" t="s">
        <v>144</v>
      </c>
      <c r="BN1196" t="s">
        <v>5067</v>
      </c>
      <c r="BO1196" t="s">
        <v>5071</v>
      </c>
      <c r="BP1196" t="s">
        <v>5076</v>
      </c>
      <c r="BS1196" t="e">
        <f>_xlfn.XLOOKUP(AV1196,#REF!,#REF!)</f>
        <v>#REF!</v>
      </c>
    </row>
    <row r="1197" spans="3:71" x14ac:dyDescent="0.2">
      <c r="C1197" t="s">
        <v>94</v>
      </c>
      <c r="E1197" t="s">
        <v>3769</v>
      </c>
      <c r="F1197" t="s">
        <v>3770</v>
      </c>
      <c r="G1197" t="s">
        <v>3771</v>
      </c>
      <c r="H1197" s="1">
        <v>45869</v>
      </c>
      <c r="J1197" t="s">
        <v>4678</v>
      </c>
      <c r="K1197">
        <v>15</v>
      </c>
      <c r="L1197" t="s">
        <v>4691</v>
      </c>
      <c r="M1197" t="s">
        <v>4444</v>
      </c>
      <c r="N1197" t="s">
        <v>4668</v>
      </c>
      <c r="O1197" t="s">
        <v>98</v>
      </c>
      <c r="P1197" t="s">
        <v>99</v>
      </c>
      <c r="Q1197">
        <f t="shared" si="286"/>
        <v>31</v>
      </c>
      <c r="R1197" s="3">
        <v>1150000</v>
      </c>
      <c r="S1197" s="3">
        <v>191666.66666666666</v>
      </c>
      <c r="T1197" s="20">
        <v>0</v>
      </c>
      <c r="U1197" s="3">
        <f t="shared" si="281"/>
        <v>0</v>
      </c>
      <c r="V1197" s="21"/>
      <c r="W1197" s="3">
        <v>4607.3717948717949</v>
      </c>
      <c r="X1197" s="3">
        <v>2662.037037037037</v>
      </c>
      <c r="Y1197" s="22">
        <v>479.16666666666663</v>
      </c>
      <c r="Z1197">
        <v>75</v>
      </c>
      <c r="AB1197" s="3">
        <v>0</v>
      </c>
      <c r="AC1197" s="3">
        <v>4167</v>
      </c>
      <c r="AD1197" s="3">
        <f t="shared" si="293"/>
        <v>203657.24216524215</v>
      </c>
      <c r="AE1197" s="3">
        <v>7046.666666666667</v>
      </c>
      <c r="AG1197" s="3">
        <f t="shared" si="287"/>
        <v>210703.9088319088</v>
      </c>
      <c r="AJ1197" s="3">
        <v>0</v>
      </c>
      <c r="AK1197" t="s">
        <v>100</v>
      </c>
      <c r="AM1197" s="23">
        <v>0.1</v>
      </c>
      <c r="AN1197" s="24">
        <f t="shared" si="294"/>
        <v>210703.9088319088</v>
      </c>
      <c r="AO1197" s="25">
        <f t="shared" si="283"/>
        <v>21070.390883190881</v>
      </c>
      <c r="AP1197" s="3">
        <f t="shared" si="296"/>
        <v>29700</v>
      </c>
      <c r="AQ1197" s="24">
        <f t="shared" si="284"/>
        <v>2970</v>
      </c>
      <c r="AR1197" s="24">
        <f t="shared" si="285"/>
        <v>264444.29971509968</v>
      </c>
      <c r="AS1197" s="24">
        <f t="shared" si="288"/>
        <v>240403.9088319088</v>
      </c>
      <c r="AT1197" t="s">
        <v>188</v>
      </c>
      <c r="AU1197" t="s">
        <v>188</v>
      </c>
      <c r="AV1197" t="s">
        <v>189</v>
      </c>
      <c r="AW1197">
        <v>6006</v>
      </c>
      <c r="AX1197" t="s">
        <v>190</v>
      </c>
      <c r="AY1197">
        <v>65.109899999999996</v>
      </c>
      <c r="AZ1197" s="3">
        <f t="shared" si="289"/>
        <v>4061.5067710916419</v>
      </c>
      <c r="BA1197" s="24">
        <f t="shared" si="290"/>
        <v>240403.9088319088</v>
      </c>
      <c r="BB1197" s="24">
        <f t="shared" si="291"/>
        <v>24040.390883190878</v>
      </c>
      <c r="BD1197" t="s">
        <v>103</v>
      </c>
      <c r="BE1197">
        <v>1</v>
      </c>
      <c r="BG1197" t="s">
        <v>5308</v>
      </c>
      <c r="BI1197" t="s">
        <v>435</v>
      </c>
      <c r="BN1197" t="s">
        <v>5119</v>
      </c>
      <c r="BO1197" t="s">
        <v>188</v>
      </c>
      <c r="BP1197" t="s">
        <v>188</v>
      </c>
      <c r="BS1197" t="e">
        <f>_xlfn.XLOOKUP(AV1197,#REF!,#REF!)</f>
        <v>#REF!</v>
      </c>
    </row>
    <row r="1198" spans="3:71" x14ac:dyDescent="0.2">
      <c r="C1198" t="s">
        <v>94</v>
      </c>
      <c r="E1198" t="s">
        <v>3772</v>
      </c>
      <c r="F1198" t="s">
        <v>3773</v>
      </c>
      <c r="G1198" t="s">
        <v>3774</v>
      </c>
      <c r="H1198" s="1">
        <v>45873</v>
      </c>
      <c r="J1198" t="s">
        <v>151</v>
      </c>
      <c r="K1198">
        <v>16</v>
      </c>
      <c r="L1198" t="s">
        <v>4791</v>
      </c>
      <c r="M1198" t="s">
        <v>4579</v>
      </c>
      <c r="N1198" t="s">
        <v>4668</v>
      </c>
      <c r="O1198" t="s">
        <v>98</v>
      </c>
      <c r="P1198" t="s">
        <v>99</v>
      </c>
      <c r="Q1198">
        <f t="shared" si="286"/>
        <v>31</v>
      </c>
      <c r="R1198" s="3">
        <v>1250000</v>
      </c>
      <c r="S1198" s="3">
        <v>208333.33333333334</v>
      </c>
      <c r="T1198" s="20">
        <v>0</v>
      </c>
      <c r="U1198" s="3">
        <f t="shared" ref="U1198:U1261" si="297">+S1198*T1198</f>
        <v>0</v>
      </c>
      <c r="V1198" s="21"/>
      <c r="W1198" s="3">
        <v>5008.0128205128203</v>
      </c>
      <c r="X1198" s="3">
        <v>2893.5185185185187</v>
      </c>
      <c r="Y1198" s="22">
        <v>520.83333333333337</v>
      </c>
      <c r="Z1198">
        <v>75</v>
      </c>
      <c r="AB1198" s="3">
        <v>0</v>
      </c>
      <c r="AC1198" s="3">
        <v>4167</v>
      </c>
      <c r="AD1198" s="3">
        <f t="shared" si="293"/>
        <v>220997.69800569801</v>
      </c>
      <c r="AE1198" s="3">
        <v>23570.833333333332</v>
      </c>
      <c r="AG1198" s="3">
        <f t="shared" si="287"/>
        <v>244568.53133903135</v>
      </c>
      <c r="AJ1198" s="3">
        <v>0</v>
      </c>
      <c r="AK1198" t="s">
        <v>100</v>
      </c>
      <c r="AM1198" s="23">
        <v>8.5000000000000006E-2</v>
      </c>
      <c r="AN1198" s="24">
        <f t="shared" si="294"/>
        <v>244568.53133903135</v>
      </c>
      <c r="AO1198" s="25">
        <f t="shared" si="283"/>
        <v>20788.325163817666</v>
      </c>
      <c r="AP1198" s="3">
        <f t="shared" si="296"/>
        <v>29700</v>
      </c>
      <c r="AQ1198" s="24">
        <f t="shared" si="284"/>
        <v>2524.5</v>
      </c>
      <c r="AR1198" s="24">
        <f t="shared" si="285"/>
        <v>297581.35650284903</v>
      </c>
      <c r="AS1198" s="24">
        <f t="shared" si="288"/>
        <v>274268.53133903135</v>
      </c>
      <c r="AT1198" t="s">
        <v>4725</v>
      </c>
      <c r="AU1198" t="s">
        <v>174</v>
      </c>
      <c r="AV1198" t="s">
        <v>174</v>
      </c>
      <c r="AW1198" t="s">
        <v>4725</v>
      </c>
      <c r="AX1198" t="s">
        <v>169</v>
      </c>
      <c r="AY1198">
        <v>1</v>
      </c>
      <c r="AZ1198" s="3">
        <f t="shared" si="289"/>
        <v>297581.35650284903</v>
      </c>
      <c r="BA1198" s="24">
        <f t="shared" si="290"/>
        <v>274268.53133903135</v>
      </c>
      <c r="BB1198" s="24">
        <f t="shared" si="291"/>
        <v>23312.825163817673</v>
      </c>
      <c r="BD1198" t="s">
        <v>170</v>
      </c>
      <c r="BE1198">
        <v>1</v>
      </c>
      <c r="BG1198" t="s">
        <v>170</v>
      </c>
      <c r="BI1198" t="s">
        <v>144</v>
      </c>
      <c r="BN1198" t="s">
        <v>4450</v>
      </c>
      <c r="BO1198" t="s">
        <v>4725</v>
      </c>
      <c r="BP1198" t="s">
        <v>4725</v>
      </c>
    </row>
    <row r="1199" spans="3:71" x14ac:dyDescent="0.2">
      <c r="C1199" t="s">
        <v>94</v>
      </c>
      <c r="E1199" t="s">
        <v>3775</v>
      </c>
      <c r="F1199" t="s">
        <v>3776</v>
      </c>
      <c r="G1199" t="s">
        <v>3777</v>
      </c>
      <c r="H1199" s="1">
        <v>45873</v>
      </c>
      <c r="J1199" t="s">
        <v>4697</v>
      </c>
      <c r="K1199">
        <v>14</v>
      </c>
      <c r="L1199" t="s">
        <v>4691</v>
      </c>
      <c r="M1199" t="s">
        <v>4444</v>
      </c>
      <c r="N1199" t="s">
        <v>4668</v>
      </c>
      <c r="O1199" t="s">
        <v>98</v>
      </c>
      <c r="P1199" t="s">
        <v>99</v>
      </c>
      <c r="Q1199">
        <f t="shared" si="286"/>
        <v>31</v>
      </c>
      <c r="R1199" s="3">
        <v>800000</v>
      </c>
      <c r="S1199" s="3">
        <v>133333.33333333334</v>
      </c>
      <c r="T1199" s="20">
        <v>0</v>
      </c>
      <c r="U1199" s="3">
        <f t="shared" si="297"/>
        <v>0</v>
      </c>
      <c r="V1199" s="21"/>
      <c r="W1199" s="3">
        <v>3205.1282051282051</v>
      </c>
      <c r="X1199" s="3">
        <v>1851.851851851852</v>
      </c>
      <c r="Y1199" s="22">
        <v>333.33333333333337</v>
      </c>
      <c r="Z1199">
        <v>75</v>
      </c>
      <c r="AB1199" s="3">
        <v>0</v>
      </c>
      <c r="AC1199" s="3">
        <v>4167</v>
      </c>
      <c r="AD1199" s="3">
        <f t="shared" si="293"/>
        <v>142965.64672364676</v>
      </c>
      <c r="AE1199" s="3">
        <v>7046.666666666667</v>
      </c>
      <c r="AG1199" s="3">
        <f t="shared" si="287"/>
        <v>150012.31339031341</v>
      </c>
      <c r="AJ1199" s="3">
        <v>0</v>
      </c>
      <c r="AK1199" t="s">
        <v>100</v>
      </c>
      <c r="AM1199" s="23">
        <v>0.1</v>
      </c>
      <c r="AN1199" s="24">
        <f t="shared" si="294"/>
        <v>150012.31339031341</v>
      </c>
      <c r="AO1199" s="25">
        <f t="shared" si="283"/>
        <v>15001.231339031343</v>
      </c>
      <c r="AP1199" s="3">
        <f t="shared" si="296"/>
        <v>29700</v>
      </c>
      <c r="AQ1199" s="24">
        <f t="shared" si="284"/>
        <v>2970</v>
      </c>
      <c r="AR1199" s="24">
        <f t="shared" si="285"/>
        <v>197683.54472934475</v>
      </c>
      <c r="AS1199" s="24">
        <f t="shared" si="288"/>
        <v>179712.31339031341</v>
      </c>
      <c r="AT1199" t="s">
        <v>4779</v>
      </c>
      <c r="AU1199" t="s">
        <v>188</v>
      </c>
      <c r="AV1199" t="s">
        <v>189</v>
      </c>
      <c r="AW1199">
        <v>6006</v>
      </c>
      <c r="AX1199" t="s">
        <v>190</v>
      </c>
      <c r="AY1199">
        <v>65.109899999999996</v>
      </c>
      <c r="AZ1199" s="3">
        <f t="shared" si="289"/>
        <v>3036.1518713643359</v>
      </c>
      <c r="BA1199" s="24">
        <f t="shared" si="290"/>
        <v>179712.31339031341</v>
      </c>
      <c r="BB1199" s="24">
        <f t="shared" si="291"/>
        <v>17971.231339031336</v>
      </c>
      <c r="BD1199" t="s">
        <v>103</v>
      </c>
      <c r="BE1199">
        <v>1</v>
      </c>
      <c r="BG1199" t="s">
        <v>5308</v>
      </c>
      <c r="BI1199" t="s">
        <v>435</v>
      </c>
      <c r="BN1199" t="s">
        <v>5119</v>
      </c>
      <c r="BO1199" t="s">
        <v>188</v>
      </c>
      <c r="BP1199" t="s">
        <v>188</v>
      </c>
      <c r="BS1199" t="e">
        <f>_xlfn.XLOOKUP(AV1199,#REF!,#REF!)</f>
        <v>#REF!</v>
      </c>
    </row>
    <row r="1200" spans="3:71" x14ac:dyDescent="0.2">
      <c r="C1200" t="s">
        <v>94</v>
      </c>
      <c r="E1200" t="s">
        <v>3778</v>
      </c>
      <c r="F1200" t="s">
        <v>3779</v>
      </c>
      <c r="G1200" t="s">
        <v>3780</v>
      </c>
      <c r="H1200" s="1">
        <v>45873</v>
      </c>
      <c r="J1200" t="s">
        <v>4778</v>
      </c>
      <c r="K1200">
        <v>11</v>
      </c>
      <c r="L1200" t="s">
        <v>4667</v>
      </c>
      <c r="M1200" t="s">
        <v>3984</v>
      </c>
      <c r="N1200" t="s">
        <v>4911</v>
      </c>
      <c r="O1200" t="s">
        <v>98</v>
      </c>
      <c r="P1200" t="s">
        <v>99</v>
      </c>
      <c r="Q1200">
        <f t="shared" si="286"/>
        <v>31</v>
      </c>
      <c r="R1200" s="3">
        <v>291150</v>
      </c>
      <c r="S1200" s="3">
        <v>53525</v>
      </c>
      <c r="T1200" s="20">
        <v>0</v>
      </c>
      <c r="U1200" s="3">
        <f t="shared" si="297"/>
        <v>0</v>
      </c>
      <c r="V1200" s="21"/>
      <c r="W1200" s="3">
        <v>1166.4663461538462</v>
      </c>
      <c r="X1200" s="3">
        <v>673.95833333333337</v>
      </c>
      <c r="Y1200" s="22">
        <v>121.3125</v>
      </c>
      <c r="Z1200">
        <v>75</v>
      </c>
      <c r="AB1200" s="3">
        <v>0</v>
      </c>
      <c r="AC1200" s="3">
        <v>4167</v>
      </c>
      <c r="AD1200" s="3">
        <f t="shared" si="293"/>
        <v>59728.73717948718</v>
      </c>
      <c r="AE1200" s="3">
        <v>4154.166666666667</v>
      </c>
      <c r="AG1200" s="3">
        <f t="shared" si="287"/>
        <v>63882.903846153844</v>
      </c>
      <c r="AJ1200" s="3">
        <v>0</v>
      </c>
      <c r="AK1200" t="s">
        <v>100</v>
      </c>
      <c r="AM1200" s="23">
        <v>0.05</v>
      </c>
      <c r="AN1200" s="24">
        <f t="shared" si="294"/>
        <v>63882.903846153844</v>
      </c>
      <c r="AO1200" s="25">
        <f t="shared" si="283"/>
        <v>3194.1451923076925</v>
      </c>
      <c r="AP1200" s="3">
        <v>0</v>
      </c>
      <c r="AQ1200" s="24">
        <f t="shared" si="284"/>
        <v>0</v>
      </c>
      <c r="AR1200" s="24">
        <f t="shared" si="285"/>
        <v>67077.04903846154</v>
      </c>
      <c r="AS1200" s="24">
        <f t="shared" si="288"/>
        <v>63882.903846153844</v>
      </c>
      <c r="AT1200" t="s">
        <v>4779</v>
      </c>
      <c r="AU1200" t="s">
        <v>1837</v>
      </c>
      <c r="AV1200" t="s">
        <v>1838</v>
      </c>
      <c r="AW1200" t="s">
        <v>4969</v>
      </c>
      <c r="AX1200" t="s">
        <v>169</v>
      </c>
      <c r="AY1200">
        <v>1</v>
      </c>
      <c r="AZ1200" s="3">
        <f t="shared" si="289"/>
        <v>67077.04903846154</v>
      </c>
      <c r="BA1200" s="24">
        <f t="shared" si="290"/>
        <v>63882.903846153844</v>
      </c>
      <c r="BB1200" s="24">
        <f t="shared" si="291"/>
        <v>3194.1451923076966</v>
      </c>
      <c r="BD1200" t="s">
        <v>103</v>
      </c>
      <c r="BE1200">
        <v>1</v>
      </c>
      <c r="BG1200" t="s">
        <v>5317</v>
      </c>
      <c r="BI1200" t="s">
        <v>144</v>
      </c>
      <c r="BN1200" t="s">
        <v>5067</v>
      </c>
      <c r="BO1200" t="s">
        <v>188</v>
      </c>
      <c r="BP1200" t="s">
        <v>5199</v>
      </c>
      <c r="BS1200" t="e">
        <f>_xlfn.XLOOKUP(AV1200,#REF!,#REF!)</f>
        <v>#REF!</v>
      </c>
    </row>
    <row r="1201" spans="3:71" x14ac:dyDescent="0.2">
      <c r="C1201" t="s">
        <v>94</v>
      </c>
      <c r="E1201" t="s">
        <v>3781</v>
      </c>
      <c r="F1201" t="s">
        <v>3782</v>
      </c>
      <c r="G1201" t="s">
        <v>3783</v>
      </c>
      <c r="H1201" s="1">
        <v>45873</v>
      </c>
      <c r="J1201" t="s">
        <v>4697</v>
      </c>
      <c r="K1201">
        <v>14</v>
      </c>
      <c r="L1201" t="s">
        <v>4783</v>
      </c>
      <c r="M1201" t="s">
        <v>3525</v>
      </c>
      <c r="N1201" t="s">
        <v>4668</v>
      </c>
      <c r="O1201" t="s">
        <v>98</v>
      </c>
      <c r="P1201" t="s">
        <v>99</v>
      </c>
      <c r="Q1201">
        <f t="shared" si="286"/>
        <v>31</v>
      </c>
      <c r="R1201" s="3">
        <v>925000</v>
      </c>
      <c r="S1201" s="3">
        <v>154166.66666666666</v>
      </c>
      <c r="T1201" s="20">
        <v>0.1</v>
      </c>
      <c r="U1201" s="3">
        <f t="shared" si="297"/>
        <v>15416.666666666666</v>
      </c>
      <c r="V1201" s="21"/>
      <c r="W1201" s="3">
        <v>3705.9294871794868</v>
      </c>
      <c r="X1201" s="3">
        <v>2141.2037037037035</v>
      </c>
      <c r="Y1201" s="22">
        <v>385.41666666666663</v>
      </c>
      <c r="Z1201">
        <v>75</v>
      </c>
      <c r="AB1201" s="3">
        <v>0</v>
      </c>
      <c r="AC1201" s="3">
        <v>4167</v>
      </c>
      <c r="AD1201" s="3">
        <f t="shared" si="293"/>
        <v>180057.88319088318</v>
      </c>
      <c r="AE1201" s="3">
        <v>13617.5</v>
      </c>
      <c r="AG1201" s="3">
        <f t="shared" si="287"/>
        <v>193675.38319088318</v>
      </c>
      <c r="AJ1201" s="3">
        <v>0</v>
      </c>
      <c r="AK1201" t="s">
        <v>100</v>
      </c>
      <c r="AM1201" s="23">
        <v>8.5000000000000006E-2</v>
      </c>
      <c r="AN1201" s="24">
        <f t="shared" si="294"/>
        <v>193675.38319088318</v>
      </c>
      <c r="AO1201" s="25">
        <f t="shared" si="283"/>
        <v>16462.407571225071</v>
      </c>
      <c r="AP1201" s="3">
        <f t="shared" ref="AP1201:AP1221" si="298">+(29700/31)*Q1201</f>
        <v>29700</v>
      </c>
      <c r="AQ1201" s="24">
        <f t="shared" si="284"/>
        <v>2524.5</v>
      </c>
      <c r="AR1201" s="24">
        <f t="shared" si="285"/>
        <v>242362.29076210826</v>
      </c>
      <c r="AS1201" s="24">
        <f t="shared" si="288"/>
        <v>223375.38319088318</v>
      </c>
      <c r="AT1201" t="s">
        <v>101</v>
      </c>
      <c r="AU1201" t="s">
        <v>101</v>
      </c>
      <c r="AV1201" t="s">
        <v>101</v>
      </c>
      <c r="AW1201">
        <v>2046100</v>
      </c>
      <c r="AX1201" t="s">
        <v>102</v>
      </c>
      <c r="AY1201">
        <v>108.643</v>
      </c>
      <c r="AZ1201" s="3">
        <f t="shared" si="289"/>
        <v>2230.8136811585491</v>
      </c>
      <c r="BA1201" s="24">
        <f t="shared" si="290"/>
        <v>223375.38319088318</v>
      </c>
      <c r="BB1201" s="24">
        <f t="shared" si="291"/>
        <v>18986.907571225078</v>
      </c>
      <c r="BD1201" t="s">
        <v>103</v>
      </c>
      <c r="BE1201">
        <v>1</v>
      </c>
      <c r="BG1201" t="s">
        <v>5304</v>
      </c>
      <c r="BI1201" t="s">
        <v>2047</v>
      </c>
      <c r="BN1201" t="s">
        <v>5197</v>
      </c>
      <c r="BO1201" t="s">
        <v>5197</v>
      </c>
      <c r="BP1201" t="s">
        <v>5197</v>
      </c>
    </row>
    <row r="1202" spans="3:71" x14ac:dyDescent="0.2">
      <c r="C1202" t="s">
        <v>94</v>
      </c>
      <c r="E1202" t="s">
        <v>3784</v>
      </c>
      <c r="F1202" t="s">
        <v>3785</v>
      </c>
      <c r="G1202" t="s">
        <v>3786</v>
      </c>
      <c r="H1202" s="1">
        <v>45880</v>
      </c>
      <c r="J1202" t="s">
        <v>4952</v>
      </c>
      <c r="K1202">
        <v>10</v>
      </c>
      <c r="L1202" t="s">
        <v>4667</v>
      </c>
      <c r="M1202" t="s">
        <v>3984</v>
      </c>
      <c r="N1202" t="s">
        <v>4668</v>
      </c>
      <c r="O1202" t="s">
        <v>98</v>
      </c>
      <c r="P1202" t="s">
        <v>99</v>
      </c>
      <c r="Q1202">
        <f t="shared" si="286"/>
        <v>31</v>
      </c>
      <c r="R1202" s="3">
        <v>252120</v>
      </c>
      <c r="S1202" s="3">
        <v>37760</v>
      </c>
      <c r="T1202" s="20">
        <v>0</v>
      </c>
      <c r="U1202" s="3">
        <f t="shared" si="297"/>
        <v>0</v>
      </c>
      <c r="V1202" s="21"/>
      <c r="W1202" s="3">
        <v>1010.0961538461538</v>
      </c>
      <c r="X1202" s="3">
        <v>583.6111111111112</v>
      </c>
      <c r="Y1202" s="22">
        <v>105.05</v>
      </c>
      <c r="Z1202">
        <v>75</v>
      </c>
      <c r="AB1202" s="3">
        <v>0</v>
      </c>
      <c r="AC1202" s="3">
        <v>4167</v>
      </c>
      <c r="AD1202" s="3">
        <f t="shared" si="293"/>
        <v>43700.757264957268</v>
      </c>
      <c r="AE1202" s="3">
        <v>4154.166666666667</v>
      </c>
      <c r="AG1202" s="3">
        <f t="shared" si="287"/>
        <v>47854.923931623933</v>
      </c>
      <c r="AJ1202" s="3">
        <v>0</v>
      </c>
      <c r="AK1202" t="s">
        <v>100</v>
      </c>
      <c r="AM1202" s="23">
        <v>0.05</v>
      </c>
      <c r="AN1202" s="24">
        <f t="shared" si="294"/>
        <v>47854.923931623933</v>
      </c>
      <c r="AO1202" s="25">
        <f t="shared" si="283"/>
        <v>2392.7461965811967</v>
      </c>
      <c r="AP1202" s="3">
        <f t="shared" si="298"/>
        <v>29700</v>
      </c>
      <c r="AQ1202" s="24">
        <f t="shared" si="284"/>
        <v>1485</v>
      </c>
      <c r="AR1202" s="24">
        <f t="shared" si="285"/>
        <v>81432.670128205122</v>
      </c>
      <c r="AS1202" s="24">
        <f t="shared" si="288"/>
        <v>77554.923931623925</v>
      </c>
      <c r="AT1202" t="s">
        <v>134</v>
      </c>
      <c r="AU1202" t="s">
        <v>134</v>
      </c>
      <c r="AV1202" t="s">
        <v>135</v>
      </c>
      <c r="AW1202">
        <v>35875</v>
      </c>
      <c r="AX1202" t="s">
        <v>136</v>
      </c>
      <c r="AY1202">
        <v>94.088300000000004</v>
      </c>
      <c r="AZ1202" s="3">
        <f t="shared" si="289"/>
        <v>865.49199133372713</v>
      </c>
      <c r="BA1202" s="24">
        <f t="shared" si="290"/>
        <v>77554.923931623925</v>
      </c>
      <c r="BB1202" s="24">
        <f t="shared" si="291"/>
        <v>3877.7461965811963</v>
      </c>
      <c r="BD1202" t="s">
        <v>103</v>
      </c>
      <c r="BE1202">
        <v>1</v>
      </c>
      <c r="BG1202" t="s">
        <v>5305</v>
      </c>
      <c r="BI1202" t="s">
        <v>144</v>
      </c>
      <c r="BN1202" t="s">
        <v>5067</v>
      </c>
      <c r="BO1202" t="s">
        <v>5071</v>
      </c>
      <c r="BP1202" t="s">
        <v>5076</v>
      </c>
      <c r="BS1202" t="e">
        <f>_xlfn.XLOOKUP(AV1202,#REF!,#REF!)</f>
        <v>#REF!</v>
      </c>
    </row>
    <row r="1203" spans="3:71" x14ac:dyDescent="0.2">
      <c r="C1203" t="s">
        <v>94</v>
      </c>
      <c r="E1203" t="s">
        <v>3787</v>
      </c>
      <c r="F1203" t="s">
        <v>3788</v>
      </c>
      <c r="G1203" t="s">
        <v>3789</v>
      </c>
      <c r="H1203" s="1">
        <v>45880</v>
      </c>
      <c r="J1203" t="s">
        <v>4678</v>
      </c>
      <c r="K1203">
        <v>15</v>
      </c>
      <c r="L1203" t="s">
        <v>4691</v>
      </c>
      <c r="M1203" t="s">
        <v>4444</v>
      </c>
      <c r="N1203" t="s">
        <v>4668</v>
      </c>
      <c r="O1203" t="s">
        <v>98</v>
      </c>
      <c r="P1203" t="s">
        <v>99</v>
      </c>
      <c r="Q1203">
        <f t="shared" si="286"/>
        <v>31</v>
      </c>
      <c r="R1203" s="3">
        <v>947430</v>
      </c>
      <c r="S1203" s="3">
        <v>157905</v>
      </c>
      <c r="T1203" s="20">
        <v>0</v>
      </c>
      <c r="U1203" s="3">
        <f t="shared" si="297"/>
        <v>0</v>
      </c>
      <c r="V1203" s="21"/>
      <c r="W1203" s="3">
        <v>3795.7932692307691</v>
      </c>
      <c r="X1203" s="3">
        <v>2193.125</v>
      </c>
      <c r="Y1203" s="22">
        <v>394.76249999999999</v>
      </c>
      <c r="Z1203">
        <v>75</v>
      </c>
      <c r="AB1203" s="3">
        <v>0</v>
      </c>
      <c r="AC1203" s="3">
        <v>4167</v>
      </c>
      <c r="AD1203" s="3">
        <f t="shared" si="293"/>
        <v>168530.68076923079</v>
      </c>
      <c r="AE1203" s="3">
        <v>7046.666666666667</v>
      </c>
      <c r="AG1203" s="3">
        <f t="shared" si="287"/>
        <v>175577.34743589745</v>
      </c>
      <c r="AJ1203" s="3">
        <v>0</v>
      </c>
      <c r="AK1203" t="s">
        <v>100</v>
      </c>
      <c r="AM1203" s="23">
        <v>0.1</v>
      </c>
      <c r="AN1203" s="24">
        <f t="shared" si="294"/>
        <v>175577.34743589745</v>
      </c>
      <c r="AO1203" s="25">
        <f t="shared" si="283"/>
        <v>17557.734743589746</v>
      </c>
      <c r="AP1203" s="3">
        <f t="shared" si="298"/>
        <v>29700</v>
      </c>
      <c r="AQ1203" s="24">
        <f t="shared" si="284"/>
        <v>2970</v>
      </c>
      <c r="AR1203" s="24">
        <f t="shared" si="285"/>
        <v>225805.08217948719</v>
      </c>
      <c r="AS1203" s="24">
        <f t="shared" si="288"/>
        <v>205277.34743589745</v>
      </c>
      <c r="AT1203" t="s">
        <v>188</v>
      </c>
      <c r="AU1203" t="s">
        <v>188</v>
      </c>
      <c r="AV1203" t="s">
        <v>189</v>
      </c>
      <c r="AW1203">
        <v>6006</v>
      </c>
      <c r="AX1203" t="s">
        <v>190</v>
      </c>
      <c r="AY1203">
        <v>65.109899999999996</v>
      </c>
      <c r="AZ1203" s="3">
        <f t="shared" si="289"/>
        <v>3468.0606509837553</v>
      </c>
      <c r="BA1203" s="24">
        <f t="shared" si="290"/>
        <v>205277.34743589745</v>
      </c>
      <c r="BB1203" s="24">
        <f t="shared" si="291"/>
        <v>20527.734743589739</v>
      </c>
      <c r="BD1203" t="s">
        <v>103</v>
      </c>
      <c r="BE1203">
        <v>1</v>
      </c>
      <c r="BG1203" t="s">
        <v>5308</v>
      </c>
      <c r="BI1203" t="s">
        <v>435</v>
      </c>
      <c r="BN1203" t="s">
        <v>5119</v>
      </c>
      <c r="BO1203" t="s">
        <v>188</v>
      </c>
      <c r="BP1203" t="s">
        <v>188</v>
      </c>
      <c r="BS1203" t="e">
        <f>_xlfn.XLOOKUP(AV1203,#REF!,#REF!)</f>
        <v>#REF!</v>
      </c>
    </row>
    <row r="1204" spans="3:71" x14ac:dyDescent="0.2">
      <c r="C1204" t="s">
        <v>94</v>
      </c>
      <c r="E1204" t="s">
        <v>3790</v>
      </c>
      <c r="F1204" t="s">
        <v>3791</v>
      </c>
      <c r="G1204" t="s">
        <v>3792</v>
      </c>
      <c r="H1204" s="1">
        <v>45880</v>
      </c>
      <c r="J1204" t="s">
        <v>4708</v>
      </c>
      <c r="K1204">
        <v>12</v>
      </c>
      <c r="L1204" t="s">
        <v>4667</v>
      </c>
      <c r="M1204" t="s">
        <v>3984</v>
      </c>
      <c r="N1204" t="s">
        <v>4668</v>
      </c>
      <c r="O1204" t="s">
        <v>98</v>
      </c>
      <c r="P1204" t="s">
        <v>99</v>
      </c>
      <c r="Q1204">
        <f t="shared" si="286"/>
        <v>31</v>
      </c>
      <c r="R1204" s="3">
        <v>325000</v>
      </c>
      <c r="S1204" s="3">
        <v>59166.666666666664</v>
      </c>
      <c r="T1204" s="20">
        <v>0</v>
      </c>
      <c r="U1204" s="3">
        <f t="shared" si="297"/>
        <v>0</v>
      </c>
      <c r="V1204" s="21"/>
      <c r="W1204" s="3">
        <v>1302.0833333333333</v>
      </c>
      <c r="X1204" s="3">
        <v>752.31481481481489</v>
      </c>
      <c r="Y1204" s="22">
        <v>135.41666666666666</v>
      </c>
      <c r="Z1204">
        <v>75</v>
      </c>
      <c r="AB1204" s="3">
        <v>0</v>
      </c>
      <c r="AC1204" s="3">
        <v>4167</v>
      </c>
      <c r="AD1204" s="3">
        <f t="shared" si="293"/>
        <v>65598.481481481489</v>
      </c>
      <c r="AE1204" s="3">
        <v>4154.166666666667</v>
      </c>
      <c r="AG1204" s="3">
        <f t="shared" si="287"/>
        <v>69752.648148148161</v>
      </c>
      <c r="AJ1204" s="3">
        <v>0</v>
      </c>
      <c r="AK1204" t="s">
        <v>100</v>
      </c>
      <c r="AM1204" s="23">
        <v>0.05</v>
      </c>
      <c r="AN1204" s="24">
        <f t="shared" si="294"/>
        <v>69752.648148148161</v>
      </c>
      <c r="AO1204" s="25">
        <f t="shared" si="283"/>
        <v>3487.6324074074082</v>
      </c>
      <c r="AP1204" s="3">
        <f t="shared" si="298"/>
        <v>29700</v>
      </c>
      <c r="AQ1204" s="24">
        <f t="shared" si="284"/>
        <v>1485</v>
      </c>
      <c r="AR1204" s="24">
        <f t="shared" si="285"/>
        <v>104425.28055555557</v>
      </c>
      <c r="AS1204" s="24">
        <f t="shared" si="288"/>
        <v>99452.648148148161</v>
      </c>
      <c r="AT1204" t="s">
        <v>134</v>
      </c>
      <c r="AU1204" t="s">
        <v>134</v>
      </c>
      <c r="AV1204" t="s">
        <v>135</v>
      </c>
      <c r="AW1204">
        <v>35875</v>
      </c>
      <c r="AX1204" t="s">
        <v>136</v>
      </c>
      <c r="AY1204">
        <v>94.088300000000004</v>
      </c>
      <c r="AZ1204" s="3">
        <f t="shared" si="289"/>
        <v>1109.8646755819327</v>
      </c>
      <c r="BA1204" s="24">
        <f t="shared" si="290"/>
        <v>99452.648148148161</v>
      </c>
      <c r="BB1204" s="24">
        <f t="shared" si="291"/>
        <v>4972.6324074074073</v>
      </c>
      <c r="BD1204" t="s">
        <v>103</v>
      </c>
      <c r="BE1204">
        <v>1</v>
      </c>
      <c r="BG1204" t="s">
        <v>5305</v>
      </c>
      <c r="BI1204" t="s">
        <v>144</v>
      </c>
      <c r="BN1204" t="s">
        <v>5067</v>
      </c>
      <c r="BO1204" t="s">
        <v>5071</v>
      </c>
      <c r="BP1204" t="s">
        <v>5076</v>
      </c>
      <c r="BS1204" t="e">
        <f>_xlfn.XLOOKUP(AV1204,#REF!,#REF!)</f>
        <v>#REF!</v>
      </c>
    </row>
    <row r="1205" spans="3:71" x14ac:dyDescent="0.2">
      <c r="C1205" t="s">
        <v>94</v>
      </c>
      <c r="E1205" t="s">
        <v>3793</v>
      </c>
      <c r="F1205" t="s">
        <v>3794</v>
      </c>
      <c r="G1205" t="s">
        <v>3795</v>
      </c>
      <c r="H1205" s="1">
        <v>45880</v>
      </c>
      <c r="J1205" t="s">
        <v>4702</v>
      </c>
      <c r="K1205">
        <v>13</v>
      </c>
      <c r="L1205" t="s">
        <v>4783</v>
      </c>
      <c r="M1205" t="s">
        <v>3525</v>
      </c>
      <c r="N1205" t="s">
        <v>4668</v>
      </c>
      <c r="O1205" t="s">
        <v>98</v>
      </c>
      <c r="P1205" t="s">
        <v>99</v>
      </c>
      <c r="Q1205">
        <f t="shared" si="286"/>
        <v>31</v>
      </c>
      <c r="R1205" s="3">
        <v>520000</v>
      </c>
      <c r="S1205" s="3">
        <v>86666.666666666672</v>
      </c>
      <c r="T1205" s="20">
        <v>0.1</v>
      </c>
      <c r="U1205" s="3">
        <f t="shared" si="297"/>
        <v>8666.6666666666679</v>
      </c>
      <c r="V1205" s="21"/>
      <c r="W1205" s="3">
        <v>2083.3333333333335</v>
      </c>
      <c r="X1205" s="3">
        <v>1203.7037037037039</v>
      </c>
      <c r="Y1205" s="22">
        <v>216.66666666666669</v>
      </c>
      <c r="Z1205">
        <v>75</v>
      </c>
      <c r="AB1205" s="3">
        <v>0</v>
      </c>
      <c r="AC1205" s="3">
        <v>4167</v>
      </c>
      <c r="AD1205" s="3">
        <f t="shared" si="293"/>
        <v>103079.03703703705</v>
      </c>
      <c r="AE1205" s="3">
        <v>13617.5</v>
      </c>
      <c r="AG1205" s="3">
        <f t="shared" si="287"/>
        <v>116696.53703703705</v>
      </c>
      <c r="AJ1205" s="3">
        <v>0</v>
      </c>
      <c r="AK1205" t="s">
        <v>100</v>
      </c>
      <c r="AM1205" s="23">
        <v>8.5000000000000006E-2</v>
      </c>
      <c r="AN1205" s="24">
        <f t="shared" si="294"/>
        <v>116696.53703703705</v>
      </c>
      <c r="AO1205" s="25">
        <f t="shared" si="283"/>
        <v>9919.2056481481504</v>
      </c>
      <c r="AP1205" s="3">
        <f t="shared" si="298"/>
        <v>29700</v>
      </c>
      <c r="AQ1205" s="24">
        <f t="shared" si="284"/>
        <v>2524.5</v>
      </c>
      <c r="AR1205" s="24">
        <f t="shared" si="285"/>
        <v>158840.24268518522</v>
      </c>
      <c r="AS1205" s="24">
        <f t="shared" si="288"/>
        <v>146396.53703703705</v>
      </c>
      <c r="AT1205" t="s">
        <v>134</v>
      </c>
      <c r="AU1205" t="s">
        <v>134</v>
      </c>
      <c r="AV1205" t="s">
        <v>135</v>
      </c>
      <c r="AW1205">
        <v>37214</v>
      </c>
      <c r="AX1205" t="s">
        <v>136</v>
      </c>
      <c r="AY1205">
        <v>94.088300000000004</v>
      </c>
      <c r="AZ1205" s="3">
        <f t="shared" si="289"/>
        <v>1688.2039816341162</v>
      </c>
      <c r="BA1205" s="24">
        <f t="shared" si="290"/>
        <v>146396.53703703705</v>
      </c>
      <c r="BB1205" s="24">
        <f t="shared" si="291"/>
        <v>12443.70564814817</v>
      </c>
      <c r="BD1205" t="s">
        <v>103</v>
      </c>
      <c r="BE1205">
        <v>1</v>
      </c>
      <c r="BG1205" t="s">
        <v>5305</v>
      </c>
      <c r="BI1205" t="s">
        <v>2047</v>
      </c>
      <c r="BN1205" t="s">
        <v>5197</v>
      </c>
      <c r="BO1205" t="s">
        <v>5071</v>
      </c>
      <c r="BP1205" t="s">
        <v>5072</v>
      </c>
      <c r="BS1205" t="e">
        <f>_xlfn.XLOOKUP(AV1205,#REF!,#REF!)</f>
        <v>#REF!</v>
      </c>
    </row>
    <row r="1206" spans="3:71" x14ac:dyDescent="0.2">
      <c r="C1206" t="s">
        <v>94</v>
      </c>
      <c r="E1206" t="s">
        <v>3796</v>
      </c>
      <c r="F1206" t="s">
        <v>3797</v>
      </c>
      <c r="G1206" t="s">
        <v>3798</v>
      </c>
      <c r="H1206" s="1">
        <v>45880</v>
      </c>
      <c r="J1206" t="s">
        <v>4702</v>
      </c>
      <c r="K1206">
        <v>13</v>
      </c>
      <c r="L1206" t="s">
        <v>4783</v>
      </c>
      <c r="M1206" t="s">
        <v>3525</v>
      </c>
      <c r="N1206" t="s">
        <v>4668</v>
      </c>
      <c r="O1206" t="s">
        <v>98</v>
      </c>
      <c r="P1206" t="s">
        <v>99</v>
      </c>
      <c r="Q1206">
        <f t="shared" si="286"/>
        <v>31</v>
      </c>
      <c r="R1206" s="3">
        <v>520000</v>
      </c>
      <c r="S1206" s="3">
        <v>86666.666666666672</v>
      </c>
      <c r="T1206" s="20">
        <v>0.1</v>
      </c>
      <c r="U1206" s="3">
        <f t="shared" si="297"/>
        <v>8666.6666666666679</v>
      </c>
      <c r="V1206" s="21"/>
      <c r="W1206" s="3">
        <v>2083.3333333333335</v>
      </c>
      <c r="X1206" s="3">
        <v>1203.7037037037039</v>
      </c>
      <c r="Y1206" s="22">
        <v>216.66666666666669</v>
      </c>
      <c r="Z1206">
        <v>75</v>
      </c>
      <c r="AB1206" s="3">
        <v>0</v>
      </c>
      <c r="AC1206" s="3">
        <v>4167</v>
      </c>
      <c r="AD1206" s="3">
        <f t="shared" si="293"/>
        <v>103079.03703703705</v>
      </c>
      <c r="AE1206" s="3">
        <v>13617.5</v>
      </c>
      <c r="AG1206" s="3">
        <f t="shared" si="287"/>
        <v>116696.53703703705</v>
      </c>
      <c r="AJ1206" s="3">
        <v>0</v>
      </c>
      <c r="AK1206" t="s">
        <v>100</v>
      </c>
      <c r="AM1206" s="23">
        <v>8.5000000000000006E-2</v>
      </c>
      <c r="AN1206" s="24">
        <f t="shared" si="294"/>
        <v>116696.53703703705</v>
      </c>
      <c r="AO1206" s="25">
        <f t="shared" si="283"/>
        <v>9919.2056481481504</v>
      </c>
      <c r="AP1206" s="3">
        <f t="shared" si="298"/>
        <v>29700</v>
      </c>
      <c r="AQ1206" s="24">
        <f t="shared" si="284"/>
        <v>2524.5</v>
      </c>
      <c r="AR1206" s="24">
        <f t="shared" si="285"/>
        <v>158840.24268518522</v>
      </c>
      <c r="AS1206" s="24">
        <f t="shared" si="288"/>
        <v>146396.53703703705</v>
      </c>
      <c r="AT1206" t="s">
        <v>101</v>
      </c>
      <c r="AU1206" t="s">
        <v>101</v>
      </c>
      <c r="AV1206" t="s">
        <v>101</v>
      </c>
      <c r="AW1206">
        <v>2046100</v>
      </c>
      <c r="AX1206" t="s">
        <v>102</v>
      </c>
      <c r="AY1206">
        <v>108.643</v>
      </c>
      <c r="AZ1206" s="3">
        <f t="shared" si="289"/>
        <v>1462.0384441260387</v>
      </c>
      <c r="BA1206" s="24">
        <f t="shared" si="290"/>
        <v>146396.53703703705</v>
      </c>
      <c r="BB1206" s="24">
        <f t="shared" si="291"/>
        <v>12443.70564814817</v>
      </c>
      <c r="BD1206" t="s">
        <v>103</v>
      </c>
      <c r="BE1206">
        <v>1</v>
      </c>
      <c r="BG1206" t="s">
        <v>5304</v>
      </c>
      <c r="BI1206" t="s">
        <v>2047</v>
      </c>
      <c r="BN1206" t="s">
        <v>5197</v>
      </c>
      <c r="BO1206" t="s">
        <v>5197</v>
      </c>
      <c r="BP1206" t="s">
        <v>5197</v>
      </c>
    </row>
    <row r="1207" spans="3:71" x14ac:dyDescent="0.2">
      <c r="C1207" t="s">
        <v>94</v>
      </c>
      <c r="E1207" t="s">
        <v>3799</v>
      </c>
      <c r="F1207" t="s">
        <v>3800</v>
      </c>
      <c r="G1207" t="s">
        <v>3801</v>
      </c>
      <c r="H1207" s="1">
        <v>45880</v>
      </c>
      <c r="J1207" t="s">
        <v>4697</v>
      </c>
      <c r="K1207">
        <v>14</v>
      </c>
      <c r="L1207" t="s">
        <v>4783</v>
      </c>
      <c r="M1207" t="s">
        <v>3525</v>
      </c>
      <c r="N1207" t="s">
        <v>4668</v>
      </c>
      <c r="O1207" t="s">
        <v>98</v>
      </c>
      <c r="P1207" t="s">
        <v>99</v>
      </c>
      <c r="Q1207">
        <f t="shared" si="286"/>
        <v>31</v>
      </c>
      <c r="R1207" s="3">
        <v>1000000</v>
      </c>
      <c r="S1207" s="3">
        <v>166666.66666666666</v>
      </c>
      <c r="T1207" s="20">
        <v>0.1</v>
      </c>
      <c r="U1207" s="3">
        <f t="shared" si="297"/>
        <v>16666.666666666668</v>
      </c>
      <c r="V1207" s="21"/>
      <c r="W1207" s="3">
        <v>4006.4102564102559</v>
      </c>
      <c r="X1207" s="3">
        <v>2314.8148148148148</v>
      </c>
      <c r="Y1207" s="22">
        <v>416.66666666666663</v>
      </c>
      <c r="Z1207">
        <v>75</v>
      </c>
      <c r="AB1207" s="3">
        <v>0</v>
      </c>
      <c r="AC1207" s="3">
        <v>4167</v>
      </c>
      <c r="AD1207" s="3">
        <f t="shared" si="293"/>
        <v>194313.22507122502</v>
      </c>
      <c r="AE1207" s="3">
        <v>13617.5</v>
      </c>
      <c r="AG1207" s="3">
        <f t="shared" si="287"/>
        <v>207930.72507122502</v>
      </c>
      <c r="AJ1207" s="3">
        <v>0</v>
      </c>
      <c r="AK1207" t="s">
        <v>100</v>
      </c>
      <c r="AM1207" s="23">
        <v>8.5000000000000006E-2</v>
      </c>
      <c r="AN1207" s="24">
        <f t="shared" si="294"/>
        <v>207930.72507122502</v>
      </c>
      <c r="AO1207" s="25">
        <f t="shared" si="283"/>
        <v>17674.111631054129</v>
      </c>
      <c r="AP1207" s="3">
        <f t="shared" si="298"/>
        <v>29700</v>
      </c>
      <c r="AQ1207" s="24">
        <f t="shared" si="284"/>
        <v>2524.5</v>
      </c>
      <c r="AR1207" s="24">
        <f t="shared" si="285"/>
        <v>257829.33670227916</v>
      </c>
      <c r="AS1207" s="24">
        <f t="shared" si="288"/>
        <v>237630.72507122502</v>
      </c>
      <c r="AT1207" t="s">
        <v>101</v>
      </c>
      <c r="AU1207" t="s">
        <v>101</v>
      </c>
      <c r="AV1207" t="s">
        <v>101</v>
      </c>
      <c r="AW1207">
        <v>2047500</v>
      </c>
      <c r="AX1207" t="s">
        <v>102</v>
      </c>
      <c r="AY1207">
        <v>108.643</v>
      </c>
      <c r="AZ1207" s="3">
        <f t="shared" si="289"/>
        <v>2373.1794657941991</v>
      </c>
      <c r="BA1207" s="24">
        <f t="shared" si="290"/>
        <v>237630.72507122502</v>
      </c>
      <c r="BB1207" s="24">
        <f t="shared" si="291"/>
        <v>20198.61163105414</v>
      </c>
      <c r="BD1207" t="s">
        <v>103</v>
      </c>
      <c r="BE1207">
        <v>1</v>
      </c>
      <c r="BG1207" t="s">
        <v>5304</v>
      </c>
      <c r="BI1207" t="s">
        <v>2047</v>
      </c>
      <c r="BN1207" t="s">
        <v>5197</v>
      </c>
      <c r="BO1207" t="s">
        <v>5197</v>
      </c>
      <c r="BP1207" t="s">
        <v>5197</v>
      </c>
    </row>
    <row r="1208" spans="3:71" x14ac:dyDescent="0.2">
      <c r="C1208" t="s">
        <v>94</v>
      </c>
      <c r="E1208" t="s">
        <v>3802</v>
      </c>
      <c r="F1208" t="s">
        <v>3803</v>
      </c>
      <c r="G1208" t="s">
        <v>3804</v>
      </c>
      <c r="H1208" s="1">
        <v>45880</v>
      </c>
      <c r="J1208" t="s">
        <v>4678</v>
      </c>
      <c r="K1208">
        <v>15</v>
      </c>
      <c r="L1208" t="s">
        <v>4691</v>
      </c>
      <c r="M1208" t="s">
        <v>4444</v>
      </c>
      <c r="N1208" t="s">
        <v>4668</v>
      </c>
      <c r="O1208" t="s">
        <v>98</v>
      </c>
      <c r="P1208" t="s">
        <v>99</v>
      </c>
      <c r="Q1208">
        <f t="shared" si="286"/>
        <v>31</v>
      </c>
      <c r="R1208" s="3">
        <v>1300000</v>
      </c>
      <c r="S1208" s="3">
        <v>216666.66666666666</v>
      </c>
      <c r="T1208" s="20">
        <v>0</v>
      </c>
      <c r="U1208" s="3">
        <f t="shared" si="297"/>
        <v>0</v>
      </c>
      <c r="V1208" s="21"/>
      <c r="W1208" s="3">
        <v>5208.333333333333</v>
      </c>
      <c r="X1208" s="3">
        <v>3009.2592592592596</v>
      </c>
      <c r="Y1208" s="22">
        <v>541.66666666666663</v>
      </c>
      <c r="Z1208">
        <v>75</v>
      </c>
      <c r="AB1208" s="3">
        <v>0</v>
      </c>
      <c r="AC1208" s="3">
        <v>4167</v>
      </c>
      <c r="AD1208" s="3">
        <f t="shared" si="293"/>
        <v>229667.92592592593</v>
      </c>
      <c r="AE1208" s="3">
        <v>7046.666666666667</v>
      </c>
      <c r="AG1208" s="3">
        <f t="shared" si="287"/>
        <v>236714.59259259258</v>
      </c>
      <c r="AJ1208" s="3">
        <v>0</v>
      </c>
      <c r="AK1208" t="s">
        <v>100</v>
      </c>
      <c r="AM1208" s="23">
        <v>0.1</v>
      </c>
      <c r="AN1208" s="24">
        <f t="shared" si="294"/>
        <v>236714.59259259258</v>
      </c>
      <c r="AO1208" s="25">
        <f t="shared" si="283"/>
        <v>23671.45925925926</v>
      </c>
      <c r="AP1208" s="3">
        <f t="shared" si="298"/>
        <v>29700</v>
      </c>
      <c r="AQ1208" s="24">
        <f t="shared" si="284"/>
        <v>2970</v>
      </c>
      <c r="AR1208" s="24">
        <f t="shared" si="285"/>
        <v>293056.05185185187</v>
      </c>
      <c r="AS1208" s="24">
        <f t="shared" si="288"/>
        <v>266414.59259259258</v>
      </c>
      <c r="AT1208" t="s">
        <v>188</v>
      </c>
      <c r="AU1208" t="s">
        <v>188</v>
      </c>
      <c r="AV1208" t="s">
        <v>189</v>
      </c>
      <c r="AW1208">
        <v>6006</v>
      </c>
      <c r="AX1208" t="s">
        <v>190</v>
      </c>
      <c r="AY1208">
        <v>65.109899999999996</v>
      </c>
      <c r="AZ1208" s="3">
        <f t="shared" si="289"/>
        <v>4500.9445852604886</v>
      </c>
      <c r="BA1208" s="24">
        <f t="shared" si="290"/>
        <v>266414.59259259258</v>
      </c>
      <c r="BB1208" s="24">
        <f t="shared" si="291"/>
        <v>26641.459259259282</v>
      </c>
      <c r="BD1208" t="s">
        <v>103</v>
      </c>
      <c r="BE1208">
        <v>1</v>
      </c>
      <c r="BG1208" t="s">
        <v>5308</v>
      </c>
      <c r="BI1208" t="s">
        <v>435</v>
      </c>
      <c r="BN1208" t="s">
        <v>5119</v>
      </c>
      <c r="BO1208" t="s">
        <v>188</v>
      </c>
      <c r="BP1208" t="s">
        <v>188</v>
      </c>
      <c r="BS1208" t="e">
        <f>_xlfn.XLOOKUP(AV1208,#REF!,#REF!)</f>
        <v>#REF!</v>
      </c>
    </row>
    <row r="1209" spans="3:71" x14ac:dyDescent="0.2">
      <c r="C1209" t="s">
        <v>94</v>
      </c>
      <c r="E1209" t="s">
        <v>3805</v>
      </c>
      <c r="F1209" t="s">
        <v>3806</v>
      </c>
      <c r="G1209" t="s">
        <v>3807</v>
      </c>
      <c r="H1209" s="1">
        <v>45887</v>
      </c>
      <c r="J1209" t="s">
        <v>151</v>
      </c>
      <c r="K1209">
        <v>16</v>
      </c>
      <c r="L1209" t="s">
        <v>4703</v>
      </c>
      <c r="M1209" t="s">
        <v>293</v>
      </c>
      <c r="N1209" t="s">
        <v>4668</v>
      </c>
      <c r="O1209" t="s">
        <v>98</v>
      </c>
      <c r="P1209" t="s">
        <v>99</v>
      </c>
      <c r="Q1209">
        <f t="shared" si="286"/>
        <v>31</v>
      </c>
      <c r="R1209" s="3">
        <v>1325000</v>
      </c>
      <c r="S1209" s="3">
        <v>220833.33333333334</v>
      </c>
      <c r="T1209" s="20">
        <v>0</v>
      </c>
      <c r="U1209" s="3">
        <f t="shared" si="297"/>
        <v>0</v>
      </c>
      <c r="V1209" s="21"/>
      <c r="W1209" s="3">
        <v>5308.4935897435889</v>
      </c>
      <c r="X1209" s="3">
        <v>3067.1296296296296</v>
      </c>
      <c r="Y1209" s="22">
        <v>552.08333333333337</v>
      </c>
      <c r="Z1209">
        <v>75</v>
      </c>
      <c r="AB1209" s="3">
        <v>0</v>
      </c>
      <c r="AC1209" s="3">
        <v>4167</v>
      </c>
      <c r="AD1209" s="3">
        <f t="shared" si="293"/>
        <v>234003.03988603991</v>
      </c>
      <c r="AE1209" s="3">
        <v>5687.5</v>
      </c>
      <c r="AG1209" s="3">
        <f t="shared" si="287"/>
        <v>239690.53988603991</v>
      </c>
      <c r="AJ1209" s="3">
        <v>0</v>
      </c>
      <c r="AK1209" t="s">
        <v>100</v>
      </c>
      <c r="AM1209" s="23">
        <v>8.5000000000000006E-2</v>
      </c>
      <c r="AN1209" s="24">
        <f t="shared" si="294"/>
        <v>239690.53988603991</v>
      </c>
      <c r="AO1209" s="25">
        <f t="shared" si="283"/>
        <v>20373.695890313393</v>
      </c>
      <c r="AP1209" s="3">
        <f t="shared" si="298"/>
        <v>29700</v>
      </c>
      <c r="AQ1209" s="24">
        <f t="shared" si="284"/>
        <v>2524.5</v>
      </c>
      <c r="AR1209" s="24">
        <f t="shared" si="285"/>
        <v>292288.73577635328</v>
      </c>
      <c r="AS1209" s="24">
        <f t="shared" si="288"/>
        <v>269390.53988603991</v>
      </c>
      <c r="AT1209" t="s">
        <v>632</v>
      </c>
      <c r="AU1209" t="s">
        <v>632</v>
      </c>
      <c r="AV1209" t="s">
        <v>633</v>
      </c>
      <c r="AW1209" t="s">
        <v>4981</v>
      </c>
      <c r="AX1209" t="s">
        <v>157</v>
      </c>
      <c r="AY1209">
        <v>125.569</v>
      </c>
      <c r="AZ1209" s="3">
        <f t="shared" si="289"/>
        <v>2327.7141314843097</v>
      </c>
      <c r="BA1209" s="24">
        <f t="shared" si="290"/>
        <v>269390.53988603991</v>
      </c>
      <c r="BB1209" s="24">
        <f t="shared" si="291"/>
        <v>22898.195890313364</v>
      </c>
      <c r="BD1209" t="s">
        <v>103</v>
      </c>
      <c r="BE1209">
        <v>1</v>
      </c>
      <c r="BG1209" t="s">
        <v>5310</v>
      </c>
      <c r="BI1209" t="s">
        <v>471</v>
      </c>
      <c r="BN1209" t="s">
        <v>5121</v>
      </c>
      <c r="BO1209" t="s">
        <v>5061</v>
      </c>
      <c r="BP1209" t="s">
        <v>5062</v>
      </c>
      <c r="BS1209" t="e">
        <f>_xlfn.XLOOKUP(AV1209,#REF!,#REF!)</f>
        <v>#REF!</v>
      </c>
    </row>
    <row r="1210" spans="3:71" x14ac:dyDescent="0.2">
      <c r="C1210" t="s">
        <v>94</v>
      </c>
      <c r="E1210" t="s">
        <v>3808</v>
      </c>
      <c r="F1210" t="s">
        <v>3809</v>
      </c>
      <c r="G1210" t="s">
        <v>3810</v>
      </c>
      <c r="H1210" s="1">
        <v>45887</v>
      </c>
      <c r="J1210" t="s">
        <v>4708</v>
      </c>
      <c r="K1210">
        <v>12</v>
      </c>
      <c r="L1210" t="s">
        <v>4703</v>
      </c>
      <c r="M1210" t="s">
        <v>293</v>
      </c>
      <c r="N1210" t="s">
        <v>4668</v>
      </c>
      <c r="O1210" t="s">
        <v>98</v>
      </c>
      <c r="P1210" t="s">
        <v>99</v>
      </c>
      <c r="Q1210">
        <f t="shared" si="286"/>
        <v>31</v>
      </c>
      <c r="R1210" s="3">
        <v>425000</v>
      </c>
      <c r="S1210" s="3">
        <v>75833.333333333328</v>
      </c>
      <c r="T1210" s="20">
        <v>0</v>
      </c>
      <c r="U1210" s="3">
        <f t="shared" si="297"/>
        <v>0</v>
      </c>
      <c r="V1210" s="21"/>
      <c r="W1210" s="3">
        <v>1702.7243589743591</v>
      </c>
      <c r="X1210" s="3">
        <v>983.79629629629619</v>
      </c>
      <c r="Y1210" s="22">
        <v>177.08333333333331</v>
      </c>
      <c r="Z1210">
        <v>75</v>
      </c>
      <c r="AB1210" s="3">
        <v>0</v>
      </c>
      <c r="AC1210" s="3">
        <v>4167</v>
      </c>
      <c r="AD1210" s="3">
        <f t="shared" si="293"/>
        <v>82938.937321937308</v>
      </c>
      <c r="AE1210" s="3">
        <v>5687.5</v>
      </c>
      <c r="AG1210" s="3">
        <f t="shared" si="287"/>
        <v>88626.437321937308</v>
      </c>
      <c r="AJ1210" s="3">
        <v>0</v>
      </c>
      <c r="AK1210" t="s">
        <v>100</v>
      </c>
      <c r="AM1210" s="23">
        <v>8.5000000000000006E-2</v>
      </c>
      <c r="AN1210" s="24">
        <f t="shared" si="294"/>
        <v>88626.437321937308</v>
      </c>
      <c r="AO1210" s="25">
        <f t="shared" si="283"/>
        <v>7533.2471723646713</v>
      </c>
      <c r="AP1210" s="3">
        <f t="shared" si="298"/>
        <v>29700</v>
      </c>
      <c r="AQ1210" s="24">
        <f t="shared" si="284"/>
        <v>2524.5</v>
      </c>
      <c r="AR1210" s="24">
        <f t="shared" si="285"/>
        <v>128384.18449430198</v>
      </c>
      <c r="AS1210" s="24">
        <f t="shared" si="288"/>
        <v>118326.43732193731</v>
      </c>
      <c r="AT1210" t="s">
        <v>134</v>
      </c>
      <c r="AU1210" t="s">
        <v>134</v>
      </c>
      <c r="AV1210" t="s">
        <v>135</v>
      </c>
      <c r="AW1210">
        <v>35803</v>
      </c>
      <c r="AX1210" t="s">
        <v>136</v>
      </c>
      <c r="AY1210">
        <v>94.088300000000004</v>
      </c>
      <c r="AZ1210" s="3">
        <f t="shared" si="289"/>
        <v>1364.5074307252014</v>
      </c>
      <c r="BA1210" s="24">
        <f t="shared" si="290"/>
        <v>118326.43732193731</v>
      </c>
      <c r="BB1210" s="24">
        <f t="shared" si="291"/>
        <v>10057.747172364674</v>
      </c>
      <c r="BD1210" t="s">
        <v>103</v>
      </c>
      <c r="BE1210">
        <v>1</v>
      </c>
      <c r="BG1210" t="s">
        <v>5305</v>
      </c>
      <c r="BI1210" t="s">
        <v>262</v>
      </c>
      <c r="BN1210" t="s">
        <v>5086</v>
      </c>
      <c r="BO1210" t="s">
        <v>5061</v>
      </c>
      <c r="BP1210" t="s">
        <v>5062</v>
      </c>
      <c r="BS1210" t="e">
        <f>_xlfn.XLOOKUP(AV1210,#REF!,#REF!)</f>
        <v>#REF!</v>
      </c>
    </row>
    <row r="1211" spans="3:71" x14ac:dyDescent="0.2">
      <c r="C1211" t="s">
        <v>94</v>
      </c>
      <c r="E1211" t="s">
        <v>3811</v>
      </c>
      <c r="F1211" t="s">
        <v>3812</v>
      </c>
      <c r="G1211" t="s">
        <v>3813</v>
      </c>
      <c r="H1211" s="1">
        <v>45887</v>
      </c>
      <c r="J1211" t="s">
        <v>4708</v>
      </c>
      <c r="K1211">
        <v>12</v>
      </c>
      <c r="L1211" t="s">
        <v>4703</v>
      </c>
      <c r="M1211" t="s">
        <v>293</v>
      </c>
      <c r="N1211" t="s">
        <v>4668</v>
      </c>
      <c r="O1211" t="s">
        <v>98</v>
      </c>
      <c r="P1211" t="s">
        <v>99</v>
      </c>
      <c r="Q1211">
        <f t="shared" si="286"/>
        <v>31</v>
      </c>
      <c r="R1211" s="3">
        <v>325000</v>
      </c>
      <c r="S1211" s="3">
        <v>54166.666666666664</v>
      </c>
      <c r="T1211" s="20">
        <v>0</v>
      </c>
      <c r="U1211" s="3">
        <f t="shared" si="297"/>
        <v>0</v>
      </c>
      <c r="V1211" s="21"/>
      <c r="W1211" s="3">
        <v>1302.0833333333333</v>
      </c>
      <c r="X1211" s="3">
        <v>752.31481481481489</v>
      </c>
      <c r="Y1211" s="22">
        <v>135.41666666666666</v>
      </c>
      <c r="Z1211">
        <v>75</v>
      </c>
      <c r="AB1211" s="3">
        <v>0</v>
      </c>
      <c r="AC1211" s="3">
        <v>4167</v>
      </c>
      <c r="AD1211" s="3">
        <f t="shared" si="293"/>
        <v>60598.481481481482</v>
      </c>
      <c r="AE1211" s="3">
        <v>5687.5</v>
      </c>
      <c r="AG1211" s="3">
        <f t="shared" si="287"/>
        <v>66285.981481481489</v>
      </c>
      <c r="AJ1211" s="3">
        <v>0</v>
      </c>
      <c r="AK1211" t="s">
        <v>100</v>
      </c>
      <c r="AM1211" s="23">
        <v>8.5000000000000006E-2</v>
      </c>
      <c r="AN1211" s="24">
        <f t="shared" si="294"/>
        <v>66285.981481481489</v>
      </c>
      <c r="AO1211" s="25">
        <f t="shared" si="283"/>
        <v>5634.3084259259267</v>
      </c>
      <c r="AP1211" s="3">
        <f t="shared" si="298"/>
        <v>29700</v>
      </c>
      <c r="AQ1211" s="24">
        <f t="shared" si="284"/>
        <v>2524.5</v>
      </c>
      <c r="AR1211" s="24">
        <f t="shared" si="285"/>
        <v>104144.78990740742</v>
      </c>
      <c r="AS1211" s="24">
        <f t="shared" si="288"/>
        <v>95985.981481481489</v>
      </c>
      <c r="AT1211" t="s">
        <v>2255</v>
      </c>
      <c r="AU1211" t="s">
        <v>2255</v>
      </c>
      <c r="AV1211" t="s">
        <v>2255</v>
      </c>
      <c r="AW1211">
        <v>29105</v>
      </c>
      <c r="AX1211" t="s">
        <v>102</v>
      </c>
      <c r="AY1211">
        <v>108.643</v>
      </c>
      <c r="AZ1211" s="3">
        <f t="shared" si="289"/>
        <v>958.59641124975769</v>
      </c>
      <c r="BA1211" s="24">
        <f t="shared" si="290"/>
        <v>95985.981481481489</v>
      </c>
      <c r="BB1211" s="24">
        <f t="shared" si="291"/>
        <v>8158.808425925934</v>
      </c>
      <c r="BD1211" t="s">
        <v>103</v>
      </c>
      <c r="BE1211">
        <v>1</v>
      </c>
      <c r="BG1211" t="s">
        <v>5321</v>
      </c>
      <c r="BI1211" t="s">
        <v>312</v>
      </c>
      <c r="BN1211" t="s">
        <v>5120</v>
      </c>
      <c r="BO1211" t="s">
        <v>5061</v>
      </c>
      <c r="BP1211" t="s">
        <v>5062</v>
      </c>
      <c r="BS1211" t="e">
        <f>_xlfn.XLOOKUP(AV1211,#REF!,#REF!)</f>
        <v>#REF!</v>
      </c>
    </row>
    <row r="1212" spans="3:71" x14ac:dyDescent="0.2">
      <c r="C1212" t="s">
        <v>94</v>
      </c>
      <c r="E1212" t="s">
        <v>3814</v>
      </c>
      <c r="F1212" t="s">
        <v>3815</v>
      </c>
      <c r="G1212" t="s">
        <v>3816</v>
      </c>
      <c r="H1212" s="1">
        <v>45887</v>
      </c>
      <c r="J1212" t="s">
        <v>4708</v>
      </c>
      <c r="K1212">
        <v>12</v>
      </c>
      <c r="L1212" t="s">
        <v>4703</v>
      </c>
      <c r="M1212" t="s">
        <v>293</v>
      </c>
      <c r="N1212" t="s">
        <v>4668</v>
      </c>
      <c r="O1212" t="s">
        <v>98</v>
      </c>
      <c r="P1212" t="s">
        <v>99</v>
      </c>
      <c r="Q1212">
        <f t="shared" si="286"/>
        <v>31</v>
      </c>
      <c r="R1212" s="3">
        <v>450000</v>
      </c>
      <c r="S1212" s="3">
        <v>80000</v>
      </c>
      <c r="T1212" s="20">
        <v>0</v>
      </c>
      <c r="U1212" s="3">
        <f t="shared" si="297"/>
        <v>0</v>
      </c>
      <c r="V1212" s="21"/>
      <c r="W1212" s="3">
        <v>1802.8846153846155</v>
      </c>
      <c r="X1212" s="3">
        <v>1041.6666666666667</v>
      </c>
      <c r="Y1212" s="22">
        <v>187.5</v>
      </c>
      <c r="Z1212">
        <v>75</v>
      </c>
      <c r="AB1212" s="3">
        <v>0</v>
      </c>
      <c r="AC1212" s="3">
        <v>4167</v>
      </c>
      <c r="AD1212" s="3">
        <f t="shared" si="293"/>
        <v>87274.051282051281</v>
      </c>
      <c r="AE1212" s="3">
        <v>5687.5</v>
      </c>
      <c r="AG1212" s="3">
        <f t="shared" si="287"/>
        <v>92961.551282051281</v>
      </c>
      <c r="AJ1212" s="3">
        <v>0</v>
      </c>
      <c r="AK1212" t="s">
        <v>100</v>
      </c>
      <c r="AM1212" s="23">
        <v>8.5000000000000006E-2</v>
      </c>
      <c r="AN1212" s="24">
        <f t="shared" si="294"/>
        <v>92961.551282051281</v>
      </c>
      <c r="AO1212" s="25">
        <f t="shared" si="283"/>
        <v>7901.7318589743591</v>
      </c>
      <c r="AP1212" s="3">
        <f t="shared" si="298"/>
        <v>29700</v>
      </c>
      <c r="AQ1212" s="24">
        <f t="shared" si="284"/>
        <v>2524.5</v>
      </c>
      <c r="AR1212" s="24">
        <f t="shared" si="285"/>
        <v>133087.78314102563</v>
      </c>
      <c r="AS1212" s="24">
        <f t="shared" si="288"/>
        <v>122661.55128205128</v>
      </c>
      <c r="AT1212" t="s">
        <v>134</v>
      </c>
      <c r="AU1212" t="s">
        <v>134</v>
      </c>
      <c r="AV1212" t="s">
        <v>135</v>
      </c>
      <c r="AW1212">
        <v>35802</v>
      </c>
      <c r="AX1212" t="s">
        <v>136</v>
      </c>
      <c r="AY1212">
        <v>94.088300000000004</v>
      </c>
      <c r="AZ1212" s="3">
        <f t="shared" si="289"/>
        <v>1414.498754266212</v>
      </c>
      <c r="BA1212" s="24">
        <f t="shared" si="290"/>
        <v>122661.55128205128</v>
      </c>
      <c r="BB1212" s="24">
        <f t="shared" si="291"/>
        <v>10426.231858974352</v>
      </c>
      <c r="BD1212" t="s">
        <v>103</v>
      </c>
      <c r="BE1212">
        <v>1</v>
      </c>
      <c r="BG1212" t="s">
        <v>5305</v>
      </c>
      <c r="BI1212" t="s">
        <v>262</v>
      </c>
      <c r="BN1212" t="s">
        <v>5110</v>
      </c>
      <c r="BO1212" t="s">
        <v>5061</v>
      </c>
      <c r="BP1212" t="s">
        <v>5062</v>
      </c>
      <c r="BS1212" t="e">
        <f>_xlfn.XLOOKUP(AV1212,#REF!,#REF!)</f>
        <v>#REF!</v>
      </c>
    </row>
    <row r="1213" spans="3:71" x14ac:dyDescent="0.2">
      <c r="C1213" t="s">
        <v>94</v>
      </c>
      <c r="E1213" t="s">
        <v>3817</v>
      </c>
      <c r="F1213" t="s">
        <v>3818</v>
      </c>
      <c r="G1213" t="s">
        <v>3819</v>
      </c>
      <c r="H1213" s="1">
        <v>45887</v>
      </c>
      <c r="J1213" t="s">
        <v>151</v>
      </c>
      <c r="K1213">
        <v>16</v>
      </c>
      <c r="L1213" t="s">
        <v>4691</v>
      </c>
      <c r="M1213" t="s">
        <v>4444</v>
      </c>
      <c r="N1213" t="s">
        <v>4668</v>
      </c>
      <c r="O1213" t="s">
        <v>98</v>
      </c>
      <c r="P1213" t="s">
        <v>99</v>
      </c>
      <c r="Q1213">
        <f t="shared" si="286"/>
        <v>31</v>
      </c>
      <c r="R1213" s="3">
        <v>1300000</v>
      </c>
      <c r="S1213" s="3">
        <v>221666.66666666666</v>
      </c>
      <c r="T1213" s="20">
        <v>0</v>
      </c>
      <c r="U1213" s="3">
        <f t="shared" si="297"/>
        <v>0</v>
      </c>
      <c r="V1213" s="21"/>
      <c r="W1213" s="3">
        <v>5208.333333333333</v>
      </c>
      <c r="X1213" s="3">
        <v>3009.2592592592596</v>
      </c>
      <c r="Y1213" s="22">
        <v>541.66666666666663</v>
      </c>
      <c r="Z1213">
        <v>75</v>
      </c>
      <c r="AB1213" s="3">
        <v>0</v>
      </c>
      <c r="AC1213" s="3">
        <v>4167</v>
      </c>
      <c r="AD1213" s="3">
        <f t="shared" si="293"/>
        <v>234667.92592592593</v>
      </c>
      <c r="AE1213" s="3">
        <v>7046.666666666667</v>
      </c>
      <c r="AG1213" s="3">
        <f t="shared" si="287"/>
        <v>241714.59259259258</v>
      </c>
      <c r="AJ1213" s="3">
        <v>0</v>
      </c>
      <c r="AK1213" t="s">
        <v>100</v>
      </c>
      <c r="AM1213" s="23">
        <v>0.1</v>
      </c>
      <c r="AN1213" s="24">
        <f t="shared" si="294"/>
        <v>241714.59259259258</v>
      </c>
      <c r="AO1213" s="25">
        <f t="shared" si="283"/>
        <v>24171.45925925926</v>
      </c>
      <c r="AP1213" s="3">
        <f t="shared" si="298"/>
        <v>29700</v>
      </c>
      <c r="AQ1213" s="24">
        <f t="shared" si="284"/>
        <v>2970</v>
      </c>
      <c r="AR1213" s="24">
        <f t="shared" si="285"/>
        <v>298556.05185185187</v>
      </c>
      <c r="AS1213" s="24">
        <f t="shared" si="288"/>
        <v>271414.59259259258</v>
      </c>
      <c r="AT1213" t="s">
        <v>134</v>
      </c>
      <c r="AU1213" t="s">
        <v>134</v>
      </c>
      <c r="AV1213" t="s">
        <v>135</v>
      </c>
      <c r="AW1213">
        <v>90326</v>
      </c>
      <c r="AX1213" t="s">
        <v>136</v>
      </c>
      <c r="AY1213">
        <v>94.088300000000004</v>
      </c>
      <c r="AZ1213" s="3">
        <f t="shared" si="289"/>
        <v>3173.1474779739015</v>
      </c>
      <c r="BA1213" s="24">
        <f t="shared" si="290"/>
        <v>271414.59259259258</v>
      </c>
      <c r="BB1213" s="24">
        <f t="shared" si="291"/>
        <v>27141.459259259282</v>
      </c>
      <c r="BD1213" t="s">
        <v>103</v>
      </c>
      <c r="BE1213">
        <v>1</v>
      </c>
      <c r="BG1213" t="s">
        <v>5305</v>
      </c>
      <c r="BI1213" t="s">
        <v>598</v>
      </c>
      <c r="BN1213" t="s">
        <v>5128</v>
      </c>
      <c r="BO1213" t="s">
        <v>134</v>
      </c>
      <c r="BP1213" t="s">
        <v>5091</v>
      </c>
      <c r="BS1213" t="e">
        <f>_xlfn.XLOOKUP(AV1213,#REF!,#REF!)</f>
        <v>#REF!</v>
      </c>
    </row>
    <row r="1214" spans="3:71" x14ac:dyDescent="0.2">
      <c r="C1214" t="s">
        <v>94</v>
      </c>
      <c r="E1214" t="s">
        <v>3820</v>
      </c>
      <c r="F1214" t="s">
        <v>3821</v>
      </c>
      <c r="G1214" t="s">
        <v>3822</v>
      </c>
      <c r="H1214" s="1">
        <v>45887</v>
      </c>
      <c r="J1214" t="s">
        <v>4702</v>
      </c>
      <c r="K1214">
        <v>13</v>
      </c>
      <c r="L1214" t="s">
        <v>4691</v>
      </c>
      <c r="M1214" t="s">
        <v>4444</v>
      </c>
      <c r="N1214" t="s">
        <v>4668</v>
      </c>
      <c r="O1214" t="s">
        <v>98</v>
      </c>
      <c r="P1214" t="s">
        <v>99</v>
      </c>
      <c r="Q1214">
        <f t="shared" si="286"/>
        <v>31</v>
      </c>
      <c r="R1214" s="3">
        <v>615000</v>
      </c>
      <c r="S1214" s="3">
        <v>107500</v>
      </c>
      <c r="T1214" s="20">
        <v>0</v>
      </c>
      <c r="U1214" s="3">
        <f t="shared" si="297"/>
        <v>0</v>
      </c>
      <c r="V1214" s="21"/>
      <c r="W1214" s="3">
        <v>2463.9423076923076</v>
      </c>
      <c r="X1214" s="3">
        <v>1423.6111111111111</v>
      </c>
      <c r="Y1214" s="22">
        <v>256.25</v>
      </c>
      <c r="Z1214">
        <v>75</v>
      </c>
      <c r="AB1214" s="3">
        <v>0</v>
      </c>
      <c r="AC1214" s="3">
        <v>4167</v>
      </c>
      <c r="AD1214" s="3">
        <f t="shared" si="293"/>
        <v>115885.80341880342</v>
      </c>
      <c r="AE1214" s="3">
        <v>7046.666666666667</v>
      </c>
      <c r="AG1214" s="3">
        <f t="shared" si="287"/>
        <v>122932.47008547009</v>
      </c>
      <c r="AJ1214" s="3">
        <v>0</v>
      </c>
      <c r="AK1214" t="s">
        <v>100</v>
      </c>
      <c r="AM1214" s="23">
        <v>0.1</v>
      </c>
      <c r="AN1214" s="24">
        <f t="shared" si="294"/>
        <v>122932.47008547009</v>
      </c>
      <c r="AO1214" s="25">
        <f t="shared" si="283"/>
        <v>12293.24700854701</v>
      </c>
      <c r="AP1214" s="3">
        <f t="shared" si="298"/>
        <v>29700</v>
      </c>
      <c r="AQ1214" s="24">
        <f t="shared" si="284"/>
        <v>2970</v>
      </c>
      <c r="AR1214" s="24">
        <f t="shared" si="285"/>
        <v>167895.71709401711</v>
      </c>
      <c r="AS1214" s="24">
        <f t="shared" si="288"/>
        <v>152632.47008547009</v>
      </c>
      <c r="AT1214" t="s">
        <v>134</v>
      </c>
      <c r="AU1214" t="s">
        <v>134</v>
      </c>
      <c r="AV1214" t="s">
        <v>135</v>
      </c>
      <c r="AW1214">
        <v>90324</v>
      </c>
      <c r="AX1214" t="s">
        <v>136</v>
      </c>
      <c r="AY1214">
        <v>94.088300000000004</v>
      </c>
      <c r="AZ1214" s="3">
        <f t="shared" si="289"/>
        <v>1784.4484074429774</v>
      </c>
      <c r="BA1214" s="24">
        <f t="shared" si="290"/>
        <v>152632.47008547009</v>
      </c>
      <c r="BB1214" s="24">
        <f t="shared" si="291"/>
        <v>15263.247008547012</v>
      </c>
      <c r="BD1214" t="s">
        <v>103</v>
      </c>
      <c r="BE1214">
        <v>1</v>
      </c>
      <c r="BG1214" t="s">
        <v>5305</v>
      </c>
      <c r="BI1214" t="s">
        <v>451</v>
      </c>
      <c r="BN1214" t="s">
        <v>5211</v>
      </c>
      <c r="BO1214" t="s">
        <v>134</v>
      </c>
      <c r="BP1214" t="s">
        <v>5091</v>
      </c>
      <c r="BS1214" t="e">
        <f>_xlfn.XLOOKUP(AV1214,#REF!,#REF!)</f>
        <v>#REF!</v>
      </c>
    </row>
    <row r="1215" spans="3:71" x14ac:dyDescent="0.2">
      <c r="C1215" t="s">
        <v>94</v>
      </c>
      <c r="E1215" t="s">
        <v>3823</v>
      </c>
      <c r="F1215" t="s">
        <v>3824</v>
      </c>
      <c r="G1215" t="s">
        <v>3825</v>
      </c>
      <c r="H1215" s="1">
        <v>45887</v>
      </c>
      <c r="J1215" t="s">
        <v>4708</v>
      </c>
      <c r="K1215">
        <v>12</v>
      </c>
      <c r="L1215" t="s">
        <v>4691</v>
      </c>
      <c r="M1215" t="s">
        <v>4444</v>
      </c>
      <c r="N1215" t="s">
        <v>4807</v>
      </c>
      <c r="O1215" t="s">
        <v>98</v>
      </c>
      <c r="P1215" t="s">
        <v>99</v>
      </c>
      <c r="Q1215">
        <f t="shared" si="286"/>
        <v>31</v>
      </c>
      <c r="R1215" s="3">
        <v>430000</v>
      </c>
      <c r="S1215" s="3">
        <v>71666.666666666672</v>
      </c>
      <c r="T1215" s="20">
        <v>0</v>
      </c>
      <c r="U1215" s="3">
        <f t="shared" si="297"/>
        <v>0</v>
      </c>
      <c r="V1215" s="21"/>
      <c r="W1215" s="3">
        <v>1722.7564102564102</v>
      </c>
      <c r="X1215" s="3">
        <v>995.37037037037044</v>
      </c>
      <c r="Y1215" s="22">
        <v>179.16666666666669</v>
      </c>
      <c r="Z1215">
        <v>75</v>
      </c>
      <c r="AB1215" s="3">
        <v>0</v>
      </c>
      <c r="AC1215" s="3">
        <v>4167</v>
      </c>
      <c r="AD1215" s="3">
        <f t="shared" si="293"/>
        <v>78805.960113960115</v>
      </c>
      <c r="AE1215" s="3">
        <v>7046.666666666667</v>
      </c>
      <c r="AG1215" s="3">
        <f t="shared" si="287"/>
        <v>85852.626780626786</v>
      </c>
      <c r="AJ1215" s="3">
        <v>0</v>
      </c>
      <c r="AK1215" t="s">
        <v>100</v>
      </c>
      <c r="AM1215" s="23">
        <v>0.1</v>
      </c>
      <c r="AN1215" s="24">
        <f t="shared" si="294"/>
        <v>85852.626780626786</v>
      </c>
      <c r="AO1215" s="25">
        <f t="shared" si="283"/>
        <v>8585.2626780626797</v>
      </c>
      <c r="AP1215" s="3">
        <f t="shared" si="298"/>
        <v>29700</v>
      </c>
      <c r="AQ1215" s="24">
        <f t="shared" si="284"/>
        <v>2970</v>
      </c>
      <c r="AR1215" s="24">
        <f t="shared" si="285"/>
        <v>127107.88945868946</v>
      </c>
      <c r="AS1215" s="24">
        <f t="shared" si="288"/>
        <v>115552.62678062679</v>
      </c>
      <c r="AT1215" t="s">
        <v>134</v>
      </c>
      <c r="AU1215" t="s">
        <v>134</v>
      </c>
      <c r="AV1215" t="s">
        <v>135</v>
      </c>
      <c r="AW1215">
        <v>37208</v>
      </c>
      <c r="AX1215" t="s">
        <v>136</v>
      </c>
      <c r="AY1215">
        <v>94.088300000000004</v>
      </c>
      <c r="AZ1215" s="3">
        <f t="shared" si="289"/>
        <v>1350.9425662775229</v>
      </c>
      <c r="BA1215" s="24">
        <f t="shared" si="290"/>
        <v>115552.62678062679</v>
      </c>
      <c r="BB1215" s="24">
        <f t="shared" si="291"/>
        <v>11555.262678062674</v>
      </c>
      <c r="BD1215" t="s">
        <v>103</v>
      </c>
      <c r="BE1215">
        <v>1</v>
      </c>
      <c r="BG1215" t="s">
        <v>5305</v>
      </c>
      <c r="BI1215" t="s">
        <v>598</v>
      </c>
      <c r="BN1215" t="s">
        <v>5128</v>
      </c>
      <c r="BO1215" t="s">
        <v>5186</v>
      </c>
      <c r="BP1215" t="s">
        <v>5186</v>
      </c>
      <c r="BS1215" t="e">
        <f>_xlfn.XLOOKUP(AV1215,#REF!,#REF!)</f>
        <v>#REF!</v>
      </c>
    </row>
    <row r="1216" spans="3:71" x14ac:dyDescent="0.2">
      <c r="C1216" t="s">
        <v>94</v>
      </c>
      <c r="E1216" t="s">
        <v>3826</v>
      </c>
      <c r="F1216" t="s">
        <v>3827</v>
      </c>
      <c r="G1216" t="s">
        <v>3828</v>
      </c>
      <c r="H1216" s="1">
        <v>45894</v>
      </c>
      <c r="J1216" t="s">
        <v>4708</v>
      </c>
      <c r="K1216">
        <v>12</v>
      </c>
      <c r="L1216" t="s">
        <v>4703</v>
      </c>
      <c r="M1216" t="s">
        <v>293</v>
      </c>
      <c r="N1216" t="s">
        <v>4668</v>
      </c>
      <c r="O1216" t="s">
        <v>98</v>
      </c>
      <c r="P1216" t="s">
        <v>99</v>
      </c>
      <c r="Q1216">
        <f t="shared" si="286"/>
        <v>31</v>
      </c>
      <c r="R1216" s="3">
        <v>465000</v>
      </c>
      <c r="S1216" s="3">
        <v>82500</v>
      </c>
      <c r="T1216" s="20">
        <v>0</v>
      </c>
      <c r="U1216" s="3">
        <f t="shared" si="297"/>
        <v>0</v>
      </c>
      <c r="V1216" s="21"/>
      <c r="W1216" s="3">
        <v>1862.9807692307693</v>
      </c>
      <c r="X1216" s="3">
        <v>1076.3888888888889</v>
      </c>
      <c r="Y1216" s="22">
        <v>193.75</v>
      </c>
      <c r="Z1216">
        <v>75</v>
      </c>
      <c r="AB1216" s="3">
        <v>0</v>
      </c>
      <c r="AC1216" s="3">
        <v>4167</v>
      </c>
      <c r="AD1216" s="3">
        <f t="shared" si="293"/>
        <v>89875.119658119656</v>
      </c>
      <c r="AE1216" s="3">
        <v>5687.5</v>
      </c>
      <c r="AG1216" s="3">
        <f t="shared" si="287"/>
        <v>95562.619658119656</v>
      </c>
      <c r="AJ1216" s="3">
        <v>0</v>
      </c>
      <c r="AK1216" t="s">
        <v>100</v>
      </c>
      <c r="AM1216" s="23">
        <v>8.5000000000000006E-2</v>
      </c>
      <c r="AN1216" s="24">
        <f t="shared" si="294"/>
        <v>95562.619658119656</v>
      </c>
      <c r="AO1216" s="25">
        <f t="shared" si="283"/>
        <v>8122.8226709401715</v>
      </c>
      <c r="AP1216" s="3">
        <f t="shared" si="298"/>
        <v>29700</v>
      </c>
      <c r="AQ1216" s="24">
        <f t="shared" si="284"/>
        <v>2524.5</v>
      </c>
      <c r="AR1216" s="24">
        <f t="shared" si="285"/>
        <v>135909.94232905982</v>
      </c>
      <c r="AS1216" s="24">
        <f t="shared" si="288"/>
        <v>125262.61965811966</v>
      </c>
      <c r="AT1216" t="s">
        <v>134</v>
      </c>
      <c r="AU1216" t="s">
        <v>134</v>
      </c>
      <c r="AV1216" t="s">
        <v>135</v>
      </c>
      <c r="AW1216">
        <v>35802</v>
      </c>
      <c r="AX1216" t="s">
        <v>136</v>
      </c>
      <c r="AY1216">
        <v>94.088300000000004</v>
      </c>
      <c r="AZ1216" s="3">
        <f t="shared" si="289"/>
        <v>1444.4935483908182</v>
      </c>
      <c r="BA1216" s="24">
        <f t="shared" si="290"/>
        <v>125262.61965811966</v>
      </c>
      <c r="BB1216" s="24">
        <f t="shared" si="291"/>
        <v>10647.322670940164</v>
      </c>
      <c r="BD1216" t="s">
        <v>103</v>
      </c>
      <c r="BE1216">
        <v>1</v>
      </c>
      <c r="BG1216" t="s">
        <v>5305</v>
      </c>
      <c r="BI1216" t="s">
        <v>262</v>
      </c>
      <c r="BN1216" t="s">
        <v>5110</v>
      </c>
      <c r="BO1216" t="s">
        <v>5061</v>
      </c>
      <c r="BP1216" t="s">
        <v>5062</v>
      </c>
      <c r="BS1216" t="e">
        <f>_xlfn.XLOOKUP(AV1216,#REF!,#REF!)</f>
        <v>#REF!</v>
      </c>
    </row>
    <row r="1217" spans="2:71" x14ac:dyDescent="0.2">
      <c r="C1217" t="s">
        <v>94</v>
      </c>
      <c r="E1217" t="s">
        <v>3829</v>
      </c>
      <c r="F1217" t="s">
        <v>3830</v>
      </c>
      <c r="G1217" t="s">
        <v>3831</v>
      </c>
      <c r="H1217" s="1">
        <v>45894</v>
      </c>
      <c r="J1217" t="s">
        <v>4697</v>
      </c>
      <c r="K1217">
        <v>14</v>
      </c>
      <c r="L1217" t="s">
        <v>4616</v>
      </c>
      <c r="M1217" t="s">
        <v>4464</v>
      </c>
      <c r="N1217" t="s">
        <v>4668</v>
      </c>
      <c r="O1217" t="s">
        <v>98</v>
      </c>
      <c r="P1217" t="s">
        <v>99</v>
      </c>
      <c r="Q1217">
        <f t="shared" si="286"/>
        <v>31</v>
      </c>
      <c r="R1217" s="3">
        <v>650000</v>
      </c>
      <c r="S1217" s="3">
        <v>108333.33333333333</v>
      </c>
      <c r="T1217" s="20">
        <v>0</v>
      </c>
      <c r="U1217" s="3">
        <f t="shared" si="297"/>
        <v>0</v>
      </c>
      <c r="V1217" s="21"/>
      <c r="W1217" s="3">
        <v>2604.1666666666665</v>
      </c>
      <c r="X1217" s="3">
        <v>1504.6296296296298</v>
      </c>
      <c r="Y1217" s="22">
        <v>270.83333333333331</v>
      </c>
      <c r="Z1217">
        <v>75</v>
      </c>
      <c r="AB1217" s="3">
        <v>0</v>
      </c>
      <c r="AC1217" s="3">
        <v>4167</v>
      </c>
      <c r="AD1217" s="3">
        <f t="shared" si="293"/>
        <v>116954.96296296296</v>
      </c>
      <c r="AE1217" s="3">
        <v>12402.5</v>
      </c>
      <c r="AG1217" s="3">
        <f t="shared" si="287"/>
        <v>129357.46296296296</v>
      </c>
      <c r="AJ1217" s="3">
        <v>33281</v>
      </c>
      <c r="AK1217" t="s">
        <v>132</v>
      </c>
      <c r="AL1217" t="s">
        <v>133</v>
      </c>
      <c r="AM1217" s="23">
        <v>0.05</v>
      </c>
      <c r="AN1217" s="24">
        <f t="shared" si="294"/>
        <v>162638.46296296298</v>
      </c>
      <c r="AO1217" s="25">
        <f t="shared" si="283"/>
        <v>8131.9231481481493</v>
      </c>
      <c r="AP1217" s="3">
        <f t="shared" si="298"/>
        <v>29700</v>
      </c>
      <c r="AQ1217" s="24">
        <f t="shared" si="284"/>
        <v>1485</v>
      </c>
      <c r="AR1217" s="24">
        <f t="shared" si="285"/>
        <v>201955.38611111112</v>
      </c>
      <c r="AS1217" s="24">
        <f t="shared" si="288"/>
        <v>192338.46296296298</v>
      </c>
      <c r="AT1217" t="s">
        <v>4725</v>
      </c>
      <c r="AU1217" t="s">
        <v>174</v>
      </c>
      <c r="AV1217" t="s">
        <v>174</v>
      </c>
      <c r="AW1217" t="s">
        <v>4693</v>
      </c>
      <c r="AX1217" t="s">
        <v>169</v>
      </c>
      <c r="AY1217">
        <v>1</v>
      </c>
      <c r="AZ1217" s="3">
        <f t="shared" si="289"/>
        <v>201955.38611111112</v>
      </c>
      <c r="BA1217" s="24">
        <f t="shared" si="290"/>
        <v>192338.46296296298</v>
      </c>
      <c r="BB1217" s="24">
        <f t="shared" si="291"/>
        <v>9616.9231481481402</v>
      </c>
      <c r="BD1217" t="s">
        <v>170</v>
      </c>
      <c r="BE1217">
        <v>1</v>
      </c>
      <c r="BG1217" t="s">
        <v>170</v>
      </c>
      <c r="BI1217" t="s">
        <v>137</v>
      </c>
      <c r="BN1217" t="s">
        <v>4416</v>
      </c>
      <c r="BO1217" t="s">
        <v>5066</v>
      </c>
      <c r="BP1217" t="s">
        <v>5066</v>
      </c>
    </row>
    <row r="1218" spans="2:71" x14ac:dyDescent="0.2">
      <c r="C1218" t="s">
        <v>94</v>
      </c>
      <c r="E1218" t="s">
        <v>3832</v>
      </c>
      <c r="F1218" t="s">
        <v>3833</v>
      </c>
      <c r="G1218" t="s">
        <v>3834</v>
      </c>
      <c r="H1218" s="1">
        <v>45901</v>
      </c>
      <c r="J1218" t="s">
        <v>4702</v>
      </c>
      <c r="K1218">
        <v>13</v>
      </c>
      <c r="L1218" t="s">
        <v>4691</v>
      </c>
      <c r="M1218" t="s">
        <v>4444</v>
      </c>
      <c r="N1218" t="s">
        <v>4668</v>
      </c>
      <c r="O1218" t="s">
        <v>98</v>
      </c>
      <c r="P1218" t="s">
        <v>99</v>
      </c>
      <c r="Q1218">
        <f t="shared" si="286"/>
        <v>31</v>
      </c>
      <c r="R1218" s="3">
        <v>520212</v>
      </c>
      <c r="S1218" s="3">
        <v>86702</v>
      </c>
      <c r="T1218" s="20">
        <v>0</v>
      </c>
      <c r="U1218" s="3">
        <f t="shared" si="297"/>
        <v>0</v>
      </c>
      <c r="V1218" s="21"/>
      <c r="W1218" s="3">
        <v>2084.1826923076924</v>
      </c>
      <c r="X1218" s="3">
        <v>1204.1944444444446</v>
      </c>
      <c r="Y1218" s="22">
        <v>216.755</v>
      </c>
      <c r="Z1218">
        <v>75</v>
      </c>
      <c r="AB1218" s="3">
        <v>0</v>
      </c>
      <c r="AC1218" s="3">
        <v>4167</v>
      </c>
      <c r="AD1218" s="3">
        <f t="shared" si="293"/>
        <v>94449.13213675213</v>
      </c>
      <c r="AE1218" s="3">
        <v>7046.666666666667</v>
      </c>
      <c r="AG1218" s="3">
        <f t="shared" si="287"/>
        <v>101495.7988034188</v>
      </c>
      <c r="AJ1218" s="3">
        <v>0</v>
      </c>
      <c r="AK1218" t="s">
        <v>100</v>
      </c>
      <c r="AM1218" s="23">
        <v>0.1</v>
      </c>
      <c r="AN1218" s="24">
        <f t="shared" si="294"/>
        <v>101495.7988034188</v>
      </c>
      <c r="AO1218" s="25">
        <f t="shared" ref="AO1218:AO1281" si="299">AM1218*AN1218</f>
        <v>10149.57988034188</v>
      </c>
      <c r="AP1218" s="3">
        <f t="shared" si="298"/>
        <v>29700</v>
      </c>
      <c r="AQ1218" s="24">
        <f t="shared" ref="AQ1218:AQ1281" si="300">AP1218*AM1218</f>
        <v>2970</v>
      </c>
      <c r="AR1218" s="24">
        <f t="shared" ref="AR1218:AR1281" si="301">AN1218+AO1218+AP1218+AQ1218</f>
        <v>144315.37868376067</v>
      </c>
      <c r="AS1218" s="24">
        <f t="shared" si="288"/>
        <v>131195.79880341882</v>
      </c>
      <c r="AT1218" t="s">
        <v>101</v>
      </c>
      <c r="AU1218" t="s">
        <v>101</v>
      </c>
      <c r="AV1218" t="s">
        <v>101</v>
      </c>
      <c r="AW1218" t="s">
        <v>5053</v>
      </c>
      <c r="AX1218" t="s">
        <v>102</v>
      </c>
      <c r="AY1218">
        <v>108.643</v>
      </c>
      <c r="AZ1218" s="3">
        <f t="shared" si="289"/>
        <v>1328.3449341767134</v>
      </c>
      <c r="BA1218" s="24">
        <f t="shared" si="290"/>
        <v>131195.79880341882</v>
      </c>
      <c r="BB1218" s="24">
        <f t="shared" si="291"/>
        <v>13119.579880341858</v>
      </c>
      <c r="BD1218" t="s">
        <v>103</v>
      </c>
      <c r="BE1218">
        <v>1</v>
      </c>
      <c r="BG1218" t="s">
        <v>5304</v>
      </c>
      <c r="BI1218" t="s">
        <v>451</v>
      </c>
      <c r="BN1218" t="s">
        <v>5157</v>
      </c>
      <c r="BO1218" t="s">
        <v>5182</v>
      </c>
      <c r="BP1218" t="s">
        <v>5182</v>
      </c>
    </row>
    <row r="1219" spans="2:71" x14ac:dyDescent="0.2">
      <c r="C1219" t="s">
        <v>94</v>
      </c>
      <c r="E1219" t="s">
        <v>3835</v>
      </c>
      <c r="F1219" t="s">
        <v>3836</v>
      </c>
      <c r="G1219" t="s">
        <v>3837</v>
      </c>
      <c r="H1219" s="1">
        <v>45901</v>
      </c>
      <c r="J1219" t="s">
        <v>4702</v>
      </c>
      <c r="K1219">
        <v>13</v>
      </c>
      <c r="L1219" t="s">
        <v>4691</v>
      </c>
      <c r="M1219" t="s">
        <v>4444</v>
      </c>
      <c r="N1219" t="s">
        <v>4668</v>
      </c>
      <c r="O1219" t="s">
        <v>98</v>
      </c>
      <c r="P1219" t="s">
        <v>99</v>
      </c>
      <c r="Q1219">
        <f t="shared" si="286"/>
        <v>31</v>
      </c>
      <c r="R1219" s="3">
        <v>565000</v>
      </c>
      <c r="S1219" s="3">
        <v>94166.666666666672</v>
      </c>
      <c r="T1219" s="20">
        <v>0</v>
      </c>
      <c r="U1219" s="3">
        <f t="shared" si="297"/>
        <v>0</v>
      </c>
      <c r="V1219" s="21"/>
      <c r="W1219" s="3">
        <v>2263.6217948717945</v>
      </c>
      <c r="X1219" s="3">
        <v>1307.8703703703707</v>
      </c>
      <c r="Y1219" s="22">
        <v>235.41666666666669</v>
      </c>
      <c r="Z1219">
        <v>75</v>
      </c>
      <c r="AB1219" s="3">
        <v>0</v>
      </c>
      <c r="AC1219" s="3">
        <v>4167</v>
      </c>
      <c r="AD1219" s="3">
        <f t="shared" si="293"/>
        <v>102215.5754985755</v>
      </c>
      <c r="AE1219" s="3">
        <v>7046.666666666667</v>
      </c>
      <c r="AG1219" s="3">
        <f t="shared" si="287"/>
        <v>109262.24216524218</v>
      </c>
      <c r="AJ1219" s="3">
        <v>0</v>
      </c>
      <c r="AK1219" t="s">
        <v>100</v>
      </c>
      <c r="AM1219" s="23">
        <v>0.1</v>
      </c>
      <c r="AN1219" s="24">
        <f t="shared" si="294"/>
        <v>109262.24216524218</v>
      </c>
      <c r="AO1219" s="25">
        <f t="shared" si="299"/>
        <v>10926.224216524219</v>
      </c>
      <c r="AP1219" s="3">
        <f t="shared" si="298"/>
        <v>29700</v>
      </c>
      <c r="AQ1219" s="24">
        <f t="shared" si="300"/>
        <v>2970</v>
      </c>
      <c r="AR1219" s="24">
        <f t="shared" si="301"/>
        <v>152858.4663817664</v>
      </c>
      <c r="AS1219" s="24">
        <f t="shared" si="288"/>
        <v>138962.24216524218</v>
      </c>
      <c r="AT1219" t="s">
        <v>101</v>
      </c>
      <c r="AU1219" t="s">
        <v>101</v>
      </c>
      <c r="AV1219" t="s">
        <v>101</v>
      </c>
      <c r="AW1219" t="s">
        <v>5053</v>
      </c>
      <c r="AX1219" t="s">
        <v>102</v>
      </c>
      <c r="AY1219">
        <v>108.643</v>
      </c>
      <c r="AZ1219" s="3">
        <f t="shared" si="289"/>
        <v>1406.9794315488932</v>
      </c>
      <c r="BA1219" s="24">
        <f t="shared" si="290"/>
        <v>138962.24216524218</v>
      </c>
      <c r="BB1219" s="24">
        <f t="shared" si="291"/>
        <v>13896.224216524221</v>
      </c>
      <c r="BD1219" t="s">
        <v>103</v>
      </c>
      <c r="BE1219">
        <v>1</v>
      </c>
      <c r="BG1219" t="s">
        <v>5304</v>
      </c>
      <c r="BI1219" t="s">
        <v>451</v>
      </c>
      <c r="BN1219" t="s">
        <v>5157</v>
      </c>
      <c r="BO1219" t="s">
        <v>5182</v>
      </c>
      <c r="BP1219" t="s">
        <v>5182</v>
      </c>
    </row>
    <row r="1220" spans="2:71" x14ac:dyDescent="0.2">
      <c r="C1220" t="s">
        <v>94</v>
      </c>
      <c r="E1220" t="s">
        <v>3838</v>
      </c>
      <c r="F1220" t="s">
        <v>3839</v>
      </c>
      <c r="G1220" t="s">
        <v>3840</v>
      </c>
      <c r="H1220" s="1">
        <v>45901</v>
      </c>
      <c r="J1220" t="s">
        <v>4708</v>
      </c>
      <c r="K1220">
        <v>12</v>
      </c>
      <c r="L1220" t="s">
        <v>4703</v>
      </c>
      <c r="M1220" t="s">
        <v>293</v>
      </c>
      <c r="N1220" t="s">
        <v>4668</v>
      </c>
      <c r="O1220" t="s">
        <v>98</v>
      </c>
      <c r="P1220" t="s">
        <v>99</v>
      </c>
      <c r="Q1220">
        <f t="shared" ref="Q1220:Q1283" si="302">IF(IF(ISBLANK(I1220),"",MONTH(I1220))&lt;&gt;MONTH($Q$1),IF(($Q$1-H1220)&gt;30,DAY(EOMONTH($Q$1,0)),EOMONTH($Q$1,0)-H1220+1),DAY(I1220))</f>
        <v>31</v>
      </c>
      <c r="R1220" s="3">
        <v>425000</v>
      </c>
      <c r="S1220" s="3">
        <v>75833.333333333328</v>
      </c>
      <c r="T1220" s="20">
        <v>0</v>
      </c>
      <c r="U1220" s="3">
        <f t="shared" si="297"/>
        <v>0</v>
      </c>
      <c r="V1220" s="21"/>
      <c r="W1220" s="3">
        <v>1702.7243589743591</v>
      </c>
      <c r="X1220" s="3">
        <v>983.79629629629619</v>
      </c>
      <c r="Y1220" s="22">
        <v>177.08333333333331</v>
      </c>
      <c r="Z1220">
        <v>75</v>
      </c>
      <c r="AB1220" s="3">
        <v>0</v>
      </c>
      <c r="AC1220" s="3">
        <v>4167</v>
      </c>
      <c r="AD1220" s="3">
        <f t="shared" si="293"/>
        <v>82938.937321937308</v>
      </c>
      <c r="AE1220" s="3">
        <v>5687.5</v>
      </c>
      <c r="AG1220" s="3">
        <f t="shared" ref="AG1220:AG1283" si="303">AD1220+AE1220</f>
        <v>88626.437321937308</v>
      </c>
      <c r="AJ1220" s="3">
        <v>0</v>
      </c>
      <c r="AK1220" t="s">
        <v>100</v>
      </c>
      <c r="AM1220" s="23">
        <v>8.5000000000000006E-2</v>
      </c>
      <c r="AN1220" s="24">
        <f t="shared" si="294"/>
        <v>88626.437321937308</v>
      </c>
      <c r="AO1220" s="25">
        <f t="shared" si="299"/>
        <v>7533.2471723646713</v>
      </c>
      <c r="AP1220" s="3">
        <f t="shared" si="298"/>
        <v>29700</v>
      </c>
      <c r="AQ1220" s="24">
        <f t="shared" si="300"/>
        <v>2524.5</v>
      </c>
      <c r="AR1220" s="24">
        <f t="shared" si="301"/>
        <v>128384.18449430198</v>
      </c>
      <c r="AS1220" s="24">
        <f t="shared" ref="AS1220:AS1283" si="304">+AN1220+AP1220</f>
        <v>118326.43732193731</v>
      </c>
      <c r="AT1220" t="s">
        <v>134</v>
      </c>
      <c r="AU1220" t="s">
        <v>134</v>
      </c>
      <c r="AV1220" t="s">
        <v>135</v>
      </c>
      <c r="AW1220">
        <v>35802</v>
      </c>
      <c r="AX1220" t="s">
        <v>136</v>
      </c>
      <c r="AY1220">
        <v>94.088300000000004</v>
      </c>
      <c r="AZ1220" s="3">
        <f t="shared" ref="AZ1220:AZ1283" si="305">AR1220/AY1220</f>
        <v>1364.5074307252014</v>
      </c>
      <c r="BA1220" s="24">
        <f t="shared" ref="BA1220:BA1283" si="306">AS1220</f>
        <v>118326.43732193731</v>
      </c>
      <c r="BB1220" s="24">
        <f t="shared" ref="BB1220:BB1283" si="307">AR1220-AS1220</f>
        <v>10057.747172364674</v>
      </c>
      <c r="BD1220" t="s">
        <v>103</v>
      </c>
      <c r="BE1220">
        <v>1</v>
      </c>
      <c r="BG1220" t="s">
        <v>5305</v>
      </c>
      <c r="BI1220" t="s">
        <v>199</v>
      </c>
      <c r="BN1220" t="s">
        <v>5110</v>
      </c>
      <c r="BO1220" t="s">
        <v>5061</v>
      </c>
      <c r="BP1220" t="s">
        <v>5062</v>
      </c>
      <c r="BS1220" t="e">
        <f>_xlfn.XLOOKUP(AV1220,#REF!,#REF!)</f>
        <v>#REF!</v>
      </c>
    </row>
    <row r="1221" spans="2:71" x14ac:dyDescent="0.2">
      <c r="C1221" t="s">
        <v>94</v>
      </c>
      <c r="E1221" t="s">
        <v>3841</v>
      </c>
      <c r="F1221" t="s">
        <v>3842</v>
      </c>
      <c r="G1221" t="s">
        <v>3843</v>
      </c>
      <c r="H1221" s="1">
        <v>45901</v>
      </c>
      <c r="I1221" s="1">
        <v>46112</v>
      </c>
      <c r="J1221" t="s">
        <v>4708</v>
      </c>
      <c r="K1221">
        <v>12</v>
      </c>
      <c r="L1221" t="s">
        <v>4703</v>
      </c>
      <c r="M1221" t="s">
        <v>293</v>
      </c>
      <c r="N1221" t="s">
        <v>4668</v>
      </c>
      <c r="O1221" t="s">
        <v>98</v>
      </c>
      <c r="P1221" t="s">
        <v>478</v>
      </c>
      <c r="Q1221">
        <f t="shared" si="302"/>
        <v>31</v>
      </c>
      <c r="R1221" s="3">
        <v>375000</v>
      </c>
      <c r="S1221" s="3">
        <v>67500</v>
      </c>
      <c r="T1221" s="20">
        <v>0</v>
      </c>
      <c r="U1221" s="3">
        <f t="shared" si="297"/>
        <v>0</v>
      </c>
      <c r="V1221" s="21"/>
      <c r="W1221" s="3">
        <v>1502.403846153846</v>
      </c>
      <c r="X1221" s="3">
        <v>868.05555555555554</v>
      </c>
      <c r="Y1221" s="22">
        <v>156.25</v>
      </c>
      <c r="Z1221">
        <v>75</v>
      </c>
      <c r="AB1221" s="3">
        <v>0</v>
      </c>
      <c r="AC1221" s="3">
        <v>4167</v>
      </c>
      <c r="AD1221" s="3">
        <f t="shared" si="293"/>
        <v>74268.709401709406</v>
      </c>
      <c r="AE1221" s="3">
        <v>5687.5</v>
      </c>
      <c r="AG1221" s="3">
        <f t="shared" si="303"/>
        <v>79956.209401709406</v>
      </c>
      <c r="AJ1221" s="3">
        <v>0</v>
      </c>
      <c r="AK1221" t="s">
        <v>100</v>
      </c>
      <c r="AM1221" s="23">
        <v>8.5000000000000006E-2</v>
      </c>
      <c r="AN1221" s="24">
        <f t="shared" si="294"/>
        <v>79956.209401709406</v>
      </c>
      <c r="AO1221" s="25">
        <f t="shared" si="299"/>
        <v>6796.2777991453004</v>
      </c>
      <c r="AP1221" s="3">
        <f t="shared" si="298"/>
        <v>29700</v>
      </c>
      <c r="AQ1221" s="24">
        <f t="shared" si="300"/>
        <v>2524.5</v>
      </c>
      <c r="AR1221" s="24">
        <f t="shared" si="301"/>
        <v>118976.98720085471</v>
      </c>
      <c r="AS1221" s="24">
        <f t="shared" si="304"/>
        <v>109656.20940170941</v>
      </c>
      <c r="AT1221" t="s">
        <v>134</v>
      </c>
      <c r="AU1221" t="s">
        <v>134</v>
      </c>
      <c r="AV1221" t="s">
        <v>135</v>
      </c>
      <c r="AW1221">
        <v>35802</v>
      </c>
      <c r="AX1221" t="s">
        <v>136</v>
      </c>
      <c r="AY1221">
        <v>94.088300000000004</v>
      </c>
      <c r="AZ1221" s="3">
        <f t="shared" si="305"/>
        <v>1264.5247836431811</v>
      </c>
      <c r="BA1221" s="24">
        <f t="shared" si="306"/>
        <v>109656.20940170941</v>
      </c>
      <c r="BB1221" s="24">
        <f t="shared" si="307"/>
        <v>9320.777799145304</v>
      </c>
      <c r="BD1221" t="s">
        <v>103</v>
      </c>
      <c r="BE1221">
        <v>1</v>
      </c>
      <c r="BG1221" t="s">
        <v>5305</v>
      </c>
      <c r="BI1221" t="s">
        <v>199</v>
      </c>
      <c r="BN1221" t="s">
        <v>5060</v>
      </c>
      <c r="BO1221" t="s">
        <v>5061</v>
      </c>
      <c r="BP1221" t="s">
        <v>5062</v>
      </c>
      <c r="BS1221" t="e">
        <f>_xlfn.XLOOKUP(AV1221,#REF!,#REF!)</f>
        <v>#REF!</v>
      </c>
    </row>
    <row r="1222" spans="2:71" x14ac:dyDescent="0.2">
      <c r="C1222" t="s">
        <v>94</v>
      </c>
      <c r="E1222" t="s">
        <v>3844</v>
      </c>
      <c r="F1222" t="s">
        <v>3845</v>
      </c>
      <c r="G1222" t="s">
        <v>3846</v>
      </c>
      <c r="H1222" s="1">
        <v>45901</v>
      </c>
      <c r="J1222" t="s">
        <v>4778</v>
      </c>
      <c r="K1222">
        <v>11</v>
      </c>
      <c r="L1222" t="s">
        <v>4703</v>
      </c>
      <c r="M1222" t="s">
        <v>293</v>
      </c>
      <c r="N1222" t="s">
        <v>4911</v>
      </c>
      <c r="O1222" t="s">
        <v>98</v>
      </c>
      <c r="P1222" t="s">
        <v>99</v>
      </c>
      <c r="Q1222">
        <f t="shared" si="302"/>
        <v>31</v>
      </c>
      <c r="R1222" s="3">
        <v>280000</v>
      </c>
      <c r="S1222" s="3">
        <v>46666.666666666664</v>
      </c>
      <c r="T1222" s="20">
        <v>0</v>
      </c>
      <c r="U1222" s="3">
        <f t="shared" si="297"/>
        <v>0</v>
      </c>
      <c r="V1222" s="21">
        <v>9300</v>
      </c>
      <c r="W1222" s="3">
        <v>1121.7948717948718</v>
      </c>
      <c r="X1222" s="3">
        <v>648.14814814814815</v>
      </c>
      <c r="Y1222" s="22">
        <v>116.66666666666666</v>
      </c>
      <c r="Z1222">
        <v>75</v>
      </c>
      <c r="AB1222" s="3">
        <v>0</v>
      </c>
      <c r="AC1222" s="3">
        <v>4167</v>
      </c>
      <c r="AD1222" s="3">
        <f t="shared" si="293"/>
        <v>62095.276353276349</v>
      </c>
      <c r="AE1222" s="3">
        <v>5687.5</v>
      </c>
      <c r="AG1222" s="3">
        <f t="shared" si="303"/>
        <v>67782.776353276349</v>
      </c>
      <c r="AJ1222" s="3">
        <v>0</v>
      </c>
      <c r="AK1222" t="s">
        <v>100</v>
      </c>
      <c r="AM1222" s="23">
        <v>8.5000000000000006E-2</v>
      </c>
      <c r="AN1222" s="24">
        <f t="shared" si="294"/>
        <v>67782.776353276349</v>
      </c>
      <c r="AO1222" s="25">
        <f t="shared" si="299"/>
        <v>5761.5359900284902</v>
      </c>
      <c r="AP1222" s="3">
        <v>0</v>
      </c>
      <c r="AQ1222" s="24">
        <f t="shared" si="300"/>
        <v>0</v>
      </c>
      <c r="AR1222" s="24">
        <f t="shared" si="301"/>
        <v>73544.312343304846</v>
      </c>
      <c r="AS1222" s="24">
        <f t="shared" si="304"/>
        <v>67782.776353276349</v>
      </c>
      <c r="AT1222" t="s">
        <v>632</v>
      </c>
      <c r="AU1222" t="s">
        <v>1837</v>
      </c>
      <c r="AV1222" t="s">
        <v>1838</v>
      </c>
      <c r="AW1222" t="s">
        <v>4953</v>
      </c>
      <c r="AX1222" t="s">
        <v>169</v>
      </c>
      <c r="AY1222">
        <v>1</v>
      </c>
      <c r="AZ1222" s="3">
        <f t="shared" si="305"/>
        <v>73544.312343304846</v>
      </c>
      <c r="BA1222" s="24">
        <f t="shared" si="306"/>
        <v>67782.776353276349</v>
      </c>
      <c r="BB1222" s="24">
        <f t="shared" si="307"/>
        <v>5761.5359900284966</v>
      </c>
      <c r="BD1222" t="s">
        <v>103</v>
      </c>
      <c r="BE1222">
        <v>1</v>
      </c>
      <c r="BG1222" t="s">
        <v>5317</v>
      </c>
      <c r="BI1222" t="s">
        <v>312</v>
      </c>
      <c r="BN1222" t="s">
        <v>5117</v>
      </c>
      <c r="BO1222" t="s">
        <v>5061</v>
      </c>
      <c r="BP1222" t="s">
        <v>5144</v>
      </c>
      <c r="BS1222" t="e">
        <f>_xlfn.XLOOKUP(AV1222,#REF!,#REF!)</f>
        <v>#REF!</v>
      </c>
    </row>
    <row r="1223" spans="2:71" x14ac:dyDescent="0.2">
      <c r="C1223" t="s">
        <v>94</v>
      </c>
      <c r="E1223" t="s">
        <v>3847</v>
      </c>
      <c r="F1223" t="s">
        <v>3848</v>
      </c>
      <c r="G1223" t="s">
        <v>3849</v>
      </c>
      <c r="H1223" s="1">
        <v>45901</v>
      </c>
      <c r="I1223" s="1">
        <v>46083</v>
      </c>
      <c r="J1223" t="s">
        <v>4952</v>
      </c>
      <c r="K1223">
        <v>10</v>
      </c>
      <c r="L1223" t="s">
        <v>4616</v>
      </c>
      <c r="M1223" t="s">
        <v>4464</v>
      </c>
      <c r="N1223" t="s">
        <v>4668</v>
      </c>
      <c r="O1223" t="s">
        <v>98</v>
      </c>
      <c r="P1223" t="s">
        <v>478</v>
      </c>
      <c r="Q1223">
        <f t="shared" si="302"/>
        <v>2</v>
      </c>
      <c r="R1223" s="3">
        <v>252120</v>
      </c>
      <c r="S1223" s="3">
        <v>2177.4193548387098</v>
      </c>
      <c r="T1223" s="20">
        <v>0</v>
      </c>
      <c r="U1223" s="3">
        <f t="shared" si="297"/>
        <v>0</v>
      </c>
      <c r="V1223" s="21"/>
      <c r="W1223" s="3">
        <v>1010.0961538461538</v>
      </c>
      <c r="X1223" s="3">
        <v>583.6111111111112</v>
      </c>
      <c r="Y1223" s="22">
        <v>105.05</v>
      </c>
      <c r="Z1223">
        <v>75</v>
      </c>
      <c r="AB1223" s="3">
        <v>0</v>
      </c>
      <c r="AC1223" s="3">
        <v>4167</v>
      </c>
      <c r="AD1223" s="3">
        <f t="shared" si="293"/>
        <v>8118.1766197959751</v>
      </c>
      <c r="AE1223" s="3">
        <v>12402.5</v>
      </c>
      <c r="AG1223" s="3">
        <f t="shared" si="303"/>
        <v>20520.676619795973</v>
      </c>
      <c r="AJ1223" s="3">
        <v>0</v>
      </c>
      <c r="AK1223" t="s">
        <v>100</v>
      </c>
      <c r="AM1223" s="23">
        <v>0.05</v>
      </c>
      <c r="AN1223" s="24">
        <f t="shared" si="294"/>
        <v>20520.676619795973</v>
      </c>
      <c r="AO1223" s="25">
        <f t="shared" si="299"/>
        <v>1026.0338309897986</v>
      </c>
      <c r="AP1223" s="3">
        <f t="shared" ref="AP1223:AP1236" si="308">+(29700/31)*Q1223</f>
        <v>1916.1290322580646</v>
      </c>
      <c r="AQ1223" s="24">
        <f t="shared" si="300"/>
        <v>95.806451612903231</v>
      </c>
      <c r="AR1223" s="24">
        <f t="shared" si="301"/>
        <v>23558.645934656739</v>
      </c>
      <c r="AS1223" s="24">
        <f t="shared" si="304"/>
        <v>22436.805652054038</v>
      </c>
      <c r="AT1223" t="s">
        <v>4725</v>
      </c>
      <c r="AU1223" t="s">
        <v>174</v>
      </c>
      <c r="AV1223" t="s">
        <v>174</v>
      </c>
      <c r="AW1223" t="s">
        <v>4725</v>
      </c>
      <c r="AX1223" t="s">
        <v>169</v>
      </c>
      <c r="AY1223">
        <v>1</v>
      </c>
      <c r="AZ1223" s="3">
        <f t="shared" si="305"/>
        <v>23558.645934656739</v>
      </c>
      <c r="BA1223" s="24">
        <f t="shared" si="306"/>
        <v>22436.805652054038</v>
      </c>
      <c r="BB1223" s="24">
        <f t="shared" si="307"/>
        <v>1121.8402826027013</v>
      </c>
      <c r="BD1223" t="s">
        <v>170</v>
      </c>
      <c r="BE1223">
        <v>1</v>
      </c>
      <c r="BG1223" t="s">
        <v>170</v>
      </c>
      <c r="BI1223" t="s">
        <v>243</v>
      </c>
      <c r="BN1223" t="s">
        <v>5131</v>
      </c>
      <c r="BO1223" t="s">
        <v>4725</v>
      </c>
      <c r="BP1223" t="s">
        <v>5066</v>
      </c>
    </row>
    <row r="1224" spans="2:71" x14ac:dyDescent="0.2">
      <c r="C1224" t="s">
        <v>94</v>
      </c>
      <c r="E1224" t="s">
        <v>3850</v>
      </c>
      <c r="F1224" t="s">
        <v>3851</v>
      </c>
      <c r="G1224" t="s">
        <v>3852</v>
      </c>
      <c r="H1224" s="1">
        <v>45901</v>
      </c>
      <c r="J1224" t="s">
        <v>4697</v>
      </c>
      <c r="K1224">
        <v>14</v>
      </c>
      <c r="L1224" t="s">
        <v>4703</v>
      </c>
      <c r="M1224" t="s">
        <v>293</v>
      </c>
      <c r="N1224" t="s">
        <v>4668</v>
      </c>
      <c r="O1224" t="s">
        <v>98</v>
      </c>
      <c r="P1224" t="s">
        <v>99</v>
      </c>
      <c r="Q1224">
        <f t="shared" si="302"/>
        <v>31</v>
      </c>
      <c r="R1224" s="3">
        <v>650000</v>
      </c>
      <c r="S1224" s="3">
        <v>113333.33333333333</v>
      </c>
      <c r="T1224" s="20">
        <v>0</v>
      </c>
      <c r="U1224" s="3">
        <f t="shared" si="297"/>
        <v>0</v>
      </c>
      <c r="V1224" s="21"/>
      <c r="W1224" s="3">
        <v>2604.1666666666665</v>
      </c>
      <c r="X1224" s="3">
        <v>1504.6296296296298</v>
      </c>
      <c r="Y1224" s="22">
        <v>270.83333333333331</v>
      </c>
      <c r="Z1224">
        <v>75</v>
      </c>
      <c r="AB1224" s="3">
        <v>0</v>
      </c>
      <c r="AC1224" s="3">
        <v>4167</v>
      </c>
      <c r="AD1224" s="3">
        <f t="shared" si="293"/>
        <v>121954.96296296296</v>
      </c>
      <c r="AE1224" s="3">
        <v>5687.5</v>
      </c>
      <c r="AG1224" s="3">
        <f t="shared" si="303"/>
        <v>127642.46296296296</v>
      </c>
      <c r="AJ1224" s="3">
        <v>0</v>
      </c>
      <c r="AK1224" t="s">
        <v>100</v>
      </c>
      <c r="AM1224" s="23">
        <v>8.5000000000000006E-2</v>
      </c>
      <c r="AN1224" s="24">
        <f t="shared" si="294"/>
        <v>127642.46296296296</v>
      </c>
      <c r="AO1224" s="25">
        <f t="shared" si="299"/>
        <v>10849.609351851852</v>
      </c>
      <c r="AP1224" s="3">
        <f t="shared" si="308"/>
        <v>29700</v>
      </c>
      <c r="AQ1224" s="24">
        <f t="shared" si="300"/>
        <v>2524.5</v>
      </c>
      <c r="AR1224" s="24">
        <f t="shared" si="301"/>
        <v>170716.57231481481</v>
      </c>
      <c r="AS1224" s="24">
        <f t="shared" si="304"/>
        <v>157342.46296296298</v>
      </c>
      <c r="AT1224" t="s">
        <v>134</v>
      </c>
      <c r="AU1224" t="s">
        <v>134</v>
      </c>
      <c r="AV1224" t="s">
        <v>135</v>
      </c>
      <c r="AW1224">
        <v>35803</v>
      </c>
      <c r="AX1224" t="s">
        <v>136</v>
      </c>
      <c r="AY1224">
        <v>94.088300000000004</v>
      </c>
      <c r="AZ1224" s="3">
        <f t="shared" si="305"/>
        <v>1814.4293425942949</v>
      </c>
      <c r="BA1224" s="24">
        <f t="shared" si="306"/>
        <v>157342.46296296298</v>
      </c>
      <c r="BB1224" s="24">
        <f t="shared" si="307"/>
        <v>13374.109351851832</v>
      </c>
      <c r="BD1224" t="s">
        <v>103</v>
      </c>
      <c r="BE1224">
        <v>1</v>
      </c>
      <c r="BG1224" t="s">
        <v>5305</v>
      </c>
      <c r="BI1224" t="s">
        <v>262</v>
      </c>
      <c r="BN1224" t="s">
        <v>5115</v>
      </c>
      <c r="BO1224" t="s">
        <v>5061</v>
      </c>
      <c r="BP1224" t="s">
        <v>5135</v>
      </c>
      <c r="BS1224" t="e">
        <f>_xlfn.XLOOKUP(AV1224,#REF!,#REF!)</f>
        <v>#REF!</v>
      </c>
    </row>
    <row r="1225" spans="2:71" x14ac:dyDescent="0.2">
      <c r="C1225" t="s">
        <v>94</v>
      </c>
      <c r="E1225" t="s">
        <v>3853</v>
      </c>
      <c r="F1225" t="s">
        <v>3854</v>
      </c>
      <c r="G1225" t="s">
        <v>3855</v>
      </c>
      <c r="H1225" s="1">
        <v>45908</v>
      </c>
      <c r="J1225" t="s">
        <v>4678</v>
      </c>
      <c r="K1225">
        <v>15</v>
      </c>
      <c r="L1225" t="s">
        <v>4703</v>
      </c>
      <c r="M1225" t="s">
        <v>293</v>
      </c>
      <c r="N1225" t="s">
        <v>4668</v>
      </c>
      <c r="O1225" t="s">
        <v>98</v>
      </c>
      <c r="P1225" t="s">
        <v>99</v>
      </c>
      <c r="Q1225">
        <f t="shared" si="302"/>
        <v>31</v>
      </c>
      <c r="R1225" s="3">
        <v>950000</v>
      </c>
      <c r="S1225" s="3">
        <v>158333.33333333334</v>
      </c>
      <c r="T1225" s="20">
        <v>0</v>
      </c>
      <c r="U1225" s="3">
        <f t="shared" si="297"/>
        <v>0</v>
      </c>
      <c r="V1225" s="21"/>
      <c r="W1225" s="3">
        <v>3806.0897435897441</v>
      </c>
      <c r="X1225" s="3">
        <v>2199.0740740740744</v>
      </c>
      <c r="Y1225" s="22">
        <v>395.83333333333337</v>
      </c>
      <c r="Z1225">
        <v>75</v>
      </c>
      <c r="AB1225" s="3">
        <v>0</v>
      </c>
      <c r="AC1225" s="3">
        <v>4167</v>
      </c>
      <c r="AD1225" s="3">
        <f t="shared" ref="AD1225:AD1288" si="309">S1225+U1225+V1225+W1225+X1225+Y1225+Z1225+AA1225+AB1225+AC1225</f>
        <v>168976.33048433051</v>
      </c>
      <c r="AE1225" s="3">
        <v>5687.5</v>
      </c>
      <c r="AG1225" s="3">
        <f t="shared" si="303"/>
        <v>174663.83048433051</v>
      </c>
      <c r="AJ1225" s="3">
        <v>0</v>
      </c>
      <c r="AK1225" t="s">
        <v>100</v>
      </c>
      <c r="AM1225" s="23">
        <v>8.5000000000000006E-2</v>
      </c>
      <c r="AN1225" s="24">
        <f t="shared" si="294"/>
        <v>174663.83048433051</v>
      </c>
      <c r="AO1225" s="25">
        <f t="shared" si="299"/>
        <v>14846.425591168094</v>
      </c>
      <c r="AP1225" s="3">
        <f t="shared" si="308"/>
        <v>29700</v>
      </c>
      <c r="AQ1225" s="24">
        <f t="shared" si="300"/>
        <v>2524.5</v>
      </c>
      <c r="AR1225" s="24">
        <f t="shared" si="301"/>
        <v>221734.75607549859</v>
      </c>
      <c r="AS1225" s="24">
        <f t="shared" si="304"/>
        <v>204363.83048433051</v>
      </c>
      <c r="AT1225" t="s">
        <v>2255</v>
      </c>
      <c r="AU1225" t="s">
        <v>2255</v>
      </c>
      <c r="AV1225" t="s">
        <v>2255</v>
      </c>
      <c r="AW1225">
        <v>29105</v>
      </c>
      <c r="AX1225" t="s">
        <v>102</v>
      </c>
      <c r="AY1225">
        <v>108.643</v>
      </c>
      <c r="AZ1225" s="3">
        <f t="shared" si="305"/>
        <v>2040.9483912953306</v>
      </c>
      <c r="BA1225" s="24">
        <f t="shared" si="306"/>
        <v>204363.83048433051</v>
      </c>
      <c r="BB1225" s="24">
        <f t="shared" si="307"/>
        <v>17370.925591168081</v>
      </c>
      <c r="BD1225" t="s">
        <v>103</v>
      </c>
      <c r="BE1225">
        <v>1</v>
      </c>
      <c r="BG1225" t="s">
        <v>5321</v>
      </c>
      <c r="BI1225" t="s">
        <v>531</v>
      </c>
      <c r="BN1225" t="s">
        <v>5125</v>
      </c>
      <c r="BO1225" t="s">
        <v>5061</v>
      </c>
      <c r="BP1225" t="s">
        <v>5062</v>
      </c>
      <c r="BS1225" t="e">
        <f>_xlfn.XLOOKUP(AV1225,#REF!,#REF!)</f>
        <v>#REF!</v>
      </c>
    </row>
    <row r="1226" spans="2:71" x14ac:dyDescent="0.2">
      <c r="C1226" t="s">
        <v>94</v>
      </c>
      <c r="E1226" t="s">
        <v>3856</v>
      </c>
      <c r="F1226" t="s">
        <v>3857</v>
      </c>
      <c r="G1226" t="s">
        <v>3858</v>
      </c>
      <c r="H1226" s="1">
        <v>45915</v>
      </c>
      <c r="J1226" t="s">
        <v>4697</v>
      </c>
      <c r="K1226">
        <v>14</v>
      </c>
      <c r="L1226" t="s">
        <v>4703</v>
      </c>
      <c r="M1226" t="s">
        <v>293</v>
      </c>
      <c r="N1226" t="s">
        <v>4668</v>
      </c>
      <c r="O1226" t="s">
        <v>98</v>
      </c>
      <c r="P1226" t="s">
        <v>99</v>
      </c>
      <c r="Q1226">
        <f t="shared" si="302"/>
        <v>31</v>
      </c>
      <c r="R1226" s="3">
        <v>1050000</v>
      </c>
      <c r="S1226" s="3">
        <v>175000</v>
      </c>
      <c r="T1226" s="20">
        <v>0</v>
      </c>
      <c r="U1226" s="3">
        <f t="shared" si="297"/>
        <v>0</v>
      </c>
      <c r="V1226" s="21"/>
      <c r="W1226" s="3">
        <v>4206.7307692307686</v>
      </c>
      <c r="X1226" s="3">
        <v>2430.5555555555557</v>
      </c>
      <c r="Y1226" s="22">
        <v>437.5</v>
      </c>
      <c r="Z1226">
        <v>75</v>
      </c>
      <c r="AB1226" s="3">
        <v>0</v>
      </c>
      <c r="AC1226" s="3">
        <v>4167</v>
      </c>
      <c r="AD1226" s="3">
        <f t="shared" si="309"/>
        <v>186316.78632478634</v>
      </c>
      <c r="AE1226" s="3">
        <v>5687.5</v>
      </c>
      <c r="AG1226" s="3">
        <f t="shared" si="303"/>
        <v>192004.28632478634</v>
      </c>
      <c r="AJ1226" s="3">
        <v>0</v>
      </c>
      <c r="AK1226" t="s">
        <v>100</v>
      </c>
      <c r="AM1226" s="23">
        <v>8.5000000000000006E-2</v>
      </c>
      <c r="AN1226" s="24">
        <f t="shared" si="294"/>
        <v>192004.28632478634</v>
      </c>
      <c r="AO1226" s="25">
        <f t="shared" si="299"/>
        <v>16320.364337606839</v>
      </c>
      <c r="AP1226" s="3">
        <f t="shared" si="308"/>
        <v>29700</v>
      </c>
      <c r="AQ1226" s="24">
        <f t="shared" si="300"/>
        <v>2524.5</v>
      </c>
      <c r="AR1226" s="24">
        <f t="shared" si="301"/>
        <v>240549.15066239319</v>
      </c>
      <c r="AS1226" s="24">
        <f t="shared" si="304"/>
        <v>221704.28632478634</v>
      </c>
      <c r="AT1226" t="s">
        <v>101</v>
      </c>
      <c r="AU1226" t="s">
        <v>101</v>
      </c>
      <c r="AV1226" t="s">
        <v>101</v>
      </c>
      <c r="AW1226">
        <v>2045200</v>
      </c>
      <c r="AX1226" t="s">
        <v>102</v>
      </c>
      <c r="AY1226">
        <v>108.643</v>
      </c>
      <c r="AZ1226" s="3">
        <f t="shared" si="305"/>
        <v>2214.1247081026222</v>
      </c>
      <c r="BA1226" s="24">
        <f t="shared" si="306"/>
        <v>221704.28632478634</v>
      </c>
      <c r="BB1226" s="24">
        <f t="shared" si="307"/>
        <v>18844.86433760685</v>
      </c>
      <c r="BD1226" t="s">
        <v>103</v>
      </c>
      <c r="BE1226">
        <v>1</v>
      </c>
      <c r="BG1226" t="s">
        <v>5304</v>
      </c>
      <c r="BI1226" t="s">
        <v>471</v>
      </c>
      <c r="BN1226" t="s">
        <v>5121</v>
      </c>
      <c r="BO1226" t="s">
        <v>5061</v>
      </c>
      <c r="BP1226" t="s">
        <v>5062</v>
      </c>
    </row>
    <row r="1227" spans="2:71" x14ac:dyDescent="0.2">
      <c r="B1227">
        <f>+COUNTIF(F1227:F4394,F1227)</f>
        <v>2</v>
      </c>
      <c r="C1227" t="s">
        <v>94</v>
      </c>
      <c r="E1227" t="s">
        <v>3859</v>
      </c>
      <c r="F1227" t="s">
        <v>3860</v>
      </c>
      <c r="G1227" t="s">
        <v>3861</v>
      </c>
      <c r="H1227" s="1">
        <v>45908</v>
      </c>
      <c r="J1227" t="s">
        <v>4697</v>
      </c>
      <c r="K1227">
        <v>14</v>
      </c>
      <c r="L1227" t="s">
        <v>4703</v>
      </c>
      <c r="M1227" t="s">
        <v>293</v>
      </c>
      <c r="N1227" t="s">
        <v>4668</v>
      </c>
      <c r="O1227" t="s">
        <v>98</v>
      </c>
      <c r="P1227" t="s">
        <v>99</v>
      </c>
      <c r="Q1227">
        <f t="shared" si="302"/>
        <v>31</v>
      </c>
      <c r="R1227" s="3">
        <v>797500</v>
      </c>
      <c r="S1227" s="3">
        <v>137916.66666666666</v>
      </c>
      <c r="T1227" s="20">
        <v>0</v>
      </c>
      <c r="U1227" s="3">
        <f t="shared" si="297"/>
        <v>0</v>
      </c>
      <c r="V1227" s="21"/>
      <c r="W1227" s="3">
        <v>3195.1121794871797</v>
      </c>
      <c r="X1227" s="3">
        <v>1846.0648148148148</v>
      </c>
      <c r="Y1227" s="22">
        <v>332.29166666666663</v>
      </c>
      <c r="Z1227">
        <v>75</v>
      </c>
      <c r="AB1227" s="3">
        <v>0</v>
      </c>
      <c r="AC1227" s="3">
        <v>4167</v>
      </c>
      <c r="AD1227" s="3">
        <f t="shared" si="309"/>
        <v>147532.1353276353</v>
      </c>
      <c r="AE1227" s="3">
        <v>5687.5</v>
      </c>
      <c r="AG1227" s="3">
        <f t="shared" si="303"/>
        <v>153219.6353276353</v>
      </c>
      <c r="AJ1227" s="3">
        <v>0</v>
      </c>
      <c r="AK1227" t="s">
        <v>100</v>
      </c>
      <c r="AM1227" s="23">
        <v>8.5000000000000006E-2</v>
      </c>
      <c r="AN1227" s="24">
        <f t="shared" si="294"/>
        <v>153219.6353276353</v>
      </c>
      <c r="AO1227" s="25">
        <f t="shared" si="299"/>
        <v>13023.669002849001</v>
      </c>
      <c r="AP1227" s="3">
        <f t="shared" si="308"/>
        <v>29700</v>
      </c>
      <c r="AQ1227" s="24">
        <f t="shared" si="300"/>
        <v>2524.5</v>
      </c>
      <c r="AR1227" s="24">
        <f t="shared" si="301"/>
        <v>198467.8043304843</v>
      </c>
      <c r="AS1227" s="24">
        <f t="shared" si="304"/>
        <v>182919.6353276353</v>
      </c>
      <c r="AT1227" t="s">
        <v>141</v>
      </c>
      <c r="AU1227" t="s">
        <v>141</v>
      </c>
      <c r="AV1227" t="s">
        <v>142</v>
      </c>
      <c r="AW1227">
        <v>1201</v>
      </c>
      <c r="AX1227" t="s">
        <v>143</v>
      </c>
      <c r="AY1227">
        <v>67.992199999999997</v>
      </c>
      <c r="AZ1227" s="3">
        <f t="shared" si="305"/>
        <v>2918.9790053930351</v>
      </c>
      <c r="BA1227" s="24">
        <f t="shared" si="306"/>
        <v>182919.6353276353</v>
      </c>
      <c r="BB1227" s="24">
        <f t="shared" si="307"/>
        <v>15548.169002848997</v>
      </c>
      <c r="BD1227" t="s">
        <v>103</v>
      </c>
      <c r="BE1227">
        <v>1</v>
      </c>
      <c r="BG1227" t="s">
        <v>5306</v>
      </c>
      <c r="BI1227" t="s">
        <v>531</v>
      </c>
      <c r="BN1227" t="s">
        <v>5125</v>
      </c>
      <c r="BO1227" t="s">
        <v>5061</v>
      </c>
      <c r="BP1227" t="s">
        <v>5062</v>
      </c>
      <c r="BS1227" t="e">
        <f>_xlfn.XLOOKUP(AV1227,#REF!,#REF!)</f>
        <v>#REF!</v>
      </c>
    </row>
    <row r="1228" spans="2:71" x14ac:dyDescent="0.2">
      <c r="C1228" t="s">
        <v>94</v>
      </c>
      <c r="E1228" t="s">
        <v>3862</v>
      </c>
      <c r="F1228" t="s">
        <v>3863</v>
      </c>
      <c r="G1228" t="s">
        <v>3864</v>
      </c>
      <c r="H1228" s="1">
        <v>45908</v>
      </c>
      <c r="J1228" t="s">
        <v>151</v>
      </c>
      <c r="K1228">
        <v>16</v>
      </c>
      <c r="L1228" t="s">
        <v>4703</v>
      </c>
      <c r="M1228" t="s">
        <v>293</v>
      </c>
      <c r="N1228" t="s">
        <v>4668</v>
      </c>
      <c r="O1228" t="s">
        <v>98</v>
      </c>
      <c r="P1228" t="s">
        <v>99</v>
      </c>
      <c r="Q1228">
        <f t="shared" si="302"/>
        <v>31</v>
      </c>
      <c r="R1228" s="3">
        <v>1430000</v>
      </c>
      <c r="S1228" s="3">
        <v>238333.33333333334</v>
      </c>
      <c r="T1228" s="20">
        <v>0</v>
      </c>
      <c r="U1228" s="3">
        <f t="shared" si="297"/>
        <v>0</v>
      </c>
      <c r="V1228" s="21"/>
      <c r="W1228" s="3">
        <v>5729.166666666667</v>
      </c>
      <c r="X1228" s="3">
        <v>3310.1851851851852</v>
      </c>
      <c r="Y1228" s="22">
        <v>595.83333333333337</v>
      </c>
      <c r="Z1228">
        <v>75</v>
      </c>
      <c r="AB1228" s="3">
        <v>0</v>
      </c>
      <c r="AC1228" s="3">
        <v>4167</v>
      </c>
      <c r="AD1228" s="3">
        <f t="shared" si="309"/>
        <v>252210.51851851854</v>
      </c>
      <c r="AE1228" s="3">
        <v>5687.5</v>
      </c>
      <c r="AG1228" s="3">
        <f t="shared" si="303"/>
        <v>257898.01851851854</v>
      </c>
      <c r="AJ1228" s="3">
        <v>0</v>
      </c>
      <c r="AK1228" t="s">
        <v>100</v>
      </c>
      <c r="AM1228" s="23">
        <v>8.5000000000000006E-2</v>
      </c>
      <c r="AN1228" s="24">
        <f t="shared" si="294"/>
        <v>257898.01851851854</v>
      </c>
      <c r="AO1228" s="25">
        <f t="shared" si="299"/>
        <v>21921.331574074076</v>
      </c>
      <c r="AP1228" s="3">
        <f t="shared" si="308"/>
        <v>29700</v>
      </c>
      <c r="AQ1228" s="24">
        <f t="shared" si="300"/>
        <v>2524.5</v>
      </c>
      <c r="AR1228" s="24">
        <f t="shared" si="301"/>
        <v>312043.85009259259</v>
      </c>
      <c r="AS1228" s="24">
        <f t="shared" si="304"/>
        <v>287598.01851851854</v>
      </c>
      <c r="AT1228" t="s">
        <v>3865</v>
      </c>
      <c r="AU1228" t="s">
        <v>3865</v>
      </c>
      <c r="AV1228" t="s">
        <v>3094</v>
      </c>
      <c r="AW1228">
        <v>50020</v>
      </c>
      <c r="AX1228" t="s">
        <v>3095</v>
      </c>
      <c r="AY1228">
        <v>0.58960999999999997</v>
      </c>
      <c r="AZ1228" s="3">
        <f t="shared" si="305"/>
        <v>529237.71661368129</v>
      </c>
      <c r="BA1228" s="24">
        <f t="shared" si="306"/>
        <v>287598.01851851854</v>
      </c>
      <c r="BB1228" s="24">
        <f t="shared" si="307"/>
        <v>24445.831574074051</v>
      </c>
      <c r="BD1228" t="s">
        <v>103</v>
      </c>
      <c r="BE1228">
        <v>1</v>
      </c>
      <c r="BG1228" t="s">
        <v>5330</v>
      </c>
      <c r="BI1228" t="s">
        <v>471</v>
      </c>
      <c r="BN1228" t="s">
        <v>5121</v>
      </c>
      <c r="BO1228" t="s">
        <v>5061</v>
      </c>
      <c r="BP1228" t="s">
        <v>5062</v>
      </c>
      <c r="BS1228" t="e">
        <f>_xlfn.XLOOKUP(AV1228,#REF!,#REF!)</f>
        <v>#REF!</v>
      </c>
    </row>
    <row r="1229" spans="2:71" x14ac:dyDescent="0.2">
      <c r="C1229" t="s">
        <v>94</v>
      </c>
      <c r="E1229" t="s">
        <v>3866</v>
      </c>
      <c r="F1229" t="s">
        <v>3867</v>
      </c>
      <c r="G1229" t="s">
        <v>3868</v>
      </c>
      <c r="H1229" s="1">
        <v>45908</v>
      </c>
      <c r="J1229" t="s">
        <v>4697</v>
      </c>
      <c r="K1229">
        <v>14</v>
      </c>
      <c r="L1229" t="s">
        <v>4616</v>
      </c>
      <c r="M1229" t="s">
        <v>4464</v>
      </c>
      <c r="N1229" t="s">
        <v>4668</v>
      </c>
      <c r="O1229" t="s">
        <v>98</v>
      </c>
      <c r="P1229" t="s">
        <v>99</v>
      </c>
      <c r="Q1229">
        <f t="shared" si="302"/>
        <v>31</v>
      </c>
      <c r="R1229" s="3">
        <v>650000</v>
      </c>
      <c r="S1229" s="3">
        <v>108333.33333333333</v>
      </c>
      <c r="T1229" s="20">
        <v>0</v>
      </c>
      <c r="U1229" s="3">
        <f t="shared" si="297"/>
        <v>0</v>
      </c>
      <c r="V1229" s="21"/>
      <c r="W1229" s="3">
        <v>2604.1666666666665</v>
      </c>
      <c r="X1229" s="3">
        <v>1504.6296296296298</v>
      </c>
      <c r="Y1229" s="22">
        <v>270.83333333333331</v>
      </c>
      <c r="Z1229">
        <v>75</v>
      </c>
      <c r="AB1229" s="3">
        <v>0</v>
      </c>
      <c r="AC1229" s="3">
        <v>4167</v>
      </c>
      <c r="AD1229" s="3">
        <f t="shared" si="309"/>
        <v>116954.96296296296</v>
      </c>
      <c r="AE1229" s="3">
        <v>12402.5</v>
      </c>
      <c r="AG1229" s="3">
        <f t="shared" si="303"/>
        <v>129357.46296296296</v>
      </c>
      <c r="AJ1229" s="3">
        <v>33281</v>
      </c>
      <c r="AK1229" t="s">
        <v>132</v>
      </c>
      <c r="AL1229" t="s">
        <v>133</v>
      </c>
      <c r="AM1229" s="23">
        <v>0.05</v>
      </c>
      <c r="AN1229" s="24">
        <f t="shared" si="294"/>
        <v>162638.46296296298</v>
      </c>
      <c r="AO1229" s="25">
        <f t="shared" si="299"/>
        <v>8131.9231481481493</v>
      </c>
      <c r="AP1229" s="3">
        <f t="shared" si="308"/>
        <v>29700</v>
      </c>
      <c r="AQ1229" s="24">
        <f t="shared" si="300"/>
        <v>1485</v>
      </c>
      <c r="AR1229" s="24">
        <f t="shared" si="301"/>
        <v>201955.38611111112</v>
      </c>
      <c r="AS1229" s="24">
        <f t="shared" si="304"/>
        <v>192338.46296296298</v>
      </c>
      <c r="AT1229" t="s">
        <v>4725</v>
      </c>
      <c r="AU1229" t="s">
        <v>174</v>
      </c>
      <c r="AV1229" t="s">
        <v>174</v>
      </c>
      <c r="AW1229" t="s">
        <v>4725</v>
      </c>
      <c r="AX1229" t="s">
        <v>169</v>
      </c>
      <c r="AY1229">
        <v>1</v>
      </c>
      <c r="AZ1229" s="3">
        <f t="shared" si="305"/>
        <v>201955.38611111112</v>
      </c>
      <c r="BA1229" s="24">
        <f t="shared" si="306"/>
        <v>192338.46296296298</v>
      </c>
      <c r="BB1229" s="24">
        <f t="shared" si="307"/>
        <v>9616.9231481481402</v>
      </c>
      <c r="BD1229" t="s">
        <v>170</v>
      </c>
      <c r="BE1229">
        <v>1</v>
      </c>
      <c r="BG1229" t="s">
        <v>170</v>
      </c>
      <c r="BI1229" t="s">
        <v>137</v>
      </c>
      <c r="BN1229" t="s">
        <v>4416</v>
      </c>
      <c r="BO1229" t="s">
        <v>5066</v>
      </c>
      <c r="BP1229" t="s">
        <v>5066</v>
      </c>
    </row>
    <row r="1230" spans="2:71" x14ac:dyDescent="0.2">
      <c r="C1230" t="s">
        <v>94</v>
      </c>
      <c r="E1230" t="s">
        <v>3869</v>
      </c>
      <c r="F1230" t="s">
        <v>3870</v>
      </c>
      <c r="G1230" t="s">
        <v>3871</v>
      </c>
      <c r="H1230" s="1">
        <v>45908</v>
      </c>
      <c r="J1230" t="s">
        <v>4697</v>
      </c>
      <c r="K1230">
        <v>14</v>
      </c>
      <c r="L1230" t="s">
        <v>4703</v>
      </c>
      <c r="M1230" t="s">
        <v>293</v>
      </c>
      <c r="N1230" t="s">
        <v>4668</v>
      </c>
      <c r="O1230" t="s">
        <v>98</v>
      </c>
      <c r="P1230" t="s">
        <v>99</v>
      </c>
      <c r="Q1230">
        <f t="shared" si="302"/>
        <v>31</v>
      </c>
      <c r="R1230" s="3">
        <v>1050000</v>
      </c>
      <c r="S1230" s="3">
        <v>175000</v>
      </c>
      <c r="T1230" s="20">
        <v>0</v>
      </c>
      <c r="U1230" s="3">
        <f t="shared" si="297"/>
        <v>0</v>
      </c>
      <c r="V1230" s="21"/>
      <c r="W1230" s="3">
        <v>4206.7307692307686</v>
      </c>
      <c r="X1230" s="3">
        <v>2430.5555555555557</v>
      </c>
      <c r="Y1230" s="22">
        <v>437.5</v>
      </c>
      <c r="Z1230">
        <v>75</v>
      </c>
      <c r="AB1230" s="3">
        <v>0</v>
      </c>
      <c r="AC1230" s="3">
        <v>4167</v>
      </c>
      <c r="AD1230" s="3">
        <f t="shared" si="309"/>
        <v>186316.78632478634</v>
      </c>
      <c r="AE1230" s="3">
        <v>5687.5</v>
      </c>
      <c r="AG1230" s="3">
        <f t="shared" si="303"/>
        <v>192004.28632478634</v>
      </c>
      <c r="AJ1230" s="3">
        <v>0</v>
      </c>
      <c r="AK1230" t="s">
        <v>100</v>
      </c>
      <c r="AM1230" s="23">
        <v>8.5000000000000006E-2</v>
      </c>
      <c r="AN1230" s="24">
        <f t="shared" si="294"/>
        <v>192004.28632478634</v>
      </c>
      <c r="AO1230" s="25">
        <f t="shared" si="299"/>
        <v>16320.364337606839</v>
      </c>
      <c r="AP1230" s="3">
        <f t="shared" si="308"/>
        <v>29700</v>
      </c>
      <c r="AQ1230" s="24">
        <f t="shared" si="300"/>
        <v>2524.5</v>
      </c>
      <c r="AR1230" s="24">
        <f t="shared" si="301"/>
        <v>240549.15066239319</v>
      </c>
      <c r="AS1230" s="24">
        <f t="shared" si="304"/>
        <v>221704.28632478634</v>
      </c>
      <c r="AT1230" t="s">
        <v>3865</v>
      </c>
      <c r="AU1230" t="s">
        <v>3865</v>
      </c>
      <c r="AV1230" t="s">
        <v>3094</v>
      </c>
      <c r="AW1230">
        <v>50020</v>
      </c>
      <c r="AX1230" t="s">
        <v>3095</v>
      </c>
      <c r="AY1230">
        <v>0.58960999999999997</v>
      </c>
      <c r="AZ1230" s="3">
        <f t="shared" si="305"/>
        <v>407980.10661690473</v>
      </c>
      <c r="BA1230" s="24">
        <f t="shared" si="306"/>
        <v>221704.28632478634</v>
      </c>
      <c r="BB1230" s="24">
        <f t="shared" si="307"/>
        <v>18844.86433760685</v>
      </c>
      <c r="BD1230" t="s">
        <v>103</v>
      </c>
      <c r="BE1230">
        <v>1</v>
      </c>
      <c r="BG1230" t="s">
        <v>5330</v>
      </c>
      <c r="BI1230" t="s">
        <v>471</v>
      </c>
      <c r="BN1230" t="s">
        <v>5121</v>
      </c>
      <c r="BO1230" t="s">
        <v>5061</v>
      </c>
      <c r="BP1230" t="s">
        <v>5062</v>
      </c>
      <c r="BS1230" t="e">
        <f>_xlfn.XLOOKUP(AV1230,#REF!,#REF!)</f>
        <v>#REF!</v>
      </c>
    </row>
    <row r="1231" spans="2:71" x14ac:dyDescent="0.2">
      <c r="C1231" t="s">
        <v>94</v>
      </c>
      <c r="E1231" t="s">
        <v>3872</v>
      </c>
      <c r="F1231" t="s">
        <v>3873</v>
      </c>
      <c r="G1231" t="s">
        <v>3874</v>
      </c>
      <c r="H1231" s="1">
        <v>45908</v>
      </c>
      <c r="J1231" t="s">
        <v>4697</v>
      </c>
      <c r="K1231">
        <v>14</v>
      </c>
      <c r="L1231" t="s">
        <v>4703</v>
      </c>
      <c r="M1231" t="s">
        <v>293</v>
      </c>
      <c r="N1231" t="s">
        <v>4668</v>
      </c>
      <c r="O1231" t="s">
        <v>98</v>
      </c>
      <c r="P1231" t="s">
        <v>99</v>
      </c>
      <c r="Q1231">
        <f t="shared" si="302"/>
        <v>31</v>
      </c>
      <c r="R1231" s="3">
        <v>610000</v>
      </c>
      <c r="S1231" s="3">
        <v>106666.66666666667</v>
      </c>
      <c r="T1231" s="20">
        <v>0</v>
      </c>
      <c r="U1231" s="3">
        <f t="shared" si="297"/>
        <v>0</v>
      </c>
      <c r="V1231" s="21"/>
      <c r="W1231" s="3">
        <v>2443.9102564102564</v>
      </c>
      <c r="X1231" s="3">
        <v>1412.0370370370372</v>
      </c>
      <c r="Y1231" s="22">
        <v>254.16666666666669</v>
      </c>
      <c r="Z1231">
        <v>75</v>
      </c>
      <c r="AB1231" s="3">
        <v>0</v>
      </c>
      <c r="AC1231" s="3">
        <v>4167</v>
      </c>
      <c r="AD1231" s="3">
        <f t="shared" si="309"/>
        <v>115018.78062678063</v>
      </c>
      <c r="AE1231" s="3">
        <v>5687.5</v>
      </c>
      <c r="AG1231" s="3">
        <f t="shared" si="303"/>
        <v>120706.28062678063</v>
      </c>
      <c r="AJ1231" s="3">
        <v>0</v>
      </c>
      <c r="AK1231" t="s">
        <v>100</v>
      </c>
      <c r="AM1231" s="23">
        <v>8.5000000000000006E-2</v>
      </c>
      <c r="AN1231" s="24">
        <f t="shared" si="294"/>
        <v>120706.28062678063</v>
      </c>
      <c r="AO1231" s="25">
        <f t="shared" si="299"/>
        <v>10260.033853276354</v>
      </c>
      <c r="AP1231" s="3">
        <f t="shared" si="308"/>
        <v>29700</v>
      </c>
      <c r="AQ1231" s="24">
        <f t="shared" si="300"/>
        <v>2524.5</v>
      </c>
      <c r="AR1231" s="24">
        <f t="shared" si="301"/>
        <v>163190.81448005699</v>
      </c>
      <c r="AS1231" s="24">
        <f t="shared" si="304"/>
        <v>150406.28062678064</v>
      </c>
      <c r="AT1231" t="s">
        <v>134</v>
      </c>
      <c r="AU1231" t="s">
        <v>134</v>
      </c>
      <c r="AV1231" t="s">
        <v>135</v>
      </c>
      <c r="AW1231">
        <v>35803</v>
      </c>
      <c r="AX1231" t="s">
        <v>136</v>
      </c>
      <c r="AY1231">
        <v>94.088300000000004</v>
      </c>
      <c r="AZ1231" s="3">
        <f t="shared" si="305"/>
        <v>1734.4432249286785</v>
      </c>
      <c r="BA1231" s="24">
        <f t="shared" si="306"/>
        <v>150406.28062678064</v>
      </c>
      <c r="BB1231" s="24">
        <f t="shared" si="307"/>
        <v>12784.533853276342</v>
      </c>
      <c r="BD1231" t="s">
        <v>103</v>
      </c>
      <c r="BE1231">
        <v>1</v>
      </c>
      <c r="BG1231" t="s">
        <v>5305</v>
      </c>
      <c r="BI1231" t="s">
        <v>262</v>
      </c>
      <c r="BN1231" t="s">
        <v>5115</v>
      </c>
      <c r="BO1231" t="s">
        <v>5061</v>
      </c>
      <c r="BP1231" t="s">
        <v>5135</v>
      </c>
      <c r="BS1231" t="e">
        <f>_xlfn.XLOOKUP(AV1231,#REF!,#REF!)</f>
        <v>#REF!</v>
      </c>
    </row>
    <row r="1232" spans="2:71" x14ac:dyDescent="0.2">
      <c r="C1232" t="s">
        <v>94</v>
      </c>
      <c r="E1232" t="s">
        <v>3875</v>
      </c>
      <c r="F1232" t="s">
        <v>3876</v>
      </c>
      <c r="G1232" t="s">
        <v>3877</v>
      </c>
      <c r="H1232" s="1">
        <v>45908</v>
      </c>
      <c r="J1232" t="s">
        <v>4690</v>
      </c>
      <c r="K1232">
        <v>17</v>
      </c>
      <c r="L1232" t="s">
        <v>4616</v>
      </c>
      <c r="M1232" t="s">
        <v>4464</v>
      </c>
      <c r="N1232" t="s">
        <v>4668</v>
      </c>
      <c r="O1232" t="s">
        <v>98</v>
      </c>
      <c r="P1232" t="s">
        <v>99</v>
      </c>
      <c r="Q1232">
        <f t="shared" si="302"/>
        <v>31</v>
      </c>
      <c r="R1232" s="3">
        <v>1500000</v>
      </c>
      <c r="S1232" s="3">
        <v>250000</v>
      </c>
      <c r="T1232" s="20">
        <v>0.15</v>
      </c>
      <c r="U1232" s="3">
        <f t="shared" si="297"/>
        <v>37500</v>
      </c>
      <c r="V1232" s="21"/>
      <c r="W1232" s="3">
        <v>6009.6153846153838</v>
      </c>
      <c r="X1232" s="3">
        <v>3472.2222222222222</v>
      </c>
      <c r="Y1232" s="22">
        <v>625</v>
      </c>
      <c r="Z1232">
        <v>75</v>
      </c>
      <c r="AB1232" s="3">
        <v>0</v>
      </c>
      <c r="AC1232" s="3">
        <v>4167</v>
      </c>
      <c r="AD1232" s="3">
        <f t="shared" si="309"/>
        <v>301848.83760683762</v>
      </c>
      <c r="AE1232" s="3">
        <v>12402.5</v>
      </c>
      <c r="AG1232" s="3">
        <f t="shared" si="303"/>
        <v>314251.33760683762</v>
      </c>
      <c r="AJ1232" s="3">
        <v>0</v>
      </c>
      <c r="AK1232" t="s">
        <v>100</v>
      </c>
      <c r="AM1232" s="23">
        <v>0.05</v>
      </c>
      <c r="AN1232" s="24">
        <f t="shared" si="294"/>
        <v>314251.33760683762</v>
      </c>
      <c r="AO1232" s="25">
        <f t="shared" si="299"/>
        <v>15712.566880341881</v>
      </c>
      <c r="AP1232" s="3">
        <f t="shared" si="308"/>
        <v>29700</v>
      </c>
      <c r="AQ1232" s="24">
        <f t="shared" si="300"/>
        <v>1485</v>
      </c>
      <c r="AR1232" s="24">
        <f t="shared" si="301"/>
        <v>361148.90448717948</v>
      </c>
      <c r="AS1232" s="24">
        <f t="shared" si="304"/>
        <v>343951.33760683762</v>
      </c>
      <c r="AT1232" t="s">
        <v>101</v>
      </c>
      <c r="AU1232" t="s">
        <v>101</v>
      </c>
      <c r="AV1232" t="s">
        <v>101</v>
      </c>
      <c r="AW1232">
        <v>2047200</v>
      </c>
      <c r="AX1232" t="s">
        <v>102</v>
      </c>
      <c r="AY1232">
        <v>108.643</v>
      </c>
      <c r="AZ1232" s="3">
        <f t="shared" si="305"/>
        <v>3324.1801541487207</v>
      </c>
      <c r="BA1232" s="24">
        <f t="shared" si="306"/>
        <v>343951.33760683762</v>
      </c>
      <c r="BB1232" s="24">
        <f t="shared" si="307"/>
        <v>17197.566880341852</v>
      </c>
      <c r="BD1232" t="s">
        <v>103</v>
      </c>
      <c r="BE1232">
        <v>1</v>
      </c>
      <c r="BG1232" t="s">
        <v>5304</v>
      </c>
      <c r="BI1232" t="s">
        <v>2034</v>
      </c>
      <c r="BN1232" t="s">
        <v>5156</v>
      </c>
      <c r="BO1232" t="s">
        <v>5066</v>
      </c>
      <c r="BP1232" t="s">
        <v>5066</v>
      </c>
    </row>
    <row r="1233" spans="3:71" x14ac:dyDescent="0.2">
      <c r="C1233" t="s">
        <v>94</v>
      </c>
      <c r="E1233" t="s">
        <v>3878</v>
      </c>
      <c r="F1233" t="s">
        <v>3879</v>
      </c>
      <c r="G1233" t="s">
        <v>3880</v>
      </c>
      <c r="H1233" s="1">
        <v>45908</v>
      </c>
      <c r="J1233" t="s">
        <v>4702</v>
      </c>
      <c r="K1233">
        <v>13</v>
      </c>
      <c r="L1233" t="s">
        <v>4691</v>
      </c>
      <c r="M1233" t="s">
        <v>4444</v>
      </c>
      <c r="N1233" t="s">
        <v>4668</v>
      </c>
      <c r="O1233" t="s">
        <v>98</v>
      </c>
      <c r="P1233" t="s">
        <v>99</v>
      </c>
      <c r="Q1233">
        <f t="shared" si="302"/>
        <v>31</v>
      </c>
      <c r="R1233" s="3">
        <v>620000</v>
      </c>
      <c r="S1233" s="3">
        <v>103333.33333333333</v>
      </c>
      <c r="T1233" s="20">
        <v>0</v>
      </c>
      <c r="U1233" s="3">
        <f t="shared" si="297"/>
        <v>0</v>
      </c>
      <c r="V1233" s="21"/>
      <c r="W1233" s="3">
        <v>2483.9743589743589</v>
      </c>
      <c r="X1233" s="3">
        <v>1435.1851851851852</v>
      </c>
      <c r="Y1233" s="22">
        <v>258.33333333333331</v>
      </c>
      <c r="Z1233">
        <v>75</v>
      </c>
      <c r="AB1233" s="3">
        <v>0</v>
      </c>
      <c r="AC1233" s="3">
        <v>4167</v>
      </c>
      <c r="AD1233" s="3">
        <f t="shared" si="309"/>
        <v>111752.8262108262</v>
      </c>
      <c r="AE1233" s="3">
        <v>7046.666666666667</v>
      </c>
      <c r="AG1233" s="3">
        <f t="shared" si="303"/>
        <v>118799.49287749287</v>
      </c>
      <c r="AJ1233" s="3">
        <v>0</v>
      </c>
      <c r="AK1233" t="s">
        <v>100</v>
      </c>
      <c r="AM1233" s="23">
        <v>0.1</v>
      </c>
      <c r="AN1233" s="24">
        <f t="shared" ref="AN1233:AN1296" si="310">AG1233+AJ1233+AH1233+AI1233</f>
        <v>118799.49287749287</v>
      </c>
      <c r="AO1233" s="25">
        <f t="shared" si="299"/>
        <v>11879.949287749288</v>
      </c>
      <c r="AP1233" s="3">
        <f t="shared" si="308"/>
        <v>29700</v>
      </c>
      <c r="AQ1233" s="24">
        <f t="shared" si="300"/>
        <v>2970</v>
      </c>
      <c r="AR1233" s="24">
        <f t="shared" si="301"/>
        <v>163349.44216524216</v>
      </c>
      <c r="AS1233" s="24">
        <f t="shared" si="304"/>
        <v>148499.49287749286</v>
      </c>
      <c r="AT1233" t="s">
        <v>134</v>
      </c>
      <c r="AU1233" t="s">
        <v>134</v>
      </c>
      <c r="AV1233" t="s">
        <v>135</v>
      </c>
      <c r="AW1233">
        <v>90324</v>
      </c>
      <c r="AX1233" t="s">
        <v>136</v>
      </c>
      <c r="AY1233">
        <v>94.088300000000004</v>
      </c>
      <c r="AZ1233" s="3">
        <f t="shared" si="305"/>
        <v>1736.1291697824506</v>
      </c>
      <c r="BA1233" s="24">
        <f t="shared" si="306"/>
        <v>148499.49287749286</v>
      </c>
      <c r="BB1233" s="24">
        <f t="shared" si="307"/>
        <v>14849.949287749303</v>
      </c>
      <c r="BD1233" t="s">
        <v>103</v>
      </c>
      <c r="BE1233">
        <v>1</v>
      </c>
      <c r="BG1233" t="s">
        <v>5305</v>
      </c>
      <c r="BI1233" t="s">
        <v>451</v>
      </c>
      <c r="BN1233" t="s">
        <v>5211</v>
      </c>
      <c r="BO1233" t="s">
        <v>134</v>
      </c>
      <c r="BP1233" t="s">
        <v>5091</v>
      </c>
      <c r="BS1233" t="e">
        <f>_xlfn.XLOOKUP(AV1233,#REF!,#REF!)</f>
        <v>#REF!</v>
      </c>
    </row>
    <row r="1234" spans="3:71" x14ac:dyDescent="0.2">
      <c r="C1234" t="s">
        <v>94</v>
      </c>
      <c r="E1234" t="s">
        <v>3881</v>
      </c>
      <c r="F1234" t="s">
        <v>3882</v>
      </c>
      <c r="G1234" t="s">
        <v>3883</v>
      </c>
      <c r="H1234" s="1">
        <v>45911</v>
      </c>
      <c r="J1234" t="s">
        <v>4702</v>
      </c>
      <c r="K1234">
        <v>13</v>
      </c>
      <c r="L1234" t="s">
        <v>4691</v>
      </c>
      <c r="M1234" t="s">
        <v>4444</v>
      </c>
      <c r="N1234" t="s">
        <v>4668</v>
      </c>
      <c r="O1234" t="s">
        <v>98</v>
      </c>
      <c r="P1234" t="s">
        <v>99</v>
      </c>
      <c r="Q1234">
        <f t="shared" si="302"/>
        <v>31</v>
      </c>
      <c r="R1234" s="3">
        <v>620000</v>
      </c>
      <c r="S1234" s="3">
        <v>103333.33333333333</v>
      </c>
      <c r="T1234" s="20">
        <v>0</v>
      </c>
      <c r="U1234" s="3">
        <f t="shared" si="297"/>
        <v>0</v>
      </c>
      <c r="V1234" s="21"/>
      <c r="W1234" s="3">
        <v>2483.9743589743589</v>
      </c>
      <c r="X1234" s="3">
        <v>1435.1851851851852</v>
      </c>
      <c r="Y1234" s="22">
        <v>258.33333333333331</v>
      </c>
      <c r="Z1234">
        <v>75</v>
      </c>
      <c r="AB1234" s="3">
        <v>0</v>
      </c>
      <c r="AC1234" s="3">
        <v>4167</v>
      </c>
      <c r="AD1234" s="3">
        <f t="shared" si="309"/>
        <v>111752.8262108262</v>
      </c>
      <c r="AE1234" s="3">
        <v>7046.666666666667</v>
      </c>
      <c r="AG1234" s="3">
        <f t="shared" si="303"/>
        <v>118799.49287749287</v>
      </c>
      <c r="AJ1234" s="3">
        <v>0</v>
      </c>
      <c r="AK1234" t="s">
        <v>100</v>
      </c>
      <c r="AM1234" s="23">
        <v>0.1</v>
      </c>
      <c r="AN1234" s="24">
        <f t="shared" si="310"/>
        <v>118799.49287749287</v>
      </c>
      <c r="AO1234" s="25">
        <f t="shared" si="299"/>
        <v>11879.949287749288</v>
      </c>
      <c r="AP1234" s="3">
        <f t="shared" si="308"/>
        <v>29700</v>
      </c>
      <c r="AQ1234" s="24">
        <f t="shared" si="300"/>
        <v>2970</v>
      </c>
      <c r="AR1234" s="24">
        <f t="shared" si="301"/>
        <v>163349.44216524216</v>
      </c>
      <c r="AS1234" s="24">
        <f t="shared" si="304"/>
        <v>148499.49287749286</v>
      </c>
      <c r="AT1234" t="s">
        <v>134</v>
      </c>
      <c r="AU1234" t="s">
        <v>134</v>
      </c>
      <c r="AV1234" t="s">
        <v>135</v>
      </c>
      <c r="AW1234">
        <v>37208</v>
      </c>
      <c r="AX1234" t="s">
        <v>136</v>
      </c>
      <c r="AY1234">
        <v>94.088300000000004</v>
      </c>
      <c r="AZ1234" s="3">
        <f t="shared" si="305"/>
        <v>1736.1291697824506</v>
      </c>
      <c r="BA1234" s="24">
        <f t="shared" si="306"/>
        <v>148499.49287749286</v>
      </c>
      <c r="BB1234" s="24">
        <f t="shared" si="307"/>
        <v>14849.949287749303</v>
      </c>
      <c r="BD1234" t="s">
        <v>103</v>
      </c>
      <c r="BE1234">
        <v>1</v>
      </c>
      <c r="BG1234" t="s">
        <v>5305</v>
      </c>
      <c r="BI1234" t="s">
        <v>451</v>
      </c>
      <c r="BN1234" t="s">
        <v>5139</v>
      </c>
      <c r="BO1234" t="s">
        <v>134</v>
      </c>
      <c r="BP1234" t="s">
        <v>5186</v>
      </c>
      <c r="BS1234" t="e">
        <f>_xlfn.XLOOKUP(AV1234,#REF!,#REF!)</f>
        <v>#REF!</v>
      </c>
    </row>
    <row r="1235" spans="3:71" x14ac:dyDescent="0.2">
      <c r="C1235" t="s">
        <v>94</v>
      </c>
      <c r="E1235" t="s">
        <v>3884</v>
      </c>
      <c r="F1235" t="s">
        <v>3885</v>
      </c>
      <c r="G1235" t="s">
        <v>3886</v>
      </c>
      <c r="H1235" s="1">
        <v>45911</v>
      </c>
      <c r="J1235" t="s">
        <v>4678</v>
      </c>
      <c r="K1235">
        <v>15</v>
      </c>
      <c r="L1235" t="s">
        <v>4691</v>
      </c>
      <c r="M1235" t="s">
        <v>4444</v>
      </c>
      <c r="N1235" t="s">
        <v>4668</v>
      </c>
      <c r="O1235" t="s">
        <v>98</v>
      </c>
      <c r="P1235" t="s">
        <v>99</v>
      </c>
      <c r="Q1235">
        <f t="shared" si="302"/>
        <v>31</v>
      </c>
      <c r="R1235" s="3">
        <v>1050000</v>
      </c>
      <c r="S1235" s="3">
        <v>175000</v>
      </c>
      <c r="T1235" s="20">
        <v>0</v>
      </c>
      <c r="U1235" s="3">
        <f t="shared" si="297"/>
        <v>0</v>
      </c>
      <c r="V1235" s="21"/>
      <c r="W1235" s="3">
        <v>4206.7307692307686</v>
      </c>
      <c r="X1235" s="3">
        <v>2430.5555555555557</v>
      </c>
      <c r="Y1235" s="22">
        <v>437.5</v>
      </c>
      <c r="Z1235">
        <v>75</v>
      </c>
      <c r="AB1235" s="3">
        <v>0</v>
      </c>
      <c r="AC1235" s="3">
        <v>4167</v>
      </c>
      <c r="AD1235" s="3">
        <f t="shared" si="309"/>
        <v>186316.78632478634</v>
      </c>
      <c r="AE1235" s="3">
        <v>7046.666666666667</v>
      </c>
      <c r="AG1235" s="3">
        <f t="shared" si="303"/>
        <v>193363.452991453</v>
      </c>
      <c r="AJ1235" s="3">
        <v>0</v>
      </c>
      <c r="AK1235" t="s">
        <v>100</v>
      </c>
      <c r="AM1235" s="23">
        <v>0.1</v>
      </c>
      <c r="AN1235" s="24">
        <f t="shared" si="310"/>
        <v>193363.452991453</v>
      </c>
      <c r="AO1235" s="25">
        <f t="shared" si="299"/>
        <v>19336.345299145301</v>
      </c>
      <c r="AP1235" s="3">
        <f t="shared" si="308"/>
        <v>29700</v>
      </c>
      <c r="AQ1235" s="24">
        <f t="shared" si="300"/>
        <v>2970</v>
      </c>
      <c r="AR1235" s="24">
        <f t="shared" si="301"/>
        <v>245369.79829059829</v>
      </c>
      <c r="AS1235" s="24">
        <f t="shared" si="304"/>
        <v>223063.452991453</v>
      </c>
      <c r="AT1235" t="s">
        <v>134</v>
      </c>
      <c r="AU1235" t="s">
        <v>134</v>
      </c>
      <c r="AV1235" t="s">
        <v>135</v>
      </c>
      <c r="AW1235">
        <v>37208</v>
      </c>
      <c r="AX1235" t="s">
        <v>136</v>
      </c>
      <c r="AY1235">
        <v>94.088300000000004</v>
      </c>
      <c r="AZ1235" s="3">
        <f t="shared" si="305"/>
        <v>2607.8672724514981</v>
      </c>
      <c r="BA1235" s="24">
        <f t="shared" si="306"/>
        <v>223063.452991453</v>
      </c>
      <c r="BB1235" s="24">
        <f t="shared" si="307"/>
        <v>22306.345299145294</v>
      </c>
      <c r="BD1235" t="s">
        <v>103</v>
      </c>
      <c r="BE1235">
        <v>1</v>
      </c>
      <c r="BG1235" t="s">
        <v>5305</v>
      </c>
      <c r="BI1235" t="s">
        <v>451</v>
      </c>
      <c r="BN1235" t="s">
        <v>4450</v>
      </c>
      <c r="BO1235" t="s">
        <v>134</v>
      </c>
      <c r="BP1235" t="s">
        <v>5186</v>
      </c>
      <c r="BS1235" t="e">
        <f>_xlfn.XLOOKUP(AV1235,#REF!,#REF!)</f>
        <v>#REF!</v>
      </c>
    </row>
    <row r="1236" spans="3:71" x14ac:dyDescent="0.2">
      <c r="C1236" t="s">
        <v>94</v>
      </c>
      <c r="E1236" t="s">
        <v>3887</v>
      </c>
      <c r="F1236" t="s">
        <v>3888</v>
      </c>
      <c r="G1236" t="s">
        <v>3889</v>
      </c>
      <c r="H1236" s="1">
        <v>45915</v>
      </c>
      <c r="J1236" t="s">
        <v>4702</v>
      </c>
      <c r="K1236">
        <v>13</v>
      </c>
      <c r="L1236" t="s">
        <v>4791</v>
      </c>
      <c r="M1236" t="s">
        <v>4579</v>
      </c>
      <c r="N1236" t="s">
        <v>4668</v>
      </c>
      <c r="O1236" t="s">
        <v>98</v>
      </c>
      <c r="P1236" t="s">
        <v>99</v>
      </c>
      <c r="Q1236">
        <f t="shared" si="302"/>
        <v>31</v>
      </c>
      <c r="R1236" s="3">
        <v>512500</v>
      </c>
      <c r="S1236" s="3">
        <v>85416.666666666672</v>
      </c>
      <c r="T1236" s="20">
        <v>0</v>
      </c>
      <c r="U1236" s="3">
        <f t="shared" si="297"/>
        <v>0</v>
      </c>
      <c r="V1236" s="21"/>
      <c r="W1236" s="3">
        <v>2053.2852564102564</v>
      </c>
      <c r="X1236" s="3">
        <v>1186.3425925925926</v>
      </c>
      <c r="Y1236" s="22">
        <v>213.54166666666669</v>
      </c>
      <c r="Z1236">
        <v>75</v>
      </c>
      <c r="AB1236" s="3">
        <v>0</v>
      </c>
      <c r="AC1236" s="3">
        <v>4167</v>
      </c>
      <c r="AD1236" s="3">
        <f t="shared" si="309"/>
        <v>93111.836182336192</v>
      </c>
      <c r="AE1236" s="3">
        <v>23570.833333333332</v>
      </c>
      <c r="AG1236" s="3">
        <f t="shared" si="303"/>
        <v>116682.66951566952</v>
      </c>
      <c r="AJ1236" s="3">
        <v>0</v>
      </c>
      <c r="AK1236" t="s">
        <v>100</v>
      </c>
      <c r="AM1236" s="23">
        <v>8.5000000000000006E-2</v>
      </c>
      <c r="AN1236" s="24">
        <f t="shared" si="310"/>
        <v>116682.66951566952</v>
      </c>
      <c r="AO1236" s="25">
        <f t="shared" si="299"/>
        <v>9918.0269088319092</v>
      </c>
      <c r="AP1236" s="3">
        <f t="shared" si="308"/>
        <v>29700</v>
      </c>
      <c r="AQ1236" s="24">
        <f t="shared" si="300"/>
        <v>2524.5</v>
      </c>
      <c r="AR1236" s="24">
        <f t="shared" si="301"/>
        <v>158825.19642450142</v>
      </c>
      <c r="AS1236" s="24">
        <f t="shared" si="304"/>
        <v>146382.66951566952</v>
      </c>
      <c r="AT1236" t="s">
        <v>3890</v>
      </c>
      <c r="AU1236" t="s">
        <v>3890</v>
      </c>
      <c r="AV1236" t="s">
        <v>3891</v>
      </c>
      <c r="AW1236" t="s">
        <v>4986</v>
      </c>
      <c r="AX1236" t="s">
        <v>169</v>
      </c>
      <c r="AY1236">
        <v>1</v>
      </c>
      <c r="AZ1236" s="3">
        <f t="shared" si="305"/>
        <v>158825.19642450142</v>
      </c>
      <c r="BA1236" s="24">
        <f t="shared" si="306"/>
        <v>146382.66951566952</v>
      </c>
      <c r="BB1236" s="24">
        <f t="shared" si="307"/>
        <v>12442.526908831904</v>
      </c>
      <c r="BD1236" t="s">
        <v>103</v>
      </c>
      <c r="BE1236">
        <v>1</v>
      </c>
      <c r="BG1236" t="s">
        <v>5331</v>
      </c>
      <c r="BI1236" t="s">
        <v>509</v>
      </c>
      <c r="BN1236" t="s">
        <v>5222</v>
      </c>
      <c r="BO1236" t="s">
        <v>5223</v>
      </c>
      <c r="BP1236" t="s">
        <v>5123</v>
      </c>
      <c r="BS1236" t="e">
        <f>_xlfn.XLOOKUP(AV1236,#REF!,#REF!)</f>
        <v>#REF!</v>
      </c>
    </row>
    <row r="1237" spans="3:71" x14ac:dyDescent="0.2">
      <c r="C1237" t="s">
        <v>94</v>
      </c>
      <c r="E1237" t="s">
        <v>3892</v>
      </c>
      <c r="F1237" t="s">
        <v>3893</v>
      </c>
      <c r="G1237" t="s">
        <v>3894</v>
      </c>
      <c r="H1237" s="1">
        <v>45915</v>
      </c>
      <c r="J1237" t="s">
        <v>4697</v>
      </c>
      <c r="K1237">
        <v>14</v>
      </c>
      <c r="L1237" t="s">
        <v>4703</v>
      </c>
      <c r="M1237" t="s">
        <v>293</v>
      </c>
      <c r="N1237" t="s">
        <v>4911</v>
      </c>
      <c r="O1237" t="s">
        <v>98</v>
      </c>
      <c r="P1237" t="s">
        <v>99</v>
      </c>
      <c r="Q1237">
        <f t="shared" si="302"/>
        <v>31</v>
      </c>
      <c r="R1237" s="3">
        <v>745000</v>
      </c>
      <c r="S1237" s="3">
        <v>129166.66666666667</v>
      </c>
      <c r="T1237" s="20">
        <v>0</v>
      </c>
      <c r="U1237" s="3">
        <f t="shared" si="297"/>
        <v>0</v>
      </c>
      <c r="V1237" s="21"/>
      <c r="W1237" s="3">
        <v>2984.7756410256411</v>
      </c>
      <c r="X1237" s="3">
        <v>1724.5370370370372</v>
      </c>
      <c r="Y1237" s="22">
        <v>310.41666666666669</v>
      </c>
      <c r="Z1237">
        <v>75</v>
      </c>
      <c r="AB1237" s="3">
        <v>0</v>
      </c>
      <c r="AC1237" s="3">
        <v>4167</v>
      </c>
      <c r="AD1237" s="3">
        <f t="shared" si="309"/>
        <v>138428.39601139602</v>
      </c>
      <c r="AE1237" s="3">
        <v>5687.5</v>
      </c>
      <c r="AG1237" s="3">
        <f t="shared" si="303"/>
        <v>144115.89601139602</v>
      </c>
      <c r="AJ1237" s="3">
        <v>0</v>
      </c>
      <c r="AK1237" t="s">
        <v>100</v>
      </c>
      <c r="AM1237" s="23">
        <v>8.5000000000000006E-2</v>
      </c>
      <c r="AN1237" s="24">
        <f t="shared" si="310"/>
        <v>144115.89601139602</v>
      </c>
      <c r="AO1237" s="25">
        <f t="shared" si="299"/>
        <v>12249.851160968663</v>
      </c>
      <c r="AP1237" s="3">
        <v>0</v>
      </c>
      <c r="AQ1237" s="24">
        <f t="shared" si="300"/>
        <v>0</v>
      </c>
      <c r="AR1237" s="24">
        <f t="shared" si="301"/>
        <v>156365.74717236467</v>
      </c>
      <c r="AS1237" s="24">
        <f t="shared" si="304"/>
        <v>144115.89601139602</v>
      </c>
      <c r="AT1237" t="s">
        <v>632</v>
      </c>
      <c r="AU1237" t="s">
        <v>1837</v>
      </c>
      <c r="AV1237" t="s">
        <v>1838</v>
      </c>
      <c r="AW1237" t="s">
        <v>4945</v>
      </c>
      <c r="AX1237" t="s">
        <v>169</v>
      </c>
      <c r="AY1237">
        <v>1</v>
      </c>
      <c r="AZ1237" s="3">
        <f t="shared" si="305"/>
        <v>156365.74717236467</v>
      </c>
      <c r="BA1237" s="24">
        <f t="shared" si="306"/>
        <v>144115.89601139602</v>
      </c>
      <c r="BB1237" s="24">
        <f t="shared" si="307"/>
        <v>12249.851160968654</v>
      </c>
      <c r="BD1237" t="s">
        <v>103</v>
      </c>
      <c r="BE1237">
        <v>1</v>
      </c>
      <c r="BG1237" t="s">
        <v>5317</v>
      </c>
      <c r="BI1237" t="s">
        <v>531</v>
      </c>
      <c r="BN1237" t="s">
        <v>5125</v>
      </c>
      <c r="BO1237" t="s">
        <v>5061</v>
      </c>
      <c r="BP1237" t="s">
        <v>5062</v>
      </c>
      <c r="BS1237" t="e">
        <f>_xlfn.XLOOKUP(AV1237,#REF!,#REF!)</f>
        <v>#REF!</v>
      </c>
    </row>
    <row r="1238" spans="3:71" x14ac:dyDescent="0.2">
      <c r="C1238" t="s">
        <v>94</v>
      </c>
      <c r="E1238" t="s">
        <v>3895</v>
      </c>
      <c r="F1238" t="s">
        <v>3896</v>
      </c>
      <c r="G1238" t="s">
        <v>3897</v>
      </c>
      <c r="H1238" s="1">
        <v>45915</v>
      </c>
      <c r="J1238" t="s">
        <v>4678</v>
      </c>
      <c r="K1238">
        <v>15</v>
      </c>
      <c r="L1238" t="s">
        <v>4691</v>
      </c>
      <c r="M1238" t="s">
        <v>4444</v>
      </c>
      <c r="N1238" t="s">
        <v>4668</v>
      </c>
      <c r="O1238" t="s">
        <v>98</v>
      </c>
      <c r="P1238" t="s">
        <v>99</v>
      </c>
      <c r="Q1238">
        <f t="shared" si="302"/>
        <v>31</v>
      </c>
      <c r="R1238" s="3">
        <v>825000</v>
      </c>
      <c r="S1238" s="3">
        <v>137500</v>
      </c>
      <c r="T1238" s="20">
        <v>0</v>
      </c>
      <c r="U1238" s="3">
        <f t="shared" si="297"/>
        <v>0</v>
      </c>
      <c r="V1238" s="21"/>
      <c r="W1238" s="3">
        <v>3305.2884615384614</v>
      </c>
      <c r="X1238" s="3">
        <v>1909.7222222222224</v>
      </c>
      <c r="Y1238" s="22">
        <v>343.75</v>
      </c>
      <c r="Z1238">
        <v>75</v>
      </c>
      <c r="AB1238" s="3">
        <v>0</v>
      </c>
      <c r="AC1238" s="3">
        <v>4167</v>
      </c>
      <c r="AD1238" s="3">
        <f t="shared" si="309"/>
        <v>147300.76068376069</v>
      </c>
      <c r="AE1238" s="3">
        <v>7046.666666666667</v>
      </c>
      <c r="AG1238" s="3">
        <f t="shared" si="303"/>
        <v>154347.42735042734</v>
      </c>
      <c r="AJ1238" s="3">
        <v>0</v>
      </c>
      <c r="AK1238" t="s">
        <v>100</v>
      </c>
      <c r="AM1238" s="23">
        <v>0.1</v>
      </c>
      <c r="AN1238" s="24">
        <f t="shared" si="310"/>
        <v>154347.42735042734</v>
      </c>
      <c r="AO1238" s="25">
        <f t="shared" si="299"/>
        <v>15434.742735042735</v>
      </c>
      <c r="AP1238" s="3">
        <f>+(29700/31)*Q1238</f>
        <v>29700</v>
      </c>
      <c r="AQ1238" s="24">
        <f t="shared" si="300"/>
        <v>2970</v>
      </c>
      <c r="AR1238" s="24">
        <f t="shared" si="301"/>
        <v>202452.17008547008</v>
      </c>
      <c r="AS1238" s="24">
        <f t="shared" si="304"/>
        <v>184047.42735042734</v>
      </c>
      <c r="AT1238" t="s">
        <v>1620</v>
      </c>
      <c r="AU1238" t="s">
        <v>1620</v>
      </c>
      <c r="AV1238" t="s">
        <v>1620</v>
      </c>
      <c r="AW1238">
        <v>2061149</v>
      </c>
      <c r="AX1238" t="s">
        <v>102</v>
      </c>
      <c r="AY1238">
        <v>108.643</v>
      </c>
      <c r="AZ1238" s="3">
        <f t="shared" si="305"/>
        <v>1863.4626260823991</v>
      </c>
      <c r="BA1238" s="24">
        <f t="shared" si="306"/>
        <v>184047.42735042734</v>
      </c>
      <c r="BB1238" s="24">
        <f t="shared" si="307"/>
        <v>18404.742735042732</v>
      </c>
      <c r="BD1238" t="s">
        <v>103</v>
      </c>
      <c r="BE1238">
        <v>1</v>
      </c>
      <c r="BG1238" t="s">
        <v>5304</v>
      </c>
      <c r="BI1238" t="s">
        <v>598</v>
      </c>
      <c r="BN1238" t="s">
        <v>5193</v>
      </c>
      <c r="BO1238" t="s">
        <v>5182</v>
      </c>
      <c r="BP1238" t="s">
        <v>5182</v>
      </c>
      <c r="BS1238" t="e">
        <f>_xlfn.XLOOKUP(AV1238,#REF!,#REF!)</f>
        <v>#REF!</v>
      </c>
    </row>
    <row r="1239" spans="3:71" x14ac:dyDescent="0.2">
      <c r="C1239" t="s">
        <v>94</v>
      </c>
      <c r="E1239" t="s">
        <v>3898</v>
      </c>
      <c r="F1239" t="s">
        <v>3899</v>
      </c>
      <c r="G1239" t="s">
        <v>3900</v>
      </c>
      <c r="H1239" s="1">
        <v>45915</v>
      </c>
      <c r="J1239" t="s">
        <v>4702</v>
      </c>
      <c r="K1239">
        <v>13</v>
      </c>
      <c r="L1239" t="s">
        <v>4691</v>
      </c>
      <c r="M1239" t="s">
        <v>4444</v>
      </c>
      <c r="N1239" t="s">
        <v>4668</v>
      </c>
      <c r="O1239" t="s">
        <v>98</v>
      </c>
      <c r="P1239" t="s">
        <v>99</v>
      </c>
      <c r="Q1239">
        <f t="shared" si="302"/>
        <v>31</v>
      </c>
      <c r="R1239" s="3">
        <v>550000</v>
      </c>
      <c r="S1239" s="3">
        <v>96666.666666666672</v>
      </c>
      <c r="T1239" s="20">
        <v>0</v>
      </c>
      <c r="U1239" s="3">
        <f t="shared" si="297"/>
        <v>0</v>
      </c>
      <c r="V1239" s="21"/>
      <c r="W1239" s="3">
        <v>2203.5256410256411</v>
      </c>
      <c r="X1239" s="3">
        <v>1273.1481481481483</v>
      </c>
      <c r="Y1239" s="22">
        <v>229.16666666666669</v>
      </c>
      <c r="Z1239">
        <v>75</v>
      </c>
      <c r="AB1239" s="3">
        <v>0</v>
      </c>
      <c r="AC1239" s="3">
        <v>4167</v>
      </c>
      <c r="AD1239" s="3">
        <f t="shared" si="309"/>
        <v>104614.50712250713</v>
      </c>
      <c r="AE1239" s="3">
        <v>7046.666666666667</v>
      </c>
      <c r="AG1239" s="3">
        <f t="shared" si="303"/>
        <v>111661.1737891738</v>
      </c>
      <c r="AJ1239" s="3">
        <v>0</v>
      </c>
      <c r="AK1239" t="s">
        <v>100</v>
      </c>
      <c r="AM1239" s="23">
        <v>0.1</v>
      </c>
      <c r="AN1239" s="24">
        <f t="shared" si="310"/>
        <v>111661.1737891738</v>
      </c>
      <c r="AO1239" s="25">
        <f t="shared" si="299"/>
        <v>11166.117378917381</v>
      </c>
      <c r="AP1239" s="3">
        <f>+(29700/31)*Q1239</f>
        <v>29700</v>
      </c>
      <c r="AQ1239" s="24">
        <f t="shared" si="300"/>
        <v>2970</v>
      </c>
      <c r="AR1239" s="24">
        <f t="shared" si="301"/>
        <v>155497.29116809118</v>
      </c>
      <c r="AS1239" s="24">
        <f t="shared" si="304"/>
        <v>141361.1737891738</v>
      </c>
      <c r="AT1239" t="s">
        <v>134</v>
      </c>
      <c r="AU1239" t="s">
        <v>134</v>
      </c>
      <c r="AV1239" t="s">
        <v>135</v>
      </c>
      <c r="AW1239">
        <v>90326</v>
      </c>
      <c r="AX1239" t="s">
        <v>136</v>
      </c>
      <c r="AY1239">
        <v>94.088300000000004</v>
      </c>
      <c r="AZ1239" s="3">
        <f t="shared" si="305"/>
        <v>1652.6740430860284</v>
      </c>
      <c r="BA1239" s="24">
        <f t="shared" si="306"/>
        <v>141361.1737891738</v>
      </c>
      <c r="BB1239" s="24">
        <f t="shared" si="307"/>
        <v>14136.117378917377</v>
      </c>
      <c r="BD1239" t="s">
        <v>103</v>
      </c>
      <c r="BE1239">
        <v>1</v>
      </c>
      <c r="BG1239" t="s">
        <v>5305</v>
      </c>
      <c r="BI1239" t="s">
        <v>598</v>
      </c>
      <c r="BN1239" t="s">
        <v>5128</v>
      </c>
      <c r="BO1239" t="s">
        <v>134</v>
      </c>
      <c r="BP1239" t="s">
        <v>5091</v>
      </c>
      <c r="BS1239" t="e">
        <f>_xlfn.XLOOKUP(AV1239,#REF!,#REF!)</f>
        <v>#REF!</v>
      </c>
    </row>
    <row r="1240" spans="3:71" x14ac:dyDescent="0.2">
      <c r="C1240" t="s">
        <v>94</v>
      </c>
      <c r="E1240" t="s">
        <v>3901</v>
      </c>
      <c r="F1240" t="s">
        <v>3902</v>
      </c>
      <c r="G1240" t="s">
        <v>3903</v>
      </c>
      <c r="H1240" s="1">
        <v>45915</v>
      </c>
      <c r="J1240" t="s">
        <v>4708</v>
      </c>
      <c r="K1240">
        <v>12</v>
      </c>
      <c r="L1240" t="s">
        <v>4703</v>
      </c>
      <c r="M1240" t="s">
        <v>293</v>
      </c>
      <c r="N1240" t="s">
        <v>4911</v>
      </c>
      <c r="O1240" t="s">
        <v>98</v>
      </c>
      <c r="P1240" t="s">
        <v>99</v>
      </c>
      <c r="Q1240">
        <f t="shared" si="302"/>
        <v>31</v>
      </c>
      <c r="R1240" s="3">
        <v>357500</v>
      </c>
      <c r="S1240" s="3">
        <v>59583.333333333336</v>
      </c>
      <c r="T1240" s="20">
        <v>0</v>
      </c>
      <c r="U1240" s="3">
        <f t="shared" si="297"/>
        <v>0</v>
      </c>
      <c r="V1240" s="21">
        <v>7500</v>
      </c>
      <c r="W1240" s="3">
        <v>1432.2916666666667</v>
      </c>
      <c r="X1240" s="3">
        <v>827.5462962962963</v>
      </c>
      <c r="Y1240" s="22">
        <v>148.95833333333334</v>
      </c>
      <c r="Z1240">
        <v>75</v>
      </c>
      <c r="AB1240" s="3">
        <v>0</v>
      </c>
      <c r="AC1240" s="3">
        <v>4167</v>
      </c>
      <c r="AD1240" s="3">
        <f t="shared" si="309"/>
        <v>73734.129629629635</v>
      </c>
      <c r="AE1240" s="3">
        <v>5687.5</v>
      </c>
      <c r="AG1240" s="3">
        <f t="shared" si="303"/>
        <v>79421.629629629635</v>
      </c>
      <c r="AI1240" s="3">
        <v>5100</v>
      </c>
      <c r="AJ1240" s="3">
        <v>0</v>
      </c>
      <c r="AK1240" t="s">
        <v>100</v>
      </c>
      <c r="AM1240" s="23">
        <v>8.5000000000000006E-2</v>
      </c>
      <c r="AN1240" s="24">
        <f t="shared" si="310"/>
        <v>84521.629629629635</v>
      </c>
      <c r="AO1240" s="25">
        <f t="shared" si="299"/>
        <v>7184.3385185185198</v>
      </c>
      <c r="AP1240" s="3">
        <v>0</v>
      </c>
      <c r="AQ1240" s="24">
        <f t="shared" si="300"/>
        <v>0</v>
      </c>
      <c r="AR1240" s="24">
        <f t="shared" si="301"/>
        <v>91705.968148148153</v>
      </c>
      <c r="AS1240" s="24">
        <f t="shared" si="304"/>
        <v>84521.629629629635</v>
      </c>
      <c r="AT1240" t="s">
        <v>1837</v>
      </c>
      <c r="AU1240" t="s">
        <v>1837</v>
      </c>
      <c r="AV1240" t="s">
        <v>1838</v>
      </c>
      <c r="AW1240">
        <v>2132004</v>
      </c>
      <c r="AX1240" t="s">
        <v>169</v>
      </c>
      <c r="AY1240">
        <v>1</v>
      </c>
      <c r="AZ1240" s="3">
        <f t="shared" si="305"/>
        <v>91705.968148148153</v>
      </c>
      <c r="BA1240" s="24">
        <f t="shared" si="306"/>
        <v>84521.629629629635</v>
      </c>
      <c r="BB1240" s="24">
        <f t="shared" si="307"/>
        <v>7184.338518518518</v>
      </c>
      <c r="BD1240" t="s">
        <v>103</v>
      </c>
      <c r="BE1240">
        <v>1</v>
      </c>
      <c r="BG1240" t="s">
        <v>5317</v>
      </c>
      <c r="BI1240" t="s">
        <v>199</v>
      </c>
      <c r="BN1240" t="s">
        <v>5109</v>
      </c>
      <c r="BO1240" t="s">
        <v>5224</v>
      </c>
      <c r="BP1240" t="s">
        <v>5225</v>
      </c>
      <c r="BS1240" t="e">
        <f>_xlfn.XLOOKUP(AV1240,#REF!,#REF!)</f>
        <v>#REF!</v>
      </c>
    </row>
    <row r="1241" spans="3:71" x14ac:dyDescent="0.2">
      <c r="C1241" t="s">
        <v>94</v>
      </c>
      <c r="E1241" t="s">
        <v>3904</v>
      </c>
      <c r="F1241" t="s">
        <v>3905</v>
      </c>
      <c r="G1241" t="s">
        <v>3906</v>
      </c>
      <c r="H1241" s="1">
        <v>45916</v>
      </c>
      <c r="J1241" t="s">
        <v>4678</v>
      </c>
      <c r="K1241">
        <v>15</v>
      </c>
      <c r="L1241" t="s">
        <v>4691</v>
      </c>
      <c r="M1241" t="s">
        <v>4444</v>
      </c>
      <c r="N1241" t="s">
        <v>4668</v>
      </c>
      <c r="O1241" t="s">
        <v>98</v>
      </c>
      <c r="P1241" t="s">
        <v>99</v>
      </c>
      <c r="Q1241">
        <f t="shared" si="302"/>
        <v>31</v>
      </c>
      <c r="R1241" s="3">
        <v>957000</v>
      </c>
      <c r="S1241" s="3">
        <v>159500</v>
      </c>
      <c r="T1241" s="20">
        <v>0</v>
      </c>
      <c r="U1241" s="3">
        <f t="shared" si="297"/>
        <v>0</v>
      </c>
      <c r="V1241" s="21"/>
      <c r="W1241" s="3">
        <v>3834.1346153846152</v>
      </c>
      <c r="X1241" s="3">
        <v>2215.2777777777783</v>
      </c>
      <c r="Y1241" s="22">
        <v>398.75</v>
      </c>
      <c r="Z1241">
        <v>75</v>
      </c>
      <c r="AB1241" s="3">
        <v>0</v>
      </c>
      <c r="AC1241" s="3">
        <v>4167</v>
      </c>
      <c r="AD1241" s="3">
        <f t="shared" si="309"/>
        <v>170190.16239316241</v>
      </c>
      <c r="AE1241" s="3">
        <v>7046.666666666667</v>
      </c>
      <c r="AG1241" s="3">
        <f t="shared" si="303"/>
        <v>177236.82905982906</v>
      </c>
      <c r="AJ1241" s="3">
        <v>0</v>
      </c>
      <c r="AK1241" t="s">
        <v>100</v>
      </c>
      <c r="AM1241" s="23">
        <v>0.1</v>
      </c>
      <c r="AN1241" s="24">
        <f t="shared" si="310"/>
        <v>177236.82905982906</v>
      </c>
      <c r="AO1241" s="25">
        <f t="shared" si="299"/>
        <v>17723.682905982907</v>
      </c>
      <c r="AP1241" s="3">
        <f t="shared" ref="AP1241:AP1261" si="311">+(29700/31)*Q1241</f>
        <v>29700</v>
      </c>
      <c r="AQ1241" s="24">
        <f t="shared" si="300"/>
        <v>2970</v>
      </c>
      <c r="AR1241" s="24">
        <f t="shared" si="301"/>
        <v>227630.51196581198</v>
      </c>
      <c r="AS1241" s="24">
        <f t="shared" si="304"/>
        <v>206936.82905982906</v>
      </c>
      <c r="AT1241" t="s">
        <v>134</v>
      </c>
      <c r="AU1241" t="s">
        <v>134</v>
      </c>
      <c r="AV1241" t="s">
        <v>135</v>
      </c>
      <c r="AW1241">
        <v>90375</v>
      </c>
      <c r="AX1241" t="s">
        <v>136</v>
      </c>
      <c r="AY1241">
        <v>94.088300000000004</v>
      </c>
      <c r="AZ1241" s="3">
        <f t="shared" si="305"/>
        <v>2419.328566525402</v>
      </c>
      <c r="BA1241" s="24">
        <f t="shared" si="306"/>
        <v>206936.82905982906</v>
      </c>
      <c r="BB1241" s="24">
        <f t="shared" si="307"/>
        <v>20693.682905982918</v>
      </c>
      <c r="BD1241" t="s">
        <v>103</v>
      </c>
      <c r="BE1241">
        <v>1</v>
      </c>
      <c r="BG1241" t="s">
        <v>5305</v>
      </c>
      <c r="BI1241" t="s">
        <v>598</v>
      </c>
      <c r="BN1241" t="s">
        <v>5193</v>
      </c>
      <c r="BO1241" t="s">
        <v>134</v>
      </c>
      <c r="BP1241" t="s">
        <v>5091</v>
      </c>
      <c r="BS1241" t="e">
        <f>_xlfn.XLOOKUP(AV1241,#REF!,#REF!)</f>
        <v>#REF!</v>
      </c>
    </row>
    <row r="1242" spans="3:71" x14ac:dyDescent="0.2">
      <c r="C1242" t="s">
        <v>94</v>
      </c>
      <c r="E1242" t="s">
        <v>3907</v>
      </c>
      <c r="F1242" t="s">
        <v>3908</v>
      </c>
      <c r="G1242" t="s">
        <v>3909</v>
      </c>
      <c r="H1242" s="1">
        <v>45915</v>
      </c>
      <c r="I1242" s="1">
        <v>46112</v>
      </c>
      <c r="J1242" t="s">
        <v>4690</v>
      </c>
      <c r="K1242">
        <v>17</v>
      </c>
      <c r="L1242" t="s">
        <v>4783</v>
      </c>
      <c r="M1242" t="s">
        <v>3525</v>
      </c>
      <c r="N1242" t="s">
        <v>4668</v>
      </c>
      <c r="O1242" t="s">
        <v>98</v>
      </c>
      <c r="P1242" t="s">
        <v>478</v>
      </c>
      <c r="Q1242">
        <f t="shared" si="302"/>
        <v>31</v>
      </c>
      <c r="R1242" s="3">
        <v>1825000</v>
      </c>
      <c r="S1242" s="3">
        <v>304166.66666666669</v>
      </c>
      <c r="T1242" s="20">
        <v>0.15</v>
      </c>
      <c r="U1242" s="3">
        <f t="shared" si="297"/>
        <v>45625</v>
      </c>
      <c r="V1242" s="21"/>
      <c r="W1242" s="3">
        <v>7311.6987179487187</v>
      </c>
      <c r="X1242" s="3">
        <v>4224.5370370370374</v>
      </c>
      <c r="Y1242" s="22">
        <v>760.41666666666674</v>
      </c>
      <c r="Z1242">
        <v>75</v>
      </c>
      <c r="AB1242" s="3">
        <v>0</v>
      </c>
      <c r="AC1242" s="3">
        <v>4167</v>
      </c>
      <c r="AD1242" s="3">
        <f t="shared" si="309"/>
        <v>366330.31908831908</v>
      </c>
      <c r="AE1242" s="3">
        <v>13617.5</v>
      </c>
      <c r="AG1242" s="3">
        <f t="shared" si="303"/>
        <v>379947.81908831908</v>
      </c>
      <c r="AJ1242" s="3">
        <v>0</v>
      </c>
      <c r="AK1242" t="s">
        <v>100</v>
      </c>
      <c r="AM1242" s="23">
        <v>8.5000000000000006E-2</v>
      </c>
      <c r="AN1242" s="24">
        <f t="shared" si="310"/>
        <v>379947.81908831908</v>
      </c>
      <c r="AO1242" s="25">
        <f t="shared" si="299"/>
        <v>32295.564622507125</v>
      </c>
      <c r="AP1242" s="3">
        <f t="shared" si="311"/>
        <v>29700</v>
      </c>
      <c r="AQ1242" s="24">
        <f t="shared" si="300"/>
        <v>2524.5</v>
      </c>
      <c r="AR1242" s="24">
        <f t="shared" si="301"/>
        <v>444467.88371082622</v>
      </c>
      <c r="AS1242" s="24">
        <f t="shared" si="304"/>
        <v>409647.81908831908</v>
      </c>
      <c r="AT1242" t="s">
        <v>134</v>
      </c>
      <c r="AU1242" t="s">
        <v>134</v>
      </c>
      <c r="AV1242" t="s">
        <v>135</v>
      </c>
      <c r="AW1242">
        <v>37214</v>
      </c>
      <c r="AX1242" t="s">
        <v>136</v>
      </c>
      <c r="AY1242">
        <v>94.088300000000004</v>
      </c>
      <c r="AZ1242" s="3">
        <f t="shared" si="305"/>
        <v>4723.9442492937615</v>
      </c>
      <c r="BA1242" s="24">
        <f t="shared" si="306"/>
        <v>409647.81908831908</v>
      </c>
      <c r="BB1242" s="24">
        <f t="shared" si="307"/>
        <v>34820.06462250714</v>
      </c>
      <c r="BD1242" t="s">
        <v>103</v>
      </c>
      <c r="BE1242">
        <v>1</v>
      </c>
      <c r="BG1242" t="s">
        <v>5305</v>
      </c>
      <c r="BI1242" t="s">
        <v>2047</v>
      </c>
      <c r="BN1242" t="s">
        <v>5197</v>
      </c>
      <c r="BO1242" t="s">
        <v>5071</v>
      </c>
      <c r="BP1242" t="s">
        <v>5072</v>
      </c>
      <c r="BS1242" t="e">
        <f>_xlfn.XLOOKUP(AV1242,#REF!,#REF!)</f>
        <v>#REF!</v>
      </c>
    </row>
    <row r="1243" spans="3:71" x14ac:dyDescent="0.2">
      <c r="C1243" t="s">
        <v>94</v>
      </c>
      <c r="E1243" t="s">
        <v>3910</v>
      </c>
      <c r="F1243" t="s">
        <v>3911</v>
      </c>
      <c r="G1243" t="s">
        <v>3912</v>
      </c>
      <c r="H1243" s="1">
        <v>45915</v>
      </c>
      <c r="J1243" t="s">
        <v>4702</v>
      </c>
      <c r="K1243">
        <v>13</v>
      </c>
      <c r="L1243" t="s">
        <v>4783</v>
      </c>
      <c r="M1243" t="s">
        <v>3525</v>
      </c>
      <c r="N1243" t="s">
        <v>4668</v>
      </c>
      <c r="O1243" t="s">
        <v>98</v>
      </c>
      <c r="P1243" t="s">
        <v>99</v>
      </c>
      <c r="Q1243">
        <f t="shared" si="302"/>
        <v>31</v>
      </c>
      <c r="R1243" s="3">
        <v>520000</v>
      </c>
      <c r="S1243" s="3">
        <v>86666.666666666672</v>
      </c>
      <c r="T1243" s="20">
        <v>0</v>
      </c>
      <c r="U1243" s="3">
        <f t="shared" si="297"/>
        <v>0</v>
      </c>
      <c r="V1243" s="21"/>
      <c r="W1243" s="3">
        <v>2083.3333333333335</v>
      </c>
      <c r="X1243" s="3">
        <v>1203.7037037037039</v>
      </c>
      <c r="Y1243" s="22">
        <v>216.66666666666669</v>
      </c>
      <c r="Z1243">
        <v>75</v>
      </c>
      <c r="AB1243" s="3">
        <v>0</v>
      </c>
      <c r="AC1243" s="3">
        <v>4167</v>
      </c>
      <c r="AD1243" s="3">
        <f t="shared" si="309"/>
        <v>94412.37037037038</v>
      </c>
      <c r="AE1243" s="3">
        <v>13617.5</v>
      </c>
      <c r="AG1243" s="3">
        <f t="shared" si="303"/>
        <v>108029.87037037038</v>
      </c>
      <c r="AJ1243" s="3">
        <v>0</v>
      </c>
      <c r="AK1243" t="s">
        <v>100</v>
      </c>
      <c r="AM1243" s="23">
        <v>8.5000000000000006E-2</v>
      </c>
      <c r="AN1243" s="24">
        <f t="shared" si="310"/>
        <v>108029.87037037038</v>
      </c>
      <c r="AO1243" s="25">
        <f t="shared" si="299"/>
        <v>9182.5389814814826</v>
      </c>
      <c r="AP1243" s="3">
        <f t="shared" si="311"/>
        <v>29700</v>
      </c>
      <c r="AQ1243" s="24">
        <f t="shared" si="300"/>
        <v>2524.5</v>
      </c>
      <c r="AR1243" s="24">
        <f t="shared" si="301"/>
        <v>149436.90935185185</v>
      </c>
      <c r="AS1243" s="24">
        <f t="shared" si="304"/>
        <v>137729.87037037039</v>
      </c>
      <c r="AT1243" t="s">
        <v>101</v>
      </c>
      <c r="AU1243" t="s">
        <v>101</v>
      </c>
      <c r="AV1243" t="s">
        <v>101</v>
      </c>
      <c r="AW1243">
        <v>2046100</v>
      </c>
      <c r="AX1243" t="s">
        <v>102</v>
      </c>
      <c r="AY1243">
        <v>108.643</v>
      </c>
      <c r="AZ1243" s="3">
        <f t="shared" si="305"/>
        <v>1375.4858513834472</v>
      </c>
      <c r="BA1243" s="24">
        <f t="shared" si="306"/>
        <v>137729.87037037039</v>
      </c>
      <c r="BB1243" s="24">
        <f t="shared" si="307"/>
        <v>11707.038981481455</v>
      </c>
      <c r="BD1243" t="s">
        <v>103</v>
      </c>
      <c r="BE1243">
        <v>1</v>
      </c>
      <c r="BG1243" t="s">
        <v>5304</v>
      </c>
      <c r="BI1243" t="s">
        <v>2047</v>
      </c>
      <c r="BN1243" t="s">
        <v>5197</v>
      </c>
      <c r="BO1243" t="s">
        <v>5197</v>
      </c>
      <c r="BP1243" t="s">
        <v>5197</v>
      </c>
    </row>
    <row r="1244" spans="3:71" x14ac:dyDescent="0.2">
      <c r="C1244" t="s">
        <v>94</v>
      </c>
      <c r="E1244" t="s">
        <v>3913</v>
      </c>
      <c r="F1244" t="s">
        <v>3914</v>
      </c>
      <c r="G1244" t="s">
        <v>3915</v>
      </c>
      <c r="H1244" s="1">
        <v>45915</v>
      </c>
      <c r="J1244" t="s">
        <v>4697</v>
      </c>
      <c r="K1244">
        <v>14</v>
      </c>
      <c r="L1244" t="s">
        <v>4703</v>
      </c>
      <c r="M1244" t="s">
        <v>4579</v>
      </c>
      <c r="N1244" t="s">
        <v>4668</v>
      </c>
      <c r="O1244" t="s">
        <v>98</v>
      </c>
      <c r="P1244" t="s">
        <v>99</v>
      </c>
      <c r="Q1244">
        <f t="shared" si="302"/>
        <v>31</v>
      </c>
      <c r="R1244" s="3">
        <v>580000</v>
      </c>
      <c r="S1244" s="3">
        <v>96666.666666666672</v>
      </c>
      <c r="T1244" s="20">
        <v>0</v>
      </c>
      <c r="U1244" s="3">
        <f t="shared" si="297"/>
        <v>0</v>
      </c>
      <c r="V1244" s="21"/>
      <c r="W1244" s="3">
        <v>2323.7179487179487</v>
      </c>
      <c r="X1244" s="3">
        <v>1342.5925925925926</v>
      </c>
      <c r="Y1244" s="22">
        <v>241.66666666666669</v>
      </c>
      <c r="Z1244">
        <v>75</v>
      </c>
      <c r="AB1244" s="3">
        <v>0</v>
      </c>
      <c r="AC1244" s="3">
        <v>4167</v>
      </c>
      <c r="AD1244" s="3">
        <f t="shared" si="309"/>
        <v>104816.64387464389</v>
      </c>
      <c r="AE1244" s="3">
        <v>5687.5</v>
      </c>
      <c r="AG1244" s="3">
        <f t="shared" si="303"/>
        <v>110504.14387464389</v>
      </c>
      <c r="AJ1244" s="3">
        <v>0</v>
      </c>
      <c r="AK1244" t="s">
        <v>100</v>
      </c>
      <c r="AM1244" s="23">
        <v>8.5000000000000006E-2</v>
      </c>
      <c r="AN1244" s="24">
        <f t="shared" si="310"/>
        <v>110504.14387464389</v>
      </c>
      <c r="AO1244" s="25">
        <f t="shared" si="299"/>
        <v>9392.8522293447313</v>
      </c>
      <c r="AP1244" s="3">
        <f t="shared" si="311"/>
        <v>29700</v>
      </c>
      <c r="AQ1244" s="24">
        <f t="shared" si="300"/>
        <v>2524.5</v>
      </c>
      <c r="AR1244" s="24">
        <f t="shared" si="301"/>
        <v>152121.49610398861</v>
      </c>
      <c r="AS1244" s="24">
        <f t="shared" si="304"/>
        <v>140204.14387464389</v>
      </c>
      <c r="AT1244" t="s">
        <v>101</v>
      </c>
      <c r="AU1244" t="s">
        <v>101</v>
      </c>
      <c r="AV1244" t="s">
        <v>101</v>
      </c>
      <c r="AW1244">
        <v>2045220</v>
      </c>
      <c r="AX1244" t="s">
        <v>102</v>
      </c>
      <c r="AY1244">
        <v>108.643</v>
      </c>
      <c r="AZ1244" s="3">
        <f t="shared" si="305"/>
        <v>1400.1960191083513</v>
      </c>
      <c r="BA1244" s="24">
        <f t="shared" si="306"/>
        <v>140204.14387464389</v>
      </c>
      <c r="BB1244" s="24">
        <f t="shared" si="307"/>
        <v>11917.352229344717</v>
      </c>
      <c r="BD1244" t="s">
        <v>103</v>
      </c>
      <c r="BE1244">
        <v>1</v>
      </c>
      <c r="BG1244" t="s">
        <v>5304</v>
      </c>
      <c r="BI1244" t="s">
        <v>209</v>
      </c>
      <c r="BN1244" t="s">
        <v>5090</v>
      </c>
      <c r="BO1244" t="s">
        <v>4805</v>
      </c>
      <c r="BP1244" t="s">
        <v>5226</v>
      </c>
    </row>
    <row r="1245" spans="3:71" x14ac:dyDescent="0.2">
      <c r="C1245" t="s">
        <v>94</v>
      </c>
      <c r="E1245" t="s">
        <v>3916</v>
      </c>
      <c r="F1245" t="s">
        <v>3917</v>
      </c>
      <c r="G1245" t="s">
        <v>3918</v>
      </c>
      <c r="H1245" s="1">
        <v>45922</v>
      </c>
      <c r="J1245" t="s">
        <v>4708</v>
      </c>
      <c r="K1245">
        <v>12</v>
      </c>
      <c r="L1245" t="s">
        <v>4703</v>
      </c>
      <c r="M1245" t="s">
        <v>293</v>
      </c>
      <c r="N1245" t="s">
        <v>4668</v>
      </c>
      <c r="O1245" t="s">
        <v>98</v>
      </c>
      <c r="P1245" t="s">
        <v>99</v>
      </c>
      <c r="Q1245">
        <f t="shared" si="302"/>
        <v>31</v>
      </c>
      <c r="R1245" s="3">
        <v>357500</v>
      </c>
      <c r="S1245" s="3">
        <v>64583.333333333336</v>
      </c>
      <c r="T1245" s="20">
        <v>0</v>
      </c>
      <c r="U1245" s="3">
        <f t="shared" si="297"/>
        <v>0</v>
      </c>
      <c r="V1245" s="21"/>
      <c r="W1245" s="3">
        <v>1432.2916666666667</v>
      </c>
      <c r="X1245" s="3">
        <v>827.5462962962963</v>
      </c>
      <c r="Y1245" s="22">
        <v>148.95833333333334</v>
      </c>
      <c r="Z1245">
        <v>75</v>
      </c>
      <c r="AB1245" s="3">
        <v>0</v>
      </c>
      <c r="AC1245" s="3">
        <v>4167</v>
      </c>
      <c r="AD1245" s="3">
        <f t="shared" si="309"/>
        <v>71234.12962962962</v>
      </c>
      <c r="AE1245" s="3">
        <v>5687.5</v>
      </c>
      <c r="AG1245" s="3">
        <f t="shared" si="303"/>
        <v>76921.62962962962</v>
      </c>
      <c r="AJ1245" s="3">
        <v>0</v>
      </c>
      <c r="AK1245" t="s">
        <v>100</v>
      </c>
      <c r="AM1245" s="23">
        <v>8.5000000000000006E-2</v>
      </c>
      <c r="AN1245" s="24">
        <f t="shared" si="310"/>
        <v>76921.62962962962</v>
      </c>
      <c r="AO1245" s="25">
        <f t="shared" si="299"/>
        <v>6538.338518518518</v>
      </c>
      <c r="AP1245" s="3">
        <f t="shared" si="311"/>
        <v>29700</v>
      </c>
      <c r="AQ1245" s="24">
        <f t="shared" si="300"/>
        <v>2524.5</v>
      </c>
      <c r="AR1245" s="24">
        <f t="shared" si="301"/>
        <v>115684.46814814814</v>
      </c>
      <c r="AS1245" s="24">
        <f t="shared" si="304"/>
        <v>106621.62962962962</v>
      </c>
      <c r="AT1245" t="s">
        <v>134</v>
      </c>
      <c r="AU1245" t="s">
        <v>134</v>
      </c>
      <c r="AV1245" t="s">
        <v>135</v>
      </c>
      <c r="AW1245">
        <v>35802</v>
      </c>
      <c r="AX1245" t="s">
        <v>136</v>
      </c>
      <c r="AY1245">
        <v>94.088300000000004</v>
      </c>
      <c r="AZ1245" s="3">
        <f t="shared" si="305"/>
        <v>1229.5308571644734</v>
      </c>
      <c r="BA1245" s="24">
        <f t="shared" si="306"/>
        <v>106621.62962962962</v>
      </c>
      <c r="BB1245" s="24">
        <f t="shared" si="307"/>
        <v>9062.838518518518</v>
      </c>
      <c r="BD1245" t="s">
        <v>103</v>
      </c>
      <c r="BE1245">
        <v>1</v>
      </c>
      <c r="BG1245" t="s">
        <v>5305</v>
      </c>
      <c r="BI1245" t="s">
        <v>199</v>
      </c>
      <c r="BN1245" t="s">
        <v>5060</v>
      </c>
      <c r="BO1245" t="s">
        <v>5061</v>
      </c>
      <c r="BP1245" t="s">
        <v>5062</v>
      </c>
      <c r="BS1245" t="e">
        <f>_xlfn.XLOOKUP(AV1245,#REF!,#REF!)</f>
        <v>#REF!</v>
      </c>
    </row>
    <row r="1246" spans="3:71" x14ac:dyDescent="0.2">
      <c r="C1246" t="s">
        <v>94</v>
      </c>
      <c r="E1246" t="s">
        <v>3919</v>
      </c>
      <c r="F1246" t="s">
        <v>3920</v>
      </c>
      <c r="G1246" t="s">
        <v>3921</v>
      </c>
      <c r="H1246" s="1">
        <v>45922</v>
      </c>
      <c r="J1246" t="s">
        <v>4708</v>
      </c>
      <c r="K1246">
        <v>12</v>
      </c>
      <c r="L1246" t="s">
        <v>4703</v>
      </c>
      <c r="M1246" t="s">
        <v>293</v>
      </c>
      <c r="N1246" t="s">
        <v>4668</v>
      </c>
      <c r="O1246" t="s">
        <v>98</v>
      </c>
      <c r="P1246" t="s">
        <v>99</v>
      </c>
      <c r="Q1246">
        <f t="shared" si="302"/>
        <v>31</v>
      </c>
      <c r="R1246" s="3">
        <v>400000</v>
      </c>
      <c r="S1246" s="3">
        <v>71666.666666666672</v>
      </c>
      <c r="T1246" s="20">
        <v>0</v>
      </c>
      <c r="U1246" s="3">
        <f t="shared" si="297"/>
        <v>0</v>
      </c>
      <c r="V1246" s="21"/>
      <c r="W1246" s="3">
        <v>1602.5641025641025</v>
      </c>
      <c r="X1246" s="3">
        <v>925.92592592592598</v>
      </c>
      <c r="Y1246" s="22">
        <v>166.66666666666669</v>
      </c>
      <c r="Z1246">
        <v>75</v>
      </c>
      <c r="AB1246" s="3">
        <v>0</v>
      </c>
      <c r="AC1246" s="3">
        <v>4167</v>
      </c>
      <c r="AD1246" s="3">
        <f t="shared" si="309"/>
        <v>78603.823361823379</v>
      </c>
      <c r="AE1246" s="3">
        <v>5687.5</v>
      </c>
      <c r="AG1246" s="3">
        <f t="shared" si="303"/>
        <v>84291.323361823379</v>
      </c>
      <c r="AJ1246" s="3">
        <v>0</v>
      </c>
      <c r="AK1246" t="s">
        <v>100</v>
      </c>
      <c r="AM1246" s="23">
        <v>8.5000000000000006E-2</v>
      </c>
      <c r="AN1246" s="24">
        <f t="shared" si="310"/>
        <v>84291.323361823379</v>
      </c>
      <c r="AO1246" s="25">
        <f t="shared" si="299"/>
        <v>7164.7624857549881</v>
      </c>
      <c r="AP1246" s="3">
        <f t="shared" si="311"/>
        <v>29700</v>
      </c>
      <c r="AQ1246" s="24">
        <f t="shared" si="300"/>
        <v>2524.5</v>
      </c>
      <c r="AR1246" s="24">
        <f t="shared" si="301"/>
        <v>123680.58584757836</v>
      </c>
      <c r="AS1246" s="24">
        <f t="shared" si="304"/>
        <v>113991.32336182338</v>
      </c>
      <c r="AT1246" t="s">
        <v>134</v>
      </c>
      <c r="AU1246" t="s">
        <v>134</v>
      </c>
      <c r="AV1246" t="s">
        <v>135</v>
      </c>
      <c r="AW1246" t="s">
        <v>4900</v>
      </c>
      <c r="AX1246" t="s">
        <v>136</v>
      </c>
      <c r="AY1246">
        <v>94.088300000000004</v>
      </c>
      <c r="AZ1246" s="3">
        <f t="shared" si="305"/>
        <v>1314.5161071841915</v>
      </c>
      <c r="BA1246" s="24">
        <f t="shared" si="306"/>
        <v>113991.32336182338</v>
      </c>
      <c r="BB1246" s="24">
        <f t="shared" si="307"/>
        <v>9689.2624857549818</v>
      </c>
      <c r="BD1246" t="s">
        <v>103</v>
      </c>
      <c r="BE1246">
        <v>1</v>
      </c>
      <c r="BG1246" t="s">
        <v>5305</v>
      </c>
      <c r="BI1246" t="s">
        <v>262</v>
      </c>
      <c r="BN1246" t="s">
        <v>5097</v>
      </c>
      <c r="BO1246" t="s">
        <v>5061</v>
      </c>
      <c r="BP1246" t="s">
        <v>5062</v>
      </c>
      <c r="BS1246" t="e">
        <f>_xlfn.XLOOKUP(AV1246,#REF!,#REF!)</f>
        <v>#REF!</v>
      </c>
    </row>
    <row r="1247" spans="3:71" x14ac:dyDescent="0.2">
      <c r="C1247" t="s">
        <v>94</v>
      </c>
      <c r="E1247" t="s">
        <v>3922</v>
      </c>
      <c r="F1247" t="s">
        <v>3923</v>
      </c>
      <c r="G1247" t="s">
        <v>3924</v>
      </c>
      <c r="H1247" s="1">
        <v>45922</v>
      </c>
      <c r="J1247" t="s">
        <v>4708</v>
      </c>
      <c r="K1247">
        <v>12</v>
      </c>
      <c r="L1247" t="s">
        <v>4703</v>
      </c>
      <c r="M1247" t="s">
        <v>293</v>
      </c>
      <c r="N1247" t="s">
        <v>4668</v>
      </c>
      <c r="O1247" t="s">
        <v>98</v>
      </c>
      <c r="P1247" t="s">
        <v>99</v>
      </c>
      <c r="Q1247">
        <f t="shared" si="302"/>
        <v>31</v>
      </c>
      <c r="R1247" s="3">
        <v>425000</v>
      </c>
      <c r="S1247" s="3">
        <v>75833.333333333328</v>
      </c>
      <c r="T1247" s="20">
        <v>0</v>
      </c>
      <c r="U1247" s="3">
        <f t="shared" si="297"/>
        <v>0</v>
      </c>
      <c r="V1247" s="21"/>
      <c r="W1247" s="3">
        <v>1702.7243589743591</v>
      </c>
      <c r="X1247" s="3">
        <v>983.79629629629619</v>
      </c>
      <c r="Y1247" s="22">
        <v>177.08333333333331</v>
      </c>
      <c r="Z1247">
        <v>75</v>
      </c>
      <c r="AB1247" s="3">
        <v>0</v>
      </c>
      <c r="AC1247" s="3">
        <v>4167</v>
      </c>
      <c r="AD1247" s="3">
        <f t="shared" si="309"/>
        <v>82938.937321937308</v>
      </c>
      <c r="AE1247" s="3">
        <v>5687.5</v>
      </c>
      <c r="AG1247" s="3">
        <f t="shared" si="303"/>
        <v>88626.437321937308</v>
      </c>
      <c r="AJ1247" s="3">
        <v>0</v>
      </c>
      <c r="AK1247" t="s">
        <v>100</v>
      </c>
      <c r="AM1247" s="23">
        <v>8.5000000000000006E-2</v>
      </c>
      <c r="AN1247" s="24">
        <f t="shared" si="310"/>
        <v>88626.437321937308</v>
      </c>
      <c r="AO1247" s="25">
        <f t="shared" si="299"/>
        <v>7533.2471723646713</v>
      </c>
      <c r="AP1247" s="3">
        <f t="shared" si="311"/>
        <v>29700</v>
      </c>
      <c r="AQ1247" s="24">
        <f t="shared" si="300"/>
        <v>2524.5</v>
      </c>
      <c r="AR1247" s="24">
        <f t="shared" si="301"/>
        <v>128384.18449430198</v>
      </c>
      <c r="AS1247" s="24">
        <f t="shared" si="304"/>
        <v>118326.43732193731</v>
      </c>
      <c r="AT1247" t="s">
        <v>134</v>
      </c>
      <c r="AU1247" t="s">
        <v>134</v>
      </c>
      <c r="AV1247" t="s">
        <v>135</v>
      </c>
      <c r="AW1247" t="s">
        <v>4900</v>
      </c>
      <c r="AX1247" t="s">
        <v>136</v>
      </c>
      <c r="AY1247">
        <v>94.088300000000004</v>
      </c>
      <c r="AZ1247" s="3">
        <f t="shared" si="305"/>
        <v>1364.5074307252014</v>
      </c>
      <c r="BA1247" s="24">
        <f t="shared" si="306"/>
        <v>118326.43732193731</v>
      </c>
      <c r="BB1247" s="24">
        <f t="shared" si="307"/>
        <v>10057.747172364674</v>
      </c>
      <c r="BD1247" t="s">
        <v>103</v>
      </c>
      <c r="BE1247">
        <v>1</v>
      </c>
      <c r="BG1247" t="s">
        <v>5305</v>
      </c>
      <c r="BI1247" t="s">
        <v>262</v>
      </c>
      <c r="BN1247" t="s">
        <v>5097</v>
      </c>
      <c r="BO1247" t="s">
        <v>5061</v>
      </c>
      <c r="BP1247" t="s">
        <v>5062</v>
      </c>
      <c r="BS1247" t="e">
        <f>_xlfn.XLOOKUP(AV1247,#REF!,#REF!)</f>
        <v>#REF!</v>
      </c>
    </row>
    <row r="1248" spans="3:71" x14ac:dyDescent="0.2">
      <c r="C1248" t="s">
        <v>94</v>
      </c>
      <c r="E1248" t="s">
        <v>3925</v>
      </c>
      <c r="F1248" t="s">
        <v>3926</v>
      </c>
      <c r="G1248" t="s">
        <v>3927</v>
      </c>
      <c r="H1248" s="1">
        <v>45922</v>
      </c>
      <c r="J1248" t="s">
        <v>4708</v>
      </c>
      <c r="K1248">
        <v>12</v>
      </c>
      <c r="L1248" t="s">
        <v>4703</v>
      </c>
      <c r="M1248" t="s">
        <v>293</v>
      </c>
      <c r="N1248" t="s">
        <v>4668</v>
      </c>
      <c r="O1248" t="s">
        <v>98</v>
      </c>
      <c r="P1248" t="s">
        <v>99</v>
      </c>
      <c r="Q1248">
        <f t="shared" si="302"/>
        <v>31</v>
      </c>
      <c r="R1248" s="3">
        <v>387500</v>
      </c>
      <c r="S1248" s="3">
        <v>69583.333333333328</v>
      </c>
      <c r="T1248" s="20">
        <v>0</v>
      </c>
      <c r="U1248" s="3">
        <f t="shared" si="297"/>
        <v>0</v>
      </c>
      <c r="V1248" s="21"/>
      <c r="W1248" s="3">
        <v>1552.4839743589744</v>
      </c>
      <c r="X1248" s="3">
        <v>896.99074074074076</v>
      </c>
      <c r="Y1248" s="22">
        <v>161.45833333333334</v>
      </c>
      <c r="Z1248">
        <v>75</v>
      </c>
      <c r="AB1248" s="3">
        <v>0</v>
      </c>
      <c r="AC1248" s="3">
        <v>4167</v>
      </c>
      <c r="AD1248" s="3">
        <f t="shared" si="309"/>
        <v>76436.266381766371</v>
      </c>
      <c r="AE1248" s="3">
        <v>5687.5</v>
      </c>
      <c r="AG1248" s="3">
        <f t="shared" si="303"/>
        <v>82123.766381766371</v>
      </c>
      <c r="AJ1248" s="3">
        <v>0</v>
      </c>
      <c r="AK1248" t="s">
        <v>100</v>
      </c>
      <c r="AM1248" s="23">
        <v>8.5000000000000006E-2</v>
      </c>
      <c r="AN1248" s="24">
        <f t="shared" si="310"/>
        <v>82123.766381766371</v>
      </c>
      <c r="AO1248" s="25">
        <f t="shared" si="299"/>
        <v>6980.520142450142</v>
      </c>
      <c r="AP1248" s="3">
        <f t="shared" si="311"/>
        <v>29700</v>
      </c>
      <c r="AQ1248" s="24">
        <f t="shared" si="300"/>
        <v>2524.5</v>
      </c>
      <c r="AR1248" s="24">
        <f t="shared" si="301"/>
        <v>121328.78652421651</v>
      </c>
      <c r="AS1248" s="24">
        <f t="shared" si="304"/>
        <v>111823.76638176637</v>
      </c>
      <c r="AT1248" t="s">
        <v>134</v>
      </c>
      <c r="AU1248" t="s">
        <v>134</v>
      </c>
      <c r="AV1248" t="s">
        <v>135</v>
      </c>
      <c r="AW1248" t="s">
        <v>4900</v>
      </c>
      <c r="AX1248" t="s">
        <v>136</v>
      </c>
      <c r="AY1248">
        <v>94.088300000000004</v>
      </c>
      <c r="AZ1248" s="3">
        <f t="shared" si="305"/>
        <v>1289.520445413686</v>
      </c>
      <c r="BA1248" s="24">
        <f t="shared" si="306"/>
        <v>111823.76638176637</v>
      </c>
      <c r="BB1248" s="24">
        <f t="shared" si="307"/>
        <v>9505.0201424501429</v>
      </c>
      <c r="BD1248" t="s">
        <v>103</v>
      </c>
      <c r="BE1248">
        <v>1</v>
      </c>
      <c r="BG1248" t="s">
        <v>5305</v>
      </c>
      <c r="BI1248" t="s">
        <v>262</v>
      </c>
      <c r="BN1248" t="s">
        <v>5097</v>
      </c>
      <c r="BO1248" t="s">
        <v>5061</v>
      </c>
      <c r="BP1248" t="s">
        <v>5062</v>
      </c>
      <c r="BS1248" t="e">
        <f>_xlfn.XLOOKUP(AV1248,#REF!,#REF!)</f>
        <v>#REF!</v>
      </c>
    </row>
    <row r="1249" spans="3:71" x14ac:dyDescent="0.2">
      <c r="C1249" t="s">
        <v>94</v>
      </c>
      <c r="E1249" t="s">
        <v>3928</v>
      </c>
      <c r="F1249" t="s">
        <v>3929</v>
      </c>
      <c r="G1249" t="s">
        <v>3930</v>
      </c>
      <c r="H1249" s="1">
        <v>45922</v>
      </c>
      <c r="J1249" t="s">
        <v>4708</v>
      </c>
      <c r="K1249">
        <v>12</v>
      </c>
      <c r="L1249" t="s">
        <v>4703</v>
      </c>
      <c r="M1249" t="s">
        <v>293</v>
      </c>
      <c r="N1249" t="s">
        <v>4668</v>
      </c>
      <c r="O1249" t="s">
        <v>98</v>
      </c>
      <c r="P1249" t="s">
        <v>99</v>
      </c>
      <c r="Q1249">
        <f t="shared" si="302"/>
        <v>31</v>
      </c>
      <c r="R1249" s="3">
        <v>425000</v>
      </c>
      <c r="S1249" s="3">
        <v>75833.333333333328</v>
      </c>
      <c r="T1249" s="20">
        <v>0</v>
      </c>
      <c r="U1249" s="3">
        <f t="shared" si="297"/>
        <v>0</v>
      </c>
      <c r="V1249" s="21"/>
      <c r="W1249" s="3">
        <v>1702.7243589743591</v>
      </c>
      <c r="X1249" s="3">
        <v>983.79629629629619</v>
      </c>
      <c r="Y1249" s="22">
        <v>177.08333333333331</v>
      </c>
      <c r="Z1249">
        <v>75</v>
      </c>
      <c r="AB1249" s="3">
        <v>0</v>
      </c>
      <c r="AC1249" s="3">
        <v>4167</v>
      </c>
      <c r="AD1249" s="3">
        <f t="shared" si="309"/>
        <v>82938.937321937308</v>
      </c>
      <c r="AE1249" s="3">
        <v>5687.5</v>
      </c>
      <c r="AG1249" s="3">
        <f t="shared" si="303"/>
        <v>88626.437321937308</v>
      </c>
      <c r="AJ1249" s="3">
        <v>0</v>
      </c>
      <c r="AK1249" t="s">
        <v>100</v>
      </c>
      <c r="AM1249" s="23">
        <v>8.5000000000000006E-2</v>
      </c>
      <c r="AN1249" s="24">
        <f t="shared" si="310"/>
        <v>88626.437321937308</v>
      </c>
      <c r="AO1249" s="25">
        <f t="shared" si="299"/>
        <v>7533.2471723646713</v>
      </c>
      <c r="AP1249" s="3">
        <f t="shared" si="311"/>
        <v>29700</v>
      </c>
      <c r="AQ1249" s="24">
        <f t="shared" si="300"/>
        <v>2524.5</v>
      </c>
      <c r="AR1249" s="24">
        <f t="shared" si="301"/>
        <v>128384.18449430198</v>
      </c>
      <c r="AS1249" s="24">
        <f t="shared" si="304"/>
        <v>118326.43732193731</v>
      </c>
      <c r="AT1249" t="s">
        <v>134</v>
      </c>
      <c r="AU1249" t="s">
        <v>134</v>
      </c>
      <c r="AV1249" t="s">
        <v>135</v>
      </c>
      <c r="AW1249" t="s">
        <v>4900</v>
      </c>
      <c r="AX1249" t="s">
        <v>136</v>
      </c>
      <c r="AY1249">
        <v>94.088300000000004</v>
      </c>
      <c r="AZ1249" s="3">
        <f t="shared" si="305"/>
        <v>1364.5074307252014</v>
      </c>
      <c r="BA1249" s="24">
        <f t="shared" si="306"/>
        <v>118326.43732193731</v>
      </c>
      <c r="BB1249" s="24">
        <f t="shared" si="307"/>
        <v>10057.747172364674</v>
      </c>
      <c r="BD1249" t="s">
        <v>103</v>
      </c>
      <c r="BE1249">
        <v>1</v>
      </c>
      <c r="BG1249" t="s">
        <v>5305</v>
      </c>
      <c r="BI1249" t="s">
        <v>262</v>
      </c>
      <c r="BN1249" t="s">
        <v>5097</v>
      </c>
      <c r="BO1249" t="s">
        <v>5061</v>
      </c>
      <c r="BP1249" t="s">
        <v>5062</v>
      </c>
      <c r="BS1249" t="e">
        <f>_xlfn.XLOOKUP(AV1249,#REF!,#REF!)</f>
        <v>#REF!</v>
      </c>
    </row>
    <row r="1250" spans="3:71" x14ac:dyDescent="0.2">
      <c r="C1250" t="s">
        <v>94</v>
      </c>
      <c r="E1250" t="s">
        <v>3931</v>
      </c>
      <c r="F1250" t="s">
        <v>3932</v>
      </c>
      <c r="G1250" t="s">
        <v>3933</v>
      </c>
      <c r="H1250" s="1">
        <v>45922</v>
      </c>
      <c r="J1250" t="s">
        <v>4708</v>
      </c>
      <c r="K1250">
        <v>12</v>
      </c>
      <c r="L1250" t="s">
        <v>4703</v>
      </c>
      <c r="M1250" t="s">
        <v>293</v>
      </c>
      <c r="N1250" t="s">
        <v>4668</v>
      </c>
      <c r="O1250" t="s">
        <v>98</v>
      </c>
      <c r="P1250" t="s">
        <v>99</v>
      </c>
      <c r="Q1250">
        <f t="shared" si="302"/>
        <v>31</v>
      </c>
      <c r="R1250" s="3">
        <v>425000</v>
      </c>
      <c r="S1250" s="3">
        <v>75833.333333333328</v>
      </c>
      <c r="T1250" s="20">
        <v>0</v>
      </c>
      <c r="U1250" s="3">
        <f t="shared" si="297"/>
        <v>0</v>
      </c>
      <c r="V1250" s="21"/>
      <c r="W1250" s="3">
        <v>1702.7243589743591</v>
      </c>
      <c r="X1250" s="3">
        <v>983.79629629629619</v>
      </c>
      <c r="Y1250" s="22">
        <v>177.08333333333331</v>
      </c>
      <c r="Z1250">
        <v>75</v>
      </c>
      <c r="AB1250" s="3">
        <v>0</v>
      </c>
      <c r="AC1250" s="3">
        <v>4167</v>
      </c>
      <c r="AD1250" s="3">
        <f t="shared" si="309"/>
        <v>82938.937321937308</v>
      </c>
      <c r="AE1250" s="3">
        <v>5687.5</v>
      </c>
      <c r="AG1250" s="3">
        <f t="shared" si="303"/>
        <v>88626.437321937308</v>
      </c>
      <c r="AJ1250" s="3">
        <v>0</v>
      </c>
      <c r="AK1250" t="s">
        <v>100</v>
      </c>
      <c r="AM1250" s="23">
        <v>8.5000000000000006E-2</v>
      </c>
      <c r="AN1250" s="24">
        <f t="shared" si="310"/>
        <v>88626.437321937308</v>
      </c>
      <c r="AO1250" s="25">
        <f t="shared" si="299"/>
        <v>7533.2471723646713</v>
      </c>
      <c r="AP1250" s="3">
        <f t="shared" si="311"/>
        <v>29700</v>
      </c>
      <c r="AQ1250" s="24">
        <f t="shared" si="300"/>
        <v>2524.5</v>
      </c>
      <c r="AR1250" s="24">
        <f t="shared" si="301"/>
        <v>128384.18449430198</v>
      </c>
      <c r="AS1250" s="24">
        <f t="shared" si="304"/>
        <v>118326.43732193731</v>
      </c>
      <c r="AT1250" t="s">
        <v>134</v>
      </c>
      <c r="AU1250" t="s">
        <v>134</v>
      </c>
      <c r="AV1250" t="s">
        <v>135</v>
      </c>
      <c r="AW1250" t="s">
        <v>4900</v>
      </c>
      <c r="AX1250" t="s">
        <v>136</v>
      </c>
      <c r="AY1250">
        <v>94.088300000000004</v>
      </c>
      <c r="AZ1250" s="3">
        <f t="shared" si="305"/>
        <v>1364.5074307252014</v>
      </c>
      <c r="BA1250" s="24">
        <f t="shared" si="306"/>
        <v>118326.43732193731</v>
      </c>
      <c r="BB1250" s="24">
        <f t="shared" si="307"/>
        <v>10057.747172364674</v>
      </c>
      <c r="BD1250" t="s">
        <v>103</v>
      </c>
      <c r="BE1250">
        <v>1</v>
      </c>
      <c r="BG1250" t="s">
        <v>5305</v>
      </c>
      <c r="BI1250" t="s">
        <v>262</v>
      </c>
      <c r="BN1250" t="s">
        <v>5097</v>
      </c>
      <c r="BO1250" t="s">
        <v>5061</v>
      </c>
      <c r="BP1250" t="s">
        <v>5062</v>
      </c>
      <c r="BS1250" t="e">
        <f>_xlfn.XLOOKUP(AV1250,#REF!,#REF!)</f>
        <v>#REF!</v>
      </c>
    </row>
    <row r="1251" spans="3:71" x14ac:dyDescent="0.2">
      <c r="C1251" t="s">
        <v>94</v>
      </c>
      <c r="E1251" t="s">
        <v>3934</v>
      </c>
      <c r="F1251" t="s">
        <v>3935</v>
      </c>
      <c r="G1251" t="s">
        <v>3936</v>
      </c>
      <c r="H1251" s="1">
        <v>45922</v>
      </c>
      <c r="J1251" t="s">
        <v>4678</v>
      </c>
      <c r="K1251">
        <v>15</v>
      </c>
      <c r="L1251" t="s">
        <v>4691</v>
      </c>
      <c r="M1251" t="s">
        <v>4444</v>
      </c>
      <c r="N1251" t="s">
        <v>4668</v>
      </c>
      <c r="O1251" t="s">
        <v>98</v>
      </c>
      <c r="P1251" t="s">
        <v>99</v>
      </c>
      <c r="Q1251">
        <f t="shared" si="302"/>
        <v>31</v>
      </c>
      <c r="R1251" s="3">
        <v>1025000</v>
      </c>
      <c r="S1251" s="3">
        <v>175833.33333333334</v>
      </c>
      <c r="T1251" s="20">
        <v>0</v>
      </c>
      <c r="U1251" s="3">
        <f t="shared" si="297"/>
        <v>0</v>
      </c>
      <c r="V1251" s="21"/>
      <c r="W1251" s="3">
        <v>4106.5705128205127</v>
      </c>
      <c r="X1251" s="3">
        <v>2372.6851851851852</v>
      </c>
      <c r="Y1251" s="22">
        <v>427.08333333333337</v>
      </c>
      <c r="Z1251">
        <v>75</v>
      </c>
      <c r="AB1251" s="3">
        <v>0</v>
      </c>
      <c r="AC1251" s="3">
        <v>4167</v>
      </c>
      <c r="AD1251" s="3">
        <f t="shared" si="309"/>
        <v>186981.67236467238</v>
      </c>
      <c r="AE1251" s="3">
        <v>7046.666666666667</v>
      </c>
      <c r="AG1251" s="3">
        <f t="shared" si="303"/>
        <v>194028.33903133904</v>
      </c>
      <c r="AJ1251" s="3">
        <v>0</v>
      </c>
      <c r="AK1251" t="s">
        <v>100</v>
      </c>
      <c r="AM1251" s="23">
        <v>0.1</v>
      </c>
      <c r="AN1251" s="24">
        <f t="shared" si="310"/>
        <v>194028.33903133904</v>
      </c>
      <c r="AO1251" s="25">
        <f t="shared" si="299"/>
        <v>19402.833903133906</v>
      </c>
      <c r="AP1251" s="3">
        <f t="shared" si="311"/>
        <v>29700</v>
      </c>
      <c r="AQ1251" s="24">
        <f t="shared" si="300"/>
        <v>2970</v>
      </c>
      <c r="AR1251" s="24">
        <f t="shared" si="301"/>
        <v>246101.17293447294</v>
      </c>
      <c r="AS1251" s="24">
        <f t="shared" si="304"/>
        <v>223728.33903133904</v>
      </c>
      <c r="AT1251" t="s">
        <v>134</v>
      </c>
      <c r="AU1251" t="s">
        <v>134</v>
      </c>
      <c r="AV1251" t="s">
        <v>135</v>
      </c>
      <c r="AW1251">
        <v>90326</v>
      </c>
      <c r="AX1251" t="s">
        <v>136</v>
      </c>
      <c r="AY1251">
        <v>94.088300000000004</v>
      </c>
      <c r="AZ1251" s="3">
        <f t="shared" si="305"/>
        <v>2615.640551848348</v>
      </c>
      <c r="BA1251" s="24">
        <f t="shared" si="306"/>
        <v>223728.33903133904</v>
      </c>
      <c r="BB1251" s="24">
        <f t="shared" si="307"/>
        <v>22372.833903133898</v>
      </c>
      <c r="BD1251" t="s">
        <v>103</v>
      </c>
      <c r="BE1251">
        <v>1</v>
      </c>
      <c r="BG1251" t="s">
        <v>5305</v>
      </c>
      <c r="BI1251" t="s">
        <v>598</v>
      </c>
      <c r="BN1251" t="s">
        <v>5128</v>
      </c>
      <c r="BO1251" t="s">
        <v>134</v>
      </c>
      <c r="BP1251" t="s">
        <v>5091</v>
      </c>
      <c r="BS1251" t="e">
        <f>_xlfn.XLOOKUP(AV1251,#REF!,#REF!)</f>
        <v>#REF!</v>
      </c>
    </row>
    <row r="1252" spans="3:71" x14ac:dyDescent="0.2">
      <c r="C1252" t="s">
        <v>94</v>
      </c>
      <c r="E1252" t="s">
        <v>3937</v>
      </c>
      <c r="F1252" t="s">
        <v>3938</v>
      </c>
      <c r="G1252" t="s">
        <v>3939</v>
      </c>
      <c r="H1252" s="1">
        <v>45922</v>
      </c>
      <c r="J1252" t="s">
        <v>4778</v>
      </c>
      <c r="K1252">
        <v>11</v>
      </c>
      <c r="L1252" t="s">
        <v>4791</v>
      </c>
      <c r="M1252" t="s">
        <v>4579</v>
      </c>
      <c r="N1252" t="s">
        <v>4668</v>
      </c>
      <c r="O1252" t="s">
        <v>98</v>
      </c>
      <c r="P1252" t="s">
        <v>99</v>
      </c>
      <c r="Q1252">
        <f t="shared" si="302"/>
        <v>31</v>
      </c>
      <c r="R1252" s="3">
        <v>323500</v>
      </c>
      <c r="S1252" s="3">
        <v>53916.666666666664</v>
      </c>
      <c r="T1252" s="20">
        <v>0</v>
      </c>
      <c r="U1252" s="3">
        <f t="shared" si="297"/>
        <v>0</v>
      </c>
      <c r="V1252" s="21"/>
      <c r="W1252" s="3">
        <v>1296.073717948718</v>
      </c>
      <c r="X1252" s="3">
        <v>748.84259259259261</v>
      </c>
      <c r="Y1252" s="22">
        <v>134.79166666666666</v>
      </c>
      <c r="Z1252">
        <v>75</v>
      </c>
      <c r="AB1252" s="3">
        <v>0</v>
      </c>
      <c r="AC1252" s="3">
        <v>4167</v>
      </c>
      <c r="AD1252" s="3">
        <f t="shared" si="309"/>
        <v>60338.374643874638</v>
      </c>
      <c r="AE1252" s="3">
        <v>23570.833333333332</v>
      </c>
      <c r="AG1252" s="3">
        <f t="shared" si="303"/>
        <v>83909.207977207974</v>
      </c>
      <c r="AJ1252" s="3">
        <v>0</v>
      </c>
      <c r="AK1252" t="s">
        <v>100</v>
      </c>
      <c r="AM1252" s="23">
        <v>8.5000000000000006E-2</v>
      </c>
      <c r="AN1252" s="24">
        <f t="shared" si="310"/>
        <v>83909.207977207974</v>
      </c>
      <c r="AO1252" s="25">
        <f t="shared" si="299"/>
        <v>7132.2826780626783</v>
      </c>
      <c r="AP1252" s="3">
        <f t="shared" si="311"/>
        <v>29700</v>
      </c>
      <c r="AQ1252" s="24">
        <f t="shared" si="300"/>
        <v>2524.5</v>
      </c>
      <c r="AR1252" s="24">
        <f t="shared" si="301"/>
        <v>123265.99065527065</v>
      </c>
      <c r="AS1252" s="24">
        <f t="shared" si="304"/>
        <v>113609.20797720797</v>
      </c>
      <c r="AT1252" t="s">
        <v>2255</v>
      </c>
      <c r="AU1252" t="s">
        <v>2255</v>
      </c>
      <c r="AV1252" t="s">
        <v>2255</v>
      </c>
      <c r="AW1252" t="s">
        <v>4987</v>
      </c>
      <c r="AX1252" t="s">
        <v>102</v>
      </c>
      <c r="AY1252">
        <v>108.643</v>
      </c>
      <c r="AZ1252" s="3">
        <f t="shared" si="305"/>
        <v>1134.5967126761102</v>
      </c>
      <c r="BA1252" s="24">
        <f t="shared" si="306"/>
        <v>113609.20797720797</v>
      </c>
      <c r="BB1252" s="24">
        <f t="shared" si="307"/>
        <v>9656.7826780626783</v>
      </c>
      <c r="BD1252" t="s">
        <v>103</v>
      </c>
      <c r="BE1252">
        <v>1</v>
      </c>
      <c r="BG1252" t="s">
        <v>5321</v>
      </c>
      <c r="BI1252" t="s">
        <v>509</v>
      </c>
      <c r="BN1252" t="s">
        <v>5222</v>
      </c>
      <c r="BO1252" t="s">
        <v>5223</v>
      </c>
      <c r="BP1252" t="s">
        <v>5123</v>
      </c>
      <c r="BS1252" t="e">
        <f>_xlfn.XLOOKUP(AV1252,#REF!,#REF!)</f>
        <v>#REF!</v>
      </c>
    </row>
    <row r="1253" spans="3:71" x14ac:dyDescent="0.2">
      <c r="C1253" t="s">
        <v>94</v>
      </c>
      <c r="E1253" t="s">
        <v>3940</v>
      </c>
      <c r="F1253" t="s">
        <v>3941</v>
      </c>
      <c r="G1253" t="s">
        <v>3942</v>
      </c>
      <c r="H1253" s="1">
        <v>45922</v>
      </c>
      <c r="J1253" t="s">
        <v>4697</v>
      </c>
      <c r="K1253">
        <v>14</v>
      </c>
      <c r="L1253" t="s">
        <v>4703</v>
      </c>
      <c r="M1253" t="s">
        <v>293</v>
      </c>
      <c r="N1253" t="s">
        <v>4668</v>
      </c>
      <c r="O1253" t="s">
        <v>98</v>
      </c>
      <c r="P1253" t="s">
        <v>99</v>
      </c>
      <c r="Q1253">
        <f t="shared" si="302"/>
        <v>31</v>
      </c>
      <c r="R1253" s="3">
        <v>700000</v>
      </c>
      <c r="S1253" s="3">
        <v>121666.66666666667</v>
      </c>
      <c r="T1253" s="20">
        <v>0</v>
      </c>
      <c r="U1253" s="3">
        <f t="shared" si="297"/>
        <v>0</v>
      </c>
      <c r="V1253" s="21"/>
      <c r="W1253" s="3">
        <v>2804.4871794871797</v>
      </c>
      <c r="X1253" s="3">
        <v>1620.3703703703707</v>
      </c>
      <c r="Y1253" s="22">
        <v>291.66666666666669</v>
      </c>
      <c r="Z1253">
        <v>75</v>
      </c>
      <c r="AB1253" s="3">
        <v>0</v>
      </c>
      <c r="AC1253" s="3">
        <v>4167</v>
      </c>
      <c r="AD1253" s="3">
        <f t="shared" si="309"/>
        <v>130625.19088319088</v>
      </c>
      <c r="AE1253" s="3">
        <v>5687.5</v>
      </c>
      <c r="AG1253" s="3">
        <f t="shared" si="303"/>
        <v>136312.69088319089</v>
      </c>
      <c r="AJ1253" s="3">
        <v>0</v>
      </c>
      <c r="AK1253" t="s">
        <v>100</v>
      </c>
      <c r="AM1253" s="23">
        <v>8.5000000000000006E-2</v>
      </c>
      <c r="AN1253" s="24">
        <f t="shared" si="310"/>
        <v>136312.69088319089</v>
      </c>
      <c r="AO1253" s="25">
        <f t="shared" si="299"/>
        <v>11586.578725071227</v>
      </c>
      <c r="AP1253" s="3">
        <f t="shared" si="311"/>
        <v>29700</v>
      </c>
      <c r="AQ1253" s="24">
        <f t="shared" si="300"/>
        <v>2524.5</v>
      </c>
      <c r="AR1253" s="24">
        <f t="shared" si="301"/>
        <v>180123.76960826211</v>
      </c>
      <c r="AS1253" s="24">
        <f t="shared" si="304"/>
        <v>166012.69088319089</v>
      </c>
      <c r="AT1253" t="s">
        <v>134</v>
      </c>
      <c r="AU1253" t="s">
        <v>134</v>
      </c>
      <c r="AV1253" t="s">
        <v>135</v>
      </c>
      <c r="AW1253">
        <v>90030</v>
      </c>
      <c r="AX1253" t="s">
        <v>136</v>
      </c>
      <c r="AY1253">
        <v>94.088300000000004</v>
      </c>
      <c r="AZ1253" s="3">
        <f t="shared" si="305"/>
        <v>1914.4119896763159</v>
      </c>
      <c r="BA1253" s="24">
        <f t="shared" si="306"/>
        <v>166012.69088319089</v>
      </c>
      <c r="BB1253" s="24">
        <f t="shared" si="307"/>
        <v>14111.078725071216</v>
      </c>
      <c r="BD1253" t="s">
        <v>103</v>
      </c>
      <c r="BE1253">
        <v>1</v>
      </c>
      <c r="BG1253" t="s">
        <v>5305</v>
      </c>
      <c r="BI1253" t="s">
        <v>531</v>
      </c>
      <c r="BN1253" t="s">
        <v>5125</v>
      </c>
      <c r="BO1253" t="s">
        <v>5061</v>
      </c>
      <c r="BP1253" t="s">
        <v>5062</v>
      </c>
      <c r="BS1253" t="e">
        <f>_xlfn.XLOOKUP(AV1253,#REF!,#REF!)</f>
        <v>#REF!</v>
      </c>
    </row>
    <row r="1254" spans="3:71" x14ac:dyDescent="0.2">
      <c r="C1254" t="s">
        <v>94</v>
      </c>
      <c r="E1254" t="s">
        <v>3943</v>
      </c>
      <c r="F1254" t="s">
        <v>3944</v>
      </c>
      <c r="G1254" t="s">
        <v>3945</v>
      </c>
      <c r="H1254" s="1">
        <v>45922</v>
      </c>
      <c r="J1254" t="s">
        <v>4678</v>
      </c>
      <c r="K1254">
        <v>15</v>
      </c>
      <c r="L1254" t="s">
        <v>4703</v>
      </c>
      <c r="M1254" t="s">
        <v>293</v>
      </c>
      <c r="N1254" t="s">
        <v>4668</v>
      </c>
      <c r="O1254" t="s">
        <v>98</v>
      </c>
      <c r="P1254" t="s">
        <v>99</v>
      </c>
      <c r="Q1254">
        <f t="shared" si="302"/>
        <v>31</v>
      </c>
      <c r="R1254" s="3">
        <v>805000</v>
      </c>
      <c r="S1254" s="3">
        <v>139166.66666666666</v>
      </c>
      <c r="T1254" s="20">
        <v>0</v>
      </c>
      <c r="U1254" s="3">
        <f t="shared" si="297"/>
        <v>0</v>
      </c>
      <c r="V1254" s="21"/>
      <c r="W1254" s="3">
        <v>3225.1602564102564</v>
      </c>
      <c r="X1254" s="3">
        <v>1863.4259259259259</v>
      </c>
      <c r="Y1254" s="22">
        <v>335.41666666666663</v>
      </c>
      <c r="Z1254">
        <v>75</v>
      </c>
      <c r="AB1254" s="3">
        <v>0</v>
      </c>
      <c r="AC1254" s="3">
        <v>5167</v>
      </c>
      <c r="AD1254" s="3">
        <f t="shared" si="309"/>
        <v>149832.66951566949</v>
      </c>
      <c r="AE1254" s="3">
        <v>5687.5</v>
      </c>
      <c r="AG1254" s="3">
        <f t="shared" si="303"/>
        <v>155520.16951566949</v>
      </c>
      <c r="AJ1254" s="3">
        <v>0</v>
      </c>
      <c r="AK1254" t="s">
        <v>100</v>
      </c>
      <c r="AM1254" s="23">
        <v>8.5000000000000006E-2</v>
      </c>
      <c r="AN1254" s="24">
        <f t="shared" si="310"/>
        <v>155520.16951566949</v>
      </c>
      <c r="AO1254" s="25">
        <f t="shared" si="299"/>
        <v>13219.214408831907</v>
      </c>
      <c r="AP1254" s="3">
        <f t="shared" si="311"/>
        <v>29700</v>
      </c>
      <c r="AQ1254" s="24">
        <f t="shared" si="300"/>
        <v>2524.5</v>
      </c>
      <c r="AR1254" s="24">
        <f t="shared" si="301"/>
        <v>200963.8839245014</v>
      </c>
      <c r="AS1254" s="24">
        <f t="shared" si="304"/>
        <v>185220.16951566949</v>
      </c>
      <c r="AT1254" t="s">
        <v>134</v>
      </c>
      <c r="AU1254" t="s">
        <v>134</v>
      </c>
      <c r="AV1254" t="s">
        <v>135</v>
      </c>
      <c r="AW1254">
        <v>35803</v>
      </c>
      <c r="AX1254" t="s">
        <v>136</v>
      </c>
      <c r="AY1254">
        <v>94.088300000000004</v>
      </c>
      <c r="AZ1254" s="3">
        <f t="shared" si="305"/>
        <v>2135.9072692832306</v>
      </c>
      <c r="BA1254" s="24">
        <f t="shared" si="306"/>
        <v>185220.16951566949</v>
      </c>
      <c r="BB1254" s="24">
        <f t="shared" si="307"/>
        <v>15743.714408831904</v>
      </c>
      <c r="BD1254" t="s">
        <v>103</v>
      </c>
      <c r="BE1254">
        <v>1</v>
      </c>
      <c r="BG1254" t="s">
        <v>5305</v>
      </c>
      <c r="BI1254" t="s">
        <v>262</v>
      </c>
      <c r="BN1254" t="s">
        <v>5115</v>
      </c>
      <c r="BO1254" t="s">
        <v>5061</v>
      </c>
      <c r="BP1254" t="s">
        <v>5135</v>
      </c>
      <c r="BS1254" t="e">
        <f>_xlfn.XLOOKUP(AV1254,#REF!,#REF!)</f>
        <v>#REF!</v>
      </c>
    </row>
    <row r="1255" spans="3:71" x14ac:dyDescent="0.2">
      <c r="C1255" t="s">
        <v>94</v>
      </c>
      <c r="E1255" t="s">
        <v>3946</v>
      </c>
      <c r="F1255" t="s">
        <v>3947</v>
      </c>
      <c r="G1255" t="s">
        <v>3948</v>
      </c>
      <c r="H1255" s="1">
        <v>45922</v>
      </c>
      <c r="J1255" t="s">
        <v>4702</v>
      </c>
      <c r="K1255">
        <v>13</v>
      </c>
      <c r="L1255" t="s">
        <v>4703</v>
      </c>
      <c r="M1255" t="s">
        <v>293</v>
      </c>
      <c r="N1255" t="s">
        <v>4668</v>
      </c>
      <c r="O1255" t="s">
        <v>98</v>
      </c>
      <c r="P1255" t="s">
        <v>99</v>
      </c>
      <c r="Q1255">
        <f t="shared" si="302"/>
        <v>31</v>
      </c>
      <c r="R1255" s="3">
        <v>563000</v>
      </c>
      <c r="S1255" s="3">
        <v>98833.333333333328</v>
      </c>
      <c r="T1255" s="20">
        <v>0</v>
      </c>
      <c r="U1255" s="3">
        <f t="shared" si="297"/>
        <v>0</v>
      </c>
      <c r="V1255" s="21"/>
      <c r="W1255" s="3">
        <v>2255.6089743589741</v>
      </c>
      <c r="X1255" s="3">
        <v>1303.2407407407406</v>
      </c>
      <c r="Y1255" s="22">
        <v>234.58333333333331</v>
      </c>
      <c r="Z1255">
        <v>75</v>
      </c>
      <c r="AB1255" s="3">
        <v>0</v>
      </c>
      <c r="AC1255" s="3">
        <v>4167</v>
      </c>
      <c r="AD1255" s="3">
        <f t="shared" si="309"/>
        <v>106868.76638176637</v>
      </c>
      <c r="AE1255" s="3">
        <v>5687.5</v>
      </c>
      <c r="AG1255" s="3">
        <f t="shared" si="303"/>
        <v>112556.26638176637</v>
      </c>
      <c r="AJ1255" s="3">
        <v>0</v>
      </c>
      <c r="AK1255" t="s">
        <v>100</v>
      </c>
      <c r="AM1255" s="23">
        <v>8.5000000000000006E-2</v>
      </c>
      <c r="AN1255" s="24">
        <f t="shared" si="310"/>
        <v>112556.26638176637</v>
      </c>
      <c r="AO1255" s="25">
        <f t="shared" si="299"/>
        <v>9567.2826424501418</v>
      </c>
      <c r="AP1255" s="3">
        <f t="shared" si="311"/>
        <v>29700</v>
      </c>
      <c r="AQ1255" s="24">
        <f t="shared" si="300"/>
        <v>2524.5</v>
      </c>
      <c r="AR1255" s="24">
        <f t="shared" si="301"/>
        <v>154348.04902421651</v>
      </c>
      <c r="AS1255" s="24">
        <f t="shared" si="304"/>
        <v>142256.26638176636</v>
      </c>
      <c r="AT1255" t="s">
        <v>134</v>
      </c>
      <c r="AU1255" t="s">
        <v>134</v>
      </c>
      <c r="AV1255" t="s">
        <v>135</v>
      </c>
      <c r="AW1255">
        <v>35803</v>
      </c>
      <c r="AX1255" t="s">
        <v>136</v>
      </c>
      <c r="AY1255">
        <v>94.088300000000004</v>
      </c>
      <c r="AZ1255" s="3">
        <f t="shared" si="305"/>
        <v>1640.4595366715787</v>
      </c>
      <c r="BA1255" s="24">
        <f t="shared" si="306"/>
        <v>142256.26638176636</v>
      </c>
      <c r="BB1255" s="24">
        <f t="shared" si="307"/>
        <v>12091.782642450155</v>
      </c>
      <c r="BD1255" t="s">
        <v>103</v>
      </c>
      <c r="BE1255">
        <v>1</v>
      </c>
      <c r="BG1255" t="s">
        <v>5305</v>
      </c>
      <c r="BI1255" t="s">
        <v>262</v>
      </c>
      <c r="BN1255" t="s">
        <v>5115</v>
      </c>
      <c r="BO1255" t="s">
        <v>5061</v>
      </c>
      <c r="BP1255" t="s">
        <v>5135</v>
      </c>
      <c r="BS1255" t="e">
        <f>_xlfn.XLOOKUP(AV1255,#REF!,#REF!)</f>
        <v>#REF!</v>
      </c>
    </row>
    <row r="1256" spans="3:71" x14ac:dyDescent="0.2">
      <c r="C1256" t="s">
        <v>94</v>
      </c>
      <c r="E1256" t="s">
        <v>3949</v>
      </c>
      <c r="F1256" t="s">
        <v>3950</v>
      </c>
      <c r="G1256" t="s">
        <v>3951</v>
      </c>
      <c r="H1256" s="1">
        <v>45922</v>
      </c>
      <c r="J1256" t="s">
        <v>4708</v>
      </c>
      <c r="K1256">
        <v>12</v>
      </c>
      <c r="L1256" t="s">
        <v>4703</v>
      </c>
      <c r="M1256" t="s">
        <v>293</v>
      </c>
      <c r="N1256" t="s">
        <v>4668</v>
      </c>
      <c r="O1256" t="s">
        <v>98</v>
      </c>
      <c r="P1256" t="s">
        <v>99</v>
      </c>
      <c r="Q1256">
        <f t="shared" si="302"/>
        <v>31</v>
      </c>
      <c r="R1256" s="3">
        <v>425000</v>
      </c>
      <c r="S1256" s="3">
        <v>75833.333333333328</v>
      </c>
      <c r="T1256" s="20">
        <v>0</v>
      </c>
      <c r="U1256" s="3">
        <f t="shared" si="297"/>
        <v>0</v>
      </c>
      <c r="V1256" s="21"/>
      <c r="W1256" s="3">
        <v>1702.7243589743591</v>
      </c>
      <c r="X1256" s="3">
        <v>983.79629629629619</v>
      </c>
      <c r="Y1256" s="22">
        <v>177.08333333333331</v>
      </c>
      <c r="Z1256">
        <v>75</v>
      </c>
      <c r="AB1256" s="3">
        <v>0</v>
      </c>
      <c r="AC1256" s="3">
        <v>4167</v>
      </c>
      <c r="AD1256" s="3">
        <f t="shared" si="309"/>
        <v>82938.937321937308</v>
      </c>
      <c r="AE1256" s="3">
        <v>5687.5</v>
      </c>
      <c r="AG1256" s="3">
        <f t="shared" si="303"/>
        <v>88626.437321937308</v>
      </c>
      <c r="AJ1256" s="3">
        <v>0</v>
      </c>
      <c r="AK1256" t="s">
        <v>100</v>
      </c>
      <c r="AM1256" s="23">
        <v>8.5000000000000006E-2</v>
      </c>
      <c r="AN1256" s="24">
        <f t="shared" si="310"/>
        <v>88626.437321937308</v>
      </c>
      <c r="AO1256" s="25">
        <f t="shared" si="299"/>
        <v>7533.2471723646713</v>
      </c>
      <c r="AP1256" s="3">
        <f t="shared" si="311"/>
        <v>29700</v>
      </c>
      <c r="AQ1256" s="24">
        <f t="shared" si="300"/>
        <v>2524.5</v>
      </c>
      <c r="AR1256" s="24">
        <f t="shared" si="301"/>
        <v>128384.18449430198</v>
      </c>
      <c r="AS1256" s="24">
        <f t="shared" si="304"/>
        <v>118326.43732193731</v>
      </c>
      <c r="AT1256" t="s">
        <v>134</v>
      </c>
      <c r="AU1256" t="s">
        <v>134</v>
      </c>
      <c r="AV1256" t="s">
        <v>135</v>
      </c>
      <c r="AW1256" t="s">
        <v>4900</v>
      </c>
      <c r="AX1256" t="s">
        <v>136</v>
      </c>
      <c r="AY1256">
        <v>94.088300000000004</v>
      </c>
      <c r="AZ1256" s="3">
        <f t="shared" si="305"/>
        <v>1364.5074307252014</v>
      </c>
      <c r="BA1256" s="24">
        <f t="shared" si="306"/>
        <v>118326.43732193731</v>
      </c>
      <c r="BB1256" s="24">
        <f t="shared" si="307"/>
        <v>10057.747172364674</v>
      </c>
      <c r="BD1256" t="s">
        <v>103</v>
      </c>
      <c r="BE1256">
        <v>1</v>
      </c>
      <c r="BG1256" t="s">
        <v>5305</v>
      </c>
      <c r="BI1256" t="s">
        <v>262</v>
      </c>
      <c r="BN1256" t="s">
        <v>5115</v>
      </c>
      <c r="BO1256" t="s">
        <v>5061</v>
      </c>
      <c r="BP1256" t="s">
        <v>5135</v>
      </c>
      <c r="BS1256" t="e">
        <f>_xlfn.XLOOKUP(AV1256,#REF!,#REF!)</f>
        <v>#REF!</v>
      </c>
    </row>
    <row r="1257" spans="3:71" x14ac:dyDescent="0.2">
      <c r="C1257" t="s">
        <v>94</v>
      </c>
      <c r="E1257" t="s">
        <v>3952</v>
      </c>
      <c r="F1257" t="s">
        <v>3953</v>
      </c>
      <c r="G1257" t="s">
        <v>3954</v>
      </c>
      <c r="H1257" s="1">
        <v>45922</v>
      </c>
      <c r="J1257" t="s">
        <v>4708</v>
      </c>
      <c r="K1257">
        <v>12</v>
      </c>
      <c r="L1257" t="s">
        <v>4703</v>
      </c>
      <c r="M1257" t="s">
        <v>293</v>
      </c>
      <c r="N1257" t="s">
        <v>4668</v>
      </c>
      <c r="O1257" t="s">
        <v>98</v>
      </c>
      <c r="P1257" t="s">
        <v>99</v>
      </c>
      <c r="Q1257">
        <f t="shared" si="302"/>
        <v>31</v>
      </c>
      <c r="R1257" s="3">
        <v>425000</v>
      </c>
      <c r="S1257" s="3">
        <v>75833.333333333328</v>
      </c>
      <c r="T1257" s="20">
        <v>0</v>
      </c>
      <c r="U1257" s="3">
        <f t="shared" si="297"/>
        <v>0</v>
      </c>
      <c r="V1257" s="21"/>
      <c r="W1257" s="3">
        <v>1702.7243589743591</v>
      </c>
      <c r="X1257" s="3">
        <v>983.79629629629619</v>
      </c>
      <c r="Y1257" s="22">
        <v>177.08333333333331</v>
      </c>
      <c r="Z1257">
        <v>75</v>
      </c>
      <c r="AB1257" s="3">
        <v>0</v>
      </c>
      <c r="AC1257" s="3">
        <v>4167</v>
      </c>
      <c r="AD1257" s="3">
        <f t="shared" si="309"/>
        <v>82938.937321937308</v>
      </c>
      <c r="AE1257" s="3">
        <v>5687.5</v>
      </c>
      <c r="AG1257" s="3">
        <f t="shared" si="303"/>
        <v>88626.437321937308</v>
      </c>
      <c r="AJ1257" s="3">
        <v>0</v>
      </c>
      <c r="AK1257" t="s">
        <v>100</v>
      </c>
      <c r="AM1257" s="23">
        <v>8.5000000000000006E-2</v>
      </c>
      <c r="AN1257" s="24">
        <f t="shared" si="310"/>
        <v>88626.437321937308</v>
      </c>
      <c r="AO1257" s="25">
        <f t="shared" si="299"/>
        <v>7533.2471723646713</v>
      </c>
      <c r="AP1257" s="3">
        <f t="shared" si="311"/>
        <v>29700</v>
      </c>
      <c r="AQ1257" s="24">
        <f t="shared" si="300"/>
        <v>2524.5</v>
      </c>
      <c r="AR1257" s="24">
        <f t="shared" si="301"/>
        <v>128384.18449430198</v>
      </c>
      <c r="AS1257" s="24">
        <f t="shared" si="304"/>
        <v>118326.43732193731</v>
      </c>
      <c r="AT1257" t="s">
        <v>134</v>
      </c>
      <c r="AU1257" t="s">
        <v>134</v>
      </c>
      <c r="AV1257" t="s">
        <v>135</v>
      </c>
      <c r="AW1257">
        <v>35802</v>
      </c>
      <c r="AX1257" t="s">
        <v>136</v>
      </c>
      <c r="AY1257">
        <v>94.088300000000004</v>
      </c>
      <c r="AZ1257" s="3">
        <f t="shared" si="305"/>
        <v>1364.5074307252014</v>
      </c>
      <c r="BA1257" s="24">
        <f t="shared" si="306"/>
        <v>118326.43732193731</v>
      </c>
      <c r="BB1257" s="24">
        <f t="shared" si="307"/>
        <v>10057.747172364674</v>
      </c>
      <c r="BD1257" t="s">
        <v>103</v>
      </c>
      <c r="BE1257">
        <v>1</v>
      </c>
      <c r="BG1257" t="s">
        <v>5305</v>
      </c>
      <c r="BI1257" t="s">
        <v>262</v>
      </c>
      <c r="BN1257" t="s">
        <v>5110</v>
      </c>
      <c r="BO1257" t="s">
        <v>5061</v>
      </c>
      <c r="BP1257" t="s">
        <v>5062</v>
      </c>
      <c r="BS1257" t="e">
        <f>_xlfn.XLOOKUP(AV1257,#REF!,#REF!)</f>
        <v>#REF!</v>
      </c>
    </row>
    <row r="1258" spans="3:71" x14ac:dyDescent="0.2">
      <c r="C1258" t="s">
        <v>94</v>
      </c>
      <c r="E1258" t="s">
        <v>3955</v>
      </c>
      <c r="F1258" t="s">
        <v>3956</v>
      </c>
      <c r="G1258" t="s">
        <v>3957</v>
      </c>
      <c r="H1258" s="1">
        <v>45922</v>
      </c>
      <c r="J1258" t="s">
        <v>4702</v>
      </c>
      <c r="K1258">
        <v>13</v>
      </c>
      <c r="L1258" t="s">
        <v>4691</v>
      </c>
      <c r="M1258" t="s">
        <v>4444</v>
      </c>
      <c r="N1258" t="s">
        <v>4668</v>
      </c>
      <c r="O1258" t="s">
        <v>98</v>
      </c>
      <c r="P1258" t="s">
        <v>99</v>
      </c>
      <c r="Q1258">
        <f t="shared" si="302"/>
        <v>31</v>
      </c>
      <c r="R1258" s="3">
        <v>620000</v>
      </c>
      <c r="S1258" s="3">
        <v>108333.33333333333</v>
      </c>
      <c r="T1258" s="20">
        <v>0</v>
      </c>
      <c r="U1258" s="3">
        <f t="shared" si="297"/>
        <v>0</v>
      </c>
      <c r="V1258" s="21"/>
      <c r="W1258" s="3">
        <v>2483.9743589743589</v>
      </c>
      <c r="X1258" s="3">
        <v>1435.1851851851852</v>
      </c>
      <c r="Y1258" s="22">
        <v>258.33333333333331</v>
      </c>
      <c r="Z1258">
        <v>75</v>
      </c>
      <c r="AB1258" s="3">
        <v>0</v>
      </c>
      <c r="AC1258" s="3">
        <v>4167</v>
      </c>
      <c r="AD1258" s="3">
        <f t="shared" si="309"/>
        <v>116752.8262108262</v>
      </c>
      <c r="AE1258" s="3">
        <v>7046.666666666667</v>
      </c>
      <c r="AG1258" s="3">
        <f t="shared" si="303"/>
        <v>123799.49287749287</v>
      </c>
      <c r="AJ1258" s="3">
        <v>0</v>
      </c>
      <c r="AK1258" t="s">
        <v>100</v>
      </c>
      <c r="AM1258" s="23">
        <v>0.1</v>
      </c>
      <c r="AN1258" s="24">
        <f t="shared" si="310"/>
        <v>123799.49287749287</v>
      </c>
      <c r="AO1258" s="25">
        <f t="shared" si="299"/>
        <v>12379.949287749288</v>
      </c>
      <c r="AP1258" s="3">
        <f t="shared" si="311"/>
        <v>29700</v>
      </c>
      <c r="AQ1258" s="24">
        <f t="shared" si="300"/>
        <v>2970</v>
      </c>
      <c r="AR1258" s="24">
        <f t="shared" si="301"/>
        <v>168849.44216524216</v>
      </c>
      <c r="AS1258" s="24">
        <f t="shared" si="304"/>
        <v>153499.49287749286</v>
      </c>
      <c r="AT1258" t="s">
        <v>134</v>
      </c>
      <c r="AU1258" t="s">
        <v>134</v>
      </c>
      <c r="AV1258" t="s">
        <v>135</v>
      </c>
      <c r="AW1258">
        <v>37208</v>
      </c>
      <c r="AX1258" t="s">
        <v>136</v>
      </c>
      <c r="AY1258">
        <v>94.088300000000004</v>
      </c>
      <c r="AZ1258" s="3">
        <f t="shared" si="305"/>
        <v>1794.5848970088964</v>
      </c>
      <c r="BA1258" s="24">
        <f t="shared" si="306"/>
        <v>153499.49287749286</v>
      </c>
      <c r="BB1258" s="24">
        <f t="shared" si="307"/>
        <v>15349.949287749303</v>
      </c>
      <c r="BD1258" t="s">
        <v>103</v>
      </c>
      <c r="BE1258">
        <v>1</v>
      </c>
      <c r="BG1258" t="s">
        <v>5305</v>
      </c>
      <c r="BI1258" t="s">
        <v>435</v>
      </c>
      <c r="BN1258" t="s">
        <v>5119</v>
      </c>
      <c r="BO1258" t="s">
        <v>5132</v>
      </c>
      <c r="BP1258" t="s">
        <v>5186</v>
      </c>
      <c r="BS1258" t="e">
        <f>_xlfn.XLOOKUP(AV1258,#REF!,#REF!)</f>
        <v>#REF!</v>
      </c>
    </row>
    <row r="1259" spans="3:71" x14ac:dyDescent="0.2">
      <c r="C1259" t="s">
        <v>94</v>
      </c>
      <c r="E1259" t="s">
        <v>3958</v>
      </c>
      <c r="F1259" t="s">
        <v>3959</v>
      </c>
      <c r="G1259" t="s">
        <v>3960</v>
      </c>
      <c r="H1259" s="1">
        <v>45929</v>
      </c>
      <c r="J1259" t="s">
        <v>4708</v>
      </c>
      <c r="K1259">
        <v>12</v>
      </c>
      <c r="L1259" t="s">
        <v>4703</v>
      </c>
      <c r="M1259" t="s">
        <v>293</v>
      </c>
      <c r="N1259" t="s">
        <v>4668</v>
      </c>
      <c r="O1259" t="s">
        <v>98</v>
      </c>
      <c r="P1259" t="s">
        <v>99</v>
      </c>
      <c r="Q1259">
        <f t="shared" si="302"/>
        <v>31</v>
      </c>
      <c r="R1259" s="3">
        <v>425000</v>
      </c>
      <c r="S1259" s="3">
        <v>75833.333333333328</v>
      </c>
      <c r="T1259" s="20">
        <v>0</v>
      </c>
      <c r="U1259" s="3">
        <f t="shared" si="297"/>
        <v>0</v>
      </c>
      <c r="V1259" s="21"/>
      <c r="W1259" s="3">
        <v>1702.7243589743591</v>
      </c>
      <c r="X1259" s="3">
        <v>983.79629629629619</v>
      </c>
      <c r="Y1259" s="22">
        <v>177.08333333333331</v>
      </c>
      <c r="Z1259">
        <v>75</v>
      </c>
      <c r="AB1259" s="3">
        <v>0</v>
      </c>
      <c r="AC1259" s="3">
        <v>4167</v>
      </c>
      <c r="AD1259" s="3">
        <f t="shared" si="309"/>
        <v>82938.937321937308</v>
      </c>
      <c r="AE1259" s="3">
        <v>5687.5</v>
      </c>
      <c r="AG1259" s="3">
        <f t="shared" si="303"/>
        <v>88626.437321937308</v>
      </c>
      <c r="AJ1259" s="3">
        <v>0</v>
      </c>
      <c r="AK1259" t="s">
        <v>100</v>
      </c>
      <c r="AM1259" s="23">
        <v>8.5000000000000006E-2</v>
      </c>
      <c r="AN1259" s="24">
        <f t="shared" si="310"/>
        <v>88626.437321937308</v>
      </c>
      <c r="AO1259" s="25">
        <f t="shared" si="299"/>
        <v>7533.2471723646713</v>
      </c>
      <c r="AP1259" s="3">
        <f t="shared" si="311"/>
        <v>29700</v>
      </c>
      <c r="AQ1259" s="24">
        <f t="shared" si="300"/>
        <v>2524.5</v>
      </c>
      <c r="AR1259" s="24">
        <f t="shared" si="301"/>
        <v>128384.18449430198</v>
      </c>
      <c r="AS1259" s="24">
        <f t="shared" si="304"/>
        <v>118326.43732193731</v>
      </c>
      <c r="AT1259" t="s">
        <v>134</v>
      </c>
      <c r="AU1259" t="s">
        <v>134</v>
      </c>
      <c r="AV1259" t="s">
        <v>135</v>
      </c>
      <c r="AW1259">
        <v>35802</v>
      </c>
      <c r="AX1259" t="s">
        <v>136</v>
      </c>
      <c r="AY1259">
        <v>94.088300000000004</v>
      </c>
      <c r="AZ1259" s="3">
        <f t="shared" si="305"/>
        <v>1364.5074307252014</v>
      </c>
      <c r="BA1259" s="24">
        <f t="shared" si="306"/>
        <v>118326.43732193731</v>
      </c>
      <c r="BB1259" s="24">
        <f t="shared" si="307"/>
        <v>10057.747172364674</v>
      </c>
      <c r="BD1259" t="s">
        <v>103</v>
      </c>
      <c r="BE1259">
        <v>1</v>
      </c>
      <c r="BG1259" t="s">
        <v>5305</v>
      </c>
      <c r="BI1259" t="s">
        <v>199</v>
      </c>
      <c r="BN1259" t="s">
        <v>5060</v>
      </c>
      <c r="BO1259" t="s">
        <v>5061</v>
      </c>
      <c r="BP1259" t="s">
        <v>5062</v>
      </c>
      <c r="BS1259" t="e">
        <f>_xlfn.XLOOKUP(AV1259,#REF!,#REF!)</f>
        <v>#REF!</v>
      </c>
    </row>
    <row r="1260" spans="3:71" x14ac:dyDescent="0.2">
      <c r="C1260" t="s">
        <v>94</v>
      </c>
      <c r="E1260" t="s">
        <v>3961</v>
      </c>
      <c r="F1260" t="s">
        <v>3962</v>
      </c>
      <c r="G1260" t="s">
        <v>3963</v>
      </c>
      <c r="H1260" s="1">
        <v>45929</v>
      </c>
      <c r="J1260" t="s">
        <v>4697</v>
      </c>
      <c r="K1260">
        <v>14</v>
      </c>
      <c r="L1260" t="s">
        <v>4703</v>
      </c>
      <c r="M1260" t="s">
        <v>293</v>
      </c>
      <c r="N1260" t="s">
        <v>4668</v>
      </c>
      <c r="O1260" t="s">
        <v>98</v>
      </c>
      <c r="P1260" t="s">
        <v>99</v>
      </c>
      <c r="Q1260">
        <f t="shared" si="302"/>
        <v>31</v>
      </c>
      <c r="R1260" s="3">
        <v>1000000</v>
      </c>
      <c r="S1260" s="3">
        <v>171666.66666666666</v>
      </c>
      <c r="T1260" s="20">
        <v>0</v>
      </c>
      <c r="U1260" s="3">
        <f t="shared" si="297"/>
        <v>0</v>
      </c>
      <c r="V1260" s="21"/>
      <c r="W1260" s="3">
        <v>4006.4102564102559</v>
      </c>
      <c r="X1260" s="3">
        <v>2314.8148148148148</v>
      </c>
      <c r="Y1260" s="22">
        <v>416.66666666666663</v>
      </c>
      <c r="Z1260">
        <v>75</v>
      </c>
      <c r="AB1260" s="3">
        <v>0</v>
      </c>
      <c r="AC1260" s="3">
        <v>4167</v>
      </c>
      <c r="AD1260" s="3">
        <f t="shared" si="309"/>
        <v>182646.55840455837</v>
      </c>
      <c r="AE1260" s="3">
        <v>5687.5</v>
      </c>
      <c r="AG1260" s="3">
        <f t="shared" si="303"/>
        <v>188334.05840455837</v>
      </c>
      <c r="AJ1260" s="3">
        <v>0</v>
      </c>
      <c r="AK1260" t="s">
        <v>100</v>
      </c>
      <c r="AM1260" s="23">
        <v>8.5000000000000006E-2</v>
      </c>
      <c r="AN1260" s="24">
        <f t="shared" si="310"/>
        <v>188334.05840455837</v>
      </c>
      <c r="AO1260" s="25">
        <f t="shared" si="299"/>
        <v>16008.394964387462</v>
      </c>
      <c r="AP1260" s="3">
        <f t="shared" si="311"/>
        <v>29700</v>
      </c>
      <c r="AQ1260" s="24">
        <f t="shared" si="300"/>
        <v>2524.5</v>
      </c>
      <c r="AR1260" s="24">
        <f t="shared" si="301"/>
        <v>236566.95336894583</v>
      </c>
      <c r="AS1260" s="24">
        <f t="shared" si="304"/>
        <v>218034.05840455837</v>
      </c>
      <c r="AT1260" t="s">
        <v>134</v>
      </c>
      <c r="AU1260" t="s">
        <v>134</v>
      </c>
      <c r="AV1260" t="s">
        <v>135</v>
      </c>
      <c r="AW1260">
        <v>94643</v>
      </c>
      <c r="AX1260" t="s">
        <v>136</v>
      </c>
      <c r="AY1260">
        <v>94.088300000000004</v>
      </c>
      <c r="AZ1260" s="3">
        <f t="shared" si="305"/>
        <v>2514.3078721684401</v>
      </c>
      <c r="BA1260" s="24">
        <f t="shared" si="306"/>
        <v>218034.05840455837</v>
      </c>
      <c r="BB1260" s="24">
        <f t="shared" si="307"/>
        <v>18532.894964387466</v>
      </c>
      <c r="BD1260" t="s">
        <v>103</v>
      </c>
      <c r="BE1260">
        <v>1</v>
      </c>
      <c r="BG1260" t="s">
        <v>5305</v>
      </c>
      <c r="BI1260" t="s">
        <v>471</v>
      </c>
      <c r="BN1260" t="s">
        <v>5121</v>
      </c>
      <c r="BO1260" t="s">
        <v>5061</v>
      </c>
      <c r="BP1260" t="s">
        <v>5062</v>
      </c>
      <c r="BS1260" t="e">
        <f>_xlfn.XLOOKUP(AV1260,#REF!,#REF!)</f>
        <v>#REF!</v>
      </c>
    </row>
    <row r="1261" spans="3:71" x14ac:dyDescent="0.2">
      <c r="C1261" t="s">
        <v>94</v>
      </c>
      <c r="E1261" t="s">
        <v>3964</v>
      </c>
      <c r="F1261" t="s">
        <v>3965</v>
      </c>
      <c r="G1261" t="s">
        <v>3966</v>
      </c>
      <c r="H1261" s="1">
        <v>45929</v>
      </c>
      <c r="J1261" t="s">
        <v>4708</v>
      </c>
      <c r="K1261">
        <v>12</v>
      </c>
      <c r="L1261" t="s">
        <v>4691</v>
      </c>
      <c r="M1261" t="s">
        <v>4444</v>
      </c>
      <c r="N1261" t="s">
        <v>4668</v>
      </c>
      <c r="O1261" t="s">
        <v>98</v>
      </c>
      <c r="P1261" t="s">
        <v>99</v>
      </c>
      <c r="Q1261">
        <f t="shared" si="302"/>
        <v>31</v>
      </c>
      <c r="R1261" s="3">
        <v>400000</v>
      </c>
      <c r="S1261" s="3">
        <v>66666.666666666672</v>
      </c>
      <c r="T1261" s="20">
        <v>0</v>
      </c>
      <c r="U1261" s="3">
        <f t="shared" si="297"/>
        <v>0</v>
      </c>
      <c r="V1261" s="21"/>
      <c r="W1261" s="3">
        <v>1602.5641025641025</v>
      </c>
      <c r="X1261" s="3">
        <v>925.92592592592598</v>
      </c>
      <c r="Y1261" s="22">
        <v>166.66666666666669</v>
      </c>
      <c r="Z1261">
        <v>75</v>
      </c>
      <c r="AB1261" s="3">
        <v>0</v>
      </c>
      <c r="AC1261" s="3">
        <v>4167</v>
      </c>
      <c r="AD1261" s="3">
        <f t="shared" si="309"/>
        <v>73603.823361823379</v>
      </c>
      <c r="AE1261" s="3">
        <v>7046.666666666667</v>
      </c>
      <c r="AG1261" s="3">
        <f t="shared" si="303"/>
        <v>80650.49002849005</v>
      </c>
      <c r="AJ1261" s="3">
        <v>0</v>
      </c>
      <c r="AK1261" t="s">
        <v>100</v>
      </c>
      <c r="AM1261" s="23">
        <v>0.1</v>
      </c>
      <c r="AN1261" s="24">
        <f t="shared" si="310"/>
        <v>80650.49002849005</v>
      </c>
      <c r="AO1261" s="25">
        <f t="shared" si="299"/>
        <v>8065.0490028490058</v>
      </c>
      <c r="AP1261" s="3">
        <f t="shared" si="311"/>
        <v>29700</v>
      </c>
      <c r="AQ1261" s="24">
        <f t="shared" si="300"/>
        <v>2970</v>
      </c>
      <c r="AR1261" s="24">
        <f t="shared" si="301"/>
        <v>121385.53903133905</v>
      </c>
      <c r="AS1261" s="24">
        <f t="shared" si="304"/>
        <v>110350.49002849005</v>
      </c>
      <c r="AT1261" t="s">
        <v>134</v>
      </c>
      <c r="AU1261" t="s">
        <v>134</v>
      </c>
      <c r="AV1261" t="s">
        <v>135</v>
      </c>
      <c r="AW1261">
        <v>90292</v>
      </c>
      <c r="AX1261" t="s">
        <v>136</v>
      </c>
      <c r="AY1261">
        <v>94.088300000000004</v>
      </c>
      <c r="AZ1261" s="3">
        <f t="shared" si="305"/>
        <v>1290.1236288820082</v>
      </c>
      <c r="BA1261" s="24">
        <f t="shared" si="306"/>
        <v>110350.49002849005</v>
      </c>
      <c r="BB1261" s="24">
        <f t="shared" si="307"/>
        <v>11035.049002849002</v>
      </c>
      <c r="BD1261" t="s">
        <v>103</v>
      </c>
      <c r="BE1261">
        <v>1</v>
      </c>
      <c r="BG1261" t="s">
        <v>5305</v>
      </c>
      <c r="BI1261" t="s">
        <v>540</v>
      </c>
      <c r="BN1261" t="s">
        <v>5119</v>
      </c>
      <c r="BO1261" t="s">
        <v>5132</v>
      </c>
      <c r="BP1261" t="s">
        <v>5091</v>
      </c>
      <c r="BS1261" t="e">
        <f>_xlfn.XLOOKUP(AV1261,#REF!,#REF!)</f>
        <v>#REF!</v>
      </c>
    </row>
    <row r="1262" spans="3:71" x14ac:dyDescent="0.2">
      <c r="C1262" t="s">
        <v>94</v>
      </c>
      <c r="E1262" t="s">
        <v>3967</v>
      </c>
      <c r="F1262" t="s">
        <v>3968</v>
      </c>
      <c r="G1262" t="s">
        <v>3969</v>
      </c>
      <c r="H1262" s="1">
        <v>45929</v>
      </c>
      <c r="J1262" t="s">
        <v>4678</v>
      </c>
      <c r="K1262">
        <v>15</v>
      </c>
      <c r="L1262" t="s">
        <v>4703</v>
      </c>
      <c r="M1262" t="s">
        <v>293</v>
      </c>
      <c r="N1262" t="s">
        <v>4911</v>
      </c>
      <c r="O1262" t="s">
        <v>98</v>
      </c>
      <c r="P1262" t="s">
        <v>99</v>
      </c>
      <c r="Q1262">
        <f t="shared" si="302"/>
        <v>31</v>
      </c>
      <c r="R1262" s="3">
        <v>935000</v>
      </c>
      <c r="S1262" s="3">
        <v>160833.33333333334</v>
      </c>
      <c r="T1262" s="20">
        <v>0</v>
      </c>
      <c r="U1262" s="3">
        <f t="shared" ref="U1262:U1325" si="312">+S1262*T1262</f>
        <v>0</v>
      </c>
      <c r="V1262" s="21"/>
      <c r="W1262" s="3">
        <v>3745.9935897435894</v>
      </c>
      <c r="X1262" s="3">
        <v>2164.3518518518522</v>
      </c>
      <c r="Y1262" s="22">
        <v>389.58333333333337</v>
      </c>
      <c r="Z1262">
        <v>75</v>
      </c>
      <c r="AB1262" s="3">
        <v>0</v>
      </c>
      <c r="AC1262" s="3">
        <v>4167</v>
      </c>
      <c r="AD1262" s="3">
        <f t="shared" si="309"/>
        <v>171375.26210826213</v>
      </c>
      <c r="AE1262" s="3">
        <v>5687.5</v>
      </c>
      <c r="AG1262" s="3">
        <f t="shared" si="303"/>
        <v>177062.76210826213</v>
      </c>
      <c r="AJ1262" s="3">
        <v>0</v>
      </c>
      <c r="AK1262" t="s">
        <v>100</v>
      </c>
      <c r="AM1262" s="23">
        <v>8.5000000000000006E-2</v>
      </c>
      <c r="AN1262" s="24">
        <f t="shared" si="310"/>
        <v>177062.76210826213</v>
      </c>
      <c r="AO1262" s="25">
        <f t="shared" si="299"/>
        <v>15050.334779202283</v>
      </c>
      <c r="AP1262" s="3">
        <v>0</v>
      </c>
      <c r="AQ1262" s="24">
        <f t="shared" si="300"/>
        <v>0</v>
      </c>
      <c r="AR1262" s="24">
        <f t="shared" si="301"/>
        <v>192113.0968874644</v>
      </c>
      <c r="AS1262" s="24">
        <f t="shared" si="304"/>
        <v>177062.76210826213</v>
      </c>
      <c r="AT1262" t="s">
        <v>632</v>
      </c>
      <c r="AU1262" t="s">
        <v>1837</v>
      </c>
      <c r="AV1262" t="s">
        <v>1838</v>
      </c>
      <c r="AW1262" t="s">
        <v>4945</v>
      </c>
      <c r="AX1262" t="s">
        <v>169</v>
      </c>
      <c r="AY1262">
        <v>1</v>
      </c>
      <c r="AZ1262" s="3">
        <f t="shared" si="305"/>
        <v>192113.0968874644</v>
      </c>
      <c r="BA1262" s="24">
        <f t="shared" si="306"/>
        <v>177062.76210826213</v>
      </c>
      <c r="BB1262" s="24">
        <f t="shared" si="307"/>
        <v>15050.334779202269</v>
      </c>
      <c r="BD1262" t="s">
        <v>103</v>
      </c>
      <c r="BE1262">
        <v>1</v>
      </c>
      <c r="BG1262" t="s">
        <v>5317</v>
      </c>
      <c r="BI1262" t="s">
        <v>531</v>
      </c>
      <c r="BN1262" t="s">
        <v>5125</v>
      </c>
      <c r="BO1262" t="s">
        <v>5074</v>
      </c>
      <c r="BP1262" t="s">
        <v>5062</v>
      </c>
      <c r="BS1262" t="e">
        <f>_xlfn.XLOOKUP(AV1262,#REF!,#REF!)</f>
        <v>#REF!</v>
      </c>
    </row>
    <row r="1263" spans="3:71" x14ac:dyDescent="0.2">
      <c r="C1263" t="s">
        <v>94</v>
      </c>
      <c r="E1263" t="s">
        <v>3970</v>
      </c>
      <c r="F1263" t="s">
        <v>3971</v>
      </c>
      <c r="G1263" t="s">
        <v>3972</v>
      </c>
      <c r="H1263" s="1">
        <v>45929</v>
      </c>
      <c r="J1263" t="s">
        <v>4708</v>
      </c>
      <c r="K1263">
        <v>12</v>
      </c>
      <c r="L1263" t="s">
        <v>4703</v>
      </c>
      <c r="M1263" t="s">
        <v>293</v>
      </c>
      <c r="N1263" t="s">
        <v>4911</v>
      </c>
      <c r="O1263" t="s">
        <v>98</v>
      </c>
      <c r="P1263" t="s">
        <v>99</v>
      </c>
      <c r="Q1263">
        <f t="shared" si="302"/>
        <v>31</v>
      </c>
      <c r="R1263" s="3">
        <v>350000</v>
      </c>
      <c r="S1263" s="3">
        <v>58333.333333333336</v>
      </c>
      <c r="T1263" s="20">
        <v>0</v>
      </c>
      <c r="U1263" s="3">
        <f t="shared" si="312"/>
        <v>0</v>
      </c>
      <c r="V1263" s="21">
        <v>7800</v>
      </c>
      <c r="W1263" s="3">
        <v>1402.2435897435898</v>
      </c>
      <c r="X1263" s="3">
        <v>810.18518518518533</v>
      </c>
      <c r="Y1263" s="22">
        <v>145.83333333333334</v>
      </c>
      <c r="Z1263">
        <v>75</v>
      </c>
      <c r="AB1263" s="3">
        <v>0</v>
      </c>
      <c r="AC1263" s="3">
        <v>4167</v>
      </c>
      <c r="AD1263" s="3">
        <f t="shared" si="309"/>
        <v>72733.595441595447</v>
      </c>
      <c r="AE1263" s="3">
        <v>5687.5</v>
      </c>
      <c r="AG1263" s="3">
        <f t="shared" si="303"/>
        <v>78421.095441595447</v>
      </c>
      <c r="AI1263" s="3">
        <v>5100</v>
      </c>
      <c r="AJ1263" s="3">
        <v>0</v>
      </c>
      <c r="AK1263" t="s">
        <v>100</v>
      </c>
      <c r="AM1263" s="23">
        <v>8.5000000000000006E-2</v>
      </c>
      <c r="AN1263" s="24">
        <f t="shared" si="310"/>
        <v>83521.095441595447</v>
      </c>
      <c r="AO1263" s="25">
        <f t="shared" si="299"/>
        <v>7099.2931125356135</v>
      </c>
      <c r="AP1263" s="3">
        <v>0</v>
      </c>
      <c r="AQ1263" s="24">
        <f t="shared" si="300"/>
        <v>0</v>
      </c>
      <c r="AR1263" s="24">
        <f t="shared" si="301"/>
        <v>90620.388554131059</v>
      </c>
      <c r="AS1263" s="24">
        <f t="shared" si="304"/>
        <v>83521.095441595447</v>
      </c>
      <c r="AT1263" t="s">
        <v>632</v>
      </c>
      <c r="AU1263" t="s">
        <v>1837</v>
      </c>
      <c r="AV1263" t="s">
        <v>1838</v>
      </c>
      <c r="AW1263" t="s">
        <v>4957</v>
      </c>
      <c r="AX1263" t="s">
        <v>169</v>
      </c>
      <c r="AY1263">
        <v>1</v>
      </c>
      <c r="AZ1263" s="3">
        <f t="shared" si="305"/>
        <v>90620.388554131059</v>
      </c>
      <c r="BA1263" s="24">
        <f t="shared" si="306"/>
        <v>83521.095441595447</v>
      </c>
      <c r="BB1263" s="24">
        <f t="shared" si="307"/>
        <v>7099.2931125356117</v>
      </c>
      <c r="BD1263" t="s">
        <v>103</v>
      </c>
      <c r="BE1263">
        <v>1</v>
      </c>
      <c r="BG1263" t="s">
        <v>5317</v>
      </c>
      <c r="BI1263" t="s">
        <v>199</v>
      </c>
      <c r="BN1263" t="s">
        <v>5138</v>
      </c>
      <c r="BO1263" t="s">
        <v>5061</v>
      </c>
      <c r="BP1263" t="s">
        <v>5144</v>
      </c>
      <c r="BS1263" t="e">
        <f>_xlfn.XLOOKUP(AV1263,#REF!,#REF!)</f>
        <v>#REF!</v>
      </c>
    </row>
    <row r="1264" spans="3:71" x14ac:dyDescent="0.2">
      <c r="C1264" t="s">
        <v>94</v>
      </c>
      <c r="E1264" t="s">
        <v>3973</v>
      </c>
      <c r="F1264" t="s">
        <v>3974</v>
      </c>
      <c r="G1264" t="s">
        <v>3975</v>
      </c>
      <c r="H1264" s="1">
        <v>45929</v>
      </c>
      <c r="J1264" t="s">
        <v>4697</v>
      </c>
      <c r="K1264">
        <v>14</v>
      </c>
      <c r="L1264" t="s">
        <v>4783</v>
      </c>
      <c r="M1264" t="s">
        <v>3525</v>
      </c>
      <c r="N1264" t="s">
        <v>4668</v>
      </c>
      <c r="O1264" t="s">
        <v>98</v>
      </c>
      <c r="P1264" t="s">
        <v>99</v>
      </c>
      <c r="Q1264">
        <f t="shared" si="302"/>
        <v>31</v>
      </c>
      <c r="R1264" s="3">
        <v>670000</v>
      </c>
      <c r="S1264" s="3">
        <v>111666.66666666667</v>
      </c>
      <c r="T1264" s="20">
        <v>0</v>
      </c>
      <c r="U1264" s="3">
        <f t="shared" si="312"/>
        <v>0</v>
      </c>
      <c r="V1264" s="21"/>
      <c r="W1264" s="3">
        <v>2684.2948717948721</v>
      </c>
      <c r="X1264" s="3">
        <v>1550.9259259259261</v>
      </c>
      <c r="Y1264" s="22">
        <v>279.16666666666669</v>
      </c>
      <c r="Z1264">
        <v>75</v>
      </c>
      <c r="AB1264" s="3">
        <v>0</v>
      </c>
      <c r="AC1264" s="3">
        <v>5167</v>
      </c>
      <c r="AD1264" s="3">
        <f t="shared" si="309"/>
        <v>121423.05413105414</v>
      </c>
      <c r="AE1264" s="3">
        <v>13617.5</v>
      </c>
      <c r="AG1264" s="3">
        <f t="shared" si="303"/>
        <v>135040.55413105414</v>
      </c>
      <c r="AJ1264" s="3">
        <v>0</v>
      </c>
      <c r="AK1264" t="s">
        <v>100</v>
      </c>
      <c r="AM1264" s="23">
        <v>8.5000000000000006E-2</v>
      </c>
      <c r="AN1264" s="24">
        <f t="shared" si="310"/>
        <v>135040.55413105414</v>
      </c>
      <c r="AO1264" s="25">
        <f t="shared" si="299"/>
        <v>11478.447101139604</v>
      </c>
      <c r="AP1264" s="3">
        <f t="shared" ref="AP1264:AP1271" si="313">+(29700/31)*Q1264</f>
        <v>29700</v>
      </c>
      <c r="AQ1264" s="24">
        <f t="shared" si="300"/>
        <v>2524.5</v>
      </c>
      <c r="AR1264" s="24">
        <f t="shared" si="301"/>
        <v>178743.50123219375</v>
      </c>
      <c r="AS1264" s="24">
        <f t="shared" si="304"/>
        <v>164740.55413105414</v>
      </c>
      <c r="AT1264" t="s">
        <v>134</v>
      </c>
      <c r="AU1264" t="s">
        <v>134</v>
      </c>
      <c r="AV1264" t="s">
        <v>135</v>
      </c>
      <c r="AW1264">
        <v>37214</v>
      </c>
      <c r="AX1264" t="s">
        <v>136</v>
      </c>
      <c r="AY1264">
        <v>94.088300000000004</v>
      </c>
      <c r="AZ1264" s="3">
        <f t="shared" si="305"/>
        <v>1899.7420639143629</v>
      </c>
      <c r="BA1264" s="24">
        <f t="shared" si="306"/>
        <v>164740.55413105414</v>
      </c>
      <c r="BB1264" s="24">
        <f t="shared" si="307"/>
        <v>14002.947101139609</v>
      </c>
      <c r="BD1264" t="s">
        <v>103</v>
      </c>
      <c r="BE1264">
        <v>1</v>
      </c>
      <c r="BG1264" t="s">
        <v>5305</v>
      </c>
      <c r="BI1264" t="s">
        <v>2047</v>
      </c>
      <c r="BN1264" t="s">
        <v>5197</v>
      </c>
      <c r="BO1264" t="s">
        <v>5071</v>
      </c>
      <c r="BP1264" t="s">
        <v>5072</v>
      </c>
      <c r="BS1264" t="e">
        <f>_xlfn.XLOOKUP(AV1264,#REF!,#REF!)</f>
        <v>#REF!</v>
      </c>
    </row>
    <row r="1265" spans="3:71" x14ac:dyDescent="0.2">
      <c r="C1265" t="s">
        <v>94</v>
      </c>
      <c r="E1265" t="s">
        <v>3976</v>
      </c>
      <c r="F1265" t="s">
        <v>3977</v>
      </c>
      <c r="G1265" t="s">
        <v>3978</v>
      </c>
      <c r="H1265" s="1">
        <v>45929</v>
      </c>
      <c r="J1265" t="s">
        <v>4778</v>
      </c>
      <c r="K1265">
        <v>11</v>
      </c>
      <c r="L1265" t="s">
        <v>4667</v>
      </c>
      <c r="M1265" t="s">
        <v>3984</v>
      </c>
      <c r="N1265" t="s">
        <v>4668</v>
      </c>
      <c r="O1265" t="s">
        <v>98</v>
      </c>
      <c r="P1265" t="s">
        <v>99</v>
      </c>
      <c r="Q1265">
        <f t="shared" si="302"/>
        <v>31</v>
      </c>
      <c r="R1265" s="3">
        <v>270000</v>
      </c>
      <c r="S1265" s="3">
        <v>45000</v>
      </c>
      <c r="T1265" s="20">
        <v>0</v>
      </c>
      <c r="U1265" s="3">
        <f t="shared" si="312"/>
        <v>0</v>
      </c>
      <c r="V1265" s="21"/>
      <c r="W1265" s="3">
        <v>1081.7307692307693</v>
      </c>
      <c r="X1265" s="3">
        <v>625</v>
      </c>
      <c r="Y1265" s="22">
        <v>112.5</v>
      </c>
      <c r="Z1265">
        <v>75</v>
      </c>
      <c r="AB1265" s="3">
        <v>0</v>
      </c>
      <c r="AC1265" s="3">
        <v>4167</v>
      </c>
      <c r="AD1265" s="3">
        <f t="shared" si="309"/>
        <v>51061.230769230766</v>
      </c>
      <c r="AE1265" s="3">
        <v>4154.166666666667</v>
      </c>
      <c r="AG1265" s="3">
        <f t="shared" si="303"/>
        <v>55215.39743589743</v>
      </c>
      <c r="AJ1265" s="3">
        <v>0</v>
      </c>
      <c r="AK1265" t="s">
        <v>100</v>
      </c>
      <c r="AM1265" s="23">
        <v>0.05</v>
      </c>
      <c r="AN1265" s="24">
        <f t="shared" si="310"/>
        <v>55215.39743589743</v>
      </c>
      <c r="AO1265" s="25">
        <f t="shared" si="299"/>
        <v>2760.7698717948715</v>
      </c>
      <c r="AP1265" s="3">
        <f t="shared" si="313"/>
        <v>29700</v>
      </c>
      <c r="AQ1265" s="24">
        <f t="shared" si="300"/>
        <v>1485</v>
      </c>
      <c r="AR1265" s="24">
        <f t="shared" si="301"/>
        <v>89161.167307692303</v>
      </c>
      <c r="AS1265" s="24">
        <f t="shared" si="304"/>
        <v>84915.397435897437</v>
      </c>
      <c r="AT1265" t="s">
        <v>4779</v>
      </c>
      <c r="AU1265" t="s">
        <v>188</v>
      </c>
      <c r="AV1265" t="s">
        <v>189</v>
      </c>
      <c r="AW1265">
        <v>2750</v>
      </c>
      <c r="AX1265" t="s">
        <v>190</v>
      </c>
      <c r="AY1265">
        <v>65.109899999999996</v>
      </c>
      <c r="AZ1265" s="3">
        <f t="shared" si="305"/>
        <v>1369.3949354505583</v>
      </c>
      <c r="BA1265" s="24">
        <f t="shared" si="306"/>
        <v>84915.397435897437</v>
      </c>
      <c r="BB1265" s="24">
        <f t="shared" si="307"/>
        <v>4245.769871794866</v>
      </c>
      <c r="BD1265" t="s">
        <v>103</v>
      </c>
      <c r="BE1265">
        <v>1</v>
      </c>
      <c r="BG1265" t="s">
        <v>5308</v>
      </c>
      <c r="BI1265" t="s">
        <v>144</v>
      </c>
      <c r="BN1265" t="s">
        <v>5067</v>
      </c>
      <c r="BO1265" t="s">
        <v>188</v>
      </c>
      <c r="BP1265" t="s">
        <v>5084</v>
      </c>
      <c r="BS1265" t="e">
        <f>_xlfn.XLOOKUP(AV1265,#REF!,#REF!)</f>
        <v>#REF!</v>
      </c>
    </row>
    <row r="1266" spans="3:71" x14ac:dyDescent="0.2">
      <c r="C1266" t="s">
        <v>94</v>
      </c>
      <c r="E1266" t="s">
        <v>3979</v>
      </c>
      <c r="F1266" t="s">
        <v>3980</v>
      </c>
      <c r="G1266" t="s">
        <v>3981</v>
      </c>
      <c r="H1266" s="1">
        <v>45929</v>
      </c>
      <c r="J1266" t="s">
        <v>4778</v>
      </c>
      <c r="K1266">
        <v>11</v>
      </c>
      <c r="L1266" t="s">
        <v>4667</v>
      </c>
      <c r="M1266" t="s">
        <v>3984</v>
      </c>
      <c r="N1266" t="s">
        <v>4668</v>
      </c>
      <c r="O1266" t="s">
        <v>98</v>
      </c>
      <c r="P1266" t="s">
        <v>99</v>
      </c>
      <c r="Q1266">
        <f t="shared" si="302"/>
        <v>31</v>
      </c>
      <c r="R1266" s="3">
        <v>291150</v>
      </c>
      <c r="S1266" s="3">
        <v>48525</v>
      </c>
      <c r="T1266" s="20">
        <v>0</v>
      </c>
      <c r="U1266" s="3">
        <f t="shared" si="312"/>
        <v>0</v>
      </c>
      <c r="V1266" s="21"/>
      <c r="W1266" s="3">
        <v>1166.4663461538462</v>
      </c>
      <c r="X1266" s="3">
        <v>673.95833333333337</v>
      </c>
      <c r="Y1266" s="22">
        <v>121.3125</v>
      </c>
      <c r="Z1266">
        <v>75</v>
      </c>
      <c r="AB1266" s="3">
        <v>0</v>
      </c>
      <c r="AC1266" s="3">
        <v>4167</v>
      </c>
      <c r="AD1266" s="3">
        <f t="shared" si="309"/>
        <v>54728.73717948718</v>
      </c>
      <c r="AE1266" s="3">
        <v>4154.166666666667</v>
      </c>
      <c r="AG1266" s="3">
        <f t="shared" si="303"/>
        <v>58882.903846153844</v>
      </c>
      <c r="AJ1266" s="3">
        <v>0</v>
      </c>
      <c r="AK1266" t="s">
        <v>100</v>
      </c>
      <c r="AM1266" s="23">
        <v>0.05</v>
      </c>
      <c r="AN1266" s="24">
        <f t="shared" si="310"/>
        <v>58882.903846153844</v>
      </c>
      <c r="AO1266" s="25">
        <f t="shared" si="299"/>
        <v>2944.1451923076925</v>
      </c>
      <c r="AP1266" s="3">
        <f t="shared" si="313"/>
        <v>29700</v>
      </c>
      <c r="AQ1266" s="24">
        <f t="shared" si="300"/>
        <v>1485</v>
      </c>
      <c r="AR1266" s="24">
        <f t="shared" si="301"/>
        <v>93012.049038461526</v>
      </c>
      <c r="AS1266" s="24">
        <f t="shared" si="304"/>
        <v>88582.903846153844</v>
      </c>
      <c r="AT1266" t="s">
        <v>4779</v>
      </c>
      <c r="AU1266" t="s">
        <v>188</v>
      </c>
      <c r="AV1266" t="s">
        <v>189</v>
      </c>
      <c r="AW1266">
        <v>2750</v>
      </c>
      <c r="AX1266" t="s">
        <v>190</v>
      </c>
      <c r="AY1266">
        <v>65.109899999999996</v>
      </c>
      <c r="AZ1266" s="3">
        <f t="shared" si="305"/>
        <v>1428.5392703484652</v>
      </c>
      <c r="BA1266" s="24">
        <f t="shared" si="306"/>
        <v>88582.903846153844</v>
      </c>
      <c r="BB1266" s="24">
        <f t="shared" si="307"/>
        <v>4429.145192307682</v>
      </c>
      <c r="BD1266" t="s">
        <v>103</v>
      </c>
      <c r="BE1266">
        <v>1</v>
      </c>
      <c r="BG1266" t="s">
        <v>5308</v>
      </c>
      <c r="BI1266" t="s">
        <v>144</v>
      </c>
      <c r="BN1266" t="s">
        <v>5067</v>
      </c>
      <c r="BO1266" t="s">
        <v>188</v>
      </c>
      <c r="BP1266" t="s">
        <v>5084</v>
      </c>
      <c r="BS1266" t="e">
        <f>_xlfn.XLOOKUP(AV1266,#REF!,#REF!)</f>
        <v>#REF!</v>
      </c>
    </row>
    <row r="1267" spans="3:71" x14ac:dyDescent="0.2">
      <c r="C1267" t="s">
        <v>94</v>
      </c>
      <c r="E1267" t="s">
        <v>3982</v>
      </c>
      <c r="F1267" t="s">
        <v>3983</v>
      </c>
      <c r="G1267" t="s">
        <v>3984</v>
      </c>
      <c r="H1267" s="1">
        <v>45936</v>
      </c>
      <c r="J1267" t="s">
        <v>4978</v>
      </c>
      <c r="K1267">
        <v>20</v>
      </c>
      <c r="L1267" t="s">
        <v>4667</v>
      </c>
      <c r="M1267" t="s">
        <v>295</v>
      </c>
      <c r="N1267" t="s">
        <v>4668</v>
      </c>
      <c r="O1267" t="s">
        <v>294</v>
      </c>
      <c r="P1267" t="s">
        <v>99</v>
      </c>
      <c r="Q1267">
        <f t="shared" si="302"/>
        <v>31</v>
      </c>
      <c r="R1267" s="3">
        <v>4500000</v>
      </c>
      <c r="S1267" s="3">
        <v>750000</v>
      </c>
      <c r="T1267" s="20">
        <v>0.22</v>
      </c>
      <c r="U1267" s="3">
        <f t="shared" si="312"/>
        <v>165000</v>
      </c>
      <c r="V1267" s="21"/>
      <c r="W1267" s="3">
        <v>18028.846153846152</v>
      </c>
      <c r="X1267" s="3">
        <v>10416.666666666666</v>
      </c>
      <c r="Y1267" s="22">
        <v>1875</v>
      </c>
      <c r="Z1267">
        <v>75</v>
      </c>
      <c r="AB1267" s="3">
        <v>0</v>
      </c>
      <c r="AC1267" s="3">
        <v>4167</v>
      </c>
      <c r="AD1267" s="3">
        <f t="shared" si="309"/>
        <v>949562.51282051275</v>
      </c>
      <c r="AE1267" s="3">
        <v>4154.166666666667</v>
      </c>
      <c r="AG1267" s="3">
        <f t="shared" si="303"/>
        <v>953716.67948717938</v>
      </c>
      <c r="AJ1267" s="3">
        <v>0</v>
      </c>
      <c r="AK1267" t="s">
        <v>100</v>
      </c>
      <c r="AM1267" s="23">
        <v>0.05</v>
      </c>
      <c r="AN1267" s="24">
        <f t="shared" si="310"/>
        <v>953716.67948717938</v>
      </c>
      <c r="AO1267" s="25">
        <f t="shared" si="299"/>
        <v>47685.833974358975</v>
      </c>
      <c r="AP1267" s="3">
        <f t="shared" si="313"/>
        <v>29700</v>
      </c>
      <c r="AQ1267" s="24">
        <f t="shared" si="300"/>
        <v>1485</v>
      </c>
      <c r="AR1267" s="24">
        <f t="shared" si="301"/>
        <v>1032587.5134615384</v>
      </c>
      <c r="AS1267" s="24">
        <f t="shared" si="304"/>
        <v>983416.67948717938</v>
      </c>
      <c r="AT1267" t="s">
        <v>4815</v>
      </c>
      <c r="AU1267" t="s">
        <v>297</v>
      </c>
      <c r="AV1267" t="s">
        <v>297</v>
      </c>
      <c r="AW1267" t="s">
        <v>4817</v>
      </c>
      <c r="AX1267" t="s">
        <v>169</v>
      </c>
      <c r="AY1267">
        <v>1</v>
      </c>
      <c r="AZ1267" s="3">
        <f t="shared" si="305"/>
        <v>1032587.5134615384</v>
      </c>
      <c r="BA1267" s="24">
        <f t="shared" si="306"/>
        <v>983416.67948717938</v>
      </c>
      <c r="BB1267" s="24">
        <f t="shared" si="307"/>
        <v>49170.833974358975</v>
      </c>
      <c r="BD1267" t="s">
        <v>103</v>
      </c>
      <c r="BE1267">
        <v>1</v>
      </c>
      <c r="BG1267" t="s">
        <v>170</v>
      </c>
      <c r="BI1267" t="s">
        <v>144</v>
      </c>
      <c r="BN1267" t="s">
        <v>5070</v>
      </c>
      <c r="BO1267" t="s">
        <v>5167</v>
      </c>
      <c r="BP1267" t="s">
        <v>5167</v>
      </c>
    </row>
    <row r="1268" spans="3:71" x14ac:dyDescent="0.2">
      <c r="C1268" t="s">
        <v>94</v>
      </c>
      <c r="E1268" t="s">
        <v>3985</v>
      </c>
      <c r="F1268" t="s">
        <v>3986</v>
      </c>
      <c r="G1268" t="s">
        <v>3987</v>
      </c>
      <c r="H1268" s="1">
        <v>45936</v>
      </c>
      <c r="J1268" t="s">
        <v>4702</v>
      </c>
      <c r="K1268">
        <v>13</v>
      </c>
      <c r="L1268" t="s">
        <v>4691</v>
      </c>
      <c r="M1268" t="s">
        <v>4444</v>
      </c>
      <c r="N1268" t="s">
        <v>4668</v>
      </c>
      <c r="O1268" t="s">
        <v>98</v>
      </c>
      <c r="P1268" t="s">
        <v>99</v>
      </c>
      <c r="Q1268">
        <f t="shared" si="302"/>
        <v>31</v>
      </c>
      <c r="R1268" s="3">
        <v>619300</v>
      </c>
      <c r="S1268" s="3">
        <v>103216.66666666667</v>
      </c>
      <c r="T1268" s="20">
        <v>0</v>
      </c>
      <c r="U1268" s="3">
        <f t="shared" si="312"/>
        <v>0</v>
      </c>
      <c r="V1268" s="21"/>
      <c r="W1268" s="3">
        <v>2481.1698717948721</v>
      </c>
      <c r="X1268" s="3">
        <v>1433.5648148148148</v>
      </c>
      <c r="Y1268" s="22">
        <v>258.04166666666669</v>
      </c>
      <c r="Z1268">
        <v>75</v>
      </c>
      <c r="AB1268" s="3">
        <v>0</v>
      </c>
      <c r="AC1268" s="3">
        <v>4167</v>
      </c>
      <c r="AD1268" s="3">
        <f t="shared" si="309"/>
        <v>111631.44301994304</v>
      </c>
      <c r="AE1268" s="3">
        <v>7046.666666666667</v>
      </c>
      <c r="AG1268" s="3">
        <f t="shared" si="303"/>
        <v>118678.10968660971</v>
      </c>
      <c r="AJ1268" s="3">
        <v>0</v>
      </c>
      <c r="AK1268" t="s">
        <v>100</v>
      </c>
      <c r="AM1268" s="23">
        <v>0.1</v>
      </c>
      <c r="AN1268" s="24">
        <f t="shared" si="310"/>
        <v>118678.10968660971</v>
      </c>
      <c r="AO1268" s="25">
        <f t="shared" si="299"/>
        <v>11867.810968660971</v>
      </c>
      <c r="AP1268" s="3">
        <f t="shared" si="313"/>
        <v>29700</v>
      </c>
      <c r="AQ1268" s="24">
        <f t="shared" si="300"/>
        <v>2970</v>
      </c>
      <c r="AR1268" s="24">
        <f t="shared" si="301"/>
        <v>163215.92065527069</v>
      </c>
      <c r="AS1268" s="24">
        <f t="shared" si="304"/>
        <v>148378.10968660971</v>
      </c>
      <c r="AT1268" t="s">
        <v>134</v>
      </c>
      <c r="AU1268" t="s">
        <v>134</v>
      </c>
      <c r="AV1268" t="s">
        <v>135</v>
      </c>
      <c r="AW1268">
        <v>90324</v>
      </c>
      <c r="AX1268" t="s">
        <v>136</v>
      </c>
      <c r="AY1268">
        <v>94.088300000000004</v>
      </c>
      <c r="AZ1268" s="3">
        <f t="shared" si="305"/>
        <v>1734.7100612432223</v>
      </c>
      <c r="BA1268" s="24">
        <f t="shared" si="306"/>
        <v>148378.10968660971</v>
      </c>
      <c r="BB1268" s="24">
        <f t="shared" si="307"/>
        <v>14837.810968660982</v>
      </c>
      <c r="BD1268" t="s">
        <v>103</v>
      </c>
      <c r="BE1268">
        <v>1</v>
      </c>
      <c r="BG1268" t="s">
        <v>5305</v>
      </c>
      <c r="BI1268" t="s">
        <v>451</v>
      </c>
      <c r="BN1268" t="s">
        <v>4450</v>
      </c>
      <c r="BO1268" t="s">
        <v>134</v>
      </c>
      <c r="BP1268" t="s">
        <v>5091</v>
      </c>
      <c r="BS1268" t="e">
        <f>_xlfn.XLOOKUP(AV1268,#REF!,#REF!)</f>
        <v>#REF!</v>
      </c>
    </row>
    <row r="1269" spans="3:71" x14ac:dyDescent="0.2">
      <c r="C1269" t="s">
        <v>94</v>
      </c>
      <c r="E1269" t="s">
        <v>3988</v>
      </c>
      <c r="F1269" t="s">
        <v>3989</v>
      </c>
      <c r="G1269" t="s">
        <v>3990</v>
      </c>
      <c r="H1269" s="1">
        <v>45936</v>
      </c>
      <c r="J1269" t="s">
        <v>4708</v>
      </c>
      <c r="K1269">
        <v>12</v>
      </c>
      <c r="L1269" t="s">
        <v>4703</v>
      </c>
      <c r="M1269" t="s">
        <v>293</v>
      </c>
      <c r="N1269" t="s">
        <v>4668</v>
      </c>
      <c r="O1269" t="s">
        <v>98</v>
      </c>
      <c r="P1269" t="s">
        <v>99</v>
      </c>
      <c r="Q1269">
        <f t="shared" si="302"/>
        <v>31</v>
      </c>
      <c r="R1269" s="3">
        <v>500000</v>
      </c>
      <c r="S1269" s="3">
        <v>88333.333333333328</v>
      </c>
      <c r="T1269" s="20">
        <v>0</v>
      </c>
      <c r="U1269" s="3">
        <f t="shared" si="312"/>
        <v>0</v>
      </c>
      <c r="V1269" s="21"/>
      <c r="W1269" s="3">
        <v>2003.2051282051279</v>
      </c>
      <c r="X1269" s="3">
        <v>1157.4074074074074</v>
      </c>
      <c r="Y1269" s="22">
        <v>208.33333333333331</v>
      </c>
      <c r="Z1269">
        <v>75</v>
      </c>
      <c r="AB1269" s="3">
        <v>0</v>
      </c>
      <c r="AC1269" s="3">
        <v>4167</v>
      </c>
      <c r="AD1269" s="3">
        <f t="shared" si="309"/>
        <v>95944.279202279184</v>
      </c>
      <c r="AE1269" s="3">
        <v>5687.5</v>
      </c>
      <c r="AG1269" s="3">
        <f t="shared" si="303"/>
        <v>101631.77920227918</v>
      </c>
      <c r="AJ1269" s="3">
        <v>0</v>
      </c>
      <c r="AK1269" t="s">
        <v>100</v>
      </c>
      <c r="AM1269" s="23">
        <v>8.5000000000000006E-2</v>
      </c>
      <c r="AN1269" s="24">
        <f t="shared" si="310"/>
        <v>101631.77920227918</v>
      </c>
      <c r="AO1269" s="25">
        <f t="shared" si="299"/>
        <v>8638.7012321937309</v>
      </c>
      <c r="AP1269" s="3">
        <f t="shared" si="313"/>
        <v>29700</v>
      </c>
      <c r="AQ1269" s="24">
        <f t="shared" si="300"/>
        <v>2524.5</v>
      </c>
      <c r="AR1269" s="24">
        <f t="shared" si="301"/>
        <v>142494.98043447291</v>
      </c>
      <c r="AS1269" s="24">
        <f t="shared" si="304"/>
        <v>131331.77920227917</v>
      </c>
      <c r="AT1269" t="s">
        <v>134</v>
      </c>
      <c r="AU1269" t="s">
        <v>134</v>
      </c>
      <c r="AV1269" t="s">
        <v>135</v>
      </c>
      <c r="AW1269">
        <v>35802</v>
      </c>
      <c r="AX1269" t="s">
        <v>136</v>
      </c>
      <c r="AY1269">
        <v>94.088300000000004</v>
      </c>
      <c r="AZ1269" s="3">
        <f t="shared" si="305"/>
        <v>1514.4814013482326</v>
      </c>
      <c r="BA1269" s="24">
        <f t="shared" si="306"/>
        <v>131331.77920227917</v>
      </c>
      <c r="BB1269" s="24">
        <f t="shared" si="307"/>
        <v>11163.201232193736</v>
      </c>
      <c r="BD1269" t="s">
        <v>103</v>
      </c>
      <c r="BE1269">
        <v>1</v>
      </c>
      <c r="BG1269" t="s">
        <v>5305</v>
      </c>
      <c r="BI1269" t="s">
        <v>262</v>
      </c>
      <c r="BN1269" t="s">
        <v>5110</v>
      </c>
      <c r="BO1269" t="s">
        <v>5061</v>
      </c>
      <c r="BP1269" t="s">
        <v>5062</v>
      </c>
      <c r="BS1269" t="e">
        <f>_xlfn.XLOOKUP(AV1269,#REF!,#REF!)</f>
        <v>#REF!</v>
      </c>
    </row>
    <row r="1270" spans="3:71" x14ac:dyDescent="0.2">
      <c r="C1270" t="s">
        <v>94</v>
      </c>
      <c r="E1270" t="s">
        <v>3991</v>
      </c>
      <c r="F1270" t="s">
        <v>3992</v>
      </c>
      <c r="G1270" t="s">
        <v>3993</v>
      </c>
      <c r="H1270" s="1">
        <v>45936</v>
      </c>
      <c r="J1270" t="s">
        <v>4697</v>
      </c>
      <c r="K1270">
        <v>14</v>
      </c>
      <c r="L1270" t="s">
        <v>4703</v>
      </c>
      <c r="M1270" t="s">
        <v>293</v>
      </c>
      <c r="N1270" t="s">
        <v>4668</v>
      </c>
      <c r="O1270" t="s">
        <v>98</v>
      </c>
      <c r="P1270" t="s">
        <v>99</v>
      </c>
      <c r="Q1270">
        <f t="shared" si="302"/>
        <v>31</v>
      </c>
      <c r="R1270" s="3">
        <v>800000</v>
      </c>
      <c r="S1270" s="3">
        <v>138333.33333333334</v>
      </c>
      <c r="T1270" s="20">
        <v>0</v>
      </c>
      <c r="U1270" s="3">
        <f t="shared" si="312"/>
        <v>0</v>
      </c>
      <c r="V1270" s="21"/>
      <c r="W1270" s="3">
        <v>3205.1282051282051</v>
      </c>
      <c r="X1270" s="3">
        <v>1851.851851851852</v>
      </c>
      <c r="Y1270" s="22">
        <v>333.33333333333337</v>
      </c>
      <c r="Z1270">
        <v>75</v>
      </c>
      <c r="AB1270" s="3">
        <v>0</v>
      </c>
      <c r="AC1270" s="3">
        <v>4167</v>
      </c>
      <c r="AD1270" s="3">
        <f t="shared" si="309"/>
        <v>147965.64672364676</v>
      </c>
      <c r="AE1270" s="3">
        <v>5687.5</v>
      </c>
      <c r="AG1270" s="3">
        <f t="shared" si="303"/>
        <v>153653.14672364676</v>
      </c>
      <c r="AJ1270" s="3">
        <v>0</v>
      </c>
      <c r="AK1270" t="s">
        <v>100</v>
      </c>
      <c r="AM1270" s="23">
        <v>8.5000000000000006E-2</v>
      </c>
      <c r="AN1270" s="24">
        <f t="shared" si="310"/>
        <v>153653.14672364676</v>
      </c>
      <c r="AO1270" s="25">
        <f t="shared" si="299"/>
        <v>13060.517471509975</v>
      </c>
      <c r="AP1270" s="3">
        <f t="shared" si="313"/>
        <v>29700</v>
      </c>
      <c r="AQ1270" s="24">
        <f t="shared" si="300"/>
        <v>2524.5</v>
      </c>
      <c r="AR1270" s="24">
        <f t="shared" si="301"/>
        <v>198938.16419515674</v>
      </c>
      <c r="AS1270" s="24">
        <f t="shared" si="304"/>
        <v>183353.14672364676</v>
      </c>
      <c r="AT1270" t="s">
        <v>632</v>
      </c>
      <c r="AU1270" t="s">
        <v>632</v>
      </c>
      <c r="AV1270" t="s">
        <v>633</v>
      </c>
      <c r="AW1270" t="s">
        <v>4945</v>
      </c>
      <c r="AX1270" t="s">
        <v>157</v>
      </c>
      <c r="AY1270">
        <v>125.569</v>
      </c>
      <c r="AZ1270" s="3">
        <f t="shared" si="305"/>
        <v>1584.2936090528453</v>
      </c>
      <c r="BA1270" s="24">
        <f t="shared" si="306"/>
        <v>183353.14672364676</v>
      </c>
      <c r="BB1270" s="24">
        <f t="shared" si="307"/>
        <v>15585.017471509986</v>
      </c>
      <c r="BD1270" t="s">
        <v>103</v>
      </c>
      <c r="BE1270">
        <v>1</v>
      </c>
      <c r="BG1270" t="s">
        <v>5310</v>
      </c>
      <c r="BI1270" t="s">
        <v>531</v>
      </c>
      <c r="BN1270">
        <v>0</v>
      </c>
      <c r="BO1270" t="s">
        <v>5061</v>
      </c>
      <c r="BP1270" t="s">
        <v>5062</v>
      </c>
      <c r="BS1270" t="e">
        <f>_xlfn.XLOOKUP(AV1270,#REF!,#REF!)</f>
        <v>#REF!</v>
      </c>
    </row>
    <row r="1271" spans="3:71" x14ac:dyDescent="0.2">
      <c r="C1271" t="s">
        <v>94</v>
      </c>
      <c r="E1271" t="s">
        <v>3994</v>
      </c>
      <c r="F1271" t="s">
        <v>3995</v>
      </c>
      <c r="G1271" t="s">
        <v>3996</v>
      </c>
      <c r="H1271" s="1">
        <v>45936</v>
      </c>
      <c r="J1271" t="s">
        <v>4708</v>
      </c>
      <c r="K1271">
        <v>12</v>
      </c>
      <c r="L1271" t="s">
        <v>4703</v>
      </c>
      <c r="M1271" t="s">
        <v>293</v>
      </c>
      <c r="N1271" t="s">
        <v>4668</v>
      </c>
      <c r="O1271" t="s">
        <v>98</v>
      </c>
      <c r="P1271" t="s">
        <v>99</v>
      </c>
      <c r="Q1271">
        <f t="shared" si="302"/>
        <v>31</v>
      </c>
      <c r="R1271" s="3">
        <v>360000</v>
      </c>
      <c r="S1271" s="3">
        <v>65000.000000000007</v>
      </c>
      <c r="T1271" s="20">
        <v>0</v>
      </c>
      <c r="U1271" s="3">
        <f t="shared" si="312"/>
        <v>0</v>
      </c>
      <c r="V1271" s="21"/>
      <c r="W1271" s="3">
        <v>1442.3076923076924</v>
      </c>
      <c r="X1271" s="3">
        <v>833.33333333333337</v>
      </c>
      <c r="Y1271" s="22">
        <v>150</v>
      </c>
      <c r="Z1271">
        <v>75</v>
      </c>
      <c r="AB1271" s="3">
        <v>0</v>
      </c>
      <c r="AC1271" s="3">
        <v>4167</v>
      </c>
      <c r="AD1271" s="3">
        <f t="shared" si="309"/>
        <v>71667.641025641031</v>
      </c>
      <c r="AE1271" s="3">
        <v>5687.5</v>
      </c>
      <c r="AG1271" s="3">
        <f t="shared" si="303"/>
        <v>77355.141025641031</v>
      </c>
      <c r="AJ1271" s="3">
        <v>0</v>
      </c>
      <c r="AK1271" t="s">
        <v>100</v>
      </c>
      <c r="AM1271" s="23">
        <v>8.5000000000000006E-2</v>
      </c>
      <c r="AN1271" s="24">
        <f t="shared" si="310"/>
        <v>77355.141025641031</v>
      </c>
      <c r="AO1271" s="25">
        <f t="shared" si="299"/>
        <v>6575.1869871794879</v>
      </c>
      <c r="AP1271" s="3">
        <f t="shared" si="313"/>
        <v>29700</v>
      </c>
      <c r="AQ1271" s="24">
        <f t="shared" si="300"/>
        <v>2524.5</v>
      </c>
      <c r="AR1271" s="24">
        <f t="shared" si="301"/>
        <v>116154.82801282052</v>
      </c>
      <c r="AS1271" s="24">
        <f t="shared" si="304"/>
        <v>107055.14102564103</v>
      </c>
      <c r="AT1271" t="s">
        <v>134</v>
      </c>
      <c r="AU1271" t="s">
        <v>134</v>
      </c>
      <c r="AV1271" t="s">
        <v>135</v>
      </c>
      <c r="AW1271">
        <v>35802</v>
      </c>
      <c r="AX1271" t="s">
        <v>136</v>
      </c>
      <c r="AY1271">
        <v>94.088300000000004</v>
      </c>
      <c r="AZ1271" s="3">
        <f t="shared" si="305"/>
        <v>1234.5299895185747</v>
      </c>
      <c r="BA1271" s="24">
        <f t="shared" si="306"/>
        <v>107055.14102564103</v>
      </c>
      <c r="BB1271" s="24">
        <f t="shared" si="307"/>
        <v>9099.6869871794916</v>
      </c>
      <c r="BD1271" t="s">
        <v>103</v>
      </c>
      <c r="BE1271">
        <v>1</v>
      </c>
      <c r="BG1271" t="s">
        <v>5305</v>
      </c>
      <c r="BI1271" t="s">
        <v>199</v>
      </c>
      <c r="BN1271" t="s">
        <v>5060</v>
      </c>
      <c r="BO1271" t="s">
        <v>5061</v>
      </c>
      <c r="BP1271" t="s">
        <v>5062</v>
      </c>
      <c r="BS1271" t="e">
        <f>_xlfn.XLOOKUP(AV1271,#REF!,#REF!)</f>
        <v>#REF!</v>
      </c>
    </row>
    <row r="1272" spans="3:71" x14ac:dyDescent="0.2">
      <c r="C1272" t="s">
        <v>94</v>
      </c>
      <c r="E1272" t="s">
        <v>3997</v>
      </c>
      <c r="F1272" t="s">
        <v>3998</v>
      </c>
      <c r="G1272" t="s">
        <v>3999</v>
      </c>
      <c r="H1272" s="1">
        <v>45936</v>
      </c>
      <c r="I1272" s="1">
        <v>46107</v>
      </c>
      <c r="J1272" t="s">
        <v>4708</v>
      </c>
      <c r="K1272">
        <v>12</v>
      </c>
      <c r="L1272" t="s">
        <v>4703</v>
      </c>
      <c r="M1272" t="s">
        <v>293</v>
      </c>
      <c r="N1272" t="s">
        <v>4911</v>
      </c>
      <c r="O1272" t="s">
        <v>98</v>
      </c>
      <c r="P1272" t="s">
        <v>478</v>
      </c>
      <c r="Q1272">
        <f t="shared" si="302"/>
        <v>26</v>
      </c>
      <c r="R1272" s="3">
        <v>358500</v>
      </c>
      <c r="S1272" s="3">
        <v>50112.903225806454</v>
      </c>
      <c r="T1272" s="20">
        <v>0</v>
      </c>
      <c r="U1272" s="3">
        <f t="shared" si="312"/>
        <v>0</v>
      </c>
      <c r="V1272" s="21"/>
      <c r="W1272" s="3">
        <v>1436.2980769230769</v>
      </c>
      <c r="X1272" s="3">
        <v>829.8611111111112</v>
      </c>
      <c r="Y1272" s="22">
        <v>149.375</v>
      </c>
      <c r="Z1272">
        <v>75</v>
      </c>
      <c r="AB1272" s="3">
        <v>0</v>
      </c>
      <c r="AC1272" s="3">
        <v>4167</v>
      </c>
      <c r="AD1272" s="3">
        <f t="shared" si="309"/>
        <v>56770.437413840642</v>
      </c>
      <c r="AE1272" s="3">
        <v>5687.5</v>
      </c>
      <c r="AG1272" s="3">
        <f t="shared" si="303"/>
        <v>62457.937413840642</v>
      </c>
      <c r="AH1272" s="3">
        <v>19180</v>
      </c>
      <c r="AJ1272" s="3">
        <v>0</v>
      </c>
      <c r="AK1272" t="s">
        <v>100</v>
      </c>
      <c r="AM1272" s="23">
        <v>8.5000000000000006E-2</v>
      </c>
      <c r="AN1272" s="24">
        <f t="shared" si="310"/>
        <v>81637.937413840642</v>
      </c>
      <c r="AO1272" s="25">
        <f t="shared" si="299"/>
        <v>6939.224680176455</v>
      </c>
      <c r="AP1272" s="3">
        <v>0</v>
      </c>
      <c r="AQ1272" s="24">
        <f t="shared" si="300"/>
        <v>0</v>
      </c>
      <c r="AR1272" s="24">
        <f t="shared" si="301"/>
        <v>88577.162094017098</v>
      </c>
      <c r="AS1272" s="24">
        <f t="shared" si="304"/>
        <v>81637.937413840642</v>
      </c>
      <c r="AT1272" t="s">
        <v>1837</v>
      </c>
      <c r="AU1272" t="s">
        <v>1837</v>
      </c>
      <c r="AV1272" t="s">
        <v>1838</v>
      </c>
      <c r="AW1272" t="s">
        <v>4988</v>
      </c>
      <c r="AX1272" t="s">
        <v>169</v>
      </c>
      <c r="AY1272">
        <v>1</v>
      </c>
      <c r="AZ1272" s="3">
        <f t="shared" si="305"/>
        <v>88577.162094017098</v>
      </c>
      <c r="BA1272" s="24">
        <f t="shared" si="306"/>
        <v>81637.937413840642</v>
      </c>
      <c r="BB1272" s="24">
        <f t="shared" si="307"/>
        <v>6939.2246801764559</v>
      </c>
      <c r="BD1272" t="s">
        <v>103</v>
      </c>
      <c r="BE1272">
        <v>1</v>
      </c>
      <c r="BG1272" t="s">
        <v>5317</v>
      </c>
      <c r="BI1272" t="s">
        <v>312</v>
      </c>
      <c r="BN1272">
        <v>0</v>
      </c>
      <c r="BO1272" t="s">
        <v>5061</v>
      </c>
      <c r="BP1272" t="s">
        <v>5062</v>
      </c>
      <c r="BS1272" t="e">
        <f>_xlfn.XLOOKUP(AV1272,#REF!,#REF!)</f>
        <v>#REF!</v>
      </c>
    </row>
    <row r="1273" spans="3:71" x14ac:dyDescent="0.2">
      <c r="C1273" t="s">
        <v>94</v>
      </c>
      <c r="E1273" t="s">
        <v>4000</v>
      </c>
      <c r="F1273" t="s">
        <v>4001</v>
      </c>
      <c r="G1273" t="s">
        <v>4002</v>
      </c>
      <c r="H1273" s="1">
        <v>45936</v>
      </c>
      <c r="J1273" t="s">
        <v>4708</v>
      </c>
      <c r="K1273">
        <v>12</v>
      </c>
      <c r="L1273" t="s">
        <v>4791</v>
      </c>
      <c r="M1273" t="s">
        <v>3984</v>
      </c>
      <c r="N1273" t="s">
        <v>4668</v>
      </c>
      <c r="O1273" t="s">
        <v>98</v>
      </c>
      <c r="P1273" t="s">
        <v>99</v>
      </c>
      <c r="Q1273">
        <f t="shared" si="302"/>
        <v>31</v>
      </c>
      <c r="R1273" s="3">
        <v>425000</v>
      </c>
      <c r="S1273" s="3">
        <v>70833.333333333328</v>
      </c>
      <c r="T1273" s="20">
        <v>0</v>
      </c>
      <c r="U1273" s="3">
        <f t="shared" si="312"/>
        <v>0</v>
      </c>
      <c r="V1273" s="21"/>
      <c r="W1273" s="3">
        <v>1702.7243589743591</v>
      </c>
      <c r="X1273" s="3">
        <v>983.79629629629619</v>
      </c>
      <c r="Y1273" s="22">
        <v>177.08333333333331</v>
      </c>
      <c r="Z1273">
        <v>75</v>
      </c>
      <c r="AB1273" s="3">
        <v>0</v>
      </c>
      <c r="AC1273" s="3">
        <v>4167</v>
      </c>
      <c r="AD1273" s="3">
        <f t="shared" si="309"/>
        <v>77938.937321937308</v>
      </c>
      <c r="AE1273" s="3">
        <v>23570.833333333332</v>
      </c>
      <c r="AG1273" s="3">
        <f t="shared" si="303"/>
        <v>101509.77065527064</v>
      </c>
      <c r="AJ1273" s="3">
        <v>0</v>
      </c>
      <c r="AK1273" t="s">
        <v>100</v>
      </c>
      <c r="AM1273" s="23">
        <v>8.5000000000000006E-2</v>
      </c>
      <c r="AN1273" s="24">
        <f t="shared" si="310"/>
        <v>101509.77065527064</v>
      </c>
      <c r="AO1273" s="25">
        <f t="shared" si="299"/>
        <v>8628.3305056980043</v>
      </c>
      <c r="AP1273" s="3">
        <f t="shared" ref="AP1273:AP1315" si="314">+(29700/31)*Q1273</f>
        <v>29700</v>
      </c>
      <c r="AQ1273" s="24">
        <f t="shared" si="300"/>
        <v>2524.5</v>
      </c>
      <c r="AR1273" s="24">
        <f t="shared" si="301"/>
        <v>142362.60116096865</v>
      </c>
      <c r="AS1273" s="24">
        <f t="shared" si="304"/>
        <v>131209.77065527064</v>
      </c>
      <c r="AT1273" t="s">
        <v>225</v>
      </c>
      <c r="AU1273" t="s">
        <v>155</v>
      </c>
      <c r="AV1273" t="s">
        <v>156</v>
      </c>
      <c r="AW1273" t="s">
        <v>4810</v>
      </c>
      <c r="AX1273" t="s">
        <v>157</v>
      </c>
      <c r="AY1273">
        <v>125.569</v>
      </c>
      <c r="AZ1273" s="3">
        <f t="shared" si="305"/>
        <v>1133.7400246953359</v>
      </c>
      <c r="BA1273" s="24">
        <f t="shared" si="306"/>
        <v>131209.77065527064</v>
      </c>
      <c r="BB1273" s="24">
        <f t="shared" si="307"/>
        <v>11152.830505698017</v>
      </c>
      <c r="BD1273" t="s">
        <v>103</v>
      </c>
      <c r="BE1273">
        <v>1</v>
      </c>
      <c r="BG1273" t="s">
        <v>5307</v>
      </c>
      <c r="BI1273" t="s">
        <v>509</v>
      </c>
      <c r="BN1273" t="s">
        <v>5222</v>
      </c>
      <c r="BO1273" t="s">
        <v>5223</v>
      </c>
      <c r="BP1273" t="s">
        <v>5209</v>
      </c>
      <c r="BS1273" t="e">
        <f>_xlfn.XLOOKUP(AV1273,#REF!,#REF!)</f>
        <v>#REF!</v>
      </c>
    </row>
    <row r="1274" spans="3:71" x14ac:dyDescent="0.2">
      <c r="C1274" t="s">
        <v>94</v>
      </c>
      <c r="E1274" t="s">
        <v>4003</v>
      </c>
      <c r="F1274" t="s">
        <v>4004</v>
      </c>
      <c r="G1274" t="s">
        <v>4005</v>
      </c>
      <c r="H1274" s="1">
        <v>45936</v>
      </c>
      <c r="J1274" t="s">
        <v>4697</v>
      </c>
      <c r="K1274">
        <v>14</v>
      </c>
      <c r="L1274" t="s">
        <v>4703</v>
      </c>
      <c r="M1274" t="s">
        <v>293</v>
      </c>
      <c r="N1274" t="s">
        <v>4668</v>
      </c>
      <c r="O1274" t="s">
        <v>98</v>
      </c>
      <c r="P1274" t="s">
        <v>99</v>
      </c>
      <c r="Q1274">
        <f t="shared" si="302"/>
        <v>31</v>
      </c>
      <c r="R1274" s="3">
        <v>1018000</v>
      </c>
      <c r="S1274" s="3">
        <v>174666.66666666666</v>
      </c>
      <c r="T1274" s="20">
        <v>0</v>
      </c>
      <c r="U1274" s="3">
        <f t="shared" si="312"/>
        <v>0</v>
      </c>
      <c r="V1274" s="21"/>
      <c r="W1274" s="3">
        <v>4078.5256410256407</v>
      </c>
      <c r="X1274" s="3">
        <v>2356.4814814814813</v>
      </c>
      <c r="Y1274" s="22">
        <v>424.16666666666663</v>
      </c>
      <c r="Z1274">
        <v>75</v>
      </c>
      <c r="AB1274" s="3">
        <v>0</v>
      </c>
      <c r="AC1274" s="3">
        <v>4167</v>
      </c>
      <c r="AD1274" s="3">
        <f t="shared" si="309"/>
        <v>185767.84045584046</v>
      </c>
      <c r="AE1274" s="3">
        <v>5687.5</v>
      </c>
      <c r="AG1274" s="3">
        <f t="shared" si="303"/>
        <v>191455.34045584046</v>
      </c>
      <c r="AJ1274" s="3">
        <v>0</v>
      </c>
      <c r="AK1274" t="s">
        <v>100</v>
      </c>
      <c r="AM1274" s="23">
        <v>8.5000000000000006E-2</v>
      </c>
      <c r="AN1274" s="24">
        <f t="shared" si="310"/>
        <v>191455.34045584046</v>
      </c>
      <c r="AO1274" s="25">
        <f t="shared" si="299"/>
        <v>16273.703938746439</v>
      </c>
      <c r="AP1274" s="3">
        <f t="shared" si="314"/>
        <v>29700</v>
      </c>
      <c r="AQ1274" s="24">
        <f t="shared" si="300"/>
        <v>2524.5</v>
      </c>
      <c r="AR1274" s="24">
        <f t="shared" si="301"/>
        <v>239953.5443945869</v>
      </c>
      <c r="AS1274" s="24">
        <f t="shared" si="304"/>
        <v>221155.34045584046</v>
      </c>
      <c r="AT1274" t="s">
        <v>134</v>
      </c>
      <c r="AU1274" t="s">
        <v>134</v>
      </c>
      <c r="AV1274" t="s">
        <v>135</v>
      </c>
      <c r="AW1274">
        <v>35803</v>
      </c>
      <c r="AX1274" t="s">
        <v>136</v>
      </c>
      <c r="AY1274">
        <v>94.088300000000004</v>
      </c>
      <c r="AZ1274" s="3">
        <f t="shared" si="305"/>
        <v>2550.3016251179679</v>
      </c>
      <c r="BA1274" s="24">
        <f t="shared" si="306"/>
        <v>221155.34045584046</v>
      </c>
      <c r="BB1274" s="24">
        <f t="shared" si="307"/>
        <v>18798.203938746447</v>
      </c>
      <c r="BD1274" t="s">
        <v>103</v>
      </c>
      <c r="BE1274">
        <v>1</v>
      </c>
      <c r="BG1274" t="s">
        <v>5305</v>
      </c>
      <c r="BI1274" t="s">
        <v>262</v>
      </c>
      <c r="BN1274" t="s">
        <v>5115</v>
      </c>
      <c r="BO1274" t="s">
        <v>5061</v>
      </c>
      <c r="BP1274" t="s">
        <v>5135</v>
      </c>
      <c r="BS1274" t="e">
        <f>_xlfn.XLOOKUP(AV1274,#REF!,#REF!)</f>
        <v>#REF!</v>
      </c>
    </row>
    <row r="1275" spans="3:71" x14ac:dyDescent="0.2">
      <c r="C1275" t="s">
        <v>94</v>
      </c>
      <c r="E1275" t="s">
        <v>4006</v>
      </c>
      <c r="F1275" t="s">
        <v>4007</v>
      </c>
      <c r="G1275" t="s">
        <v>4008</v>
      </c>
      <c r="H1275" s="1">
        <v>45936</v>
      </c>
      <c r="I1275" s="1">
        <v>46083</v>
      </c>
      <c r="J1275" t="s">
        <v>4697</v>
      </c>
      <c r="K1275">
        <v>14</v>
      </c>
      <c r="L1275" t="s">
        <v>4703</v>
      </c>
      <c r="M1275" t="s">
        <v>293</v>
      </c>
      <c r="N1275" t="s">
        <v>4668</v>
      </c>
      <c r="O1275" t="s">
        <v>98</v>
      </c>
      <c r="P1275" t="s">
        <v>478</v>
      </c>
      <c r="Q1275">
        <f t="shared" si="302"/>
        <v>2</v>
      </c>
      <c r="R1275" s="3">
        <v>700000</v>
      </c>
      <c r="S1275" s="3">
        <v>7849.4623655913983</v>
      </c>
      <c r="T1275" s="20">
        <v>0</v>
      </c>
      <c r="U1275" s="3">
        <f t="shared" si="312"/>
        <v>0</v>
      </c>
      <c r="V1275" s="21"/>
      <c r="W1275" s="3">
        <v>2804.4871794871797</v>
      </c>
      <c r="X1275" s="3">
        <v>1620.3703703703707</v>
      </c>
      <c r="Y1275" s="22">
        <v>291.66666666666669</v>
      </c>
      <c r="Z1275">
        <v>75</v>
      </c>
      <c r="AB1275" s="3">
        <v>0</v>
      </c>
      <c r="AC1275" s="3">
        <v>4167</v>
      </c>
      <c r="AD1275" s="3">
        <f t="shared" si="309"/>
        <v>16807.986582115613</v>
      </c>
      <c r="AE1275" s="3">
        <v>5687.5</v>
      </c>
      <c r="AG1275" s="3">
        <f t="shared" si="303"/>
        <v>22495.486582115613</v>
      </c>
      <c r="AJ1275" s="3">
        <v>0</v>
      </c>
      <c r="AK1275" t="s">
        <v>100</v>
      </c>
      <c r="AM1275" s="23">
        <v>8.5000000000000006E-2</v>
      </c>
      <c r="AN1275" s="24">
        <f t="shared" si="310"/>
        <v>22495.486582115613</v>
      </c>
      <c r="AO1275" s="25">
        <f t="shared" si="299"/>
        <v>1912.1163594798272</v>
      </c>
      <c r="AP1275" s="3">
        <f t="shared" si="314"/>
        <v>1916.1290322580646</v>
      </c>
      <c r="AQ1275" s="24">
        <f t="shared" si="300"/>
        <v>162.87096774193552</v>
      </c>
      <c r="AR1275" s="24">
        <f t="shared" si="301"/>
        <v>26486.60294159544</v>
      </c>
      <c r="AS1275" s="24">
        <f t="shared" si="304"/>
        <v>24411.615614373677</v>
      </c>
      <c r="AT1275" t="s">
        <v>134</v>
      </c>
      <c r="AU1275" t="s">
        <v>134</v>
      </c>
      <c r="AV1275" t="s">
        <v>135</v>
      </c>
      <c r="AW1275">
        <v>35803</v>
      </c>
      <c r="AX1275" t="s">
        <v>136</v>
      </c>
      <c r="AY1275">
        <v>94.088300000000004</v>
      </c>
      <c r="AZ1275" s="3">
        <f t="shared" si="305"/>
        <v>281.50793394710541</v>
      </c>
      <c r="BA1275" s="24">
        <f t="shared" si="306"/>
        <v>24411.615614373677</v>
      </c>
      <c r="BB1275" s="24">
        <f t="shared" si="307"/>
        <v>2074.9873272217628</v>
      </c>
      <c r="BD1275" t="s">
        <v>103</v>
      </c>
      <c r="BE1275">
        <v>1</v>
      </c>
      <c r="BG1275" t="s">
        <v>5305</v>
      </c>
      <c r="BI1275" t="s">
        <v>262</v>
      </c>
      <c r="BN1275" t="s">
        <v>5115</v>
      </c>
      <c r="BO1275" t="s">
        <v>5061</v>
      </c>
      <c r="BP1275" t="s">
        <v>5135</v>
      </c>
      <c r="BS1275" t="e">
        <f>_xlfn.XLOOKUP(AV1275,#REF!,#REF!)</f>
        <v>#REF!</v>
      </c>
    </row>
    <row r="1276" spans="3:71" x14ac:dyDescent="0.2">
      <c r="C1276" t="s">
        <v>94</v>
      </c>
      <c r="E1276" t="s">
        <v>4009</v>
      </c>
      <c r="F1276" t="s">
        <v>4010</v>
      </c>
      <c r="G1276" t="s">
        <v>4011</v>
      </c>
      <c r="H1276" s="1">
        <v>45936</v>
      </c>
      <c r="J1276" t="s">
        <v>4708</v>
      </c>
      <c r="K1276">
        <v>12</v>
      </c>
      <c r="L1276" t="s">
        <v>4703</v>
      </c>
      <c r="M1276" t="s">
        <v>293</v>
      </c>
      <c r="N1276" t="s">
        <v>4668</v>
      </c>
      <c r="O1276" t="s">
        <v>98</v>
      </c>
      <c r="P1276" t="s">
        <v>99</v>
      </c>
      <c r="Q1276">
        <f t="shared" si="302"/>
        <v>31</v>
      </c>
      <c r="R1276" s="3">
        <v>387500</v>
      </c>
      <c r="S1276" s="3">
        <v>69583.333333333328</v>
      </c>
      <c r="T1276" s="20">
        <v>0</v>
      </c>
      <c r="U1276" s="3">
        <f t="shared" si="312"/>
        <v>0</v>
      </c>
      <c r="V1276" s="21"/>
      <c r="W1276" s="3">
        <v>1552.4839743589744</v>
      </c>
      <c r="X1276" s="3">
        <v>896.99074074074076</v>
      </c>
      <c r="Y1276" s="22">
        <v>161.45833333333334</v>
      </c>
      <c r="Z1276">
        <v>75</v>
      </c>
      <c r="AB1276" s="3">
        <v>0</v>
      </c>
      <c r="AC1276" s="3">
        <v>4167</v>
      </c>
      <c r="AD1276" s="3">
        <f t="shared" si="309"/>
        <v>76436.266381766371</v>
      </c>
      <c r="AE1276" s="3">
        <v>5687.5</v>
      </c>
      <c r="AG1276" s="3">
        <f t="shared" si="303"/>
        <v>82123.766381766371</v>
      </c>
      <c r="AJ1276" s="3">
        <v>0</v>
      </c>
      <c r="AK1276" t="s">
        <v>100</v>
      </c>
      <c r="AM1276" s="23">
        <v>8.5000000000000006E-2</v>
      </c>
      <c r="AN1276" s="24">
        <f t="shared" si="310"/>
        <v>82123.766381766371</v>
      </c>
      <c r="AO1276" s="25">
        <f t="shared" si="299"/>
        <v>6980.520142450142</v>
      </c>
      <c r="AP1276" s="3">
        <f t="shared" si="314"/>
        <v>29700</v>
      </c>
      <c r="AQ1276" s="24">
        <f t="shared" si="300"/>
        <v>2524.5</v>
      </c>
      <c r="AR1276" s="24">
        <f t="shared" si="301"/>
        <v>121328.78652421651</v>
      </c>
      <c r="AS1276" s="24">
        <f t="shared" si="304"/>
        <v>111823.76638176637</v>
      </c>
      <c r="AT1276" t="s">
        <v>134</v>
      </c>
      <c r="AU1276" t="s">
        <v>134</v>
      </c>
      <c r="AV1276" t="s">
        <v>135</v>
      </c>
      <c r="AW1276" t="s">
        <v>4900</v>
      </c>
      <c r="AX1276" t="s">
        <v>136</v>
      </c>
      <c r="AY1276">
        <v>94.088300000000004</v>
      </c>
      <c r="AZ1276" s="3">
        <f t="shared" si="305"/>
        <v>1289.520445413686</v>
      </c>
      <c r="BA1276" s="24">
        <f t="shared" si="306"/>
        <v>111823.76638176637</v>
      </c>
      <c r="BB1276" s="24">
        <f t="shared" si="307"/>
        <v>9505.0201424501429</v>
      </c>
      <c r="BD1276" t="s">
        <v>103</v>
      </c>
      <c r="BE1276">
        <v>1</v>
      </c>
      <c r="BG1276" t="s">
        <v>5305</v>
      </c>
      <c r="BI1276" t="s">
        <v>262</v>
      </c>
      <c r="BN1276" t="s">
        <v>5097</v>
      </c>
      <c r="BO1276" t="s">
        <v>5061</v>
      </c>
      <c r="BP1276" t="s">
        <v>5062</v>
      </c>
      <c r="BS1276" t="e">
        <f>_xlfn.XLOOKUP(AV1276,#REF!,#REF!)</f>
        <v>#REF!</v>
      </c>
    </row>
    <row r="1277" spans="3:71" x14ac:dyDescent="0.2">
      <c r="C1277" t="s">
        <v>94</v>
      </c>
      <c r="E1277" t="s">
        <v>4012</v>
      </c>
      <c r="F1277" t="s">
        <v>4013</v>
      </c>
      <c r="G1277" t="s">
        <v>4014</v>
      </c>
      <c r="H1277" s="1">
        <v>45936</v>
      </c>
      <c r="J1277" t="s">
        <v>4708</v>
      </c>
      <c r="K1277">
        <v>12</v>
      </c>
      <c r="L1277" t="s">
        <v>4703</v>
      </c>
      <c r="M1277" t="s">
        <v>293</v>
      </c>
      <c r="N1277" t="s">
        <v>4668</v>
      </c>
      <c r="O1277" t="s">
        <v>98</v>
      </c>
      <c r="P1277" t="s">
        <v>99</v>
      </c>
      <c r="Q1277">
        <f t="shared" si="302"/>
        <v>31</v>
      </c>
      <c r="R1277" s="3">
        <v>375000</v>
      </c>
      <c r="S1277" s="3">
        <v>67500</v>
      </c>
      <c r="T1277" s="20">
        <v>0</v>
      </c>
      <c r="U1277" s="3">
        <f t="shared" si="312"/>
        <v>0</v>
      </c>
      <c r="V1277" s="21"/>
      <c r="W1277" s="3">
        <v>1502.403846153846</v>
      </c>
      <c r="X1277" s="3">
        <v>868.05555555555554</v>
      </c>
      <c r="Y1277" s="22">
        <v>156.25</v>
      </c>
      <c r="Z1277">
        <v>75</v>
      </c>
      <c r="AB1277" s="3">
        <v>0</v>
      </c>
      <c r="AC1277" s="3">
        <v>4167</v>
      </c>
      <c r="AD1277" s="3">
        <f t="shared" si="309"/>
        <v>74268.709401709406</v>
      </c>
      <c r="AE1277" s="3">
        <v>5687.5</v>
      </c>
      <c r="AG1277" s="3">
        <f t="shared" si="303"/>
        <v>79956.209401709406</v>
      </c>
      <c r="AJ1277" s="3">
        <v>0</v>
      </c>
      <c r="AK1277" t="s">
        <v>100</v>
      </c>
      <c r="AM1277" s="23">
        <v>8.5000000000000006E-2</v>
      </c>
      <c r="AN1277" s="24">
        <f t="shared" si="310"/>
        <v>79956.209401709406</v>
      </c>
      <c r="AO1277" s="25">
        <f t="shared" si="299"/>
        <v>6796.2777991453004</v>
      </c>
      <c r="AP1277" s="3">
        <f t="shared" si="314"/>
        <v>29700</v>
      </c>
      <c r="AQ1277" s="24">
        <f t="shared" si="300"/>
        <v>2524.5</v>
      </c>
      <c r="AR1277" s="24">
        <f t="shared" si="301"/>
        <v>118976.98720085471</v>
      </c>
      <c r="AS1277" s="24">
        <f t="shared" si="304"/>
        <v>109656.20940170941</v>
      </c>
      <c r="AT1277" t="s">
        <v>134</v>
      </c>
      <c r="AU1277" t="s">
        <v>134</v>
      </c>
      <c r="AV1277" t="s">
        <v>135</v>
      </c>
      <c r="AW1277" t="s">
        <v>4900</v>
      </c>
      <c r="AX1277" t="s">
        <v>136</v>
      </c>
      <c r="AY1277">
        <v>94.088300000000004</v>
      </c>
      <c r="AZ1277" s="3">
        <f t="shared" si="305"/>
        <v>1264.5247836431811</v>
      </c>
      <c r="BA1277" s="24">
        <f t="shared" si="306"/>
        <v>109656.20940170941</v>
      </c>
      <c r="BB1277" s="24">
        <f t="shared" si="307"/>
        <v>9320.777799145304</v>
      </c>
      <c r="BD1277" t="s">
        <v>103</v>
      </c>
      <c r="BE1277">
        <v>1</v>
      </c>
      <c r="BG1277" t="s">
        <v>5305</v>
      </c>
      <c r="BI1277" t="s">
        <v>262</v>
      </c>
      <c r="BN1277" t="s">
        <v>5097</v>
      </c>
      <c r="BO1277" t="s">
        <v>5061</v>
      </c>
      <c r="BP1277" t="s">
        <v>5062</v>
      </c>
      <c r="BS1277" t="e">
        <f>_xlfn.XLOOKUP(AV1277,#REF!,#REF!)</f>
        <v>#REF!</v>
      </c>
    </row>
    <row r="1278" spans="3:71" x14ac:dyDescent="0.2">
      <c r="C1278" t="s">
        <v>94</v>
      </c>
      <c r="E1278" t="s">
        <v>4015</v>
      </c>
      <c r="F1278" t="s">
        <v>4016</v>
      </c>
      <c r="G1278" t="s">
        <v>4017</v>
      </c>
      <c r="H1278" s="1">
        <v>45936</v>
      </c>
      <c r="J1278" t="s">
        <v>4708</v>
      </c>
      <c r="K1278">
        <v>12</v>
      </c>
      <c r="L1278" t="s">
        <v>4703</v>
      </c>
      <c r="M1278" t="s">
        <v>293</v>
      </c>
      <c r="N1278" t="s">
        <v>4668</v>
      </c>
      <c r="O1278" t="s">
        <v>98</v>
      </c>
      <c r="P1278" t="s">
        <v>99</v>
      </c>
      <c r="Q1278">
        <f t="shared" si="302"/>
        <v>31</v>
      </c>
      <c r="R1278" s="3">
        <v>400000</v>
      </c>
      <c r="S1278" s="3">
        <v>71666.666666666672</v>
      </c>
      <c r="T1278" s="20">
        <v>0</v>
      </c>
      <c r="U1278" s="3">
        <f t="shared" si="312"/>
        <v>0</v>
      </c>
      <c r="V1278" s="21"/>
      <c r="W1278" s="3">
        <v>1602.5641025641025</v>
      </c>
      <c r="X1278" s="3">
        <v>925.92592592592598</v>
      </c>
      <c r="Y1278" s="22">
        <v>166.66666666666669</v>
      </c>
      <c r="Z1278">
        <v>75</v>
      </c>
      <c r="AB1278" s="3">
        <v>0</v>
      </c>
      <c r="AC1278" s="3">
        <v>4167</v>
      </c>
      <c r="AD1278" s="3">
        <f t="shared" si="309"/>
        <v>78603.823361823379</v>
      </c>
      <c r="AE1278" s="3">
        <v>5687.5</v>
      </c>
      <c r="AG1278" s="3">
        <f t="shared" si="303"/>
        <v>84291.323361823379</v>
      </c>
      <c r="AJ1278" s="3">
        <v>0</v>
      </c>
      <c r="AK1278" t="s">
        <v>100</v>
      </c>
      <c r="AM1278" s="23">
        <v>8.5000000000000006E-2</v>
      </c>
      <c r="AN1278" s="24">
        <f t="shared" si="310"/>
        <v>84291.323361823379</v>
      </c>
      <c r="AO1278" s="25">
        <f t="shared" si="299"/>
        <v>7164.7624857549881</v>
      </c>
      <c r="AP1278" s="3">
        <f t="shared" si="314"/>
        <v>29700</v>
      </c>
      <c r="AQ1278" s="24">
        <f t="shared" si="300"/>
        <v>2524.5</v>
      </c>
      <c r="AR1278" s="24">
        <f t="shared" si="301"/>
        <v>123680.58584757836</v>
      </c>
      <c r="AS1278" s="24">
        <f t="shared" si="304"/>
        <v>113991.32336182338</v>
      </c>
      <c r="AT1278" t="s">
        <v>134</v>
      </c>
      <c r="AU1278" t="s">
        <v>134</v>
      </c>
      <c r="AV1278" t="s">
        <v>135</v>
      </c>
      <c r="AW1278" t="s">
        <v>4900</v>
      </c>
      <c r="AX1278" t="s">
        <v>136</v>
      </c>
      <c r="AY1278">
        <v>94.088300000000004</v>
      </c>
      <c r="AZ1278" s="3">
        <f t="shared" si="305"/>
        <v>1314.5161071841915</v>
      </c>
      <c r="BA1278" s="24">
        <f t="shared" si="306"/>
        <v>113991.32336182338</v>
      </c>
      <c r="BB1278" s="24">
        <f t="shared" si="307"/>
        <v>9689.2624857549818</v>
      </c>
      <c r="BD1278" t="s">
        <v>103</v>
      </c>
      <c r="BE1278">
        <v>1</v>
      </c>
      <c r="BG1278" t="s">
        <v>5305</v>
      </c>
      <c r="BI1278" t="s">
        <v>262</v>
      </c>
      <c r="BN1278" t="s">
        <v>5115</v>
      </c>
      <c r="BO1278" t="s">
        <v>5061</v>
      </c>
      <c r="BP1278" t="s">
        <v>5135</v>
      </c>
      <c r="BS1278" t="e">
        <f>_xlfn.XLOOKUP(AV1278,#REF!,#REF!)</f>
        <v>#REF!</v>
      </c>
    </row>
    <row r="1279" spans="3:71" x14ac:dyDescent="0.2">
      <c r="C1279" t="s">
        <v>94</v>
      </c>
      <c r="E1279" t="s">
        <v>4018</v>
      </c>
      <c r="F1279" t="s">
        <v>4019</v>
      </c>
      <c r="G1279" t="s">
        <v>4020</v>
      </c>
      <c r="H1279" s="1">
        <v>45936</v>
      </c>
      <c r="J1279" t="s">
        <v>4697</v>
      </c>
      <c r="K1279">
        <v>14</v>
      </c>
      <c r="L1279" t="s">
        <v>4783</v>
      </c>
      <c r="M1279" t="s">
        <v>3525</v>
      </c>
      <c r="N1279" t="s">
        <v>4668</v>
      </c>
      <c r="O1279" t="s">
        <v>98</v>
      </c>
      <c r="P1279" t="s">
        <v>99</v>
      </c>
      <c r="Q1279">
        <f t="shared" si="302"/>
        <v>31</v>
      </c>
      <c r="R1279" s="3">
        <v>750000</v>
      </c>
      <c r="S1279" s="3">
        <v>125000</v>
      </c>
      <c r="T1279" s="20">
        <v>0</v>
      </c>
      <c r="U1279" s="3">
        <f t="shared" si="312"/>
        <v>0</v>
      </c>
      <c r="V1279" s="21"/>
      <c r="W1279" s="3">
        <v>3004.8076923076919</v>
      </c>
      <c r="X1279" s="3">
        <v>1736.1111111111111</v>
      </c>
      <c r="Y1279" s="22">
        <v>312.5</v>
      </c>
      <c r="Z1279">
        <v>75</v>
      </c>
      <c r="AB1279" s="3">
        <v>0</v>
      </c>
      <c r="AC1279" s="3">
        <v>4167</v>
      </c>
      <c r="AD1279" s="3">
        <f t="shared" si="309"/>
        <v>134295.41880341881</v>
      </c>
      <c r="AE1279" s="3">
        <v>13617.5</v>
      </c>
      <c r="AG1279" s="3">
        <f t="shared" si="303"/>
        <v>147912.91880341881</v>
      </c>
      <c r="AJ1279" s="3">
        <v>0</v>
      </c>
      <c r="AK1279" t="s">
        <v>100</v>
      </c>
      <c r="AM1279" s="23">
        <v>8.5000000000000006E-2</v>
      </c>
      <c r="AN1279" s="24">
        <f t="shared" si="310"/>
        <v>147912.91880341881</v>
      </c>
      <c r="AO1279" s="25">
        <f t="shared" si="299"/>
        <v>12572.5980982906</v>
      </c>
      <c r="AP1279" s="3">
        <f t="shared" si="314"/>
        <v>29700</v>
      </c>
      <c r="AQ1279" s="24">
        <f t="shared" si="300"/>
        <v>2524.5</v>
      </c>
      <c r="AR1279" s="24">
        <f t="shared" si="301"/>
        <v>192710.0169017094</v>
      </c>
      <c r="AS1279" s="24">
        <f t="shared" si="304"/>
        <v>177612.91880341881</v>
      </c>
      <c r="AT1279" t="s">
        <v>101</v>
      </c>
      <c r="AU1279" t="s">
        <v>101</v>
      </c>
      <c r="AV1279" t="s">
        <v>101</v>
      </c>
      <c r="AW1279">
        <v>2046100</v>
      </c>
      <c r="AX1279" t="s">
        <v>102</v>
      </c>
      <c r="AY1279">
        <v>108.643</v>
      </c>
      <c r="AZ1279" s="3">
        <f t="shared" si="305"/>
        <v>1773.791380040218</v>
      </c>
      <c r="BA1279" s="24">
        <f t="shared" si="306"/>
        <v>177612.91880341881</v>
      </c>
      <c r="BB1279" s="24">
        <f t="shared" si="307"/>
        <v>15097.098098290589</v>
      </c>
      <c r="BD1279" t="s">
        <v>103</v>
      </c>
      <c r="BE1279">
        <v>1</v>
      </c>
      <c r="BG1279" t="s">
        <v>5304</v>
      </c>
      <c r="BI1279" t="s">
        <v>2047</v>
      </c>
      <c r="BN1279" t="s">
        <v>5197</v>
      </c>
      <c r="BO1279" t="s">
        <v>5197</v>
      </c>
      <c r="BP1279" t="s">
        <v>5197</v>
      </c>
    </row>
    <row r="1280" spans="3:71" x14ac:dyDescent="0.2">
      <c r="C1280" t="s">
        <v>94</v>
      </c>
      <c r="E1280" t="s">
        <v>4021</v>
      </c>
      <c r="F1280" t="s">
        <v>4022</v>
      </c>
      <c r="G1280" t="s">
        <v>4023</v>
      </c>
      <c r="H1280" s="1">
        <v>45936</v>
      </c>
      <c r="J1280" t="s">
        <v>4702</v>
      </c>
      <c r="K1280">
        <v>13</v>
      </c>
      <c r="L1280" t="s">
        <v>4691</v>
      </c>
      <c r="M1280" t="s">
        <v>4444</v>
      </c>
      <c r="N1280" t="s">
        <v>4668</v>
      </c>
      <c r="O1280" t="s">
        <v>98</v>
      </c>
      <c r="P1280" t="s">
        <v>99</v>
      </c>
      <c r="Q1280">
        <f t="shared" si="302"/>
        <v>31</v>
      </c>
      <c r="R1280" s="3">
        <v>620000</v>
      </c>
      <c r="S1280" s="3">
        <v>103333.33333333333</v>
      </c>
      <c r="T1280" s="20">
        <v>0</v>
      </c>
      <c r="U1280" s="3">
        <f t="shared" si="312"/>
        <v>0</v>
      </c>
      <c r="V1280" s="21"/>
      <c r="W1280" s="3">
        <v>2483.9743589743589</v>
      </c>
      <c r="X1280" s="3">
        <v>1435.1851851851852</v>
      </c>
      <c r="Y1280" s="22">
        <v>258.33333333333331</v>
      </c>
      <c r="Z1280">
        <v>75</v>
      </c>
      <c r="AB1280" s="3">
        <v>0</v>
      </c>
      <c r="AC1280" s="3">
        <v>4167</v>
      </c>
      <c r="AD1280" s="3">
        <f t="shared" si="309"/>
        <v>111752.8262108262</v>
      </c>
      <c r="AE1280" s="3">
        <v>7046.666666666667</v>
      </c>
      <c r="AG1280" s="3">
        <f t="shared" si="303"/>
        <v>118799.49287749287</v>
      </c>
      <c r="AJ1280" s="3">
        <v>0</v>
      </c>
      <c r="AK1280" t="s">
        <v>100</v>
      </c>
      <c r="AM1280" s="23">
        <v>0.1</v>
      </c>
      <c r="AN1280" s="24">
        <f t="shared" si="310"/>
        <v>118799.49287749287</v>
      </c>
      <c r="AO1280" s="25">
        <f t="shared" si="299"/>
        <v>11879.949287749288</v>
      </c>
      <c r="AP1280" s="3">
        <f t="shared" si="314"/>
        <v>29700</v>
      </c>
      <c r="AQ1280" s="24">
        <f t="shared" si="300"/>
        <v>2970</v>
      </c>
      <c r="AR1280" s="24">
        <f t="shared" si="301"/>
        <v>163349.44216524216</v>
      </c>
      <c r="AS1280" s="24">
        <f t="shared" si="304"/>
        <v>148499.49287749286</v>
      </c>
      <c r="AT1280" t="s">
        <v>134</v>
      </c>
      <c r="AU1280" t="s">
        <v>134</v>
      </c>
      <c r="AV1280" t="s">
        <v>135</v>
      </c>
      <c r="AW1280">
        <v>90324</v>
      </c>
      <c r="AX1280" t="s">
        <v>136</v>
      </c>
      <c r="AY1280">
        <v>94.088300000000004</v>
      </c>
      <c r="AZ1280" s="3">
        <f t="shared" si="305"/>
        <v>1736.1291697824506</v>
      </c>
      <c r="BA1280" s="24">
        <f t="shared" si="306"/>
        <v>148499.49287749286</v>
      </c>
      <c r="BB1280" s="24">
        <f t="shared" si="307"/>
        <v>14849.949287749303</v>
      </c>
      <c r="BD1280" t="s">
        <v>103</v>
      </c>
      <c r="BE1280">
        <v>1</v>
      </c>
      <c r="BG1280" t="s">
        <v>5305</v>
      </c>
      <c r="BI1280" t="s">
        <v>451</v>
      </c>
      <c r="BN1280" t="s">
        <v>5157</v>
      </c>
      <c r="BO1280" t="s">
        <v>134</v>
      </c>
      <c r="BP1280" t="s">
        <v>5091</v>
      </c>
      <c r="BS1280" t="e">
        <f>_xlfn.XLOOKUP(AV1280,#REF!,#REF!)</f>
        <v>#REF!</v>
      </c>
    </row>
    <row r="1281" spans="3:71" x14ac:dyDescent="0.2">
      <c r="C1281" t="s">
        <v>94</v>
      </c>
      <c r="E1281" t="s">
        <v>4024</v>
      </c>
      <c r="F1281" t="s">
        <v>4025</v>
      </c>
      <c r="G1281" t="s">
        <v>4026</v>
      </c>
      <c r="H1281" s="1">
        <v>45936</v>
      </c>
      <c r="J1281" t="s">
        <v>4702</v>
      </c>
      <c r="K1281">
        <v>13</v>
      </c>
      <c r="L1281" t="s">
        <v>4783</v>
      </c>
      <c r="M1281" t="s">
        <v>3525</v>
      </c>
      <c r="N1281" t="s">
        <v>4668</v>
      </c>
      <c r="O1281" t="s">
        <v>98</v>
      </c>
      <c r="P1281" t="s">
        <v>99</v>
      </c>
      <c r="Q1281">
        <f t="shared" si="302"/>
        <v>31</v>
      </c>
      <c r="R1281" s="3">
        <v>520000</v>
      </c>
      <c r="S1281" s="3">
        <v>86666.666666666672</v>
      </c>
      <c r="T1281" s="20">
        <v>0</v>
      </c>
      <c r="U1281" s="3">
        <f t="shared" si="312"/>
        <v>0</v>
      </c>
      <c r="V1281" s="21"/>
      <c r="W1281" s="3">
        <v>2083.3333333333335</v>
      </c>
      <c r="X1281" s="3">
        <v>1203.7037037037039</v>
      </c>
      <c r="Y1281" s="22">
        <v>216.66666666666669</v>
      </c>
      <c r="Z1281">
        <v>75</v>
      </c>
      <c r="AB1281" s="3">
        <v>0</v>
      </c>
      <c r="AC1281" s="3">
        <v>4167</v>
      </c>
      <c r="AD1281" s="3">
        <f t="shared" si="309"/>
        <v>94412.37037037038</v>
      </c>
      <c r="AE1281" s="3">
        <v>13617.5</v>
      </c>
      <c r="AG1281" s="3">
        <f t="shared" si="303"/>
        <v>108029.87037037038</v>
      </c>
      <c r="AJ1281" s="3">
        <v>0</v>
      </c>
      <c r="AK1281" t="s">
        <v>100</v>
      </c>
      <c r="AM1281" s="23">
        <v>8.5000000000000006E-2</v>
      </c>
      <c r="AN1281" s="24">
        <f t="shared" si="310"/>
        <v>108029.87037037038</v>
      </c>
      <c r="AO1281" s="25">
        <f t="shared" si="299"/>
        <v>9182.5389814814826</v>
      </c>
      <c r="AP1281" s="3">
        <f t="shared" si="314"/>
        <v>29700</v>
      </c>
      <c r="AQ1281" s="24">
        <f t="shared" si="300"/>
        <v>2524.5</v>
      </c>
      <c r="AR1281" s="24">
        <f t="shared" si="301"/>
        <v>149436.90935185185</v>
      </c>
      <c r="AS1281" s="24">
        <f t="shared" si="304"/>
        <v>137729.87037037039</v>
      </c>
      <c r="AT1281" t="s">
        <v>101</v>
      </c>
      <c r="AU1281" t="s">
        <v>101</v>
      </c>
      <c r="AV1281" t="s">
        <v>101</v>
      </c>
      <c r="AW1281">
        <v>2046100</v>
      </c>
      <c r="AX1281" t="s">
        <v>102</v>
      </c>
      <c r="AY1281">
        <v>108.643</v>
      </c>
      <c r="AZ1281" s="3">
        <f t="shared" si="305"/>
        <v>1375.4858513834472</v>
      </c>
      <c r="BA1281" s="24">
        <f t="shared" si="306"/>
        <v>137729.87037037039</v>
      </c>
      <c r="BB1281" s="24">
        <f t="shared" si="307"/>
        <v>11707.038981481455</v>
      </c>
      <c r="BD1281" t="s">
        <v>103</v>
      </c>
      <c r="BE1281">
        <v>1</v>
      </c>
      <c r="BG1281" t="s">
        <v>5304</v>
      </c>
      <c r="BI1281" t="s">
        <v>2047</v>
      </c>
      <c r="BN1281" t="s">
        <v>5197</v>
      </c>
      <c r="BO1281" t="s">
        <v>5197</v>
      </c>
      <c r="BP1281" t="s">
        <v>5197</v>
      </c>
    </row>
    <row r="1282" spans="3:71" x14ac:dyDescent="0.2">
      <c r="C1282" t="s">
        <v>94</v>
      </c>
      <c r="E1282" t="s">
        <v>4027</v>
      </c>
      <c r="F1282" t="s">
        <v>4028</v>
      </c>
      <c r="G1282" t="s">
        <v>4029</v>
      </c>
      <c r="H1282" s="1">
        <v>45943</v>
      </c>
      <c r="J1282" t="s">
        <v>4697</v>
      </c>
      <c r="K1282">
        <v>14</v>
      </c>
      <c r="L1282" t="s">
        <v>4783</v>
      </c>
      <c r="M1282" t="s">
        <v>3525</v>
      </c>
      <c r="N1282" t="s">
        <v>4668</v>
      </c>
      <c r="O1282" t="s">
        <v>98</v>
      </c>
      <c r="P1282" t="s">
        <v>99</v>
      </c>
      <c r="Q1282">
        <f t="shared" si="302"/>
        <v>31</v>
      </c>
      <c r="R1282" s="3">
        <v>725000</v>
      </c>
      <c r="S1282" s="3">
        <v>120833.33333333333</v>
      </c>
      <c r="T1282" s="20">
        <v>0</v>
      </c>
      <c r="U1282" s="3">
        <f t="shared" si="312"/>
        <v>0</v>
      </c>
      <c r="V1282" s="21"/>
      <c r="W1282" s="3">
        <v>2904.6474358974356</v>
      </c>
      <c r="X1282" s="3">
        <v>1678.2407407407406</v>
      </c>
      <c r="Y1282" s="22">
        <v>302.08333333333331</v>
      </c>
      <c r="Z1282">
        <v>75</v>
      </c>
      <c r="AB1282" s="3">
        <v>0</v>
      </c>
      <c r="AC1282" s="3">
        <v>4167</v>
      </c>
      <c r="AD1282" s="3">
        <f t="shared" si="309"/>
        <v>129960.30484330484</v>
      </c>
      <c r="AE1282" s="3">
        <v>13617.5</v>
      </c>
      <c r="AG1282" s="3">
        <f t="shared" si="303"/>
        <v>143577.80484330485</v>
      </c>
      <c r="AJ1282" s="3">
        <v>0</v>
      </c>
      <c r="AK1282" t="s">
        <v>100</v>
      </c>
      <c r="AM1282" s="23">
        <v>8.5000000000000006E-2</v>
      </c>
      <c r="AN1282" s="24">
        <f t="shared" si="310"/>
        <v>143577.80484330485</v>
      </c>
      <c r="AO1282" s="25">
        <f t="shared" ref="AO1282:AO1345" si="315">AM1282*AN1282</f>
        <v>12204.113411680913</v>
      </c>
      <c r="AP1282" s="3">
        <f t="shared" si="314"/>
        <v>29700</v>
      </c>
      <c r="AQ1282" s="24">
        <f t="shared" ref="AQ1282:AQ1345" si="316">AP1282*AM1282</f>
        <v>2524.5</v>
      </c>
      <c r="AR1282" s="24">
        <f t="shared" ref="AR1282:AR1345" si="317">AN1282+AO1282+AP1282+AQ1282</f>
        <v>188006.41825498577</v>
      </c>
      <c r="AS1282" s="24">
        <f t="shared" si="304"/>
        <v>173277.80484330485</v>
      </c>
      <c r="AT1282" t="s">
        <v>101</v>
      </c>
      <c r="AU1282" t="s">
        <v>101</v>
      </c>
      <c r="AV1282" t="s">
        <v>101</v>
      </c>
      <c r="AW1282">
        <v>2046100</v>
      </c>
      <c r="AX1282" t="s">
        <v>102</v>
      </c>
      <c r="AY1282">
        <v>108.643</v>
      </c>
      <c r="AZ1282" s="3">
        <f t="shared" si="305"/>
        <v>1730.4973008383952</v>
      </c>
      <c r="BA1282" s="24">
        <f t="shared" si="306"/>
        <v>173277.80484330485</v>
      </c>
      <c r="BB1282" s="24">
        <f t="shared" si="307"/>
        <v>14728.613411680912</v>
      </c>
      <c r="BD1282" t="s">
        <v>103</v>
      </c>
      <c r="BE1282">
        <v>1</v>
      </c>
      <c r="BG1282" t="s">
        <v>5304</v>
      </c>
      <c r="BI1282" t="s">
        <v>2047</v>
      </c>
      <c r="BN1282" t="s">
        <v>5197</v>
      </c>
      <c r="BO1282" t="s">
        <v>5197</v>
      </c>
      <c r="BP1282" t="s">
        <v>5197</v>
      </c>
    </row>
    <row r="1283" spans="3:71" x14ac:dyDescent="0.2">
      <c r="C1283" t="s">
        <v>94</v>
      </c>
      <c r="E1283" t="s">
        <v>4030</v>
      </c>
      <c r="F1283" t="s">
        <v>4031</v>
      </c>
      <c r="G1283" t="s">
        <v>4032</v>
      </c>
      <c r="H1283" s="1">
        <v>45943</v>
      </c>
      <c r="J1283" t="s">
        <v>4778</v>
      </c>
      <c r="K1283">
        <v>11</v>
      </c>
      <c r="L1283" t="s">
        <v>4667</v>
      </c>
      <c r="M1283" t="s">
        <v>3984</v>
      </c>
      <c r="N1283" t="s">
        <v>4668</v>
      </c>
      <c r="O1283" t="s">
        <v>98</v>
      </c>
      <c r="P1283" t="s">
        <v>99</v>
      </c>
      <c r="Q1283">
        <f t="shared" si="302"/>
        <v>31</v>
      </c>
      <c r="R1283" s="3">
        <v>291150</v>
      </c>
      <c r="S1283" s="3">
        <v>48525</v>
      </c>
      <c r="T1283" s="20">
        <v>0</v>
      </c>
      <c r="U1283" s="3">
        <f t="shared" si="312"/>
        <v>0</v>
      </c>
      <c r="V1283" s="21"/>
      <c r="W1283" s="3">
        <v>1166.4663461538462</v>
      </c>
      <c r="X1283" s="3">
        <v>673.95833333333337</v>
      </c>
      <c r="Y1283" s="22">
        <v>121.3125</v>
      </c>
      <c r="Z1283">
        <v>75</v>
      </c>
      <c r="AB1283" s="3">
        <v>0</v>
      </c>
      <c r="AC1283" s="3">
        <v>4167</v>
      </c>
      <c r="AD1283" s="3">
        <f t="shared" si="309"/>
        <v>54728.73717948718</v>
      </c>
      <c r="AE1283" s="3">
        <v>4154.166666666667</v>
      </c>
      <c r="AG1283" s="3">
        <f t="shared" si="303"/>
        <v>58882.903846153844</v>
      </c>
      <c r="AJ1283" s="3">
        <v>0</v>
      </c>
      <c r="AK1283" t="s">
        <v>100</v>
      </c>
      <c r="AM1283" s="23">
        <v>0.05</v>
      </c>
      <c r="AN1283" s="24">
        <f t="shared" si="310"/>
        <v>58882.903846153844</v>
      </c>
      <c r="AO1283" s="25">
        <f t="shared" si="315"/>
        <v>2944.1451923076925</v>
      </c>
      <c r="AP1283" s="3">
        <f t="shared" si="314"/>
        <v>29700</v>
      </c>
      <c r="AQ1283" s="24">
        <f t="shared" si="316"/>
        <v>1485</v>
      </c>
      <c r="AR1283" s="24">
        <f t="shared" si="317"/>
        <v>93012.049038461526</v>
      </c>
      <c r="AS1283" s="24">
        <f t="shared" si="304"/>
        <v>88582.903846153844</v>
      </c>
      <c r="AT1283" t="s">
        <v>4779</v>
      </c>
      <c r="AU1283" t="s">
        <v>188</v>
      </c>
      <c r="AV1283" t="s">
        <v>189</v>
      </c>
      <c r="AW1283">
        <v>5185</v>
      </c>
      <c r="AX1283" t="s">
        <v>190</v>
      </c>
      <c r="AY1283">
        <v>65.109899999999996</v>
      </c>
      <c r="AZ1283" s="3">
        <f t="shared" si="305"/>
        <v>1428.5392703484652</v>
      </c>
      <c r="BA1283" s="24">
        <f t="shared" si="306"/>
        <v>88582.903846153844</v>
      </c>
      <c r="BB1283" s="24">
        <f t="shared" si="307"/>
        <v>4429.145192307682</v>
      </c>
      <c r="BD1283" t="s">
        <v>103</v>
      </c>
      <c r="BE1283">
        <v>1</v>
      </c>
      <c r="BG1283" t="s">
        <v>5308</v>
      </c>
      <c r="BI1283" t="s">
        <v>144</v>
      </c>
      <c r="BN1283" t="s">
        <v>5067</v>
      </c>
      <c r="BO1283" t="s">
        <v>188</v>
      </c>
      <c r="BP1283" t="s">
        <v>5095</v>
      </c>
      <c r="BS1283" t="e">
        <f>_xlfn.XLOOKUP(AV1283,#REF!,#REF!)</f>
        <v>#REF!</v>
      </c>
    </row>
    <row r="1284" spans="3:71" x14ac:dyDescent="0.2">
      <c r="C1284" t="s">
        <v>94</v>
      </c>
      <c r="E1284" t="s">
        <v>4033</v>
      </c>
      <c r="F1284" t="s">
        <v>4034</v>
      </c>
      <c r="G1284" t="s">
        <v>4035</v>
      </c>
      <c r="H1284" s="1">
        <v>45943</v>
      </c>
      <c r="J1284" t="s">
        <v>4697</v>
      </c>
      <c r="K1284">
        <v>14</v>
      </c>
      <c r="L1284" t="s">
        <v>4616</v>
      </c>
      <c r="M1284" t="s">
        <v>4464</v>
      </c>
      <c r="N1284" t="s">
        <v>4668</v>
      </c>
      <c r="O1284" t="s">
        <v>98</v>
      </c>
      <c r="P1284" t="s">
        <v>99</v>
      </c>
      <c r="Q1284">
        <f t="shared" ref="Q1284:Q1347" si="318">IF(IF(ISBLANK(I1284),"",MONTH(I1284))&lt;&gt;MONTH($Q$1),IF(($Q$1-H1284)&gt;30,DAY(EOMONTH($Q$1,0)),EOMONTH($Q$1,0)-H1284+1),DAY(I1284))</f>
        <v>31</v>
      </c>
      <c r="R1284" s="3">
        <v>652500</v>
      </c>
      <c r="S1284" s="3">
        <v>108750</v>
      </c>
      <c r="T1284" s="20">
        <v>0</v>
      </c>
      <c r="U1284" s="3">
        <f t="shared" si="312"/>
        <v>0</v>
      </c>
      <c r="V1284" s="21"/>
      <c r="W1284" s="3">
        <v>2614.1826923076924</v>
      </c>
      <c r="X1284" s="3">
        <v>1510.4166666666667</v>
      </c>
      <c r="Y1284" s="22">
        <v>271.875</v>
      </c>
      <c r="Z1284">
        <v>75</v>
      </c>
      <c r="AB1284" s="3">
        <v>0</v>
      </c>
      <c r="AC1284" s="3">
        <v>4167</v>
      </c>
      <c r="AD1284" s="3">
        <f t="shared" si="309"/>
        <v>117388.47435897436</v>
      </c>
      <c r="AE1284" s="3">
        <v>12402.5</v>
      </c>
      <c r="AG1284" s="3">
        <f t="shared" ref="AG1284:AG1347" si="319">AD1284+AE1284</f>
        <v>129790.97435897436</v>
      </c>
      <c r="AJ1284" s="3">
        <v>33281</v>
      </c>
      <c r="AK1284" t="s">
        <v>132</v>
      </c>
      <c r="AL1284" t="s">
        <v>133</v>
      </c>
      <c r="AM1284" s="23">
        <v>0.05</v>
      </c>
      <c r="AN1284" s="24">
        <f t="shared" si="310"/>
        <v>163071.97435897437</v>
      </c>
      <c r="AO1284" s="25">
        <f t="shared" si="315"/>
        <v>8153.5987179487192</v>
      </c>
      <c r="AP1284" s="3">
        <f t="shared" si="314"/>
        <v>29700</v>
      </c>
      <c r="AQ1284" s="24">
        <f t="shared" si="316"/>
        <v>1485</v>
      </c>
      <c r="AR1284" s="24">
        <f t="shared" si="317"/>
        <v>202410.57307692309</v>
      </c>
      <c r="AS1284" s="24">
        <f t="shared" ref="AS1284:AS1347" si="320">+AN1284+AP1284</f>
        <v>192771.97435897437</v>
      </c>
      <c r="AT1284" t="s">
        <v>4725</v>
      </c>
      <c r="AU1284" t="s">
        <v>174</v>
      </c>
      <c r="AV1284" t="s">
        <v>174</v>
      </c>
      <c r="AW1284" t="s">
        <v>4693</v>
      </c>
      <c r="AX1284" t="s">
        <v>169</v>
      </c>
      <c r="AY1284">
        <v>1</v>
      </c>
      <c r="AZ1284" s="3">
        <f t="shared" ref="AZ1284:AZ1347" si="321">AR1284/AY1284</f>
        <v>202410.57307692309</v>
      </c>
      <c r="BA1284" s="24">
        <f t="shared" ref="BA1284:BA1347" si="322">AS1284</f>
        <v>192771.97435897437</v>
      </c>
      <c r="BB1284" s="24">
        <f t="shared" ref="BB1284:BB1347" si="323">AR1284-AS1284</f>
        <v>9638.5987179487129</v>
      </c>
      <c r="BD1284" t="s">
        <v>170</v>
      </c>
      <c r="BE1284">
        <v>1</v>
      </c>
      <c r="BG1284" t="s">
        <v>170</v>
      </c>
      <c r="BI1284" t="s">
        <v>137</v>
      </c>
      <c r="BN1284" t="s">
        <v>4416</v>
      </c>
      <c r="BO1284" t="s">
        <v>5066</v>
      </c>
      <c r="BP1284" t="s">
        <v>5066</v>
      </c>
    </row>
    <row r="1285" spans="3:71" x14ac:dyDescent="0.2">
      <c r="C1285" t="s">
        <v>94</v>
      </c>
      <c r="E1285" t="s">
        <v>4036</v>
      </c>
      <c r="F1285" t="s">
        <v>4037</v>
      </c>
      <c r="G1285" t="s">
        <v>4038</v>
      </c>
      <c r="H1285" s="1">
        <v>45943</v>
      </c>
      <c r="J1285" t="s">
        <v>4697</v>
      </c>
      <c r="K1285">
        <v>14</v>
      </c>
      <c r="L1285" t="s">
        <v>4783</v>
      </c>
      <c r="M1285" t="s">
        <v>3525</v>
      </c>
      <c r="N1285" t="s">
        <v>4668</v>
      </c>
      <c r="O1285" t="s">
        <v>98</v>
      </c>
      <c r="P1285" t="s">
        <v>99</v>
      </c>
      <c r="Q1285">
        <f t="shared" si="318"/>
        <v>31</v>
      </c>
      <c r="R1285" s="3">
        <v>750000</v>
      </c>
      <c r="S1285" s="3">
        <v>125000</v>
      </c>
      <c r="T1285" s="20">
        <v>0</v>
      </c>
      <c r="U1285" s="3">
        <f t="shared" si="312"/>
        <v>0</v>
      </c>
      <c r="V1285" s="21"/>
      <c r="W1285" s="3">
        <v>3004.8076923076919</v>
      </c>
      <c r="X1285" s="3">
        <v>1736.1111111111111</v>
      </c>
      <c r="Y1285" s="22">
        <v>312.5</v>
      </c>
      <c r="Z1285">
        <v>75</v>
      </c>
      <c r="AB1285" s="3">
        <v>0</v>
      </c>
      <c r="AC1285" s="3">
        <v>4167</v>
      </c>
      <c r="AD1285" s="3">
        <f t="shared" si="309"/>
        <v>134295.41880341881</v>
      </c>
      <c r="AE1285" s="3">
        <v>13617.5</v>
      </c>
      <c r="AG1285" s="3">
        <f t="shared" si="319"/>
        <v>147912.91880341881</v>
      </c>
      <c r="AJ1285" s="3">
        <v>0</v>
      </c>
      <c r="AK1285" t="s">
        <v>100</v>
      </c>
      <c r="AM1285" s="23">
        <v>8.5000000000000006E-2</v>
      </c>
      <c r="AN1285" s="24">
        <f t="shared" si="310"/>
        <v>147912.91880341881</v>
      </c>
      <c r="AO1285" s="25">
        <f t="shared" si="315"/>
        <v>12572.5980982906</v>
      </c>
      <c r="AP1285" s="3">
        <f t="shared" si="314"/>
        <v>29700</v>
      </c>
      <c r="AQ1285" s="24">
        <f t="shared" si="316"/>
        <v>2524.5</v>
      </c>
      <c r="AR1285" s="24">
        <f t="shared" si="317"/>
        <v>192710.0169017094</v>
      </c>
      <c r="AS1285" s="24">
        <f t="shared" si="320"/>
        <v>177612.91880341881</v>
      </c>
      <c r="AT1285" t="s">
        <v>134</v>
      </c>
      <c r="AU1285" t="s">
        <v>134</v>
      </c>
      <c r="AV1285" t="s">
        <v>135</v>
      </c>
      <c r="AW1285">
        <v>37214</v>
      </c>
      <c r="AX1285" t="s">
        <v>136</v>
      </c>
      <c r="AY1285">
        <v>94.088300000000004</v>
      </c>
      <c r="AZ1285" s="3">
        <f t="shared" si="321"/>
        <v>2048.182578510924</v>
      </c>
      <c r="BA1285" s="24">
        <f t="shared" si="322"/>
        <v>177612.91880341881</v>
      </c>
      <c r="BB1285" s="24">
        <f t="shared" si="323"/>
        <v>15097.098098290589</v>
      </c>
      <c r="BD1285" t="s">
        <v>103</v>
      </c>
      <c r="BE1285">
        <v>1</v>
      </c>
      <c r="BG1285" t="s">
        <v>5305</v>
      </c>
      <c r="BI1285" t="s">
        <v>2047</v>
      </c>
      <c r="BN1285" t="s">
        <v>5197</v>
      </c>
      <c r="BO1285" t="s">
        <v>5071</v>
      </c>
      <c r="BP1285" t="s">
        <v>5072</v>
      </c>
      <c r="BS1285" t="e">
        <f>_xlfn.XLOOKUP(AV1285,#REF!,#REF!)</f>
        <v>#REF!</v>
      </c>
    </row>
    <row r="1286" spans="3:71" x14ac:dyDescent="0.2">
      <c r="C1286" t="s">
        <v>94</v>
      </c>
      <c r="E1286" t="s">
        <v>4039</v>
      </c>
      <c r="F1286" t="s">
        <v>4040</v>
      </c>
      <c r="G1286" t="s">
        <v>4041</v>
      </c>
      <c r="H1286" s="1">
        <v>45943</v>
      </c>
      <c r="J1286" t="s">
        <v>4702</v>
      </c>
      <c r="K1286">
        <v>13</v>
      </c>
      <c r="L1286" t="s">
        <v>4783</v>
      </c>
      <c r="M1286" t="s">
        <v>3525</v>
      </c>
      <c r="N1286" t="s">
        <v>4668</v>
      </c>
      <c r="O1286" t="s">
        <v>98</v>
      </c>
      <c r="P1286" t="s">
        <v>99</v>
      </c>
      <c r="Q1286">
        <f t="shared" si="318"/>
        <v>31</v>
      </c>
      <c r="R1286" s="3">
        <v>525000</v>
      </c>
      <c r="S1286" s="3">
        <v>87500</v>
      </c>
      <c r="T1286" s="20">
        <v>0</v>
      </c>
      <c r="U1286" s="3">
        <f t="shared" si="312"/>
        <v>0</v>
      </c>
      <c r="V1286" s="21"/>
      <c r="W1286" s="3">
        <v>2103.3653846153843</v>
      </c>
      <c r="X1286" s="3">
        <v>1215.2777777777778</v>
      </c>
      <c r="Y1286" s="22">
        <v>218.75</v>
      </c>
      <c r="Z1286">
        <v>75</v>
      </c>
      <c r="AB1286" s="3">
        <v>0</v>
      </c>
      <c r="AC1286" s="3">
        <v>4167</v>
      </c>
      <c r="AD1286" s="3">
        <f t="shared" si="309"/>
        <v>95279.393162393171</v>
      </c>
      <c r="AE1286" s="3">
        <v>13617.5</v>
      </c>
      <c r="AG1286" s="3">
        <f t="shared" si="319"/>
        <v>108896.89316239317</v>
      </c>
      <c r="AJ1286" s="3">
        <v>0</v>
      </c>
      <c r="AK1286" t="s">
        <v>100</v>
      </c>
      <c r="AM1286" s="23">
        <v>8.5000000000000006E-2</v>
      </c>
      <c r="AN1286" s="24">
        <f t="shared" si="310"/>
        <v>108896.89316239317</v>
      </c>
      <c r="AO1286" s="25">
        <f t="shared" si="315"/>
        <v>9256.2359188034206</v>
      </c>
      <c r="AP1286" s="3">
        <f t="shared" si="314"/>
        <v>29700</v>
      </c>
      <c r="AQ1286" s="24">
        <f t="shared" si="316"/>
        <v>2524.5</v>
      </c>
      <c r="AR1286" s="24">
        <f t="shared" si="317"/>
        <v>150377.62908119659</v>
      </c>
      <c r="AS1286" s="24">
        <f t="shared" si="320"/>
        <v>138596.89316239319</v>
      </c>
      <c r="AT1286" t="s">
        <v>134</v>
      </c>
      <c r="AU1286" t="s">
        <v>134</v>
      </c>
      <c r="AV1286" t="s">
        <v>135</v>
      </c>
      <c r="AW1286">
        <v>37214</v>
      </c>
      <c r="AX1286" t="s">
        <v>136</v>
      </c>
      <c r="AY1286">
        <v>94.088300000000004</v>
      </c>
      <c r="AZ1286" s="3">
        <f t="shared" si="321"/>
        <v>1598.260666641831</v>
      </c>
      <c r="BA1286" s="24">
        <f t="shared" si="322"/>
        <v>138596.89316239319</v>
      </c>
      <c r="BB1286" s="24">
        <f t="shared" si="323"/>
        <v>11780.735918803402</v>
      </c>
      <c r="BD1286" t="s">
        <v>103</v>
      </c>
      <c r="BE1286">
        <v>1</v>
      </c>
      <c r="BG1286" t="s">
        <v>5305</v>
      </c>
      <c r="BI1286" t="s">
        <v>2047</v>
      </c>
      <c r="BN1286" t="s">
        <v>5197</v>
      </c>
      <c r="BO1286" t="s">
        <v>5071</v>
      </c>
      <c r="BP1286" t="s">
        <v>5072</v>
      </c>
      <c r="BS1286" t="e">
        <f>_xlfn.XLOOKUP(AV1286,#REF!,#REF!)</f>
        <v>#REF!</v>
      </c>
    </row>
    <row r="1287" spans="3:71" x14ac:dyDescent="0.2">
      <c r="C1287" t="s">
        <v>94</v>
      </c>
      <c r="E1287" t="s">
        <v>4042</v>
      </c>
      <c r="F1287" t="s">
        <v>4043</v>
      </c>
      <c r="G1287" t="s">
        <v>4044</v>
      </c>
      <c r="H1287" s="1">
        <v>45943</v>
      </c>
      <c r="J1287" t="s">
        <v>4708</v>
      </c>
      <c r="K1287">
        <v>12</v>
      </c>
      <c r="L1287" t="s">
        <v>4703</v>
      </c>
      <c r="M1287" t="s">
        <v>293</v>
      </c>
      <c r="N1287" t="s">
        <v>4668</v>
      </c>
      <c r="O1287" t="s">
        <v>98</v>
      </c>
      <c r="P1287" t="s">
        <v>99</v>
      </c>
      <c r="Q1287">
        <f t="shared" si="318"/>
        <v>31</v>
      </c>
      <c r="R1287" s="3">
        <v>365000</v>
      </c>
      <c r="S1287" s="3">
        <v>65833.333333333328</v>
      </c>
      <c r="T1287" s="20">
        <v>0</v>
      </c>
      <c r="U1287" s="3">
        <f t="shared" si="312"/>
        <v>0</v>
      </c>
      <c r="V1287" s="21"/>
      <c r="W1287" s="3">
        <v>1462.3397435897434</v>
      </c>
      <c r="X1287" s="3">
        <v>844.90740740740739</v>
      </c>
      <c r="Y1287" s="22">
        <v>152.08333333333334</v>
      </c>
      <c r="Z1287">
        <v>75</v>
      </c>
      <c r="AB1287" s="3">
        <v>0</v>
      </c>
      <c r="AC1287" s="3">
        <v>4167</v>
      </c>
      <c r="AD1287" s="3">
        <f t="shared" si="309"/>
        <v>72534.663817663808</v>
      </c>
      <c r="AE1287" s="3">
        <v>5687.5</v>
      </c>
      <c r="AG1287" s="3">
        <f t="shared" si="319"/>
        <v>78222.163817663808</v>
      </c>
      <c r="AJ1287" s="3">
        <v>0</v>
      </c>
      <c r="AK1287" t="s">
        <v>100</v>
      </c>
      <c r="AM1287" s="23">
        <v>8.5000000000000006E-2</v>
      </c>
      <c r="AN1287" s="24">
        <f t="shared" si="310"/>
        <v>78222.163817663808</v>
      </c>
      <c r="AO1287" s="25">
        <f t="shared" si="315"/>
        <v>6648.8839245014242</v>
      </c>
      <c r="AP1287" s="3">
        <f t="shared" si="314"/>
        <v>29700</v>
      </c>
      <c r="AQ1287" s="24">
        <f t="shared" si="316"/>
        <v>2524.5</v>
      </c>
      <c r="AR1287" s="24">
        <f t="shared" si="317"/>
        <v>117095.54774216523</v>
      </c>
      <c r="AS1287" s="24">
        <f t="shared" si="320"/>
        <v>107922.16381766381</v>
      </c>
      <c r="AT1287" t="s">
        <v>134</v>
      </c>
      <c r="AU1287" t="s">
        <v>134</v>
      </c>
      <c r="AV1287" t="s">
        <v>135</v>
      </c>
      <c r="AW1287" t="s">
        <v>4900</v>
      </c>
      <c r="AX1287" t="s">
        <v>136</v>
      </c>
      <c r="AY1287">
        <v>94.088300000000004</v>
      </c>
      <c r="AZ1287" s="3">
        <f t="shared" si="321"/>
        <v>1244.5282542267767</v>
      </c>
      <c r="BA1287" s="24">
        <f t="shared" si="322"/>
        <v>107922.16381766381</v>
      </c>
      <c r="BB1287" s="24">
        <f t="shared" si="323"/>
        <v>9173.3839245014242</v>
      </c>
      <c r="BD1287" t="s">
        <v>103</v>
      </c>
      <c r="BE1287">
        <v>1</v>
      </c>
      <c r="BG1287" t="s">
        <v>5305</v>
      </c>
      <c r="BI1287" t="s">
        <v>262</v>
      </c>
      <c r="BN1287" t="s">
        <v>5115</v>
      </c>
      <c r="BO1287" t="s">
        <v>5061</v>
      </c>
      <c r="BP1287" t="s">
        <v>5135</v>
      </c>
      <c r="BS1287" t="e">
        <f>_xlfn.XLOOKUP(AV1287,#REF!,#REF!)</f>
        <v>#REF!</v>
      </c>
    </row>
    <row r="1288" spans="3:71" x14ac:dyDescent="0.2">
      <c r="C1288" t="s">
        <v>94</v>
      </c>
      <c r="E1288" t="s">
        <v>4045</v>
      </c>
      <c r="F1288" t="s">
        <v>4046</v>
      </c>
      <c r="G1288" t="s">
        <v>4047</v>
      </c>
      <c r="H1288" s="1">
        <v>45943</v>
      </c>
      <c r="J1288" t="s">
        <v>4678</v>
      </c>
      <c r="K1288">
        <v>15</v>
      </c>
      <c r="L1288" t="s">
        <v>4783</v>
      </c>
      <c r="M1288" t="s">
        <v>3525</v>
      </c>
      <c r="N1288" t="s">
        <v>4668</v>
      </c>
      <c r="O1288" t="s">
        <v>98</v>
      </c>
      <c r="P1288" t="s">
        <v>99</v>
      </c>
      <c r="Q1288">
        <f t="shared" si="318"/>
        <v>31</v>
      </c>
      <c r="R1288" s="3">
        <v>1000000</v>
      </c>
      <c r="S1288" s="3">
        <v>166666.66666666666</v>
      </c>
      <c r="T1288" s="20">
        <v>0</v>
      </c>
      <c r="U1288" s="3">
        <f t="shared" si="312"/>
        <v>0</v>
      </c>
      <c r="V1288" s="21"/>
      <c r="W1288" s="3">
        <v>4006.4102564102559</v>
      </c>
      <c r="X1288" s="3">
        <v>2314.8148148148148</v>
      </c>
      <c r="Y1288" s="22">
        <v>416.66666666666663</v>
      </c>
      <c r="Z1288">
        <v>75</v>
      </c>
      <c r="AB1288" s="3">
        <v>0</v>
      </c>
      <c r="AC1288" s="3">
        <v>4167</v>
      </c>
      <c r="AD1288" s="3">
        <f t="shared" si="309"/>
        <v>177646.55840455837</v>
      </c>
      <c r="AE1288" s="3">
        <v>13617.5</v>
      </c>
      <c r="AG1288" s="3">
        <f t="shared" si="319"/>
        <v>191264.05840455837</v>
      </c>
      <c r="AJ1288" s="3">
        <v>0</v>
      </c>
      <c r="AK1288" t="s">
        <v>100</v>
      </c>
      <c r="AM1288" s="23">
        <v>8.5000000000000006E-2</v>
      </c>
      <c r="AN1288" s="24">
        <f t="shared" si="310"/>
        <v>191264.05840455837</v>
      </c>
      <c r="AO1288" s="25">
        <f t="shared" si="315"/>
        <v>16257.444964387463</v>
      </c>
      <c r="AP1288" s="3">
        <f t="shared" si="314"/>
        <v>29700</v>
      </c>
      <c r="AQ1288" s="24">
        <f t="shared" si="316"/>
        <v>2524.5</v>
      </c>
      <c r="AR1288" s="24">
        <f t="shared" si="317"/>
        <v>239746.00336894582</v>
      </c>
      <c r="AS1288" s="24">
        <f t="shared" si="320"/>
        <v>220964.05840455837</v>
      </c>
      <c r="AT1288" t="s">
        <v>101</v>
      </c>
      <c r="AU1288" t="s">
        <v>101</v>
      </c>
      <c r="AV1288" t="s">
        <v>101</v>
      </c>
      <c r="AW1288">
        <v>2046100</v>
      </c>
      <c r="AX1288" t="s">
        <v>102</v>
      </c>
      <c r="AY1288">
        <v>108.643</v>
      </c>
      <c r="AZ1288" s="3">
        <f t="shared" si="321"/>
        <v>2206.7321720584468</v>
      </c>
      <c r="BA1288" s="24">
        <f t="shared" si="322"/>
        <v>220964.05840455837</v>
      </c>
      <c r="BB1288" s="24">
        <f t="shared" si="323"/>
        <v>18781.944964387454</v>
      </c>
      <c r="BD1288" t="s">
        <v>103</v>
      </c>
      <c r="BE1288">
        <v>1</v>
      </c>
      <c r="BG1288" t="s">
        <v>5304</v>
      </c>
      <c r="BI1288" t="s">
        <v>2047</v>
      </c>
      <c r="BN1288" t="s">
        <v>5197</v>
      </c>
      <c r="BO1288" t="s">
        <v>5197</v>
      </c>
      <c r="BP1288" t="s">
        <v>5197</v>
      </c>
    </row>
    <row r="1289" spans="3:71" x14ac:dyDescent="0.2">
      <c r="C1289" t="s">
        <v>94</v>
      </c>
      <c r="E1289" t="s">
        <v>4048</v>
      </c>
      <c r="F1289" t="s">
        <v>4049</v>
      </c>
      <c r="G1289" t="s">
        <v>4050</v>
      </c>
      <c r="H1289" s="1">
        <v>45943</v>
      </c>
      <c r="J1289" t="s">
        <v>4678</v>
      </c>
      <c r="K1289">
        <v>15</v>
      </c>
      <c r="L1289" t="s">
        <v>4616</v>
      </c>
      <c r="M1289" t="s">
        <v>4464</v>
      </c>
      <c r="N1289" t="s">
        <v>4668</v>
      </c>
      <c r="O1289" t="s">
        <v>98</v>
      </c>
      <c r="P1289" t="s">
        <v>99</v>
      </c>
      <c r="Q1289">
        <f t="shared" si="318"/>
        <v>31</v>
      </c>
      <c r="R1289" s="3">
        <v>861300</v>
      </c>
      <c r="S1289" s="3">
        <v>143550</v>
      </c>
      <c r="T1289" s="20">
        <v>0</v>
      </c>
      <c r="U1289" s="3">
        <f t="shared" si="312"/>
        <v>0</v>
      </c>
      <c r="V1289" s="21"/>
      <c r="W1289" s="3">
        <v>3450.7211538461538</v>
      </c>
      <c r="X1289" s="3">
        <v>1993.75</v>
      </c>
      <c r="Y1289" s="22">
        <v>358.875</v>
      </c>
      <c r="Z1289">
        <v>75</v>
      </c>
      <c r="AB1289" s="3">
        <v>0</v>
      </c>
      <c r="AC1289" s="3">
        <v>5167</v>
      </c>
      <c r="AD1289" s="3">
        <f t="shared" ref="AD1289:AD1352" si="324">S1289+U1289+V1289+W1289+X1289+Y1289+Z1289+AA1289+AB1289+AC1289</f>
        <v>154595.34615384616</v>
      </c>
      <c r="AE1289" s="3">
        <v>12402.5</v>
      </c>
      <c r="AG1289" s="3">
        <f t="shared" si="319"/>
        <v>166997.84615384616</v>
      </c>
      <c r="AJ1289" s="3">
        <v>33281</v>
      </c>
      <c r="AK1289" t="s">
        <v>132</v>
      </c>
      <c r="AL1289" t="s">
        <v>133</v>
      </c>
      <c r="AM1289" s="23">
        <v>0.05</v>
      </c>
      <c r="AN1289" s="24">
        <f t="shared" si="310"/>
        <v>200278.84615384616</v>
      </c>
      <c r="AO1289" s="25">
        <f t="shared" si="315"/>
        <v>10013.942307692309</v>
      </c>
      <c r="AP1289" s="3">
        <f t="shared" si="314"/>
        <v>29700</v>
      </c>
      <c r="AQ1289" s="24">
        <f t="shared" si="316"/>
        <v>1485</v>
      </c>
      <c r="AR1289" s="24">
        <f t="shared" si="317"/>
        <v>241477.78846153847</v>
      </c>
      <c r="AS1289" s="24">
        <f t="shared" si="320"/>
        <v>229978.84615384616</v>
      </c>
      <c r="AT1289" t="s">
        <v>134</v>
      </c>
      <c r="AU1289" t="s">
        <v>134</v>
      </c>
      <c r="AV1289" t="s">
        <v>135</v>
      </c>
      <c r="AW1289">
        <v>90208</v>
      </c>
      <c r="AX1289" t="s">
        <v>136</v>
      </c>
      <c r="AY1289">
        <v>94.088300000000004</v>
      </c>
      <c r="AZ1289" s="3">
        <f t="shared" si="321"/>
        <v>2566.5017697369221</v>
      </c>
      <c r="BA1289" s="24">
        <f t="shared" si="322"/>
        <v>229978.84615384616</v>
      </c>
      <c r="BB1289" s="24">
        <f t="shared" si="323"/>
        <v>11498.942307692312</v>
      </c>
      <c r="BD1289" t="s">
        <v>103</v>
      </c>
      <c r="BE1289">
        <v>1</v>
      </c>
      <c r="BG1289" t="s">
        <v>5305</v>
      </c>
      <c r="BI1289" t="s">
        <v>137</v>
      </c>
      <c r="BN1289" t="s">
        <v>5206</v>
      </c>
      <c r="BO1289" t="s">
        <v>134</v>
      </c>
      <c r="BP1289" t="s">
        <v>5066</v>
      </c>
      <c r="BS1289" t="e">
        <f>_xlfn.XLOOKUP(AV1289,#REF!,#REF!)</f>
        <v>#REF!</v>
      </c>
    </row>
    <row r="1290" spans="3:71" x14ac:dyDescent="0.2">
      <c r="C1290" t="s">
        <v>94</v>
      </c>
      <c r="E1290" t="s">
        <v>4051</v>
      </c>
      <c r="F1290" t="s">
        <v>4052</v>
      </c>
      <c r="G1290" t="s">
        <v>4053</v>
      </c>
      <c r="H1290" s="1">
        <v>45943</v>
      </c>
      <c r="J1290" t="s">
        <v>4697</v>
      </c>
      <c r="K1290">
        <v>14</v>
      </c>
      <c r="L1290" t="s">
        <v>4616</v>
      </c>
      <c r="M1290" t="s">
        <v>4464</v>
      </c>
      <c r="N1290" t="s">
        <v>4668</v>
      </c>
      <c r="O1290" t="s">
        <v>98</v>
      </c>
      <c r="P1290" t="s">
        <v>99</v>
      </c>
      <c r="Q1290">
        <f t="shared" si="318"/>
        <v>31</v>
      </c>
      <c r="R1290" s="3">
        <v>625000</v>
      </c>
      <c r="S1290" s="3">
        <v>104166.66666666667</v>
      </c>
      <c r="T1290" s="20">
        <v>0</v>
      </c>
      <c r="U1290" s="3">
        <f t="shared" si="312"/>
        <v>0</v>
      </c>
      <c r="V1290" s="21"/>
      <c r="W1290" s="3">
        <v>2504.0064102564102</v>
      </c>
      <c r="X1290" s="3">
        <v>1446.7592592592594</v>
      </c>
      <c r="Y1290" s="22">
        <v>260.41666666666669</v>
      </c>
      <c r="Z1290">
        <v>75</v>
      </c>
      <c r="AB1290" s="3">
        <v>0</v>
      </c>
      <c r="AC1290" s="3">
        <v>4167</v>
      </c>
      <c r="AD1290" s="3">
        <f t="shared" si="324"/>
        <v>112619.84900284901</v>
      </c>
      <c r="AE1290" s="3">
        <v>12402.5</v>
      </c>
      <c r="AG1290" s="3">
        <f t="shared" si="319"/>
        <v>125022.34900284901</v>
      </c>
      <c r="AJ1290" s="3">
        <v>33281</v>
      </c>
      <c r="AK1290" t="s">
        <v>132</v>
      </c>
      <c r="AL1290" t="s">
        <v>133</v>
      </c>
      <c r="AM1290" s="23">
        <v>0.05</v>
      </c>
      <c r="AN1290" s="24">
        <f t="shared" si="310"/>
        <v>158303.34900284902</v>
      </c>
      <c r="AO1290" s="25">
        <f t="shared" si="315"/>
        <v>7915.1674501424513</v>
      </c>
      <c r="AP1290" s="3">
        <f t="shared" si="314"/>
        <v>29700</v>
      </c>
      <c r="AQ1290" s="24">
        <f t="shared" si="316"/>
        <v>1485</v>
      </c>
      <c r="AR1290" s="24">
        <f t="shared" si="317"/>
        <v>197403.51645299146</v>
      </c>
      <c r="AS1290" s="24">
        <f t="shared" si="320"/>
        <v>188003.34900284902</v>
      </c>
      <c r="AT1290" t="s">
        <v>4725</v>
      </c>
      <c r="AU1290" t="s">
        <v>174</v>
      </c>
      <c r="AV1290" t="s">
        <v>174</v>
      </c>
      <c r="AW1290" t="s">
        <v>4693</v>
      </c>
      <c r="AX1290" t="s">
        <v>169</v>
      </c>
      <c r="AY1290">
        <v>1</v>
      </c>
      <c r="AZ1290" s="3">
        <f t="shared" si="321"/>
        <v>197403.51645299146</v>
      </c>
      <c r="BA1290" s="24">
        <f t="shared" si="322"/>
        <v>188003.34900284902</v>
      </c>
      <c r="BB1290" s="24">
        <f t="shared" si="323"/>
        <v>9400.1674501424422</v>
      </c>
      <c r="BD1290" t="s">
        <v>170</v>
      </c>
      <c r="BE1290">
        <v>1</v>
      </c>
      <c r="BG1290" t="s">
        <v>170</v>
      </c>
      <c r="BI1290" t="s">
        <v>137</v>
      </c>
      <c r="BN1290" t="s">
        <v>4416</v>
      </c>
      <c r="BO1290" t="s">
        <v>4725</v>
      </c>
      <c r="BP1290" t="s">
        <v>5066</v>
      </c>
    </row>
    <row r="1291" spans="3:71" x14ac:dyDescent="0.2">
      <c r="C1291" t="s">
        <v>94</v>
      </c>
      <c r="E1291" t="s">
        <v>4054</v>
      </c>
      <c r="F1291" t="s">
        <v>4055</v>
      </c>
      <c r="G1291" t="s">
        <v>4056</v>
      </c>
      <c r="H1291" s="1">
        <v>45943</v>
      </c>
      <c r="J1291" t="s">
        <v>4708</v>
      </c>
      <c r="K1291">
        <v>12</v>
      </c>
      <c r="L1291" t="s">
        <v>4703</v>
      </c>
      <c r="M1291" t="s">
        <v>293</v>
      </c>
      <c r="N1291" t="s">
        <v>4668</v>
      </c>
      <c r="O1291" t="s">
        <v>98</v>
      </c>
      <c r="P1291" t="s">
        <v>99</v>
      </c>
      <c r="Q1291">
        <f t="shared" si="318"/>
        <v>31</v>
      </c>
      <c r="R1291" s="3">
        <v>365000</v>
      </c>
      <c r="S1291" s="3">
        <v>65833.333333333328</v>
      </c>
      <c r="T1291" s="20">
        <v>0</v>
      </c>
      <c r="U1291" s="3">
        <f t="shared" si="312"/>
        <v>0</v>
      </c>
      <c r="V1291" s="21"/>
      <c r="W1291" s="3">
        <v>1462.3397435897434</v>
      </c>
      <c r="X1291" s="3">
        <v>844.90740740740739</v>
      </c>
      <c r="Y1291" s="22">
        <v>152.08333333333334</v>
      </c>
      <c r="Z1291">
        <v>75</v>
      </c>
      <c r="AB1291" s="3">
        <v>0</v>
      </c>
      <c r="AC1291" s="3">
        <v>4167</v>
      </c>
      <c r="AD1291" s="3">
        <f t="shared" si="324"/>
        <v>72534.663817663808</v>
      </c>
      <c r="AE1291" s="3">
        <v>5687.5</v>
      </c>
      <c r="AG1291" s="3">
        <f t="shared" si="319"/>
        <v>78222.163817663808</v>
      </c>
      <c r="AJ1291" s="3">
        <v>0</v>
      </c>
      <c r="AK1291" t="s">
        <v>100</v>
      </c>
      <c r="AM1291" s="23">
        <v>8.5000000000000006E-2</v>
      </c>
      <c r="AN1291" s="24">
        <f t="shared" si="310"/>
        <v>78222.163817663808</v>
      </c>
      <c r="AO1291" s="25">
        <f t="shared" si="315"/>
        <v>6648.8839245014242</v>
      </c>
      <c r="AP1291" s="3">
        <f t="shared" si="314"/>
        <v>29700</v>
      </c>
      <c r="AQ1291" s="24">
        <f t="shared" si="316"/>
        <v>2524.5</v>
      </c>
      <c r="AR1291" s="24">
        <f t="shared" si="317"/>
        <v>117095.54774216523</v>
      </c>
      <c r="AS1291" s="24">
        <f t="shared" si="320"/>
        <v>107922.16381766381</v>
      </c>
      <c r="AT1291" t="s">
        <v>134</v>
      </c>
      <c r="AU1291" t="s">
        <v>134</v>
      </c>
      <c r="AV1291" t="s">
        <v>135</v>
      </c>
      <c r="AW1291">
        <v>35802</v>
      </c>
      <c r="AX1291" t="s">
        <v>136</v>
      </c>
      <c r="AY1291">
        <v>94.088300000000004</v>
      </c>
      <c r="AZ1291" s="3">
        <f t="shared" si="321"/>
        <v>1244.5282542267767</v>
      </c>
      <c r="BA1291" s="24">
        <f t="shared" si="322"/>
        <v>107922.16381766381</v>
      </c>
      <c r="BB1291" s="24">
        <f t="shared" si="323"/>
        <v>9173.3839245014242</v>
      </c>
      <c r="BD1291" t="s">
        <v>103</v>
      </c>
      <c r="BE1291">
        <v>1</v>
      </c>
      <c r="BG1291" t="s">
        <v>5305</v>
      </c>
      <c r="BI1291" t="s">
        <v>199</v>
      </c>
      <c r="BN1291" t="s">
        <v>5106</v>
      </c>
      <c r="BO1291" t="s">
        <v>5061</v>
      </c>
      <c r="BP1291" t="s">
        <v>5062</v>
      </c>
      <c r="BS1291" t="e">
        <f>_xlfn.XLOOKUP(AV1291,#REF!,#REF!)</f>
        <v>#REF!</v>
      </c>
    </row>
    <row r="1292" spans="3:71" x14ac:dyDescent="0.2">
      <c r="C1292" t="s">
        <v>94</v>
      </c>
      <c r="E1292" t="s">
        <v>4057</v>
      </c>
      <c r="F1292" t="s">
        <v>4058</v>
      </c>
      <c r="G1292" t="s">
        <v>4059</v>
      </c>
      <c r="H1292" s="1">
        <v>45943</v>
      </c>
      <c r="J1292" t="s">
        <v>4697</v>
      </c>
      <c r="K1292">
        <v>14</v>
      </c>
      <c r="L1292" t="s">
        <v>4616</v>
      </c>
      <c r="M1292" t="s">
        <v>4464</v>
      </c>
      <c r="N1292" t="s">
        <v>4668</v>
      </c>
      <c r="O1292" t="s">
        <v>98</v>
      </c>
      <c r="P1292" t="s">
        <v>99</v>
      </c>
      <c r="Q1292">
        <f t="shared" si="318"/>
        <v>31</v>
      </c>
      <c r="R1292" s="3">
        <v>600000</v>
      </c>
      <c r="S1292" s="3">
        <v>100000</v>
      </c>
      <c r="T1292" s="20">
        <v>0</v>
      </c>
      <c r="U1292" s="3">
        <f t="shared" si="312"/>
        <v>0</v>
      </c>
      <c r="V1292" s="21"/>
      <c r="W1292" s="3">
        <v>2403.8461538461538</v>
      </c>
      <c r="X1292" s="3">
        <v>1388.8888888888891</v>
      </c>
      <c r="Y1292" s="22">
        <v>250</v>
      </c>
      <c r="Z1292">
        <v>75</v>
      </c>
      <c r="AB1292" s="3">
        <v>0</v>
      </c>
      <c r="AC1292" s="3">
        <v>4167</v>
      </c>
      <c r="AD1292" s="3">
        <f t="shared" si="324"/>
        <v>108284.73504273505</v>
      </c>
      <c r="AE1292" s="3">
        <v>12402.5</v>
      </c>
      <c r="AG1292" s="3">
        <f t="shared" si="319"/>
        <v>120687.23504273505</v>
      </c>
      <c r="AJ1292" s="3">
        <v>33281</v>
      </c>
      <c r="AK1292" t="s">
        <v>132</v>
      </c>
      <c r="AL1292" t="s">
        <v>133</v>
      </c>
      <c r="AM1292" s="23">
        <v>0.05</v>
      </c>
      <c r="AN1292" s="24">
        <f t="shared" si="310"/>
        <v>153968.23504273506</v>
      </c>
      <c r="AO1292" s="25">
        <f t="shared" si="315"/>
        <v>7698.4117521367534</v>
      </c>
      <c r="AP1292" s="3">
        <f t="shared" si="314"/>
        <v>29700</v>
      </c>
      <c r="AQ1292" s="24">
        <f t="shared" si="316"/>
        <v>1485</v>
      </c>
      <c r="AR1292" s="24">
        <f t="shared" si="317"/>
        <v>192851.64679487181</v>
      </c>
      <c r="AS1292" s="24">
        <f t="shared" si="320"/>
        <v>183668.23504273506</v>
      </c>
      <c r="AT1292" t="s">
        <v>4725</v>
      </c>
      <c r="AU1292" t="s">
        <v>174</v>
      </c>
      <c r="AV1292" t="s">
        <v>174</v>
      </c>
      <c r="AW1292" t="s">
        <v>4725</v>
      </c>
      <c r="AX1292" t="s">
        <v>169</v>
      </c>
      <c r="AY1292">
        <v>1</v>
      </c>
      <c r="AZ1292" s="3">
        <f t="shared" si="321"/>
        <v>192851.64679487181</v>
      </c>
      <c r="BA1292" s="24">
        <f t="shared" si="322"/>
        <v>183668.23504273506</v>
      </c>
      <c r="BB1292" s="24">
        <f t="shared" si="323"/>
        <v>9183.4117521367443</v>
      </c>
      <c r="BD1292" t="s">
        <v>170</v>
      </c>
      <c r="BE1292">
        <v>1</v>
      </c>
      <c r="BG1292" t="s">
        <v>170</v>
      </c>
      <c r="BI1292" t="s">
        <v>137</v>
      </c>
      <c r="BN1292" t="s">
        <v>4416</v>
      </c>
      <c r="BO1292" t="s">
        <v>5066</v>
      </c>
      <c r="BP1292" t="s">
        <v>5066</v>
      </c>
    </row>
    <row r="1293" spans="3:71" x14ac:dyDescent="0.2">
      <c r="C1293" t="s">
        <v>94</v>
      </c>
      <c r="E1293" t="s">
        <v>4060</v>
      </c>
      <c r="F1293" t="s">
        <v>4061</v>
      </c>
      <c r="G1293" t="s">
        <v>4062</v>
      </c>
      <c r="H1293" s="1">
        <v>45943</v>
      </c>
      <c r="J1293" t="s">
        <v>4678</v>
      </c>
      <c r="K1293">
        <v>15</v>
      </c>
      <c r="L1293" t="s">
        <v>4783</v>
      </c>
      <c r="M1293" t="s">
        <v>3525</v>
      </c>
      <c r="N1293" t="s">
        <v>4668</v>
      </c>
      <c r="O1293" t="s">
        <v>98</v>
      </c>
      <c r="P1293" t="s">
        <v>99</v>
      </c>
      <c r="Q1293">
        <f t="shared" si="318"/>
        <v>31</v>
      </c>
      <c r="R1293" s="3">
        <v>925000</v>
      </c>
      <c r="S1293" s="3">
        <v>154166.66666666666</v>
      </c>
      <c r="T1293" s="20">
        <v>0</v>
      </c>
      <c r="U1293" s="3">
        <f t="shared" si="312"/>
        <v>0</v>
      </c>
      <c r="V1293" s="21"/>
      <c r="W1293" s="3">
        <v>3705.9294871794868</v>
      </c>
      <c r="X1293" s="3">
        <v>2141.2037037037035</v>
      </c>
      <c r="Y1293" s="22">
        <v>385.41666666666663</v>
      </c>
      <c r="Z1293">
        <v>75</v>
      </c>
      <c r="AB1293" s="3">
        <v>0</v>
      </c>
      <c r="AC1293" s="3">
        <v>4167</v>
      </c>
      <c r="AD1293" s="3">
        <f t="shared" si="324"/>
        <v>164641.21652421652</v>
      </c>
      <c r="AE1293" s="3">
        <v>13617.5</v>
      </c>
      <c r="AG1293" s="3">
        <f t="shared" si="319"/>
        <v>178258.71652421652</v>
      </c>
      <c r="AJ1293" s="3">
        <v>0</v>
      </c>
      <c r="AK1293" t="s">
        <v>100</v>
      </c>
      <c r="AM1293" s="23">
        <v>8.5000000000000006E-2</v>
      </c>
      <c r="AN1293" s="24">
        <f t="shared" si="310"/>
        <v>178258.71652421652</v>
      </c>
      <c r="AO1293" s="25">
        <f t="shared" si="315"/>
        <v>15151.990904558405</v>
      </c>
      <c r="AP1293" s="3">
        <f t="shared" si="314"/>
        <v>29700</v>
      </c>
      <c r="AQ1293" s="24">
        <f t="shared" si="316"/>
        <v>2524.5</v>
      </c>
      <c r="AR1293" s="24">
        <f t="shared" si="317"/>
        <v>225635.20742877491</v>
      </c>
      <c r="AS1293" s="24">
        <f t="shared" si="320"/>
        <v>207958.71652421652</v>
      </c>
      <c r="AT1293" t="s">
        <v>101</v>
      </c>
      <c r="AU1293" t="s">
        <v>101</v>
      </c>
      <c r="AV1293" t="s">
        <v>101</v>
      </c>
      <c r="AW1293">
        <v>2046100</v>
      </c>
      <c r="AX1293" t="s">
        <v>102</v>
      </c>
      <c r="AY1293">
        <v>108.643</v>
      </c>
      <c r="AZ1293" s="3">
        <f t="shared" si="321"/>
        <v>2076.8499344529782</v>
      </c>
      <c r="BA1293" s="24">
        <f t="shared" si="322"/>
        <v>207958.71652421652</v>
      </c>
      <c r="BB1293" s="24">
        <f t="shared" si="323"/>
        <v>17676.490904558392</v>
      </c>
      <c r="BD1293" t="s">
        <v>103</v>
      </c>
      <c r="BE1293">
        <v>1</v>
      </c>
      <c r="BG1293" t="s">
        <v>5304</v>
      </c>
      <c r="BI1293" t="s">
        <v>2047</v>
      </c>
      <c r="BN1293" t="s">
        <v>5197</v>
      </c>
      <c r="BO1293" t="s">
        <v>5197</v>
      </c>
      <c r="BP1293" t="s">
        <v>5197</v>
      </c>
    </row>
    <row r="1294" spans="3:71" x14ac:dyDescent="0.2">
      <c r="C1294" t="s">
        <v>94</v>
      </c>
      <c r="E1294" t="s">
        <v>4063</v>
      </c>
      <c r="F1294" t="s">
        <v>4064</v>
      </c>
      <c r="G1294" t="s">
        <v>4065</v>
      </c>
      <c r="H1294" s="1">
        <v>45951</v>
      </c>
      <c r="J1294" t="s">
        <v>4708</v>
      </c>
      <c r="K1294">
        <v>12</v>
      </c>
      <c r="L1294" t="s">
        <v>4703</v>
      </c>
      <c r="M1294" t="s">
        <v>293</v>
      </c>
      <c r="N1294" t="s">
        <v>4668</v>
      </c>
      <c r="O1294" t="s">
        <v>98</v>
      </c>
      <c r="P1294" t="s">
        <v>99</v>
      </c>
      <c r="Q1294">
        <f t="shared" si="318"/>
        <v>31</v>
      </c>
      <c r="R1294" s="3">
        <v>375000</v>
      </c>
      <c r="S1294" s="3">
        <v>67500</v>
      </c>
      <c r="T1294" s="20">
        <v>0</v>
      </c>
      <c r="U1294" s="3">
        <f t="shared" si="312"/>
        <v>0</v>
      </c>
      <c r="V1294" s="21"/>
      <c r="W1294" s="3">
        <v>1502.403846153846</v>
      </c>
      <c r="X1294" s="3">
        <v>868.05555555555554</v>
      </c>
      <c r="Y1294" s="22">
        <v>156.25</v>
      </c>
      <c r="Z1294">
        <v>75</v>
      </c>
      <c r="AB1294" s="3">
        <v>0</v>
      </c>
      <c r="AC1294" s="3">
        <v>4167</v>
      </c>
      <c r="AD1294" s="3">
        <f t="shared" si="324"/>
        <v>74268.709401709406</v>
      </c>
      <c r="AE1294" s="3">
        <v>5687.5</v>
      </c>
      <c r="AG1294" s="3">
        <f t="shared" si="319"/>
        <v>79956.209401709406</v>
      </c>
      <c r="AJ1294" s="3">
        <v>0</v>
      </c>
      <c r="AK1294" t="s">
        <v>100</v>
      </c>
      <c r="AM1294" s="23">
        <v>8.5000000000000006E-2</v>
      </c>
      <c r="AN1294" s="24">
        <f t="shared" si="310"/>
        <v>79956.209401709406</v>
      </c>
      <c r="AO1294" s="25">
        <f t="shared" si="315"/>
        <v>6796.2777991453004</v>
      </c>
      <c r="AP1294" s="3">
        <f t="shared" si="314"/>
        <v>29700</v>
      </c>
      <c r="AQ1294" s="24">
        <f t="shared" si="316"/>
        <v>2524.5</v>
      </c>
      <c r="AR1294" s="24">
        <f t="shared" si="317"/>
        <v>118976.98720085471</v>
      </c>
      <c r="AS1294" s="24">
        <f t="shared" si="320"/>
        <v>109656.20940170941</v>
      </c>
      <c r="AT1294" t="s">
        <v>134</v>
      </c>
      <c r="AU1294" t="s">
        <v>134</v>
      </c>
      <c r="AV1294" t="s">
        <v>135</v>
      </c>
      <c r="AW1294" t="s">
        <v>4900</v>
      </c>
      <c r="AX1294" t="s">
        <v>136</v>
      </c>
      <c r="AY1294">
        <v>94.088300000000004</v>
      </c>
      <c r="AZ1294" s="3">
        <f t="shared" si="321"/>
        <v>1264.5247836431811</v>
      </c>
      <c r="BA1294" s="24">
        <f t="shared" si="322"/>
        <v>109656.20940170941</v>
      </c>
      <c r="BB1294" s="24">
        <f t="shared" si="323"/>
        <v>9320.777799145304</v>
      </c>
      <c r="BD1294" t="s">
        <v>103</v>
      </c>
      <c r="BE1294">
        <v>1</v>
      </c>
      <c r="BG1294" t="s">
        <v>5305</v>
      </c>
      <c r="BI1294" t="s">
        <v>262</v>
      </c>
      <c r="BN1294" t="s">
        <v>5097</v>
      </c>
      <c r="BO1294" t="s">
        <v>5061</v>
      </c>
      <c r="BP1294" t="s">
        <v>5062</v>
      </c>
      <c r="BS1294" t="e">
        <f>_xlfn.XLOOKUP(AV1294,#REF!,#REF!)</f>
        <v>#REF!</v>
      </c>
    </row>
    <row r="1295" spans="3:71" x14ac:dyDescent="0.2">
      <c r="C1295" t="s">
        <v>94</v>
      </c>
      <c r="E1295" t="s">
        <v>4066</v>
      </c>
      <c r="F1295" t="s">
        <v>4067</v>
      </c>
      <c r="G1295" t="s">
        <v>4068</v>
      </c>
      <c r="H1295" s="1">
        <v>45951</v>
      </c>
      <c r="J1295" t="s">
        <v>4952</v>
      </c>
      <c r="K1295">
        <v>10</v>
      </c>
      <c r="L1295" t="s">
        <v>4667</v>
      </c>
      <c r="M1295" t="s">
        <v>3984</v>
      </c>
      <c r="N1295" t="s">
        <v>4668</v>
      </c>
      <c r="O1295" t="s">
        <v>98</v>
      </c>
      <c r="P1295" t="s">
        <v>99</v>
      </c>
      <c r="Q1295">
        <f t="shared" si="318"/>
        <v>31</v>
      </c>
      <c r="R1295" s="3">
        <v>252120</v>
      </c>
      <c r="S1295" s="3">
        <v>38750</v>
      </c>
      <c r="T1295" s="20">
        <v>0</v>
      </c>
      <c r="U1295" s="3">
        <f t="shared" si="312"/>
        <v>0</v>
      </c>
      <c r="V1295" s="21"/>
      <c r="W1295" s="3">
        <v>1010.0961538461538</v>
      </c>
      <c r="X1295" s="3">
        <v>583.6111111111112</v>
      </c>
      <c r="Y1295" s="22">
        <v>105.05</v>
      </c>
      <c r="Z1295">
        <v>75</v>
      </c>
      <c r="AB1295" s="3">
        <v>0</v>
      </c>
      <c r="AC1295" s="3">
        <v>4167</v>
      </c>
      <c r="AD1295" s="3">
        <f t="shared" si="324"/>
        <v>44690.757264957268</v>
      </c>
      <c r="AE1295" s="3">
        <v>4154.166666666667</v>
      </c>
      <c r="AG1295" s="3">
        <f t="shared" si="319"/>
        <v>48844.923931623933</v>
      </c>
      <c r="AJ1295" s="3">
        <v>0</v>
      </c>
      <c r="AK1295" t="s">
        <v>100</v>
      </c>
      <c r="AM1295" s="23">
        <v>0.05</v>
      </c>
      <c r="AN1295" s="24">
        <f t="shared" si="310"/>
        <v>48844.923931623933</v>
      </c>
      <c r="AO1295" s="25">
        <f t="shared" si="315"/>
        <v>2442.2461965811967</v>
      </c>
      <c r="AP1295" s="3">
        <f t="shared" si="314"/>
        <v>29700</v>
      </c>
      <c r="AQ1295" s="24">
        <f t="shared" si="316"/>
        <v>1485</v>
      </c>
      <c r="AR1295" s="24">
        <f t="shared" si="317"/>
        <v>82472.170128205122</v>
      </c>
      <c r="AS1295" s="24">
        <f t="shared" si="320"/>
        <v>78544.923931623925</v>
      </c>
      <c r="AT1295" t="s">
        <v>4779</v>
      </c>
      <c r="AU1295" t="s">
        <v>188</v>
      </c>
      <c r="AV1295" t="s">
        <v>189</v>
      </c>
      <c r="AW1295">
        <v>2750</v>
      </c>
      <c r="AX1295" t="s">
        <v>190</v>
      </c>
      <c r="AY1295">
        <v>65.109899999999996</v>
      </c>
      <c r="AZ1295" s="3">
        <f t="shared" si="321"/>
        <v>1266.6609859361652</v>
      </c>
      <c r="BA1295" s="24">
        <f t="shared" si="322"/>
        <v>78544.923931623925</v>
      </c>
      <c r="BB1295" s="24">
        <f t="shared" si="323"/>
        <v>3927.2461965811963</v>
      </c>
      <c r="BD1295" t="s">
        <v>103</v>
      </c>
      <c r="BE1295">
        <v>1</v>
      </c>
      <c r="BG1295" t="s">
        <v>5308</v>
      </c>
      <c r="BI1295" t="s">
        <v>144</v>
      </c>
      <c r="BN1295" t="s">
        <v>5067</v>
      </c>
      <c r="BO1295" t="s">
        <v>188</v>
      </c>
      <c r="BP1295" t="s">
        <v>5084</v>
      </c>
      <c r="BS1295" t="e">
        <f>_xlfn.XLOOKUP(AV1295,#REF!,#REF!)</f>
        <v>#REF!</v>
      </c>
    </row>
    <row r="1296" spans="3:71" x14ac:dyDescent="0.2">
      <c r="C1296" t="s">
        <v>94</v>
      </c>
      <c r="E1296" t="s">
        <v>4069</v>
      </c>
      <c r="F1296" t="s">
        <v>4070</v>
      </c>
      <c r="G1296" t="s">
        <v>4071</v>
      </c>
      <c r="H1296" s="1">
        <v>45951</v>
      </c>
      <c r="J1296" t="s">
        <v>4778</v>
      </c>
      <c r="K1296">
        <v>11</v>
      </c>
      <c r="L1296" t="s">
        <v>4667</v>
      </c>
      <c r="M1296" t="s">
        <v>3984</v>
      </c>
      <c r="N1296" t="s">
        <v>4668</v>
      </c>
      <c r="O1296" t="s">
        <v>98</v>
      </c>
      <c r="P1296" t="s">
        <v>99</v>
      </c>
      <c r="Q1296">
        <f t="shared" si="318"/>
        <v>31</v>
      </c>
      <c r="R1296" s="3">
        <v>275000</v>
      </c>
      <c r="S1296" s="3">
        <v>45833.333333333336</v>
      </c>
      <c r="T1296" s="20">
        <v>0</v>
      </c>
      <c r="U1296" s="3">
        <f t="shared" si="312"/>
        <v>0</v>
      </c>
      <c r="V1296" s="21"/>
      <c r="W1296" s="3">
        <v>1101.7628205128206</v>
      </c>
      <c r="X1296" s="3">
        <v>636.57407407407413</v>
      </c>
      <c r="Y1296" s="22">
        <v>114.58333333333334</v>
      </c>
      <c r="Z1296">
        <v>75</v>
      </c>
      <c r="AB1296" s="3">
        <v>0</v>
      </c>
      <c r="AC1296" s="3">
        <v>4167</v>
      </c>
      <c r="AD1296" s="3">
        <f t="shared" si="324"/>
        <v>51928.253561253565</v>
      </c>
      <c r="AE1296" s="3">
        <v>4154.166666666667</v>
      </c>
      <c r="AG1296" s="3">
        <f t="shared" si="319"/>
        <v>56082.420227920229</v>
      </c>
      <c r="AJ1296" s="3">
        <v>0</v>
      </c>
      <c r="AK1296" t="s">
        <v>100</v>
      </c>
      <c r="AM1296" s="23">
        <v>0.05</v>
      </c>
      <c r="AN1296" s="24">
        <f t="shared" si="310"/>
        <v>56082.420227920229</v>
      </c>
      <c r="AO1296" s="25">
        <f t="shared" si="315"/>
        <v>2804.1210113960115</v>
      </c>
      <c r="AP1296" s="3">
        <f t="shared" si="314"/>
        <v>29700</v>
      </c>
      <c r="AQ1296" s="24">
        <f t="shared" si="316"/>
        <v>1485</v>
      </c>
      <c r="AR1296" s="24">
        <f t="shared" si="317"/>
        <v>90071.541239316241</v>
      </c>
      <c r="AS1296" s="24">
        <f t="shared" si="320"/>
        <v>85782.420227920229</v>
      </c>
      <c r="AT1296" t="s">
        <v>4779</v>
      </c>
      <c r="AU1296" t="s">
        <v>188</v>
      </c>
      <c r="AV1296" t="s">
        <v>189</v>
      </c>
      <c r="AW1296">
        <v>2750</v>
      </c>
      <c r="AX1296" t="s">
        <v>190</v>
      </c>
      <c r="AY1296">
        <v>65.109899999999996</v>
      </c>
      <c r="AZ1296" s="3">
        <f t="shared" si="321"/>
        <v>1383.3770477195671</v>
      </c>
      <c r="BA1296" s="24">
        <f t="shared" si="322"/>
        <v>85782.420227920229</v>
      </c>
      <c r="BB1296" s="24">
        <f t="shared" si="323"/>
        <v>4289.1210113960115</v>
      </c>
      <c r="BD1296" t="s">
        <v>103</v>
      </c>
      <c r="BE1296">
        <v>1</v>
      </c>
      <c r="BG1296" t="s">
        <v>5308</v>
      </c>
      <c r="BI1296" t="s">
        <v>144</v>
      </c>
      <c r="BN1296" t="s">
        <v>5067</v>
      </c>
      <c r="BO1296" t="s">
        <v>188</v>
      </c>
      <c r="BP1296" t="s">
        <v>5084</v>
      </c>
      <c r="BS1296" t="e">
        <f>_xlfn.XLOOKUP(AV1296,#REF!,#REF!)</f>
        <v>#REF!</v>
      </c>
    </row>
    <row r="1297" spans="3:71" x14ac:dyDescent="0.2">
      <c r="C1297" t="s">
        <v>94</v>
      </c>
      <c r="E1297" t="s">
        <v>4072</v>
      </c>
      <c r="F1297" t="s">
        <v>4073</v>
      </c>
      <c r="G1297" t="s">
        <v>4074</v>
      </c>
      <c r="H1297" s="1">
        <v>45951</v>
      </c>
      <c r="J1297" t="s">
        <v>4778</v>
      </c>
      <c r="K1297">
        <v>11</v>
      </c>
      <c r="L1297" t="s">
        <v>4667</v>
      </c>
      <c r="M1297" t="s">
        <v>3984</v>
      </c>
      <c r="N1297" t="s">
        <v>4668</v>
      </c>
      <c r="O1297" t="s">
        <v>98</v>
      </c>
      <c r="P1297" t="s">
        <v>99</v>
      </c>
      <c r="Q1297">
        <f t="shared" si="318"/>
        <v>31</v>
      </c>
      <c r="R1297" s="3">
        <v>252120</v>
      </c>
      <c r="S1297" s="3">
        <v>38820</v>
      </c>
      <c r="T1297" s="20">
        <v>0</v>
      </c>
      <c r="U1297" s="3">
        <f t="shared" si="312"/>
        <v>0</v>
      </c>
      <c r="V1297" s="21"/>
      <c r="W1297" s="3">
        <v>1010.0961538461538</v>
      </c>
      <c r="X1297" s="3">
        <v>583.6111111111112</v>
      </c>
      <c r="Y1297" s="22">
        <v>105.05</v>
      </c>
      <c r="Z1297">
        <v>75</v>
      </c>
      <c r="AB1297" s="3">
        <v>0</v>
      </c>
      <c r="AC1297" s="3">
        <v>4167</v>
      </c>
      <c r="AD1297" s="3">
        <f t="shared" si="324"/>
        <v>44760.757264957268</v>
      </c>
      <c r="AE1297" s="3">
        <v>4154.166666666667</v>
      </c>
      <c r="AG1297" s="3">
        <f t="shared" si="319"/>
        <v>48914.923931623933</v>
      </c>
      <c r="AJ1297" s="3">
        <v>0</v>
      </c>
      <c r="AK1297" t="s">
        <v>100</v>
      </c>
      <c r="AM1297" s="23">
        <v>0.05</v>
      </c>
      <c r="AN1297" s="24">
        <f t="shared" ref="AN1297:AN1360" si="325">AG1297+AJ1297+AH1297+AI1297</f>
        <v>48914.923931623933</v>
      </c>
      <c r="AO1297" s="25">
        <f t="shared" si="315"/>
        <v>2445.7461965811967</v>
      </c>
      <c r="AP1297" s="3">
        <f t="shared" si="314"/>
        <v>29700</v>
      </c>
      <c r="AQ1297" s="24">
        <f t="shared" si="316"/>
        <v>1485</v>
      </c>
      <c r="AR1297" s="24">
        <f t="shared" si="317"/>
        <v>82545.670128205122</v>
      </c>
      <c r="AS1297" s="24">
        <f t="shared" si="320"/>
        <v>78614.923931623925</v>
      </c>
      <c r="AT1297" t="s">
        <v>188</v>
      </c>
      <c r="AU1297" t="s">
        <v>188</v>
      </c>
      <c r="AV1297" t="s">
        <v>189</v>
      </c>
      <c r="AW1297">
        <v>7826</v>
      </c>
      <c r="AX1297" t="s">
        <v>190</v>
      </c>
      <c r="AY1297">
        <v>65.109899999999996</v>
      </c>
      <c r="AZ1297" s="3">
        <f t="shared" si="321"/>
        <v>1267.7898465241865</v>
      </c>
      <c r="BA1297" s="24">
        <f t="shared" si="322"/>
        <v>78614.923931623925</v>
      </c>
      <c r="BB1297" s="24">
        <f t="shared" si="323"/>
        <v>3930.7461965811963</v>
      </c>
      <c r="BD1297" t="s">
        <v>103</v>
      </c>
      <c r="BE1297">
        <v>1</v>
      </c>
      <c r="BG1297" t="s">
        <v>5308</v>
      </c>
      <c r="BI1297" t="s">
        <v>144</v>
      </c>
      <c r="BN1297" t="s">
        <v>5067</v>
      </c>
      <c r="BO1297" t="s">
        <v>188</v>
      </c>
      <c r="BP1297" t="s">
        <v>5196</v>
      </c>
      <c r="BS1297" t="e">
        <f>_xlfn.XLOOKUP(AV1297,#REF!,#REF!)</f>
        <v>#REF!</v>
      </c>
    </row>
    <row r="1298" spans="3:71" x14ac:dyDescent="0.2">
      <c r="C1298" t="s">
        <v>94</v>
      </c>
      <c r="E1298" t="s">
        <v>4075</v>
      </c>
      <c r="F1298" t="s">
        <v>4076</v>
      </c>
      <c r="G1298" t="s">
        <v>4077</v>
      </c>
      <c r="H1298" s="1">
        <v>45951</v>
      </c>
      <c r="J1298" t="s">
        <v>4708</v>
      </c>
      <c r="K1298">
        <v>12</v>
      </c>
      <c r="L1298" t="s">
        <v>4703</v>
      </c>
      <c r="M1298" t="s">
        <v>293</v>
      </c>
      <c r="N1298" t="s">
        <v>4668</v>
      </c>
      <c r="O1298" t="s">
        <v>98</v>
      </c>
      <c r="P1298" t="s">
        <v>99</v>
      </c>
      <c r="Q1298">
        <f t="shared" si="318"/>
        <v>31</v>
      </c>
      <c r="R1298" s="3">
        <v>425000</v>
      </c>
      <c r="S1298" s="3">
        <v>75833.333333333328</v>
      </c>
      <c r="T1298" s="20">
        <v>0</v>
      </c>
      <c r="U1298" s="3">
        <f t="shared" si="312"/>
        <v>0</v>
      </c>
      <c r="V1298" s="21"/>
      <c r="W1298" s="3">
        <v>1702.7243589743591</v>
      </c>
      <c r="X1298" s="3">
        <v>983.79629629629619</v>
      </c>
      <c r="Y1298" s="22">
        <v>177.08333333333331</v>
      </c>
      <c r="Z1298">
        <v>75</v>
      </c>
      <c r="AB1298" s="3">
        <v>0</v>
      </c>
      <c r="AC1298" s="3">
        <v>4167</v>
      </c>
      <c r="AD1298" s="3">
        <f t="shared" si="324"/>
        <v>82938.937321937308</v>
      </c>
      <c r="AE1298" s="3">
        <v>5687.5</v>
      </c>
      <c r="AG1298" s="3">
        <f t="shared" si="319"/>
        <v>88626.437321937308</v>
      </c>
      <c r="AJ1298" s="3">
        <v>0</v>
      </c>
      <c r="AK1298" t="s">
        <v>100</v>
      </c>
      <c r="AM1298" s="23">
        <v>8.5000000000000006E-2</v>
      </c>
      <c r="AN1298" s="24">
        <f t="shared" si="325"/>
        <v>88626.437321937308</v>
      </c>
      <c r="AO1298" s="25">
        <f t="shared" si="315"/>
        <v>7533.2471723646713</v>
      </c>
      <c r="AP1298" s="3">
        <f t="shared" si="314"/>
        <v>29700</v>
      </c>
      <c r="AQ1298" s="24">
        <f t="shared" si="316"/>
        <v>2524.5</v>
      </c>
      <c r="AR1298" s="24">
        <f t="shared" si="317"/>
        <v>128384.18449430198</v>
      </c>
      <c r="AS1298" s="24">
        <f t="shared" si="320"/>
        <v>118326.43732193731</v>
      </c>
      <c r="AT1298" t="s">
        <v>134</v>
      </c>
      <c r="AU1298" t="s">
        <v>134</v>
      </c>
      <c r="AV1298" t="s">
        <v>135</v>
      </c>
      <c r="AW1298" t="s">
        <v>4900</v>
      </c>
      <c r="AX1298" t="s">
        <v>136</v>
      </c>
      <c r="AY1298">
        <v>94.088300000000004</v>
      </c>
      <c r="AZ1298" s="3">
        <f t="shared" si="321"/>
        <v>1364.5074307252014</v>
      </c>
      <c r="BA1298" s="24">
        <f t="shared" si="322"/>
        <v>118326.43732193731</v>
      </c>
      <c r="BB1298" s="24">
        <f t="shared" si="323"/>
        <v>10057.747172364674</v>
      </c>
      <c r="BD1298" t="s">
        <v>103</v>
      </c>
      <c r="BE1298">
        <v>1</v>
      </c>
      <c r="BG1298" t="s">
        <v>5305</v>
      </c>
      <c r="BI1298" t="s">
        <v>262</v>
      </c>
      <c r="BN1298" t="s">
        <v>5115</v>
      </c>
      <c r="BO1298" t="s">
        <v>5061</v>
      </c>
      <c r="BP1298" t="s">
        <v>5135</v>
      </c>
      <c r="BS1298" t="e">
        <f>_xlfn.XLOOKUP(AV1298,#REF!,#REF!)</f>
        <v>#REF!</v>
      </c>
    </row>
    <row r="1299" spans="3:71" x14ac:dyDescent="0.2">
      <c r="C1299" t="s">
        <v>94</v>
      </c>
      <c r="E1299" t="s">
        <v>4078</v>
      </c>
      <c r="F1299" t="s">
        <v>4079</v>
      </c>
      <c r="G1299" t="s">
        <v>4080</v>
      </c>
      <c r="H1299" s="1">
        <v>45957</v>
      </c>
      <c r="J1299" t="s">
        <v>4708</v>
      </c>
      <c r="K1299">
        <v>12</v>
      </c>
      <c r="L1299" t="s">
        <v>4691</v>
      </c>
      <c r="M1299" t="s">
        <v>3690</v>
      </c>
      <c r="N1299" t="s">
        <v>4668</v>
      </c>
      <c r="O1299" t="s">
        <v>98</v>
      </c>
      <c r="P1299" t="s">
        <v>99</v>
      </c>
      <c r="Q1299">
        <f t="shared" si="318"/>
        <v>31</v>
      </c>
      <c r="R1299" s="3">
        <v>442500</v>
      </c>
      <c r="S1299" s="3">
        <v>73750</v>
      </c>
      <c r="T1299" s="20">
        <v>0</v>
      </c>
      <c r="U1299" s="3">
        <f t="shared" si="312"/>
        <v>0</v>
      </c>
      <c r="V1299" s="21"/>
      <c r="W1299" s="3">
        <v>1772.8365384615383</v>
      </c>
      <c r="X1299" s="3">
        <v>1024.3055555555557</v>
      </c>
      <c r="Y1299" s="22">
        <v>184.375</v>
      </c>
      <c r="Z1299">
        <v>75</v>
      </c>
      <c r="AB1299" s="3">
        <v>0</v>
      </c>
      <c r="AC1299" s="3">
        <v>4167</v>
      </c>
      <c r="AD1299" s="3">
        <f t="shared" si="324"/>
        <v>80973.517094017094</v>
      </c>
      <c r="AE1299" s="3">
        <v>7046.666666666667</v>
      </c>
      <c r="AG1299" s="3">
        <f t="shared" si="319"/>
        <v>88020.183760683765</v>
      </c>
      <c r="AJ1299" s="3">
        <v>0</v>
      </c>
      <c r="AK1299" t="s">
        <v>100</v>
      </c>
      <c r="AM1299" s="23">
        <v>0.1</v>
      </c>
      <c r="AN1299" s="24">
        <f t="shared" si="325"/>
        <v>88020.183760683765</v>
      </c>
      <c r="AO1299" s="25">
        <f t="shared" si="315"/>
        <v>8802.0183760683776</v>
      </c>
      <c r="AP1299" s="3">
        <f t="shared" si="314"/>
        <v>29700</v>
      </c>
      <c r="AQ1299" s="24">
        <f t="shared" si="316"/>
        <v>2970</v>
      </c>
      <c r="AR1299" s="24">
        <f t="shared" si="317"/>
        <v>129492.20213675214</v>
      </c>
      <c r="AS1299" s="24">
        <f t="shared" si="320"/>
        <v>117720.18376068377</v>
      </c>
      <c r="AT1299" t="s">
        <v>101</v>
      </c>
      <c r="AU1299" t="s">
        <v>101</v>
      </c>
      <c r="AV1299" t="s">
        <v>101</v>
      </c>
      <c r="AW1299">
        <v>2048086</v>
      </c>
      <c r="AX1299" t="s">
        <v>102</v>
      </c>
      <c r="AY1299">
        <v>108.643</v>
      </c>
      <c r="AZ1299" s="3">
        <f t="shared" si="321"/>
        <v>1191.9056187398373</v>
      </c>
      <c r="BA1299" s="24">
        <f t="shared" si="322"/>
        <v>117720.18376068377</v>
      </c>
      <c r="BB1299" s="24">
        <f t="shared" si="323"/>
        <v>11772.018376068372</v>
      </c>
      <c r="BD1299" t="s">
        <v>103</v>
      </c>
      <c r="BE1299">
        <v>1</v>
      </c>
      <c r="BG1299" t="s">
        <v>5304</v>
      </c>
      <c r="BI1299" t="s">
        <v>262</v>
      </c>
      <c r="BN1299" t="s">
        <v>5157</v>
      </c>
      <c r="BO1299" t="s">
        <v>3298</v>
      </c>
      <c r="BP1299" t="s">
        <v>3298</v>
      </c>
    </row>
    <row r="1300" spans="3:71" x14ac:dyDescent="0.2">
      <c r="C1300" t="s">
        <v>94</v>
      </c>
      <c r="E1300" t="s">
        <v>4081</v>
      </c>
      <c r="F1300" t="s">
        <v>4082</v>
      </c>
      <c r="G1300" t="s">
        <v>4083</v>
      </c>
      <c r="H1300" s="1">
        <v>45957</v>
      </c>
      <c r="J1300" t="s">
        <v>4697</v>
      </c>
      <c r="K1300">
        <v>14</v>
      </c>
      <c r="L1300" t="s">
        <v>4691</v>
      </c>
      <c r="M1300" t="s">
        <v>4444</v>
      </c>
      <c r="N1300" t="s">
        <v>4807</v>
      </c>
      <c r="O1300" t="s">
        <v>98</v>
      </c>
      <c r="P1300" t="s">
        <v>99</v>
      </c>
      <c r="Q1300">
        <f t="shared" si="318"/>
        <v>31</v>
      </c>
      <c r="R1300" s="3">
        <v>800000</v>
      </c>
      <c r="S1300" s="3">
        <v>133333.33333333334</v>
      </c>
      <c r="T1300" s="20">
        <v>0</v>
      </c>
      <c r="U1300" s="3">
        <f t="shared" si="312"/>
        <v>0</v>
      </c>
      <c r="V1300" s="21"/>
      <c r="W1300" s="3">
        <v>3205.1282051282051</v>
      </c>
      <c r="X1300" s="3">
        <v>1851.851851851852</v>
      </c>
      <c r="Y1300" s="22">
        <v>333.33333333333337</v>
      </c>
      <c r="Z1300">
        <v>75</v>
      </c>
      <c r="AB1300" s="3">
        <v>0</v>
      </c>
      <c r="AC1300" s="3">
        <v>4167</v>
      </c>
      <c r="AD1300" s="3">
        <f t="shared" si="324"/>
        <v>142965.64672364676</v>
      </c>
      <c r="AE1300" s="3">
        <v>7046.666666666667</v>
      </c>
      <c r="AG1300" s="3">
        <f t="shared" si="319"/>
        <v>150012.31339031341</v>
      </c>
      <c r="AJ1300" s="3">
        <v>0</v>
      </c>
      <c r="AK1300" t="s">
        <v>100</v>
      </c>
      <c r="AM1300" s="23">
        <v>0.1</v>
      </c>
      <c r="AN1300" s="24">
        <f t="shared" si="325"/>
        <v>150012.31339031341</v>
      </c>
      <c r="AO1300" s="25">
        <f t="shared" si="315"/>
        <v>15001.231339031343</v>
      </c>
      <c r="AP1300" s="3">
        <f t="shared" si="314"/>
        <v>29700</v>
      </c>
      <c r="AQ1300" s="24">
        <f t="shared" si="316"/>
        <v>2970</v>
      </c>
      <c r="AR1300" s="24">
        <f t="shared" si="317"/>
        <v>197683.54472934475</v>
      </c>
      <c r="AS1300" s="24">
        <f t="shared" si="320"/>
        <v>179712.31339031341</v>
      </c>
      <c r="AT1300" t="s">
        <v>134</v>
      </c>
      <c r="AU1300" t="s">
        <v>134</v>
      </c>
      <c r="AV1300" t="s">
        <v>135</v>
      </c>
      <c r="AW1300">
        <v>37208</v>
      </c>
      <c r="AX1300" t="s">
        <v>136</v>
      </c>
      <c r="AY1300">
        <v>94.088300000000004</v>
      </c>
      <c r="AZ1300" s="3">
        <f t="shared" si="321"/>
        <v>2101.0427941555404</v>
      </c>
      <c r="BA1300" s="24">
        <f t="shared" si="322"/>
        <v>179712.31339031341</v>
      </c>
      <c r="BB1300" s="24">
        <f t="shared" si="323"/>
        <v>17971.231339031336</v>
      </c>
      <c r="BD1300" t="s">
        <v>103</v>
      </c>
      <c r="BE1300">
        <v>1</v>
      </c>
      <c r="BG1300" t="s">
        <v>5305</v>
      </c>
      <c r="BI1300" t="s">
        <v>435</v>
      </c>
      <c r="BN1300" t="s">
        <v>5119</v>
      </c>
      <c r="BO1300" t="s">
        <v>5132</v>
      </c>
      <c r="BP1300" t="s">
        <v>5186</v>
      </c>
      <c r="BS1300" t="e">
        <f>_xlfn.XLOOKUP(AV1300,#REF!,#REF!)</f>
        <v>#REF!</v>
      </c>
    </row>
    <row r="1301" spans="3:71" x14ac:dyDescent="0.2">
      <c r="C1301" t="s">
        <v>94</v>
      </c>
      <c r="E1301" t="s">
        <v>4084</v>
      </c>
      <c r="F1301" t="s">
        <v>4085</v>
      </c>
      <c r="G1301" t="s">
        <v>4086</v>
      </c>
      <c r="H1301" s="1">
        <v>45957</v>
      </c>
      <c r="J1301" t="s">
        <v>4708</v>
      </c>
      <c r="K1301">
        <v>12</v>
      </c>
      <c r="L1301" t="s">
        <v>4703</v>
      </c>
      <c r="M1301" t="s">
        <v>293</v>
      </c>
      <c r="N1301" t="s">
        <v>4668</v>
      </c>
      <c r="O1301" t="s">
        <v>98</v>
      </c>
      <c r="P1301" t="s">
        <v>99</v>
      </c>
      <c r="Q1301">
        <f t="shared" si="318"/>
        <v>31</v>
      </c>
      <c r="R1301" s="3">
        <v>425000</v>
      </c>
      <c r="S1301" s="3">
        <v>75833.333333333328</v>
      </c>
      <c r="T1301" s="20">
        <v>0</v>
      </c>
      <c r="U1301" s="3">
        <f t="shared" si="312"/>
        <v>0</v>
      </c>
      <c r="V1301" s="21"/>
      <c r="W1301" s="3">
        <v>1702.7243589743591</v>
      </c>
      <c r="X1301" s="3">
        <v>983.79629629629619</v>
      </c>
      <c r="Y1301" s="22">
        <v>177.08333333333331</v>
      </c>
      <c r="Z1301">
        <v>75</v>
      </c>
      <c r="AB1301" s="3">
        <v>0</v>
      </c>
      <c r="AC1301" s="3">
        <v>4167</v>
      </c>
      <c r="AD1301" s="3">
        <f t="shared" si="324"/>
        <v>82938.937321937308</v>
      </c>
      <c r="AE1301" s="3">
        <v>5687.5</v>
      </c>
      <c r="AG1301" s="3">
        <f t="shared" si="319"/>
        <v>88626.437321937308</v>
      </c>
      <c r="AJ1301" s="3">
        <v>0</v>
      </c>
      <c r="AK1301" t="s">
        <v>100</v>
      </c>
      <c r="AM1301" s="23">
        <v>8.5000000000000006E-2</v>
      </c>
      <c r="AN1301" s="24">
        <f t="shared" si="325"/>
        <v>88626.437321937308</v>
      </c>
      <c r="AO1301" s="25">
        <f t="shared" si="315"/>
        <v>7533.2471723646713</v>
      </c>
      <c r="AP1301" s="3">
        <f t="shared" si="314"/>
        <v>29700</v>
      </c>
      <c r="AQ1301" s="24">
        <f t="shared" si="316"/>
        <v>2524.5</v>
      </c>
      <c r="AR1301" s="24">
        <f t="shared" si="317"/>
        <v>128384.18449430198</v>
      </c>
      <c r="AS1301" s="24">
        <f t="shared" si="320"/>
        <v>118326.43732193731</v>
      </c>
      <c r="AT1301" t="s">
        <v>134</v>
      </c>
      <c r="AU1301" t="s">
        <v>134</v>
      </c>
      <c r="AV1301" t="s">
        <v>135</v>
      </c>
      <c r="AW1301">
        <v>35803</v>
      </c>
      <c r="AX1301" t="s">
        <v>136</v>
      </c>
      <c r="AY1301">
        <v>94.088300000000004</v>
      </c>
      <c r="AZ1301" s="3">
        <f t="shared" si="321"/>
        <v>1364.5074307252014</v>
      </c>
      <c r="BA1301" s="24">
        <f t="shared" si="322"/>
        <v>118326.43732193731</v>
      </c>
      <c r="BB1301" s="24">
        <f t="shared" si="323"/>
        <v>10057.747172364674</v>
      </c>
      <c r="BD1301" t="s">
        <v>103</v>
      </c>
      <c r="BE1301">
        <v>1</v>
      </c>
      <c r="BG1301" t="s">
        <v>5305</v>
      </c>
      <c r="BI1301" t="s">
        <v>262</v>
      </c>
      <c r="BN1301" t="s">
        <v>5086</v>
      </c>
      <c r="BO1301" t="s">
        <v>5077</v>
      </c>
      <c r="BP1301" t="s">
        <v>5135</v>
      </c>
      <c r="BS1301" t="e">
        <f>_xlfn.XLOOKUP(AV1301,#REF!,#REF!)</f>
        <v>#REF!</v>
      </c>
    </row>
    <row r="1302" spans="3:71" x14ac:dyDescent="0.2">
      <c r="C1302" t="s">
        <v>94</v>
      </c>
      <c r="E1302" t="s">
        <v>4087</v>
      </c>
      <c r="F1302" t="s">
        <v>4088</v>
      </c>
      <c r="G1302" t="s">
        <v>4089</v>
      </c>
      <c r="H1302" s="1">
        <v>45957</v>
      </c>
      <c r="J1302" t="s">
        <v>4697</v>
      </c>
      <c r="K1302">
        <v>14</v>
      </c>
      <c r="L1302" t="s">
        <v>4691</v>
      </c>
      <c r="M1302" t="s">
        <v>4444</v>
      </c>
      <c r="N1302" t="s">
        <v>4668</v>
      </c>
      <c r="O1302" t="s">
        <v>98</v>
      </c>
      <c r="P1302" t="s">
        <v>99</v>
      </c>
      <c r="Q1302">
        <f t="shared" si="318"/>
        <v>31</v>
      </c>
      <c r="R1302" s="3">
        <v>950000</v>
      </c>
      <c r="S1302" s="3">
        <v>158333.33333333334</v>
      </c>
      <c r="T1302" s="20">
        <v>0</v>
      </c>
      <c r="U1302" s="3">
        <f t="shared" si="312"/>
        <v>0</v>
      </c>
      <c r="V1302" s="21"/>
      <c r="W1302" s="3">
        <v>3806.0897435897441</v>
      </c>
      <c r="X1302" s="3">
        <v>2199.0740740740744</v>
      </c>
      <c r="Y1302" s="22">
        <v>395.83333333333337</v>
      </c>
      <c r="Z1302">
        <v>75</v>
      </c>
      <c r="AB1302" s="3">
        <v>0</v>
      </c>
      <c r="AC1302" s="3">
        <v>4167</v>
      </c>
      <c r="AD1302" s="3">
        <f t="shared" si="324"/>
        <v>168976.33048433051</v>
      </c>
      <c r="AE1302" s="3">
        <v>7046.666666666667</v>
      </c>
      <c r="AG1302" s="3">
        <f t="shared" si="319"/>
        <v>176022.99715099717</v>
      </c>
      <c r="AJ1302" s="3">
        <v>0</v>
      </c>
      <c r="AK1302" t="s">
        <v>100</v>
      </c>
      <c r="AM1302" s="23">
        <v>0.1</v>
      </c>
      <c r="AN1302" s="24">
        <f t="shared" si="325"/>
        <v>176022.99715099717</v>
      </c>
      <c r="AO1302" s="25">
        <f t="shared" si="315"/>
        <v>17602.299715099718</v>
      </c>
      <c r="AP1302" s="3">
        <f t="shared" si="314"/>
        <v>29700</v>
      </c>
      <c r="AQ1302" s="24">
        <f t="shared" si="316"/>
        <v>2970</v>
      </c>
      <c r="AR1302" s="24">
        <f t="shared" si="317"/>
        <v>226295.29686609688</v>
      </c>
      <c r="AS1302" s="24">
        <f t="shared" si="320"/>
        <v>205722.99715099717</v>
      </c>
      <c r="AT1302" t="s">
        <v>101</v>
      </c>
      <c r="AU1302" t="s">
        <v>101</v>
      </c>
      <c r="AV1302" t="s">
        <v>101</v>
      </c>
      <c r="AW1302">
        <v>2051062</v>
      </c>
      <c r="AX1302" t="s">
        <v>102</v>
      </c>
      <c r="AY1302">
        <v>108.643</v>
      </c>
      <c r="AZ1302" s="3">
        <f t="shared" si="321"/>
        <v>2082.9257003773541</v>
      </c>
      <c r="BA1302" s="24">
        <f t="shared" si="322"/>
        <v>205722.99715099717</v>
      </c>
      <c r="BB1302" s="24">
        <f t="shared" si="323"/>
        <v>20572.299715099711</v>
      </c>
      <c r="BD1302" t="s">
        <v>103</v>
      </c>
      <c r="BE1302">
        <v>1</v>
      </c>
      <c r="BG1302" t="s">
        <v>5304</v>
      </c>
      <c r="BI1302" t="s">
        <v>540</v>
      </c>
      <c r="BN1302" t="s">
        <v>5227</v>
      </c>
      <c r="BO1302" t="s">
        <v>4725</v>
      </c>
      <c r="BP1302" t="s">
        <v>5182</v>
      </c>
    </row>
    <row r="1303" spans="3:71" x14ac:dyDescent="0.2">
      <c r="C1303" t="s">
        <v>94</v>
      </c>
      <c r="E1303" t="s">
        <v>4090</v>
      </c>
      <c r="F1303" t="s">
        <v>4091</v>
      </c>
      <c r="G1303" t="s">
        <v>4092</v>
      </c>
      <c r="H1303" s="1">
        <v>45957</v>
      </c>
      <c r="J1303" t="s">
        <v>4690</v>
      </c>
      <c r="K1303">
        <v>17</v>
      </c>
      <c r="L1303" t="s">
        <v>4616</v>
      </c>
      <c r="M1303" t="s">
        <v>4464</v>
      </c>
      <c r="N1303" t="s">
        <v>4668</v>
      </c>
      <c r="O1303" t="s">
        <v>98</v>
      </c>
      <c r="P1303" t="s">
        <v>99</v>
      </c>
      <c r="Q1303">
        <f t="shared" si="318"/>
        <v>31</v>
      </c>
      <c r="R1303" s="3">
        <v>2000000</v>
      </c>
      <c r="S1303" s="3">
        <v>333333.33333333331</v>
      </c>
      <c r="T1303" s="20">
        <v>0.15</v>
      </c>
      <c r="U1303" s="3">
        <f t="shared" si="312"/>
        <v>49999.999999999993</v>
      </c>
      <c r="V1303" s="21"/>
      <c r="W1303" s="3">
        <v>8012.8205128205118</v>
      </c>
      <c r="X1303" s="3">
        <v>4629.6296296296296</v>
      </c>
      <c r="Y1303" s="22">
        <v>833.33333333333326</v>
      </c>
      <c r="Z1303">
        <v>75</v>
      </c>
      <c r="AB1303" s="3">
        <v>0</v>
      </c>
      <c r="AC1303" s="3">
        <v>4167</v>
      </c>
      <c r="AD1303" s="3">
        <f t="shared" si="324"/>
        <v>401051.11680911673</v>
      </c>
      <c r="AE1303" s="3">
        <v>12402.5</v>
      </c>
      <c r="AG1303" s="3">
        <f t="shared" si="319"/>
        <v>413453.61680911673</v>
      </c>
      <c r="AJ1303" s="3">
        <v>0</v>
      </c>
      <c r="AK1303" t="s">
        <v>100</v>
      </c>
      <c r="AM1303" s="23">
        <v>0.05</v>
      </c>
      <c r="AN1303" s="24">
        <f t="shared" si="325"/>
        <v>413453.61680911673</v>
      </c>
      <c r="AO1303" s="25">
        <f t="shared" si="315"/>
        <v>20672.68084045584</v>
      </c>
      <c r="AP1303" s="3">
        <f t="shared" si="314"/>
        <v>29700</v>
      </c>
      <c r="AQ1303" s="24">
        <f t="shared" si="316"/>
        <v>1485</v>
      </c>
      <c r="AR1303" s="24">
        <f t="shared" si="317"/>
        <v>465311.2976495726</v>
      </c>
      <c r="AS1303" s="24">
        <f t="shared" si="320"/>
        <v>443153.61680911673</v>
      </c>
      <c r="AT1303" t="s">
        <v>101</v>
      </c>
      <c r="AU1303" t="s">
        <v>101</v>
      </c>
      <c r="AV1303" t="s">
        <v>101</v>
      </c>
      <c r="AW1303">
        <v>2047600</v>
      </c>
      <c r="AX1303" t="s">
        <v>102</v>
      </c>
      <c r="AY1303">
        <v>108.643</v>
      </c>
      <c r="AZ1303" s="3">
        <f t="shared" si="321"/>
        <v>4282.9385938309197</v>
      </c>
      <c r="BA1303" s="24">
        <f t="shared" si="322"/>
        <v>443153.61680911673</v>
      </c>
      <c r="BB1303" s="24">
        <f t="shared" si="323"/>
        <v>22157.680840455869</v>
      </c>
      <c r="BD1303" t="s">
        <v>103</v>
      </c>
      <c r="BE1303">
        <v>1</v>
      </c>
      <c r="BG1303" t="s">
        <v>5304</v>
      </c>
      <c r="BI1303" t="s">
        <v>516</v>
      </c>
      <c r="BN1303" t="s">
        <v>5116</v>
      </c>
      <c r="BO1303" t="s">
        <v>4805</v>
      </c>
      <c r="BP1303" t="s">
        <v>5066</v>
      </c>
    </row>
    <row r="1304" spans="3:71" x14ac:dyDescent="0.2">
      <c r="C1304" t="s">
        <v>94</v>
      </c>
      <c r="E1304" t="s">
        <v>4093</v>
      </c>
      <c r="F1304" t="s">
        <v>4094</v>
      </c>
      <c r="G1304" t="s">
        <v>4095</v>
      </c>
      <c r="H1304" s="1">
        <v>45957</v>
      </c>
      <c r="J1304" t="s">
        <v>4697</v>
      </c>
      <c r="K1304">
        <v>14</v>
      </c>
      <c r="L1304" t="s">
        <v>4783</v>
      </c>
      <c r="M1304" t="s">
        <v>3525</v>
      </c>
      <c r="N1304" t="s">
        <v>4668</v>
      </c>
      <c r="O1304" t="s">
        <v>98</v>
      </c>
      <c r="P1304" t="s">
        <v>99</v>
      </c>
      <c r="Q1304">
        <f t="shared" si="318"/>
        <v>31</v>
      </c>
      <c r="R1304" s="3">
        <v>670000</v>
      </c>
      <c r="S1304" s="3">
        <v>111666.66666666667</v>
      </c>
      <c r="T1304" s="20">
        <v>0</v>
      </c>
      <c r="U1304" s="3">
        <f t="shared" si="312"/>
        <v>0</v>
      </c>
      <c r="V1304" s="21"/>
      <c r="W1304" s="3">
        <v>2684.2948717948721</v>
      </c>
      <c r="X1304" s="3">
        <v>1550.9259259259261</v>
      </c>
      <c r="Y1304" s="22">
        <v>279.16666666666669</v>
      </c>
      <c r="Z1304">
        <v>75</v>
      </c>
      <c r="AB1304" s="3">
        <v>0</v>
      </c>
      <c r="AC1304" s="3">
        <v>4167</v>
      </c>
      <c r="AD1304" s="3">
        <f t="shared" si="324"/>
        <v>120423.05413105414</v>
      </c>
      <c r="AE1304" s="3">
        <v>13617.5</v>
      </c>
      <c r="AG1304" s="3">
        <f t="shared" si="319"/>
        <v>134040.55413105414</v>
      </c>
      <c r="AJ1304" s="3">
        <v>0</v>
      </c>
      <c r="AK1304" t="s">
        <v>100</v>
      </c>
      <c r="AM1304" s="23">
        <v>8.5000000000000006E-2</v>
      </c>
      <c r="AN1304" s="24">
        <f t="shared" si="325"/>
        <v>134040.55413105414</v>
      </c>
      <c r="AO1304" s="25">
        <f t="shared" si="315"/>
        <v>11393.447101139604</v>
      </c>
      <c r="AP1304" s="3">
        <f t="shared" si="314"/>
        <v>29700</v>
      </c>
      <c r="AQ1304" s="24">
        <f t="shared" si="316"/>
        <v>2524.5</v>
      </c>
      <c r="AR1304" s="24">
        <f t="shared" si="317"/>
        <v>177658.50123219375</v>
      </c>
      <c r="AS1304" s="24">
        <f t="shared" si="320"/>
        <v>163740.55413105414</v>
      </c>
      <c r="AT1304" t="s">
        <v>101</v>
      </c>
      <c r="AU1304" t="s">
        <v>101</v>
      </c>
      <c r="AV1304" t="s">
        <v>101</v>
      </c>
      <c r="AW1304">
        <v>2047500</v>
      </c>
      <c r="AX1304" t="s">
        <v>102</v>
      </c>
      <c r="AY1304">
        <v>108.643</v>
      </c>
      <c r="AZ1304" s="3">
        <f t="shared" si="321"/>
        <v>1635.2503265943849</v>
      </c>
      <c r="BA1304" s="24">
        <f t="shared" si="322"/>
        <v>163740.55413105414</v>
      </c>
      <c r="BB1304" s="24">
        <f t="shared" si="323"/>
        <v>13917.947101139609</v>
      </c>
      <c r="BD1304" t="s">
        <v>103</v>
      </c>
      <c r="BE1304">
        <v>1</v>
      </c>
      <c r="BG1304" t="s">
        <v>5304</v>
      </c>
      <c r="BI1304" t="s">
        <v>2047</v>
      </c>
      <c r="BN1304" t="s">
        <v>5197</v>
      </c>
      <c r="BO1304" t="s">
        <v>5197</v>
      </c>
      <c r="BP1304" t="s">
        <v>5197</v>
      </c>
    </row>
    <row r="1305" spans="3:71" x14ac:dyDescent="0.2">
      <c r="C1305" t="s">
        <v>94</v>
      </c>
      <c r="E1305" t="s">
        <v>4096</v>
      </c>
      <c r="F1305" t="s">
        <v>4097</v>
      </c>
      <c r="G1305" t="s">
        <v>4098</v>
      </c>
      <c r="H1305" s="1">
        <v>45957</v>
      </c>
      <c r="J1305" t="s">
        <v>4702</v>
      </c>
      <c r="K1305">
        <v>13</v>
      </c>
      <c r="L1305" t="s">
        <v>4683</v>
      </c>
      <c r="M1305" t="s">
        <v>295</v>
      </c>
      <c r="N1305" t="s">
        <v>4668</v>
      </c>
      <c r="O1305" t="s">
        <v>98</v>
      </c>
      <c r="P1305" t="s">
        <v>99</v>
      </c>
      <c r="Q1305">
        <f t="shared" si="318"/>
        <v>31</v>
      </c>
      <c r="R1305" s="3">
        <v>500000</v>
      </c>
      <c r="S1305" s="3">
        <v>83333.333333333328</v>
      </c>
      <c r="T1305" s="20">
        <v>0</v>
      </c>
      <c r="U1305" s="3">
        <f t="shared" si="312"/>
        <v>0</v>
      </c>
      <c r="V1305" s="21"/>
      <c r="W1305" s="3">
        <v>2003.2051282051279</v>
      </c>
      <c r="X1305" s="3">
        <v>1157.4074074074074</v>
      </c>
      <c r="Y1305" s="22">
        <v>208.33333333333331</v>
      </c>
      <c r="Z1305">
        <v>75</v>
      </c>
      <c r="AB1305" s="3">
        <v>0</v>
      </c>
      <c r="AC1305" s="3">
        <v>4167</v>
      </c>
      <c r="AD1305" s="3">
        <f t="shared" si="324"/>
        <v>90944.279202279184</v>
      </c>
      <c r="AE1305" s="3">
        <v>0</v>
      </c>
      <c r="AG1305" s="3">
        <f t="shared" si="319"/>
        <v>90944.279202279184</v>
      </c>
      <c r="AJ1305" s="3">
        <v>0</v>
      </c>
      <c r="AK1305" t="s">
        <v>100</v>
      </c>
      <c r="AM1305" s="23">
        <v>0</v>
      </c>
      <c r="AN1305" s="24">
        <f t="shared" si="325"/>
        <v>90944.279202279184</v>
      </c>
      <c r="AO1305" s="25">
        <f t="shared" si="315"/>
        <v>0</v>
      </c>
      <c r="AP1305" s="3">
        <f t="shared" si="314"/>
        <v>29700</v>
      </c>
      <c r="AQ1305" s="24">
        <f t="shared" si="316"/>
        <v>0</v>
      </c>
      <c r="AR1305" s="24">
        <f t="shared" si="317"/>
        <v>120644.27920227918</v>
      </c>
      <c r="AS1305" s="24">
        <f t="shared" si="320"/>
        <v>120644.27920227918</v>
      </c>
      <c r="AT1305" t="s">
        <v>4725</v>
      </c>
      <c r="AU1305" t="s">
        <v>174</v>
      </c>
      <c r="AV1305" t="s">
        <v>174</v>
      </c>
      <c r="AW1305" t="s">
        <v>4725</v>
      </c>
      <c r="AX1305" t="s">
        <v>169</v>
      </c>
      <c r="AY1305">
        <v>1</v>
      </c>
      <c r="AZ1305" s="3">
        <f t="shared" si="321"/>
        <v>120644.27920227918</v>
      </c>
      <c r="BA1305" s="24">
        <f t="shared" si="322"/>
        <v>120644.27920227918</v>
      </c>
      <c r="BB1305" s="24">
        <f t="shared" si="323"/>
        <v>0</v>
      </c>
      <c r="BD1305" t="s">
        <v>170</v>
      </c>
      <c r="BE1305">
        <v>1</v>
      </c>
      <c r="BG1305" t="s">
        <v>170</v>
      </c>
      <c r="BI1305" t="s">
        <v>312</v>
      </c>
      <c r="BN1305" t="s">
        <v>5080</v>
      </c>
      <c r="BO1305" t="s">
        <v>4725</v>
      </c>
      <c r="BP1305" t="s">
        <v>4725</v>
      </c>
    </row>
    <row r="1306" spans="3:71" x14ac:dyDescent="0.2">
      <c r="C1306" t="s">
        <v>94</v>
      </c>
      <c r="E1306" t="s">
        <v>4099</v>
      </c>
      <c r="F1306" t="s">
        <v>4100</v>
      </c>
      <c r="G1306" t="s">
        <v>4101</v>
      </c>
      <c r="H1306" s="1">
        <v>45964</v>
      </c>
      <c r="J1306" t="s">
        <v>4778</v>
      </c>
      <c r="K1306">
        <v>11</v>
      </c>
      <c r="L1306" t="s">
        <v>4667</v>
      </c>
      <c r="M1306" t="s">
        <v>3984</v>
      </c>
      <c r="N1306" t="s">
        <v>4668</v>
      </c>
      <c r="O1306" t="s">
        <v>98</v>
      </c>
      <c r="P1306" t="s">
        <v>99</v>
      </c>
      <c r="Q1306">
        <f t="shared" si="318"/>
        <v>31</v>
      </c>
      <c r="R1306" s="3">
        <v>275000</v>
      </c>
      <c r="S1306" s="3">
        <v>45833.333333333336</v>
      </c>
      <c r="T1306" s="20">
        <v>0</v>
      </c>
      <c r="U1306" s="3">
        <f t="shared" si="312"/>
        <v>0</v>
      </c>
      <c r="V1306" s="21"/>
      <c r="W1306" s="3">
        <v>1101.7628205128206</v>
      </c>
      <c r="X1306" s="3">
        <v>636.57407407407413</v>
      </c>
      <c r="Y1306" s="22">
        <v>114.58333333333334</v>
      </c>
      <c r="Z1306">
        <v>75</v>
      </c>
      <c r="AB1306" s="3">
        <v>0</v>
      </c>
      <c r="AC1306" s="3">
        <v>4167</v>
      </c>
      <c r="AD1306" s="3">
        <f t="shared" si="324"/>
        <v>51928.253561253565</v>
      </c>
      <c r="AE1306" s="3">
        <v>4154.166666666667</v>
      </c>
      <c r="AG1306" s="3">
        <f t="shared" si="319"/>
        <v>56082.420227920229</v>
      </c>
      <c r="AJ1306" s="3">
        <v>0</v>
      </c>
      <c r="AK1306" t="s">
        <v>100</v>
      </c>
      <c r="AM1306" s="23">
        <v>0.05</v>
      </c>
      <c r="AN1306" s="24">
        <f t="shared" si="325"/>
        <v>56082.420227920229</v>
      </c>
      <c r="AO1306" s="25">
        <f t="shared" si="315"/>
        <v>2804.1210113960115</v>
      </c>
      <c r="AP1306" s="3">
        <f t="shared" si="314"/>
        <v>29700</v>
      </c>
      <c r="AQ1306" s="24">
        <f t="shared" si="316"/>
        <v>1485</v>
      </c>
      <c r="AR1306" s="24">
        <f t="shared" si="317"/>
        <v>90071.541239316241</v>
      </c>
      <c r="AS1306" s="24">
        <f t="shared" si="320"/>
        <v>85782.420227920229</v>
      </c>
      <c r="AT1306" t="s">
        <v>4779</v>
      </c>
      <c r="AU1306" t="s">
        <v>188</v>
      </c>
      <c r="AV1306" t="s">
        <v>189</v>
      </c>
      <c r="AW1306">
        <v>5520</v>
      </c>
      <c r="AX1306" t="s">
        <v>190</v>
      </c>
      <c r="AY1306">
        <v>65.109899999999996</v>
      </c>
      <c r="AZ1306" s="3">
        <f t="shared" si="321"/>
        <v>1383.3770477195671</v>
      </c>
      <c r="BA1306" s="24">
        <f t="shared" si="322"/>
        <v>85782.420227920229</v>
      </c>
      <c r="BB1306" s="24">
        <f t="shared" si="323"/>
        <v>4289.1210113960115</v>
      </c>
      <c r="BD1306" t="s">
        <v>103</v>
      </c>
      <c r="BE1306">
        <v>1</v>
      </c>
      <c r="BG1306" t="s">
        <v>5308</v>
      </c>
      <c r="BI1306" t="s">
        <v>262</v>
      </c>
      <c r="BN1306" t="s">
        <v>5067</v>
      </c>
      <c r="BO1306" t="s">
        <v>188</v>
      </c>
      <c r="BP1306" t="s">
        <v>5199</v>
      </c>
      <c r="BS1306" t="e">
        <f>_xlfn.XLOOKUP(AV1306,#REF!,#REF!)</f>
        <v>#REF!</v>
      </c>
    </row>
    <row r="1307" spans="3:71" x14ac:dyDescent="0.2">
      <c r="C1307" t="s">
        <v>94</v>
      </c>
      <c r="E1307" t="s">
        <v>4102</v>
      </c>
      <c r="F1307" t="s">
        <v>4103</v>
      </c>
      <c r="G1307" t="s">
        <v>4104</v>
      </c>
      <c r="H1307" s="1">
        <v>45964</v>
      </c>
      <c r="J1307" t="s">
        <v>4778</v>
      </c>
      <c r="K1307">
        <v>11</v>
      </c>
      <c r="L1307" t="s">
        <v>4667</v>
      </c>
      <c r="M1307" t="s">
        <v>3984</v>
      </c>
      <c r="N1307" t="s">
        <v>4668</v>
      </c>
      <c r="O1307" t="s">
        <v>98</v>
      </c>
      <c r="P1307" t="s">
        <v>99</v>
      </c>
      <c r="Q1307">
        <f t="shared" si="318"/>
        <v>31</v>
      </c>
      <c r="R1307" s="3">
        <v>252120</v>
      </c>
      <c r="S1307" s="3">
        <v>38820</v>
      </c>
      <c r="T1307" s="20">
        <v>0</v>
      </c>
      <c r="U1307" s="3">
        <f t="shared" si="312"/>
        <v>0</v>
      </c>
      <c r="V1307" s="21"/>
      <c r="W1307" s="3">
        <v>1010.0961538461538</v>
      </c>
      <c r="X1307" s="3">
        <v>583.6111111111112</v>
      </c>
      <c r="Y1307" s="22">
        <v>105.05</v>
      </c>
      <c r="Z1307">
        <v>75</v>
      </c>
      <c r="AB1307" s="3">
        <v>0</v>
      </c>
      <c r="AC1307" s="3">
        <v>4167</v>
      </c>
      <c r="AD1307" s="3">
        <f t="shared" si="324"/>
        <v>44760.757264957268</v>
      </c>
      <c r="AE1307" s="3">
        <v>4154.166666666667</v>
      </c>
      <c r="AG1307" s="3">
        <f t="shared" si="319"/>
        <v>48914.923931623933</v>
      </c>
      <c r="AJ1307" s="3">
        <v>0</v>
      </c>
      <c r="AK1307" t="s">
        <v>100</v>
      </c>
      <c r="AM1307" s="23">
        <v>0.05</v>
      </c>
      <c r="AN1307" s="24">
        <f t="shared" si="325"/>
        <v>48914.923931623933</v>
      </c>
      <c r="AO1307" s="25">
        <f t="shared" si="315"/>
        <v>2445.7461965811967</v>
      </c>
      <c r="AP1307" s="3">
        <f t="shared" si="314"/>
        <v>29700</v>
      </c>
      <c r="AQ1307" s="24">
        <f t="shared" si="316"/>
        <v>1485</v>
      </c>
      <c r="AR1307" s="24">
        <f t="shared" si="317"/>
        <v>82545.670128205122</v>
      </c>
      <c r="AS1307" s="24">
        <f t="shared" si="320"/>
        <v>78614.923931623925</v>
      </c>
      <c r="AT1307" t="s">
        <v>4779</v>
      </c>
      <c r="AU1307" t="s">
        <v>188</v>
      </c>
      <c r="AV1307" t="s">
        <v>189</v>
      </c>
      <c r="AW1307">
        <v>7071</v>
      </c>
      <c r="AX1307" t="s">
        <v>190</v>
      </c>
      <c r="AY1307">
        <v>65.109899999999996</v>
      </c>
      <c r="AZ1307" s="3">
        <f t="shared" si="321"/>
        <v>1267.7898465241865</v>
      </c>
      <c r="BA1307" s="24">
        <f t="shared" si="322"/>
        <v>78614.923931623925</v>
      </c>
      <c r="BB1307" s="24">
        <f t="shared" si="323"/>
        <v>3930.7461965811963</v>
      </c>
      <c r="BD1307" t="s">
        <v>103</v>
      </c>
      <c r="BE1307">
        <v>1</v>
      </c>
      <c r="BG1307" t="s">
        <v>5308</v>
      </c>
      <c r="BI1307" t="s">
        <v>144</v>
      </c>
      <c r="BN1307" t="s">
        <v>5067</v>
      </c>
      <c r="BO1307" t="s">
        <v>188</v>
      </c>
      <c r="BP1307" t="s">
        <v>5199</v>
      </c>
      <c r="BS1307" t="e">
        <f>_xlfn.XLOOKUP(AV1307,#REF!,#REF!)</f>
        <v>#REF!</v>
      </c>
    </row>
    <row r="1308" spans="3:71" x14ac:dyDescent="0.2">
      <c r="C1308" t="s">
        <v>94</v>
      </c>
      <c r="E1308" t="s">
        <v>4105</v>
      </c>
      <c r="F1308" t="s">
        <v>4106</v>
      </c>
      <c r="G1308" t="s">
        <v>4107</v>
      </c>
      <c r="H1308" s="1">
        <v>45966</v>
      </c>
      <c r="J1308" t="s">
        <v>4678</v>
      </c>
      <c r="K1308">
        <v>15</v>
      </c>
      <c r="L1308" t="s">
        <v>4691</v>
      </c>
      <c r="M1308" t="s">
        <v>4444</v>
      </c>
      <c r="N1308" t="s">
        <v>4668</v>
      </c>
      <c r="O1308" t="s">
        <v>98</v>
      </c>
      <c r="P1308" t="s">
        <v>99</v>
      </c>
      <c r="Q1308">
        <f t="shared" si="318"/>
        <v>31</v>
      </c>
      <c r="R1308" s="3">
        <v>925000</v>
      </c>
      <c r="S1308" s="3">
        <v>154166.66666666666</v>
      </c>
      <c r="T1308" s="20">
        <v>0</v>
      </c>
      <c r="U1308" s="3">
        <f t="shared" si="312"/>
        <v>0</v>
      </c>
      <c r="V1308" s="21"/>
      <c r="W1308" s="3">
        <v>3705.9294871794868</v>
      </c>
      <c r="X1308" s="3">
        <v>2141.2037037037035</v>
      </c>
      <c r="Y1308" s="22">
        <v>385.41666666666663</v>
      </c>
      <c r="Z1308">
        <v>75</v>
      </c>
      <c r="AB1308" s="3">
        <v>0</v>
      </c>
      <c r="AC1308" s="3">
        <v>4167</v>
      </c>
      <c r="AD1308" s="3">
        <f t="shared" si="324"/>
        <v>164641.21652421652</v>
      </c>
      <c r="AE1308" s="3">
        <v>7046.666666666667</v>
      </c>
      <c r="AG1308" s="3">
        <f t="shared" si="319"/>
        <v>171687.88319088318</v>
      </c>
      <c r="AJ1308" s="3">
        <v>0</v>
      </c>
      <c r="AK1308" t="s">
        <v>100</v>
      </c>
      <c r="AM1308" s="23">
        <v>0.1</v>
      </c>
      <c r="AN1308" s="24">
        <f t="shared" si="325"/>
        <v>171687.88319088318</v>
      </c>
      <c r="AO1308" s="25">
        <f t="shared" si="315"/>
        <v>17168.788319088319</v>
      </c>
      <c r="AP1308" s="3">
        <f t="shared" si="314"/>
        <v>29700</v>
      </c>
      <c r="AQ1308" s="24">
        <f t="shared" si="316"/>
        <v>2970</v>
      </c>
      <c r="AR1308" s="24">
        <f t="shared" si="317"/>
        <v>221526.67150997149</v>
      </c>
      <c r="AS1308" s="24">
        <f t="shared" si="320"/>
        <v>201387.88319088318</v>
      </c>
      <c r="AT1308" t="s">
        <v>134</v>
      </c>
      <c r="AU1308" t="s">
        <v>134</v>
      </c>
      <c r="AV1308" t="s">
        <v>135</v>
      </c>
      <c r="AW1308">
        <v>37208</v>
      </c>
      <c r="AX1308" t="s">
        <v>136</v>
      </c>
      <c r="AY1308">
        <v>94.088300000000004</v>
      </c>
      <c r="AZ1308" s="3">
        <f t="shared" si="321"/>
        <v>2354.455033303519</v>
      </c>
      <c r="BA1308" s="24">
        <f t="shared" si="322"/>
        <v>201387.88319088318</v>
      </c>
      <c r="BB1308" s="24">
        <f t="shared" si="323"/>
        <v>20138.788319088315</v>
      </c>
      <c r="BD1308" t="s">
        <v>103</v>
      </c>
      <c r="BE1308">
        <v>1</v>
      </c>
      <c r="BG1308" t="s">
        <v>5305</v>
      </c>
      <c r="BI1308" t="s">
        <v>451</v>
      </c>
      <c r="BN1308" t="s">
        <v>5211</v>
      </c>
      <c r="BO1308" t="s">
        <v>134</v>
      </c>
      <c r="BP1308" t="s">
        <v>5186</v>
      </c>
      <c r="BS1308" t="e">
        <f>_xlfn.XLOOKUP(AV1308,#REF!,#REF!)</f>
        <v>#REF!</v>
      </c>
    </row>
    <row r="1309" spans="3:71" x14ac:dyDescent="0.2">
      <c r="C1309" t="s">
        <v>94</v>
      </c>
      <c r="E1309" t="s">
        <v>4108</v>
      </c>
      <c r="F1309" t="s">
        <v>4109</v>
      </c>
      <c r="G1309" t="s">
        <v>4110</v>
      </c>
      <c r="H1309" s="1">
        <v>45964</v>
      </c>
      <c r="J1309" t="s">
        <v>4697</v>
      </c>
      <c r="K1309">
        <v>14</v>
      </c>
      <c r="L1309" t="s">
        <v>4691</v>
      </c>
      <c r="M1309" t="s">
        <v>4444</v>
      </c>
      <c r="N1309" t="s">
        <v>4668</v>
      </c>
      <c r="O1309" t="s">
        <v>98</v>
      </c>
      <c r="P1309" t="s">
        <v>99</v>
      </c>
      <c r="Q1309">
        <f t="shared" si="318"/>
        <v>31</v>
      </c>
      <c r="R1309" s="3">
        <v>725000</v>
      </c>
      <c r="S1309" s="3">
        <v>120833.33333333333</v>
      </c>
      <c r="T1309" s="20">
        <v>0</v>
      </c>
      <c r="U1309" s="3">
        <f t="shared" si="312"/>
        <v>0</v>
      </c>
      <c r="V1309" s="21"/>
      <c r="W1309" s="3">
        <v>2904.6474358974356</v>
      </c>
      <c r="X1309" s="3">
        <v>1678.2407407407406</v>
      </c>
      <c r="Y1309" s="22">
        <v>302.08333333333331</v>
      </c>
      <c r="Z1309">
        <v>75</v>
      </c>
      <c r="AB1309" s="3">
        <v>0</v>
      </c>
      <c r="AC1309" s="3">
        <v>4167</v>
      </c>
      <c r="AD1309" s="3">
        <f t="shared" si="324"/>
        <v>129960.30484330484</v>
      </c>
      <c r="AE1309" s="3">
        <v>7046.666666666667</v>
      </c>
      <c r="AG1309" s="3">
        <f t="shared" si="319"/>
        <v>137006.97150997151</v>
      </c>
      <c r="AJ1309" s="3">
        <v>0</v>
      </c>
      <c r="AK1309" t="s">
        <v>100</v>
      </c>
      <c r="AM1309" s="23">
        <v>0.1</v>
      </c>
      <c r="AN1309" s="24">
        <f t="shared" si="325"/>
        <v>137006.97150997151</v>
      </c>
      <c r="AO1309" s="25">
        <f t="shared" si="315"/>
        <v>13700.697150997152</v>
      </c>
      <c r="AP1309" s="3">
        <f t="shared" si="314"/>
        <v>29700</v>
      </c>
      <c r="AQ1309" s="24">
        <f t="shared" si="316"/>
        <v>2970</v>
      </c>
      <c r="AR1309" s="24">
        <f t="shared" si="317"/>
        <v>183377.66866096866</v>
      </c>
      <c r="AS1309" s="24">
        <f t="shared" si="320"/>
        <v>166706.97150997151</v>
      </c>
      <c r="AT1309" t="s">
        <v>1620</v>
      </c>
      <c r="AU1309" t="s">
        <v>1620</v>
      </c>
      <c r="AV1309" t="s">
        <v>1620</v>
      </c>
      <c r="AW1309">
        <v>2061149</v>
      </c>
      <c r="AX1309" t="s">
        <v>102</v>
      </c>
      <c r="AY1309">
        <v>108.643</v>
      </c>
      <c r="AZ1309" s="3">
        <f t="shared" si="321"/>
        <v>1687.8921666464353</v>
      </c>
      <c r="BA1309" s="24">
        <f t="shared" si="322"/>
        <v>166706.97150997151</v>
      </c>
      <c r="BB1309" s="24">
        <f t="shared" si="323"/>
        <v>16670.697150997148</v>
      </c>
      <c r="BD1309" t="s">
        <v>103</v>
      </c>
      <c r="BE1309">
        <v>1</v>
      </c>
      <c r="BG1309" t="s">
        <v>5304</v>
      </c>
      <c r="BI1309" t="s">
        <v>598</v>
      </c>
      <c r="BN1309" t="s">
        <v>5193</v>
      </c>
      <c r="BO1309" t="s">
        <v>5182</v>
      </c>
      <c r="BP1309" t="s">
        <v>5182</v>
      </c>
      <c r="BS1309" t="e">
        <f>_xlfn.XLOOKUP(AV1309,#REF!,#REF!)</f>
        <v>#REF!</v>
      </c>
    </row>
    <row r="1310" spans="3:71" x14ac:dyDescent="0.2">
      <c r="C1310" t="s">
        <v>94</v>
      </c>
      <c r="E1310" t="s">
        <v>4111</v>
      </c>
      <c r="F1310" t="s">
        <v>4112</v>
      </c>
      <c r="G1310" t="s">
        <v>4113</v>
      </c>
      <c r="H1310" s="1">
        <v>45964</v>
      </c>
      <c r="J1310" t="s">
        <v>4778</v>
      </c>
      <c r="K1310">
        <v>11</v>
      </c>
      <c r="L1310" t="s">
        <v>4691</v>
      </c>
      <c r="M1310" t="s">
        <v>3984</v>
      </c>
      <c r="N1310" t="s">
        <v>4668</v>
      </c>
      <c r="O1310" t="s">
        <v>98</v>
      </c>
      <c r="P1310" t="s">
        <v>99</v>
      </c>
      <c r="Q1310">
        <f t="shared" si="318"/>
        <v>31</v>
      </c>
      <c r="R1310" s="3">
        <v>252120</v>
      </c>
      <c r="S1310" s="3">
        <v>41666.666666666664</v>
      </c>
      <c r="T1310" s="20">
        <v>0</v>
      </c>
      <c r="U1310" s="3">
        <f t="shared" si="312"/>
        <v>0</v>
      </c>
      <c r="V1310" s="21"/>
      <c r="W1310" s="3">
        <v>1010.0961538461538</v>
      </c>
      <c r="X1310" s="3">
        <v>583.6111111111112</v>
      </c>
      <c r="Y1310" s="22">
        <v>105.05</v>
      </c>
      <c r="Z1310">
        <v>75</v>
      </c>
      <c r="AB1310" s="3">
        <v>0</v>
      </c>
      <c r="AC1310" s="3">
        <v>4167</v>
      </c>
      <c r="AD1310" s="3">
        <f t="shared" si="324"/>
        <v>47607.423931623933</v>
      </c>
      <c r="AE1310" s="3">
        <v>7046.666666666667</v>
      </c>
      <c r="AG1310" s="3">
        <f t="shared" si="319"/>
        <v>54654.090598290597</v>
      </c>
      <c r="AJ1310" s="3">
        <v>0</v>
      </c>
      <c r="AK1310" t="s">
        <v>100</v>
      </c>
      <c r="AM1310" s="23">
        <v>0.1</v>
      </c>
      <c r="AN1310" s="24">
        <f t="shared" si="325"/>
        <v>54654.090598290597</v>
      </c>
      <c r="AO1310" s="25">
        <f t="shared" si="315"/>
        <v>5465.4090598290604</v>
      </c>
      <c r="AP1310" s="3">
        <f t="shared" si="314"/>
        <v>29700</v>
      </c>
      <c r="AQ1310" s="24">
        <f t="shared" si="316"/>
        <v>2970</v>
      </c>
      <c r="AR1310" s="24">
        <f t="shared" si="317"/>
        <v>92789.499658119661</v>
      </c>
      <c r="AS1310" s="24">
        <f t="shared" si="320"/>
        <v>84354.090598290597</v>
      </c>
      <c r="AT1310" t="s">
        <v>4779</v>
      </c>
      <c r="AU1310" t="s">
        <v>188</v>
      </c>
      <c r="AV1310" t="s">
        <v>189</v>
      </c>
      <c r="AW1310" t="s">
        <v>4989</v>
      </c>
      <c r="AX1310" t="s">
        <v>190</v>
      </c>
      <c r="AY1310">
        <v>65.109899999999996</v>
      </c>
      <c r="AZ1310" s="3">
        <f t="shared" si="321"/>
        <v>1425.1212128742275</v>
      </c>
      <c r="BA1310" s="24">
        <f t="shared" si="322"/>
        <v>84354.090598290597</v>
      </c>
      <c r="BB1310" s="24">
        <f t="shared" si="323"/>
        <v>8435.4090598290641</v>
      </c>
      <c r="BD1310" t="s">
        <v>103</v>
      </c>
      <c r="BE1310">
        <v>1</v>
      </c>
      <c r="BG1310" t="s">
        <v>5308</v>
      </c>
      <c r="BI1310" t="s">
        <v>262</v>
      </c>
      <c r="BN1310" t="s">
        <v>5067</v>
      </c>
      <c r="BO1310" t="s">
        <v>188</v>
      </c>
      <c r="BP1310" t="s">
        <v>5228</v>
      </c>
      <c r="BS1310" t="e">
        <f>_xlfn.XLOOKUP(AV1310,#REF!,#REF!)</f>
        <v>#REF!</v>
      </c>
    </row>
    <row r="1311" spans="3:71" x14ac:dyDescent="0.2">
      <c r="C1311" t="s">
        <v>94</v>
      </c>
      <c r="E1311" t="s">
        <v>4114</v>
      </c>
      <c r="F1311" t="s">
        <v>4115</v>
      </c>
      <c r="G1311" t="s">
        <v>4116</v>
      </c>
      <c r="H1311" s="1">
        <v>45964</v>
      </c>
      <c r="J1311" t="s">
        <v>4678</v>
      </c>
      <c r="K1311">
        <v>15</v>
      </c>
      <c r="L1311" t="s">
        <v>4703</v>
      </c>
      <c r="M1311" t="s">
        <v>293</v>
      </c>
      <c r="N1311" t="s">
        <v>4668</v>
      </c>
      <c r="O1311" t="s">
        <v>98</v>
      </c>
      <c r="P1311" t="s">
        <v>99</v>
      </c>
      <c r="Q1311">
        <f t="shared" si="318"/>
        <v>31</v>
      </c>
      <c r="R1311" s="3">
        <v>850000</v>
      </c>
      <c r="S1311" s="3">
        <v>141666.66666666666</v>
      </c>
      <c r="T1311" s="20">
        <v>0</v>
      </c>
      <c r="U1311" s="3">
        <f t="shared" si="312"/>
        <v>0</v>
      </c>
      <c r="V1311" s="21"/>
      <c r="W1311" s="3">
        <v>3405.4487179487182</v>
      </c>
      <c r="X1311" s="3">
        <v>1967.5925925925924</v>
      </c>
      <c r="Y1311" s="22">
        <v>354.16666666666663</v>
      </c>
      <c r="Z1311">
        <v>75</v>
      </c>
      <c r="AB1311" s="3">
        <v>0</v>
      </c>
      <c r="AC1311" s="3">
        <v>4167</v>
      </c>
      <c r="AD1311" s="3">
        <f t="shared" si="324"/>
        <v>151635.87464387462</v>
      </c>
      <c r="AE1311" s="3">
        <v>5687.5</v>
      </c>
      <c r="AG1311" s="3">
        <f t="shared" si="319"/>
        <v>157323.37464387462</v>
      </c>
      <c r="AJ1311" s="3">
        <v>0</v>
      </c>
      <c r="AK1311" t="s">
        <v>100</v>
      </c>
      <c r="AM1311" s="23">
        <v>8.5000000000000006E-2</v>
      </c>
      <c r="AN1311" s="24">
        <f t="shared" si="325"/>
        <v>157323.37464387462</v>
      </c>
      <c r="AO1311" s="25">
        <f t="shared" si="315"/>
        <v>13372.486844729343</v>
      </c>
      <c r="AP1311" s="3">
        <f t="shared" si="314"/>
        <v>29700</v>
      </c>
      <c r="AQ1311" s="24">
        <f t="shared" si="316"/>
        <v>2524.5</v>
      </c>
      <c r="AR1311" s="24">
        <f t="shared" si="317"/>
        <v>202920.36148860396</v>
      </c>
      <c r="AS1311" s="24">
        <f t="shared" si="320"/>
        <v>187023.37464387462</v>
      </c>
      <c r="AT1311" t="s">
        <v>4779</v>
      </c>
      <c r="AU1311" t="s">
        <v>188</v>
      </c>
      <c r="AV1311" t="s">
        <v>189</v>
      </c>
      <c r="AW1311">
        <v>6390</v>
      </c>
      <c r="AX1311" t="s">
        <v>190</v>
      </c>
      <c r="AY1311">
        <v>65.109899999999996</v>
      </c>
      <c r="AZ1311" s="3">
        <f t="shared" si="321"/>
        <v>3116.5822937618391</v>
      </c>
      <c r="BA1311" s="24">
        <f t="shared" si="322"/>
        <v>187023.37464387462</v>
      </c>
      <c r="BB1311" s="24">
        <f t="shared" si="323"/>
        <v>15896.986844729341</v>
      </c>
      <c r="BD1311" t="s">
        <v>103</v>
      </c>
      <c r="BE1311">
        <v>1</v>
      </c>
      <c r="BG1311" t="s">
        <v>5308</v>
      </c>
      <c r="BI1311" t="s">
        <v>531</v>
      </c>
      <c r="BN1311" t="s">
        <v>5121</v>
      </c>
      <c r="BO1311" t="s">
        <v>5061</v>
      </c>
      <c r="BP1311" t="s">
        <v>5062</v>
      </c>
      <c r="BS1311" t="e">
        <f>_xlfn.XLOOKUP(AV1311,#REF!,#REF!)</f>
        <v>#REF!</v>
      </c>
    </row>
    <row r="1312" spans="3:71" x14ac:dyDescent="0.2">
      <c r="C1312" t="s">
        <v>94</v>
      </c>
      <c r="E1312" t="s">
        <v>4117</v>
      </c>
      <c r="F1312" t="s">
        <v>4118</v>
      </c>
      <c r="G1312" t="s">
        <v>4119</v>
      </c>
      <c r="H1312" s="1">
        <v>45964</v>
      </c>
      <c r="J1312" t="s">
        <v>4708</v>
      </c>
      <c r="K1312">
        <v>12</v>
      </c>
      <c r="L1312" t="s">
        <v>4703</v>
      </c>
      <c r="M1312" t="s">
        <v>293</v>
      </c>
      <c r="N1312" t="s">
        <v>4668</v>
      </c>
      <c r="O1312" t="s">
        <v>98</v>
      </c>
      <c r="P1312" t="s">
        <v>99</v>
      </c>
      <c r="Q1312">
        <f t="shared" si="318"/>
        <v>31</v>
      </c>
      <c r="R1312" s="3">
        <v>360000</v>
      </c>
      <c r="S1312" s="3">
        <v>65000.000000000007</v>
      </c>
      <c r="T1312" s="20">
        <v>0</v>
      </c>
      <c r="U1312" s="3">
        <f t="shared" si="312"/>
        <v>0</v>
      </c>
      <c r="V1312" s="21"/>
      <c r="W1312" s="3">
        <v>1442.3076923076924</v>
      </c>
      <c r="X1312" s="3">
        <v>833.33333333333337</v>
      </c>
      <c r="Y1312" s="22">
        <v>150</v>
      </c>
      <c r="Z1312">
        <v>75</v>
      </c>
      <c r="AB1312" s="3">
        <v>0</v>
      </c>
      <c r="AC1312" s="3">
        <v>4167</v>
      </c>
      <c r="AD1312" s="3">
        <f t="shared" si="324"/>
        <v>71667.641025641031</v>
      </c>
      <c r="AE1312" s="3">
        <v>5687.5</v>
      </c>
      <c r="AG1312" s="3">
        <f t="shared" si="319"/>
        <v>77355.141025641031</v>
      </c>
      <c r="AJ1312" s="3">
        <v>0</v>
      </c>
      <c r="AK1312" t="s">
        <v>100</v>
      </c>
      <c r="AM1312" s="23">
        <v>8.5000000000000006E-2</v>
      </c>
      <c r="AN1312" s="24">
        <f t="shared" si="325"/>
        <v>77355.141025641031</v>
      </c>
      <c r="AO1312" s="25">
        <f t="shared" si="315"/>
        <v>6575.1869871794879</v>
      </c>
      <c r="AP1312" s="3">
        <f t="shared" si="314"/>
        <v>29700</v>
      </c>
      <c r="AQ1312" s="24">
        <f t="shared" si="316"/>
        <v>2524.5</v>
      </c>
      <c r="AR1312" s="24">
        <f t="shared" si="317"/>
        <v>116154.82801282052</v>
      </c>
      <c r="AS1312" s="24">
        <f t="shared" si="320"/>
        <v>107055.14102564103</v>
      </c>
      <c r="AT1312" t="s">
        <v>134</v>
      </c>
      <c r="AU1312" t="s">
        <v>134</v>
      </c>
      <c r="AV1312" t="s">
        <v>135</v>
      </c>
      <c r="AW1312">
        <v>35802</v>
      </c>
      <c r="AX1312" t="s">
        <v>136</v>
      </c>
      <c r="AY1312">
        <v>94.088300000000004</v>
      </c>
      <c r="AZ1312" s="3">
        <f t="shared" si="321"/>
        <v>1234.5299895185747</v>
      </c>
      <c r="BA1312" s="24">
        <f t="shared" si="322"/>
        <v>107055.14102564103</v>
      </c>
      <c r="BB1312" s="24">
        <f t="shared" si="323"/>
        <v>9099.6869871794916</v>
      </c>
      <c r="BD1312" t="s">
        <v>103</v>
      </c>
      <c r="BE1312">
        <v>1</v>
      </c>
      <c r="BG1312" t="s">
        <v>5305</v>
      </c>
      <c r="BI1312" t="s">
        <v>262</v>
      </c>
      <c r="BN1312" t="s">
        <v>5110</v>
      </c>
      <c r="BO1312" t="s">
        <v>5061</v>
      </c>
      <c r="BP1312" t="s">
        <v>5062</v>
      </c>
      <c r="BS1312" t="e">
        <f>_xlfn.XLOOKUP(AV1312,#REF!,#REF!)</f>
        <v>#REF!</v>
      </c>
    </row>
    <row r="1313" spans="3:71" x14ac:dyDescent="0.2">
      <c r="C1313" t="s">
        <v>94</v>
      </c>
      <c r="E1313" t="s">
        <v>4120</v>
      </c>
      <c r="F1313" t="s">
        <v>4121</v>
      </c>
      <c r="G1313" t="s">
        <v>4122</v>
      </c>
      <c r="H1313" s="1">
        <v>45964</v>
      </c>
      <c r="J1313" t="s">
        <v>4778</v>
      </c>
      <c r="K1313">
        <v>11</v>
      </c>
      <c r="L1313" t="s">
        <v>4667</v>
      </c>
      <c r="M1313" t="s">
        <v>3984</v>
      </c>
      <c r="N1313" t="s">
        <v>4668</v>
      </c>
      <c r="O1313" t="s">
        <v>98</v>
      </c>
      <c r="P1313" t="s">
        <v>99</v>
      </c>
      <c r="Q1313">
        <f t="shared" si="318"/>
        <v>31</v>
      </c>
      <c r="R1313" s="3">
        <v>252120</v>
      </c>
      <c r="S1313" s="3">
        <v>38820</v>
      </c>
      <c r="T1313" s="20">
        <v>0</v>
      </c>
      <c r="U1313" s="3">
        <f t="shared" si="312"/>
        <v>0</v>
      </c>
      <c r="V1313" s="21"/>
      <c r="W1313" s="3">
        <v>1010.0961538461538</v>
      </c>
      <c r="X1313" s="3">
        <v>583.6111111111112</v>
      </c>
      <c r="Y1313" s="22">
        <v>105.05</v>
      </c>
      <c r="Z1313">
        <v>75</v>
      </c>
      <c r="AB1313" s="3">
        <v>0</v>
      </c>
      <c r="AC1313" s="3">
        <v>4167</v>
      </c>
      <c r="AD1313" s="3">
        <f t="shared" si="324"/>
        <v>44760.757264957268</v>
      </c>
      <c r="AE1313" s="3">
        <v>4154.166666666667</v>
      </c>
      <c r="AG1313" s="3">
        <f t="shared" si="319"/>
        <v>48914.923931623933</v>
      </c>
      <c r="AJ1313" s="3">
        <v>0</v>
      </c>
      <c r="AK1313" t="s">
        <v>100</v>
      </c>
      <c r="AM1313" s="23">
        <v>0.05</v>
      </c>
      <c r="AN1313" s="24">
        <f t="shared" si="325"/>
        <v>48914.923931623933</v>
      </c>
      <c r="AO1313" s="25">
        <f t="shared" si="315"/>
        <v>2445.7461965811967</v>
      </c>
      <c r="AP1313" s="3">
        <f t="shared" si="314"/>
        <v>29700</v>
      </c>
      <c r="AQ1313" s="24">
        <f t="shared" si="316"/>
        <v>1485</v>
      </c>
      <c r="AR1313" s="24">
        <f t="shared" si="317"/>
        <v>82545.670128205122</v>
      </c>
      <c r="AS1313" s="24">
        <f t="shared" si="320"/>
        <v>78614.923931623925</v>
      </c>
      <c r="AT1313" t="s">
        <v>4779</v>
      </c>
      <c r="AU1313" t="s">
        <v>188</v>
      </c>
      <c r="AV1313" t="s">
        <v>189</v>
      </c>
      <c r="AW1313">
        <v>7071</v>
      </c>
      <c r="AX1313" t="s">
        <v>190</v>
      </c>
      <c r="AY1313">
        <v>65.109899999999996</v>
      </c>
      <c r="AZ1313" s="3">
        <f t="shared" si="321"/>
        <v>1267.7898465241865</v>
      </c>
      <c r="BA1313" s="24">
        <f t="shared" si="322"/>
        <v>78614.923931623925</v>
      </c>
      <c r="BB1313" s="24">
        <f t="shared" si="323"/>
        <v>3930.7461965811963</v>
      </c>
      <c r="BD1313" t="s">
        <v>103</v>
      </c>
      <c r="BE1313">
        <v>1</v>
      </c>
      <c r="BG1313" t="s">
        <v>5308</v>
      </c>
      <c r="BI1313" t="s">
        <v>262</v>
      </c>
      <c r="BN1313" t="s">
        <v>5067</v>
      </c>
      <c r="BO1313" t="s">
        <v>188</v>
      </c>
      <c r="BP1313" t="s">
        <v>5199</v>
      </c>
      <c r="BS1313" t="e">
        <f>_xlfn.XLOOKUP(AV1313,#REF!,#REF!)</f>
        <v>#REF!</v>
      </c>
    </row>
    <row r="1314" spans="3:71" x14ac:dyDescent="0.2">
      <c r="C1314" t="s">
        <v>94</v>
      </c>
      <c r="E1314" t="s">
        <v>4123</v>
      </c>
      <c r="F1314" t="s">
        <v>4124</v>
      </c>
      <c r="G1314" t="s">
        <v>4125</v>
      </c>
      <c r="H1314" s="1">
        <v>45964</v>
      </c>
      <c r="J1314" t="s">
        <v>4708</v>
      </c>
      <c r="K1314">
        <v>12</v>
      </c>
      <c r="L1314" t="s">
        <v>4703</v>
      </c>
      <c r="M1314" t="s">
        <v>293</v>
      </c>
      <c r="N1314" t="s">
        <v>4668</v>
      </c>
      <c r="O1314" t="s">
        <v>98</v>
      </c>
      <c r="P1314" t="s">
        <v>99</v>
      </c>
      <c r="Q1314">
        <f t="shared" si="318"/>
        <v>31</v>
      </c>
      <c r="R1314" s="3">
        <v>370000</v>
      </c>
      <c r="S1314" s="3">
        <v>66666.666666666672</v>
      </c>
      <c r="T1314" s="20">
        <v>0</v>
      </c>
      <c r="U1314" s="3">
        <f t="shared" si="312"/>
        <v>0</v>
      </c>
      <c r="V1314" s="21"/>
      <c r="W1314" s="3">
        <v>1482.3717948717949</v>
      </c>
      <c r="X1314" s="3">
        <v>856.48148148148152</v>
      </c>
      <c r="Y1314" s="22">
        <v>154.16666666666666</v>
      </c>
      <c r="Z1314">
        <v>75</v>
      </c>
      <c r="AB1314" s="3">
        <v>0</v>
      </c>
      <c r="AC1314" s="3">
        <v>4167</v>
      </c>
      <c r="AD1314" s="3">
        <f t="shared" si="324"/>
        <v>73401.686609686614</v>
      </c>
      <c r="AE1314" s="3">
        <v>5687.5</v>
      </c>
      <c r="AG1314" s="3">
        <f t="shared" si="319"/>
        <v>79089.186609686614</v>
      </c>
      <c r="AJ1314" s="3">
        <v>0</v>
      </c>
      <c r="AK1314" t="s">
        <v>100</v>
      </c>
      <c r="AM1314" s="23">
        <v>8.5000000000000006E-2</v>
      </c>
      <c r="AN1314" s="24">
        <f t="shared" si="325"/>
        <v>79089.186609686614</v>
      </c>
      <c r="AO1314" s="25">
        <f t="shared" si="315"/>
        <v>6722.5808618233623</v>
      </c>
      <c r="AP1314" s="3">
        <f t="shared" si="314"/>
        <v>29700</v>
      </c>
      <c r="AQ1314" s="24">
        <f t="shared" si="316"/>
        <v>2524.5</v>
      </c>
      <c r="AR1314" s="24">
        <f t="shared" si="317"/>
        <v>118036.26747150997</v>
      </c>
      <c r="AS1314" s="24">
        <f t="shared" si="320"/>
        <v>108789.18660968661</v>
      </c>
      <c r="AT1314" t="s">
        <v>134</v>
      </c>
      <c r="AU1314" t="s">
        <v>134</v>
      </c>
      <c r="AV1314" t="s">
        <v>135</v>
      </c>
      <c r="AW1314" t="s">
        <v>4900</v>
      </c>
      <c r="AX1314" t="s">
        <v>136</v>
      </c>
      <c r="AY1314">
        <v>94.088300000000004</v>
      </c>
      <c r="AZ1314" s="3">
        <f t="shared" si="321"/>
        <v>1254.5265189349789</v>
      </c>
      <c r="BA1314" s="24">
        <f t="shared" si="322"/>
        <v>108789.18660968661</v>
      </c>
      <c r="BB1314" s="24">
        <f t="shared" si="323"/>
        <v>9247.0808618233568</v>
      </c>
      <c r="BD1314" t="s">
        <v>103</v>
      </c>
      <c r="BE1314">
        <v>1</v>
      </c>
      <c r="BG1314" t="s">
        <v>5305</v>
      </c>
      <c r="BI1314" t="s">
        <v>199</v>
      </c>
      <c r="BN1314" t="s">
        <v>5115</v>
      </c>
      <c r="BO1314" t="s">
        <v>5061</v>
      </c>
      <c r="BP1314" t="s">
        <v>5135</v>
      </c>
      <c r="BS1314" t="e">
        <f>_xlfn.XLOOKUP(AV1314,#REF!,#REF!)</f>
        <v>#REF!</v>
      </c>
    </row>
    <row r="1315" spans="3:71" x14ac:dyDescent="0.2">
      <c r="C1315" t="s">
        <v>94</v>
      </c>
      <c r="E1315" t="s">
        <v>4126</v>
      </c>
      <c r="F1315" t="s">
        <v>4127</v>
      </c>
      <c r="G1315" t="s">
        <v>4128</v>
      </c>
      <c r="H1315" s="1">
        <v>45964</v>
      </c>
      <c r="J1315" t="s">
        <v>4678</v>
      </c>
      <c r="K1315">
        <v>15</v>
      </c>
      <c r="L1315" t="s">
        <v>4703</v>
      </c>
      <c r="M1315" t="s">
        <v>293</v>
      </c>
      <c r="N1315" t="s">
        <v>4668</v>
      </c>
      <c r="O1315" t="s">
        <v>98</v>
      </c>
      <c r="P1315" t="s">
        <v>99</v>
      </c>
      <c r="Q1315">
        <f t="shared" si="318"/>
        <v>31</v>
      </c>
      <c r="R1315" s="3">
        <v>700000</v>
      </c>
      <c r="S1315" s="3">
        <v>121666.66666666667</v>
      </c>
      <c r="T1315" s="20">
        <v>0</v>
      </c>
      <c r="U1315" s="3">
        <f t="shared" si="312"/>
        <v>0</v>
      </c>
      <c r="V1315" s="21"/>
      <c r="W1315" s="3">
        <v>2804.4871794871797</v>
      </c>
      <c r="X1315" s="3">
        <v>1620.3703703703707</v>
      </c>
      <c r="Y1315" s="22">
        <v>291.66666666666669</v>
      </c>
      <c r="Z1315">
        <v>75</v>
      </c>
      <c r="AB1315" s="3">
        <v>0</v>
      </c>
      <c r="AC1315" s="3">
        <v>4167</v>
      </c>
      <c r="AD1315" s="3">
        <f t="shared" si="324"/>
        <v>130625.19088319088</v>
      </c>
      <c r="AE1315" s="3">
        <v>5687.5</v>
      </c>
      <c r="AG1315" s="3">
        <f t="shared" si="319"/>
        <v>136312.69088319089</v>
      </c>
      <c r="AJ1315" s="3">
        <v>0</v>
      </c>
      <c r="AK1315" t="s">
        <v>100</v>
      </c>
      <c r="AM1315" s="23">
        <v>8.5000000000000006E-2</v>
      </c>
      <c r="AN1315" s="24">
        <f t="shared" si="325"/>
        <v>136312.69088319089</v>
      </c>
      <c r="AO1315" s="25">
        <f t="shared" si="315"/>
        <v>11586.578725071227</v>
      </c>
      <c r="AP1315" s="3">
        <f t="shared" si="314"/>
        <v>29700</v>
      </c>
      <c r="AQ1315" s="24">
        <f t="shared" si="316"/>
        <v>2524.5</v>
      </c>
      <c r="AR1315" s="24">
        <f t="shared" si="317"/>
        <v>180123.76960826211</v>
      </c>
      <c r="AS1315" s="24">
        <f t="shared" si="320"/>
        <v>166012.69088319089</v>
      </c>
      <c r="AT1315" t="s">
        <v>134</v>
      </c>
      <c r="AU1315" t="s">
        <v>134</v>
      </c>
      <c r="AV1315" t="s">
        <v>135</v>
      </c>
      <c r="AW1315">
        <v>35803</v>
      </c>
      <c r="AX1315" t="s">
        <v>136</v>
      </c>
      <c r="AY1315">
        <v>94.088300000000004</v>
      </c>
      <c r="AZ1315" s="3">
        <f t="shared" si="321"/>
        <v>1914.4119896763159</v>
      </c>
      <c r="BA1315" s="24">
        <f t="shared" si="322"/>
        <v>166012.69088319089</v>
      </c>
      <c r="BB1315" s="24">
        <f t="shared" si="323"/>
        <v>14111.078725071216</v>
      </c>
      <c r="BD1315" t="s">
        <v>103</v>
      </c>
      <c r="BE1315">
        <v>1</v>
      </c>
      <c r="BG1315" t="s">
        <v>5305</v>
      </c>
      <c r="BI1315" t="s">
        <v>199</v>
      </c>
      <c r="BN1315" t="s">
        <v>5115</v>
      </c>
      <c r="BO1315" t="s">
        <v>5061</v>
      </c>
      <c r="BP1315" t="s">
        <v>5135</v>
      </c>
      <c r="BS1315" t="e">
        <f>_xlfn.XLOOKUP(AV1315,#REF!,#REF!)</f>
        <v>#REF!</v>
      </c>
    </row>
    <row r="1316" spans="3:71" x14ac:dyDescent="0.2">
      <c r="C1316" t="s">
        <v>94</v>
      </c>
      <c r="E1316" t="s">
        <v>4129</v>
      </c>
      <c r="F1316" t="s">
        <v>4130</v>
      </c>
      <c r="G1316" t="s">
        <v>4131</v>
      </c>
      <c r="H1316" s="1">
        <v>45964</v>
      </c>
      <c r="J1316" t="s">
        <v>4708</v>
      </c>
      <c r="K1316">
        <v>12</v>
      </c>
      <c r="L1316" t="s">
        <v>4703</v>
      </c>
      <c r="M1316" t="s">
        <v>4991</v>
      </c>
      <c r="N1316" t="s">
        <v>4911</v>
      </c>
      <c r="O1316" t="s">
        <v>98</v>
      </c>
      <c r="P1316" t="s">
        <v>99</v>
      </c>
      <c r="Q1316">
        <f t="shared" si="318"/>
        <v>31</v>
      </c>
      <c r="R1316" s="3">
        <v>325000</v>
      </c>
      <c r="S1316" s="3">
        <v>54166.666666666664</v>
      </c>
      <c r="T1316" s="20">
        <v>0</v>
      </c>
      <c r="U1316" s="3">
        <f t="shared" si="312"/>
        <v>0</v>
      </c>
      <c r="V1316" s="21"/>
      <c r="W1316" s="3">
        <v>1302.0833333333333</v>
      </c>
      <c r="X1316" s="3">
        <v>752.31481481481489</v>
      </c>
      <c r="Y1316" s="22">
        <v>135.41666666666666</v>
      </c>
      <c r="Z1316">
        <v>75</v>
      </c>
      <c r="AB1316" s="3">
        <v>0</v>
      </c>
      <c r="AC1316" s="3">
        <v>4167</v>
      </c>
      <c r="AD1316" s="3">
        <f t="shared" si="324"/>
        <v>60598.481481481482</v>
      </c>
      <c r="AE1316" s="3">
        <v>5687.5</v>
      </c>
      <c r="AG1316" s="3">
        <f t="shared" si="319"/>
        <v>66285.981481481489</v>
      </c>
      <c r="AH1316" s="3">
        <v>19180</v>
      </c>
      <c r="AJ1316" s="3">
        <v>0</v>
      </c>
      <c r="AK1316" t="s">
        <v>100</v>
      </c>
      <c r="AM1316" s="23">
        <v>8.5000000000000006E-2</v>
      </c>
      <c r="AN1316" s="24">
        <f t="shared" si="325"/>
        <v>85465.981481481489</v>
      </c>
      <c r="AO1316" s="25">
        <f t="shared" si="315"/>
        <v>7264.6084259259269</v>
      </c>
      <c r="AP1316" s="3">
        <v>0</v>
      </c>
      <c r="AQ1316" s="24">
        <f t="shared" si="316"/>
        <v>0</v>
      </c>
      <c r="AR1316" s="24">
        <f t="shared" si="317"/>
        <v>92730.589907407411</v>
      </c>
      <c r="AS1316" s="24">
        <f t="shared" si="320"/>
        <v>85465.981481481489</v>
      </c>
      <c r="AT1316" t="s">
        <v>1837</v>
      </c>
      <c r="AU1316" t="s">
        <v>1837</v>
      </c>
      <c r="AV1316" t="s">
        <v>1838</v>
      </c>
      <c r="AW1316" t="s">
        <v>4988</v>
      </c>
      <c r="AX1316" t="s">
        <v>169</v>
      </c>
      <c r="AY1316">
        <v>1</v>
      </c>
      <c r="AZ1316" s="3">
        <f t="shared" si="321"/>
        <v>92730.589907407411</v>
      </c>
      <c r="BA1316" s="24">
        <f t="shared" si="322"/>
        <v>85465.981481481489</v>
      </c>
      <c r="BB1316" s="24">
        <f t="shared" si="323"/>
        <v>7264.6084259259223</v>
      </c>
      <c r="BD1316" t="s">
        <v>103</v>
      </c>
      <c r="BE1316">
        <v>1</v>
      </c>
      <c r="BG1316" t="s">
        <v>5317</v>
      </c>
      <c r="BI1316" t="s">
        <v>312</v>
      </c>
      <c r="BN1316">
        <v>0</v>
      </c>
      <c r="BO1316" t="s">
        <v>1837</v>
      </c>
      <c r="BP1316" t="s">
        <v>5062</v>
      </c>
      <c r="BS1316" t="e">
        <f>_xlfn.XLOOKUP(AV1316,#REF!,#REF!)</f>
        <v>#REF!</v>
      </c>
    </row>
    <row r="1317" spans="3:71" x14ac:dyDescent="0.2">
      <c r="C1317" t="s">
        <v>94</v>
      </c>
      <c r="E1317" t="s">
        <v>4132</v>
      </c>
      <c r="F1317" t="s">
        <v>4133</v>
      </c>
      <c r="G1317" t="s">
        <v>4134</v>
      </c>
      <c r="H1317" s="1">
        <v>45965</v>
      </c>
      <c r="J1317" t="s">
        <v>4778</v>
      </c>
      <c r="K1317">
        <v>11</v>
      </c>
      <c r="L1317" t="s">
        <v>4667</v>
      </c>
      <c r="M1317" t="s">
        <v>3984</v>
      </c>
      <c r="N1317" t="s">
        <v>4668</v>
      </c>
      <c r="O1317" t="s">
        <v>98</v>
      </c>
      <c r="P1317" t="s">
        <v>99</v>
      </c>
      <c r="Q1317">
        <f t="shared" si="318"/>
        <v>31</v>
      </c>
      <c r="R1317" s="3">
        <v>270000</v>
      </c>
      <c r="S1317" s="3">
        <v>45000</v>
      </c>
      <c r="T1317" s="20">
        <v>0</v>
      </c>
      <c r="U1317" s="3">
        <f t="shared" si="312"/>
        <v>0</v>
      </c>
      <c r="V1317" s="21"/>
      <c r="W1317" s="3">
        <v>1081.7307692307693</v>
      </c>
      <c r="X1317" s="3">
        <v>625</v>
      </c>
      <c r="Y1317" s="22">
        <v>112.5</v>
      </c>
      <c r="Z1317">
        <v>75</v>
      </c>
      <c r="AB1317" s="3">
        <v>0</v>
      </c>
      <c r="AC1317" s="3">
        <v>4167</v>
      </c>
      <c r="AD1317" s="3">
        <f t="shared" si="324"/>
        <v>51061.230769230766</v>
      </c>
      <c r="AE1317" s="3">
        <v>4154.166666666667</v>
      </c>
      <c r="AG1317" s="3">
        <f t="shared" si="319"/>
        <v>55215.39743589743</v>
      </c>
      <c r="AJ1317" s="3">
        <v>0</v>
      </c>
      <c r="AK1317" t="s">
        <v>100</v>
      </c>
      <c r="AM1317" s="23">
        <v>0.05</v>
      </c>
      <c r="AN1317" s="24">
        <f t="shared" si="325"/>
        <v>55215.39743589743</v>
      </c>
      <c r="AO1317" s="25">
        <f t="shared" si="315"/>
        <v>2760.7698717948715</v>
      </c>
      <c r="AP1317" s="3">
        <f t="shared" ref="AP1317:AP1325" si="326">+(29700/31)*Q1317</f>
        <v>29700</v>
      </c>
      <c r="AQ1317" s="24">
        <f t="shared" si="316"/>
        <v>1485</v>
      </c>
      <c r="AR1317" s="24">
        <f t="shared" si="317"/>
        <v>89161.167307692303</v>
      </c>
      <c r="AS1317" s="24">
        <f t="shared" si="320"/>
        <v>84915.397435897437</v>
      </c>
      <c r="AT1317" t="s">
        <v>4779</v>
      </c>
      <c r="AU1317" t="s">
        <v>188</v>
      </c>
      <c r="AV1317" t="s">
        <v>189</v>
      </c>
      <c r="AW1317">
        <v>5520</v>
      </c>
      <c r="AX1317" t="s">
        <v>190</v>
      </c>
      <c r="AY1317">
        <v>65.109899999999996</v>
      </c>
      <c r="AZ1317" s="3">
        <f t="shared" si="321"/>
        <v>1369.3949354505583</v>
      </c>
      <c r="BA1317" s="24">
        <f t="shared" si="322"/>
        <v>84915.397435897437</v>
      </c>
      <c r="BB1317" s="24">
        <f t="shared" si="323"/>
        <v>4245.769871794866</v>
      </c>
      <c r="BD1317" t="s">
        <v>103</v>
      </c>
      <c r="BE1317">
        <v>1</v>
      </c>
      <c r="BG1317" t="s">
        <v>5308</v>
      </c>
      <c r="BI1317" t="s">
        <v>262</v>
      </c>
      <c r="BN1317" t="s">
        <v>5067</v>
      </c>
      <c r="BO1317" t="s">
        <v>188</v>
      </c>
      <c r="BP1317" t="s">
        <v>5199</v>
      </c>
      <c r="BS1317" t="e">
        <f>_xlfn.XLOOKUP(AV1317,#REF!,#REF!)</f>
        <v>#REF!</v>
      </c>
    </row>
    <row r="1318" spans="3:71" x14ac:dyDescent="0.2">
      <c r="C1318" t="s">
        <v>94</v>
      </c>
      <c r="E1318" t="s">
        <v>4135</v>
      </c>
      <c r="F1318" t="s">
        <v>4136</v>
      </c>
      <c r="G1318" t="s">
        <v>4137</v>
      </c>
      <c r="H1318" s="1">
        <v>45971</v>
      </c>
      <c r="J1318" t="s">
        <v>4708</v>
      </c>
      <c r="K1318">
        <v>12</v>
      </c>
      <c r="L1318" t="s">
        <v>4703</v>
      </c>
      <c r="M1318" t="s">
        <v>293</v>
      </c>
      <c r="N1318" t="s">
        <v>4668</v>
      </c>
      <c r="O1318" t="s">
        <v>98</v>
      </c>
      <c r="P1318" t="s">
        <v>99</v>
      </c>
      <c r="Q1318">
        <f t="shared" si="318"/>
        <v>31</v>
      </c>
      <c r="R1318" s="3">
        <v>475000</v>
      </c>
      <c r="S1318" s="3">
        <v>84166.666666666672</v>
      </c>
      <c r="T1318" s="20">
        <v>0</v>
      </c>
      <c r="U1318" s="3">
        <f t="shared" si="312"/>
        <v>0</v>
      </c>
      <c r="V1318" s="21"/>
      <c r="W1318" s="3">
        <v>1903.0448717948721</v>
      </c>
      <c r="X1318" s="3">
        <v>1099.5370370370372</v>
      </c>
      <c r="Y1318" s="22">
        <v>197.91666666666669</v>
      </c>
      <c r="Z1318">
        <v>75</v>
      </c>
      <c r="AB1318" s="3">
        <v>0</v>
      </c>
      <c r="AC1318" s="3">
        <v>4167</v>
      </c>
      <c r="AD1318" s="3">
        <f t="shared" si="324"/>
        <v>91609.165242165254</v>
      </c>
      <c r="AE1318" s="3">
        <v>5687.5</v>
      </c>
      <c r="AG1318" s="3">
        <f t="shared" si="319"/>
        <v>97296.665242165254</v>
      </c>
      <c r="AJ1318" s="3">
        <v>0</v>
      </c>
      <c r="AK1318" t="s">
        <v>100</v>
      </c>
      <c r="AM1318" s="23">
        <v>8.5000000000000006E-2</v>
      </c>
      <c r="AN1318" s="24">
        <f t="shared" si="325"/>
        <v>97296.665242165254</v>
      </c>
      <c r="AO1318" s="25">
        <f t="shared" si="315"/>
        <v>8270.2165455840477</v>
      </c>
      <c r="AP1318" s="3">
        <f t="shared" si="326"/>
        <v>29700</v>
      </c>
      <c r="AQ1318" s="24">
        <f t="shared" si="316"/>
        <v>2524.5</v>
      </c>
      <c r="AR1318" s="24">
        <f t="shared" si="317"/>
        <v>137791.3817877493</v>
      </c>
      <c r="AS1318" s="24">
        <f t="shared" si="320"/>
        <v>126996.66524216525</v>
      </c>
      <c r="AT1318" t="s">
        <v>134</v>
      </c>
      <c r="AU1318" t="s">
        <v>134</v>
      </c>
      <c r="AV1318" t="s">
        <v>135</v>
      </c>
      <c r="AW1318">
        <v>35802</v>
      </c>
      <c r="AX1318" t="s">
        <v>136</v>
      </c>
      <c r="AY1318">
        <v>94.088300000000004</v>
      </c>
      <c r="AZ1318" s="3">
        <f t="shared" si="321"/>
        <v>1464.4900778072224</v>
      </c>
      <c r="BA1318" s="24">
        <f t="shared" si="322"/>
        <v>126996.66524216525</v>
      </c>
      <c r="BB1318" s="24">
        <f t="shared" si="323"/>
        <v>10794.716545584044</v>
      </c>
      <c r="BD1318" t="s">
        <v>103</v>
      </c>
      <c r="BE1318">
        <v>1</v>
      </c>
      <c r="BG1318" t="s">
        <v>5305</v>
      </c>
      <c r="BI1318" t="s">
        <v>262</v>
      </c>
      <c r="BN1318" t="s">
        <v>5110</v>
      </c>
      <c r="BO1318" t="s">
        <v>5061</v>
      </c>
      <c r="BP1318" t="s">
        <v>5062</v>
      </c>
      <c r="BS1318" t="e">
        <f>_xlfn.XLOOKUP(AV1318,#REF!,#REF!)</f>
        <v>#REF!</v>
      </c>
    </row>
    <row r="1319" spans="3:71" x14ac:dyDescent="0.2">
      <c r="C1319" t="s">
        <v>94</v>
      </c>
      <c r="E1319" t="s">
        <v>4138</v>
      </c>
      <c r="F1319" t="s">
        <v>4139</v>
      </c>
      <c r="G1319" t="s">
        <v>4140</v>
      </c>
      <c r="H1319" s="1">
        <v>45971</v>
      </c>
      <c r="J1319" t="s">
        <v>4708</v>
      </c>
      <c r="K1319">
        <v>12</v>
      </c>
      <c r="L1319" t="s">
        <v>4703</v>
      </c>
      <c r="M1319" t="s">
        <v>293</v>
      </c>
      <c r="N1319" t="s">
        <v>4668</v>
      </c>
      <c r="O1319" t="s">
        <v>98</v>
      </c>
      <c r="P1319" t="s">
        <v>99</v>
      </c>
      <c r="Q1319">
        <f t="shared" si="318"/>
        <v>31</v>
      </c>
      <c r="R1319" s="3">
        <v>357500</v>
      </c>
      <c r="S1319" s="3">
        <v>64583.333333333336</v>
      </c>
      <c r="T1319" s="20">
        <v>0</v>
      </c>
      <c r="U1319" s="3">
        <f t="shared" si="312"/>
        <v>0</v>
      </c>
      <c r="V1319" s="21"/>
      <c r="W1319" s="3">
        <v>1432.2916666666667</v>
      </c>
      <c r="X1319" s="3">
        <v>827.5462962962963</v>
      </c>
      <c r="Y1319" s="22">
        <v>148.95833333333334</v>
      </c>
      <c r="Z1319">
        <v>75</v>
      </c>
      <c r="AB1319" s="3">
        <v>0</v>
      </c>
      <c r="AC1319" s="3">
        <v>4167</v>
      </c>
      <c r="AD1319" s="3">
        <f t="shared" si="324"/>
        <v>71234.12962962962</v>
      </c>
      <c r="AE1319" s="3">
        <v>5687.5</v>
      </c>
      <c r="AG1319" s="3">
        <f t="shared" si="319"/>
        <v>76921.62962962962</v>
      </c>
      <c r="AJ1319" s="3">
        <v>0</v>
      </c>
      <c r="AK1319" t="s">
        <v>100</v>
      </c>
      <c r="AM1319" s="23">
        <v>8.5000000000000006E-2</v>
      </c>
      <c r="AN1319" s="24">
        <f t="shared" si="325"/>
        <v>76921.62962962962</v>
      </c>
      <c r="AO1319" s="25">
        <f t="shared" si="315"/>
        <v>6538.338518518518</v>
      </c>
      <c r="AP1319" s="3">
        <f t="shared" si="326"/>
        <v>29700</v>
      </c>
      <c r="AQ1319" s="24">
        <f t="shared" si="316"/>
        <v>2524.5</v>
      </c>
      <c r="AR1319" s="24">
        <f t="shared" si="317"/>
        <v>115684.46814814814</v>
      </c>
      <c r="AS1319" s="24">
        <f t="shared" si="320"/>
        <v>106621.62962962962</v>
      </c>
      <c r="AT1319" t="s">
        <v>134</v>
      </c>
      <c r="AU1319" t="s">
        <v>134</v>
      </c>
      <c r="AV1319" t="s">
        <v>135</v>
      </c>
      <c r="AW1319" t="s">
        <v>4900</v>
      </c>
      <c r="AX1319" t="s">
        <v>136</v>
      </c>
      <c r="AY1319">
        <v>94.088300000000004</v>
      </c>
      <c r="AZ1319" s="3">
        <f t="shared" si="321"/>
        <v>1229.5308571644734</v>
      </c>
      <c r="BA1319" s="24">
        <f t="shared" si="322"/>
        <v>106621.62962962962</v>
      </c>
      <c r="BB1319" s="24">
        <f t="shared" si="323"/>
        <v>9062.838518518518</v>
      </c>
      <c r="BD1319" t="s">
        <v>103</v>
      </c>
      <c r="BE1319">
        <v>1</v>
      </c>
      <c r="BG1319" t="s">
        <v>5305</v>
      </c>
      <c r="BI1319" t="s">
        <v>262</v>
      </c>
      <c r="BN1319" t="s">
        <v>5097</v>
      </c>
      <c r="BO1319" t="s">
        <v>5061</v>
      </c>
      <c r="BP1319" t="s">
        <v>5062</v>
      </c>
      <c r="BS1319" t="e">
        <f>_xlfn.XLOOKUP(AV1319,#REF!,#REF!)</f>
        <v>#REF!</v>
      </c>
    </row>
    <row r="1320" spans="3:71" x14ac:dyDescent="0.2">
      <c r="C1320" t="s">
        <v>94</v>
      </c>
      <c r="E1320" t="s">
        <v>4141</v>
      </c>
      <c r="F1320" t="s">
        <v>4142</v>
      </c>
      <c r="G1320" t="s">
        <v>4143</v>
      </c>
      <c r="H1320" s="1">
        <v>45971</v>
      </c>
      <c r="J1320" t="s">
        <v>151</v>
      </c>
      <c r="K1320">
        <v>16</v>
      </c>
      <c r="L1320" t="s">
        <v>4703</v>
      </c>
      <c r="M1320" t="s">
        <v>293</v>
      </c>
      <c r="N1320" t="s">
        <v>4668</v>
      </c>
      <c r="O1320" t="s">
        <v>98</v>
      </c>
      <c r="P1320" t="s">
        <v>99</v>
      </c>
      <c r="Q1320">
        <f t="shared" si="318"/>
        <v>31</v>
      </c>
      <c r="R1320" s="3">
        <v>936000</v>
      </c>
      <c r="S1320" s="3">
        <v>156000</v>
      </c>
      <c r="T1320" s="20">
        <v>0</v>
      </c>
      <c r="U1320" s="3">
        <f t="shared" si="312"/>
        <v>0</v>
      </c>
      <c r="V1320" s="21"/>
      <c r="W1320" s="3">
        <v>3750</v>
      </c>
      <c r="X1320" s="3">
        <v>2166.6666666666665</v>
      </c>
      <c r="Y1320" s="22">
        <v>390</v>
      </c>
      <c r="Z1320">
        <v>75</v>
      </c>
      <c r="AB1320" s="3">
        <v>0</v>
      </c>
      <c r="AC1320" s="3">
        <v>4167</v>
      </c>
      <c r="AD1320" s="3">
        <f t="shared" si="324"/>
        <v>166548.66666666666</v>
      </c>
      <c r="AE1320" s="3">
        <v>5687.5</v>
      </c>
      <c r="AG1320" s="3">
        <f t="shared" si="319"/>
        <v>172236.16666666666</v>
      </c>
      <c r="AJ1320" s="3">
        <v>0</v>
      </c>
      <c r="AK1320" t="s">
        <v>100</v>
      </c>
      <c r="AM1320" s="23">
        <v>8.5000000000000006E-2</v>
      </c>
      <c r="AN1320" s="24">
        <f t="shared" si="325"/>
        <v>172236.16666666666</v>
      </c>
      <c r="AO1320" s="25">
        <f t="shared" si="315"/>
        <v>14640.074166666667</v>
      </c>
      <c r="AP1320" s="3">
        <f t="shared" si="326"/>
        <v>29700</v>
      </c>
      <c r="AQ1320" s="24">
        <f t="shared" si="316"/>
        <v>2524.5</v>
      </c>
      <c r="AR1320" s="24">
        <f t="shared" si="317"/>
        <v>219100.74083333332</v>
      </c>
      <c r="AS1320" s="24">
        <f t="shared" si="320"/>
        <v>201936.16666666666</v>
      </c>
      <c r="AT1320" t="s">
        <v>101</v>
      </c>
      <c r="AU1320" t="s">
        <v>101</v>
      </c>
      <c r="AV1320" t="s">
        <v>101</v>
      </c>
      <c r="AW1320">
        <v>2045310</v>
      </c>
      <c r="AX1320" t="s">
        <v>102</v>
      </c>
      <c r="AY1320">
        <v>108.643</v>
      </c>
      <c r="AZ1320" s="3">
        <f t="shared" si="321"/>
        <v>2016.7037069423093</v>
      </c>
      <c r="BA1320" s="24">
        <f t="shared" si="322"/>
        <v>201936.16666666666</v>
      </c>
      <c r="BB1320" s="24">
        <f t="shared" si="323"/>
        <v>17164.574166666658</v>
      </c>
      <c r="BD1320" t="s">
        <v>103</v>
      </c>
      <c r="BE1320">
        <v>1</v>
      </c>
      <c r="BG1320" t="s">
        <v>5304</v>
      </c>
      <c r="BI1320" t="s">
        <v>104</v>
      </c>
      <c r="BN1320" t="s">
        <v>5060</v>
      </c>
      <c r="BO1320" t="s">
        <v>5061</v>
      </c>
      <c r="BP1320" t="s">
        <v>5062</v>
      </c>
    </row>
    <row r="1321" spans="3:71" x14ac:dyDescent="0.2">
      <c r="C1321" t="s">
        <v>94</v>
      </c>
      <c r="E1321" t="s">
        <v>4144</v>
      </c>
      <c r="F1321" t="s">
        <v>4145</v>
      </c>
      <c r="G1321" t="s">
        <v>4146</v>
      </c>
      <c r="H1321" s="1">
        <v>45971</v>
      </c>
      <c r="J1321" t="s">
        <v>4778</v>
      </c>
      <c r="K1321">
        <v>11</v>
      </c>
      <c r="L1321" t="s">
        <v>4667</v>
      </c>
      <c r="M1321" t="s">
        <v>3984</v>
      </c>
      <c r="N1321" t="s">
        <v>4668</v>
      </c>
      <c r="O1321" t="s">
        <v>98</v>
      </c>
      <c r="P1321" t="s">
        <v>99</v>
      </c>
      <c r="Q1321">
        <f t="shared" si="318"/>
        <v>31</v>
      </c>
      <c r="R1321" s="3">
        <v>275000</v>
      </c>
      <c r="S1321" s="3">
        <v>45833.333333333336</v>
      </c>
      <c r="T1321" s="20">
        <v>0</v>
      </c>
      <c r="U1321" s="3">
        <f t="shared" si="312"/>
        <v>0</v>
      </c>
      <c r="V1321" s="21"/>
      <c r="W1321" s="3">
        <v>1101.7628205128206</v>
      </c>
      <c r="X1321" s="3">
        <v>636.57407407407413</v>
      </c>
      <c r="Y1321" s="22">
        <v>114.58333333333334</v>
      </c>
      <c r="Z1321">
        <v>75</v>
      </c>
      <c r="AB1321" s="3">
        <v>0</v>
      </c>
      <c r="AC1321" s="3">
        <v>4167</v>
      </c>
      <c r="AD1321" s="3">
        <f t="shared" si="324"/>
        <v>51928.253561253565</v>
      </c>
      <c r="AE1321" s="3">
        <v>4154.166666666667</v>
      </c>
      <c r="AG1321" s="3">
        <f t="shared" si="319"/>
        <v>56082.420227920229</v>
      </c>
      <c r="AJ1321" s="3">
        <v>0</v>
      </c>
      <c r="AK1321" t="s">
        <v>100</v>
      </c>
      <c r="AM1321" s="23">
        <v>0.05</v>
      </c>
      <c r="AN1321" s="24">
        <f t="shared" si="325"/>
        <v>56082.420227920229</v>
      </c>
      <c r="AO1321" s="25">
        <f t="shared" si="315"/>
        <v>2804.1210113960115</v>
      </c>
      <c r="AP1321" s="3">
        <f t="shared" si="326"/>
        <v>29700</v>
      </c>
      <c r="AQ1321" s="24">
        <f t="shared" si="316"/>
        <v>1485</v>
      </c>
      <c r="AR1321" s="24">
        <f t="shared" si="317"/>
        <v>90071.541239316241</v>
      </c>
      <c r="AS1321" s="24">
        <f t="shared" si="320"/>
        <v>85782.420227920229</v>
      </c>
      <c r="AT1321" t="s">
        <v>225</v>
      </c>
      <c r="AU1321" t="s">
        <v>225</v>
      </c>
      <c r="AV1321" t="s">
        <v>156</v>
      </c>
      <c r="AW1321" t="s">
        <v>4821</v>
      </c>
      <c r="AX1321" t="s">
        <v>157</v>
      </c>
      <c r="AY1321">
        <v>125.569</v>
      </c>
      <c r="AZ1321" s="3">
        <f t="shared" si="321"/>
        <v>717.3071477778451</v>
      </c>
      <c r="BA1321" s="24">
        <f t="shared" si="322"/>
        <v>85782.420227920229</v>
      </c>
      <c r="BB1321" s="24">
        <f t="shared" si="323"/>
        <v>4289.1210113960115</v>
      </c>
      <c r="BD1321" t="s">
        <v>103</v>
      </c>
      <c r="BE1321">
        <v>1</v>
      </c>
      <c r="BG1321" t="s">
        <v>5309</v>
      </c>
      <c r="BI1321" t="s">
        <v>262</v>
      </c>
      <c r="BN1321" t="s">
        <v>5067</v>
      </c>
      <c r="BO1321" t="s">
        <v>5074</v>
      </c>
      <c r="BP1321" t="s">
        <v>5093</v>
      </c>
      <c r="BS1321" t="e">
        <f>_xlfn.XLOOKUP(AV1321,#REF!,#REF!)</f>
        <v>#REF!</v>
      </c>
    </row>
    <row r="1322" spans="3:71" x14ac:dyDescent="0.2">
      <c r="C1322" t="s">
        <v>94</v>
      </c>
      <c r="E1322" t="s">
        <v>4147</v>
      </c>
      <c r="F1322" t="s">
        <v>4148</v>
      </c>
      <c r="G1322" t="s">
        <v>4149</v>
      </c>
      <c r="H1322" s="1">
        <v>45971</v>
      </c>
      <c r="J1322" t="s">
        <v>4708</v>
      </c>
      <c r="K1322">
        <v>12</v>
      </c>
      <c r="L1322" t="s">
        <v>4703</v>
      </c>
      <c r="M1322" t="s">
        <v>293</v>
      </c>
      <c r="N1322" t="s">
        <v>4668</v>
      </c>
      <c r="O1322" t="s">
        <v>98</v>
      </c>
      <c r="P1322" t="s">
        <v>99</v>
      </c>
      <c r="Q1322">
        <f t="shared" si="318"/>
        <v>31</v>
      </c>
      <c r="R1322" s="3">
        <v>425000</v>
      </c>
      <c r="S1322" s="3">
        <v>75833.333333333328</v>
      </c>
      <c r="T1322" s="20">
        <v>0</v>
      </c>
      <c r="U1322" s="3">
        <f t="shared" si="312"/>
        <v>0</v>
      </c>
      <c r="V1322" s="21"/>
      <c r="W1322" s="3">
        <v>1702.7243589743591</v>
      </c>
      <c r="X1322" s="3">
        <v>983.79629629629619</v>
      </c>
      <c r="Y1322" s="22">
        <v>177.08333333333331</v>
      </c>
      <c r="Z1322">
        <v>75</v>
      </c>
      <c r="AB1322" s="3">
        <v>0</v>
      </c>
      <c r="AC1322" s="3">
        <v>4167</v>
      </c>
      <c r="AD1322" s="3">
        <f t="shared" si="324"/>
        <v>82938.937321937308</v>
      </c>
      <c r="AE1322" s="3">
        <v>5687.5</v>
      </c>
      <c r="AG1322" s="3">
        <f t="shared" si="319"/>
        <v>88626.437321937308</v>
      </c>
      <c r="AJ1322" s="3">
        <v>0</v>
      </c>
      <c r="AK1322" t="s">
        <v>100</v>
      </c>
      <c r="AM1322" s="23">
        <v>8.5000000000000006E-2</v>
      </c>
      <c r="AN1322" s="24">
        <f t="shared" si="325"/>
        <v>88626.437321937308</v>
      </c>
      <c r="AO1322" s="25">
        <f t="shared" si="315"/>
        <v>7533.2471723646713</v>
      </c>
      <c r="AP1322" s="3">
        <f t="shared" si="326"/>
        <v>29700</v>
      </c>
      <c r="AQ1322" s="24">
        <f t="shared" si="316"/>
        <v>2524.5</v>
      </c>
      <c r="AR1322" s="24">
        <f t="shared" si="317"/>
        <v>128384.18449430198</v>
      </c>
      <c r="AS1322" s="24">
        <f t="shared" si="320"/>
        <v>118326.43732193731</v>
      </c>
      <c r="AT1322" t="s">
        <v>134</v>
      </c>
      <c r="AU1322" t="s">
        <v>134</v>
      </c>
      <c r="AV1322" t="s">
        <v>135</v>
      </c>
      <c r="AW1322" t="s">
        <v>4900</v>
      </c>
      <c r="AX1322" t="s">
        <v>136</v>
      </c>
      <c r="AY1322">
        <v>94.088300000000004</v>
      </c>
      <c r="AZ1322" s="3">
        <f t="shared" si="321"/>
        <v>1364.5074307252014</v>
      </c>
      <c r="BA1322" s="24">
        <f t="shared" si="322"/>
        <v>118326.43732193731</v>
      </c>
      <c r="BB1322" s="24">
        <f t="shared" si="323"/>
        <v>10057.747172364674</v>
      </c>
      <c r="BD1322" t="s">
        <v>103</v>
      </c>
      <c r="BE1322">
        <v>1</v>
      </c>
      <c r="BG1322" t="s">
        <v>5305</v>
      </c>
      <c r="BI1322" t="s">
        <v>199</v>
      </c>
      <c r="BN1322" t="s">
        <v>5115</v>
      </c>
      <c r="BO1322" t="s">
        <v>5061</v>
      </c>
      <c r="BP1322" t="s">
        <v>5062</v>
      </c>
      <c r="BS1322" t="e">
        <f>_xlfn.XLOOKUP(AV1322,#REF!,#REF!)</f>
        <v>#REF!</v>
      </c>
    </row>
    <row r="1323" spans="3:71" x14ac:dyDescent="0.2">
      <c r="C1323" t="s">
        <v>94</v>
      </c>
      <c r="E1323" t="s">
        <v>4150</v>
      </c>
      <c r="F1323" t="s">
        <v>4151</v>
      </c>
      <c r="G1323" t="s">
        <v>4152</v>
      </c>
      <c r="H1323" s="1">
        <v>45971</v>
      </c>
      <c r="J1323" t="s">
        <v>4697</v>
      </c>
      <c r="K1323">
        <v>14</v>
      </c>
      <c r="L1323" t="s">
        <v>4703</v>
      </c>
      <c r="M1323" t="s">
        <v>293</v>
      </c>
      <c r="N1323" t="s">
        <v>4668</v>
      </c>
      <c r="O1323" t="s">
        <v>98</v>
      </c>
      <c r="P1323" t="s">
        <v>99</v>
      </c>
      <c r="Q1323">
        <f t="shared" si="318"/>
        <v>31</v>
      </c>
      <c r="R1323" s="3">
        <v>1050000</v>
      </c>
      <c r="S1323" s="3">
        <v>180000</v>
      </c>
      <c r="T1323" s="20">
        <v>0</v>
      </c>
      <c r="U1323" s="3">
        <f t="shared" si="312"/>
        <v>0</v>
      </c>
      <c r="V1323" s="21"/>
      <c r="W1323" s="3">
        <v>4206.7307692307686</v>
      </c>
      <c r="X1323" s="3">
        <v>2430.5555555555557</v>
      </c>
      <c r="Y1323" s="22">
        <v>437.5</v>
      </c>
      <c r="Z1323">
        <v>75</v>
      </c>
      <c r="AB1323" s="3">
        <v>0</v>
      </c>
      <c r="AC1323" s="3">
        <v>4167</v>
      </c>
      <c r="AD1323" s="3">
        <f t="shared" si="324"/>
        <v>191316.78632478634</v>
      </c>
      <c r="AE1323" s="3">
        <v>5687.5</v>
      </c>
      <c r="AG1323" s="3">
        <f t="shared" si="319"/>
        <v>197004.28632478634</v>
      </c>
      <c r="AJ1323" s="3">
        <v>0</v>
      </c>
      <c r="AK1323" t="s">
        <v>100</v>
      </c>
      <c r="AM1323" s="23">
        <v>8.5000000000000006E-2</v>
      </c>
      <c r="AN1323" s="24">
        <f t="shared" si="325"/>
        <v>197004.28632478634</v>
      </c>
      <c r="AO1323" s="25">
        <f t="shared" si="315"/>
        <v>16745.364337606839</v>
      </c>
      <c r="AP1323" s="3">
        <f t="shared" si="326"/>
        <v>29700</v>
      </c>
      <c r="AQ1323" s="24">
        <f t="shared" si="316"/>
        <v>2524.5</v>
      </c>
      <c r="AR1323" s="24">
        <f t="shared" si="317"/>
        <v>245974.15066239319</v>
      </c>
      <c r="AS1323" s="24">
        <f t="shared" si="320"/>
        <v>226704.28632478634</v>
      </c>
      <c r="AT1323" t="s">
        <v>134</v>
      </c>
      <c r="AU1323" t="s">
        <v>134</v>
      </c>
      <c r="AV1323" t="s">
        <v>135</v>
      </c>
      <c r="AW1323">
        <v>90030</v>
      </c>
      <c r="AX1323" t="s">
        <v>136</v>
      </c>
      <c r="AY1323">
        <v>94.088300000000004</v>
      </c>
      <c r="AZ1323" s="3">
        <f t="shared" si="321"/>
        <v>2614.2905192504613</v>
      </c>
      <c r="BA1323" s="24">
        <f t="shared" si="322"/>
        <v>226704.28632478634</v>
      </c>
      <c r="BB1323" s="24">
        <f t="shared" si="323"/>
        <v>19269.86433760685</v>
      </c>
      <c r="BD1323" t="s">
        <v>103</v>
      </c>
      <c r="BE1323">
        <v>1</v>
      </c>
      <c r="BG1323" t="s">
        <v>5305</v>
      </c>
      <c r="BI1323" t="s">
        <v>471</v>
      </c>
      <c r="BN1323" t="s">
        <v>5125</v>
      </c>
      <c r="BO1323" t="s">
        <v>5061</v>
      </c>
      <c r="BP1323" t="s">
        <v>5062</v>
      </c>
      <c r="BS1323" t="e">
        <f>_xlfn.XLOOKUP(AV1323,#REF!,#REF!)</f>
        <v>#REF!</v>
      </c>
    </row>
    <row r="1324" spans="3:71" x14ac:dyDescent="0.2">
      <c r="C1324" t="s">
        <v>94</v>
      </c>
      <c r="E1324" t="s">
        <v>4153</v>
      </c>
      <c r="F1324" t="s">
        <v>4154</v>
      </c>
      <c r="G1324" t="s">
        <v>4155</v>
      </c>
      <c r="H1324" s="1">
        <v>45978</v>
      </c>
      <c r="J1324" t="s">
        <v>4702</v>
      </c>
      <c r="K1324">
        <v>13</v>
      </c>
      <c r="L1324" t="s">
        <v>4791</v>
      </c>
      <c r="M1324" t="s">
        <v>4579</v>
      </c>
      <c r="N1324" t="s">
        <v>4668</v>
      </c>
      <c r="O1324" t="s">
        <v>98</v>
      </c>
      <c r="P1324" t="s">
        <v>99</v>
      </c>
      <c r="Q1324">
        <f t="shared" si="318"/>
        <v>31</v>
      </c>
      <c r="R1324" s="3">
        <v>608000</v>
      </c>
      <c r="S1324" s="3">
        <v>106333.33333333333</v>
      </c>
      <c r="T1324" s="20">
        <v>0</v>
      </c>
      <c r="U1324" s="3">
        <f t="shared" si="312"/>
        <v>0</v>
      </c>
      <c r="V1324" s="21"/>
      <c r="W1324" s="3">
        <v>2435.897435897436</v>
      </c>
      <c r="X1324" s="3">
        <v>1407.4074074074074</v>
      </c>
      <c r="Y1324" s="22">
        <v>253.33333333333331</v>
      </c>
      <c r="Z1324">
        <v>75</v>
      </c>
      <c r="AB1324" s="3">
        <v>0</v>
      </c>
      <c r="AC1324" s="3">
        <v>4167</v>
      </c>
      <c r="AD1324" s="3">
        <f t="shared" si="324"/>
        <v>114671.9715099715</v>
      </c>
      <c r="AE1324" s="3">
        <v>23570.833333333332</v>
      </c>
      <c r="AG1324" s="3">
        <f t="shared" si="319"/>
        <v>138242.80484330482</v>
      </c>
      <c r="AJ1324" s="3">
        <v>0</v>
      </c>
      <c r="AK1324" t="s">
        <v>100</v>
      </c>
      <c r="AM1324" s="23">
        <v>8.5000000000000006E-2</v>
      </c>
      <c r="AN1324" s="24">
        <f t="shared" si="325"/>
        <v>138242.80484330482</v>
      </c>
      <c r="AO1324" s="25">
        <f t="shared" si="315"/>
        <v>11750.638411680911</v>
      </c>
      <c r="AP1324" s="3">
        <f t="shared" si="326"/>
        <v>29700</v>
      </c>
      <c r="AQ1324" s="24">
        <f t="shared" si="316"/>
        <v>2524.5</v>
      </c>
      <c r="AR1324" s="24">
        <f t="shared" si="317"/>
        <v>182217.94325498573</v>
      </c>
      <c r="AS1324" s="24">
        <f t="shared" si="320"/>
        <v>167942.80484330482</v>
      </c>
      <c r="AT1324" t="s">
        <v>134</v>
      </c>
      <c r="AU1324" t="s">
        <v>134</v>
      </c>
      <c r="AV1324" t="s">
        <v>135</v>
      </c>
      <c r="AW1324" t="s">
        <v>4992</v>
      </c>
      <c r="AX1324" t="s">
        <v>136</v>
      </c>
      <c r="AY1324">
        <v>94.088300000000004</v>
      </c>
      <c r="AZ1324" s="3">
        <f t="shared" si="321"/>
        <v>1936.6695248504407</v>
      </c>
      <c r="BA1324" s="24">
        <f t="shared" si="322"/>
        <v>167942.80484330482</v>
      </c>
      <c r="BB1324" s="24">
        <f t="shared" si="323"/>
        <v>14275.138411680906</v>
      </c>
      <c r="BD1324" t="s">
        <v>103</v>
      </c>
      <c r="BE1324">
        <v>1</v>
      </c>
      <c r="BG1324" t="s">
        <v>5305</v>
      </c>
      <c r="BI1324" t="s">
        <v>509</v>
      </c>
      <c r="BN1324" t="s">
        <v>5222</v>
      </c>
      <c r="BO1324" t="s">
        <v>5223</v>
      </c>
      <c r="BP1324" t="s">
        <v>5123</v>
      </c>
      <c r="BS1324" t="e">
        <f>_xlfn.XLOOKUP(AV1324,#REF!,#REF!)</f>
        <v>#REF!</v>
      </c>
    </row>
    <row r="1325" spans="3:71" x14ac:dyDescent="0.2">
      <c r="C1325" t="s">
        <v>94</v>
      </c>
      <c r="E1325" t="s">
        <v>4156</v>
      </c>
      <c r="F1325" t="s">
        <v>4157</v>
      </c>
      <c r="G1325" t="s">
        <v>4158</v>
      </c>
      <c r="H1325" s="1">
        <v>45985</v>
      </c>
      <c r="J1325" t="s">
        <v>4778</v>
      </c>
      <c r="K1325">
        <v>11</v>
      </c>
      <c r="L1325" t="s">
        <v>4667</v>
      </c>
      <c r="M1325" t="s">
        <v>3984</v>
      </c>
      <c r="N1325" t="s">
        <v>4668</v>
      </c>
      <c r="O1325" t="s">
        <v>98</v>
      </c>
      <c r="P1325" t="s">
        <v>99</v>
      </c>
      <c r="Q1325">
        <f t="shared" si="318"/>
        <v>31</v>
      </c>
      <c r="R1325" s="3">
        <v>290000</v>
      </c>
      <c r="S1325" s="3">
        <v>48333.333333333336</v>
      </c>
      <c r="T1325" s="20">
        <v>0</v>
      </c>
      <c r="U1325" s="3">
        <f t="shared" si="312"/>
        <v>0</v>
      </c>
      <c r="V1325" s="21"/>
      <c r="W1325" s="3">
        <v>1161.8589743589744</v>
      </c>
      <c r="X1325" s="3">
        <v>671.2962962962963</v>
      </c>
      <c r="Y1325" s="22">
        <v>120.83333333333334</v>
      </c>
      <c r="Z1325">
        <v>75</v>
      </c>
      <c r="AB1325" s="3">
        <v>0</v>
      </c>
      <c r="AC1325" s="3">
        <v>5167</v>
      </c>
      <c r="AD1325" s="3">
        <f t="shared" si="324"/>
        <v>55529.321937321947</v>
      </c>
      <c r="AE1325" s="3">
        <v>4154.166666666667</v>
      </c>
      <c r="AG1325" s="3">
        <f t="shared" si="319"/>
        <v>59683.488603988611</v>
      </c>
      <c r="AJ1325" s="3">
        <v>0</v>
      </c>
      <c r="AK1325" t="s">
        <v>100</v>
      </c>
      <c r="AM1325" s="23">
        <v>0.05</v>
      </c>
      <c r="AN1325" s="24">
        <f t="shared" si="325"/>
        <v>59683.488603988611</v>
      </c>
      <c r="AO1325" s="25">
        <f t="shared" si="315"/>
        <v>2984.1744301994308</v>
      </c>
      <c r="AP1325" s="3">
        <f t="shared" si="326"/>
        <v>29700</v>
      </c>
      <c r="AQ1325" s="24">
        <f t="shared" si="316"/>
        <v>1485</v>
      </c>
      <c r="AR1325" s="24">
        <f t="shared" si="317"/>
        <v>93852.663034188037</v>
      </c>
      <c r="AS1325" s="24">
        <f t="shared" si="320"/>
        <v>89383.488603988604</v>
      </c>
      <c r="AT1325" t="s">
        <v>225</v>
      </c>
      <c r="AU1325" t="s">
        <v>155</v>
      </c>
      <c r="AV1325" t="s">
        <v>156</v>
      </c>
      <c r="AW1325" t="s">
        <v>4810</v>
      </c>
      <c r="AX1325" t="s">
        <v>157</v>
      </c>
      <c r="AY1325">
        <v>125.569</v>
      </c>
      <c r="AZ1325" s="3">
        <f t="shared" si="321"/>
        <v>747.41905274540716</v>
      </c>
      <c r="BA1325" s="24">
        <f t="shared" si="322"/>
        <v>89383.488603988604</v>
      </c>
      <c r="BB1325" s="24">
        <f t="shared" si="323"/>
        <v>4469.1744301994331</v>
      </c>
      <c r="BD1325" t="s">
        <v>103</v>
      </c>
      <c r="BE1325">
        <v>1</v>
      </c>
      <c r="BG1325" t="s">
        <v>5307</v>
      </c>
      <c r="BI1325" t="s">
        <v>262</v>
      </c>
      <c r="BN1325" t="s">
        <v>5067</v>
      </c>
      <c r="BO1325" t="s">
        <v>5074</v>
      </c>
      <c r="BP1325" t="s">
        <v>5075</v>
      </c>
      <c r="BS1325" t="e">
        <f>_xlfn.XLOOKUP(AV1325,#REF!,#REF!)</f>
        <v>#REF!</v>
      </c>
    </row>
    <row r="1326" spans="3:71" x14ac:dyDescent="0.2">
      <c r="C1326" t="s">
        <v>94</v>
      </c>
      <c r="E1326" t="s">
        <v>4159</v>
      </c>
      <c r="F1326" t="s">
        <v>4160</v>
      </c>
      <c r="G1326" t="s">
        <v>4161</v>
      </c>
      <c r="H1326" s="1">
        <v>45978</v>
      </c>
      <c r="J1326" t="s">
        <v>4708</v>
      </c>
      <c r="K1326">
        <v>12</v>
      </c>
      <c r="L1326" t="s">
        <v>4703</v>
      </c>
      <c r="M1326" t="s">
        <v>4849</v>
      </c>
      <c r="N1326" t="s">
        <v>4911</v>
      </c>
      <c r="O1326" t="s">
        <v>98</v>
      </c>
      <c r="P1326" t="s">
        <v>99</v>
      </c>
      <c r="Q1326">
        <f t="shared" si="318"/>
        <v>31</v>
      </c>
      <c r="R1326" s="3">
        <v>425000</v>
      </c>
      <c r="S1326" s="3">
        <v>70833.333333333328</v>
      </c>
      <c r="T1326" s="20">
        <v>0</v>
      </c>
      <c r="U1326" s="3">
        <f t="shared" ref="U1326:U1389" si="327">+S1326*T1326</f>
        <v>0</v>
      </c>
      <c r="V1326" s="21"/>
      <c r="W1326" s="3">
        <v>1702.7243589743591</v>
      </c>
      <c r="X1326" s="3">
        <v>983.79629629629619</v>
      </c>
      <c r="Y1326" s="22">
        <v>177.08333333333331</v>
      </c>
      <c r="Z1326">
        <v>75</v>
      </c>
      <c r="AB1326" s="3">
        <v>0</v>
      </c>
      <c r="AC1326" s="3">
        <v>4167</v>
      </c>
      <c r="AD1326" s="3">
        <f t="shared" si="324"/>
        <v>77938.937321937308</v>
      </c>
      <c r="AE1326" s="3">
        <v>5687.5</v>
      </c>
      <c r="AG1326" s="3">
        <f t="shared" si="319"/>
        <v>83626.437321937308</v>
      </c>
      <c r="AJ1326" s="3">
        <v>0</v>
      </c>
      <c r="AK1326" t="s">
        <v>100</v>
      </c>
      <c r="AM1326" s="23">
        <v>8.5000000000000006E-2</v>
      </c>
      <c r="AN1326" s="24">
        <f t="shared" si="325"/>
        <v>83626.437321937308</v>
      </c>
      <c r="AO1326" s="25">
        <f t="shared" si="315"/>
        <v>7108.2471723646713</v>
      </c>
      <c r="AP1326" s="3">
        <v>0</v>
      </c>
      <c r="AQ1326" s="24">
        <f t="shared" si="316"/>
        <v>0</v>
      </c>
      <c r="AR1326" s="24">
        <f t="shared" si="317"/>
        <v>90734.684494301982</v>
      </c>
      <c r="AS1326" s="24">
        <f t="shared" si="320"/>
        <v>83626.437321937308</v>
      </c>
      <c r="AT1326" t="s">
        <v>632</v>
      </c>
      <c r="AU1326" t="s">
        <v>1837</v>
      </c>
      <c r="AV1326" t="s">
        <v>1838</v>
      </c>
      <c r="AW1326" t="s">
        <v>4949</v>
      </c>
      <c r="AX1326" t="s">
        <v>169</v>
      </c>
      <c r="AY1326">
        <v>1</v>
      </c>
      <c r="AZ1326" s="3">
        <f t="shared" si="321"/>
        <v>90734.684494301982</v>
      </c>
      <c r="BA1326" s="24">
        <f t="shared" si="322"/>
        <v>83626.437321937308</v>
      </c>
      <c r="BB1326" s="24">
        <f t="shared" si="323"/>
        <v>7108.247172364674</v>
      </c>
      <c r="BD1326" t="s">
        <v>103</v>
      </c>
      <c r="BE1326">
        <v>1</v>
      </c>
      <c r="BG1326" t="s">
        <v>5317</v>
      </c>
      <c r="BI1326" t="s">
        <v>312</v>
      </c>
      <c r="BN1326">
        <v>0</v>
      </c>
      <c r="BO1326" t="s">
        <v>5061</v>
      </c>
      <c r="BP1326" t="s">
        <v>5144</v>
      </c>
      <c r="BS1326" t="e">
        <f>_xlfn.XLOOKUP(AV1326,#REF!,#REF!)</f>
        <v>#REF!</v>
      </c>
    </row>
    <row r="1327" spans="3:71" x14ac:dyDescent="0.2">
      <c r="C1327" t="s">
        <v>94</v>
      </c>
      <c r="E1327" t="s">
        <v>4162</v>
      </c>
      <c r="F1327" t="s">
        <v>4163</v>
      </c>
      <c r="G1327" t="s">
        <v>4164</v>
      </c>
      <c r="H1327" s="1">
        <v>45978</v>
      </c>
      <c r="J1327" t="s">
        <v>4697</v>
      </c>
      <c r="K1327">
        <v>14</v>
      </c>
      <c r="L1327" t="s">
        <v>4616</v>
      </c>
      <c r="M1327" t="s">
        <v>4464</v>
      </c>
      <c r="N1327" t="s">
        <v>4668</v>
      </c>
      <c r="O1327" t="s">
        <v>98</v>
      </c>
      <c r="P1327" t="s">
        <v>99</v>
      </c>
      <c r="Q1327">
        <f t="shared" si="318"/>
        <v>31</v>
      </c>
      <c r="R1327" s="3">
        <v>625000</v>
      </c>
      <c r="S1327" s="3">
        <v>104166.66666666667</v>
      </c>
      <c r="T1327" s="20">
        <v>0</v>
      </c>
      <c r="U1327" s="3">
        <f t="shared" si="327"/>
        <v>0</v>
      </c>
      <c r="V1327" s="21"/>
      <c r="W1327" s="3">
        <v>2504.0064102564102</v>
      </c>
      <c r="X1327" s="3">
        <v>1446.7592592592594</v>
      </c>
      <c r="Y1327" s="22">
        <v>260.41666666666669</v>
      </c>
      <c r="Z1327">
        <v>75</v>
      </c>
      <c r="AB1327" s="3">
        <v>0</v>
      </c>
      <c r="AC1327" s="3">
        <v>4167</v>
      </c>
      <c r="AD1327" s="3">
        <f t="shared" si="324"/>
        <v>112619.84900284901</v>
      </c>
      <c r="AE1327" s="3">
        <v>12402.5</v>
      </c>
      <c r="AG1327" s="3">
        <f t="shared" si="319"/>
        <v>125022.34900284901</v>
      </c>
      <c r="AJ1327" s="3">
        <v>33281</v>
      </c>
      <c r="AK1327" t="s">
        <v>132</v>
      </c>
      <c r="AL1327" t="s">
        <v>133</v>
      </c>
      <c r="AM1327" s="23">
        <v>0.05</v>
      </c>
      <c r="AN1327" s="24">
        <f t="shared" si="325"/>
        <v>158303.34900284902</v>
      </c>
      <c r="AO1327" s="25">
        <f t="shared" si="315"/>
        <v>7915.1674501424513</v>
      </c>
      <c r="AP1327" s="3">
        <f t="shared" ref="AP1327:AP1333" si="328">+(29700/31)*Q1327</f>
        <v>29700</v>
      </c>
      <c r="AQ1327" s="24">
        <f t="shared" si="316"/>
        <v>1485</v>
      </c>
      <c r="AR1327" s="24">
        <f t="shared" si="317"/>
        <v>197403.51645299146</v>
      </c>
      <c r="AS1327" s="24">
        <f t="shared" si="320"/>
        <v>188003.34900284902</v>
      </c>
      <c r="AT1327" t="s">
        <v>4725</v>
      </c>
      <c r="AU1327" t="s">
        <v>174</v>
      </c>
      <c r="AV1327" t="s">
        <v>174</v>
      </c>
      <c r="AW1327" t="s">
        <v>4693</v>
      </c>
      <c r="AX1327" t="s">
        <v>169</v>
      </c>
      <c r="AY1327">
        <v>1</v>
      </c>
      <c r="AZ1327" s="3">
        <f t="shared" si="321"/>
        <v>197403.51645299146</v>
      </c>
      <c r="BA1327" s="24">
        <f t="shared" si="322"/>
        <v>188003.34900284902</v>
      </c>
      <c r="BB1327" s="24">
        <f t="shared" si="323"/>
        <v>9400.1674501424422</v>
      </c>
      <c r="BD1327" t="s">
        <v>170</v>
      </c>
      <c r="BE1327">
        <v>1</v>
      </c>
      <c r="BG1327" t="s">
        <v>170</v>
      </c>
      <c r="BI1327" t="s">
        <v>137</v>
      </c>
      <c r="BN1327" t="s">
        <v>4416</v>
      </c>
      <c r="BO1327" t="s">
        <v>4725</v>
      </c>
      <c r="BP1327" t="s">
        <v>5066</v>
      </c>
    </row>
    <row r="1328" spans="3:71" x14ac:dyDescent="0.2">
      <c r="C1328" t="s">
        <v>94</v>
      </c>
      <c r="E1328" t="s">
        <v>4165</v>
      </c>
      <c r="F1328" t="s">
        <v>4166</v>
      </c>
      <c r="G1328" t="s">
        <v>4167</v>
      </c>
      <c r="H1328" s="1">
        <v>45978</v>
      </c>
      <c r="J1328" t="s">
        <v>4952</v>
      </c>
      <c r="K1328">
        <v>10</v>
      </c>
      <c r="L1328" t="s">
        <v>4667</v>
      </c>
      <c r="M1328" t="s">
        <v>3984</v>
      </c>
      <c r="N1328" t="s">
        <v>4668</v>
      </c>
      <c r="O1328" t="s">
        <v>98</v>
      </c>
      <c r="P1328" t="s">
        <v>99</v>
      </c>
      <c r="Q1328">
        <f t="shared" si="318"/>
        <v>31</v>
      </c>
      <c r="R1328" s="3">
        <v>252120</v>
      </c>
      <c r="S1328" s="3">
        <v>31200</v>
      </c>
      <c r="T1328" s="20">
        <v>0</v>
      </c>
      <c r="U1328" s="3">
        <f t="shared" si="327"/>
        <v>0</v>
      </c>
      <c r="V1328" s="21">
        <v>10000</v>
      </c>
      <c r="W1328" s="3">
        <v>1010.0961538461538</v>
      </c>
      <c r="X1328" s="3">
        <v>583.6111111111112</v>
      </c>
      <c r="Y1328" s="22">
        <v>105.05</v>
      </c>
      <c r="Z1328">
        <v>75</v>
      </c>
      <c r="AB1328" s="3">
        <v>0</v>
      </c>
      <c r="AC1328" s="3">
        <v>4167</v>
      </c>
      <c r="AD1328" s="3">
        <f t="shared" si="324"/>
        <v>47140.757264957268</v>
      </c>
      <c r="AE1328" s="3">
        <v>4154.166666666667</v>
      </c>
      <c r="AG1328" s="3">
        <f t="shared" si="319"/>
        <v>51294.923931623933</v>
      </c>
      <c r="AJ1328" s="3">
        <v>0</v>
      </c>
      <c r="AK1328" t="s">
        <v>100</v>
      </c>
      <c r="AM1328" s="23">
        <v>0.05</v>
      </c>
      <c r="AN1328" s="24">
        <f t="shared" si="325"/>
        <v>51294.923931623933</v>
      </c>
      <c r="AO1328" s="25">
        <f t="shared" si="315"/>
        <v>2564.7461965811967</v>
      </c>
      <c r="AP1328" s="3">
        <f t="shared" si="328"/>
        <v>29700</v>
      </c>
      <c r="AQ1328" s="24">
        <f t="shared" si="316"/>
        <v>1485</v>
      </c>
      <c r="AR1328" s="24">
        <f t="shared" si="317"/>
        <v>85044.670128205122</v>
      </c>
      <c r="AS1328" s="24">
        <f t="shared" si="320"/>
        <v>80994.923931623925</v>
      </c>
      <c r="AT1328" t="s">
        <v>134</v>
      </c>
      <c r="AU1328" t="s">
        <v>134</v>
      </c>
      <c r="AV1328" t="s">
        <v>135</v>
      </c>
      <c r="AW1328">
        <v>38542</v>
      </c>
      <c r="AX1328" t="s">
        <v>136</v>
      </c>
      <c r="AY1328">
        <v>94.088300000000004</v>
      </c>
      <c r="AZ1328" s="3">
        <f t="shared" si="321"/>
        <v>903.88146165044031</v>
      </c>
      <c r="BA1328" s="24">
        <f t="shared" si="322"/>
        <v>80994.923931623925</v>
      </c>
      <c r="BB1328" s="24">
        <f t="shared" si="323"/>
        <v>4049.7461965811963</v>
      </c>
      <c r="BD1328" t="s">
        <v>103</v>
      </c>
      <c r="BE1328">
        <v>1</v>
      </c>
      <c r="BG1328" t="s">
        <v>5305</v>
      </c>
      <c r="BI1328" t="s">
        <v>262</v>
      </c>
      <c r="BN1328" t="s">
        <v>5067</v>
      </c>
      <c r="BO1328" t="s">
        <v>5100</v>
      </c>
      <c r="BP1328" t="s">
        <v>5101</v>
      </c>
      <c r="BS1328" t="e">
        <f>_xlfn.XLOOKUP(AV1328,#REF!,#REF!)</f>
        <v>#REF!</v>
      </c>
    </row>
    <row r="1329" spans="1:71" x14ac:dyDescent="0.2">
      <c r="C1329" t="s">
        <v>94</v>
      </c>
      <c r="E1329" t="s">
        <v>4168</v>
      </c>
      <c r="F1329" t="s">
        <v>4169</v>
      </c>
      <c r="G1329" t="s">
        <v>4170</v>
      </c>
      <c r="H1329" s="1">
        <v>45978</v>
      </c>
      <c r="J1329" t="s">
        <v>4690</v>
      </c>
      <c r="K1329">
        <v>17</v>
      </c>
      <c r="L1329" t="s">
        <v>4691</v>
      </c>
      <c r="M1329" t="s">
        <v>4444</v>
      </c>
      <c r="N1329" t="s">
        <v>4668</v>
      </c>
      <c r="O1329" t="s">
        <v>98</v>
      </c>
      <c r="P1329" t="s">
        <v>99</v>
      </c>
      <c r="Q1329">
        <f t="shared" si="318"/>
        <v>31</v>
      </c>
      <c r="R1329" s="3">
        <v>2250000</v>
      </c>
      <c r="S1329" s="3">
        <v>375000</v>
      </c>
      <c r="T1329" s="20">
        <v>0.15</v>
      </c>
      <c r="U1329" s="3">
        <f t="shared" si="327"/>
        <v>56250</v>
      </c>
      <c r="V1329" s="21"/>
      <c r="W1329" s="3">
        <v>9014.4230769230762</v>
      </c>
      <c r="X1329" s="3">
        <v>5208.333333333333</v>
      </c>
      <c r="Y1329" s="22">
        <v>937.5</v>
      </c>
      <c r="Z1329">
        <v>75</v>
      </c>
      <c r="AB1329" s="3">
        <v>0</v>
      </c>
      <c r="AC1329" s="3">
        <v>4167</v>
      </c>
      <c r="AD1329" s="3">
        <f t="shared" si="324"/>
        <v>450652.25641025638</v>
      </c>
      <c r="AE1329" s="3">
        <v>7046.666666666667</v>
      </c>
      <c r="AG1329" s="3">
        <f t="shared" si="319"/>
        <v>457698.92307692306</v>
      </c>
      <c r="AJ1329" s="3">
        <v>0</v>
      </c>
      <c r="AK1329" t="s">
        <v>100</v>
      </c>
      <c r="AM1329" s="23">
        <v>0.1</v>
      </c>
      <c r="AN1329" s="24">
        <f t="shared" si="325"/>
        <v>457698.92307692306</v>
      </c>
      <c r="AO1329" s="25">
        <f t="shared" si="315"/>
        <v>45769.892307692309</v>
      </c>
      <c r="AP1329" s="3">
        <f t="shared" si="328"/>
        <v>29700</v>
      </c>
      <c r="AQ1329" s="24">
        <f t="shared" si="316"/>
        <v>2970</v>
      </c>
      <c r="AR1329" s="24">
        <f t="shared" si="317"/>
        <v>536138.81538461545</v>
      </c>
      <c r="AS1329" s="24">
        <f t="shared" si="320"/>
        <v>487398.92307692306</v>
      </c>
      <c r="AT1329" t="s">
        <v>101</v>
      </c>
      <c r="AU1329" t="s">
        <v>101</v>
      </c>
      <c r="AV1329" t="s">
        <v>101</v>
      </c>
      <c r="AW1329">
        <v>2041081</v>
      </c>
      <c r="AX1329" t="s">
        <v>102</v>
      </c>
      <c r="AY1329">
        <v>108.643</v>
      </c>
      <c r="AZ1329" s="3">
        <f t="shared" si="321"/>
        <v>4934.867551380351</v>
      </c>
      <c r="BA1329" s="24">
        <f t="shared" si="322"/>
        <v>487398.92307692306</v>
      </c>
      <c r="BB1329" s="24">
        <f t="shared" si="323"/>
        <v>48739.892307692382</v>
      </c>
      <c r="BD1329" t="s">
        <v>103</v>
      </c>
      <c r="BE1329">
        <v>1</v>
      </c>
      <c r="BG1329" t="s">
        <v>5304</v>
      </c>
      <c r="BI1329" t="s">
        <v>451</v>
      </c>
      <c r="BN1329" t="s">
        <v>4450</v>
      </c>
      <c r="BO1329" t="s">
        <v>5182</v>
      </c>
      <c r="BP1329" t="s">
        <v>5182</v>
      </c>
    </row>
    <row r="1330" spans="1:71" x14ac:dyDescent="0.2">
      <c r="C1330" t="s">
        <v>94</v>
      </c>
      <c r="E1330" t="s">
        <v>4171</v>
      </c>
      <c r="F1330" t="s">
        <v>4172</v>
      </c>
      <c r="G1330" t="s">
        <v>4173</v>
      </c>
      <c r="H1330" s="1">
        <v>45978</v>
      </c>
      <c r="J1330" t="s">
        <v>4697</v>
      </c>
      <c r="K1330">
        <v>14</v>
      </c>
      <c r="L1330" t="s">
        <v>4691</v>
      </c>
      <c r="M1330" t="s">
        <v>4444</v>
      </c>
      <c r="N1330" t="s">
        <v>4668</v>
      </c>
      <c r="O1330" t="s">
        <v>98</v>
      </c>
      <c r="P1330" t="s">
        <v>99</v>
      </c>
      <c r="Q1330">
        <f t="shared" si="318"/>
        <v>31</v>
      </c>
      <c r="R1330" s="3">
        <v>650000</v>
      </c>
      <c r="S1330" s="3">
        <v>108333.33333333333</v>
      </c>
      <c r="T1330" s="20">
        <v>0</v>
      </c>
      <c r="U1330" s="3">
        <f t="shared" si="327"/>
        <v>0</v>
      </c>
      <c r="V1330" s="21"/>
      <c r="W1330" s="3">
        <v>2604.1666666666665</v>
      </c>
      <c r="X1330" s="3">
        <v>1504.6296296296298</v>
      </c>
      <c r="Y1330" s="22">
        <v>270.83333333333331</v>
      </c>
      <c r="Z1330">
        <v>75</v>
      </c>
      <c r="AB1330" s="3">
        <v>0</v>
      </c>
      <c r="AC1330" s="3">
        <v>4167</v>
      </c>
      <c r="AD1330" s="3">
        <f t="shared" si="324"/>
        <v>116954.96296296296</v>
      </c>
      <c r="AE1330" s="3">
        <v>7046.666666666667</v>
      </c>
      <c r="AG1330" s="3">
        <f t="shared" si="319"/>
        <v>124001.62962962964</v>
      </c>
      <c r="AJ1330" s="3">
        <v>0</v>
      </c>
      <c r="AK1330" t="s">
        <v>100</v>
      </c>
      <c r="AM1330" s="23">
        <v>0.1</v>
      </c>
      <c r="AN1330" s="24">
        <f t="shared" si="325"/>
        <v>124001.62962962964</v>
      </c>
      <c r="AO1330" s="25">
        <f t="shared" si="315"/>
        <v>12400.162962962964</v>
      </c>
      <c r="AP1330" s="3">
        <f t="shared" si="328"/>
        <v>29700</v>
      </c>
      <c r="AQ1330" s="24">
        <f t="shared" si="316"/>
        <v>2970</v>
      </c>
      <c r="AR1330" s="24">
        <f t="shared" si="317"/>
        <v>169071.7925925926</v>
      </c>
      <c r="AS1330" s="24">
        <f t="shared" si="320"/>
        <v>153701.62962962964</v>
      </c>
      <c r="AT1330" t="s">
        <v>101</v>
      </c>
      <c r="AU1330" t="s">
        <v>101</v>
      </c>
      <c r="AV1330" t="s">
        <v>101</v>
      </c>
      <c r="AW1330">
        <v>2041090</v>
      </c>
      <c r="AX1330" t="s">
        <v>102</v>
      </c>
      <c r="AY1330">
        <v>108.643</v>
      </c>
      <c r="AZ1330" s="3">
        <f t="shared" si="321"/>
        <v>1556.2143220694622</v>
      </c>
      <c r="BA1330" s="24">
        <f t="shared" si="322"/>
        <v>153701.62962962964</v>
      </c>
      <c r="BB1330" s="24">
        <f t="shared" si="323"/>
        <v>15370.162962962961</v>
      </c>
      <c r="BD1330" t="s">
        <v>103</v>
      </c>
      <c r="BE1330">
        <v>1</v>
      </c>
      <c r="BG1330" t="s">
        <v>5304</v>
      </c>
      <c r="BI1330" t="s">
        <v>540</v>
      </c>
      <c r="BN1330" t="s">
        <v>5119</v>
      </c>
      <c r="BO1330" t="s">
        <v>134</v>
      </c>
      <c r="BP1330" t="s">
        <v>5091</v>
      </c>
    </row>
    <row r="1331" spans="1:71" x14ac:dyDescent="0.2">
      <c r="C1331" t="s">
        <v>94</v>
      </c>
      <c r="E1331" t="s">
        <v>4174</v>
      </c>
      <c r="F1331" t="s">
        <v>4175</v>
      </c>
      <c r="G1331" t="s">
        <v>4176</v>
      </c>
      <c r="H1331" s="1">
        <v>45985</v>
      </c>
      <c r="J1331" t="s">
        <v>4708</v>
      </c>
      <c r="K1331">
        <v>12</v>
      </c>
      <c r="L1331" t="s">
        <v>4703</v>
      </c>
      <c r="M1331" t="s">
        <v>293</v>
      </c>
      <c r="N1331" t="s">
        <v>4668</v>
      </c>
      <c r="O1331" t="s">
        <v>98</v>
      </c>
      <c r="P1331" t="s">
        <v>99</v>
      </c>
      <c r="Q1331">
        <f t="shared" si="318"/>
        <v>31</v>
      </c>
      <c r="R1331" s="3">
        <v>425000</v>
      </c>
      <c r="S1331" s="3">
        <v>75833.333333333328</v>
      </c>
      <c r="T1331" s="20">
        <v>0</v>
      </c>
      <c r="U1331" s="3">
        <f t="shared" si="327"/>
        <v>0</v>
      </c>
      <c r="V1331" s="21"/>
      <c r="W1331" s="3">
        <v>1702.7243589743591</v>
      </c>
      <c r="X1331" s="3">
        <v>983.79629629629619</v>
      </c>
      <c r="Y1331" s="22">
        <v>177.08333333333331</v>
      </c>
      <c r="Z1331">
        <v>75</v>
      </c>
      <c r="AB1331" s="3">
        <v>0</v>
      </c>
      <c r="AC1331" s="3">
        <v>4167</v>
      </c>
      <c r="AD1331" s="3">
        <f t="shared" si="324"/>
        <v>82938.937321937308</v>
      </c>
      <c r="AE1331" s="3">
        <v>5687.5</v>
      </c>
      <c r="AG1331" s="3">
        <f t="shared" si="319"/>
        <v>88626.437321937308</v>
      </c>
      <c r="AJ1331" s="3">
        <v>0</v>
      </c>
      <c r="AK1331" t="s">
        <v>100</v>
      </c>
      <c r="AM1331" s="23">
        <v>8.5000000000000006E-2</v>
      </c>
      <c r="AN1331" s="24">
        <f t="shared" si="325"/>
        <v>88626.437321937308</v>
      </c>
      <c r="AO1331" s="25">
        <f t="shared" si="315"/>
        <v>7533.2471723646713</v>
      </c>
      <c r="AP1331" s="3">
        <f t="shared" si="328"/>
        <v>29700</v>
      </c>
      <c r="AQ1331" s="24">
        <f t="shared" si="316"/>
        <v>2524.5</v>
      </c>
      <c r="AR1331" s="24">
        <f t="shared" si="317"/>
        <v>128384.18449430198</v>
      </c>
      <c r="AS1331" s="24">
        <f t="shared" si="320"/>
        <v>118326.43732193731</v>
      </c>
      <c r="AT1331" t="s">
        <v>134</v>
      </c>
      <c r="AU1331" t="s">
        <v>134</v>
      </c>
      <c r="AV1331" t="s">
        <v>135</v>
      </c>
      <c r="AW1331" t="s">
        <v>4900</v>
      </c>
      <c r="AX1331" t="s">
        <v>136</v>
      </c>
      <c r="AY1331">
        <v>94.088300000000004</v>
      </c>
      <c r="AZ1331" s="3">
        <f t="shared" si="321"/>
        <v>1364.5074307252014</v>
      </c>
      <c r="BA1331" s="24">
        <f t="shared" si="322"/>
        <v>118326.43732193731</v>
      </c>
      <c r="BB1331" s="24">
        <f t="shared" si="323"/>
        <v>10057.747172364674</v>
      </c>
      <c r="BD1331" t="s">
        <v>103</v>
      </c>
      <c r="BE1331">
        <v>1</v>
      </c>
      <c r="BG1331" t="s">
        <v>5305</v>
      </c>
      <c r="BI1331" t="s">
        <v>262</v>
      </c>
      <c r="BN1331" t="s">
        <v>5097</v>
      </c>
      <c r="BO1331" t="s">
        <v>5061</v>
      </c>
      <c r="BP1331" t="s">
        <v>5062</v>
      </c>
      <c r="BS1331" t="e">
        <f>_xlfn.XLOOKUP(AV1331,#REF!,#REF!)</f>
        <v>#REF!</v>
      </c>
    </row>
    <row r="1332" spans="1:71" x14ac:dyDescent="0.2">
      <c r="C1332" t="s">
        <v>94</v>
      </c>
      <c r="E1332" t="s">
        <v>4177</v>
      </c>
      <c r="F1332" t="s">
        <v>4178</v>
      </c>
      <c r="G1332" t="s">
        <v>4179</v>
      </c>
      <c r="H1332" s="1">
        <v>45985</v>
      </c>
      <c r="J1332" t="s">
        <v>4778</v>
      </c>
      <c r="K1332">
        <v>11</v>
      </c>
      <c r="L1332" t="s">
        <v>4691</v>
      </c>
      <c r="M1332" t="s">
        <v>3984</v>
      </c>
      <c r="N1332" t="s">
        <v>4668</v>
      </c>
      <c r="O1332" t="s">
        <v>98</v>
      </c>
      <c r="P1332" t="s">
        <v>99</v>
      </c>
      <c r="Q1332">
        <f t="shared" si="318"/>
        <v>31</v>
      </c>
      <c r="R1332" s="3">
        <v>252120</v>
      </c>
      <c r="S1332" s="3">
        <v>41666.666666666664</v>
      </c>
      <c r="T1332" s="20">
        <v>0</v>
      </c>
      <c r="U1332" s="3">
        <f t="shared" si="327"/>
        <v>0</v>
      </c>
      <c r="V1332" s="21"/>
      <c r="W1332" s="3">
        <v>1010.0961538461538</v>
      </c>
      <c r="X1332" s="3">
        <v>583.6111111111112</v>
      </c>
      <c r="Y1332" s="22">
        <v>105.05</v>
      </c>
      <c r="Z1332">
        <v>75</v>
      </c>
      <c r="AB1332" s="3">
        <v>0</v>
      </c>
      <c r="AC1332" s="3">
        <v>4167</v>
      </c>
      <c r="AD1332" s="3">
        <f t="shared" si="324"/>
        <v>47607.423931623933</v>
      </c>
      <c r="AE1332" s="3">
        <v>7046.666666666667</v>
      </c>
      <c r="AG1332" s="3">
        <f t="shared" si="319"/>
        <v>54654.090598290597</v>
      </c>
      <c r="AJ1332" s="3">
        <v>0</v>
      </c>
      <c r="AK1332" t="s">
        <v>100</v>
      </c>
      <c r="AM1332" s="23">
        <v>0.1</v>
      </c>
      <c r="AN1332" s="24">
        <f t="shared" si="325"/>
        <v>54654.090598290597</v>
      </c>
      <c r="AO1332" s="25">
        <f t="shared" si="315"/>
        <v>5465.4090598290604</v>
      </c>
      <c r="AP1332" s="3">
        <f t="shared" si="328"/>
        <v>29700</v>
      </c>
      <c r="AQ1332" s="24">
        <f t="shared" si="316"/>
        <v>2970</v>
      </c>
      <c r="AR1332" s="24">
        <f t="shared" si="317"/>
        <v>92789.499658119661</v>
      </c>
      <c r="AS1332" s="24">
        <f t="shared" si="320"/>
        <v>84354.090598290597</v>
      </c>
      <c r="AT1332" t="s">
        <v>4779</v>
      </c>
      <c r="AU1332" t="s">
        <v>188</v>
      </c>
      <c r="AV1332" t="s">
        <v>189</v>
      </c>
      <c r="AW1332" t="s">
        <v>4989</v>
      </c>
      <c r="AX1332" t="s">
        <v>190</v>
      </c>
      <c r="AY1332">
        <v>65.109899999999996</v>
      </c>
      <c r="AZ1332" s="3">
        <f t="shared" si="321"/>
        <v>1425.1212128742275</v>
      </c>
      <c r="BA1332" s="24">
        <f t="shared" si="322"/>
        <v>84354.090598290597</v>
      </c>
      <c r="BB1332" s="24">
        <f t="shared" si="323"/>
        <v>8435.4090598290641</v>
      </c>
      <c r="BD1332" t="s">
        <v>103</v>
      </c>
      <c r="BE1332">
        <v>1</v>
      </c>
      <c r="BG1332" t="s">
        <v>5308</v>
      </c>
      <c r="BI1332" t="s">
        <v>262</v>
      </c>
      <c r="BN1332" t="s">
        <v>5067</v>
      </c>
      <c r="BO1332" t="s">
        <v>188</v>
      </c>
      <c r="BP1332" t="s">
        <v>5228</v>
      </c>
      <c r="BS1332" t="e">
        <f>_xlfn.XLOOKUP(AV1332,#REF!,#REF!)</f>
        <v>#REF!</v>
      </c>
    </row>
    <row r="1333" spans="1:71" x14ac:dyDescent="0.2">
      <c r="C1333" t="s">
        <v>94</v>
      </c>
      <c r="E1333" t="s">
        <v>4180</v>
      </c>
      <c r="F1333" t="s">
        <v>4181</v>
      </c>
      <c r="G1333" t="s">
        <v>4182</v>
      </c>
      <c r="H1333" s="1">
        <v>45985</v>
      </c>
      <c r="J1333" t="s">
        <v>4708</v>
      </c>
      <c r="K1333">
        <v>12</v>
      </c>
      <c r="L1333" t="s">
        <v>4703</v>
      </c>
      <c r="M1333" t="s">
        <v>293</v>
      </c>
      <c r="N1333" t="s">
        <v>4668</v>
      </c>
      <c r="O1333" t="s">
        <v>98</v>
      </c>
      <c r="P1333" t="s">
        <v>99</v>
      </c>
      <c r="Q1333">
        <f t="shared" si="318"/>
        <v>31</v>
      </c>
      <c r="R1333" s="3">
        <v>500000</v>
      </c>
      <c r="S1333" s="3">
        <v>88333.333333333328</v>
      </c>
      <c r="T1333" s="20">
        <v>0</v>
      </c>
      <c r="U1333" s="3">
        <f t="shared" si="327"/>
        <v>0</v>
      </c>
      <c r="V1333" s="21"/>
      <c r="W1333" s="3">
        <v>2003.2051282051279</v>
      </c>
      <c r="X1333" s="3">
        <v>1157.4074074074074</v>
      </c>
      <c r="Y1333" s="22">
        <v>208.33333333333331</v>
      </c>
      <c r="Z1333">
        <v>75</v>
      </c>
      <c r="AB1333" s="3">
        <v>0</v>
      </c>
      <c r="AC1333" s="3">
        <v>4167</v>
      </c>
      <c r="AD1333" s="3">
        <f t="shared" si="324"/>
        <v>95944.279202279184</v>
      </c>
      <c r="AE1333" s="3">
        <v>5687.5</v>
      </c>
      <c r="AG1333" s="3">
        <f t="shared" si="319"/>
        <v>101631.77920227918</v>
      </c>
      <c r="AJ1333" s="3">
        <v>0</v>
      </c>
      <c r="AK1333" t="s">
        <v>100</v>
      </c>
      <c r="AM1333" s="23">
        <v>8.5000000000000006E-2</v>
      </c>
      <c r="AN1333" s="24">
        <f t="shared" si="325"/>
        <v>101631.77920227918</v>
      </c>
      <c r="AO1333" s="25">
        <f t="shared" si="315"/>
        <v>8638.7012321937309</v>
      </c>
      <c r="AP1333" s="3">
        <f t="shared" si="328"/>
        <v>29700</v>
      </c>
      <c r="AQ1333" s="24">
        <f t="shared" si="316"/>
        <v>2524.5</v>
      </c>
      <c r="AR1333" s="24">
        <f t="shared" si="317"/>
        <v>142494.98043447291</v>
      </c>
      <c r="AS1333" s="24">
        <f t="shared" si="320"/>
        <v>131331.77920227917</v>
      </c>
      <c r="AT1333" t="s">
        <v>134</v>
      </c>
      <c r="AU1333" t="s">
        <v>134</v>
      </c>
      <c r="AV1333" t="s">
        <v>135</v>
      </c>
      <c r="AW1333">
        <v>35802</v>
      </c>
      <c r="AX1333" t="s">
        <v>136</v>
      </c>
      <c r="AY1333">
        <v>94.088300000000004</v>
      </c>
      <c r="AZ1333" s="3">
        <f t="shared" si="321"/>
        <v>1514.4814013482326</v>
      </c>
      <c r="BA1333" s="24">
        <f t="shared" si="322"/>
        <v>131331.77920227917</v>
      </c>
      <c r="BB1333" s="24">
        <f t="shared" si="323"/>
        <v>11163.201232193736</v>
      </c>
      <c r="BD1333" t="s">
        <v>103</v>
      </c>
      <c r="BE1333">
        <v>1</v>
      </c>
      <c r="BG1333" t="s">
        <v>5305</v>
      </c>
      <c r="BI1333" t="s">
        <v>199</v>
      </c>
      <c r="BN1333" t="s">
        <v>5060</v>
      </c>
      <c r="BO1333" t="s">
        <v>5061</v>
      </c>
      <c r="BP1333" t="s">
        <v>5062</v>
      </c>
      <c r="BS1333" t="e">
        <f>_xlfn.XLOOKUP(AV1333,#REF!,#REF!)</f>
        <v>#REF!</v>
      </c>
    </row>
    <row r="1334" spans="1:71" x14ac:dyDescent="0.2">
      <c r="C1334" t="s">
        <v>94</v>
      </c>
      <c r="E1334" t="s">
        <v>4183</v>
      </c>
      <c r="F1334" t="s">
        <v>4184</v>
      </c>
      <c r="G1334" t="s">
        <v>4185</v>
      </c>
      <c r="H1334" s="1">
        <v>45985</v>
      </c>
      <c r="J1334" t="s">
        <v>4708</v>
      </c>
      <c r="K1334">
        <v>12</v>
      </c>
      <c r="L1334" t="s">
        <v>4703</v>
      </c>
      <c r="M1334" t="s">
        <v>293</v>
      </c>
      <c r="N1334" t="s">
        <v>4911</v>
      </c>
      <c r="O1334" t="s">
        <v>98</v>
      </c>
      <c r="P1334" t="s">
        <v>99</v>
      </c>
      <c r="Q1334">
        <f t="shared" si="318"/>
        <v>31</v>
      </c>
      <c r="R1334" s="3">
        <v>290000</v>
      </c>
      <c r="S1334" s="3">
        <v>48333.333333333336</v>
      </c>
      <c r="T1334" s="20">
        <v>0</v>
      </c>
      <c r="U1334" s="3">
        <f t="shared" si="327"/>
        <v>0</v>
      </c>
      <c r="V1334" s="21">
        <v>6900</v>
      </c>
      <c r="W1334" s="3">
        <v>1161.8589743589744</v>
      </c>
      <c r="X1334" s="3">
        <v>671.2962962962963</v>
      </c>
      <c r="Y1334" s="22">
        <v>120.83333333333334</v>
      </c>
      <c r="Z1334">
        <v>75</v>
      </c>
      <c r="AB1334" s="3">
        <v>0</v>
      </c>
      <c r="AC1334" s="3">
        <v>4167</v>
      </c>
      <c r="AD1334" s="3">
        <f t="shared" si="324"/>
        <v>61429.321937321947</v>
      </c>
      <c r="AE1334" s="3">
        <v>5687.5</v>
      </c>
      <c r="AG1334" s="3">
        <f t="shared" si="319"/>
        <v>67116.821937321947</v>
      </c>
      <c r="AI1334" s="3">
        <v>5100</v>
      </c>
      <c r="AJ1334" s="3">
        <v>0</v>
      </c>
      <c r="AK1334" t="s">
        <v>100</v>
      </c>
      <c r="AM1334" s="23">
        <v>8.5000000000000006E-2</v>
      </c>
      <c r="AN1334" s="24">
        <f t="shared" si="325"/>
        <v>72216.821937321947</v>
      </c>
      <c r="AO1334" s="25">
        <f t="shared" si="315"/>
        <v>6138.4298646723655</v>
      </c>
      <c r="AP1334" s="3">
        <v>0</v>
      </c>
      <c r="AQ1334" s="24">
        <f t="shared" si="316"/>
        <v>0</v>
      </c>
      <c r="AR1334" s="24">
        <f t="shared" si="317"/>
        <v>78355.251801994309</v>
      </c>
      <c r="AS1334" s="24">
        <f t="shared" si="320"/>
        <v>72216.821937321947</v>
      </c>
      <c r="AT1334" t="s">
        <v>632</v>
      </c>
      <c r="AU1334" t="s">
        <v>1837</v>
      </c>
      <c r="AV1334" t="s">
        <v>1838</v>
      </c>
      <c r="AW1334" t="s">
        <v>4850</v>
      </c>
      <c r="AX1334" t="s">
        <v>169</v>
      </c>
      <c r="AY1334">
        <v>1</v>
      </c>
      <c r="AZ1334" s="3">
        <f t="shared" si="321"/>
        <v>78355.251801994309</v>
      </c>
      <c r="BA1334" s="24">
        <f t="shared" si="322"/>
        <v>72216.821937321947</v>
      </c>
      <c r="BB1334" s="24">
        <f t="shared" si="323"/>
        <v>6138.4298646723619</v>
      </c>
      <c r="BD1334" t="s">
        <v>103</v>
      </c>
      <c r="BE1334">
        <v>1</v>
      </c>
      <c r="BG1334" t="s">
        <v>5317</v>
      </c>
      <c r="BI1334" t="s">
        <v>4186</v>
      </c>
      <c r="BN1334">
        <v>0</v>
      </c>
      <c r="BO1334" t="s">
        <v>5061</v>
      </c>
      <c r="BP1334" t="s">
        <v>5144</v>
      </c>
      <c r="BS1334" t="e">
        <f>_xlfn.XLOOKUP(AV1334,#REF!,#REF!)</f>
        <v>#REF!</v>
      </c>
    </row>
    <row r="1335" spans="1:71" x14ac:dyDescent="0.2">
      <c r="C1335" t="s">
        <v>94</v>
      </c>
      <c r="E1335" t="s">
        <v>4187</v>
      </c>
      <c r="F1335" t="s">
        <v>4188</v>
      </c>
      <c r="G1335" t="s">
        <v>4189</v>
      </c>
      <c r="H1335" s="1">
        <v>45985</v>
      </c>
      <c r="J1335" t="s">
        <v>4778</v>
      </c>
      <c r="K1335">
        <v>11</v>
      </c>
      <c r="L1335" t="s">
        <v>4703</v>
      </c>
      <c r="M1335" t="s">
        <v>293</v>
      </c>
      <c r="N1335" t="s">
        <v>4911</v>
      </c>
      <c r="O1335" t="s">
        <v>98</v>
      </c>
      <c r="P1335" t="s">
        <v>99</v>
      </c>
      <c r="Q1335">
        <f t="shared" si="318"/>
        <v>31</v>
      </c>
      <c r="R1335" s="3">
        <v>290000</v>
      </c>
      <c r="S1335" s="3">
        <v>48333.333333333336</v>
      </c>
      <c r="T1335" s="20">
        <v>0</v>
      </c>
      <c r="U1335" s="3">
        <f t="shared" si="327"/>
        <v>0</v>
      </c>
      <c r="V1335" s="21">
        <v>5400</v>
      </c>
      <c r="W1335" s="3">
        <v>1161.8589743589744</v>
      </c>
      <c r="X1335" s="3">
        <v>671.2962962962963</v>
      </c>
      <c r="Y1335" s="22">
        <v>120.83333333333334</v>
      </c>
      <c r="Z1335">
        <v>75</v>
      </c>
      <c r="AB1335" s="3">
        <v>0</v>
      </c>
      <c r="AC1335" s="3">
        <v>4167</v>
      </c>
      <c r="AD1335" s="3">
        <f t="shared" si="324"/>
        <v>59929.321937321947</v>
      </c>
      <c r="AE1335" s="3">
        <v>5687.5</v>
      </c>
      <c r="AG1335" s="3">
        <f t="shared" si="319"/>
        <v>65616.821937321947</v>
      </c>
      <c r="AI1335" s="3">
        <v>5100</v>
      </c>
      <c r="AJ1335" s="3">
        <v>0</v>
      </c>
      <c r="AK1335" t="s">
        <v>100</v>
      </c>
      <c r="AM1335" s="23">
        <v>8.5000000000000006E-2</v>
      </c>
      <c r="AN1335" s="24">
        <f t="shared" si="325"/>
        <v>70716.821937321947</v>
      </c>
      <c r="AO1335" s="25">
        <f t="shared" si="315"/>
        <v>6010.9298646723655</v>
      </c>
      <c r="AP1335" s="3">
        <v>0</v>
      </c>
      <c r="AQ1335" s="24">
        <f t="shared" si="316"/>
        <v>0</v>
      </c>
      <c r="AR1335" s="24">
        <f t="shared" si="317"/>
        <v>76727.751801994309</v>
      </c>
      <c r="AS1335" s="24">
        <f t="shared" si="320"/>
        <v>70716.821937321947</v>
      </c>
      <c r="AT1335" t="s">
        <v>632</v>
      </c>
      <c r="AU1335" t="s">
        <v>1837</v>
      </c>
      <c r="AV1335" t="s">
        <v>1838</v>
      </c>
      <c r="AW1335" t="s">
        <v>4850</v>
      </c>
      <c r="AX1335" t="s">
        <v>169</v>
      </c>
      <c r="AY1335">
        <v>1</v>
      </c>
      <c r="AZ1335" s="3">
        <f t="shared" si="321"/>
        <v>76727.751801994309</v>
      </c>
      <c r="BA1335" s="24">
        <f t="shared" si="322"/>
        <v>70716.821937321947</v>
      </c>
      <c r="BB1335" s="24">
        <f t="shared" si="323"/>
        <v>6010.9298646723619</v>
      </c>
      <c r="BD1335" t="s">
        <v>103</v>
      </c>
      <c r="BE1335">
        <v>1</v>
      </c>
      <c r="BG1335" t="s">
        <v>5317</v>
      </c>
      <c r="BI1335" t="s">
        <v>199</v>
      </c>
      <c r="BN1335">
        <v>0</v>
      </c>
      <c r="BO1335" t="s">
        <v>5061</v>
      </c>
      <c r="BP1335" t="s">
        <v>5144</v>
      </c>
      <c r="BS1335" t="e">
        <f>_xlfn.XLOOKUP(AV1335,#REF!,#REF!)</f>
        <v>#REF!</v>
      </c>
    </row>
    <row r="1336" spans="1:71" x14ac:dyDescent="0.2">
      <c r="A1336" t="s">
        <v>4190</v>
      </c>
      <c r="C1336" t="s">
        <v>94</v>
      </c>
      <c r="E1336" t="s">
        <v>4191</v>
      </c>
      <c r="F1336" t="s">
        <v>4192</v>
      </c>
      <c r="G1336" t="s">
        <v>4193</v>
      </c>
      <c r="H1336" s="1">
        <v>45985</v>
      </c>
      <c r="J1336" t="s">
        <v>4778</v>
      </c>
      <c r="K1336">
        <v>11</v>
      </c>
      <c r="L1336" t="s">
        <v>4667</v>
      </c>
      <c r="M1336" t="s">
        <v>3984</v>
      </c>
      <c r="N1336" t="s">
        <v>4668</v>
      </c>
      <c r="O1336" t="s">
        <v>98</v>
      </c>
      <c r="P1336" t="s">
        <v>99</v>
      </c>
      <c r="Q1336">
        <f t="shared" si="318"/>
        <v>31</v>
      </c>
      <c r="R1336" s="3">
        <v>275000</v>
      </c>
      <c r="S1336" s="3">
        <v>45833.333333333336</v>
      </c>
      <c r="T1336" s="20">
        <v>0</v>
      </c>
      <c r="U1336" s="3">
        <f t="shared" si="327"/>
        <v>0</v>
      </c>
      <c r="V1336" s="21"/>
      <c r="W1336" s="3">
        <v>1101.7628205128206</v>
      </c>
      <c r="X1336" s="3">
        <v>636.57407407407413</v>
      </c>
      <c r="Y1336" s="22">
        <v>114.58333333333334</v>
      </c>
      <c r="Z1336">
        <v>75</v>
      </c>
      <c r="AB1336" s="3">
        <v>0</v>
      </c>
      <c r="AC1336" s="3">
        <v>4167</v>
      </c>
      <c r="AD1336" s="3">
        <f t="shared" si="324"/>
        <v>51928.253561253565</v>
      </c>
      <c r="AE1336" s="3">
        <v>4154.166666666667</v>
      </c>
      <c r="AG1336" s="3">
        <f t="shared" si="319"/>
        <v>56082.420227920229</v>
      </c>
      <c r="AJ1336" s="3">
        <v>0</v>
      </c>
      <c r="AK1336" t="s">
        <v>100</v>
      </c>
      <c r="AM1336" s="23">
        <v>0.05</v>
      </c>
      <c r="AN1336" s="24">
        <f t="shared" si="325"/>
        <v>56082.420227920229</v>
      </c>
      <c r="AO1336" s="25">
        <f t="shared" si="315"/>
        <v>2804.1210113960115</v>
      </c>
      <c r="AP1336" s="3">
        <f>+(29700/31)*Q1336</f>
        <v>29700</v>
      </c>
      <c r="AQ1336" s="24">
        <f t="shared" si="316"/>
        <v>1485</v>
      </c>
      <c r="AR1336" s="24">
        <f t="shared" si="317"/>
        <v>90071.541239316241</v>
      </c>
      <c r="AS1336" s="24">
        <f t="shared" si="320"/>
        <v>85782.420227920229</v>
      </c>
      <c r="AT1336" t="s">
        <v>4779</v>
      </c>
      <c r="AU1336" t="s">
        <v>188</v>
      </c>
      <c r="AV1336" t="s">
        <v>189</v>
      </c>
      <c r="AW1336" t="s">
        <v>4989</v>
      </c>
      <c r="AX1336" t="s">
        <v>190</v>
      </c>
      <c r="AY1336">
        <v>65.109899999999996</v>
      </c>
      <c r="AZ1336" s="3">
        <f t="shared" si="321"/>
        <v>1383.3770477195671</v>
      </c>
      <c r="BA1336" s="24">
        <f t="shared" si="322"/>
        <v>85782.420227920229</v>
      </c>
      <c r="BB1336" s="24">
        <f t="shared" si="323"/>
        <v>4289.1210113960115</v>
      </c>
      <c r="BD1336" t="s">
        <v>103</v>
      </c>
      <c r="BE1336">
        <v>1</v>
      </c>
      <c r="BG1336" t="s">
        <v>5308</v>
      </c>
      <c r="BI1336" t="s">
        <v>262</v>
      </c>
      <c r="BN1336" t="s">
        <v>5067</v>
      </c>
      <c r="BO1336" t="s">
        <v>188</v>
      </c>
      <c r="BP1336" t="s">
        <v>5228</v>
      </c>
      <c r="BS1336" t="e">
        <f>_xlfn.XLOOKUP(AV1336,#REF!,#REF!)</f>
        <v>#REF!</v>
      </c>
    </row>
    <row r="1337" spans="1:71" x14ac:dyDescent="0.2">
      <c r="C1337" t="s">
        <v>94</v>
      </c>
      <c r="E1337" t="s">
        <v>4194</v>
      </c>
      <c r="F1337" t="s">
        <v>4195</v>
      </c>
      <c r="G1337" t="s">
        <v>4196</v>
      </c>
      <c r="H1337" s="1">
        <v>45992</v>
      </c>
      <c r="I1337" s="1">
        <v>46091</v>
      </c>
      <c r="J1337" t="s">
        <v>4778</v>
      </c>
      <c r="K1337">
        <v>11</v>
      </c>
      <c r="L1337" t="s">
        <v>4667</v>
      </c>
      <c r="M1337" t="s">
        <v>3984</v>
      </c>
      <c r="N1337" t="s">
        <v>4911</v>
      </c>
      <c r="O1337" t="s">
        <v>98</v>
      </c>
      <c r="P1337" t="s">
        <v>478</v>
      </c>
      <c r="Q1337">
        <f t="shared" si="318"/>
        <v>10</v>
      </c>
      <c r="R1337" s="3">
        <v>260000</v>
      </c>
      <c r="S1337" s="3">
        <v>13978.494623655915</v>
      </c>
      <c r="T1337" s="20">
        <v>0</v>
      </c>
      <c r="U1337" s="3">
        <f t="shared" si="327"/>
        <v>0</v>
      </c>
      <c r="V1337" s="21"/>
      <c r="W1337" s="3">
        <v>1041.6666666666667</v>
      </c>
      <c r="X1337" s="3">
        <v>601.85185185185196</v>
      </c>
      <c r="Y1337" s="22">
        <v>108.33333333333334</v>
      </c>
      <c r="Z1337">
        <v>75</v>
      </c>
      <c r="AB1337" s="3">
        <v>0</v>
      </c>
      <c r="AC1337" s="3">
        <v>4167</v>
      </c>
      <c r="AD1337" s="3">
        <f t="shared" si="324"/>
        <v>19972.346475507766</v>
      </c>
      <c r="AE1337" s="3">
        <v>4154.166666666667</v>
      </c>
      <c r="AG1337" s="3">
        <f t="shared" si="319"/>
        <v>24126.513142174434</v>
      </c>
      <c r="AJ1337" s="3">
        <v>0</v>
      </c>
      <c r="AK1337" t="s">
        <v>100</v>
      </c>
      <c r="AM1337" s="23">
        <v>0.05</v>
      </c>
      <c r="AN1337" s="24">
        <f t="shared" si="325"/>
        <v>24126.513142174434</v>
      </c>
      <c r="AO1337" s="25">
        <f t="shared" si="315"/>
        <v>1206.3256571087218</v>
      </c>
      <c r="AP1337" s="3">
        <v>0</v>
      </c>
      <c r="AQ1337" s="24">
        <f t="shared" si="316"/>
        <v>0</v>
      </c>
      <c r="AR1337" s="24">
        <f t="shared" si="317"/>
        <v>25332.838799283156</v>
      </c>
      <c r="AS1337" s="24">
        <f t="shared" si="320"/>
        <v>24126.513142174434</v>
      </c>
      <c r="AT1337" t="s">
        <v>4779</v>
      </c>
      <c r="AU1337" t="s">
        <v>1837</v>
      </c>
      <c r="AV1337" t="s">
        <v>1838</v>
      </c>
      <c r="AW1337">
        <v>2085</v>
      </c>
      <c r="AX1337" t="s">
        <v>169</v>
      </c>
      <c r="AY1337">
        <v>1</v>
      </c>
      <c r="AZ1337" s="3">
        <f t="shared" si="321"/>
        <v>25332.838799283156</v>
      </c>
      <c r="BA1337" s="24">
        <f t="shared" si="322"/>
        <v>24126.513142174434</v>
      </c>
      <c r="BB1337" s="24">
        <f t="shared" si="323"/>
        <v>1206.3256571087222</v>
      </c>
      <c r="BD1337" t="s">
        <v>103</v>
      </c>
      <c r="BE1337">
        <v>1</v>
      </c>
      <c r="BG1337" t="s">
        <v>5317</v>
      </c>
      <c r="BI1337" t="s">
        <v>262</v>
      </c>
      <c r="BN1337" t="s">
        <v>5067</v>
      </c>
      <c r="BO1337" t="s">
        <v>188</v>
      </c>
      <c r="BP1337" t="s">
        <v>5215</v>
      </c>
      <c r="BS1337" t="e">
        <f>_xlfn.XLOOKUP(AV1337,#REF!,#REF!)</f>
        <v>#REF!</v>
      </c>
    </row>
    <row r="1338" spans="1:71" x14ac:dyDescent="0.2">
      <c r="C1338" t="s">
        <v>94</v>
      </c>
      <c r="E1338" t="s">
        <v>4197</v>
      </c>
      <c r="F1338" t="s">
        <v>4198</v>
      </c>
      <c r="G1338" t="s">
        <v>4199</v>
      </c>
      <c r="H1338" s="1">
        <v>45992</v>
      </c>
      <c r="J1338" t="s">
        <v>4778</v>
      </c>
      <c r="K1338">
        <v>11</v>
      </c>
      <c r="L1338" t="s">
        <v>4667</v>
      </c>
      <c r="M1338" t="s">
        <v>3984</v>
      </c>
      <c r="N1338" t="s">
        <v>4911</v>
      </c>
      <c r="O1338" t="s">
        <v>98</v>
      </c>
      <c r="P1338" t="s">
        <v>99</v>
      </c>
      <c r="Q1338">
        <f t="shared" si="318"/>
        <v>31</v>
      </c>
      <c r="R1338" s="3">
        <v>260000</v>
      </c>
      <c r="S1338" s="3">
        <v>43333.333333333336</v>
      </c>
      <c r="T1338" s="20">
        <v>0</v>
      </c>
      <c r="U1338" s="3">
        <f t="shared" si="327"/>
        <v>0</v>
      </c>
      <c r="V1338" s="21"/>
      <c r="W1338" s="3">
        <v>1041.6666666666667</v>
      </c>
      <c r="X1338" s="3">
        <v>601.85185185185196</v>
      </c>
      <c r="Y1338" s="22">
        <v>108.33333333333334</v>
      </c>
      <c r="Z1338">
        <v>75</v>
      </c>
      <c r="AB1338" s="3">
        <v>0</v>
      </c>
      <c r="AC1338" s="3">
        <v>4167</v>
      </c>
      <c r="AD1338" s="3">
        <f t="shared" si="324"/>
        <v>49327.18518518519</v>
      </c>
      <c r="AE1338" s="3">
        <v>4154.166666666667</v>
      </c>
      <c r="AG1338" s="3">
        <f t="shared" si="319"/>
        <v>53481.351851851854</v>
      </c>
      <c r="AJ1338" s="3">
        <v>0</v>
      </c>
      <c r="AK1338" t="s">
        <v>100</v>
      </c>
      <c r="AM1338" s="23">
        <v>0.05</v>
      </c>
      <c r="AN1338" s="24">
        <f t="shared" si="325"/>
        <v>53481.351851851854</v>
      </c>
      <c r="AO1338" s="25">
        <f t="shared" si="315"/>
        <v>2674.067592592593</v>
      </c>
      <c r="AP1338" s="3">
        <v>0</v>
      </c>
      <c r="AQ1338" s="24">
        <f t="shared" si="316"/>
        <v>0</v>
      </c>
      <c r="AR1338" s="24">
        <f t="shared" si="317"/>
        <v>56155.419444444444</v>
      </c>
      <c r="AS1338" s="24">
        <f t="shared" si="320"/>
        <v>53481.351851851854</v>
      </c>
      <c r="AT1338" t="s">
        <v>4779</v>
      </c>
      <c r="AU1338" t="s">
        <v>1837</v>
      </c>
      <c r="AV1338" t="s">
        <v>1838</v>
      </c>
      <c r="AW1338">
        <v>2085</v>
      </c>
      <c r="AX1338" t="s">
        <v>169</v>
      </c>
      <c r="AY1338">
        <v>1</v>
      </c>
      <c r="AZ1338" s="3">
        <f t="shared" si="321"/>
        <v>56155.419444444444</v>
      </c>
      <c r="BA1338" s="24">
        <f t="shared" si="322"/>
        <v>53481.351851851854</v>
      </c>
      <c r="BB1338" s="24">
        <f t="shared" si="323"/>
        <v>2674.0675925925898</v>
      </c>
      <c r="BD1338" t="s">
        <v>103</v>
      </c>
      <c r="BE1338">
        <v>1</v>
      </c>
      <c r="BG1338" t="s">
        <v>5317</v>
      </c>
      <c r="BI1338" t="s">
        <v>262</v>
      </c>
      <c r="BN1338" t="s">
        <v>5067</v>
      </c>
      <c r="BO1338" t="s">
        <v>188</v>
      </c>
      <c r="BP1338" t="s">
        <v>5215</v>
      </c>
      <c r="BS1338" t="e">
        <f>_xlfn.XLOOKUP(AV1338,#REF!,#REF!)</f>
        <v>#REF!</v>
      </c>
    </row>
    <row r="1339" spans="1:71" x14ac:dyDescent="0.2">
      <c r="C1339" t="s">
        <v>94</v>
      </c>
      <c r="E1339" t="s">
        <v>4200</v>
      </c>
      <c r="F1339" t="s">
        <v>4201</v>
      </c>
      <c r="G1339" t="s">
        <v>4202</v>
      </c>
      <c r="H1339" s="1">
        <v>45992</v>
      </c>
      <c r="J1339" t="s">
        <v>4778</v>
      </c>
      <c r="K1339">
        <v>11</v>
      </c>
      <c r="L1339" t="s">
        <v>4667</v>
      </c>
      <c r="M1339" t="s">
        <v>3984</v>
      </c>
      <c r="N1339" t="s">
        <v>4911</v>
      </c>
      <c r="O1339" t="s">
        <v>98</v>
      </c>
      <c r="P1339" t="s">
        <v>99</v>
      </c>
      <c r="Q1339">
        <f t="shared" si="318"/>
        <v>31</v>
      </c>
      <c r="R1339" s="3">
        <v>270000</v>
      </c>
      <c r="S1339" s="3">
        <v>45000</v>
      </c>
      <c r="T1339" s="20">
        <v>0</v>
      </c>
      <c r="U1339" s="3">
        <f t="shared" si="327"/>
        <v>0</v>
      </c>
      <c r="V1339" s="21"/>
      <c r="W1339" s="3">
        <v>1081.7307692307693</v>
      </c>
      <c r="X1339" s="3">
        <v>625</v>
      </c>
      <c r="Y1339" s="22">
        <v>112.5</v>
      </c>
      <c r="Z1339">
        <v>75</v>
      </c>
      <c r="AB1339" s="3">
        <v>0</v>
      </c>
      <c r="AC1339" s="3">
        <v>4167</v>
      </c>
      <c r="AD1339" s="3">
        <f t="shared" si="324"/>
        <v>51061.230769230766</v>
      </c>
      <c r="AE1339" s="3">
        <v>4154.166666666667</v>
      </c>
      <c r="AG1339" s="3">
        <f t="shared" si="319"/>
        <v>55215.39743589743</v>
      </c>
      <c r="AJ1339" s="3">
        <v>0</v>
      </c>
      <c r="AK1339" t="s">
        <v>100</v>
      </c>
      <c r="AM1339" s="23">
        <v>0.05</v>
      </c>
      <c r="AN1339" s="24">
        <f t="shared" si="325"/>
        <v>55215.39743589743</v>
      </c>
      <c r="AO1339" s="25">
        <f t="shared" si="315"/>
        <v>2760.7698717948715</v>
      </c>
      <c r="AP1339" s="3">
        <v>0</v>
      </c>
      <c r="AQ1339" s="24">
        <f t="shared" si="316"/>
        <v>0</v>
      </c>
      <c r="AR1339" s="24">
        <f t="shared" si="317"/>
        <v>57976.167307692303</v>
      </c>
      <c r="AS1339" s="24">
        <f t="shared" si="320"/>
        <v>55215.39743589743</v>
      </c>
      <c r="AT1339" t="s">
        <v>4779</v>
      </c>
      <c r="AU1339" t="s">
        <v>1837</v>
      </c>
      <c r="AV1339" t="s">
        <v>1838</v>
      </c>
      <c r="AW1339">
        <v>2085</v>
      </c>
      <c r="AX1339" t="s">
        <v>169</v>
      </c>
      <c r="AY1339">
        <v>1</v>
      </c>
      <c r="AZ1339" s="3">
        <f t="shared" si="321"/>
        <v>57976.167307692303</v>
      </c>
      <c r="BA1339" s="24">
        <f t="shared" si="322"/>
        <v>55215.39743589743</v>
      </c>
      <c r="BB1339" s="24">
        <f t="shared" si="323"/>
        <v>2760.7698717948733</v>
      </c>
      <c r="BD1339" t="s">
        <v>103</v>
      </c>
      <c r="BE1339">
        <v>1</v>
      </c>
      <c r="BG1339" t="s">
        <v>5317</v>
      </c>
      <c r="BI1339" t="s">
        <v>262</v>
      </c>
      <c r="BN1339" t="s">
        <v>5067</v>
      </c>
      <c r="BO1339" t="s">
        <v>188</v>
      </c>
      <c r="BP1339" t="s">
        <v>5215</v>
      </c>
      <c r="BS1339" t="e">
        <f>_xlfn.XLOOKUP(AV1339,#REF!,#REF!)</f>
        <v>#REF!</v>
      </c>
    </row>
    <row r="1340" spans="1:71" x14ac:dyDescent="0.2">
      <c r="C1340" t="s">
        <v>94</v>
      </c>
      <c r="E1340" t="s">
        <v>4203</v>
      </c>
      <c r="F1340" t="s">
        <v>4204</v>
      </c>
      <c r="G1340" t="s">
        <v>4205</v>
      </c>
      <c r="H1340" s="1">
        <v>45992</v>
      </c>
      <c r="J1340" t="s">
        <v>4702</v>
      </c>
      <c r="K1340">
        <v>13</v>
      </c>
      <c r="L1340" t="s">
        <v>4667</v>
      </c>
      <c r="M1340" t="s">
        <v>3984</v>
      </c>
      <c r="N1340" t="s">
        <v>4911</v>
      </c>
      <c r="O1340" t="s">
        <v>98</v>
      </c>
      <c r="P1340" t="s">
        <v>99</v>
      </c>
      <c r="Q1340">
        <f t="shared" si="318"/>
        <v>31</v>
      </c>
      <c r="R1340" s="3">
        <v>364824</v>
      </c>
      <c r="S1340" s="3">
        <v>60804</v>
      </c>
      <c r="T1340" s="20">
        <v>0</v>
      </c>
      <c r="U1340" s="3">
        <f t="shared" si="327"/>
        <v>0</v>
      </c>
      <c r="V1340" s="21"/>
      <c r="W1340" s="3">
        <v>1461.6346153846155</v>
      </c>
      <c r="X1340" s="3">
        <v>844.5</v>
      </c>
      <c r="Y1340" s="22">
        <v>152.01</v>
      </c>
      <c r="Z1340">
        <v>75</v>
      </c>
      <c r="AB1340" s="3">
        <v>0</v>
      </c>
      <c r="AC1340" s="3">
        <v>4167</v>
      </c>
      <c r="AD1340" s="3">
        <f t="shared" si="324"/>
        <v>67504.144615384619</v>
      </c>
      <c r="AE1340" s="3">
        <v>4154.166666666667</v>
      </c>
      <c r="AG1340" s="3">
        <f t="shared" si="319"/>
        <v>71658.311282051291</v>
      </c>
      <c r="AJ1340" s="3">
        <v>0</v>
      </c>
      <c r="AK1340" t="s">
        <v>100</v>
      </c>
      <c r="AM1340" s="23">
        <v>0.05</v>
      </c>
      <c r="AN1340" s="24">
        <f t="shared" si="325"/>
        <v>71658.311282051291</v>
      </c>
      <c r="AO1340" s="25">
        <f t="shared" si="315"/>
        <v>3582.9155641025645</v>
      </c>
      <c r="AP1340" s="3">
        <v>0</v>
      </c>
      <c r="AQ1340" s="24">
        <f t="shared" si="316"/>
        <v>0</v>
      </c>
      <c r="AR1340" s="24">
        <f t="shared" si="317"/>
        <v>75241.226846153848</v>
      </c>
      <c r="AS1340" s="24">
        <f t="shared" si="320"/>
        <v>71658.311282051291</v>
      </c>
      <c r="AT1340" t="s">
        <v>4779</v>
      </c>
      <c r="AU1340" t="s">
        <v>1837</v>
      </c>
      <c r="AV1340" t="s">
        <v>1838</v>
      </c>
      <c r="AW1340">
        <v>2085</v>
      </c>
      <c r="AX1340" t="s">
        <v>169</v>
      </c>
      <c r="AY1340">
        <v>1</v>
      </c>
      <c r="AZ1340" s="3">
        <f t="shared" si="321"/>
        <v>75241.226846153848</v>
      </c>
      <c r="BA1340" s="24">
        <f t="shared" si="322"/>
        <v>71658.311282051291</v>
      </c>
      <c r="BB1340" s="24">
        <f t="shared" si="323"/>
        <v>3582.9155641025573</v>
      </c>
      <c r="BD1340" t="s">
        <v>103</v>
      </c>
      <c r="BE1340">
        <v>1</v>
      </c>
      <c r="BG1340" t="s">
        <v>5317</v>
      </c>
      <c r="BI1340" t="s">
        <v>144</v>
      </c>
      <c r="BN1340" t="s">
        <v>5070</v>
      </c>
      <c r="BO1340" t="s">
        <v>188</v>
      </c>
      <c r="BP1340" t="s">
        <v>5215</v>
      </c>
      <c r="BS1340" t="e">
        <f>_xlfn.XLOOKUP(AV1340,#REF!,#REF!)</f>
        <v>#REF!</v>
      </c>
    </row>
    <row r="1341" spans="1:71" x14ac:dyDescent="0.2">
      <c r="C1341" t="s">
        <v>94</v>
      </c>
      <c r="E1341" t="s">
        <v>4206</v>
      </c>
      <c r="F1341" t="s">
        <v>4207</v>
      </c>
      <c r="G1341" t="s">
        <v>4208</v>
      </c>
      <c r="H1341" s="1">
        <v>45992</v>
      </c>
      <c r="J1341" t="s">
        <v>4778</v>
      </c>
      <c r="K1341">
        <v>11</v>
      </c>
      <c r="L1341" t="s">
        <v>4667</v>
      </c>
      <c r="M1341" t="s">
        <v>3984</v>
      </c>
      <c r="N1341" t="s">
        <v>4911</v>
      </c>
      <c r="O1341" t="s">
        <v>98</v>
      </c>
      <c r="P1341" t="s">
        <v>99</v>
      </c>
      <c r="Q1341">
        <f t="shared" si="318"/>
        <v>31</v>
      </c>
      <c r="R1341" s="3">
        <v>252120</v>
      </c>
      <c r="S1341" s="3">
        <v>37500</v>
      </c>
      <c r="T1341" s="20">
        <v>0</v>
      </c>
      <c r="U1341" s="3">
        <f t="shared" si="327"/>
        <v>0</v>
      </c>
      <c r="V1341" s="21"/>
      <c r="W1341" s="3">
        <v>1010.0961538461538</v>
      </c>
      <c r="X1341" s="3">
        <v>583.6111111111112</v>
      </c>
      <c r="Y1341" s="22">
        <v>105.05</v>
      </c>
      <c r="Z1341">
        <v>75</v>
      </c>
      <c r="AB1341" s="3">
        <v>0</v>
      </c>
      <c r="AC1341" s="3">
        <v>4167</v>
      </c>
      <c r="AD1341" s="3">
        <f t="shared" si="324"/>
        <v>43440.757264957268</v>
      </c>
      <c r="AE1341" s="3">
        <v>4154.166666666667</v>
      </c>
      <c r="AG1341" s="3">
        <f t="shared" si="319"/>
        <v>47594.923931623933</v>
      </c>
      <c r="AJ1341" s="3">
        <v>0</v>
      </c>
      <c r="AK1341" t="s">
        <v>100</v>
      </c>
      <c r="AM1341" s="23">
        <v>0.05</v>
      </c>
      <c r="AN1341" s="24">
        <f t="shared" si="325"/>
        <v>47594.923931623933</v>
      </c>
      <c r="AO1341" s="25">
        <f t="shared" si="315"/>
        <v>2379.7461965811967</v>
      </c>
      <c r="AP1341" s="3">
        <v>0</v>
      </c>
      <c r="AQ1341" s="24">
        <f t="shared" si="316"/>
        <v>0</v>
      </c>
      <c r="AR1341" s="24">
        <f t="shared" si="317"/>
        <v>49974.670128205129</v>
      </c>
      <c r="AS1341" s="24">
        <f t="shared" si="320"/>
        <v>47594.923931623933</v>
      </c>
      <c r="AT1341" t="s">
        <v>4779</v>
      </c>
      <c r="AU1341" t="s">
        <v>1837</v>
      </c>
      <c r="AV1341" t="s">
        <v>1838</v>
      </c>
      <c r="AW1341">
        <v>2085</v>
      </c>
      <c r="AX1341" t="s">
        <v>169</v>
      </c>
      <c r="AY1341">
        <v>1</v>
      </c>
      <c r="AZ1341" s="3">
        <f t="shared" si="321"/>
        <v>49974.670128205129</v>
      </c>
      <c r="BA1341" s="24">
        <f t="shared" si="322"/>
        <v>47594.923931623933</v>
      </c>
      <c r="BB1341" s="24">
        <f t="shared" si="323"/>
        <v>2379.7461965811963</v>
      </c>
      <c r="BD1341" t="s">
        <v>103</v>
      </c>
      <c r="BE1341">
        <v>1</v>
      </c>
      <c r="BG1341" t="s">
        <v>5317</v>
      </c>
      <c r="BI1341" t="s">
        <v>262</v>
      </c>
      <c r="BN1341" t="s">
        <v>5067</v>
      </c>
      <c r="BO1341" t="s">
        <v>188</v>
      </c>
      <c r="BP1341" t="s">
        <v>5215</v>
      </c>
      <c r="BS1341" t="e">
        <f>_xlfn.XLOOKUP(AV1341,#REF!,#REF!)</f>
        <v>#REF!</v>
      </c>
    </row>
    <row r="1342" spans="1:71" x14ac:dyDescent="0.2">
      <c r="C1342" t="s">
        <v>94</v>
      </c>
      <c r="E1342" t="s">
        <v>4209</v>
      </c>
      <c r="F1342" t="s">
        <v>4210</v>
      </c>
      <c r="G1342" t="s">
        <v>4211</v>
      </c>
      <c r="H1342" s="1">
        <v>45992</v>
      </c>
      <c r="J1342" t="s">
        <v>4678</v>
      </c>
      <c r="K1342">
        <v>15</v>
      </c>
      <c r="L1342" t="s">
        <v>4691</v>
      </c>
      <c r="M1342" t="s">
        <v>4444</v>
      </c>
      <c r="N1342" t="s">
        <v>4668</v>
      </c>
      <c r="O1342" t="s">
        <v>98</v>
      </c>
      <c r="P1342" t="s">
        <v>99</v>
      </c>
      <c r="Q1342">
        <f t="shared" si="318"/>
        <v>31</v>
      </c>
      <c r="R1342" s="3">
        <v>850000</v>
      </c>
      <c r="S1342" s="3">
        <v>141666.66666666666</v>
      </c>
      <c r="T1342" s="20">
        <v>0</v>
      </c>
      <c r="U1342" s="3">
        <f t="shared" si="327"/>
        <v>0</v>
      </c>
      <c r="V1342" s="21"/>
      <c r="W1342" s="3">
        <v>3405.4487179487182</v>
      </c>
      <c r="X1342" s="3">
        <v>1967.5925925925924</v>
      </c>
      <c r="Y1342" s="22">
        <v>354.16666666666663</v>
      </c>
      <c r="Z1342">
        <v>75</v>
      </c>
      <c r="AB1342" s="3">
        <v>0</v>
      </c>
      <c r="AC1342" s="3">
        <v>4167</v>
      </c>
      <c r="AD1342" s="3">
        <f t="shared" si="324"/>
        <v>151635.87464387462</v>
      </c>
      <c r="AE1342" s="3">
        <v>7046.666666666667</v>
      </c>
      <c r="AG1342" s="3">
        <f t="shared" si="319"/>
        <v>158682.54131054127</v>
      </c>
      <c r="AJ1342" s="3">
        <v>0</v>
      </c>
      <c r="AK1342" t="s">
        <v>100</v>
      </c>
      <c r="AM1342" s="23">
        <v>0.1</v>
      </c>
      <c r="AN1342" s="24">
        <f t="shared" si="325"/>
        <v>158682.54131054127</v>
      </c>
      <c r="AO1342" s="25">
        <f t="shared" si="315"/>
        <v>15868.254131054127</v>
      </c>
      <c r="AP1342" s="3">
        <f t="shared" ref="AP1342:AP1352" si="329">+(29700/31)*Q1342</f>
        <v>29700</v>
      </c>
      <c r="AQ1342" s="24">
        <f t="shared" si="316"/>
        <v>2970</v>
      </c>
      <c r="AR1342" s="24">
        <f t="shared" si="317"/>
        <v>207220.7954415954</v>
      </c>
      <c r="AS1342" s="24">
        <f t="shared" si="320"/>
        <v>188382.54131054127</v>
      </c>
      <c r="AT1342" t="s">
        <v>134</v>
      </c>
      <c r="AU1342" t="s">
        <v>134</v>
      </c>
      <c r="AV1342" t="s">
        <v>135</v>
      </c>
      <c r="AW1342">
        <v>37208</v>
      </c>
      <c r="AX1342" t="s">
        <v>136</v>
      </c>
      <c r="AY1342">
        <v>94.088300000000004</v>
      </c>
      <c r="AZ1342" s="3">
        <f t="shared" si="321"/>
        <v>2202.4076898147314</v>
      </c>
      <c r="BA1342" s="24">
        <f t="shared" si="322"/>
        <v>188382.54131054127</v>
      </c>
      <c r="BB1342" s="24">
        <f t="shared" si="323"/>
        <v>18838.254131054127</v>
      </c>
      <c r="BD1342" t="s">
        <v>103</v>
      </c>
      <c r="BE1342">
        <v>1</v>
      </c>
      <c r="BG1342" t="s">
        <v>5305</v>
      </c>
      <c r="BI1342" t="s">
        <v>435</v>
      </c>
      <c r="BN1342" t="s">
        <v>5119</v>
      </c>
      <c r="BO1342" t="s">
        <v>5132</v>
      </c>
      <c r="BP1342" t="s">
        <v>5186</v>
      </c>
      <c r="BS1342" t="e">
        <f>_xlfn.XLOOKUP(AV1342,#REF!,#REF!)</f>
        <v>#REF!</v>
      </c>
    </row>
    <row r="1343" spans="1:71" x14ac:dyDescent="0.2">
      <c r="C1343" t="s">
        <v>94</v>
      </c>
      <c r="E1343" t="s">
        <v>4212</v>
      </c>
      <c r="F1343" t="s">
        <v>4213</v>
      </c>
      <c r="G1343" t="s">
        <v>4214</v>
      </c>
      <c r="H1343" s="1">
        <v>45992</v>
      </c>
      <c r="J1343" t="s">
        <v>151</v>
      </c>
      <c r="K1343">
        <v>16</v>
      </c>
      <c r="L1343" t="s">
        <v>4691</v>
      </c>
      <c r="M1343" t="s">
        <v>4444</v>
      </c>
      <c r="N1343" t="s">
        <v>4668</v>
      </c>
      <c r="O1343" t="s">
        <v>98</v>
      </c>
      <c r="P1343" t="s">
        <v>99</v>
      </c>
      <c r="Q1343">
        <f t="shared" si="318"/>
        <v>31</v>
      </c>
      <c r="R1343" s="3">
        <v>1500000</v>
      </c>
      <c r="S1343" s="3">
        <v>250000</v>
      </c>
      <c r="T1343" s="20">
        <v>0</v>
      </c>
      <c r="U1343" s="3">
        <f t="shared" si="327"/>
        <v>0</v>
      </c>
      <c r="V1343" s="21"/>
      <c r="W1343" s="3">
        <v>6009.6153846153838</v>
      </c>
      <c r="X1343" s="3">
        <v>3472.2222222222222</v>
      </c>
      <c r="Y1343" s="22">
        <v>625</v>
      </c>
      <c r="Z1343">
        <v>75</v>
      </c>
      <c r="AB1343" s="3">
        <v>0</v>
      </c>
      <c r="AC1343" s="3">
        <v>4167</v>
      </c>
      <c r="AD1343" s="3">
        <f t="shared" si="324"/>
        <v>264348.83760683762</v>
      </c>
      <c r="AE1343" s="3">
        <v>7046.666666666667</v>
      </c>
      <c r="AG1343" s="3">
        <f t="shared" si="319"/>
        <v>271395.50427350431</v>
      </c>
      <c r="AJ1343" s="3">
        <v>0</v>
      </c>
      <c r="AK1343" t="s">
        <v>100</v>
      </c>
      <c r="AM1343" s="23">
        <v>0.1</v>
      </c>
      <c r="AN1343" s="24">
        <f t="shared" si="325"/>
        <v>271395.50427350431</v>
      </c>
      <c r="AO1343" s="25">
        <f t="shared" si="315"/>
        <v>27139.550427350434</v>
      </c>
      <c r="AP1343" s="3">
        <f t="shared" si="329"/>
        <v>29700</v>
      </c>
      <c r="AQ1343" s="24">
        <f t="shared" si="316"/>
        <v>2970</v>
      </c>
      <c r="AR1343" s="24">
        <f t="shared" si="317"/>
        <v>331205.05470085476</v>
      </c>
      <c r="AS1343" s="24">
        <f t="shared" si="320"/>
        <v>301095.50427350431</v>
      </c>
      <c r="AT1343" t="s">
        <v>134</v>
      </c>
      <c r="AU1343" t="s">
        <v>134</v>
      </c>
      <c r="AV1343" t="s">
        <v>135</v>
      </c>
      <c r="AW1343">
        <v>37208</v>
      </c>
      <c r="AX1343" t="s">
        <v>136</v>
      </c>
      <c r="AY1343">
        <v>94.088300000000004</v>
      </c>
      <c r="AZ1343" s="3">
        <f t="shared" si="321"/>
        <v>3520.1513333842227</v>
      </c>
      <c r="BA1343" s="24">
        <f t="shared" si="322"/>
        <v>301095.50427350431</v>
      </c>
      <c r="BB1343" s="24">
        <f t="shared" si="323"/>
        <v>30109.550427350448</v>
      </c>
      <c r="BD1343" t="s">
        <v>103</v>
      </c>
      <c r="BE1343">
        <v>1</v>
      </c>
      <c r="BG1343" t="s">
        <v>5305</v>
      </c>
      <c r="BI1343" t="s">
        <v>540</v>
      </c>
      <c r="BN1343" t="s">
        <v>5119</v>
      </c>
      <c r="BO1343" t="s">
        <v>5186</v>
      </c>
      <c r="BP1343" t="s">
        <v>5209</v>
      </c>
      <c r="BS1343" t="e">
        <f>_xlfn.XLOOKUP(AV1343,#REF!,#REF!)</f>
        <v>#REF!</v>
      </c>
    </row>
    <row r="1344" spans="1:71" x14ac:dyDescent="0.2">
      <c r="C1344" t="s">
        <v>94</v>
      </c>
      <c r="E1344" t="s">
        <v>4215</v>
      </c>
      <c r="F1344" t="s">
        <v>4216</v>
      </c>
      <c r="G1344" t="s">
        <v>4217</v>
      </c>
      <c r="H1344" s="1">
        <v>45999</v>
      </c>
      <c r="J1344" t="s">
        <v>4708</v>
      </c>
      <c r="K1344">
        <v>12</v>
      </c>
      <c r="L1344" t="s">
        <v>4703</v>
      </c>
      <c r="M1344" t="s">
        <v>293</v>
      </c>
      <c r="N1344" t="s">
        <v>4668</v>
      </c>
      <c r="O1344" t="s">
        <v>98</v>
      </c>
      <c r="P1344" t="s">
        <v>99</v>
      </c>
      <c r="Q1344">
        <f t="shared" si="318"/>
        <v>31</v>
      </c>
      <c r="R1344" s="3">
        <v>400000</v>
      </c>
      <c r="S1344" s="3">
        <v>71666.666666666672</v>
      </c>
      <c r="T1344" s="20">
        <v>0</v>
      </c>
      <c r="U1344" s="3">
        <f t="shared" si="327"/>
        <v>0</v>
      </c>
      <c r="V1344" s="21"/>
      <c r="W1344" s="3">
        <v>1602.5641025641025</v>
      </c>
      <c r="X1344" s="3">
        <v>925.92592592592598</v>
      </c>
      <c r="Y1344" s="22">
        <v>166.66666666666669</v>
      </c>
      <c r="Z1344">
        <v>75</v>
      </c>
      <c r="AB1344" s="3">
        <v>0</v>
      </c>
      <c r="AC1344" s="3">
        <v>4167</v>
      </c>
      <c r="AD1344" s="3">
        <f t="shared" si="324"/>
        <v>78603.823361823379</v>
      </c>
      <c r="AE1344" s="3">
        <v>5687.5</v>
      </c>
      <c r="AG1344" s="3">
        <f t="shared" si="319"/>
        <v>84291.323361823379</v>
      </c>
      <c r="AJ1344" s="3">
        <v>0</v>
      </c>
      <c r="AK1344" t="s">
        <v>100</v>
      </c>
      <c r="AM1344" s="23">
        <v>8.5000000000000006E-2</v>
      </c>
      <c r="AN1344" s="24">
        <f t="shared" si="325"/>
        <v>84291.323361823379</v>
      </c>
      <c r="AO1344" s="25">
        <f t="shared" si="315"/>
        <v>7164.7624857549881</v>
      </c>
      <c r="AP1344" s="3">
        <f t="shared" si="329"/>
        <v>29700</v>
      </c>
      <c r="AQ1344" s="24">
        <f t="shared" si="316"/>
        <v>2524.5</v>
      </c>
      <c r="AR1344" s="24">
        <f t="shared" si="317"/>
        <v>123680.58584757836</v>
      </c>
      <c r="AS1344" s="24">
        <f t="shared" si="320"/>
        <v>113991.32336182338</v>
      </c>
      <c r="AT1344" t="s">
        <v>134</v>
      </c>
      <c r="AU1344" t="s">
        <v>134</v>
      </c>
      <c r="AV1344" t="s">
        <v>135</v>
      </c>
      <c r="AW1344">
        <v>90264</v>
      </c>
      <c r="AX1344" t="s">
        <v>136</v>
      </c>
      <c r="AY1344">
        <v>94.088300000000004</v>
      </c>
      <c r="AZ1344" s="3">
        <f t="shared" si="321"/>
        <v>1314.5161071841915</v>
      </c>
      <c r="BA1344" s="24">
        <f t="shared" si="322"/>
        <v>113991.32336182338</v>
      </c>
      <c r="BB1344" s="24">
        <f t="shared" si="323"/>
        <v>9689.2624857549818</v>
      </c>
      <c r="BD1344" t="s">
        <v>103</v>
      </c>
      <c r="BE1344">
        <v>1</v>
      </c>
      <c r="BG1344" t="s">
        <v>5305</v>
      </c>
      <c r="BI1344" t="s">
        <v>199</v>
      </c>
      <c r="BN1344" t="s">
        <v>5109</v>
      </c>
      <c r="BO1344" t="s">
        <v>5061</v>
      </c>
      <c r="BP1344" t="s">
        <v>5062</v>
      </c>
      <c r="BS1344" t="e">
        <f>_xlfn.XLOOKUP(AV1344,#REF!,#REF!)</f>
        <v>#REF!</v>
      </c>
    </row>
    <row r="1345" spans="3:71" x14ac:dyDescent="0.2">
      <c r="C1345" t="s">
        <v>94</v>
      </c>
      <c r="E1345" t="s">
        <v>4218</v>
      </c>
      <c r="F1345" t="s">
        <v>4219</v>
      </c>
      <c r="G1345" t="s">
        <v>4220</v>
      </c>
      <c r="H1345" s="1">
        <v>45999</v>
      </c>
      <c r="J1345" t="s">
        <v>4678</v>
      </c>
      <c r="K1345">
        <v>15</v>
      </c>
      <c r="L1345" t="s">
        <v>4691</v>
      </c>
      <c r="M1345" t="s">
        <v>4444</v>
      </c>
      <c r="N1345" t="s">
        <v>4668</v>
      </c>
      <c r="O1345" t="s">
        <v>98</v>
      </c>
      <c r="P1345" t="s">
        <v>99</v>
      </c>
      <c r="Q1345">
        <f t="shared" si="318"/>
        <v>31</v>
      </c>
      <c r="R1345" s="3">
        <v>1000000</v>
      </c>
      <c r="S1345" s="3">
        <v>166666.66666666666</v>
      </c>
      <c r="T1345" s="20">
        <v>0</v>
      </c>
      <c r="U1345" s="3">
        <f t="shared" si="327"/>
        <v>0</v>
      </c>
      <c r="V1345" s="21"/>
      <c r="W1345" s="3">
        <v>4006.4102564102559</v>
      </c>
      <c r="X1345" s="3">
        <v>2314.8148148148148</v>
      </c>
      <c r="Y1345" s="22">
        <v>416.66666666666663</v>
      </c>
      <c r="Z1345">
        <v>75</v>
      </c>
      <c r="AB1345" s="3">
        <v>0</v>
      </c>
      <c r="AC1345" s="3">
        <v>4167</v>
      </c>
      <c r="AD1345" s="3">
        <f t="shared" si="324"/>
        <v>177646.55840455837</v>
      </c>
      <c r="AE1345" s="3">
        <v>7046.666666666667</v>
      </c>
      <c r="AG1345" s="3">
        <f t="shared" si="319"/>
        <v>184693.22507122502</v>
      </c>
      <c r="AJ1345" s="3">
        <v>0</v>
      </c>
      <c r="AK1345" t="s">
        <v>100</v>
      </c>
      <c r="AM1345" s="23">
        <v>0.1</v>
      </c>
      <c r="AN1345" s="24">
        <f t="shared" si="325"/>
        <v>184693.22507122502</v>
      </c>
      <c r="AO1345" s="25">
        <f t="shared" si="315"/>
        <v>18469.322507122502</v>
      </c>
      <c r="AP1345" s="3">
        <f t="shared" si="329"/>
        <v>29700</v>
      </c>
      <c r="AQ1345" s="24">
        <f t="shared" si="316"/>
        <v>2970</v>
      </c>
      <c r="AR1345" s="24">
        <f t="shared" si="317"/>
        <v>235832.54757834753</v>
      </c>
      <c r="AS1345" s="24">
        <f t="shared" si="320"/>
        <v>214393.22507122502</v>
      </c>
      <c r="AT1345" t="s">
        <v>101</v>
      </c>
      <c r="AU1345" t="s">
        <v>101</v>
      </c>
      <c r="AV1345" t="s">
        <v>101</v>
      </c>
      <c r="AW1345">
        <v>2047400</v>
      </c>
      <c r="AX1345" t="s">
        <v>102</v>
      </c>
      <c r="AY1345">
        <v>108.643</v>
      </c>
      <c r="AZ1345" s="3">
        <f t="shared" si="321"/>
        <v>2170.7109300953352</v>
      </c>
      <c r="BA1345" s="24">
        <f t="shared" si="322"/>
        <v>214393.22507122502</v>
      </c>
      <c r="BB1345" s="24">
        <f t="shared" si="323"/>
        <v>21439.322507122502</v>
      </c>
      <c r="BD1345" t="s">
        <v>103</v>
      </c>
      <c r="BE1345">
        <v>1</v>
      </c>
      <c r="BG1345" t="s">
        <v>5304</v>
      </c>
      <c r="BI1345" t="s">
        <v>598</v>
      </c>
      <c r="BN1345" t="s">
        <v>5229</v>
      </c>
      <c r="BO1345" t="s">
        <v>4805</v>
      </c>
      <c r="BP1345" t="s">
        <v>5182</v>
      </c>
    </row>
    <row r="1346" spans="3:71" x14ac:dyDescent="0.2">
      <c r="C1346" t="s">
        <v>94</v>
      </c>
      <c r="E1346" t="s">
        <v>4221</v>
      </c>
      <c r="F1346" t="s">
        <v>4222</v>
      </c>
      <c r="G1346" t="s">
        <v>4223</v>
      </c>
      <c r="H1346" s="1">
        <v>45999</v>
      </c>
      <c r="J1346" t="s">
        <v>4678</v>
      </c>
      <c r="K1346">
        <v>15</v>
      </c>
      <c r="L1346" t="s">
        <v>4791</v>
      </c>
      <c r="M1346" t="s">
        <v>3690</v>
      </c>
      <c r="N1346" t="s">
        <v>4668</v>
      </c>
      <c r="O1346" t="s">
        <v>98</v>
      </c>
      <c r="P1346" t="s">
        <v>99</v>
      </c>
      <c r="Q1346">
        <f t="shared" si="318"/>
        <v>31</v>
      </c>
      <c r="R1346" s="3">
        <v>987000</v>
      </c>
      <c r="S1346" s="3">
        <v>164500</v>
      </c>
      <c r="T1346" s="20">
        <v>0</v>
      </c>
      <c r="U1346" s="3">
        <f t="shared" si="327"/>
        <v>0</v>
      </c>
      <c r="V1346" s="21"/>
      <c r="W1346" s="3">
        <v>3954.3269230769224</v>
      </c>
      <c r="X1346" s="3">
        <v>2284.7222222222222</v>
      </c>
      <c r="Y1346" s="22">
        <v>411.25</v>
      </c>
      <c r="Z1346">
        <v>75</v>
      </c>
      <c r="AB1346" s="3">
        <v>0</v>
      </c>
      <c r="AC1346" s="3">
        <v>4167</v>
      </c>
      <c r="AD1346" s="3">
        <f t="shared" si="324"/>
        <v>175392.29914529916</v>
      </c>
      <c r="AE1346" s="3">
        <v>23570.833333333332</v>
      </c>
      <c r="AG1346" s="3">
        <f t="shared" si="319"/>
        <v>198963.1324786325</v>
      </c>
      <c r="AJ1346" s="3">
        <v>0</v>
      </c>
      <c r="AK1346" t="s">
        <v>100</v>
      </c>
      <c r="AM1346" s="23">
        <v>8.5000000000000006E-2</v>
      </c>
      <c r="AN1346" s="24">
        <f t="shared" si="325"/>
        <v>198963.1324786325</v>
      </c>
      <c r="AO1346" s="25">
        <f t="shared" ref="AO1346:AO1409" si="330">AM1346*AN1346</f>
        <v>16911.866260683764</v>
      </c>
      <c r="AP1346" s="3">
        <f t="shared" si="329"/>
        <v>29700</v>
      </c>
      <c r="AQ1346" s="24">
        <f t="shared" ref="AQ1346:AQ1409" si="331">AP1346*AM1346</f>
        <v>2524.5</v>
      </c>
      <c r="AR1346" s="24">
        <f t="shared" ref="AR1346:AR1409" si="332">AN1346+AO1346+AP1346+AQ1346</f>
        <v>248099.49873931627</v>
      </c>
      <c r="AS1346" s="24">
        <f t="shared" si="320"/>
        <v>228663.1324786325</v>
      </c>
      <c r="AT1346" t="s">
        <v>101</v>
      </c>
      <c r="AU1346" t="s">
        <v>101</v>
      </c>
      <c r="AV1346" t="s">
        <v>101</v>
      </c>
      <c r="AW1346">
        <v>2045220</v>
      </c>
      <c r="AX1346" t="s">
        <v>102</v>
      </c>
      <c r="AY1346">
        <v>108.643</v>
      </c>
      <c r="AZ1346" s="3">
        <f t="shared" si="321"/>
        <v>2283.6215746924909</v>
      </c>
      <c r="BA1346" s="24">
        <f t="shared" si="322"/>
        <v>228663.1324786325</v>
      </c>
      <c r="BB1346" s="24">
        <f t="shared" si="323"/>
        <v>19436.366260683775</v>
      </c>
      <c r="BD1346" t="s">
        <v>103</v>
      </c>
      <c r="BE1346">
        <v>1</v>
      </c>
      <c r="BG1346" t="s">
        <v>5304</v>
      </c>
      <c r="BI1346" t="s">
        <v>209</v>
      </c>
      <c r="BN1346" t="s">
        <v>5090</v>
      </c>
      <c r="BO1346" t="s">
        <v>4805</v>
      </c>
      <c r="BP1346" t="s">
        <v>5226</v>
      </c>
    </row>
    <row r="1347" spans="3:71" x14ac:dyDescent="0.2">
      <c r="C1347" t="s">
        <v>94</v>
      </c>
      <c r="E1347" t="s">
        <v>4224</v>
      </c>
      <c r="F1347" t="s">
        <v>4225</v>
      </c>
      <c r="G1347" t="s">
        <v>4226</v>
      </c>
      <c r="H1347" s="1">
        <v>45999</v>
      </c>
      <c r="J1347" t="s">
        <v>4778</v>
      </c>
      <c r="K1347">
        <v>11</v>
      </c>
      <c r="L1347" t="s">
        <v>4667</v>
      </c>
      <c r="M1347" t="s">
        <v>3984</v>
      </c>
      <c r="N1347" t="s">
        <v>4668</v>
      </c>
      <c r="O1347" t="s">
        <v>98</v>
      </c>
      <c r="P1347" t="s">
        <v>99</v>
      </c>
      <c r="Q1347">
        <f t="shared" si="318"/>
        <v>31</v>
      </c>
      <c r="R1347" s="3">
        <v>260000</v>
      </c>
      <c r="S1347" s="3">
        <v>43333.333333333336</v>
      </c>
      <c r="T1347" s="20">
        <v>0</v>
      </c>
      <c r="U1347" s="3">
        <f t="shared" si="327"/>
        <v>0</v>
      </c>
      <c r="V1347" s="21"/>
      <c r="W1347" s="3">
        <v>1041.6666666666667</v>
      </c>
      <c r="X1347" s="3">
        <v>601.85185185185196</v>
      </c>
      <c r="Y1347" s="22">
        <v>108.33333333333334</v>
      </c>
      <c r="Z1347">
        <v>75</v>
      </c>
      <c r="AB1347" s="3">
        <v>0</v>
      </c>
      <c r="AC1347" s="3">
        <v>4167</v>
      </c>
      <c r="AD1347" s="3">
        <f t="shared" si="324"/>
        <v>49327.18518518519</v>
      </c>
      <c r="AE1347" s="3">
        <v>4154.166666666667</v>
      </c>
      <c r="AG1347" s="3">
        <f t="shared" si="319"/>
        <v>53481.351851851854</v>
      </c>
      <c r="AJ1347" s="3">
        <v>0</v>
      </c>
      <c r="AK1347" t="s">
        <v>100</v>
      </c>
      <c r="AM1347" s="23">
        <v>0.05</v>
      </c>
      <c r="AN1347" s="24">
        <f t="shared" si="325"/>
        <v>53481.351851851854</v>
      </c>
      <c r="AO1347" s="25">
        <f t="shared" si="330"/>
        <v>2674.067592592593</v>
      </c>
      <c r="AP1347" s="3">
        <f t="shared" si="329"/>
        <v>29700</v>
      </c>
      <c r="AQ1347" s="24">
        <f t="shared" si="331"/>
        <v>1485</v>
      </c>
      <c r="AR1347" s="24">
        <f t="shared" si="332"/>
        <v>87340.419444444444</v>
      </c>
      <c r="AS1347" s="24">
        <f t="shared" si="320"/>
        <v>83181.351851851854</v>
      </c>
      <c r="AT1347" t="s">
        <v>225</v>
      </c>
      <c r="AU1347" t="s">
        <v>225</v>
      </c>
      <c r="AV1347" t="s">
        <v>156</v>
      </c>
      <c r="AW1347" t="s">
        <v>4821</v>
      </c>
      <c r="AX1347" t="s">
        <v>157</v>
      </c>
      <c r="AY1347">
        <v>125.569</v>
      </c>
      <c r="AZ1347" s="3">
        <f t="shared" si="321"/>
        <v>695.55717927549347</v>
      </c>
      <c r="BA1347" s="24">
        <f t="shared" si="322"/>
        <v>83181.351851851854</v>
      </c>
      <c r="BB1347" s="24">
        <f t="shared" si="323"/>
        <v>4159.0675925925898</v>
      </c>
      <c r="BD1347" t="s">
        <v>103</v>
      </c>
      <c r="BE1347">
        <v>1</v>
      </c>
      <c r="BG1347" t="s">
        <v>5309</v>
      </c>
      <c r="BI1347" t="s">
        <v>262</v>
      </c>
      <c r="BN1347" t="s">
        <v>5067</v>
      </c>
      <c r="BO1347" t="s">
        <v>5074</v>
      </c>
      <c r="BP1347" t="s">
        <v>5093</v>
      </c>
      <c r="BS1347" t="e">
        <f>_xlfn.XLOOKUP(AV1347,#REF!,#REF!)</f>
        <v>#REF!</v>
      </c>
    </row>
    <row r="1348" spans="3:71" x14ac:dyDescent="0.2">
      <c r="C1348" t="s">
        <v>94</v>
      </c>
      <c r="E1348" t="s">
        <v>4227</v>
      </c>
      <c r="F1348" t="s">
        <v>4228</v>
      </c>
      <c r="G1348" t="s">
        <v>4229</v>
      </c>
      <c r="H1348" s="1">
        <v>46003</v>
      </c>
      <c r="J1348" t="s">
        <v>4678</v>
      </c>
      <c r="K1348">
        <v>15</v>
      </c>
      <c r="L1348" t="s">
        <v>4691</v>
      </c>
      <c r="M1348" t="s">
        <v>3690</v>
      </c>
      <c r="N1348" t="s">
        <v>4668</v>
      </c>
      <c r="O1348" t="s">
        <v>98</v>
      </c>
      <c r="P1348" t="s">
        <v>99</v>
      </c>
      <c r="Q1348">
        <f t="shared" ref="Q1348:Q1411" si="333">IF(IF(ISBLANK(I1348),"",MONTH(I1348))&lt;&gt;MONTH($Q$1),IF(($Q$1-H1348)&gt;30,DAY(EOMONTH($Q$1,0)),EOMONTH($Q$1,0)-H1348+1),DAY(I1348))</f>
        <v>31</v>
      </c>
      <c r="R1348" s="3">
        <v>1050000</v>
      </c>
      <c r="S1348" s="3">
        <v>175000</v>
      </c>
      <c r="T1348" s="20">
        <v>0</v>
      </c>
      <c r="U1348" s="3">
        <f t="shared" si="327"/>
        <v>0</v>
      </c>
      <c r="V1348" s="21"/>
      <c r="W1348" s="3">
        <v>4206.7307692307686</v>
      </c>
      <c r="X1348" s="3">
        <v>2430.5555555555557</v>
      </c>
      <c r="Y1348" s="22">
        <v>437.5</v>
      </c>
      <c r="Z1348">
        <v>75</v>
      </c>
      <c r="AB1348" s="3">
        <v>0</v>
      </c>
      <c r="AC1348" s="3">
        <v>4167</v>
      </c>
      <c r="AD1348" s="3">
        <f t="shared" si="324"/>
        <v>186316.78632478634</v>
      </c>
      <c r="AE1348" s="3">
        <v>7046.666666666667</v>
      </c>
      <c r="AG1348" s="3">
        <f t="shared" ref="AG1348:AG1411" si="334">AD1348+AE1348</f>
        <v>193363.452991453</v>
      </c>
      <c r="AJ1348" s="3">
        <v>0</v>
      </c>
      <c r="AK1348" t="s">
        <v>100</v>
      </c>
      <c r="AM1348" s="23">
        <v>0.1</v>
      </c>
      <c r="AN1348" s="24">
        <f t="shared" si="325"/>
        <v>193363.452991453</v>
      </c>
      <c r="AO1348" s="25">
        <f t="shared" si="330"/>
        <v>19336.345299145301</v>
      </c>
      <c r="AP1348" s="3">
        <f t="shared" si="329"/>
        <v>29700</v>
      </c>
      <c r="AQ1348" s="24">
        <f t="shared" si="331"/>
        <v>2970</v>
      </c>
      <c r="AR1348" s="24">
        <f t="shared" si="332"/>
        <v>245369.79829059829</v>
      </c>
      <c r="AS1348" s="24">
        <f t="shared" ref="AS1348:AS1411" si="335">+AN1348+AP1348</f>
        <v>223063.452991453</v>
      </c>
      <c r="AT1348" t="s">
        <v>4725</v>
      </c>
      <c r="AU1348" t="s">
        <v>174</v>
      </c>
      <c r="AV1348" t="s">
        <v>174</v>
      </c>
      <c r="AW1348" t="s">
        <v>4725</v>
      </c>
      <c r="AX1348" t="s">
        <v>169</v>
      </c>
      <c r="AY1348">
        <v>1</v>
      </c>
      <c r="AZ1348" s="3">
        <f t="shared" ref="AZ1348:AZ1411" si="336">AR1348/AY1348</f>
        <v>245369.79829059829</v>
      </c>
      <c r="BA1348" s="24">
        <f t="shared" ref="BA1348:BA1411" si="337">AS1348</f>
        <v>223063.452991453</v>
      </c>
      <c r="BB1348" s="24">
        <f t="shared" ref="BB1348:BB1411" si="338">AR1348-AS1348</f>
        <v>22306.345299145294</v>
      </c>
      <c r="BD1348" t="s">
        <v>170</v>
      </c>
      <c r="BE1348">
        <v>1</v>
      </c>
      <c r="BG1348" t="s">
        <v>170</v>
      </c>
      <c r="BI1348" t="s">
        <v>262</v>
      </c>
      <c r="BN1348" t="s">
        <v>5157</v>
      </c>
      <c r="BO1348" t="s">
        <v>4725</v>
      </c>
      <c r="BP1348" t="s">
        <v>4725</v>
      </c>
    </row>
    <row r="1349" spans="3:71" x14ac:dyDescent="0.2">
      <c r="C1349" t="s">
        <v>94</v>
      </c>
      <c r="E1349" t="s">
        <v>4230</v>
      </c>
      <c r="F1349" t="s">
        <v>4231</v>
      </c>
      <c r="G1349" t="s">
        <v>4232</v>
      </c>
      <c r="H1349" s="1">
        <v>45992</v>
      </c>
      <c r="J1349" t="s">
        <v>4708</v>
      </c>
      <c r="K1349">
        <v>12</v>
      </c>
      <c r="L1349" t="s">
        <v>4703</v>
      </c>
      <c r="M1349" t="s">
        <v>293</v>
      </c>
      <c r="N1349" t="s">
        <v>4668</v>
      </c>
      <c r="O1349" t="s">
        <v>98</v>
      </c>
      <c r="P1349" t="s">
        <v>99</v>
      </c>
      <c r="Q1349">
        <f t="shared" si="333"/>
        <v>31</v>
      </c>
      <c r="R1349" s="3">
        <v>425000</v>
      </c>
      <c r="S1349" s="3">
        <v>75833.333333333328</v>
      </c>
      <c r="T1349" s="20">
        <v>0</v>
      </c>
      <c r="U1349" s="3">
        <f t="shared" si="327"/>
        <v>0</v>
      </c>
      <c r="V1349" s="21"/>
      <c r="W1349" s="3">
        <v>1702.7243589743591</v>
      </c>
      <c r="X1349" s="3">
        <v>983.79629629629619</v>
      </c>
      <c r="Y1349" s="22">
        <v>177.08333333333331</v>
      </c>
      <c r="Z1349">
        <v>75</v>
      </c>
      <c r="AB1349" s="3">
        <v>0</v>
      </c>
      <c r="AC1349" s="3">
        <v>4167</v>
      </c>
      <c r="AD1349" s="3">
        <f t="shared" si="324"/>
        <v>82938.937321937308</v>
      </c>
      <c r="AE1349" s="3">
        <v>5687.5</v>
      </c>
      <c r="AG1349" s="3">
        <f t="shared" si="334"/>
        <v>88626.437321937308</v>
      </c>
      <c r="AJ1349" s="3">
        <v>0</v>
      </c>
      <c r="AK1349" t="s">
        <v>100</v>
      </c>
      <c r="AM1349" s="23">
        <v>8.5000000000000006E-2</v>
      </c>
      <c r="AN1349" s="24">
        <f t="shared" si="325"/>
        <v>88626.437321937308</v>
      </c>
      <c r="AO1349" s="25">
        <f t="shared" si="330"/>
        <v>7533.2471723646713</v>
      </c>
      <c r="AP1349" s="3">
        <f t="shared" si="329"/>
        <v>29700</v>
      </c>
      <c r="AQ1349" s="24">
        <f t="shared" si="331"/>
        <v>2524.5</v>
      </c>
      <c r="AR1349" s="24">
        <f t="shared" si="332"/>
        <v>128384.18449430198</v>
      </c>
      <c r="AS1349" s="24">
        <f t="shared" si="335"/>
        <v>118326.43732193731</v>
      </c>
      <c r="AT1349" t="s">
        <v>134</v>
      </c>
      <c r="AU1349" t="s">
        <v>134</v>
      </c>
      <c r="AV1349" t="s">
        <v>135</v>
      </c>
      <c r="AW1349">
        <v>90373</v>
      </c>
      <c r="AX1349" t="s">
        <v>136</v>
      </c>
      <c r="AY1349">
        <v>94.088300000000004</v>
      </c>
      <c r="AZ1349" s="3">
        <f t="shared" si="336"/>
        <v>1364.5074307252014</v>
      </c>
      <c r="BA1349" s="24">
        <f t="shared" si="337"/>
        <v>118326.43732193731</v>
      </c>
      <c r="BB1349" s="24">
        <f t="shared" si="338"/>
        <v>10057.747172364674</v>
      </c>
      <c r="BD1349" t="s">
        <v>103</v>
      </c>
      <c r="BE1349">
        <v>1</v>
      </c>
      <c r="BG1349" t="s">
        <v>5305</v>
      </c>
      <c r="BI1349" t="s">
        <v>199</v>
      </c>
      <c r="BN1349" t="s">
        <v>5138</v>
      </c>
      <c r="BO1349" t="s">
        <v>5061</v>
      </c>
      <c r="BP1349" t="s">
        <v>5062</v>
      </c>
      <c r="BS1349" t="e">
        <f>_xlfn.XLOOKUP(AV1349,#REF!,#REF!)</f>
        <v>#REF!</v>
      </c>
    </row>
    <row r="1350" spans="3:71" x14ac:dyDescent="0.2">
      <c r="C1350" t="s">
        <v>94</v>
      </c>
      <c r="E1350" t="s">
        <v>4233</v>
      </c>
      <c r="F1350" t="s">
        <v>4234</v>
      </c>
      <c r="G1350" t="s">
        <v>4235</v>
      </c>
      <c r="H1350" s="1">
        <v>45999</v>
      </c>
      <c r="J1350" t="s">
        <v>4697</v>
      </c>
      <c r="K1350">
        <v>14</v>
      </c>
      <c r="L1350" t="s">
        <v>4691</v>
      </c>
      <c r="M1350" t="s">
        <v>4444</v>
      </c>
      <c r="N1350" t="s">
        <v>4668</v>
      </c>
      <c r="O1350" t="s">
        <v>98</v>
      </c>
      <c r="P1350" t="s">
        <v>99</v>
      </c>
      <c r="Q1350">
        <f t="shared" si="333"/>
        <v>31</v>
      </c>
      <c r="R1350" s="3">
        <v>750000</v>
      </c>
      <c r="S1350" s="3">
        <v>125000</v>
      </c>
      <c r="T1350" s="20">
        <v>0</v>
      </c>
      <c r="U1350" s="3">
        <f t="shared" si="327"/>
        <v>0</v>
      </c>
      <c r="V1350" s="21"/>
      <c r="W1350" s="3">
        <v>3004.8076923076919</v>
      </c>
      <c r="X1350" s="3">
        <v>1736.1111111111111</v>
      </c>
      <c r="Y1350" s="22">
        <v>312.5</v>
      </c>
      <c r="Z1350">
        <v>75</v>
      </c>
      <c r="AB1350" s="3">
        <v>0</v>
      </c>
      <c r="AC1350" s="3">
        <v>4167</v>
      </c>
      <c r="AD1350" s="3">
        <f t="shared" si="324"/>
        <v>134295.41880341881</v>
      </c>
      <c r="AE1350" s="3">
        <v>7046.666666666667</v>
      </c>
      <c r="AG1350" s="3">
        <f t="shared" si="334"/>
        <v>141342.08547008547</v>
      </c>
      <c r="AJ1350" s="3">
        <v>0</v>
      </c>
      <c r="AK1350" t="s">
        <v>100</v>
      </c>
      <c r="AM1350" s="23">
        <v>0.1</v>
      </c>
      <c r="AN1350" s="24">
        <f t="shared" si="325"/>
        <v>141342.08547008547</v>
      </c>
      <c r="AO1350" s="25">
        <f t="shared" si="330"/>
        <v>14134.208547008548</v>
      </c>
      <c r="AP1350" s="3">
        <f t="shared" si="329"/>
        <v>29700</v>
      </c>
      <c r="AQ1350" s="24">
        <f t="shared" si="331"/>
        <v>2970</v>
      </c>
      <c r="AR1350" s="24">
        <f t="shared" si="332"/>
        <v>188146.29401709401</v>
      </c>
      <c r="AS1350" s="24">
        <f t="shared" si="335"/>
        <v>171042.08547008547</v>
      </c>
      <c r="AT1350" t="s">
        <v>2802</v>
      </c>
      <c r="AU1350" t="s">
        <v>2802</v>
      </c>
      <c r="AV1350" t="s">
        <v>2802</v>
      </c>
      <c r="AW1350">
        <v>80153020</v>
      </c>
      <c r="AX1350" t="s">
        <v>102</v>
      </c>
      <c r="AY1350">
        <v>108.643</v>
      </c>
      <c r="AZ1350" s="3">
        <f t="shared" si="336"/>
        <v>1731.7847815054261</v>
      </c>
      <c r="BA1350" s="24">
        <f t="shared" si="337"/>
        <v>171042.08547008547</v>
      </c>
      <c r="BB1350" s="24">
        <f t="shared" si="338"/>
        <v>17104.208547008544</v>
      </c>
      <c r="BD1350" t="s">
        <v>103</v>
      </c>
      <c r="BE1350">
        <v>1</v>
      </c>
      <c r="BG1350" t="s">
        <v>5322</v>
      </c>
      <c r="BI1350" t="s">
        <v>435</v>
      </c>
      <c r="BN1350" t="s">
        <v>5119</v>
      </c>
      <c r="BO1350" t="s">
        <v>5132</v>
      </c>
      <c r="BP1350" t="s">
        <v>5182</v>
      </c>
      <c r="BS1350" t="e">
        <f>_xlfn.XLOOKUP(AV1350,#REF!,#REF!)</f>
        <v>#REF!</v>
      </c>
    </row>
    <row r="1351" spans="3:71" x14ac:dyDescent="0.2">
      <c r="C1351" t="s">
        <v>94</v>
      </c>
      <c r="E1351" t="s">
        <v>4236</v>
      </c>
      <c r="F1351" t="s">
        <v>4237</v>
      </c>
      <c r="G1351" t="s">
        <v>4238</v>
      </c>
      <c r="H1351" s="1">
        <v>45999</v>
      </c>
      <c r="J1351" t="s">
        <v>4702</v>
      </c>
      <c r="K1351">
        <v>13</v>
      </c>
      <c r="L1351" t="s">
        <v>4691</v>
      </c>
      <c r="M1351" t="s">
        <v>4444</v>
      </c>
      <c r="N1351" t="s">
        <v>4668</v>
      </c>
      <c r="O1351" t="s">
        <v>98</v>
      </c>
      <c r="P1351" t="s">
        <v>99</v>
      </c>
      <c r="Q1351">
        <f t="shared" si="333"/>
        <v>31</v>
      </c>
      <c r="R1351" s="3">
        <v>600000</v>
      </c>
      <c r="S1351" s="3">
        <v>100000</v>
      </c>
      <c r="T1351" s="20">
        <v>0</v>
      </c>
      <c r="U1351" s="3">
        <f t="shared" si="327"/>
        <v>0</v>
      </c>
      <c r="V1351" s="21"/>
      <c r="W1351" s="3">
        <v>2403.8461538461538</v>
      </c>
      <c r="X1351" s="3">
        <v>1388.8888888888891</v>
      </c>
      <c r="Y1351" s="22">
        <v>250</v>
      </c>
      <c r="Z1351">
        <v>75</v>
      </c>
      <c r="AB1351" s="3">
        <v>0</v>
      </c>
      <c r="AC1351" s="3">
        <v>5167</v>
      </c>
      <c r="AD1351" s="3">
        <f t="shared" si="324"/>
        <v>109284.73504273505</v>
      </c>
      <c r="AE1351" s="3">
        <v>7046.666666666667</v>
      </c>
      <c r="AG1351" s="3">
        <f t="shared" si="334"/>
        <v>116331.40170940172</v>
      </c>
      <c r="AJ1351" s="3">
        <v>0</v>
      </c>
      <c r="AK1351" t="s">
        <v>100</v>
      </c>
      <c r="AM1351" s="23">
        <v>0.1</v>
      </c>
      <c r="AN1351" s="24">
        <f t="shared" si="325"/>
        <v>116331.40170940172</v>
      </c>
      <c r="AO1351" s="25">
        <f t="shared" si="330"/>
        <v>11633.140170940173</v>
      </c>
      <c r="AP1351" s="3">
        <f t="shared" si="329"/>
        <v>29700</v>
      </c>
      <c r="AQ1351" s="24">
        <f t="shared" si="331"/>
        <v>2970</v>
      </c>
      <c r="AR1351" s="24">
        <f t="shared" si="332"/>
        <v>160634.54188034189</v>
      </c>
      <c r="AS1351" s="24">
        <f t="shared" si="335"/>
        <v>146031.40170940172</v>
      </c>
      <c r="AT1351" t="s">
        <v>101</v>
      </c>
      <c r="AU1351" t="s">
        <v>101</v>
      </c>
      <c r="AV1351" t="s">
        <v>101</v>
      </c>
      <c r="AW1351">
        <v>2051062</v>
      </c>
      <c r="AX1351" t="s">
        <v>102</v>
      </c>
      <c r="AY1351">
        <v>108.643</v>
      </c>
      <c r="AZ1351" s="3">
        <f t="shared" si="336"/>
        <v>1478.5539968552221</v>
      </c>
      <c r="BA1351" s="24">
        <f t="shared" si="337"/>
        <v>146031.40170940172</v>
      </c>
      <c r="BB1351" s="24">
        <f t="shared" si="338"/>
        <v>14603.140170940169</v>
      </c>
      <c r="BD1351" t="s">
        <v>103</v>
      </c>
      <c r="BE1351">
        <v>1</v>
      </c>
      <c r="BG1351" t="s">
        <v>5304</v>
      </c>
      <c r="BI1351" t="s">
        <v>540</v>
      </c>
      <c r="BN1351" t="s">
        <v>5119</v>
      </c>
      <c r="BO1351" t="s">
        <v>4805</v>
      </c>
      <c r="BP1351" t="s">
        <v>3298</v>
      </c>
    </row>
    <row r="1352" spans="3:71" x14ac:dyDescent="0.2">
      <c r="C1352" t="s">
        <v>94</v>
      </c>
      <c r="E1352" t="s">
        <v>4239</v>
      </c>
      <c r="F1352" s="28" t="s">
        <v>4240</v>
      </c>
      <c r="G1352" t="s">
        <v>4241</v>
      </c>
      <c r="H1352" s="1">
        <v>45992</v>
      </c>
      <c r="J1352" t="s">
        <v>151</v>
      </c>
      <c r="K1352">
        <v>16</v>
      </c>
      <c r="L1352" t="s">
        <v>4691</v>
      </c>
      <c r="M1352" t="s">
        <v>4444</v>
      </c>
      <c r="N1352" t="s">
        <v>4668</v>
      </c>
      <c r="O1352" t="s">
        <v>98</v>
      </c>
      <c r="P1352" t="s">
        <v>99</v>
      </c>
      <c r="Q1352">
        <f t="shared" si="333"/>
        <v>31</v>
      </c>
      <c r="R1352" s="3">
        <v>1700000</v>
      </c>
      <c r="S1352" s="3">
        <v>283333.33333333331</v>
      </c>
      <c r="T1352" s="20">
        <v>0</v>
      </c>
      <c r="U1352" s="3">
        <f t="shared" si="327"/>
        <v>0</v>
      </c>
      <c r="V1352" s="21"/>
      <c r="W1352" s="3">
        <v>6810.8974358974365</v>
      </c>
      <c r="X1352" s="3">
        <v>3935.1851851851848</v>
      </c>
      <c r="Y1352" s="22">
        <v>708.33333333333326</v>
      </c>
      <c r="Z1352">
        <v>75</v>
      </c>
      <c r="AB1352" s="3">
        <v>0</v>
      </c>
      <c r="AC1352" s="3">
        <v>4167</v>
      </c>
      <c r="AD1352" s="3">
        <f t="shared" si="324"/>
        <v>299029.74928774923</v>
      </c>
      <c r="AE1352" s="3">
        <v>7046.666666666667</v>
      </c>
      <c r="AG1352" s="3">
        <f t="shared" si="334"/>
        <v>306076.41595441592</v>
      </c>
      <c r="AJ1352" s="3">
        <v>0</v>
      </c>
      <c r="AK1352" t="s">
        <v>100</v>
      </c>
      <c r="AM1352" s="23">
        <v>0.1</v>
      </c>
      <c r="AN1352" s="24">
        <f t="shared" si="325"/>
        <v>306076.41595441592</v>
      </c>
      <c r="AO1352" s="25">
        <f t="shared" si="330"/>
        <v>30607.641595441593</v>
      </c>
      <c r="AP1352" s="3">
        <f t="shared" si="329"/>
        <v>29700</v>
      </c>
      <c r="AQ1352" s="24">
        <f t="shared" si="331"/>
        <v>2970</v>
      </c>
      <c r="AR1352" s="24">
        <f t="shared" si="332"/>
        <v>369354.05754985753</v>
      </c>
      <c r="AS1352" s="24">
        <f t="shared" si="335"/>
        <v>335776.41595441592</v>
      </c>
      <c r="AT1352" t="s">
        <v>1837</v>
      </c>
      <c r="AU1352" t="s">
        <v>1837</v>
      </c>
      <c r="AV1352" t="s">
        <v>1838</v>
      </c>
      <c r="AW1352" t="s">
        <v>1837</v>
      </c>
      <c r="AX1352" t="s">
        <v>169</v>
      </c>
      <c r="AY1352">
        <v>1</v>
      </c>
      <c r="AZ1352" s="3">
        <f t="shared" si="336"/>
        <v>369354.05754985753</v>
      </c>
      <c r="BA1352" s="24">
        <f t="shared" si="337"/>
        <v>335776.41595441592</v>
      </c>
      <c r="BB1352" s="24">
        <f t="shared" si="338"/>
        <v>33577.641595441615</v>
      </c>
      <c r="BD1352" t="s">
        <v>103</v>
      </c>
      <c r="BE1352">
        <v>1</v>
      </c>
      <c r="BG1352" t="s">
        <v>5317</v>
      </c>
      <c r="BI1352" t="s">
        <v>451</v>
      </c>
      <c r="BN1352" t="s">
        <v>5119</v>
      </c>
      <c r="BO1352" t="s">
        <v>1837</v>
      </c>
      <c r="BP1352" t="s">
        <v>1837</v>
      </c>
      <c r="BS1352" t="e">
        <f>_xlfn.XLOOKUP(AV1352,#REF!,#REF!)</f>
        <v>#REF!</v>
      </c>
    </row>
    <row r="1353" spans="3:71" x14ac:dyDescent="0.2">
      <c r="C1353" t="s">
        <v>94</v>
      </c>
      <c r="E1353" t="s">
        <v>4242</v>
      </c>
      <c r="F1353" t="s">
        <v>4243</v>
      </c>
      <c r="G1353" t="s">
        <v>4244</v>
      </c>
      <c r="H1353" s="1">
        <v>45992</v>
      </c>
      <c r="J1353" t="s">
        <v>4778</v>
      </c>
      <c r="K1353">
        <v>11</v>
      </c>
      <c r="L1353" t="s">
        <v>4667</v>
      </c>
      <c r="M1353" t="s">
        <v>3984</v>
      </c>
      <c r="N1353" t="s">
        <v>4911</v>
      </c>
      <c r="O1353" t="s">
        <v>98</v>
      </c>
      <c r="P1353" t="s">
        <v>99</v>
      </c>
      <c r="Q1353">
        <f t="shared" si="333"/>
        <v>31</v>
      </c>
      <c r="R1353" s="3">
        <v>252120</v>
      </c>
      <c r="S1353" s="3">
        <v>35000</v>
      </c>
      <c r="T1353" s="20">
        <v>0</v>
      </c>
      <c r="U1353" s="3">
        <f t="shared" si="327"/>
        <v>0</v>
      </c>
      <c r="V1353" s="21"/>
      <c r="W1353" s="3">
        <v>1010.0961538461538</v>
      </c>
      <c r="X1353" s="3">
        <v>583.6111111111112</v>
      </c>
      <c r="Y1353" s="22">
        <v>105.05</v>
      </c>
      <c r="Z1353">
        <v>75</v>
      </c>
      <c r="AB1353" s="3">
        <v>0</v>
      </c>
      <c r="AC1353" s="3">
        <v>4167</v>
      </c>
      <c r="AD1353" s="3">
        <f t="shared" ref="AD1353:AD1416" si="339">S1353+U1353+V1353+W1353+X1353+Y1353+Z1353+AA1353+AB1353+AC1353</f>
        <v>40940.757264957268</v>
      </c>
      <c r="AE1353" s="3">
        <v>4154.166666666667</v>
      </c>
      <c r="AG1353" s="3">
        <f t="shared" si="334"/>
        <v>45094.923931623933</v>
      </c>
      <c r="AJ1353" s="3">
        <v>0</v>
      </c>
      <c r="AK1353" t="s">
        <v>100</v>
      </c>
      <c r="AM1353" s="23">
        <v>0.05</v>
      </c>
      <c r="AN1353" s="24">
        <f t="shared" si="325"/>
        <v>45094.923931623933</v>
      </c>
      <c r="AO1353" s="25">
        <f t="shared" si="330"/>
        <v>2254.7461965811967</v>
      </c>
      <c r="AP1353" s="3">
        <v>0</v>
      </c>
      <c r="AQ1353" s="24">
        <f t="shared" si="331"/>
        <v>0</v>
      </c>
      <c r="AR1353" s="24">
        <f t="shared" si="332"/>
        <v>47349.670128205129</v>
      </c>
      <c r="AS1353" s="24">
        <f t="shared" si="335"/>
        <v>45094.923931623933</v>
      </c>
      <c r="AT1353" t="s">
        <v>4779</v>
      </c>
      <c r="AU1353" t="s">
        <v>1837</v>
      </c>
      <c r="AV1353" t="s">
        <v>1838</v>
      </c>
      <c r="AW1353">
        <v>2085</v>
      </c>
      <c r="AX1353" t="s">
        <v>169</v>
      </c>
      <c r="AY1353">
        <v>1</v>
      </c>
      <c r="AZ1353" s="3">
        <f t="shared" si="336"/>
        <v>47349.670128205129</v>
      </c>
      <c r="BA1353" s="24">
        <f t="shared" si="337"/>
        <v>45094.923931623933</v>
      </c>
      <c r="BB1353" s="24">
        <f t="shared" si="338"/>
        <v>2254.7461965811963</v>
      </c>
      <c r="BD1353" t="s">
        <v>103</v>
      </c>
      <c r="BE1353">
        <v>1</v>
      </c>
      <c r="BG1353" t="s">
        <v>5317</v>
      </c>
      <c r="BI1353" t="s">
        <v>262</v>
      </c>
      <c r="BN1353" t="s">
        <v>5067</v>
      </c>
      <c r="BO1353" t="s">
        <v>188</v>
      </c>
      <c r="BP1353" t="s">
        <v>5215</v>
      </c>
      <c r="BS1353" t="e">
        <f>_xlfn.XLOOKUP(AV1353,#REF!,#REF!)</f>
        <v>#REF!</v>
      </c>
    </row>
    <row r="1354" spans="3:71" x14ac:dyDescent="0.2">
      <c r="C1354" t="s">
        <v>94</v>
      </c>
      <c r="E1354" t="s">
        <v>4245</v>
      </c>
      <c r="F1354" t="s">
        <v>4246</v>
      </c>
      <c r="G1354" t="s">
        <v>4247</v>
      </c>
      <c r="H1354" s="1">
        <v>45992</v>
      </c>
      <c r="J1354" t="s">
        <v>4778</v>
      </c>
      <c r="K1354">
        <v>11</v>
      </c>
      <c r="L1354" t="s">
        <v>4667</v>
      </c>
      <c r="M1354" t="s">
        <v>3984</v>
      </c>
      <c r="N1354" t="s">
        <v>4911</v>
      </c>
      <c r="O1354" t="s">
        <v>98</v>
      </c>
      <c r="P1354" t="s">
        <v>99</v>
      </c>
      <c r="Q1354">
        <f t="shared" si="333"/>
        <v>31</v>
      </c>
      <c r="R1354" s="3">
        <v>260000</v>
      </c>
      <c r="S1354" s="3">
        <v>43333.333333333336</v>
      </c>
      <c r="T1354" s="20">
        <v>0</v>
      </c>
      <c r="U1354" s="3">
        <f t="shared" si="327"/>
        <v>0</v>
      </c>
      <c r="V1354" s="21"/>
      <c r="W1354" s="3">
        <v>1041.6666666666667</v>
      </c>
      <c r="X1354" s="3">
        <v>601.85185185185196</v>
      </c>
      <c r="Y1354" s="22">
        <v>108.33333333333334</v>
      </c>
      <c r="Z1354">
        <v>75</v>
      </c>
      <c r="AB1354" s="3">
        <v>0</v>
      </c>
      <c r="AC1354" s="3">
        <v>4167</v>
      </c>
      <c r="AD1354" s="3">
        <f t="shared" si="339"/>
        <v>49327.18518518519</v>
      </c>
      <c r="AE1354" s="3">
        <v>4154.166666666667</v>
      </c>
      <c r="AG1354" s="3">
        <f t="shared" si="334"/>
        <v>53481.351851851854</v>
      </c>
      <c r="AJ1354" s="3">
        <v>0</v>
      </c>
      <c r="AK1354" t="s">
        <v>100</v>
      </c>
      <c r="AM1354" s="23">
        <v>0.05</v>
      </c>
      <c r="AN1354" s="24">
        <f t="shared" si="325"/>
        <v>53481.351851851854</v>
      </c>
      <c r="AO1354" s="25">
        <f t="shared" si="330"/>
        <v>2674.067592592593</v>
      </c>
      <c r="AP1354" s="3">
        <v>0</v>
      </c>
      <c r="AQ1354" s="24">
        <f t="shared" si="331"/>
        <v>0</v>
      </c>
      <c r="AR1354" s="24">
        <f t="shared" si="332"/>
        <v>56155.419444444444</v>
      </c>
      <c r="AS1354" s="24">
        <f t="shared" si="335"/>
        <v>53481.351851851854</v>
      </c>
      <c r="AT1354" t="s">
        <v>4779</v>
      </c>
      <c r="AU1354" t="s">
        <v>1837</v>
      </c>
      <c r="AV1354" t="s">
        <v>1838</v>
      </c>
      <c r="AW1354">
        <v>2085</v>
      </c>
      <c r="AX1354" t="s">
        <v>169</v>
      </c>
      <c r="AY1354">
        <v>1</v>
      </c>
      <c r="AZ1354" s="3">
        <f t="shared" si="336"/>
        <v>56155.419444444444</v>
      </c>
      <c r="BA1354" s="24">
        <f t="shared" si="337"/>
        <v>53481.351851851854</v>
      </c>
      <c r="BB1354" s="24">
        <f t="shared" si="338"/>
        <v>2674.0675925925898</v>
      </c>
      <c r="BD1354" t="s">
        <v>103</v>
      </c>
      <c r="BE1354">
        <v>1</v>
      </c>
      <c r="BG1354" t="s">
        <v>5317</v>
      </c>
      <c r="BI1354" t="s">
        <v>262</v>
      </c>
      <c r="BN1354" t="s">
        <v>5067</v>
      </c>
      <c r="BO1354" t="s">
        <v>188</v>
      </c>
      <c r="BP1354" t="s">
        <v>5215</v>
      </c>
      <c r="BS1354" t="e">
        <f>_xlfn.XLOOKUP(AV1354,#REF!,#REF!)</f>
        <v>#REF!</v>
      </c>
    </row>
    <row r="1355" spans="3:71" x14ac:dyDescent="0.2">
      <c r="C1355" t="s">
        <v>94</v>
      </c>
      <c r="E1355" t="s">
        <v>4248</v>
      </c>
      <c r="F1355" t="s">
        <v>4249</v>
      </c>
      <c r="G1355" t="s">
        <v>4250</v>
      </c>
      <c r="H1355" s="1">
        <v>45992</v>
      </c>
      <c r="J1355" t="s">
        <v>4697</v>
      </c>
      <c r="K1355">
        <v>14</v>
      </c>
      <c r="L1355" t="s">
        <v>4703</v>
      </c>
      <c r="M1355" t="s">
        <v>293</v>
      </c>
      <c r="N1355" t="s">
        <v>4668</v>
      </c>
      <c r="O1355" t="s">
        <v>98</v>
      </c>
      <c r="P1355" t="s">
        <v>99</v>
      </c>
      <c r="Q1355">
        <f t="shared" si="333"/>
        <v>31</v>
      </c>
      <c r="R1355" s="3">
        <v>870000</v>
      </c>
      <c r="S1355" s="3">
        <v>145000</v>
      </c>
      <c r="T1355" s="20">
        <v>0</v>
      </c>
      <c r="U1355" s="3">
        <f t="shared" si="327"/>
        <v>0</v>
      </c>
      <c r="V1355" s="21"/>
      <c r="W1355" s="3">
        <v>3485.5769230769233</v>
      </c>
      <c r="X1355" s="3">
        <v>2013.8888888888891</v>
      </c>
      <c r="Y1355" s="22">
        <v>362.5</v>
      </c>
      <c r="Z1355">
        <v>75</v>
      </c>
      <c r="AB1355" s="3">
        <v>0</v>
      </c>
      <c r="AC1355" s="3">
        <v>4167</v>
      </c>
      <c r="AD1355" s="3">
        <f t="shared" si="339"/>
        <v>155103.96581196581</v>
      </c>
      <c r="AE1355" s="3">
        <v>5687.5</v>
      </c>
      <c r="AG1355" s="3">
        <f t="shared" si="334"/>
        <v>160791.46581196581</v>
      </c>
      <c r="AJ1355" s="3">
        <v>0</v>
      </c>
      <c r="AK1355" t="s">
        <v>100</v>
      </c>
      <c r="AM1355" s="23">
        <v>8.5000000000000006E-2</v>
      </c>
      <c r="AN1355" s="24">
        <f t="shared" si="325"/>
        <v>160791.46581196581</v>
      </c>
      <c r="AO1355" s="25">
        <f t="shared" si="330"/>
        <v>13667.274594017095</v>
      </c>
      <c r="AP1355" s="3">
        <f>+(29700/31)*Q1355</f>
        <v>29700</v>
      </c>
      <c r="AQ1355" s="24">
        <f t="shared" si="331"/>
        <v>2524.5</v>
      </c>
      <c r="AR1355" s="24">
        <f t="shared" si="332"/>
        <v>206683.24040598291</v>
      </c>
      <c r="AS1355" s="24">
        <f t="shared" si="335"/>
        <v>190491.46581196581</v>
      </c>
      <c r="AT1355" t="s">
        <v>188</v>
      </c>
      <c r="AU1355" t="s">
        <v>188</v>
      </c>
      <c r="AV1355" t="s">
        <v>189</v>
      </c>
      <c r="AW1355">
        <v>6390</v>
      </c>
      <c r="AX1355" t="s">
        <v>190</v>
      </c>
      <c r="AY1355">
        <v>65.109899999999996</v>
      </c>
      <c r="AZ1355" s="3">
        <f t="shared" si="336"/>
        <v>3174.3750244737425</v>
      </c>
      <c r="BA1355" s="24">
        <f t="shared" si="337"/>
        <v>190491.46581196581</v>
      </c>
      <c r="BB1355" s="24">
        <f t="shared" si="338"/>
        <v>16191.774594017101</v>
      </c>
      <c r="BD1355" t="s">
        <v>103</v>
      </c>
      <c r="BE1355">
        <v>1</v>
      </c>
      <c r="BG1355" t="s">
        <v>5308</v>
      </c>
      <c r="BI1355" t="s">
        <v>471</v>
      </c>
      <c r="BN1355" t="s">
        <v>5125</v>
      </c>
      <c r="BO1355" t="s">
        <v>5061</v>
      </c>
      <c r="BP1355" t="s">
        <v>5062</v>
      </c>
      <c r="BS1355" t="e">
        <f>_xlfn.XLOOKUP(AV1355,#REF!,#REF!)</f>
        <v>#REF!</v>
      </c>
    </row>
    <row r="1356" spans="3:71" x14ac:dyDescent="0.2">
      <c r="C1356" t="s">
        <v>94</v>
      </c>
      <c r="E1356" t="s">
        <v>4251</v>
      </c>
      <c r="F1356" t="s">
        <v>4252</v>
      </c>
      <c r="G1356" t="s">
        <v>4253</v>
      </c>
      <c r="H1356" s="1">
        <v>46006</v>
      </c>
      <c r="J1356" t="s">
        <v>4778</v>
      </c>
      <c r="K1356">
        <v>11</v>
      </c>
      <c r="L1356" t="s">
        <v>4703</v>
      </c>
      <c r="M1356" t="s">
        <v>293</v>
      </c>
      <c r="N1356" t="s">
        <v>4911</v>
      </c>
      <c r="O1356" t="s">
        <v>98</v>
      </c>
      <c r="P1356" t="s">
        <v>99</v>
      </c>
      <c r="Q1356">
        <f t="shared" si="333"/>
        <v>31</v>
      </c>
      <c r="R1356" s="3">
        <v>275000</v>
      </c>
      <c r="S1356" s="3">
        <v>45833.333333333336</v>
      </c>
      <c r="T1356" s="20">
        <v>0</v>
      </c>
      <c r="U1356" s="3">
        <f t="shared" si="327"/>
        <v>0</v>
      </c>
      <c r="V1356" s="21">
        <v>4200</v>
      </c>
      <c r="W1356" s="3">
        <v>1101.7628205128206</v>
      </c>
      <c r="X1356" s="3">
        <v>636.57407407407413</v>
      </c>
      <c r="Y1356" s="22">
        <v>114.58333333333334</v>
      </c>
      <c r="Z1356">
        <v>75</v>
      </c>
      <c r="AB1356" s="3">
        <v>0</v>
      </c>
      <c r="AC1356" s="3">
        <v>4167</v>
      </c>
      <c r="AD1356" s="3">
        <f t="shared" si="339"/>
        <v>56128.253561253565</v>
      </c>
      <c r="AE1356" s="3">
        <v>5687.5</v>
      </c>
      <c r="AG1356" s="3">
        <f t="shared" si="334"/>
        <v>61815.753561253565</v>
      </c>
      <c r="AI1356" s="3">
        <v>5100</v>
      </c>
      <c r="AJ1356" s="3">
        <v>0</v>
      </c>
      <c r="AK1356" t="s">
        <v>100</v>
      </c>
      <c r="AM1356" s="23">
        <v>8.5000000000000006E-2</v>
      </c>
      <c r="AN1356" s="24">
        <f t="shared" si="325"/>
        <v>66915.753561253572</v>
      </c>
      <c r="AO1356" s="25">
        <f t="shared" si="330"/>
        <v>5687.839052706554</v>
      </c>
      <c r="AP1356" s="3">
        <v>0</v>
      </c>
      <c r="AQ1356" s="24">
        <f t="shared" si="331"/>
        <v>0</v>
      </c>
      <c r="AR1356" s="24">
        <f t="shared" si="332"/>
        <v>72603.592613960122</v>
      </c>
      <c r="AS1356" s="24">
        <f t="shared" si="335"/>
        <v>66915.753561253572</v>
      </c>
      <c r="AT1356" t="s">
        <v>188</v>
      </c>
      <c r="AU1356" t="s">
        <v>1837</v>
      </c>
      <c r="AV1356" t="s">
        <v>1838</v>
      </c>
      <c r="AW1356">
        <v>2169</v>
      </c>
      <c r="AX1356" t="s">
        <v>169</v>
      </c>
      <c r="AY1356">
        <v>1</v>
      </c>
      <c r="AZ1356" s="3">
        <f t="shared" si="336"/>
        <v>72603.592613960122</v>
      </c>
      <c r="BA1356" s="24">
        <f t="shared" si="337"/>
        <v>66915.753561253572</v>
      </c>
      <c r="BB1356" s="24">
        <f t="shared" si="338"/>
        <v>5687.8390527065494</v>
      </c>
      <c r="BD1356" t="s">
        <v>103</v>
      </c>
      <c r="BE1356">
        <v>1</v>
      </c>
      <c r="BG1356" t="s">
        <v>5317</v>
      </c>
      <c r="BI1356" t="s">
        <v>199</v>
      </c>
      <c r="BN1356" t="s">
        <v>5109</v>
      </c>
      <c r="BO1356" t="s">
        <v>188</v>
      </c>
      <c r="BP1356" t="s">
        <v>188</v>
      </c>
      <c r="BS1356" t="e">
        <f>_xlfn.XLOOKUP(AV1356,#REF!,#REF!)</f>
        <v>#REF!</v>
      </c>
    </row>
    <row r="1357" spans="3:71" x14ac:dyDescent="0.2">
      <c r="C1357" t="s">
        <v>94</v>
      </c>
      <c r="E1357" t="s">
        <v>4254</v>
      </c>
      <c r="F1357" t="s">
        <v>4255</v>
      </c>
      <c r="G1357" t="s">
        <v>4256</v>
      </c>
      <c r="H1357" s="1">
        <v>46006</v>
      </c>
      <c r="J1357" t="s">
        <v>4697</v>
      </c>
      <c r="K1357">
        <v>14</v>
      </c>
      <c r="L1357" t="s">
        <v>4683</v>
      </c>
      <c r="M1357" t="s">
        <v>295</v>
      </c>
      <c r="N1357" t="s">
        <v>4668</v>
      </c>
      <c r="O1357" t="s">
        <v>98</v>
      </c>
      <c r="P1357" t="s">
        <v>99</v>
      </c>
      <c r="Q1357">
        <f t="shared" si="333"/>
        <v>31</v>
      </c>
      <c r="R1357" s="3">
        <v>638000</v>
      </c>
      <c r="S1357" s="3">
        <v>106333.33333333333</v>
      </c>
      <c r="T1357" s="20">
        <v>0</v>
      </c>
      <c r="U1357" s="3">
        <f t="shared" si="327"/>
        <v>0</v>
      </c>
      <c r="V1357" s="21"/>
      <c r="W1357" s="3">
        <v>2556.0897435897436</v>
      </c>
      <c r="X1357" s="3">
        <v>1476.8518518518517</v>
      </c>
      <c r="Y1357" s="22">
        <v>265.83333333333331</v>
      </c>
      <c r="Z1357">
        <v>75</v>
      </c>
      <c r="AB1357" s="3">
        <v>0</v>
      </c>
      <c r="AC1357" s="3">
        <v>4167</v>
      </c>
      <c r="AD1357" s="3">
        <f t="shared" si="339"/>
        <v>114874.10826210826</v>
      </c>
      <c r="AE1357" s="3">
        <v>0</v>
      </c>
      <c r="AG1357" s="3">
        <f t="shared" si="334"/>
        <v>114874.10826210826</v>
      </c>
      <c r="AJ1357" s="3">
        <v>0</v>
      </c>
      <c r="AK1357" t="s">
        <v>100</v>
      </c>
      <c r="AM1357" s="23">
        <v>0</v>
      </c>
      <c r="AN1357" s="24">
        <f t="shared" si="325"/>
        <v>114874.10826210826</v>
      </c>
      <c r="AO1357" s="25">
        <f t="shared" si="330"/>
        <v>0</v>
      </c>
      <c r="AP1357" s="3">
        <f>+(29700/31)*Q1357</f>
        <v>29700</v>
      </c>
      <c r="AQ1357" s="24">
        <f t="shared" si="331"/>
        <v>0</v>
      </c>
      <c r="AR1357" s="24">
        <f t="shared" si="332"/>
        <v>144574.10826210826</v>
      </c>
      <c r="AS1357" s="24">
        <f t="shared" si="335"/>
        <v>144574.10826210826</v>
      </c>
      <c r="AT1357" t="s">
        <v>4725</v>
      </c>
      <c r="AU1357" t="s">
        <v>174</v>
      </c>
      <c r="AV1357" t="s">
        <v>174</v>
      </c>
      <c r="AW1357">
        <v>6203000010</v>
      </c>
      <c r="AX1357" t="s">
        <v>169</v>
      </c>
      <c r="AY1357">
        <v>1</v>
      </c>
      <c r="AZ1357" s="3">
        <f t="shared" si="336"/>
        <v>144574.10826210826</v>
      </c>
      <c r="BA1357" s="24">
        <f t="shared" si="337"/>
        <v>144574.10826210826</v>
      </c>
      <c r="BB1357" s="24">
        <f t="shared" si="338"/>
        <v>0</v>
      </c>
      <c r="BD1357" t="s">
        <v>170</v>
      </c>
      <c r="BE1357">
        <v>1</v>
      </c>
      <c r="BG1357" t="s">
        <v>170</v>
      </c>
      <c r="BI1357" t="s">
        <v>312</v>
      </c>
      <c r="BN1357" t="s">
        <v>5080</v>
      </c>
      <c r="BO1357" t="s">
        <v>4725</v>
      </c>
      <c r="BP1357" t="s">
        <v>4725</v>
      </c>
    </row>
    <row r="1358" spans="3:71" x14ac:dyDescent="0.2">
      <c r="C1358" t="s">
        <v>94</v>
      </c>
      <c r="E1358" t="s">
        <v>4257</v>
      </c>
      <c r="F1358" t="s">
        <v>4258</v>
      </c>
      <c r="G1358" t="s">
        <v>4259</v>
      </c>
      <c r="H1358" s="1">
        <v>46006</v>
      </c>
      <c r="J1358" t="s">
        <v>4778</v>
      </c>
      <c r="K1358">
        <v>11</v>
      </c>
      <c r="L1358" t="s">
        <v>4703</v>
      </c>
      <c r="M1358" t="s">
        <v>293</v>
      </c>
      <c r="N1358" t="s">
        <v>4911</v>
      </c>
      <c r="O1358" t="s">
        <v>98</v>
      </c>
      <c r="P1358" t="s">
        <v>99</v>
      </c>
      <c r="Q1358">
        <f t="shared" si="333"/>
        <v>31</v>
      </c>
      <c r="R1358" s="3">
        <v>275000</v>
      </c>
      <c r="S1358" s="3">
        <v>45833.333333333336</v>
      </c>
      <c r="T1358" s="20">
        <v>0</v>
      </c>
      <c r="U1358" s="3">
        <f t="shared" si="327"/>
        <v>0</v>
      </c>
      <c r="V1358" s="21">
        <v>8100</v>
      </c>
      <c r="W1358" s="3">
        <v>1101.7628205128206</v>
      </c>
      <c r="X1358" s="3">
        <v>636.57407407407413</v>
      </c>
      <c r="Y1358" s="22">
        <v>114.58333333333334</v>
      </c>
      <c r="Z1358">
        <v>75</v>
      </c>
      <c r="AB1358" s="3">
        <v>0</v>
      </c>
      <c r="AC1358" s="3">
        <v>4167</v>
      </c>
      <c r="AD1358" s="3">
        <f t="shared" si="339"/>
        <v>60028.253561253565</v>
      </c>
      <c r="AE1358" s="3">
        <v>5687.5</v>
      </c>
      <c r="AG1358" s="3">
        <f t="shared" si="334"/>
        <v>65715.753561253572</v>
      </c>
      <c r="AI1358" s="3">
        <v>5100</v>
      </c>
      <c r="AJ1358" s="3">
        <v>0</v>
      </c>
      <c r="AK1358" t="s">
        <v>100</v>
      </c>
      <c r="AM1358" s="23">
        <v>8.5000000000000006E-2</v>
      </c>
      <c r="AN1358" s="24">
        <f t="shared" si="325"/>
        <v>70815.753561253572</v>
      </c>
      <c r="AO1358" s="25">
        <f t="shared" si="330"/>
        <v>6019.339052706554</v>
      </c>
      <c r="AP1358" s="3">
        <v>0</v>
      </c>
      <c r="AQ1358" s="24">
        <f t="shared" si="331"/>
        <v>0</v>
      </c>
      <c r="AR1358" s="24">
        <f t="shared" si="332"/>
        <v>76835.092613960122</v>
      </c>
      <c r="AS1358" s="24">
        <f t="shared" si="335"/>
        <v>70815.753561253572</v>
      </c>
      <c r="AT1358" t="s">
        <v>4998</v>
      </c>
      <c r="AU1358" t="s">
        <v>1837</v>
      </c>
      <c r="AV1358" t="s">
        <v>1838</v>
      </c>
      <c r="AW1358" t="s">
        <v>4850</v>
      </c>
      <c r="AX1358" t="s">
        <v>169</v>
      </c>
      <c r="AY1358">
        <v>1</v>
      </c>
      <c r="AZ1358" s="3">
        <f t="shared" si="336"/>
        <v>76835.092613960122</v>
      </c>
      <c r="BA1358" s="24">
        <f t="shared" si="337"/>
        <v>70815.753561253572</v>
      </c>
      <c r="BB1358" s="24">
        <f t="shared" si="338"/>
        <v>6019.3390527065494</v>
      </c>
      <c r="BD1358" t="s">
        <v>103</v>
      </c>
      <c r="BE1358">
        <v>1</v>
      </c>
      <c r="BG1358" t="s">
        <v>5317</v>
      </c>
      <c r="BI1358" t="s">
        <v>199</v>
      </c>
      <c r="BN1358" t="s">
        <v>5138</v>
      </c>
      <c r="BO1358" t="s">
        <v>5074</v>
      </c>
      <c r="BP1358" t="s">
        <v>5144</v>
      </c>
      <c r="BS1358" t="e">
        <f>_xlfn.XLOOKUP(AV1358,#REF!,#REF!)</f>
        <v>#REF!</v>
      </c>
    </row>
    <row r="1359" spans="3:71" x14ac:dyDescent="0.2">
      <c r="C1359" t="s">
        <v>94</v>
      </c>
      <c r="E1359" t="s">
        <v>4260</v>
      </c>
      <c r="F1359" t="s">
        <v>4261</v>
      </c>
      <c r="G1359" t="s">
        <v>4262</v>
      </c>
      <c r="H1359" s="1">
        <v>46006</v>
      </c>
      <c r="J1359" t="s">
        <v>4702</v>
      </c>
      <c r="K1359">
        <v>13</v>
      </c>
      <c r="L1359" t="s">
        <v>4691</v>
      </c>
      <c r="M1359" t="s">
        <v>4444</v>
      </c>
      <c r="N1359" t="s">
        <v>4668</v>
      </c>
      <c r="O1359" t="s">
        <v>98</v>
      </c>
      <c r="P1359" t="s">
        <v>99</v>
      </c>
      <c r="Q1359">
        <f t="shared" si="333"/>
        <v>31</v>
      </c>
      <c r="R1359" s="3">
        <v>610000</v>
      </c>
      <c r="S1359" s="3">
        <v>101666.66666666667</v>
      </c>
      <c r="T1359" s="20">
        <v>0</v>
      </c>
      <c r="U1359" s="3">
        <f t="shared" si="327"/>
        <v>0</v>
      </c>
      <c r="V1359" s="21"/>
      <c r="W1359" s="3">
        <v>2443.9102564102564</v>
      </c>
      <c r="X1359" s="3">
        <v>1412.0370370370372</v>
      </c>
      <c r="Y1359" s="22">
        <v>254.16666666666669</v>
      </c>
      <c r="Z1359">
        <v>75</v>
      </c>
      <c r="AB1359" s="3">
        <v>0</v>
      </c>
      <c r="AC1359" s="3">
        <v>4167</v>
      </c>
      <c r="AD1359" s="3">
        <f t="shared" si="339"/>
        <v>110018.78062678063</v>
      </c>
      <c r="AE1359" s="3">
        <v>7046.666666666667</v>
      </c>
      <c r="AG1359" s="3">
        <f t="shared" si="334"/>
        <v>117065.4472934473</v>
      </c>
      <c r="AJ1359" s="3">
        <v>0</v>
      </c>
      <c r="AK1359" t="s">
        <v>100</v>
      </c>
      <c r="AM1359" s="23">
        <v>0.1</v>
      </c>
      <c r="AN1359" s="24">
        <f t="shared" si="325"/>
        <v>117065.4472934473</v>
      </c>
      <c r="AO1359" s="25">
        <f t="shared" si="330"/>
        <v>11706.544729344731</v>
      </c>
      <c r="AP1359" s="3">
        <f t="shared" ref="AP1359:AP1364" si="340">+(29700/31)*Q1359</f>
        <v>29700</v>
      </c>
      <c r="AQ1359" s="24">
        <f t="shared" si="331"/>
        <v>2970</v>
      </c>
      <c r="AR1359" s="24">
        <f t="shared" si="332"/>
        <v>161441.99202279205</v>
      </c>
      <c r="AS1359" s="24">
        <f t="shared" si="335"/>
        <v>146765.4472934473</v>
      </c>
      <c r="AT1359" t="s">
        <v>101</v>
      </c>
      <c r="AU1359" t="s">
        <v>101</v>
      </c>
      <c r="AV1359" t="s">
        <v>101</v>
      </c>
      <c r="AW1359" t="s">
        <v>5054</v>
      </c>
      <c r="AX1359" t="s">
        <v>102</v>
      </c>
      <c r="AY1359">
        <v>108.643</v>
      </c>
      <c r="AZ1359" s="3">
        <f t="shared" si="336"/>
        <v>1485.9861382950769</v>
      </c>
      <c r="BA1359" s="24">
        <f t="shared" si="337"/>
        <v>146765.4472934473</v>
      </c>
      <c r="BB1359" s="24">
        <f t="shared" si="338"/>
        <v>14676.544729344751</v>
      </c>
      <c r="BD1359" t="s">
        <v>103</v>
      </c>
      <c r="BE1359">
        <v>1</v>
      </c>
      <c r="BG1359" t="s">
        <v>5304</v>
      </c>
      <c r="BI1359" t="s">
        <v>451</v>
      </c>
      <c r="BN1359" t="s">
        <v>4450</v>
      </c>
      <c r="BO1359" t="s">
        <v>5132</v>
      </c>
      <c r="BP1359" t="s">
        <v>5182</v>
      </c>
    </row>
    <row r="1360" spans="3:71" x14ac:dyDescent="0.2">
      <c r="C1360" t="s">
        <v>94</v>
      </c>
      <c r="E1360" t="s">
        <v>4263</v>
      </c>
      <c r="F1360" t="s">
        <v>4264</v>
      </c>
      <c r="G1360" t="s">
        <v>4265</v>
      </c>
      <c r="H1360" s="1">
        <v>46006</v>
      </c>
      <c r="J1360" t="s">
        <v>4697</v>
      </c>
      <c r="K1360">
        <v>14</v>
      </c>
      <c r="L1360" t="s">
        <v>4783</v>
      </c>
      <c r="M1360" t="s">
        <v>3525</v>
      </c>
      <c r="N1360" t="s">
        <v>4668</v>
      </c>
      <c r="O1360" t="s">
        <v>98</v>
      </c>
      <c r="P1360" t="s">
        <v>99</v>
      </c>
      <c r="Q1360">
        <f t="shared" si="333"/>
        <v>31</v>
      </c>
      <c r="R1360" s="3">
        <v>1150000</v>
      </c>
      <c r="S1360" s="3">
        <v>191666.66666666666</v>
      </c>
      <c r="T1360" s="20">
        <v>0</v>
      </c>
      <c r="U1360" s="3">
        <f t="shared" si="327"/>
        <v>0</v>
      </c>
      <c r="V1360" s="21"/>
      <c r="W1360" s="3">
        <v>4607.3717948717949</v>
      </c>
      <c r="X1360" s="3">
        <v>2662.037037037037</v>
      </c>
      <c r="Y1360" s="22">
        <v>479.16666666666663</v>
      </c>
      <c r="Z1360">
        <v>75</v>
      </c>
      <c r="AB1360" s="3">
        <v>0</v>
      </c>
      <c r="AC1360" s="3">
        <v>4167</v>
      </c>
      <c r="AD1360" s="3">
        <f t="shared" si="339"/>
        <v>203657.24216524215</v>
      </c>
      <c r="AE1360" s="3">
        <v>13617.5</v>
      </c>
      <c r="AG1360" s="3">
        <f t="shared" si="334"/>
        <v>217274.74216524215</v>
      </c>
      <c r="AJ1360" s="3">
        <v>0</v>
      </c>
      <c r="AK1360" t="s">
        <v>100</v>
      </c>
      <c r="AM1360" s="23">
        <v>8.5000000000000006E-2</v>
      </c>
      <c r="AN1360" s="24">
        <f t="shared" si="325"/>
        <v>217274.74216524215</v>
      </c>
      <c r="AO1360" s="25">
        <f t="shared" si="330"/>
        <v>18468.353084045582</v>
      </c>
      <c r="AP1360" s="3">
        <f t="shared" si="340"/>
        <v>29700</v>
      </c>
      <c r="AQ1360" s="24">
        <f t="shared" si="331"/>
        <v>2524.5</v>
      </c>
      <c r="AR1360" s="24">
        <f t="shared" si="332"/>
        <v>267967.59524928773</v>
      </c>
      <c r="AS1360" s="24">
        <f t="shared" si="335"/>
        <v>246974.74216524215</v>
      </c>
      <c r="AT1360" t="s">
        <v>101</v>
      </c>
      <c r="AU1360" t="s">
        <v>101</v>
      </c>
      <c r="AV1360" t="s">
        <v>101</v>
      </c>
      <c r="AW1360">
        <v>2047500</v>
      </c>
      <c r="AX1360" t="s">
        <v>102</v>
      </c>
      <c r="AY1360">
        <v>108.643</v>
      </c>
      <c r="AZ1360" s="3">
        <f t="shared" si="336"/>
        <v>2466.4966472693845</v>
      </c>
      <c r="BA1360" s="24">
        <f t="shared" si="337"/>
        <v>246974.74216524215</v>
      </c>
      <c r="BB1360" s="24">
        <f t="shared" si="338"/>
        <v>20992.853084045579</v>
      </c>
      <c r="BD1360" t="s">
        <v>103</v>
      </c>
      <c r="BE1360">
        <v>1</v>
      </c>
      <c r="BG1360" t="s">
        <v>5304</v>
      </c>
      <c r="BI1360" t="s">
        <v>4266</v>
      </c>
      <c r="BN1360" t="s">
        <v>5197</v>
      </c>
      <c r="BO1360" t="s">
        <v>5197</v>
      </c>
      <c r="BP1360" t="s">
        <v>5197</v>
      </c>
    </row>
    <row r="1361" spans="2:71" x14ac:dyDescent="0.2">
      <c r="C1361" t="s">
        <v>94</v>
      </c>
      <c r="E1361" t="s">
        <v>4267</v>
      </c>
      <c r="F1361" t="s">
        <v>4268</v>
      </c>
      <c r="G1361" t="s">
        <v>4269</v>
      </c>
      <c r="H1361" s="1">
        <v>46006</v>
      </c>
      <c r="J1361" t="s">
        <v>4702</v>
      </c>
      <c r="K1361">
        <v>13</v>
      </c>
      <c r="L1361" t="s">
        <v>4691</v>
      </c>
      <c r="M1361" t="s">
        <v>4444</v>
      </c>
      <c r="N1361" t="s">
        <v>4668</v>
      </c>
      <c r="O1361" t="s">
        <v>98</v>
      </c>
      <c r="P1361" t="s">
        <v>99</v>
      </c>
      <c r="Q1361">
        <f t="shared" si="333"/>
        <v>31</v>
      </c>
      <c r="R1361" s="3">
        <v>550000</v>
      </c>
      <c r="S1361" s="3">
        <v>91666.666666666672</v>
      </c>
      <c r="T1361" s="20">
        <v>0</v>
      </c>
      <c r="U1361" s="3">
        <f t="shared" si="327"/>
        <v>0</v>
      </c>
      <c r="V1361" s="21"/>
      <c r="W1361" s="3">
        <v>2203.5256410256411</v>
      </c>
      <c r="X1361" s="3">
        <v>1273.1481481481483</v>
      </c>
      <c r="Y1361" s="22">
        <v>229.16666666666669</v>
      </c>
      <c r="Z1361">
        <v>75</v>
      </c>
      <c r="AB1361" s="3">
        <v>0</v>
      </c>
      <c r="AC1361" s="3">
        <v>4167</v>
      </c>
      <c r="AD1361" s="3">
        <f t="shared" si="339"/>
        <v>99614.50712250713</v>
      </c>
      <c r="AE1361" s="3">
        <v>7046.666666666667</v>
      </c>
      <c r="AG1361" s="3">
        <f t="shared" si="334"/>
        <v>106661.1737891738</v>
      </c>
      <c r="AJ1361" s="3">
        <v>0</v>
      </c>
      <c r="AK1361" t="s">
        <v>100</v>
      </c>
      <c r="AM1361" s="23">
        <v>0.1</v>
      </c>
      <c r="AN1361" s="24">
        <f t="shared" ref="AN1361:AN1424" si="341">AG1361+AJ1361+AH1361+AI1361</f>
        <v>106661.1737891738</v>
      </c>
      <c r="AO1361" s="25">
        <f t="shared" si="330"/>
        <v>10666.117378917381</v>
      </c>
      <c r="AP1361" s="3">
        <f t="shared" si="340"/>
        <v>29700</v>
      </c>
      <c r="AQ1361" s="24">
        <f t="shared" si="331"/>
        <v>2970</v>
      </c>
      <c r="AR1361" s="24">
        <f t="shared" si="332"/>
        <v>149997.29116809118</v>
      </c>
      <c r="AS1361" s="24">
        <f t="shared" si="335"/>
        <v>136361.1737891738</v>
      </c>
      <c r="AT1361" t="s">
        <v>101</v>
      </c>
      <c r="AU1361" t="s">
        <v>101</v>
      </c>
      <c r="AV1361" t="s">
        <v>101</v>
      </c>
      <c r="AW1361" t="s">
        <v>5054</v>
      </c>
      <c r="AX1361" t="s">
        <v>102</v>
      </c>
      <c r="AY1361">
        <v>108.643</v>
      </c>
      <c r="AZ1361" s="3">
        <f t="shared" si="336"/>
        <v>1380.6438626334984</v>
      </c>
      <c r="BA1361" s="24">
        <f t="shared" si="337"/>
        <v>136361.1737891738</v>
      </c>
      <c r="BB1361" s="24">
        <f t="shared" si="338"/>
        <v>13636.117378917377</v>
      </c>
      <c r="BD1361" t="s">
        <v>103</v>
      </c>
      <c r="BE1361">
        <v>1</v>
      </c>
      <c r="BG1361" t="s">
        <v>5304</v>
      </c>
      <c r="BI1361" t="s">
        <v>451</v>
      </c>
      <c r="BN1361" t="s">
        <v>5157</v>
      </c>
      <c r="BO1361" t="s">
        <v>5132</v>
      </c>
      <c r="BP1361" t="s">
        <v>5182</v>
      </c>
    </row>
    <row r="1362" spans="2:71" x14ac:dyDescent="0.2">
      <c r="C1362" t="s">
        <v>94</v>
      </c>
      <c r="E1362" t="s">
        <v>4270</v>
      </c>
      <c r="F1362" t="s">
        <v>4271</v>
      </c>
      <c r="G1362" t="s">
        <v>4272</v>
      </c>
      <c r="H1362" s="1">
        <v>46006</v>
      </c>
      <c r="J1362" t="s">
        <v>151</v>
      </c>
      <c r="K1362">
        <v>16</v>
      </c>
      <c r="L1362" t="s">
        <v>4691</v>
      </c>
      <c r="M1362" t="s">
        <v>4444</v>
      </c>
      <c r="N1362" t="s">
        <v>4668</v>
      </c>
      <c r="O1362" t="s">
        <v>98</v>
      </c>
      <c r="P1362" t="s">
        <v>99</v>
      </c>
      <c r="Q1362">
        <f t="shared" si="333"/>
        <v>31</v>
      </c>
      <c r="R1362" s="3">
        <v>1250000</v>
      </c>
      <c r="S1362" s="3">
        <v>208333.33333333334</v>
      </c>
      <c r="T1362" s="20">
        <v>0</v>
      </c>
      <c r="U1362" s="3">
        <f t="shared" si="327"/>
        <v>0</v>
      </c>
      <c r="V1362" s="21"/>
      <c r="W1362" s="3">
        <v>5008.0128205128203</v>
      </c>
      <c r="X1362" s="3">
        <v>2893.5185185185187</v>
      </c>
      <c r="Y1362" s="22">
        <v>520.83333333333337</v>
      </c>
      <c r="Z1362">
        <v>75</v>
      </c>
      <c r="AB1362" s="3">
        <v>0</v>
      </c>
      <c r="AC1362" s="3">
        <v>4167</v>
      </c>
      <c r="AD1362" s="3">
        <f t="shared" si="339"/>
        <v>220997.69800569801</v>
      </c>
      <c r="AE1362" s="3">
        <v>7046.666666666667</v>
      </c>
      <c r="AG1362" s="3">
        <f t="shared" si="334"/>
        <v>228044.36467236467</v>
      </c>
      <c r="AJ1362" s="3">
        <v>0</v>
      </c>
      <c r="AK1362" t="s">
        <v>100</v>
      </c>
      <c r="AM1362" s="23">
        <v>0.1</v>
      </c>
      <c r="AN1362" s="24">
        <f t="shared" si="341"/>
        <v>228044.36467236467</v>
      </c>
      <c r="AO1362" s="25">
        <f t="shared" si="330"/>
        <v>22804.436467236468</v>
      </c>
      <c r="AP1362" s="3">
        <f t="shared" si="340"/>
        <v>29700</v>
      </c>
      <c r="AQ1362" s="24">
        <f t="shared" si="331"/>
        <v>2970</v>
      </c>
      <c r="AR1362" s="24">
        <f t="shared" si="332"/>
        <v>283518.80113960116</v>
      </c>
      <c r="AS1362" s="24">
        <f t="shared" si="335"/>
        <v>257744.36467236467</v>
      </c>
      <c r="AT1362" t="s">
        <v>134</v>
      </c>
      <c r="AU1362" t="s">
        <v>134</v>
      </c>
      <c r="AV1362" t="s">
        <v>135</v>
      </c>
      <c r="AW1362">
        <v>37208</v>
      </c>
      <c r="AX1362" t="s">
        <v>136</v>
      </c>
      <c r="AY1362">
        <v>94.088300000000004</v>
      </c>
      <c r="AZ1362" s="3">
        <f t="shared" si="336"/>
        <v>3013.3268550882644</v>
      </c>
      <c r="BA1362" s="24">
        <f t="shared" si="337"/>
        <v>257744.36467236467</v>
      </c>
      <c r="BB1362" s="24">
        <f t="shared" si="338"/>
        <v>25774.43646723649</v>
      </c>
      <c r="BD1362" t="s">
        <v>103</v>
      </c>
      <c r="BE1362">
        <v>1</v>
      </c>
      <c r="BG1362" t="s">
        <v>5305</v>
      </c>
      <c r="BI1362" t="s">
        <v>435</v>
      </c>
      <c r="BN1362" t="s">
        <v>5119</v>
      </c>
      <c r="BO1362" t="s">
        <v>5132</v>
      </c>
      <c r="BP1362" t="s">
        <v>5091</v>
      </c>
      <c r="BS1362" t="e">
        <f>_xlfn.XLOOKUP(AV1362,#REF!,#REF!)</f>
        <v>#REF!</v>
      </c>
    </row>
    <row r="1363" spans="2:71" x14ac:dyDescent="0.2">
      <c r="C1363" t="s">
        <v>94</v>
      </c>
      <c r="E1363" t="s">
        <v>4273</v>
      </c>
      <c r="F1363" t="s">
        <v>4274</v>
      </c>
      <c r="G1363" t="s">
        <v>4275</v>
      </c>
      <c r="H1363" s="1">
        <v>46006</v>
      </c>
      <c r="J1363" t="s">
        <v>4708</v>
      </c>
      <c r="K1363">
        <v>12</v>
      </c>
      <c r="L1363" t="s">
        <v>4691</v>
      </c>
      <c r="M1363" t="s">
        <v>4444</v>
      </c>
      <c r="N1363" t="s">
        <v>4668</v>
      </c>
      <c r="O1363" t="s">
        <v>98</v>
      </c>
      <c r="P1363" t="s">
        <v>99</v>
      </c>
      <c r="Q1363">
        <f t="shared" si="333"/>
        <v>31</v>
      </c>
      <c r="R1363" s="3">
        <v>375000</v>
      </c>
      <c r="S1363" s="3">
        <v>62500</v>
      </c>
      <c r="T1363" s="20">
        <v>0</v>
      </c>
      <c r="U1363" s="3">
        <f t="shared" si="327"/>
        <v>0</v>
      </c>
      <c r="V1363" s="21"/>
      <c r="W1363" s="3">
        <v>1502.403846153846</v>
      </c>
      <c r="X1363" s="3">
        <v>868.05555555555554</v>
      </c>
      <c r="Y1363" s="22">
        <v>156.25</v>
      </c>
      <c r="Z1363">
        <v>75</v>
      </c>
      <c r="AB1363" s="3">
        <v>0</v>
      </c>
      <c r="AC1363" s="3">
        <v>4167</v>
      </c>
      <c r="AD1363" s="3">
        <f t="shared" si="339"/>
        <v>69268.709401709406</v>
      </c>
      <c r="AE1363" s="3">
        <v>7046.666666666667</v>
      </c>
      <c r="AG1363" s="3">
        <f t="shared" si="334"/>
        <v>76315.376068376077</v>
      </c>
      <c r="AJ1363" s="3">
        <v>0</v>
      </c>
      <c r="AK1363" t="s">
        <v>100</v>
      </c>
      <c r="AM1363" s="23">
        <v>0.1</v>
      </c>
      <c r="AN1363" s="24">
        <f t="shared" si="341"/>
        <v>76315.376068376077</v>
      </c>
      <c r="AO1363" s="25">
        <f t="shared" si="330"/>
        <v>7631.5376068376081</v>
      </c>
      <c r="AP1363" s="3">
        <f t="shared" si="340"/>
        <v>29700</v>
      </c>
      <c r="AQ1363" s="24">
        <f t="shared" si="331"/>
        <v>2970</v>
      </c>
      <c r="AR1363" s="24">
        <f t="shared" si="332"/>
        <v>116616.91367521368</v>
      </c>
      <c r="AS1363" s="24">
        <f t="shared" si="335"/>
        <v>106015.37606837608</v>
      </c>
      <c r="AT1363" t="s">
        <v>632</v>
      </c>
      <c r="AU1363" t="s">
        <v>632</v>
      </c>
      <c r="AV1363" t="s">
        <v>633</v>
      </c>
      <c r="AW1363" t="s">
        <v>4979</v>
      </c>
      <c r="AX1363" t="s">
        <v>157</v>
      </c>
      <c r="AY1363">
        <v>125.569</v>
      </c>
      <c r="AZ1363" s="3">
        <f t="shared" si="336"/>
        <v>928.70783135338877</v>
      </c>
      <c r="BA1363" s="24">
        <f t="shared" si="337"/>
        <v>106015.37606837608</v>
      </c>
      <c r="BB1363" s="24">
        <f t="shared" si="338"/>
        <v>10601.537606837606</v>
      </c>
      <c r="BD1363" t="s">
        <v>103</v>
      </c>
      <c r="BE1363">
        <v>1</v>
      </c>
      <c r="BG1363" t="s">
        <v>5310</v>
      </c>
      <c r="BI1363" t="s">
        <v>451</v>
      </c>
      <c r="BN1363" t="s">
        <v>5139</v>
      </c>
      <c r="BO1363" t="s">
        <v>5074</v>
      </c>
      <c r="BP1363" t="s">
        <v>5144</v>
      </c>
      <c r="BS1363" t="e">
        <f>_xlfn.XLOOKUP(AV1363,#REF!,#REF!)</f>
        <v>#REF!</v>
      </c>
    </row>
    <row r="1364" spans="2:71" x14ac:dyDescent="0.2">
      <c r="C1364" t="s">
        <v>94</v>
      </c>
      <c r="E1364" t="s">
        <v>4276</v>
      </c>
      <c r="F1364" t="s">
        <v>4277</v>
      </c>
      <c r="G1364" t="s">
        <v>4278</v>
      </c>
      <c r="H1364" s="1">
        <v>46006</v>
      </c>
      <c r="J1364" t="s">
        <v>4697</v>
      </c>
      <c r="K1364">
        <v>14</v>
      </c>
      <c r="L1364" t="s">
        <v>4691</v>
      </c>
      <c r="M1364" t="s">
        <v>4444</v>
      </c>
      <c r="N1364" t="s">
        <v>4668</v>
      </c>
      <c r="O1364" t="s">
        <v>98</v>
      </c>
      <c r="P1364" t="s">
        <v>99</v>
      </c>
      <c r="Q1364">
        <f t="shared" si="333"/>
        <v>31</v>
      </c>
      <c r="R1364" s="3">
        <v>797500</v>
      </c>
      <c r="S1364" s="3">
        <v>132916.66666666666</v>
      </c>
      <c r="T1364" s="20">
        <v>0</v>
      </c>
      <c r="U1364" s="3">
        <f t="shared" si="327"/>
        <v>0</v>
      </c>
      <c r="V1364" s="21"/>
      <c r="W1364" s="3">
        <v>3195.1121794871797</v>
      </c>
      <c r="X1364" s="3">
        <v>1846.0648148148148</v>
      </c>
      <c r="Y1364" s="22">
        <v>332.29166666666663</v>
      </c>
      <c r="Z1364">
        <v>75</v>
      </c>
      <c r="AB1364" s="3">
        <v>0</v>
      </c>
      <c r="AC1364" s="3">
        <v>4167</v>
      </c>
      <c r="AD1364" s="3">
        <f t="shared" si="339"/>
        <v>142532.1353276353</v>
      </c>
      <c r="AE1364" s="3">
        <v>7046.666666666667</v>
      </c>
      <c r="AG1364" s="3">
        <f t="shared" si="334"/>
        <v>149578.80199430196</v>
      </c>
      <c r="AJ1364" s="3">
        <v>0</v>
      </c>
      <c r="AK1364" t="s">
        <v>100</v>
      </c>
      <c r="AM1364" s="23">
        <v>0.1</v>
      </c>
      <c r="AN1364" s="24">
        <f t="shared" si="341"/>
        <v>149578.80199430196</v>
      </c>
      <c r="AO1364" s="25">
        <f t="shared" si="330"/>
        <v>14957.880199430198</v>
      </c>
      <c r="AP1364" s="3">
        <f t="shared" si="340"/>
        <v>29700</v>
      </c>
      <c r="AQ1364" s="24">
        <f t="shared" si="331"/>
        <v>2970</v>
      </c>
      <c r="AR1364" s="24">
        <f t="shared" si="332"/>
        <v>197206.68219373215</v>
      </c>
      <c r="AS1364" s="24">
        <f t="shared" si="335"/>
        <v>179278.80199430196</v>
      </c>
      <c r="AT1364" t="s">
        <v>101</v>
      </c>
      <c r="AU1364" t="s">
        <v>101</v>
      </c>
      <c r="AV1364" t="s">
        <v>101</v>
      </c>
      <c r="AW1364">
        <v>2041128</v>
      </c>
      <c r="AX1364" t="s">
        <v>102</v>
      </c>
      <c r="AY1364">
        <v>108.643</v>
      </c>
      <c r="AZ1364" s="3">
        <f t="shared" si="336"/>
        <v>1815.1807497375087</v>
      </c>
      <c r="BA1364" s="24">
        <f t="shared" si="337"/>
        <v>179278.80199430196</v>
      </c>
      <c r="BB1364" s="24">
        <f t="shared" si="338"/>
        <v>17927.88019943019</v>
      </c>
      <c r="BD1364" t="s">
        <v>103</v>
      </c>
      <c r="BE1364">
        <v>1</v>
      </c>
      <c r="BG1364" t="s">
        <v>5304</v>
      </c>
      <c r="BI1364" t="s">
        <v>540</v>
      </c>
      <c r="BN1364" t="s">
        <v>5119</v>
      </c>
      <c r="BO1364" t="s">
        <v>4805</v>
      </c>
      <c r="BP1364" t="s">
        <v>3298</v>
      </c>
    </row>
    <row r="1365" spans="2:71" x14ac:dyDescent="0.2">
      <c r="C1365" t="s">
        <v>94</v>
      </c>
      <c r="E1365" t="s">
        <v>4279</v>
      </c>
      <c r="F1365" t="s">
        <v>4280</v>
      </c>
      <c r="G1365" t="s">
        <v>4281</v>
      </c>
      <c r="H1365" s="1">
        <v>46006</v>
      </c>
      <c r="J1365" t="s">
        <v>4708</v>
      </c>
      <c r="K1365">
        <v>12</v>
      </c>
      <c r="L1365" t="s">
        <v>4703</v>
      </c>
      <c r="M1365" t="s">
        <v>4849</v>
      </c>
      <c r="N1365" t="s">
        <v>4911</v>
      </c>
      <c r="O1365" t="s">
        <v>98</v>
      </c>
      <c r="P1365" t="s">
        <v>99</v>
      </c>
      <c r="Q1365">
        <f t="shared" si="333"/>
        <v>31</v>
      </c>
      <c r="R1365" s="3">
        <v>390000</v>
      </c>
      <c r="S1365" s="3">
        <v>65000.000000000007</v>
      </c>
      <c r="T1365" s="20">
        <v>0</v>
      </c>
      <c r="U1365" s="3">
        <f t="shared" si="327"/>
        <v>0</v>
      </c>
      <c r="V1365" s="21"/>
      <c r="W1365" s="3">
        <v>1562.5</v>
      </c>
      <c r="X1365" s="3">
        <v>902.77777777777783</v>
      </c>
      <c r="Y1365" s="22">
        <v>162.5</v>
      </c>
      <c r="Z1365">
        <v>75</v>
      </c>
      <c r="AB1365" s="3">
        <v>0</v>
      </c>
      <c r="AC1365" s="3">
        <v>4167</v>
      </c>
      <c r="AD1365" s="3">
        <f t="shared" si="339"/>
        <v>71869.777777777781</v>
      </c>
      <c r="AE1365" s="3">
        <v>5687.5</v>
      </c>
      <c r="AG1365" s="3">
        <f t="shared" si="334"/>
        <v>77557.277777777781</v>
      </c>
      <c r="AJ1365" s="3">
        <v>0</v>
      </c>
      <c r="AK1365" t="s">
        <v>100</v>
      </c>
      <c r="AM1365" s="23">
        <v>8.5000000000000006E-2</v>
      </c>
      <c r="AN1365" s="24">
        <f t="shared" si="341"/>
        <v>77557.277777777781</v>
      </c>
      <c r="AO1365" s="25">
        <f t="shared" si="330"/>
        <v>6592.3686111111119</v>
      </c>
      <c r="AP1365" s="3">
        <v>0</v>
      </c>
      <c r="AQ1365" s="24">
        <f t="shared" si="331"/>
        <v>0</v>
      </c>
      <c r="AR1365" s="24">
        <f t="shared" si="332"/>
        <v>84149.646388888897</v>
      </c>
      <c r="AS1365" s="24">
        <f t="shared" si="335"/>
        <v>77557.277777777781</v>
      </c>
      <c r="AT1365" t="s">
        <v>632</v>
      </c>
      <c r="AU1365" t="s">
        <v>1837</v>
      </c>
      <c r="AV1365" t="s">
        <v>1838</v>
      </c>
      <c r="AW1365" t="s">
        <v>4949</v>
      </c>
      <c r="AX1365" t="s">
        <v>169</v>
      </c>
      <c r="AY1365">
        <v>1</v>
      </c>
      <c r="AZ1365" s="3">
        <f t="shared" si="336"/>
        <v>84149.646388888897</v>
      </c>
      <c r="BA1365" s="24">
        <f t="shared" si="337"/>
        <v>77557.277777777781</v>
      </c>
      <c r="BB1365" s="24">
        <f t="shared" si="338"/>
        <v>6592.3686111111165</v>
      </c>
      <c r="BD1365" t="s">
        <v>103</v>
      </c>
      <c r="BE1365">
        <v>1</v>
      </c>
      <c r="BG1365" t="s">
        <v>5317</v>
      </c>
      <c r="BI1365" t="s">
        <v>312</v>
      </c>
      <c r="BN1365">
        <v>0</v>
      </c>
      <c r="BO1365" t="s">
        <v>5061</v>
      </c>
      <c r="BP1365" t="s">
        <v>5144</v>
      </c>
      <c r="BS1365" t="e">
        <f>_xlfn.XLOOKUP(AV1365,#REF!,#REF!)</f>
        <v>#REF!</v>
      </c>
    </row>
    <row r="1366" spans="2:71" x14ac:dyDescent="0.2">
      <c r="C1366" t="s">
        <v>94</v>
      </c>
      <c r="E1366" t="s">
        <v>4282</v>
      </c>
      <c r="F1366" t="s">
        <v>4283</v>
      </c>
      <c r="G1366" t="s">
        <v>4284</v>
      </c>
      <c r="H1366" s="1">
        <v>46006</v>
      </c>
      <c r="J1366" t="s">
        <v>4678</v>
      </c>
      <c r="K1366">
        <v>15</v>
      </c>
      <c r="L1366" t="s">
        <v>4691</v>
      </c>
      <c r="M1366" t="s">
        <v>4444</v>
      </c>
      <c r="N1366" t="s">
        <v>4668</v>
      </c>
      <c r="O1366" t="s">
        <v>98</v>
      </c>
      <c r="P1366" t="s">
        <v>99</v>
      </c>
      <c r="Q1366">
        <f t="shared" si="333"/>
        <v>31</v>
      </c>
      <c r="R1366" s="3">
        <v>1100000</v>
      </c>
      <c r="S1366" s="3">
        <v>183333.33333333334</v>
      </c>
      <c r="T1366" s="20">
        <v>0</v>
      </c>
      <c r="U1366" s="3">
        <f t="shared" si="327"/>
        <v>0</v>
      </c>
      <c r="V1366" s="21"/>
      <c r="W1366" s="3">
        <v>4407.0512820512822</v>
      </c>
      <c r="X1366" s="3">
        <v>2546.2962962962965</v>
      </c>
      <c r="Y1366" s="22">
        <v>458.33333333333337</v>
      </c>
      <c r="Z1366">
        <v>75</v>
      </c>
      <c r="AB1366" s="3">
        <v>0</v>
      </c>
      <c r="AC1366" s="3">
        <v>4167</v>
      </c>
      <c r="AD1366" s="3">
        <f t="shared" si="339"/>
        <v>194987.01424501426</v>
      </c>
      <c r="AE1366" s="3">
        <v>7046.666666666667</v>
      </c>
      <c r="AG1366" s="3">
        <f t="shared" si="334"/>
        <v>202033.68091168092</v>
      </c>
      <c r="AJ1366" s="3">
        <v>0</v>
      </c>
      <c r="AK1366" t="s">
        <v>100</v>
      </c>
      <c r="AM1366" s="23">
        <v>0.1</v>
      </c>
      <c r="AN1366" s="24">
        <f t="shared" si="341"/>
        <v>202033.68091168092</v>
      </c>
      <c r="AO1366" s="25">
        <f t="shared" si="330"/>
        <v>20203.368091168093</v>
      </c>
      <c r="AP1366" s="3">
        <f>+(29700/31)*Q1366</f>
        <v>29700</v>
      </c>
      <c r="AQ1366" s="24">
        <f t="shared" si="331"/>
        <v>2970</v>
      </c>
      <c r="AR1366" s="24">
        <f t="shared" si="332"/>
        <v>254907.049002849</v>
      </c>
      <c r="AS1366" s="24">
        <f t="shared" si="335"/>
        <v>231733.68091168092</v>
      </c>
      <c r="AT1366" t="s">
        <v>632</v>
      </c>
      <c r="AU1366" t="s">
        <v>632</v>
      </c>
      <c r="AV1366" t="s">
        <v>633</v>
      </c>
      <c r="AW1366" t="s">
        <v>4862</v>
      </c>
      <c r="AX1366" t="s">
        <v>157</v>
      </c>
      <c r="AY1366">
        <v>125.569</v>
      </c>
      <c r="AZ1366" s="3">
        <f t="shared" si="336"/>
        <v>2030.0157602819884</v>
      </c>
      <c r="BA1366" s="24">
        <f t="shared" si="337"/>
        <v>231733.68091168092</v>
      </c>
      <c r="BB1366" s="24">
        <f t="shared" si="338"/>
        <v>23173.368091168086</v>
      </c>
      <c r="BD1366" t="s">
        <v>103</v>
      </c>
      <c r="BE1366">
        <v>1</v>
      </c>
      <c r="BG1366" t="s">
        <v>5310</v>
      </c>
      <c r="BI1366" t="s">
        <v>540</v>
      </c>
      <c r="BN1366" t="s">
        <v>5148</v>
      </c>
      <c r="BO1366" t="s">
        <v>5132</v>
      </c>
      <c r="BP1366" t="s">
        <v>5144</v>
      </c>
      <c r="BS1366" t="e">
        <f>_xlfn.XLOOKUP(AV1366,#REF!,#REF!)</f>
        <v>#REF!</v>
      </c>
    </row>
    <row r="1367" spans="2:71" x14ac:dyDescent="0.2">
      <c r="C1367" t="s">
        <v>94</v>
      </c>
      <c r="E1367" t="s">
        <v>4285</v>
      </c>
      <c r="F1367" t="s">
        <v>4286</v>
      </c>
      <c r="G1367" t="s">
        <v>4287</v>
      </c>
      <c r="H1367" s="1">
        <v>46006</v>
      </c>
      <c r="J1367" t="s">
        <v>4778</v>
      </c>
      <c r="K1367">
        <v>11</v>
      </c>
      <c r="L1367" t="s">
        <v>4703</v>
      </c>
      <c r="M1367" t="s">
        <v>293</v>
      </c>
      <c r="N1367" t="s">
        <v>4911</v>
      </c>
      <c r="O1367" t="s">
        <v>98</v>
      </c>
      <c r="P1367" t="s">
        <v>99</v>
      </c>
      <c r="Q1367">
        <f t="shared" si="333"/>
        <v>31</v>
      </c>
      <c r="R1367" s="3">
        <v>290000</v>
      </c>
      <c r="S1367" s="3">
        <v>48333.333333333336</v>
      </c>
      <c r="T1367" s="20">
        <v>0</v>
      </c>
      <c r="U1367" s="3">
        <f t="shared" si="327"/>
        <v>0</v>
      </c>
      <c r="V1367" s="21"/>
      <c r="W1367" s="3">
        <v>1161.8589743589744</v>
      </c>
      <c r="X1367" s="3">
        <v>671.2962962962963</v>
      </c>
      <c r="Y1367" s="22">
        <v>120.83333333333334</v>
      </c>
      <c r="Z1367">
        <v>75</v>
      </c>
      <c r="AB1367" s="3">
        <v>0</v>
      </c>
      <c r="AC1367" s="3">
        <v>4167</v>
      </c>
      <c r="AD1367" s="3">
        <f t="shared" si="339"/>
        <v>54529.321937321947</v>
      </c>
      <c r="AE1367" s="3">
        <v>5687.5</v>
      </c>
      <c r="AG1367" s="3">
        <f t="shared" si="334"/>
        <v>60216.821937321947</v>
      </c>
      <c r="AJ1367" s="3">
        <v>0</v>
      </c>
      <c r="AK1367" t="s">
        <v>100</v>
      </c>
      <c r="AM1367" s="23">
        <v>8.5000000000000006E-2</v>
      </c>
      <c r="AN1367" s="24">
        <f t="shared" si="341"/>
        <v>60216.821937321947</v>
      </c>
      <c r="AO1367" s="25">
        <f t="shared" si="330"/>
        <v>5118.4298646723655</v>
      </c>
      <c r="AP1367" s="3">
        <v>0</v>
      </c>
      <c r="AQ1367" s="24">
        <f t="shared" si="331"/>
        <v>0</v>
      </c>
      <c r="AR1367" s="24">
        <f t="shared" si="332"/>
        <v>65335.251801994309</v>
      </c>
      <c r="AS1367" s="24">
        <f t="shared" si="335"/>
        <v>60216.821937321947</v>
      </c>
      <c r="AT1367" t="s">
        <v>4805</v>
      </c>
      <c r="AU1367" t="s">
        <v>1837</v>
      </c>
      <c r="AV1367" t="s">
        <v>1838</v>
      </c>
      <c r="AW1367">
        <v>1500400</v>
      </c>
      <c r="AX1367" t="s">
        <v>169</v>
      </c>
      <c r="AY1367">
        <v>1</v>
      </c>
      <c r="AZ1367" s="3">
        <f t="shared" si="336"/>
        <v>65335.251801994309</v>
      </c>
      <c r="BA1367" s="24">
        <f t="shared" si="337"/>
        <v>60216.821937321947</v>
      </c>
      <c r="BB1367" s="24">
        <f t="shared" si="338"/>
        <v>5118.4298646723619</v>
      </c>
      <c r="BD1367" t="s">
        <v>103</v>
      </c>
      <c r="BE1367">
        <v>1</v>
      </c>
      <c r="BG1367" t="s">
        <v>5317</v>
      </c>
      <c r="BI1367" t="s">
        <v>262</v>
      </c>
      <c r="BN1367" t="s">
        <v>5109</v>
      </c>
      <c r="BO1367" t="s">
        <v>5061</v>
      </c>
      <c r="BP1367" t="s">
        <v>5062</v>
      </c>
      <c r="BS1367" t="e">
        <f>_xlfn.XLOOKUP(AV1367,#REF!,#REF!)</f>
        <v>#REF!</v>
      </c>
    </row>
    <row r="1368" spans="2:71" x14ac:dyDescent="0.2">
      <c r="C1368" t="s">
        <v>94</v>
      </c>
      <c r="E1368" t="s">
        <v>4288</v>
      </c>
      <c r="F1368" t="s">
        <v>4289</v>
      </c>
      <c r="G1368" t="s">
        <v>4290</v>
      </c>
      <c r="H1368" s="1">
        <v>46009</v>
      </c>
      <c r="J1368" t="s">
        <v>151</v>
      </c>
      <c r="K1368">
        <v>16</v>
      </c>
      <c r="L1368" t="s">
        <v>4806</v>
      </c>
      <c r="M1368" t="s">
        <v>113</v>
      </c>
      <c r="N1368" t="s">
        <v>4807</v>
      </c>
      <c r="O1368" t="s">
        <v>98</v>
      </c>
      <c r="P1368" t="s">
        <v>99</v>
      </c>
      <c r="Q1368">
        <f t="shared" si="333"/>
        <v>31</v>
      </c>
      <c r="R1368" s="3">
        <v>1150000</v>
      </c>
      <c r="S1368" s="3">
        <v>191666.66666666666</v>
      </c>
      <c r="T1368" s="20">
        <v>0</v>
      </c>
      <c r="U1368" s="3">
        <f t="shared" si="327"/>
        <v>0</v>
      </c>
      <c r="V1368" s="21"/>
      <c r="W1368" s="3">
        <v>4607.3717948717949</v>
      </c>
      <c r="X1368" s="3">
        <v>2662.037037037037</v>
      </c>
      <c r="Y1368" s="22">
        <v>479.16666666666663</v>
      </c>
      <c r="Z1368">
        <v>75</v>
      </c>
      <c r="AB1368" s="3">
        <v>0</v>
      </c>
      <c r="AC1368" s="3">
        <v>4167</v>
      </c>
      <c r="AD1368" s="3">
        <f t="shared" si="339"/>
        <v>203657.24216524215</v>
      </c>
      <c r="AE1368" s="3">
        <v>0</v>
      </c>
      <c r="AG1368" s="3">
        <f t="shared" si="334"/>
        <v>203657.24216524215</v>
      </c>
      <c r="AJ1368" s="3">
        <v>0</v>
      </c>
      <c r="AK1368" t="s">
        <v>100</v>
      </c>
      <c r="AM1368" s="23">
        <v>8.5000000000000006E-2</v>
      </c>
      <c r="AN1368" s="24">
        <f t="shared" si="341"/>
        <v>203657.24216524215</v>
      </c>
      <c r="AO1368" s="25">
        <f t="shared" si="330"/>
        <v>17310.865584045583</v>
      </c>
      <c r="AP1368" s="3">
        <f t="shared" ref="AP1368:AP1376" si="342">+(29700/31)*Q1368</f>
        <v>29700</v>
      </c>
      <c r="AQ1368" s="24">
        <f t="shared" si="331"/>
        <v>2524.5</v>
      </c>
      <c r="AR1368" s="24">
        <f t="shared" si="332"/>
        <v>253192.60774928774</v>
      </c>
      <c r="AS1368" s="24">
        <f t="shared" si="335"/>
        <v>233357.24216524215</v>
      </c>
      <c r="AT1368" t="s">
        <v>101</v>
      </c>
      <c r="AU1368" t="s">
        <v>101</v>
      </c>
      <c r="AV1368" t="s">
        <v>101</v>
      </c>
      <c r="AW1368">
        <v>1005220</v>
      </c>
      <c r="AX1368" t="s">
        <v>102</v>
      </c>
      <c r="AY1368">
        <v>108.643</v>
      </c>
      <c r="AZ1368" s="3">
        <f t="shared" si="336"/>
        <v>2330.5008859225882</v>
      </c>
      <c r="BA1368" s="24">
        <f t="shared" si="337"/>
        <v>233357.24216524215</v>
      </c>
      <c r="BB1368" s="24">
        <f t="shared" si="338"/>
        <v>19835.36558404559</v>
      </c>
      <c r="BD1368" t="s">
        <v>103</v>
      </c>
      <c r="BE1368">
        <v>1</v>
      </c>
      <c r="BG1368" t="s">
        <v>5304</v>
      </c>
      <c r="BI1368" t="s">
        <v>104</v>
      </c>
      <c r="BN1368" t="s">
        <v>4806</v>
      </c>
      <c r="BO1368" t="s">
        <v>4806</v>
      </c>
      <c r="BP1368" t="s">
        <v>4806</v>
      </c>
    </row>
    <row r="1369" spans="2:71" x14ac:dyDescent="0.2">
      <c r="C1369" t="s">
        <v>94</v>
      </c>
      <c r="E1369" t="s">
        <v>4291</v>
      </c>
      <c r="F1369" t="s">
        <v>4292</v>
      </c>
      <c r="G1369" t="s">
        <v>4293</v>
      </c>
      <c r="H1369" s="1">
        <v>46013</v>
      </c>
      <c r="J1369" t="s">
        <v>4690</v>
      </c>
      <c r="K1369">
        <v>17</v>
      </c>
      <c r="L1369" t="s">
        <v>4616</v>
      </c>
      <c r="M1369" t="s">
        <v>4464</v>
      </c>
      <c r="N1369" t="s">
        <v>4668</v>
      </c>
      <c r="O1369" t="s">
        <v>98</v>
      </c>
      <c r="P1369" t="s">
        <v>99</v>
      </c>
      <c r="Q1369">
        <f t="shared" si="333"/>
        <v>31</v>
      </c>
      <c r="R1369" s="3">
        <v>2000000</v>
      </c>
      <c r="S1369" s="3">
        <v>333333.33333333331</v>
      </c>
      <c r="T1369" s="20">
        <v>0.15</v>
      </c>
      <c r="U1369" s="3">
        <f t="shared" si="327"/>
        <v>49999.999999999993</v>
      </c>
      <c r="V1369" s="21"/>
      <c r="W1369" s="3">
        <v>8012.8205128205118</v>
      </c>
      <c r="X1369" s="3">
        <v>4629.6296296296296</v>
      </c>
      <c r="Y1369" s="22">
        <v>833.33333333333326</v>
      </c>
      <c r="Z1369">
        <v>75</v>
      </c>
      <c r="AB1369" s="3">
        <v>0</v>
      </c>
      <c r="AC1369" s="3">
        <v>4167</v>
      </c>
      <c r="AD1369" s="3">
        <f t="shared" si="339"/>
        <v>401051.11680911673</v>
      </c>
      <c r="AE1369" s="3">
        <v>12402.5</v>
      </c>
      <c r="AG1369" s="3">
        <f t="shared" si="334"/>
        <v>413453.61680911673</v>
      </c>
      <c r="AJ1369" s="3">
        <v>0</v>
      </c>
      <c r="AK1369" t="s">
        <v>100</v>
      </c>
      <c r="AM1369" s="23">
        <v>0.05</v>
      </c>
      <c r="AN1369" s="24">
        <f t="shared" si="341"/>
        <v>413453.61680911673</v>
      </c>
      <c r="AO1369" s="25">
        <f t="shared" si="330"/>
        <v>20672.68084045584</v>
      </c>
      <c r="AP1369" s="3">
        <f t="shared" si="342"/>
        <v>29700</v>
      </c>
      <c r="AQ1369" s="24">
        <f t="shared" si="331"/>
        <v>1485</v>
      </c>
      <c r="AR1369" s="24">
        <f t="shared" si="332"/>
        <v>465311.2976495726</v>
      </c>
      <c r="AS1369" s="24">
        <f t="shared" si="335"/>
        <v>443153.61680911673</v>
      </c>
      <c r="AT1369" t="s">
        <v>101</v>
      </c>
      <c r="AU1369" t="s">
        <v>101</v>
      </c>
      <c r="AV1369" t="s">
        <v>101</v>
      </c>
      <c r="AW1369">
        <v>1007600</v>
      </c>
      <c r="AX1369" t="s">
        <v>102</v>
      </c>
      <c r="AY1369">
        <v>108.643</v>
      </c>
      <c r="AZ1369" s="3">
        <f t="shared" si="336"/>
        <v>4282.9385938309197</v>
      </c>
      <c r="BA1369" s="24">
        <f t="shared" si="337"/>
        <v>443153.61680911673</v>
      </c>
      <c r="BB1369" s="24">
        <f t="shared" si="338"/>
        <v>22157.680840455869</v>
      </c>
      <c r="BD1369" t="s">
        <v>103</v>
      </c>
      <c r="BE1369">
        <v>1</v>
      </c>
      <c r="BG1369" t="s">
        <v>5304</v>
      </c>
      <c r="BI1369" t="s">
        <v>516</v>
      </c>
      <c r="BN1369" t="s">
        <v>5160</v>
      </c>
      <c r="BO1369" t="s">
        <v>4725</v>
      </c>
      <c r="BP1369" t="s">
        <v>5066</v>
      </c>
    </row>
    <row r="1370" spans="2:71" x14ac:dyDescent="0.2">
      <c r="C1370" t="s">
        <v>94</v>
      </c>
      <c r="E1370" t="s">
        <v>4294</v>
      </c>
      <c r="F1370" t="s">
        <v>4295</v>
      </c>
      <c r="G1370" t="s">
        <v>4296</v>
      </c>
      <c r="H1370" s="1">
        <v>46013</v>
      </c>
      <c r="J1370" t="s">
        <v>4678</v>
      </c>
      <c r="K1370">
        <v>15</v>
      </c>
      <c r="L1370" t="s">
        <v>4691</v>
      </c>
      <c r="M1370" t="s">
        <v>4444</v>
      </c>
      <c r="N1370" t="s">
        <v>4668</v>
      </c>
      <c r="O1370" t="s">
        <v>98</v>
      </c>
      <c r="P1370" t="s">
        <v>99</v>
      </c>
      <c r="Q1370">
        <f t="shared" si="333"/>
        <v>31</v>
      </c>
      <c r="R1370" s="3">
        <v>1149000</v>
      </c>
      <c r="S1370" s="3">
        <v>191500</v>
      </c>
      <c r="T1370" s="20">
        <v>0</v>
      </c>
      <c r="U1370" s="3">
        <f t="shared" si="327"/>
        <v>0</v>
      </c>
      <c r="V1370" s="21"/>
      <c r="W1370" s="3">
        <v>4603.3653846153848</v>
      </c>
      <c r="X1370" s="3">
        <v>2659.7222222222222</v>
      </c>
      <c r="Y1370" s="22">
        <v>478.75</v>
      </c>
      <c r="Z1370">
        <v>75</v>
      </c>
      <c r="AB1370" s="3">
        <v>0</v>
      </c>
      <c r="AC1370" s="3">
        <v>4167</v>
      </c>
      <c r="AD1370" s="3">
        <f t="shared" si="339"/>
        <v>203483.83760683759</v>
      </c>
      <c r="AE1370" s="3">
        <v>7046.666666666667</v>
      </c>
      <c r="AG1370" s="3">
        <f t="shared" si="334"/>
        <v>210530.50427350425</v>
      </c>
      <c r="AJ1370" s="3">
        <v>0</v>
      </c>
      <c r="AK1370" t="s">
        <v>100</v>
      </c>
      <c r="AM1370" s="23">
        <v>0.1</v>
      </c>
      <c r="AN1370" s="24">
        <f t="shared" si="341"/>
        <v>210530.50427350425</v>
      </c>
      <c r="AO1370" s="25">
        <f t="shared" si="330"/>
        <v>21053.050427350427</v>
      </c>
      <c r="AP1370" s="3">
        <f t="shared" si="342"/>
        <v>29700</v>
      </c>
      <c r="AQ1370" s="24">
        <f t="shared" si="331"/>
        <v>2970</v>
      </c>
      <c r="AR1370" s="24">
        <f t="shared" si="332"/>
        <v>264253.5547008547</v>
      </c>
      <c r="AS1370" s="24">
        <f t="shared" si="335"/>
        <v>240230.50427350425</v>
      </c>
      <c r="AT1370" t="s">
        <v>134</v>
      </c>
      <c r="AU1370" t="s">
        <v>134</v>
      </c>
      <c r="AV1370" t="s">
        <v>135</v>
      </c>
      <c r="AW1370">
        <v>37946</v>
      </c>
      <c r="AX1370" t="s">
        <v>136</v>
      </c>
      <c r="AY1370">
        <v>94.088300000000004</v>
      </c>
      <c r="AZ1370" s="3">
        <f t="shared" si="336"/>
        <v>2808.5697658566974</v>
      </c>
      <c r="BA1370" s="24">
        <f t="shared" si="337"/>
        <v>240230.50427350425</v>
      </c>
      <c r="BB1370" s="24">
        <f t="shared" si="338"/>
        <v>24023.050427350448</v>
      </c>
      <c r="BD1370" t="s">
        <v>103</v>
      </c>
      <c r="BE1370">
        <v>1</v>
      </c>
      <c r="BG1370" t="s">
        <v>5305</v>
      </c>
      <c r="BI1370" t="s">
        <v>540</v>
      </c>
      <c r="BN1370" t="s">
        <v>5119</v>
      </c>
      <c r="BO1370" t="s">
        <v>5186</v>
      </c>
      <c r="BP1370" t="s">
        <v>5091</v>
      </c>
      <c r="BS1370" t="e">
        <f>_xlfn.XLOOKUP(AV1370,#REF!,#REF!)</f>
        <v>#REF!</v>
      </c>
    </row>
    <row r="1371" spans="2:71" x14ac:dyDescent="0.2">
      <c r="C1371" t="s">
        <v>94</v>
      </c>
      <c r="E1371" t="s">
        <v>4297</v>
      </c>
      <c r="F1371" t="s">
        <v>4298</v>
      </c>
      <c r="G1371" t="s">
        <v>4299</v>
      </c>
      <c r="H1371" s="1">
        <v>46013</v>
      </c>
      <c r="J1371" t="s">
        <v>4702</v>
      </c>
      <c r="K1371">
        <v>13</v>
      </c>
      <c r="L1371" t="s">
        <v>4783</v>
      </c>
      <c r="M1371" t="s">
        <v>3525</v>
      </c>
      <c r="N1371" t="s">
        <v>4668</v>
      </c>
      <c r="O1371" t="s">
        <v>98</v>
      </c>
      <c r="P1371" t="s">
        <v>99</v>
      </c>
      <c r="Q1371">
        <f t="shared" si="333"/>
        <v>31</v>
      </c>
      <c r="R1371" s="3">
        <v>675000</v>
      </c>
      <c r="S1371" s="3">
        <v>112500</v>
      </c>
      <c r="T1371" s="20">
        <v>0</v>
      </c>
      <c r="U1371" s="3">
        <f t="shared" si="327"/>
        <v>0</v>
      </c>
      <c r="V1371" s="21"/>
      <c r="W1371" s="3">
        <v>2704.3269230769233</v>
      </c>
      <c r="X1371" s="3">
        <v>1562.5</v>
      </c>
      <c r="Y1371" s="22">
        <v>281.25</v>
      </c>
      <c r="Z1371">
        <v>75</v>
      </c>
      <c r="AB1371" s="3">
        <v>0</v>
      </c>
      <c r="AC1371" s="3">
        <v>4167</v>
      </c>
      <c r="AD1371" s="3">
        <f t="shared" si="339"/>
        <v>121290.07692307692</v>
      </c>
      <c r="AE1371" s="3">
        <v>13617.5</v>
      </c>
      <c r="AG1371" s="3">
        <f t="shared" si="334"/>
        <v>134907.57692307694</v>
      </c>
      <c r="AJ1371" s="3">
        <v>0</v>
      </c>
      <c r="AK1371" t="s">
        <v>100</v>
      </c>
      <c r="AM1371" s="23">
        <v>8.5000000000000006E-2</v>
      </c>
      <c r="AN1371" s="24">
        <f t="shared" si="341"/>
        <v>134907.57692307694</v>
      </c>
      <c r="AO1371" s="25">
        <f t="shared" si="330"/>
        <v>11467.14403846154</v>
      </c>
      <c r="AP1371" s="3">
        <f t="shared" si="342"/>
        <v>29700</v>
      </c>
      <c r="AQ1371" s="24">
        <f t="shared" si="331"/>
        <v>2524.5</v>
      </c>
      <c r="AR1371" s="24">
        <f t="shared" si="332"/>
        <v>178599.22096153846</v>
      </c>
      <c r="AS1371" s="24">
        <f t="shared" si="335"/>
        <v>164607.57692307694</v>
      </c>
      <c r="AT1371" t="s">
        <v>134</v>
      </c>
      <c r="AU1371" t="s">
        <v>134</v>
      </c>
      <c r="AV1371" t="s">
        <v>135</v>
      </c>
      <c r="AW1371">
        <v>37214</v>
      </c>
      <c r="AX1371" t="s">
        <v>136</v>
      </c>
      <c r="AY1371">
        <v>94.088300000000004</v>
      </c>
      <c r="AZ1371" s="3">
        <f t="shared" si="336"/>
        <v>1898.2086078878931</v>
      </c>
      <c r="BA1371" s="24">
        <f t="shared" si="337"/>
        <v>164607.57692307694</v>
      </c>
      <c r="BB1371" s="24">
        <f t="shared" si="338"/>
        <v>13991.644038461527</v>
      </c>
      <c r="BD1371" t="s">
        <v>103</v>
      </c>
      <c r="BE1371">
        <v>1</v>
      </c>
      <c r="BG1371" t="s">
        <v>5305</v>
      </c>
      <c r="BI1371" t="s">
        <v>4266</v>
      </c>
      <c r="BN1371" t="s">
        <v>5197</v>
      </c>
      <c r="BO1371" t="s">
        <v>5071</v>
      </c>
      <c r="BP1371" t="s">
        <v>5072</v>
      </c>
      <c r="BS1371" t="e">
        <f>_xlfn.XLOOKUP(AV1371,#REF!,#REF!)</f>
        <v>#REF!</v>
      </c>
    </row>
    <row r="1372" spans="2:71" x14ac:dyDescent="0.2">
      <c r="C1372" t="s">
        <v>94</v>
      </c>
      <c r="E1372" t="s">
        <v>4300</v>
      </c>
      <c r="F1372" t="s">
        <v>4301</v>
      </c>
      <c r="G1372" t="s">
        <v>4302</v>
      </c>
      <c r="H1372" s="1">
        <v>45973</v>
      </c>
      <c r="J1372" t="s">
        <v>4708</v>
      </c>
      <c r="K1372">
        <v>12</v>
      </c>
      <c r="L1372" t="s">
        <v>4691</v>
      </c>
      <c r="M1372" t="s">
        <v>4444</v>
      </c>
      <c r="N1372" t="s">
        <v>4668</v>
      </c>
      <c r="O1372" t="s">
        <v>98</v>
      </c>
      <c r="P1372" t="s">
        <v>99</v>
      </c>
      <c r="Q1372">
        <f t="shared" si="333"/>
        <v>31</v>
      </c>
      <c r="R1372" s="3">
        <v>375000</v>
      </c>
      <c r="S1372" s="3">
        <v>62500</v>
      </c>
      <c r="T1372" s="20">
        <v>0</v>
      </c>
      <c r="U1372" s="3">
        <f t="shared" si="327"/>
        <v>0</v>
      </c>
      <c r="V1372" s="21"/>
      <c r="W1372" s="3">
        <v>1502.403846153846</v>
      </c>
      <c r="X1372" s="3">
        <v>868.05555555555554</v>
      </c>
      <c r="Y1372" s="22">
        <v>156.25</v>
      </c>
      <c r="Z1372">
        <v>75</v>
      </c>
      <c r="AB1372" s="3">
        <v>0</v>
      </c>
      <c r="AC1372" s="3">
        <v>4167</v>
      </c>
      <c r="AD1372" s="3">
        <f t="shared" si="339"/>
        <v>69268.709401709406</v>
      </c>
      <c r="AE1372" s="3">
        <v>7046.666666666667</v>
      </c>
      <c r="AG1372" s="3">
        <f t="shared" si="334"/>
        <v>76315.376068376077</v>
      </c>
      <c r="AJ1372" s="3">
        <v>0</v>
      </c>
      <c r="AK1372" t="s">
        <v>100</v>
      </c>
      <c r="AM1372" s="23">
        <v>0.1</v>
      </c>
      <c r="AN1372" s="24">
        <f t="shared" si="341"/>
        <v>76315.376068376077</v>
      </c>
      <c r="AO1372" s="25">
        <f t="shared" si="330"/>
        <v>7631.5376068376081</v>
      </c>
      <c r="AP1372" s="3">
        <f t="shared" si="342"/>
        <v>29700</v>
      </c>
      <c r="AQ1372" s="24">
        <f t="shared" si="331"/>
        <v>2970</v>
      </c>
      <c r="AR1372" s="24">
        <f t="shared" si="332"/>
        <v>116616.91367521368</v>
      </c>
      <c r="AS1372" s="24">
        <f t="shared" si="335"/>
        <v>106015.37606837608</v>
      </c>
      <c r="AT1372" t="s">
        <v>134</v>
      </c>
      <c r="AU1372" t="s">
        <v>134</v>
      </c>
      <c r="AV1372" t="s">
        <v>135</v>
      </c>
      <c r="AW1372">
        <v>90292</v>
      </c>
      <c r="AX1372" t="s">
        <v>136</v>
      </c>
      <c r="AY1372">
        <v>94.088300000000004</v>
      </c>
      <c r="AZ1372" s="3">
        <f t="shared" si="336"/>
        <v>1239.4411810524123</v>
      </c>
      <c r="BA1372" s="24">
        <f t="shared" si="337"/>
        <v>106015.37606837608</v>
      </c>
      <c r="BB1372" s="24">
        <f t="shared" si="338"/>
        <v>10601.537606837606</v>
      </c>
      <c r="BD1372" t="s">
        <v>103</v>
      </c>
      <c r="BE1372">
        <v>1</v>
      </c>
      <c r="BG1372" t="s">
        <v>5305</v>
      </c>
      <c r="BI1372" t="s">
        <v>451</v>
      </c>
      <c r="BN1372" t="s">
        <v>5139</v>
      </c>
      <c r="BO1372" t="s">
        <v>134</v>
      </c>
      <c r="BP1372" t="s">
        <v>5091</v>
      </c>
      <c r="BS1372" t="e">
        <f>_xlfn.XLOOKUP(AV1372,#REF!,#REF!)</f>
        <v>#REF!</v>
      </c>
    </row>
    <row r="1373" spans="2:71" x14ac:dyDescent="0.2">
      <c r="C1373" t="s">
        <v>94</v>
      </c>
      <c r="E1373" t="s">
        <v>4303</v>
      </c>
      <c r="F1373" t="s">
        <v>4304</v>
      </c>
      <c r="G1373" t="s">
        <v>4305</v>
      </c>
      <c r="H1373" s="1">
        <v>45973</v>
      </c>
      <c r="J1373" t="s">
        <v>4697</v>
      </c>
      <c r="K1373">
        <v>14</v>
      </c>
      <c r="L1373" t="s">
        <v>4691</v>
      </c>
      <c r="M1373" t="s">
        <v>4444</v>
      </c>
      <c r="N1373" t="s">
        <v>4668</v>
      </c>
      <c r="O1373" t="s">
        <v>98</v>
      </c>
      <c r="P1373" t="s">
        <v>99</v>
      </c>
      <c r="Q1373">
        <f t="shared" si="333"/>
        <v>31</v>
      </c>
      <c r="R1373" s="3">
        <v>670000</v>
      </c>
      <c r="S1373" s="3">
        <v>111666.66666666667</v>
      </c>
      <c r="T1373" s="20">
        <v>0</v>
      </c>
      <c r="U1373" s="3">
        <f t="shared" si="327"/>
        <v>0</v>
      </c>
      <c r="V1373" s="21"/>
      <c r="W1373" s="3">
        <v>2684.2948717948721</v>
      </c>
      <c r="X1373" s="3">
        <v>1550.9259259259261</v>
      </c>
      <c r="Y1373" s="22">
        <v>279.16666666666669</v>
      </c>
      <c r="Z1373">
        <v>75</v>
      </c>
      <c r="AB1373" s="3">
        <v>0</v>
      </c>
      <c r="AC1373" s="3">
        <v>4167</v>
      </c>
      <c r="AD1373" s="3">
        <f t="shared" si="339"/>
        <v>120423.05413105414</v>
      </c>
      <c r="AE1373" s="3">
        <v>7046.666666666667</v>
      </c>
      <c r="AG1373" s="3">
        <f t="shared" si="334"/>
        <v>127469.72079772082</v>
      </c>
      <c r="AJ1373" s="3">
        <v>0</v>
      </c>
      <c r="AK1373" t="s">
        <v>100</v>
      </c>
      <c r="AM1373" s="23">
        <v>0.1</v>
      </c>
      <c r="AN1373" s="24">
        <f t="shared" si="341"/>
        <v>127469.72079772082</v>
      </c>
      <c r="AO1373" s="25">
        <f t="shared" si="330"/>
        <v>12746.972079772082</v>
      </c>
      <c r="AP1373" s="3">
        <f t="shared" si="342"/>
        <v>29700</v>
      </c>
      <c r="AQ1373" s="24">
        <f t="shared" si="331"/>
        <v>2970</v>
      </c>
      <c r="AR1373" s="24">
        <f t="shared" si="332"/>
        <v>172886.6928774929</v>
      </c>
      <c r="AS1373" s="24">
        <f t="shared" si="335"/>
        <v>157169.72079772083</v>
      </c>
      <c r="AT1373" t="s">
        <v>134</v>
      </c>
      <c r="AU1373" t="s">
        <v>134</v>
      </c>
      <c r="AV1373" t="s">
        <v>135</v>
      </c>
      <c r="AW1373">
        <v>37208</v>
      </c>
      <c r="AX1373" t="s">
        <v>136</v>
      </c>
      <c r="AY1373">
        <v>94.088300000000004</v>
      </c>
      <c r="AZ1373" s="3">
        <f t="shared" si="336"/>
        <v>1837.4940654416425</v>
      </c>
      <c r="BA1373" s="24">
        <f t="shared" si="337"/>
        <v>157169.72079772083</v>
      </c>
      <c r="BB1373" s="24">
        <f t="shared" si="338"/>
        <v>15716.972079772066</v>
      </c>
      <c r="BD1373" t="s">
        <v>103</v>
      </c>
      <c r="BE1373">
        <v>1</v>
      </c>
      <c r="BG1373" t="s">
        <v>5305</v>
      </c>
      <c r="BI1373" t="s">
        <v>451</v>
      </c>
      <c r="BN1373" t="s">
        <v>5139</v>
      </c>
      <c r="BO1373" t="s">
        <v>134</v>
      </c>
      <c r="BP1373" t="s">
        <v>5186</v>
      </c>
      <c r="BS1373" t="e">
        <f>_xlfn.XLOOKUP(AV1373,#REF!,#REF!)</f>
        <v>#REF!</v>
      </c>
    </row>
    <row r="1374" spans="2:71" x14ac:dyDescent="0.2">
      <c r="C1374" t="s">
        <v>94</v>
      </c>
      <c r="E1374" t="s">
        <v>4306</v>
      </c>
      <c r="F1374" t="s">
        <v>4307</v>
      </c>
      <c r="G1374" t="s">
        <v>4308</v>
      </c>
      <c r="H1374" s="1">
        <v>46020</v>
      </c>
      <c r="J1374" t="s">
        <v>4708</v>
      </c>
      <c r="K1374">
        <v>12</v>
      </c>
      <c r="L1374" t="s">
        <v>4691</v>
      </c>
      <c r="M1374" t="s">
        <v>4444</v>
      </c>
      <c r="N1374" t="s">
        <v>4668</v>
      </c>
      <c r="O1374" t="s">
        <v>98</v>
      </c>
      <c r="P1374" t="s">
        <v>99</v>
      </c>
      <c r="Q1374">
        <f t="shared" si="333"/>
        <v>31</v>
      </c>
      <c r="R1374" s="3">
        <v>450000</v>
      </c>
      <c r="S1374" s="3">
        <v>75000</v>
      </c>
      <c r="T1374" s="20">
        <v>0</v>
      </c>
      <c r="U1374" s="3">
        <f t="shared" si="327"/>
        <v>0</v>
      </c>
      <c r="V1374" s="21"/>
      <c r="W1374" s="3">
        <v>1802.8846153846155</v>
      </c>
      <c r="X1374" s="3">
        <v>1041.6666666666667</v>
      </c>
      <c r="Y1374" s="22">
        <v>187.5</v>
      </c>
      <c r="Z1374">
        <v>75</v>
      </c>
      <c r="AB1374" s="3">
        <v>0</v>
      </c>
      <c r="AC1374" s="3">
        <v>4167</v>
      </c>
      <c r="AD1374" s="3">
        <f t="shared" si="339"/>
        <v>82274.051282051281</v>
      </c>
      <c r="AE1374" s="3">
        <v>7046.666666666667</v>
      </c>
      <c r="AG1374" s="3">
        <f t="shared" si="334"/>
        <v>89320.717948717953</v>
      </c>
      <c r="AJ1374" s="3">
        <v>0</v>
      </c>
      <c r="AK1374" t="s">
        <v>100</v>
      </c>
      <c r="AM1374" s="23">
        <v>0.1</v>
      </c>
      <c r="AN1374" s="24">
        <f t="shared" si="341"/>
        <v>89320.717948717953</v>
      </c>
      <c r="AO1374" s="25">
        <f t="shared" si="330"/>
        <v>8932.0717948717956</v>
      </c>
      <c r="AP1374" s="3">
        <f t="shared" si="342"/>
        <v>29700</v>
      </c>
      <c r="AQ1374" s="24">
        <f t="shared" si="331"/>
        <v>2970</v>
      </c>
      <c r="AR1374" s="24">
        <f t="shared" si="332"/>
        <v>130922.78974358975</v>
      </c>
      <c r="AS1374" s="24">
        <f t="shared" si="335"/>
        <v>119020.71794871795</v>
      </c>
      <c r="AT1374" t="s">
        <v>134</v>
      </c>
      <c r="AU1374" t="s">
        <v>134</v>
      </c>
      <c r="AV1374" t="s">
        <v>135</v>
      </c>
      <c r="AW1374">
        <v>37208</v>
      </c>
      <c r="AX1374" t="s">
        <v>136</v>
      </c>
      <c r="AY1374">
        <v>94.088300000000004</v>
      </c>
      <c r="AZ1374" s="3">
        <f t="shared" si="336"/>
        <v>1391.4885245411995</v>
      </c>
      <c r="BA1374" s="24">
        <f t="shared" si="337"/>
        <v>119020.71794871795</v>
      </c>
      <c r="BB1374" s="24">
        <f t="shared" si="338"/>
        <v>11902.071794871794</v>
      </c>
      <c r="BD1374" t="s">
        <v>103</v>
      </c>
      <c r="BE1374">
        <v>1</v>
      </c>
      <c r="BG1374" t="s">
        <v>5305</v>
      </c>
      <c r="BI1374" t="s">
        <v>451</v>
      </c>
      <c r="BN1374" t="s">
        <v>5139</v>
      </c>
      <c r="BO1374" t="s">
        <v>134</v>
      </c>
      <c r="BP1374" t="s">
        <v>5186</v>
      </c>
      <c r="BS1374" t="e">
        <f>_xlfn.XLOOKUP(AV1374,#REF!,#REF!)</f>
        <v>#REF!</v>
      </c>
    </row>
    <row r="1375" spans="2:71" x14ac:dyDescent="0.2">
      <c r="C1375" t="s">
        <v>94</v>
      </c>
      <c r="E1375" t="s">
        <v>4309</v>
      </c>
      <c r="F1375" t="s">
        <v>4310</v>
      </c>
      <c r="G1375" t="s">
        <v>4311</v>
      </c>
      <c r="H1375" s="1">
        <v>46020</v>
      </c>
      <c r="J1375" t="s">
        <v>4708</v>
      </c>
      <c r="K1375">
        <v>12</v>
      </c>
      <c r="L1375" t="s">
        <v>4703</v>
      </c>
      <c r="M1375" t="s">
        <v>293</v>
      </c>
      <c r="N1375" t="s">
        <v>4668</v>
      </c>
      <c r="O1375" t="s">
        <v>98</v>
      </c>
      <c r="P1375" t="s">
        <v>99</v>
      </c>
      <c r="Q1375">
        <f t="shared" si="333"/>
        <v>31</v>
      </c>
      <c r="R1375" s="3">
        <v>425000</v>
      </c>
      <c r="S1375" s="3">
        <v>70833.333333333328</v>
      </c>
      <c r="T1375" s="20">
        <v>0</v>
      </c>
      <c r="U1375" s="3">
        <f t="shared" si="327"/>
        <v>0</v>
      </c>
      <c r="V1375" s="21"/>
      <c r="W1375" s="3">
        <v>1702.7243589743591</v>
      </c>
      <c r="X1375" s="3">
        <v>983.79629629629619</v>
      </c>
      <c r="Y1375" s="22">
        <v>177.08333333333331</v>
      </c>
      <c r="Z1375">
        <v>75</v>
      </c>
      <c r="AB1375" s="3">
        <v>0</v>
      </c>
      <c r="AC1375" s="3">
        <v>4167</v>
      </c>
      <c r="AD1375" s="3">
        <f t="shared" si="339"/>
        <v>77938.937321937308</v>
      </c>
      <c r="AE1375" s="3">
        <v>5687.5</v>
      </c>
      <c r="AG1375" s="3">
        <f t="shared" si="334"/>
        <v>83626.437321937308</v>
      </c>
      <c r="AJ1375" s="3">
        <v>0</v>
      </c>
      <c r="AK1375" t="s">
        <v>100</v>
      </c>
      <c r="AM1375" s="23">
        <v>8.5000000000000006E-2</v>
      </c>
      <c r="AN1375" s="24">
        <f t="shared" si="341"/>
        <v>83626.437321937308</v>
      </c>
      <c r="AO1375" s="25">
        <f t="shared" si="330"/>
        <v>7108.2471723646713</v>
      </c>
      <c r="AP1375" s="3">
        <f t="shared" si="342"/>
        <v>29700</v>
      </c>
      <c r="AQ1375" s="24">
        <f t="shared" si="331"/>
        <v>2524.5</v>
      </c>
      <c r="AR1375" s="24">
        <f t="shared" si="332"/>
        <v>122959.18449430198</v>
      </c>
      <c r="AS1375" s="24">
        <f t="shared" si="335"/>
        <v>113326.43732193731</v>
      </c>
      <c r="AT1375" t="s">
        <v>771</v>
      </c>
      <c r="AU1375" t="s">
        <v>771</v>
      </c>
      <c r="AV1375" t="s">
        <v>772</v>
      </c>
      <c r="AW1375">
        <v>1116</v>
      </c>
      <c r="AX1375" t="s">
        <v>102</v>
      </c>
      <c r="AY1375">
        <v>108.643</v>
      </c>
      <c r="AZ1375" s="3">
        <f t="shared" si="336"/>
        <v>1131.7727280570491</v>
      </c>
      <c r="BA1375" s="24">
        <f t="shared" si="337"/>
        <v>113326.43732193731</v>
      </c>
      <c r="BB1375" s="24">
        <f t="shared" si="338"/>
        <v>9632.747172364674</v>
      </c>
      <c r="BD1375" t="s">
        <v>103</v>
      </c>
      <c r="BE1375">
        <v>1</v>
      </c>
      <c r="BG1375" t="s">
        <v>5311</v>
      </c>
      <c r="BI1375" t="s">
        <v>312</v>
      </c>
      <c r="BN1375" t="s">
        <v>5115</v>
      </c>
      <c r="BO1375" t="s">
        <v>2250</v>
      </c>
      <c r="BP1375" t="s">
        <v>5062</v>
      </c>
      <c r="BS1375" t="e">
        <f>_xlfn.XLOOKUP(AV1375,#REF!,#REF!)</f>
        <v>#REF!</v>
      </c>
    </row>
    <row r="1376" spans="2:71" x14ac:dyDescent="0.2">
      <c r="B1376">
        <f>+COUNTIF(F1376:F4543,F1376)</f>
        <v>2</v>
      </c>
      <c r="C1376" t="s">
        <v>94</v>
      </c>
      <c r="E1376" t="s">
        <v>4312</v>
      </c>
      <c r="F1376" t="s">
        <v>4313</v>
      </c>
      <c r="G1376" t="s">
        <v>4314</v>
      </c>
      <c r="H1376" s="1">
        <v>46020</v>
      </c>
      <c r="J1376" t="s">
        <v>4708</v>
      </c>
      <c r="K1376">
        <v>12</v>
      </c>
      <c r="L1376" t="s">
        <v>4703</v>
      </c>
      <c r="M1376" t="s">
        <v>293</v>
      </c>
      <c r="N1376" t="s">
        <v>4668</v>
      </c>
      <c r="O1376" t="s">
        <v>98</v>
      </c>
      <c r="P1376" t="s">
        <v>99</v>
      </c>
      <c r="Q1376">
        <f t="shared" si="333"/>
        <v>31</v>
      </c>
      <c r="R1376" s="3">
        <v>405000</v>
      </c>
      <c r="S1376" s="3">
        <v>67500</v>
      </c>
      <c r="T1376" s="20">
        <v>0</v>
      </c>
      <c r="U1376" s="3">
        <f t="shared" si="327"/>
        <v>0</v>
      </c>
      <c r="V1376" s="21"/>
      <c r="W1376" s="3">
        <v>1622.596153846154</v>
      </c>
      <c r="X1376" s="3">
        <v>937.5</v>
      </c>
      <c r="Y1376" s="22">
        <v>168.75</v>
      </c>
      <c r="Z1376">
        <v>75</v>
      </c>
      <c r="AB1376" s="3">
        <v>0</v>
      </c>
      <c r="AC1376" s="3">
        <v>4167</v>
      </c>
      <c r="AD1376" s="3">
        <f t="shared" si="339"/>
        <v>74470.846153846156</v>
      </c>
      <c r="AE1376" s="3">
        <v>5687.5</v>
      </c>
      <c r="AG1376" s="3">
        <f t="shared" si="334"/>
        <v>80158.346153846156</v>
      </c>
      <c r="AJ1376" s="3">
        <v>0</v>
      </c>
      <c r="AK1376" t="s">
        <v>100</v>
      </c>
      <c r="AM1376" s="23">
        <v>8.5000000000000006E-2</v>
      </c>
      <c r="AN1376" s="24">
        <f t="shared" si="341"/>
        <v>80158.346153846156</v>
      </c>
      <c r="AO1376" s="25">
        <f t="shared" si="330"/>
        <v>6813.4594230769235</v>
      </c>
      <c r="AP1376" s="3">
        <f t="shared" si="342"/>
        <v>29700</v>
      </c>
      <c r="AQ1376" s="24">
        <f t="shared" si="331"/>
        <v>2524.5</v>
      </c>
      <c r="AR1376" s="24">
        <f t="shared" si="332"/>
        <v>119196.30557692309</v>
      </c>
      <c r="AS1376" s="24">
        <f t="shared" si="335"/>
        <v>109858.34615384616</v>
      </c>
      <c r="AT1376" t="s">
        <v>141</v>
      </c>
      <c r="AU1376" t="s">
        <v>141</v>
      </c>
      <c r="AV1376" t="s">
        <v>142</v>
      </c>
      <c r="AW1376">
        <v>1208</v>
      </c>
      <c r="AX1376" t="s">
        <v>143</v>
      </c>
      <c r="AY1376">
        <v>67.992199999999997</v>
      </c>
      <c r="AZ1376" s="3">
        <f t="shared" si="336"/>
        <v>1753.0879362180233</v>
      </c>
      <c r="BA1376" s="24">
        <f t="shared" si="337"/>
        <v>109858.34615384616</v>
      </c>
      <c r="BB1376" s="24">
        <f t="shared" si="338"/>
        <v>9337.9594230769289</v>
      </c>
      <c r="BD1376" t="s">
        <v>103</v>
      </c>
      <c r="BE1376">
        <v>1</v>
      </c>
      <c r="BG1376" t="s">
        <v>5306</v>
      </c>
      <c r="BI1376" t="s">
        <v>312</v>
      </c>
      <c r="BN1376" t="s">
        <v>5117</v>
      </c>
      <c r="BO1376" t="s">
        <v>5068</v>
      </c>
      <c r="BP1376" t="s">
        <v>5087</v>
      </c>
      <c r="BS1376" t="e">
        <f>_xlfn.XLOOKUP(AV1376,#REF!,#REF!)</f>
        <v>#REF!</v>
      </c>
    </row>
    <row r="1377" spans="3:71" x14ac:dyDescent="0.2">
      <c r="C1377" t="s">
        <v>94</v>
      </c>
      <c r="E1377" t="s">
        <v>4315</v>
      </c>
      <c r="F1377" t="s">
        <v>4316</v>
      </c>
      <c r="G1377" t="s">
        <v>4317</v>
      </c>
      <c r="H1377" s="1">
        <v>46020</v>
      </c>
      <c r="J1377" t="s">
        <v>4697</v>
      </c>
      <c r="K1377">
        <v>14</v>
      </c>
      <c r="L1377" t="s">
        <v>4703</v>
      </c>
      <c r="M1377" t="s">
        <v>293</v>
      </c>
      <c r="N1377" t="s">
        <v>4911</v>
      </c>
      <c r="O1377" t="s">
        <v>98</v>
      </c>
      <c r="P1377" t="s">
        <v>99</v>
      </c>
      <c r="Q1377">
        <f t="shared" si="333"/>
        <v>31</v>
      </c>
      <c r="R1377" s="3">
        <v>725000</v>
      </c>
      <c r="S1377" s="3">
        <v>120833.33333333333</v>
      </c>
      <c r="T1377" s="20">
        <v>0</v>
      </c>
      <c r="U1377" s="3">
        <f t="shared" si="327"/>
        <v>0</v>
      </c>
      <c r="V1377" s="21"/>
      <c r="W1377" s="3">
        <v>2904.6474358974356</v>
      </c>
      <c r="X1377" s="3">
        <v>1678.2407407407406</v>
      </c>
      <c r="Y1377" s="22">
        <v>302.08333333333331</v>
      </c>
      <c r="Z1377">
        <v>75</v>
      </c>
      <c r="AB1377" s="3">
        <v>0</v>
      </c>
      <c r="AC1377" s="3">
        <v>4167</v>
      </c>
      <c r="AD1377" s="3">
        <f t="shared" si="339"/>
        <v>129960.30484330484</v>
      </c>
      <c r="AE1377" s="3">
        <v>5687.5</v>
      </c>
      <c r="AG1377" s="3">
        <f t="shared" si="334"/>
        <v>135647.80484330485</v>
      </c>
      <c r="AJ1377" s="3">
        <v>0</v>
      </c>
      <c r="AK1377" t="s">
        <v>100</v>
      </c>
      <c r="AM1377" s="23">
        <v>8.5000000000000006E-2</v>
      </c>
      <c r="AN1377" s="24">
        <f t="shared" si="341"/>
        <v>135647.80484330485</v>
      </c>
      <c r="AO1377" s="25">
        <f t="shared" si="330"/>
        <v>11530.063411680914</v>
      </c>
      <c r="AP1377" s="3">
        <v>0</v>
      </c>
      <c r="AQ1377" s="24">
        <f t="shared" si="331"/>
        <v>0</v>
      </c>
      <c r="AR1377" s="24">
        <f t="shared" si="332"/>
        <v>147177.86825498578</v>
      </c>
      <c r="AS1377" s="24">
        <f t="shared" si="335"/>
        <v>135647.80484330485</v>
      </c>
      <c r="AT1377" t="s">
        <v>632</v>
      </c>
      <c r="AU1377" t="s">
        <v>1837</v>
      </c>
      <c r="AV1377" t="s">
        <v>1838</v>
      </c>
      <c r="AW1377" t="s">
        <v>4999</v>
      </c>
      <c r="AX1377" t="s">
        <v>169</v>
      </c>
      <c r="AY1377">
        <v>1</v>
      </c>
      <c r="AZ1377" s="3">
        <f t="shared" si="336"/>
        <v>147177.86825498578</v>
      </c>
      <c r="BA1377" s="24">
        <f t="shared" si="337"/>
        <v>135647.80484330485</v>
      </c>
      <c r="BB1377" s="24">
        <f t="shared" si="338"/>
        <v>11530.063411680923</v>
      </c>
      <c r="BD1377" t="s">
        <v>103</v>
      </c>
      <c r="BE1377">
        <v>1</v>
      </c>
      <c r="BG1377" t="s">
        <v>5317</v>
      </c>
      <c r="BI1377" t="s">
        <v>471</v>
      </c>
      <c r="BN1377" t="s">
        <v>5125</v>
      </c>
      <c r="BO1377" t="s">
        <v>5074</v>
      </c>
      <c r="BP1377" t="s">
        <v>5062</v>
      </c>
      <c r="BS1377" t="e">
        <f>_xlfn.XLOOKUP(AV1377,#REF!,#REF!)</f>
        <v>#REF!</v>
      </c>
    </row>
    <row r="1378" spans="3:71" x14ac:dyDescent="0.2">
      <c r="C1378" t="s">
        <v>94</v>
      </c>
      <c r="E1378" t="s">
        <v>4318</v>
      </c>
      <c r="F1378" t="s">
        <v>4319</v>
      </c>
      <c r="G1378" t="s">
        <v>4320</v>
      </c>
      <c r="H1378" s="1">
        <v>46020</v>
      </c>
      <c r="J1378" t="s">
        <v>4678</v>
      </c>
      <c r="K1378">
        <v>15</v>
      </c>
      <c r="L1378" t="s">
        <v>4691</v>
      </c>
      <c r="M1378" t="s">
        <v>4444</v>
      </c>
      <c r="N1378" t="s">
        <v>4668</v>
      </c>
      <c r="O1378" t="s">
        <v>98</v>
      </c>
      <c r="P1378" t="s">
        <v>99</v>
      </c>
      <c r="Q1378">
        <f t="shared" si="333"/>
        <v>31</v>
      </c>
      <c r="R1378" s="3">
        <v>950000</v>
      </c>
      <c r="S1378" s="3">
        <v>158333.33333333334</v>
      </c>
      <c r="T1378" s="20">
        <v>0</v>
      </c>
      <c r="U1378" s="3">
        <f t="shared" si="327"/>
        <v>0</v>
      </c>
      <c r="V1378" s="21"/>
      <c r="W1378" s="3">
        <v>3806.0897435897441</v>
      </c>
      <c r="X1378" s="3">
        <v>2199.0740740740744</v>
      </c>
      <c r="Y1378" s="22">
        <v>395.83333333333337</v>
      </c>
      <c r="Z1378">
        <v>75</v>
      </c>
      <c r="AB1378" s="3">
        <v>0</v>
      </c>
      <c r="AC1378" s="3">
        <v>4167</v>
      </c>
      <c r="AD1378" s="3">
        <f t="shared" si="339"/>
        <v>168976.33048433051</v>
      </c>
      <c r="AE1378" s="3">
        <v>7046.666666666667</v>
      </c>
      <c r="AG1378" s="3">
        <f t="shared" si="334"/>
        <v>176022.99715099717</v>
      </c>
      <c r="AJ1378" s="3">
        <v>0</v>
      </c>
      <c r="AK1378" t="s">
        <v>100</v>
      </c>
      <c r="AM1378" s="23">
        <v>0.1</v>
      </c>
      <c r="AN1378" s="24">
        <f t="shared" si="341"/>
        <v>176022.99715099717</v>
      </c>
      <c r="AO1378" s="25">
        <f t="shared" si="330"/>
        <v>17602.299715099718</v>
      </c>
      <c r="AP1378" s="3">
        <f>+(29700/31)*Q1378</f>
        <v>29700</v>
      </c>
      <c r="AQ1378" s="24">
        <f t="shared" si="331"/>
        <v>2970</v>
      </c>
      <c r="AR1378" s="24">
        <f t="shared" si="332"/>
        <v>226295.29686609688</v>
      </c>
      <c r="AS1378" s="24">
        <f t="shared" si="335"/>
        <v>205722.99715099717</v>
      </c>
      <c r="AT1378" t="s">
        <v>134</v>
      </c>
      <c r="AU1378" t="s">
        <v>134</v>
      </c>
      <c r="AV1378" t="s">
        <v>135</v>
      </c>
      <c r="AW1378">
        <v>37208</v>
      </c>
      <c r="AX1378" t="s">
        <v>136</v>
      </c>
      <c r="AY1378">
        <v>94.088300000000004</v>
      </c>
      <c r="AZ1378" s="3">
        <f t="shared" si="336"/>
        <v>2405.1374811331152</v>
      </c>
      <c r="BA1378" s="24">
        <f t="shared" si="337"/>
        <v>205722.99715099717</v>
      </c>
      <c r="BB1378" s="24">
        <f t="shared" si="338"/>
        <v>20572.299715099711</v>
      </c>
      <c r="BD1378" t="s">
        <v>103</v>
      </c>
      <c r="BE1378">
        <v>1</v>
      </c>
      <c r="BG1378" t="s">
        <v>5305</v>
      </c>
      <c r="BI1378" t="s">
        <v>435</v>
      </c>
      <c r="BN1378" t="s">
        <v>5119</v>
      </c>
      <c r="BO1378" t="s">
        <v>5132</v>
      </c>
      <c r="BP1378" t="s">
        <v>5186</v>
      </c>
      <c r="BS1378" t="e">
        <f>_xlfn.XLOOKUP(AV1378,#REF!,#REF!)</f>
        <v>#REF!</v>
      </c>
    </row>
    <row r="1379" spans="3:71" x14ac:dyDescent="0.2">
      <c r="C1379" t="s">
        <v>94</v>
      </c>
      <c r="E1379" t="s">
        <v>4321</v>
      </c>
      <c r="F1379" t="s">
        <v>4321</v>
      </c>
      <c r="G1379" t="s">
        <v>4322</v>
      </c>
      <c r="H1379" s="1">
        <v>46027</v>
      </c>
      <c r="J1379" t="s">
        <v>4702</v>
      </c>
      <c r="K1379">
        <v>13</v>
      </c>
      <c r="L1379" t="s">
        <v>4791</v>
      </c>
      <c r="M1379" t="s">
        <v>4579</v>
      </c>
      <c r="N1379" t="s">
        <v>4668</v>
      </c>
      <c r="O1379" t="s">
        <v>98</v>
      </c>
      <c r="P1379" t="s">
        <v>99</v>
      </c>
      <c r="Q1379">
        <f t="shared" si="333"/>
        <v>31</v>
      </c>
      <c r="R1379" s="3">
        <v>465000</v>
      </c>
      <c r="S1379" s="3">
        <v>77500</v>
      </c>
      <c r="T1379" s="20">
        <v>0</v>
      </c>
      <c r="U1379" s="3">
        <f t="shared" si="327"/>
        <v>0</v>
      </c>
      <c r="V1379" s="21"/>
      <c r="W1379" s="3">
        <v>1862.9807692307693</v>
      </c>
      <c r="X1379" s="3">
        <v>1076.3888888888889</v>
      </c>
      <c r="Y1379" s="22">
        <v>193.75</v>
      </c>
      <c r="Z1379">
        <v>75</v>
      </c>
      <c r="AB1379" s="3">
        <v>0</v>
      </c>
      <c r="AC1379" s="3">
        <v>4167</v>
      </c>
      <c r="AD1379" s="3">
        <f t="shared" si="339"/>
        <v>84875.119658119656</v>
      </c>
      <c r="AE1379" s="3">
        <v>23570.833333333332</v>
      </c>
      <c r="AG1379" s="3">
        <f t="shared" si="334"/>
        <v>108445.95299145298</v>
      </c>
      <c r="AJ1379" s="3">
        <v>0</v>
      </c>
      <c r="AK1379" t="s">
        <v>100</v>
      </c>
      <c r="AM1379" s="23">
        <v>8.5000000000000006E-2</v>
      </c>
      <c r="AN1379" s="24">
        <f t="shared" si="341"/>
        <v>108445.95299145298</v>
      </c>
      <c r="AO1379" s="25">
        <f t="shared" si="330"/>
        <v>9217.9060042735036</v>
      </c>
      <c r="AP1379" s="3">
        <f>+(29700/31)*Q1379</f>
        <v>29700</v>
      </c>
      <c r="AQ1379" s="24">
        <f t="shared" si="331"/>
        <v>2524.5</v>
      </c>
      <c r="AR1379" s="24">
        <f t="shared" si="332"/>
        <v>149888.35899572651</v>
      </c>
      <c r="AS1379" s="24">
        <f t="shared" si="335"/>
        <v>138145.952991453</v>
      </c>
      <c r="AT1379" t="s">
        <v>134</v>
      </c>
      <c r="AU1379" t="s">
        <v>134</v>
      </c>
      <c r="AV1379" t="s">
        <v>135</v>
      </c>
      <c r="AW1379" t="s">
        <v>5000</v>
      </c>
      <c r="AX1379" t="s">
        <v>136</v>
      </c>
      <c r="AY1379">
        <v>94.088300000000004</v>
      </c>
      <c r="AZ1379" s="3">
        <f t="shared" si="336"/>
        <v>1593.0605505225039</v>
      </c>
      <c r="BA1379" s="24">
        <f t="shared" si="337"/>
        <v>138145.952991453</v>
      </c>
      <c r="BB1379" s="24">
        <f t="shared" si="338"/>
        <v>11742.406004273507</v>
      </c>
      <c r="BD1379" t="s">
        <v>103</v>
      </c>
      <c r="BE1379">
        <v>1</v>
      </c>
      <c r="BG1379" t="s">
        <v>5305</v>
      </c>
      <c r="BI1379" t="s">
        <v>509</v>
      </c>
      <c r="BN1379" t="s">
        <v>5222</v>
      </c>
      <c r="BO1379" t="s">
        <v>5223</v>
      </c>
      <c r="BP1379">
        <v>0</v>
      </c>
      <c r="BS1379" t="e">
        <f>_xlfn.XLOOKUP(AV1379,#REF!,#REF!)</f>
        <v>#REF!</v>
      </c>
    </row>
    <row r="1380" spans="3:71" x14ac:dyDescent="0.2">
      <c r="C1380" t="s">
        <v>94</v>
      </c>
      <c r="E1380" t="s">
        <v>4323</v>
      </c>
      <c r="F1380" t="s">
        <v>4323</v>
      </c>
      <c r="G1380" t="s">
        <v>4324</v>
      </c>
      <c r="H1380" s="1">
        <v>46027</v>
      </c>
      <c r="J1380" t="s">
        <v>4952</v>
      </c>
      <c r="K1380">
        <v>10</v>
      </c>
      <c r="L1380" t="s">
        <v>4667</v>
      </c>
      <c r="M1380" t="s">
        <v>3984</v>
      </c>
      <c r="N1380" t="s">
        <v>4911</v>
      </c>
      <c r="O1380" t="s">
        <v>98</v>
      </c>
      <c r="P1380" t="s">
        <v>99</v>
      </c>
      <c r="Q1380">
        <f t="shared" si="333"/>
        <v>31</v>
      </c>
      <c r="R1380" s="3">
        <v>252120</v>
      </c>
      <c r="S1380" s="3">
        <v>35000</v>
      </c>
      <c r="T1380" s="20">
        <v>0</v>
      </c>
      <c r="U1380" s="3">
        <f t="shared" si="327"/>
        <v>0</v>
      </c>
      <c r="V1380" s="21"/>
      <c r="W1380" s="3">
        <v>1010.0961538461538</v>
      </c>
      <c r="X1380" s="3">
        <v>583.6111111111112</v>
      </c>
      <c r="Y1380" s="22">
        <v>105.05</v>
      </c>
      <c r="Z1380">
        <v>75</v>
      </c>
      <c r="AB1380" s="3">
        <v>0</v>
      </c>
      <c r="AC1380" s="3">
        <v>4167</v>
      </c>
      <c r="AD1380" s="3">
        <f t="shared" si="339"/>
        <v>40940.757264957268</v>
      </c>
      <c r="AE1380" s="3">
        <v>4154.166666666667</v>
      </c>
      <c r="AG1380" s="3">
        <f t="shared" si="334"/>
        <v>45094.923931623933</v>
      </c>
      <c r="AJ1380" s="3">
        <v>0</v>
      </c>
      <c r="AK1380" t="s">
        <v>100</v>
      </c>
      <c r="AM1380" s="23">
        <v>0.05</v>
      </c>
      <c r="AN1380" s="24">
        <f t="shared" si="341"/>
        <v>45094.923931623933</v>
      </c>
      <c r="AO1380" s="25">
        <f t="shared" si="330"/>
        <v>2254.7461965811967</v>
      </c>
      <c r="AP1380" s="3">
        <v>0</v>
      </c>
      <c r="AQ1380" s="24">
        <f t="shared" si="331"/>
        <v>0</v>
      </c>
      <c r="AR1380" s="24">
        <f t="shared" si="332"/>
        <v>47349.670128205129</v>
      </c>
      <c r="AS1380" s="24">
        <f t="shared" si="335"/>
        <v>45094.923931623933</v>
      </c>
      <c r="AT1380" t="s">
        <v>4779</v>
      </c>
      <c r="AU1380" t="s">
        <v>1837</v>
      </c>
      <c r="AV1380" t="s">
        <v>1838</v>
      </c>
      <c r="AW1380">
        <v>2085</v>
      </c>
      <c r="AX1380" t="s">
        <v>169</v>
      </c>
      <c r="AY1380">
        <v>1</v>
      </c>
      <c r="AZ1380" s="3">
        <f t="shared" si="336"/>
        <v>47349.670128205129</v>
      </c>
      <c r="BA1380" s="24">
        <f t="shared" si="337"/>
        <v>45094.923931623933</v>
      </c>
      <c r="BB1380" s="24">
        <f t="shared" si="338"/>
        <v>2254.7461965811963</v>
      </c>
      <c r="BD1380" t="s">
        <v>103</v>
      </c>
      <c r="BE1380">
        <v>1</v>
      </c>
      <c r="BG1380" t="s">
        <v>5317</v>
      </c>
      <c r="BI1380" t="s">
        <v>262</v>
      </c>
      <c r="BN1380" t="s">
        <v>5067</v>
      </c>
      <c r="BO1380" t="s">
        <v>188</v>
      </c>
      <c r="BP1380">
        <v>0</v>
      </c>
      <c r="BS1380" t="e">
        <f>_xlfn.XLOOKUP(AV1380,#REF!,#REF!)</f>
        <v>#REF!</v>
      </c>
    </row>
    <row r="1381" spans="3:71" x14ac:dyDescent="0.2">
      <c r="C1381" t="s">
        <v>94</v>
      </c>
      <c r="E1381" t="s">
        <v>4325</v>
      </c>
      <c r="F1381" t="s">
        <v>4325</v>
      </c>
      <c r="G1381" t="s">
        <v>4326</v>
      </c>
      <c r="H1381" s="1">
        <v>46027</v>
      </c>
      <c r="J1381" t="s">
        <v>4778</v>
      </c>
      <c r="K1381">
        <v>11</v>
      </c>
      <c r="L1381" t="s">
        <v>4667</v>
      </c>
      <c r="M1381" t="s">
        <v>3984</v>
      </c>
      <c r="N1381" t="s">
        <v>4668</v>
      </c>
      <c r="O1381" t="s">
        <v>98</v>
      </c>
      <c r="P1381" t="s">
        <v>99</v>
      </c>
      <c r="Q1381">
        <f t="shared" si="333"/>
        <v>31</v>
      </c>
      <c r="R1381" s="3">
        <v>280000</v>
      </c>
      <c r="S1381" s="3">
        <v>46666.666666666664</v>
      </c>
      <c r="T1381" s="20">
        <v>0</v>
      </c>
      <c r="U1381" s="3">
        <f t="shared" si="327"/>
        <v>0</v>
      </c>
      <c r="V1381" s="21"/>
      <c r="W1381" s="3">
        <v>1121.7948717948718</v>
      </c>
      <c r="X1381" s="3">
        <v>648.14814814814815</v>
      </c>
      <c r="Y1381" s="22">
        <v>116.66666666666666</v>
      </c>
      <c r="Z1381">
        <v>75</v>
      </c>
      <c r="AB1381" s="3">
        <v>0</v>
      </c>
      <c r="AC1381" s="3">
        <v>4167</v>
      </c>
      <c r="AD1381" s="3">
        <f t="shared" si="339"/>
        <v>52795.276353276349</v>
      </c>
      <c r="AE1381" s="3">
        <v>4154.166666666667</v>
      </c>
      <c r="AG1381" s="3">
        <f t="shared" si="334"/>
        <v>56949.443019943013</v>
      </c>
      <c r="AJ1381" s="3">
        <v>0</v>
      </c>
      <c r="AK1381" t="s">
        <v>100</v>
      </c>
      <c r="AM1381" s="23">
        <v>0.05</v>
      </c>
      <c r="AN1381" s="24">
        <f t="shared" si="341"/>
        <v>56949.443019943013</v>
      </c>
      <c r="AO1381" s="25">
        <f t="shared" si="330"/>
        <v>2847.4721509971509</v>
      </c>
      <c r="AP1381" s="3">
        <f>+(29700/31)*Q1381</f>
        <v>29700</v>
      </c>
      <c r="AQ1381" s="24">
        <f t="shared" si="331"/>
        <v>1485</v>
      </c>
      <c r="AR1381" s="24">
        <f t="shared" si="332"/>
        <v>90981.915170940163</v>
      </c>
      <c r="AS1381" s="24">
        <f t="shared" si="335"/>
        <v>86649.443019943021</v>
      </c>
      <c r="AT1381" t="s">
        <v>225</v>
      </c>
      <c r="AU1381" t="s">
        <v>155</v>
      </c>
      <c r="AV1381" t="s">
        <v>156</v>
      </c>
      <c r="AW1381" t="s">
        <v>4810</v>
      </c>
      <c r="AX1381" t="s">
        <v>157</v>
      </c>
      <c r="AY1381">
        <v>125.569</v>
      </c>
      <c r="AZ1381" s="3">
        <f t="shared" si="336"/>
        <v>724.55713727862894</v>
      </c>
      <c r="BA1381" s="24">
        <f t="shared" si="337"/>
        <v>86649.443019943021</v>
      </c>
      <c r="BB1381" s="24">
        <f t="shared" si="338"/>
        <v>4332.4721509971423</v>
      </c>
      <c r="BD1381" t="s">
        <v>103</v>
      </c>
      <c r="BE1381">
        <v>1</v>
      </c>
      <c r="BG1381" t="s">
        <v>5307</v>
      </c>
      <c r="BI1381" t="s">
        <v>144</v>
      </c>
      <c r="BN1381" t="s">
        <v>5067</v>
      </c>
      <c r="BO1381" t="s">
        <v>5074</v>
      </c>
      <c r="BP1381">
        <v>0</v>
      </c>
      <c r="BS1381" t="e">
        <f>_xlfn.XLOOKUP(AV1381,#REF!,#REF!)</f>
        <v>#REF!</v>
      </c>
    </row>
    <row r="1382" spans="3:71" x14ac:dyDescent="0.2">
      <c r="C1382" t="s">
        <v>94</v>
      </c>
      <c r="E1382" t="s">
        <v>4327</v>
      </c>
      <c r="F1382" t="s">
        <v>4327</v>
      </c>
      <c r="G1382" t="s">
        <v>4328</v>
      </c>
      <c r="H1382" s="1">
        <v>46027</v>
      </c>
      <c r="J1382" t="s">
        <v>4702</v>
      </c>
      <c r="K1382">
        <v>13</v>
      </c>
      <c r="L1382" t="s">
        <v>4691</v>
      </c>
      <c r="M1382" t="s">
        <v>4444</v>
      </c>
      <c r="N1382" t="s">
        <v>4668</v>
      </c>
      <c r="O1382" t="s">
        <v>98</v>
      </c>
      <c r="P1382" t="s">
        <v>99</v>
      </c>
      <c r="Q1382">
        <f t="shared" si="333"/>
        <v>31</v>
      </c>
      <c r="R1382" s="3">
        <v>500000</v>
      </c>
      <c r="S1382" s="3">
        <v>83333.333333333328</v>
      </c>
      <c r="T1382" s="20">
        <v>0</v>
      </c>
      <c r="U1382" s="3">
        <f t="shared" si="327"/>
        <v>0</v>
      </c>
      <c r="V1382" s="21"/>
      <c r="W1382" s="3">
        <v>2003.2051282051279</v>
      </c>
      <c r="X1382" s="3">
        <v>1157.4074074074074</v>
      </c>
      <c r="Y1382" s="22">
        <v>208.33333333333331</v>
      </c>
      <c r="Z1382">
        <v>75</v>
      </c>
      <c r="AB1382" s="3">
        <v>0</v>
      </c>
      <c r="AC1382" s="3">
        <v>4167</v>
      </c>
      <c r="AD1382" s="3">
        <f t="shared" si="339"/>
        <v>90944.279202279184</v>
      </c>
      <c r="AE1382" s="3">
        <v>7046.666666666667</v>
      </c>
      <c r="AG1382" s="3">
        <f t="shared" si="334"/>
        <v>97990.945868945855</v>
      </c>
      <c r="AJ1382" s="3">
        <v>0</v>
      </c>
      <c r="AK1382" t="s">
        <v>100</v>
      </c>
      <c r="AM1382" s="23">
        <v>0.1</v>
      </c>
      <c r="AN1382" s="24">
        <f t="shared" si="341"/>
        <v>97990.945868945855</v>
      </c>
      <c r="AO1382" s="25">
        <f t="shared" si="330"/>
        <v>9799.0945868945855</v>
      </c>
      <c r="AP1382" s="3">
        <f>+(29700/31)*Q1382</f>
        <v>29700</v>
      </c>
      <c r="AQ1382" s="24">
        <f t="shared" si="331"/>
        <v>2970</v>
      </c>
      <c r="AR1382" s="24">
        <f t="shared" si="332"/>
        <v>140460.04045584044</v>
      </c>
      <c r="AS1382" s="24">
        <f t="shared" si="335"/>
        <v>127690.94586894586</v>
      </c>
      <c r="AT1382" t="s">
        <v>134</v>
      </c>
      <c r="AU1382" t="s">
        <v>134</v>
      </c>
      <c r="AV1382" t="s">
        <v>135</v>
      </c>
      <c r="AW1382">
        <v>37208</v>
      </c>
      <c r="AX1382" t="s">
        <v>136</v>
      </c>
      <c r="AY1382">
        <v>94.088300000000004</v>
      </c>
      <c r="AZ1382" s="3">
        <f t="shared" si="336"/>
        <v>1492.8534202003909</v>
      </c>
      <c r="BA1382" s="24">
        <f t="shared" si="337"/>
        <v>127690.94586894586</v>
      </c>
      <c r="BB1382" s="24">
        <f t="shared" si="338"/>
        <v>12769.094586894586</v>
      </c>
      <c r="BD1382" t="s">
        <v>103</v>
      </c>
      <c r="BE1382">
        <v>1</v>
      </c>
      <c r="BG1382" t="s">
        <v>5305</v>
      </c>
      <c r="BI1382" t="s">
        <v>598</v>
      </c>
      <c r="BN1382" t="s">
        <v>5211</v>
      </c>
      <c r="BO1382" t="s">
        <v>134</v>
      </c>
      <c r="BP1382">
        <v>0</v>
      </c>
      <c r="BS1382" t="e">
        <f>_xlfn.XLOOKUP(AV1382,#REF!,#REF!)</f>
        <v>#REF!</v>
      </c>
    </row>
    <row r="1383" spans="3:71" x14ac:dyDescent="0.2">
      <c r="C1383" t="s">
        <v>94</v>
      </c>
      <c r="E1383" t="s">
        <v>4329</v>
      </c>
      <c r="F1383" t="s">
        <v>4329</v>
      </c>
      <c r="G1383" t="s">
        <v>4330</v>
      </c>
      <c r="H1383" s="1">
        <v>46027</v>
      </c>
      <c r="J1383" t="s">
        <v>4702</v>
      </c>
      <c r="K1383">
        <v>13</v>
      </c>
      <c r="L1383" t="s">
        <v>4691</v>
      </c>
      <c r="M1383" t="s">
        <v>4444</v>
      </c>
      <c r="N1383" t="s">
        <v>4668</v>
      </c>
      <c r="O1383" t="s">
        <v>98</v>
      </c>
      <c r="P1383" t="s">
        <v>99</v>
      </c>
      <c r="Q1383">
        <f t="shared" si="333"/>
        <v>31</v>
      </c>
      <c r="R1383" s="3">
        <v>500000</v>
      </c>
      <c r="S1383" s="3">
        <v>83333.333333333328</v>
      </c>
      <c r="T1383" s="20">
        <v>0</v>
      </c>
      <c r="U1383" s="3">
        <f t="shared" si="327"/>
        <v>0</v>
      </c>
      <c r="V1383" s="21"/>
      <c r="W1383" s="3">
        <v>2003.2051282051279</v>
      </c>
      <c r="X1383" s="3">
        <v>1157.4074074074074</v>
      </c>
      <c r="Y1383" s="22">
        <v>208.33333333333331</v>
      </c>
      <c r="Z1383">
        <v>75</v>
      </c>
      <c r="AB1383" s="3">
        <v>0</v>
      </c>
      <c r="AC1383" s="3">
        <v>4167</v>
      </c>
      <c r="AD1383" s="3">
        <f t="shared" si="339"/>
        <v>90944.279202279184</v>
      </c>
      <c r="AE1383" s="3">
        <v>7046.666666666667</v>
      </c>
      <c r="AG1383" s="3">
        <f t="shared" si="334"/>
        <v>97990.945868945855</v>
      </c>
      <c r="AJ1383" s="3">
        <v>0</v>
      </c>
      <c r="AK1383" t="s">
        <v>100</v>
      </c>
      <c r="AM1383" s="23">
        <v>0.1</v>
      </c>
      <c r="AN1383" s="24">
        <f t="shared" si="341"/>
        <v>97990.945868945855</v>
      </c>
      <c r="AO1383" s="25">
        <f t="shared" si="330"/>
        <v>9799.0945868945855</v>
      </c>
      <c r="AP1383" s="3">
        <f>+(29700/31)*Q1383</f>
        <v>29700</v>
      </c>
      <c r="AQ1383" s="24">
        <f t="shared" si="331"/>
        <v>2970</v>
      </c>
      <c r="AR1383" s="24">
        <f t="shared" si="332"/>
        <v>140460.04045584044</v>
      </c>
      <c r="AS1383" s="24">
        <f t="shared" si="335"/>
        <v>127690.94586894586</v>
      </c>
      <c r="AT1383" t="s">
        <v>134</v>
      </c>
      <c r="AU1383" t="s">
        <v>134</v>
      </c>
      <c r="AV1383" t="s">
        <v>135</v>
      </c>
      <c r="AW1383">
        <v>37208</v>
      </c>
      <c r="AX1383" t="s">
        <v>136</v>
      </c>
      <c r="AY1383">
        <v>94.088300000000004</v>
      </c>
      <c r="AZ1383" s="3">
        <f t="shared" si="336"/>
        <v>1492.8534202003909</v>
      </c>
      <c r="BA1383" s="24">
        <f t="shared" si="337"/>
        <v>127690.94586894586</v>
      </c>
      <c r="BB1383" s="24">
        <f t="shared" si="338"/>
        <v>12769.094586894586</v>
      </c>
      <c r="BD1383" t="s">
        <v>103</v>
      </c>
      <c r="BE1383">
        <v>1</v>
      </c>
      <c r="BG1383" t="s">
        <v>5305</v>
      </c>
      <c r="BI1383" t="s">
        <v>598</v>
      </c>
      <c r="BN1383" t="s">
        <v>5211</v>
      </c>
      <c r="BO1383" t="s">
        <v>134</v>
      </c>
      <c r="BP1383">
        <v>0</v>
      </c>
      <c r="BS1383" t="e">
        <f>_xlfn.XLOOKUP(AV1383,#REF!,#REF!)</f>
        <v>#REF!</v>
      </c>
    </row>
    <row r="1384" spans="3:71" x14ac:dyDescent="0.2">
      <c r="C1384" t="s">
        <v>94</v>
      </c>
      <c r="E1384" t="s">
        <v>4331</v>
      </c>
      <c r="F1384" t="s">
        <v>4331</v>
      </c>
      <c r="G1384" t="s">
        <v>4332</v>
      </c>
      <c r="H1384" s="1">
        <v>46027</v>
      </c>
      <c r="J1384" t="s">
        <v>4697</v>
      </c>
      <c r="K1384">
        <v>14</v>
      </c>
      <c r="L1384" t="s">
        <v>4703</v>
      </c>
      <c r="M1384" t="s">
        <v>293</v>
      </c>
      <c r="N1384" t="s">
        <v>4668</v>
      </c>
      <c r="O1384" t="s">
        <v>98</v>
      </c>
      <c r="P1384" t="s">
        <v>99</v>
      </c>
      <c r="Q1384">
        <f t="shared" si="333"/>
        <v>31</v>
      </c>
      <c r="R1384" s="3">
        <v>700000</v>
      </c>
      <c r="S1384" s="3">
        <v>116666.66666666667</v>
      </c>
      <c r="T1384" s="20">
        <v>0</v>
      </c>
      <c r="U1384" s="3">
        <f t="shared" si="327"/>
        <v>0</v>
      </c>
      <c r="V1384" s="21"/>
      <c r="W1384" s="3">
        <v>2804.4871794871797</v>
      </c>
      <c r="X1384" s="3">
        <v>1620.3703703703707</v>
      </c>
      <c r="Y1384" s="22">
        <v>291.66666666666669</v>
      </c>
      <c r="Z1384">
        <v>75</v>
      </c>
      <c r="AB1384" s="3">
        <v>0</v>
      </c>
      <c r="AC1384" s="3">
        <v>4167</v>
      </c>
      <c r="AD1384" s="3">
        <f t="shared" si="339"/>
        <v>125625.19088319088</v>
      </c>
      <c r="AE1384" s="3">
        <v>5687.5</v>
      </c>
      <c r="AG1384" s="3">
        <f t="shared" si="334"/>
        <v>131312.69088319089</v>
      </c>
      <c r="AJ1384" s="3">
        <v>0</v>
      </c>
      <c r="AK1384" t="s">
        <v>100</v>
      </c>
      <c r="AM1384" s="23">
        <v>8.5000000000000006E-2</v>
      </c>
      <c r="AN1384" s="24">
        <f t="shared" si="341"/>
        <v>131312.69088319089</v>
      </c>
      <c r="AO1384" s="25">
        <f t="shared" si="330"/>
        <v>11161.578725071227</v>
      </c>
      <c r="AP1384" s="3">
        <f>+(29700/31)*Q1384</f>
        <v>29700</v>
      </c>
      <c r="AQ1384" s="24">
        <f t="shared" si="331"/>
        <v>2524.5</v>
      </c>
      <c r="AR1384" s="24">
        <f t="shared" si="332"/>
        <v>174698.76960826211</v>
      </c>
      <c r="AS1384" s="24">
        <f t="shared" si="335"/>
        <v>161012.69088319089</v>
      </c>
      <c r="AT1384" t="s">
        <v>4779</v>
      </c>
      <c r="AU1384" t="s">
        <v>188</v>
      </c>
      <c r="AV1384" t="s">
        <v>189</v>
      </c>
      <c r="AW1384">
        <v>6390</v>
      </c>
      <c r="AX1384" t="s">
        <v>190</v>
      </c>
      <c r="AY1384">
        <v>65.109899999999996</v>
      </c>
      <c r="AZ1384" s="3">
        <f t="shared" si="336"/>
        <v>2683.136813422569</v>
      </c>
      <c r="BA1384" s="24">
        <f t="shared" si="337"/>
        <v>161012.69088319089</v>
      </c>
      <c r="BB1384" s="24">
        <f t="shared" si="338"/>
        <v>13686.078725071216</v>
      </c>
      <c r="BD1384" t="s">
        <v>103</v>
      </c>
      <c r="BE1384">
        <v>1</v>
      </c>
      <c r="BG1384" t="s">
        <v>5308</v>
      </c>
      <c r="BI1384" t="s">
        <v>531</v>
      </c>
      <c r="BN1384" t="s">
        <v>5121</v>
      </c>
      <c r="BO1384" t="s">
        <v>5061</v>
      </c>
      <c r="BP1384">
        <v>0</v>
      </c>
      <c r="BS1384" t="e">
        <f>_xlfn.XLOOKUP(AV1384,#REF!,#REF!)</f>
        <v>#REF!</v>
      </c>
    </row>
    <row r="1385" spans="3:71" x14ac:dyDescent="0.2">
      <c r="C1385" t="s">
        <v>94</v>
      </c>
      <c r="E1385" t="s">
        <v>4333</v>
      </c>
      <c r="F1385" t="s">
        <v>4333</v>
      </c>
      <c r="G1385" t="s">
        <v>4334</v>
      </c>
      <c r="H1385" s="1">
        <v>46027</v>
      </c>
      <c r="J1385" t="s">
        <v>4778</v>
      </c>
      <c r="K1385">
        <v>11</v>
      </c>
      <c r="L1385" t="s">
        <v>4667</v>
      </c>
      <c r="M1385" t="s">
        <v>3984</v>
      </c>
      <c r="N1385" t="s">
        <v>4911</v>
      </c>
      <c r="O1385" t="s">
        <v>98</v>
      </c>
      <c r="P1385" t="s">
        <v>99</v>
      </c>
      <c r="Q1385">
        <f t="shared" si="333"/>
        <v>31</v>
      </c>
      <c r="R1385" s="3">
        <v>252120</v>
      </c>
      <c r="S1385" s="3">
        <v>39000</v>
      </c>
      <c r="T1385" s="20">
        <v>0</v>
      </c>
      <c r="U1385" s="3">
        <f t="shared" si="327"/>
        <v>0</v>
      </c>
      <c r="V1385" s="21"/>
      <c r="W1385" s="3">
        <v>1010.0961538461538</v>
      </c>
      <c r="X1385" s="3">
        <v>583.6111111111112</v>
      </c>
      <c r="Y1385" s="22">
        <v>105.05</v>
      </c>
      <c r="Z1385">
        <v>75</v>
      </c>
      <c r="AB1385" s="3">
        <v>0</v>
      </c>
      <c r="AC1385" s="3">
        <v>4167</v>
      </c>
      <c r="AD1385" s="3">
        <f t="shared" si="339"/>
        <v>44940.757264957268</v>
      </c>
      <c r="AE1385" s="3">
        <v>4154.166666666667</v>
      </c>
      <c r="AG1385" s="3">
        <f t="shared" si="334"/>
        <v>49094.923931623933</v>
      </c>
      <c r="AJ1385" s="3">
        <v>0</v>
      </c>
      <c r="AK1385" t="s">
        <v>100</v>
      </c>
      <c r="AM1385" s="23">
        <v>0.05</v>
      </c>
      <c r="AN1385" s="24">
        <f t="shared" si="341"/>
        <v>49094.923931623933</v>
      </c>
      <c r="AO1385" s="25">
        <f t="shared" si="330"/>
        <v>2454.7461965811967</v>
      </c>
      <c r="AP1385" s="3">
        <v>0</v>
      </c>
      <c r="AQ1385" s="24">
        <f t="shared" si="331"/>
        <v>0</v>
      </c>
      <c r="AR1385" s="24">
        <f t="shared" si="332"/>
        <v>51549.670128205129</v>
      </c>
      <c r="AS1385" s="24">
        <f t="shared" si="335"/>
        <v>49094.923931623933</v>
      </c>
      <c r="AT1385" t="s">
        <v>4779</v>
      </c>
      <c r="AU1385" t="s">
        <v>1837</v>
      </c>
      <c r="AV1385" t="s">
        <v>1838</v>
      </c>
      <c r="AW1385">
        <v>2085</v>
      </c>
      <c r="AX1385" t="s">
        <v>169</v>
      </c>
      <c r="AY1385">
        <v>1</v>
      </c>
      <c r="AZ1385" s="3">
        <f t="shared" si="336"/>
        <v>51549.670128205129</v>
      </c>
      <c r="BA1385" s="24">
        <f t="shared" si="337"/>
        <v>49094.923931623933</v>
      </c>
      <c r="BB1385" s="24">
        <f t="shared" si="338"/>
        <v>2454.7461965811963</v>
      </c>
      <c r="BD1385" t="s">
        <v>103</v>
      </c>
      <c r="BE1385">
        <v>1</v>
      </c>
      <c r="BG1385" t="s">
        <v>5317</v>
      </c>
      <c r="BI1385" t="s">
        <v>262</v>
      </c>
      <c r="BN1385" t="s">
        <v>5067</v>
      </c>
      <c r="BO1385" t="s">
        <v>188</v>
      </c>
      <c r="BP1385">
        <v>0</v>
      </c>
      <c r="BS1385" t="e">
        <f>_xlfn.XLOOKUP(AV1385,#REF!,#REF!)</f>
        <v>#REF!</v>
      </c>
    </row>
    <row r="1386" spans="3:71" x14ac:dyDescent="0.2">
      <c r="C1386" t="s">
        <v>94</v>
      </c>
      <c r="E1386" t="s">
        <v>4335</v>
      </c>
      <c r="F1386" t="s">
        <v>4335</v>
      </c>
      <c r="G1386" t="s">
        <v>4336</v>
      </c>
      <c r="H1386" s="1">
        <v>46027</v>
      </c>
      <c r="J1386" t="s">
        <v>4697</v>
      </c>
      <c r="K1386">
        <v>14</v>
      </c>
      <c r="L1386" t="s">
        <v>4791</v>
      </c>
      <c r="M1386" t="s">
        <v>4579</v>
      </c>
      <c r="N1386" t="s">
        <v>4668</v>
      </c>
      <c r="O1386" t="s">
        <v>98</v>
      </c>
      <c r="P1386" t="s">
        <v>99</v>
      </c>
      <c r="Q1386">
        <f t="shared" si="333"/>
        <v>31</v>
      </c>
      <c r="R1386" s="3">
        <v>650000</v>
      </c>
      <c r="S1386" s="3">
        <v>108333.33333333333</v>
      </c>
      <c r="T1386" s="20">
        <v>0</v>
      </c>
      <c r="U1386" s="3">
        <f t="shared" si="327"/>
        <v>0</v>
      </c>
      <c r="V1386" s="21"/>
      <c r="W1386" s="3">
        <v>2604.1666666666665</v>
      </c>
      <c r="X1386" s="3">
        <v>1504.6296296296298</v>
      </c>
      <c r="Y1386" s="22">
        <v>270.83333333333331</v>
      </c>
      <c r="Z1386">
        <v>75</v>
      </c>
      <c r="AB1386" s="3">
        <v>0</v>
      </c>
      <c r="AC1386" s="3">
        <v>4167</v>
      </c>
      <c r="AD1386" s="3">
        <f t="shared" si="339"/>
        <v>116954.96296296296</v>
      </c>
      <c r="AE1386" s="3">
        <v>23570.833333333332</v>
      </c>
      <c r="AG1386" s="3">
        <f t="shared" si="334"/>
        <v>140525.79629629629</v>
      </c>
      <c r="AJ1386" s="3">
        <v>0</v>
      </c>
      <c r="AK1386" t="s">
        <v>100</v>
      </c>
      <c r="AM1386" s="23">
        <v>8.5000000000000006E-2</v>
      </c>
      <c r="AN1386" s="24">
        <f t="shared" si="341"/>
        <v>140525.79629629629</v>
      </c>
      <c r="AO1386" s="25">
        <f t="shared" si="330"/>
        <v>11944.692685185186</v>
      </c>
      <c r="AP1386" s="3">
        <f t="shared" ref="AP1386:AP1392" si="343">+(29700/31)*Q1386</f>
        <v>29700</v>
      </c>
      <c r="AQ1386" s="24">
        <f t="shared" si="331"/>
        <v>2524.5</v>
      </c>
      <c r="AR1386" s="24">
        <f t="shared" si="332"/>
        <v>184694.98898148147</v>
      </c>
      <c r="AS1386" s="24">
        <f t="shared" si="335"/>
        <v>170225.79629629629</v>
      </c>
      <c r="AT1386" t="s">
        <v>836</v>
      </c>
      <c r="AU1386" t="s">
        <v>836</v>
      </c>
      <c r="AV1386" t="s">
        <v>837</v>
      </c>
      <c r="AW1386" t="s">
        <v>4882</v>
      </c>
      <c r="AX1386" t="s">
        <v>102</v>
      </c>
      <c r="AY1386">
        <v>108.643</v>
      </c>
      <c r="AZ1386" s="3">
        <f t="shared" si="336"/>
        <v>1700.0173870519175</v>
      </c>
      <c r="BA1386" s="24">
        <f t="shared" si="337"/>
        <v>170225.79629629629</v>
      </c>
      <c r="BB1386" s="24">
        <f t="shared" si="338"/>
        <v>14469.192685185175</v>
      </c>
      <c r="BD1386" t="s">
        <v>103</v>
      </c>
      <c r="BE1386">
        <v>1</v>
      </c>
      <c r="BG1386" t="s">
        <v>170</v>
      </c>
      <c r="BI1386" t="s">
        <v>509</v>
      </c>
      <c r="BN1386" t="s">
        <v>5222</v>
      </c>
      <c r="BO1386" t="s">
        <v>5223</v>
      </c>
      <c r="BP1386">
        <v>0</v>
      </c>
      <c r="BS1386" t="e">
        <f>_xlfn.XLOOKUP(AV1386,#REF!,#REF!)</f>
        <v>#REF!</v>
      </c>
    </row>
    <row r="1387" spans="3:71" x14ac:dyDescent="0.2">
      <c r="C1387" t="s">
        <v>94</v>
      </c>
      <c r="E1387" t="s">
        <v>4337</v>
      </c>
      <c r="F1387" t="s">
        <v>4337</v>
      </c>
      <c r="G1387" t="s">
        <v>4338</v>
      </c>
      <c r="H1387" s="1">
        <v>46027</v>
      </c>
      <c r="J1387" t="s">
        <v>4678</v>
      </c>
      <c r="K1387">
        <v>15</v>
      </c>
      <c r="L1387" t="s">
        <v>4691</v>
      </c>
      <c r="M1387" t="s">
        <v>4444</v>
      </c>
      <c r="N1387" t="s">
        <v>4668</v>
      </c>
      <c r="O1387" t="s">
        <v>98</v>
      </c>
      <c r="P1387" t="s">
        <v>99</v>
      </c>
      <c r="Q1387">
        <f t="shared" si="333"/>
        <v>31</v>
      </c>
      <c r="R1387" s="3">
        <v>850000</v>
      </c>
      <c r="S1387" s="3">
        <v>141666.66666666666</v>
      </c>
      <c r="T1387" s="20">
        <v>0</v>
      </c>
      <c r="U1387" s="3">
        <f t="shared" si="327"/>
        <v>0</v>
      </c>
      <c r="V1387" s="21"/>
      <c r="W1387" s="3">
        <v>3405.4487179487182</v>
      </c>
      <c r="X1387" s="3">
        <v>1967.5925925925924</v>
      </c>
      <c r="Y1387" s="22">
        <v>354.16666666666663</v>
      </c>
      <c r="Z1387">
        <v>75</v>
      </c>
      <c r="AB1387" s="3">
        <v>0</v>
      </c>
      <c r="AC1387" s="3">
        <v>4167</v>
      </c>
      <c r="AD1387" s="3">
        <f t="shared" si="339"/>
        <v>151635.87464387462</v>
      </c>
      <c r="AE1387" s="3">
        <v>7046.666666666667</v>
      </c>
      <c r="AG1387" s="3">
        <f t="shared" si="334"/>
        <v>158682.54131054127</v>
      </c>
      <c r="AJ1387" s="3">
        <v>0</v>
      </c>
      <c r="AK1387" t="s">
        <v>100</v>
      </c>
      <c r="AM1387" s="23">
        <v>0.1</v>
      </c>
      <c r="AN1387" s="24">
        <f t="shared" si="341"/>
        <v>158682.54131054127</v>
      </c>
      <c r="AO1387" s="25">
        <f t="shared" si="330"/>
        <v>15868.254131054127</v>
      </c>
      <c r="AP1387" s="3">
        <f t="shared" si="343"/>
        <v>29700</v>
      </c>
      <c r="AQ1387" s="24">
        <f t="shared" si="331"/>
        <v>2970</v>
      </c>
      <c r="AR1387" s="24">
        <f t="shared" si="332"/>
        <v>207220.7954415954</v>
      </c>
      <c r="AS1387" s="24">
        <f t="shared" si="335"/>
        <v>188382.54131054127</v>
      </c>
      <c r="AT1387" t="s">
        <v>134</v>
      </c>
      <c r="AU1387" t="s">
        <v>134</v>
      </c>
      <c r="AV1387" t="s">
        <v>135</v>
      </c>
      <c r="AW1387">
        <v>37208</v>
      </c>
      <c r="AX1387" t="s">
        <v>136</v>
      </c>
      <c r="AY1387">
        <v>94.088300000000004</v>
      </c>
      <c r="AZ1387" s="3">
        <f t="shared" si="336"/>
        <v>2202.4076898147314</v>
      </c>
      <c r="BA1387" s="24">
        <f t="shared" si="337"/>
        <v>188382.54131054127</v>
      </c>
      <c r="BB1387" s="24">
        <f t="shared" si="338"/>
        <v>18838.254131054127</v>
      </c>
      <c r="BD1387" t="s">
        <v>103</v>
      </c>
      <c r="BE1387">
        <v>1</v>
      </c>
      <c r="BG1387" t="s">
        <v>5305</v>
      </c>
      <c r="BI1387" t="s">
        <v>435</v>
      </c>
      <c r="BN1387" t="s">
        <v>5119</v>
      </c>
      <c r="BO1387" t="s">
        <v>5132</v>
      </c>
      <c r="BP1387">
        <v>0</v>
      </c>
      <c r="BS1387" t="e">
        <f>_xlfn.XLOOKUP(AV1387,#REF!,#REF!)</f>
        <v>#REF!</v>
      </c>
    </row>
    <row r="1388" spans="3:71" x14ac:dyDescent="0.2">
      <c r="C1388" t="s">
        <v>94</v>
      </c>
      <c r="E1388" t="s">
        <v>4339</v>
      </c>
      <c r="F1388" t="s">
        <v>4339</v>
      </c>
      <c r="G1388" t="s">
        <v>4340</v>
      </c>
      <c r="H1388" s="1">
        <v>46027</v>
      </c>
      <c r="J1388" t="s">
        <v>4778</v>
      </c>
      <c r="K1388">
        <v>11</v>
      </c>
      <c r="L1388" t="s">
        <v>4667</v>
      </c>
      <c r="M1388" t="s">
        <v>3984</v>
      </c>
      <c r="N1388" t="s">
        <v>4668</v>
      </c>
      <c r="O1388" t="s">
        <v>98</v>
      </c>
      <c r="P1388" t="s">
        <v>99</v>
      </c>
      <c r="Q1388">
        <f t="shared" si="333"/>
        <v>31</v>
      </c>
      <c r="R1388" s="3">
        <v>252120</v>
      </c>
      <c r="S1388" s="3">
        <v>40218.083333333336</v>
      </c>
      <c r="T1388" s="20">
        <v>0</v>
      </c>
      <c r="U1388" s="3">
        <f t="shared" si="327"/>
        <v>0</v>
      </c>
      <c r="V1388" s="21"/>
      <c r="W1388" s="3">
        <v>1010.0961538461538</v>
      </c>
      <c r="X1388" s="3">
        <v>583.6111111111112</v>
      </c>
      <c r="Y1388" s="22">
        <v>105.05</v>
      </c>
      <c r="Z1388">
        <v>75</v>
      </c>
      <c r="AB1388" s="3">
        <v>0</v>
      </c>
      <c r="AC1388" s="3">
        <v>4167</v>
      </c>
      <c r="AD1388" s="3">
        <f t="shared" si="339"/>
        <v>46158.840598290604</v>
      </c>
      <c r="AE1388" s="3">
        <v>4154.166666666667</v>
      </c>
      <c r="AG1388" s="3">
        <f t="shared" si="334"/>
        <v>50313.007264957268</v>
      </c>
      <c r="AJ1388" s="3">
        <v>0</v>
      </c>
      <c r="AK1388" t="s">
        <v>100</v>
      </c>
      <c r="AM1388" s="23">
        <v>0.05</v>
      </c>
      <c r="AN1388" s="24">
        <f t="shared" si="341"/>
        <v>50313.007264957268</v>
      </c>
      <c r="AO1388" s="25">
        <f t="shared" si="330"/>
        <v>2515.6503632478634</v>
      </c>
      <c r="AP1388" s="3">
        <f t="shared" si="343"/>
        <v>29700</v>
      </c>
      <c r="AQ1388" s="24">
        <f t="shared" si="331"/>
        <v>1485</v>
      </c>
      <c r="AR1388" s="24">
        <f t="shared" si="332"/>
        <v>84013.657628205139</v>
      </c>
      <c r="AS1388" s="24">
        <f t="shared" si="335"/>
        <v>80013.007264957268</v>
      </c>
      <c r="AT1388" t="s">
        <v>225</v>
      </c>
      <c r="AU1388" t="s">
        <v>225</v>
      </c>
      <c r="AV1388" t="s">
        <v>156</v>
      </c>
      <c r="AW1388" t="s">
        <v>4895</v>
      </c>
      <c r="AX1388" t="s">
        <v>157</v>
      </c>
      <c r="AY1388">
        <v>125.569</v>
      </c>
      <c r="AZ1388" s="3">
        <f t="shared" si="336"/>
        <v>669.06368313998792</v>
      </c>
      <c r="BA1388" s="24">
        <f t="shared" si="337"/>
        <v>80013.007264957268</v>
      </c>
      <c r="BB1388" s="24">
        <f t="shared" si="338"/>
        <v>4000.6503632478707</v>
      </c>
      <c r="BD1388" t="s">
        <v>103</v>
      </c>
      <c r="BE1388">
        <v>1</v>
      </c>
      <c r="BG1388" t="s">
        <v>5309</v>
      </c>
      <c r="BI1388" t="s">
        <v>262</v>
      </c>
      <c r="BN1388" t="s">
        <v>5145</v>
      </c>
      <c r="BO1388" t="s">
        <v>5146</v>
      </c>
      <c r="BP1388" t="s">
        <v>5230</v>
      </c>
      <c r="BS1388" t="e">
        <f>_xlfn.XLOOKUP(AV1388,#REF!,#REF!)</f>
        <v>#REF!</v>
      </c>
    </row>
    <row r="1389" spans="3:71" x14ac:dyDescent="0.2">
      <c r="C1389" t="s">
        <v>94</v>
      </c>
      <c r="E1389" t="s">
        <v>4341</v>
      </c>
      <c r="F1389" t="s">
        <v>4341</v>
      </c>
      <c r="G1389" t="s">
        <v>4342</v>
      </c>
      <c r="H1389" s="1">
        <v>46034</v>
      </c>
      <c r="J1389" t="s">
        <v>4778</v>
      </c>
      <c r="K1389">
        <v>11</v>
      </c>
      <c r="L1389" t="s">
        <v>4667</v>
      </c>
      <c r="M1389" t="s">
        <v>3984</v>
      </c>
      <c r="N1389" t="s">
        <v>4668</v>
      </c>
      <c r="O1389" t="s">
        <v>98</v>
      </c>
      <c r="P1389" t="s">
        <v>99</v>
      </c>
      <c r="Q1389">
        <f t="shared" si="333"/>
        <v>31</v>
      </c>
      <c r="R1389" s="3">
        <v>284000</v>
      </c>
      <c r="S1389" s="3">
        <v>47333.333333333336</v>
      </c>
      <c r="T1389" s="20">
        <v>0</v>
      </c>
      <c r="U1389" s="3">
        <f t="shared" si="327"/>
        <v>0</v>
      </c>
      <c r="V1389" s="21"/>
      <c r="W1389" s="3">
        <v>1137.8205128205129</v>
      </c>
      <c r="X1389" s="3">
        <v>657.40740740740739</v>
      </c>
      <c r="Y1389" s="22">
        <v>118.33333333333334</v>
      </c>
      <c r="Z1389">
        <v>75</v>
      </c>
      <c r="AB1389" s="3">
        <v>0</v>
      </c>
      <c r="AC1389" s="3">
        <v>4167</v>
      </c>
      <c r="AD1389" s="3">
        <f t="shared" si="339"/>
        <v>53488.894586894596</v>
      </c>
      <c r="AE1389" s="3">
        <v>4154.166666666667</v>
      </c>
      <c r="AG1389" s="3">
        <f t="shared" si="334"/>
        <v>57643.06125356126</v>
      </c>
      <c r="AJ1389" s="3">
        <v>0</v>
      </c>
      <c r="AK1389" t="s">
        <v>100</v>
      </c>
      <c r="AM1389" s="23">
        <v>0.05</v>
      </c>
      <c r="AN1389" s="24">
        <f t="shared" si="341"/>
        <v>57643.06125356126</v>
      </c>
      <c r="AO1389" s="25">
        <f t="shared" si="330"/>
        <v>2882.1530626780632</v>
      </c>
      <c r="AP1389" s="3">
        <f t="shared" si="343"/>
        <v>29700</v>
      </c>
      <c r="AQ1389" s="24">
        <f t="shared" si="331"/>
        <v>1485</v>
      </c>
      <c r="AR1389" s="24">
        <f t="shared" si="332"/>
        <v>91710.214316239319</v>
      </c>
      <c r="AS1389" s="24">
        <f t="shared" si="335"/>
        <v>87343.06125356126</v>
      </c>
      <c r="AT1389" t="s">
        <v>134</v>
      </c>
      <c r="AU1389" t="s">
        <v>134</v>
      </c>
      <c r="AV1389" t="s">
        <v>135</v>
      </c>
      <c r="AW1389">
        <v>35879</v>
      </c>
      <c r="AX1389" t="s">
        <v>136</v>
      </c>
      <c r="AY1389">
        <v>94.088300000000004</v>
      </c>
      <c r="AZ1389" s="3">
        <f t="shared" si="336"/>
        <v>974.72495853617625</v>
      </c>
      <c r="BA1389" s="24">
        <f t="shared" si="337"/>
        <v>87343.06125356126</v>
      </c>
      <c r="BB1389" s="24">
        <f t="shared" si="338"/>
        <v>4367.1530626780586</v>
      </c>
      <c r="BD1389" t="s">
        <v>103</v>
      </c>
      <c r="BE1389">
        <v>1</v>
      </c>
      <c r="BG1389" t="s">
        <v>5305</v>
      </c>
      <c r="BI1389" t="s">
        <v>262</v>
      </c>
      <c r="BN1389" t="s">
        <v>5067</v>
      </c>
      <c r="BO1389" t="s">
        <v>5071</v>
      </c>
      <c r="BP1389">
        <v>0</v>
      </c>
      <c r="BS1389" t="e">
        <f>_xlfn.XLOOKUP(AV1389,#REF!,#REF!)</f>
        <v>#REF!</v>
      </c>
    </row>
    <row r="1390" spans="3:71" x14ac:dyDescent="0.2">
      <c r="C1390" t="s">
        <v>94</v>
      </c>
      <c r="E1390" t="s">
        <v>4343</v>
      </c>
      <c r="F1390" t="s">
        <v>4343</v>
      </c>
      <c r="G1390" t="s">
        <v>4344</v>
      </c>
      <c r="H1390" s="1">
        <v>46034</v>
      </c>
      <c r="J1390" t="s">
        <v>4702</v>
      </c>
      <c r="K1390">
        <v>13</v>
      </c>
      <c r="L1390" t="s">
        <v>4791</v>
      </c>
      <c r="M1390" t="s">
        <v>4579</v>
      </c>
      <c r="N1390" t="s">
        <v>4807</v>
      </c>
      <c r="O1390" t="s">
        <v>98</v>
      </c>
      <c r="P1390" t="s">
        <v>99</v>
      </c>
      <c r="Q1390">
        <f t="shared" si="333"/>
        <v>31</v>
      </c>
      <c r="R1390" s="3">
        <v>500000</v>
      </c>
      <c r="S1390" s="3">
        <v>83333.333333333328</v>
      </c>
      <c r="T1390" s="20">
        <v>0</v>
      </c>
      <c r="U1390" s="3">
        <f t="shared" ref="U1390:U1453" si="344">+S1390*T1390</f>
        <v>0</v>
      </c>
      <c r="V1390" s="21"/>
      <c r="W1390" s="3">
        <v>2003.2051282051279</v>
      </c>
      <c r="X1390" s="3">
        <v>1157.4074074074074</v>
      </c>
      <c r="Y1390" s="22">
        <v>208.33333333333331</v>
      </c>
      <c r="Z1390">
        <v>75</v>
      </c>
      <c r="AB1390" s="3">
        <v>0</v>
      </c>
      <c r="AC1390" s="3">
        <v>4167</v>
      </c>
      <c r="AD1390" s="3">
        <f t="shared" si="339"/>
        <v>90944.279202279184</v>
      </c>
      <c r="AE1390" s="3">
        <v>23570.833333333332</v>
      </c>
      <c r="AG1390" s="3">
        <f t="shared" si="334"/>
        <v>114515.11253561251</v>
      </c>
      <c r="AJ1390" s="3">
        <v>0</v>
      </c>
      <c r="AK1390" t="s">
        <v>100</v>
      </c>
      <c r="AM1390" s="23">
        <v>8.5000000000000006E-2</v>
      </c>
      <c r="AN1390" s="24">
        <f t="shared" si="341"/>
        <v>114515.11253561251</v>
      </c>
      <c r="AO1390" s="25">
        <f t="shared" si="330"/>
        <v>9733.7845655270648</v>
      </c>
      <c r="AP1390" s="3">
        <f t="shared" si="343"/>
        <v>29700</v>
      </c>
      <c r="AQ1390" s="24">
        <f t="shared" si="331"/>
        <v>2524.5</v>
      </c>
      <c r="AR1390" s="24">
        <f t="shared" si="332"/>
        <v>156473.39710113959</v>
      </c>
      <c r="AS1390" s="24">
        <f t="shared" si="335"/>
        <v>144215.11253561251</v>
      </c>
      <c r="AT1390" t="s">
        <v>1837</v>
      </c>
      <c r="AU1390" t="s">
        <v>1837</v>
      </c>
      <c r="AV1390" t="s">
        <v>1838</v>
      </c>
      <c r="AW1390" t="s">
        <v>1837</v>
      </c>
      <c r="AX1390" t="s">
        <v>169</v>
      </c>
      <c r="AY1390">
        <v>1</v>
      </c>
      <c r="AZ1390" s="3">
        <f t="shared" si="336"/>
        <v>156473.39710113959</v>
      </c>
      <c r="BA1390" s="24">
        <f t="shared" si="337"/>
        <v>144215.11253561251</v>
      </c>
      <c r="BB1390" s="24">
        <f t="shared" si="338"/>
        <v>12258.284565527079</v>
      </c>
      <c r="BD1390" t="s">
        <v>103</v>
      </c>
      <c r="BE1390">
        <v>1</v>
      </c>
      <c r="BG1390" t="s">
        <v>5317</v>
      </c>
      <c r="BI1390" t="s">
        <v>4345</v>
      </c>
      <c r="BN1390" t="s">
        <v>5222</v>
      </c>
      <c r="BO1390" t="s">
        <v>5223</v>
      </c>
      <c r="BP1390">
        <v>0</v>
      </c>
      <c r="BS1390" t="e">
        <f>_xlfn.XLOOKUP(AV1390,#REF!,#REF!)</f>
        <v>#REF!</v>
      </c>
    </row>
    <row r="1391" spans="3:71" x14ac:dyDescent="0.2">
      <c r="C1391" t="s">
        <v>94</v>
      </c>
      <c r="E1391" t="s">
        <v>4346</v>
      </c>
      <c r="F1391" t="s">
        <v>4346</v>
      </c>
      <c r="G1391" t="s">
        <v>4347</v>
      </c>
      <c r="H1391" s="1">
        <v>46034</v>
      </c>
      <c r="J1391" t="s">
        <v>4778</v>
      </c>
      <c r="K1391">
        <v>11</v>
      </c>
      <c r="L1391" t="s">
        <v>4667</v>
      </c>
      <c r="M1391" t="s">
        <v>3984</v>
      </c>
      <c r="N1391" t="s">
        <v>4668</v>
      </c>
      <c r="O1391" t="s">
        <v>98</v>
      </c>
      <c r="P1391" t="s">
        <v>99</v>
      </c>
      <c r="Q1391">
        <f t="shared" si="333"/>
        <v>31</v>
      </c>
      <c r="R1391" s="3">
        <v>284000</v>
      </c>
      <c r="S1391" s="3">
        <v>47333.333333333336</v>
      </c>
      <c r="T1391" s="20">
        <v>0</v>
      </c>
      <c r="U1391" s="3">
        <f t="shared" si="344"/>
        <v>0</v>
      </c>
      <c r="V1391" s="21"/>
      <c r="W1391" s="3">
        <v>1137.8205128205129</v>
      </c>
      <c r="X1391" s="3">
        <v>657.40740740740739</v>
      </c>
      <c r="Y1391" s="22">
        <v>118.33333333333334</v>
      </c>
      <c r="Z1391">
        <v>75</v>
      </c>
      <c r="AB1391" s="3">
        <v>0</v>
      </c>
      <c r="AC1391" s="3">
        <v>5167</v>
      </c>
      <c r="AD1391" s="3">
        <f t="shared" si="339"/>
        <v>54488.894586894596</v>
      </c>
      <c r="AE1391" s="3">
        <v>4154.166666666667</v>
      </c>
      <c r="AG1391" s="3">
        <f t="shared" si="334"/>
        <v>58643.06125356126</v>
      </c>
      <c r="AJ1391" s="3">
        <v>0</v>
      </c>
      <c r="AK1391" t="s">
        <v>100</v>
      </c>
      <c r="AM1391" s="23">
        <v>0.05</v>
      </c>
      <c r="AN1391" s="24">
        <f t="shared" si="341"/>
        <v>58643.06125356126</v>
      </c>
      <c r="AO1391" s="25">
        <f t="shared" si="330"/>
        <v>2932.1530626780632</v>
      </c>
      <c r="AP1391" s="3">
        <f t="shared" si="343"/>
        <v>29700</v>
      </c>
      <c r="AQ1391" s="24">
        <f t="shared" si="331"/>
        <v>1485</v>
      </c>
      <c r="AR1391" s="24">
        <f t="shared" si="332"/>
        <v>92760.214316239319</v>
      </c>
      <c r="AS1391" s="24">
        <f t="shared" si="335"/>
        <v>88343.06125356126</v>
      </c>
      <c r="AT1391" t="s">
        <v>4779</v>
      </c>
      <c r="AU1391" t="s">
        <v>188</v>
      </c>
      <c r="AV1391" t="s">
        <v>189</v>
      </c>
      <c r="AW1391">
        <v>2750</v>
      </c>
      <c r="AX1391" t="s">
        <v>190</v>
      </c>
      <c r="AY1391">
        <v>65.109899999999996</v>
      </c>
      <c r="AZ1391" s="3">
        <f t="shared" si="336"/>
        <v>1424.6714296326568</v>
      </c>
      <c r="BA1391" s="24">
        <f t="shared" si="337"/>
        <v>88343.06125356126</v>
      </c>
      <c r="BB1391" s="24">
        <f t="shared" si="338"/>
        <v>4417.1530626780586</v>
      </c>
      <c r="BD1391" t="s">
        <v>103</v>
      </c>
      <c r="BE1391">
        <v>1</v>
      </c>
      <c r="BG1391" t="s">
        <v>5308</v>
      </c>
      <c r="BI1391" t="s">
        <v>262</v>
      </c>
      <c r="BN1391" t="s">
        <v>5067</v>
      </c>
      <c r="BO1391" t="s">
        <v>188</v>
      </c>
      <c r="BP1391">
        <v>0</v>
      </c>
      <c r="BS1391" t="e">
        <f>_xlfn.XLOOKUP(AV1391,#REF!,#REF!)</f>
        <v>#REF!</v>
      </c>
    </row>
    <row r="1392" spans="3:71" x14ac:dyDescent="0.2">
      <c r="C1392" t="s">
        <v>94</v>
      </c>
      <c r="E1392" t="s">
        <v>4348</v>
      </c>
      <c r="F1392" t="s">
        <v>4348</v>
      </c>
      <c r="G1392" t="s">
        <v>4349</v>
      </c>
      <c r="H1392" s="1">
        <v>46027</v>
      </c>
      <c r="J1392" t="s">
        <v>4678</v>
      </c>
      <c r="K1392">
        <v>15</v>
      </c>
      <c r="L1392" t="s">
        <v>4691</v>
      </c>
      <c r="M1392" t="s">
        <v>4444</v>
      </c>
      <c r="N1392" t="s">
        <v>4668</v>
      </c>
      <c r="O1392" t="s">
        <v>98</v>
      </c>
      <c r="P1392" t="s">
        <v>99</v>
      </c>
      <c r="Q1392">
        <f t="shared" si="333"/>
        <v>31</v>
      </c>
      <c r="R1392" s="3">
        <v>850000</v>
      </c>
      <c r="S1392" s="3">
        <v>141666.66666666666</v>
      </c>
      <c r="T1392" s="20">
        <v>0</v>
      </c>
      <c r="U1392" s="3">
        <f t="shared" si="344"/>
        <v>0</v>
      </c>
      <c r="V1392" s="21"/>
      <c r="W1392" s="3">
        <v>3405.4487179487182</v>
      </c>
      <c r="X1392" s="3">
        <v>1967.5925925925924</v>
      </c>
      <c r="Y1392" s="22">
        <v>354.16666666666663</v>
      </c>
      <c r="Z1392">
        <v>75</v>
      </c>
      <c r="AB1392" s="3">
        <v>0</v>
      </c>
      <c r="AC1392" s="3">
        <v>4167</v>
      </c>
      <c r="AD1392" s="3">
        <f t="shared" si="339"/>
        <v>151635.87464387462</v>
      </c>
      <c r="AE1392" s="3">
        <v>7046.666666666667</v>
      </c>
      <c r="AG1392" s="3">
        <f t="shared" si="334"/>
        <v>158682.54131054127</v>
      </c>
      <c r="AJ1392" s="3">
        <v>0</v>
      </c>
      <c r="AK1392" t="s">
        <v>100</v>
      </c>
      <c r="AM1392" s="23">
        <v>0.1</v>
      </c>
      <c r="AN1392" s="24">
        <f t="shared" si="341"/>
        <v>158682.54131054127</v>
      </c>
      <c r="AO1392" s="25">
        <f t="shared" si="330"/>
        <v>15868.254131054127</v>
      </c>
      <c r="AP1392" s="3">
        <f t="shared" si="343"/>
        <v>29700</v>
      </c>
      <c r="AQ1392" s="24">
        <f t="shared" si="331"/>
        <v>2970</v>
      </c>
      <c r="AR1392" s="24">
        <f t="shared" si="332"/>
        <v>207220.7954415954</v>
      </c>
      <c r="AS1392" s="24">
        <f t="shared" si="335"/>
        <v>188382.54131054127</v>
      </c>
      <c r="AT1392" t="s">
        <v>4725</v>
      </c>
      <c r="AU1392" t="s">
        <v>174</v>
      </c>
      <c r="AV1392" t="s">
        <v>174</v>
      </c>
      <c r="AW1392" t="s">
        <v>4725</v>
      </c>
      <c r="AX1392" t="s">
        <v>169</v>
      </c>
      <c r="AY1392">
        <v>1</v>
      </c>
      <c r="AZ1392" s="3">
        <f t="shared" si="336"/>
        <v>207220.7954415954</v>
      </c>
      <c r="BA1392" s="24">
        <f t="shared" si="337"/>
        <v>188382.54131054127</v>
      </c>
      <c r="BB1392" s="24">
        <f t="shared" si="338"/>
        <v>18838.254131054127</v>
      </c>
      <c r="BD1392" t="s">
        <v>170</v>
      </c>
      <c r="BE1392">
        <v>1</v>
      </c>
      <c r="BG1392" t="s">
        <v>170</v>
      </c>
      <c r="BI1392" t="s">
        <v>598</v>
      </c>
      <c r="BN1392" t="s">
        <v>5128</v>
      </c>
      <c r="BO1392" t="s">
        <v>4725</v>
      </c>
      <c r="BP1392">
        <v>0</v>
      </c>
    </row>
    <row r="1393" spans="2:71" x14ac:dyDescent="0.2">
      <c r="C1393" t="s">
        <v>94</v>
      </c>
      <c r="E1393" t="s">
        <v>4350</v>
      </c>
      <c r="F1393" t="s">
        <v>4350</v>
      </c>
      <c r="G1393" t="s">
        <v>4351</v>
      </c>
      <c r="H1393" s="1">
        <v>46027</v>
      </c>
      <c r="J1393" t="s">
        <v>4778</v>
      </c>
      <c r="K1393">
        <v>11</v>
      </c>
      <c r="L1393" t="s">
        <v>4667</v>
      </c>
      <c r="M1393" t="s">
        <v>3984</v>
      </c>
      <c r="N1393" t="s">
        <v>4911</v>
      </c>
      <c r="O1393" t="s">
        <v>98</v>
      </c>
      <c r="P1393" t="s">
        <v>99</v>
      </c>
      <c r="Q1393">
        <f t="shared" si="333"/>
        <v>31</v>
      </c>
      <c r="R1393" s="3">
        <v>255600</v>
      </c>
      <c r="S1393" s="3">
        <v>42600</v>
      </c>
      <c r="T1393" s="20">
        <v>0</v>
      </c>
      <c r="U1393" s="3">
        <f t="shared" si="344"/>
        <v>0</v>
      </c>
      <c r="V1393" s="21"/>
      <c r="W1393" s="3">
        <v>1024.0384615384617</v>
      </c>
      <c r="X1393" s="3">
        <v>591.66666666666663</v>
      </c>
      <c r="Y1393" s="22">
        <v>106.5</v>
      </c>
      <c r="Z1393">
        <v>75</v>
      </c>
      <c r="AB1393" s="3">
        <v>0</v>
      </c>
      <c r="AC1393" s="3">
        <v>4167</v>
      </c>
      <c r="AD1393" s="3">
        <f t="shared" si="339"/>
        <v>48564.205128205125</v>
      </c>
      <c r="AE1393" s="3">
        <v>4154.166666666667</v>
      </c>
      <c r="AG1393" s="3">
        <f t="shared" si="334"/>
        <v>52718.371794871789</v>
      </c>
      <c r="AJ1393" s="3">
        <v>0</v>
      </c>
      <c r="AK1393" t="s">
        <v>100</v>
      </c>
      <c r="AM1393" s="23">
        <v>0.05</v>
      </c>
      <c r="AN1393" s="24">
        <f t="shared" si="341"/>
        <v>52718.371794871789</v>
      </c>
      <c r="AO1393" s="25">
        <f t="shared" si="330"/>
        <v>2635.9185897435896</v>
      </c>
      <c r="AP1393" s="3">
        <v>0</v>
      </c>
      <c r="AQ1393" s="24">
        <f t="shared" si="331"/>
        <v>0</v>
      </c>
      <c r="AR1393" s="24">
        <f t="shared" si="332"/>
        <v>55354.290384615379</v>
      </c>
      <c r="AS1393" s="24">
        <f t="shared" si="335"/>
        <v>52718.371794871789</v>
      </c>
      <c r="AT1393" t="s">
        <v>225</v>
      </c>
      <c r="AU1393" t="s">
        <v>1837</v>
      </c>
      <c r="AV1393" t="s">
        <v>1838</v>
      </c>
      <c r="AW1393" t="s">
        <v>4936</v>
      </c>
      <c r="AX1393" t="s">
        <v>169</v>
      </c>
      <c r="AY1393">
        <v>1</v>
      </c>
      <c r="AZ1393" s="3">
        <f t="shared" si="336"/>
        <v>55354.290384615379</v>
      </c>
      <c r="BA1393" s="24">
        <f t="shared" si="337"/>
        <v>52718.371794871789</v>
      </c>
      <c r="BB1393" s="24">
        <f t="shared" si="338"/>
        <v>2635.9185897435891</v>
      </c>
      <c r="BD1393" t="s">
        <v>103</v>
      </c>
      <c r="BE1393">
        <v>1</v>
      </c>
      <c r="BG1393" t="s">
        <v>5317</v>
      </c>
      <c r="BI1393" t="s">
        <v>262</v>
      </c>
      <c r="BN1393" t="s">
        <v>5214</v>
      </c>
      <c r="BO1393" t="s">
        <v>5074</v>
      </c>
      <c r="BP1393">
        <v>0</v>
      </c>
      <c r="BS1393" t="e">
        <f>_xlfn.XLOOKUP(AV1393,#REF!,#REF!)</f>
        <v>#REF!</v>
      </c>
    </row>
    <row r="1394" spans="2:71" x14ac:dyDescent="0.2">
      <c r="B1394">
        <f>+COUNTIF(F1394:F4562,F1394)</f>
        <v>2</v>
      </c>
      <c r="C1394" t="s">
        <v>94</v>
      </c>
      <c r="E1394" t="s">
        <v>4352</v>
      </c>
      <c r="F1394" t="s">
        <v>4352</v>
      </c>
      <c r="G1394" t="s">
        <v>4353</v>
      </c>
      <c r="H1394" s="1">
        <v>46034</v>
      </c>
      <c r="J1394" t="s">
        <v>4678</v>
      </c>
      <c r="K1394">
        <v>15</v>
      </c>
      <c r="L1394" t="s">
        <v>4703</v>
      </c>
      <c r="M1394" t="s">
        <v>293</v>
      </c>
      <c r="N1394" t="s">
        <v>4668</v>
      </c>
      <c r="O1394" t="s">
        <v>98</v>
      </c>
      <c r="P1394" t="s">
        <v>99</v>
      </c>
      <c r="Q1394">
        <f t="shared" si="333"/>
        <v>31</v>
      </c>
      <c r="R1394" s="3">
        <v>1201250</v>
      </c>
      <c r="S1394" s="3">
        <v>200212.5</v>
      </c>
      <c r="T1394" s="20">
        <v>0</v>
      </c>
      <c r="U1394" s="3">
        <f t="shared" si="344"/>
        <v>0</v>
      </c>
      <c r="V1394" s="21"/>
      <c r="W1394" s="3">
        <v>4812.7003205128203</v>
      </c>
      <c r="X1394" s="3">
        <v>2780.6712962962965</v>
      </c>
      <c r="Y1394" s="22">
        <v>500.52083333333337</v>
      </c>
      <c r="Z1394">
        <v>75</v>
      </c>
      <c r="AB1394" s="3">
        <v>0</v>
      </c>
      <c r="AC1394" s="3">
        <v>4167</v>
      </c>
      <c r="AD1394" s="3">
        <f t="shared" si="339"/>
        <v>212548.39245014245</v>
      </c>
      <c r="AE1394" s="3">
        <v>5687.5</v>
      </c>
      <c r="AG1394" s="3">
        <f t="shared" si="334"/>
        <v>218235.89245014245</v>
      </c>
      <c r="AJ1394" s="3">
        <v>0</v>
      </c>
      <c r="AK1394" t="s">
        <v>100</v>
      </c>
      <c r="AM1394" s="23">
        <v>8.5000000000000006E-2</v>
      </c>
      <c r="AN1394" s="24">
        <f t="shared" si="341"/>
        <v>218235.89245014245</v>
      </c>
      <c r="AO1394" s="25">
        <f t="shared" si="330"/>
        <v>18550.050858262108</v>
      </c>
      <c r="AP1394" s="3">
        <f>+(29700/31)*Q1394</f>
        <v>29700</v>
      </c>
      <c r="AQ1394" s="24">
        <f t="shared" si="331"/>
        <v>2524.5</v>
      </c>
      <c r="AR1394" s="24">
        <f t="shared" si="332"/>
        <v>269010.44330840453</v>
      </c>
      <c r="AS1394" s="24">
        <f t="shared" si="335"/>
        <v>247935.89245014245</v>
      </c>
      <c r="AT1394" t="s">
        <v>141</v>
      </c>
      <c r="AU1394" t="s">
        <v>141</v>
      </c>
      <c r="AV1394" t="s">
        <v>142</v>
      </c>
      <c r="AW1394">
        <v>1201</v>
      </c>
      <c r="AX1394" t="s">
        <v>143</v>
      </c>
      <c r="AY1394">
        <v>67.992199999999997</v>
      </c>
      <c r="AZ1394" s="3">
        <f t="shared" si="336"/>
        <v>3956.4897636553096</v>
      </c>
      <c r="BA1394" s="24">
        <f t="shared" si="337"/>
        <v>247935.89245014245</v>
      </c>
      <c r="BB1394" s="24">
        <f t="shared" si="338"/>
        <v>21074.550858262082</v>
      </c>
      <c r="BD1394" t="s">
        <v>103</v>
      </c>
      <c r="BE1394">
        <v>1</v>
      </c>
      <c r="BG1394" t="s">
        <v>5306</v>
      </c>
      <c r="BI1394" t="s">
        <v>4186</v>
      </c>
      <c r="BN1394" t="s">
        <v>5125</v>
      </c>
      <c r="BO1394" t="s">
        <v>5068</v>
      </c>
      <c r="BP1394">
        <v>0</v>
      </c>
      <c r="BS1394" t="e">
        <f>_xlfn.XLOOKUP(AV1394,#REF!,#REF!)</f>
        <v>#REF!</v>
      </c>
    </row>
    <row r="1395" spans="2:71" x14ac:dyDescent="0.2">
      <c r="C1395" t="s">
        <v>94</v>
      </c>
      <c r="E1395" t="s">
        <v>4354</v>
      </c>
      <c r="F1395" t="s">
        <v>4354</v>
      </c>
      <c r="G1395" t="s">
        <v>4355</v>
      </c>
      <c r="H1395" s="1">
        <v>46034</v>
      </c>
      <c r="J1395" t="s">
        <v>4678</v>
      </c>
      <c r="K1395">
        <v>15</v>
      </c>
      <c r="L1395" t="s">
        <v>4691</v>
      </c>
      <c r="M1395" t="s">
        <v>4444</v>
      </c>
      <c r="N1395" t="s">
        <v>4668</v>
      </c>
      <c r="O1395" t="s">
        <v>98</v>
      </c>
      <c r="P1395" t="s">
        <v>99</v>
      </c>
      <c r="Q1395">
        <f t="shared" si="333"/>
        <v>31</v>
      </c>
      <c r="R1395" s="3">
        <v>950000</v>
      </c>
      <c r="S1395" s="3">
        <v>158333.33333333334</v>
      </c>
      <c r="T1395" s="20">
        <v>0</v>
      </c>
      <c r="U1395" s="3">
        <f t="shared" si="344"/>
        <v>0</v>
      </c>
      <c r="V1395" s="21"/>
      <c r="W1395" s="3">
        <v>3806.0897435897441</v>
      </c>
      <c r="X1395" s="3">
        <v>2199.0740740740744</v>
      </c>
      <c r="Y1395" s="22">
        <v>395.83333333333337</v>
      </c>
      <c r="Z1395">
        <v>75</v>
      </c>
      <c r="AB1395" s="3">
        <v>0</v>
      </c>
      <c r="AC1395" s="3">
        <v>4167</v>
      </c>
      <c r="AD1395" s="3">
        <f t="shared" si="339"/>
        <v>168976.33048433051</v>
      </c>
      <c r="AE1395" s="3">
        <v>7046.666666666667</v>
      </c>
      <c r="AG1395" s="3">
        <f t="shared" si="334"/>
        <v>176022.99715099717</v>
      </c>
      <c r="AJ1395" s="3">
        <v>0</v>
      </c>
      <c r="AK1395" t="s">
        <v>100</v>
      </c>
      <c r="AM1395" s="23">
        <v>0.1</v>
      </c>
      <c r="AN1395" s="24">
        <f t="shared" si="341"/>
        <v>176022.99715099717</v>
      </c>
      <c r="AO1395" s="25">
        <f t="shared" si="330"/>
        <v>17602.299715099718</v>
      </c>
      <c r="AP1395" s="3">
        <f>+(29700/31)*Q1395</f>
        <v>29700</v>
      </c>
      <c r="AQ1395" s="24">
        <f t="shared" si="331"/>
        <v>2970</v>
      </c>
      <c r="AR1395" s="24">
        <f t="shared" si="332"/>
        <v>226295.29686609688</v>
      </c>
      <c r="AS1395" s="24">
        <f t="shared" si="335"/>
        <v>205722.99715099717</v>
      </c>
      <c r="AT1395" t="s">
        <v>134</v>
      </c>
      <c r="AU1395" t="s">
        <v>134</v>
      </c>
      <c r="AV1395" t="s">
        <v>135</v>
      </c>
      <c r="AW1395">
        <v>37208</v>
      </c>
      <c r="AX1395" t="s">
        <v>136</v>
      </c>
      <c r="AY1395">
        <v>94.088300000000004</v>
      </c>
      <c r="AZ1395" s="3">
        <f t="shared" si="336"/>
        <v>2405.1374811331152</v>
      </c>
      <c r="BA1395" s="24">
        <f t="shared" si="337"/>
        <v>205722.99715099717</v>
      </c>
      <c r="BB1395" s="24">
        <f t="shared" si="338"/>
        <v>20572.299715099711</v>
      </c>
      <c r="BD1395" t="s">
        <v>103</v>
      </c>
      <c r="BE1395">
        <v>1</v>
      </c>
      <c r="BG1395" t="s">
        <v>5305</v>
      </c>
      <c r="BI1395" t="s">
        <v>435</v>
      </c>
      <c r="BN1395" t="s">
        <v>5119</v>
      </c>
      <c r="BO1395" t="s">
        <v>5132</v>
      </c>
      <c r="BP1395">
        <v>0</v>
      </c>
      <c r="BS1395" t="e">
        <f>_xlfn.XLOOKUP(AV1395,#REF!,#REF!)</f>
        <v>#REF!</v>
      </c>
    </row>
    <row r="1396" spans="2:71" x14ac:dyDescent="0.2">
      <c r="C1396" t="s">
        <v>94</v>
      </c>
      <c r="E1396" t="s">
        <v>4356</v>
      </c>
      <c r="F1396" t="s">
        <v>4356</v>
      </c>
      <c r="G1396" t="s">
        <v>4357</v>
      </c>
      <c r="H1396" s="1">
        <v>46034</v>
      </c>
      <c r="J1396" t="s">
        <v>4697</v>
      </c>
      <c r="K1396">
        <v>14</v>
      </c>
      <c r="L1396" t="s">
        <v>4783</v>
      </c>
      <c r="M1396" t="s">
        <v>3525</v>
      </c>
      <c r="N1396" t="s">
        <v>4668</v>
      </c>
      <c r="O1396" t="s">
        <v>98</v>
      </c>
      <c r="P1396" t="s">
        <v>99</v>
      </c>
      <c r="Q1396">
        <f t="shared" si="333"/>
        <v>31</v>
      </c>
      <c r="R1396" s="3">
        <v>750000</v>
      </c>
      <c r="S1396" s="3">
        <v>125000</v>
      </c>
      <c r="T1396" s="20">
        <v>0</v>
      </c>
      <c r="U1396" s="3">
        <f t="shared" si="344"/>
        <v>0</v>
      </c>
      <c r="V1396" s="21"/>
      <c r="W1396" s="3">
        <v>3004.8076923076919</v>
      </c>
      <c r="X1396" s="3">
        <v>1736.1111111111111</v>
      </c>
      <c r="Y1396" s="22">
        <v>312.5</v>
      </c>
      <c r="Z1396">
        <v>75</v>
      </c>
      <c r="AB1396" s="3">
        <v>0</v>
      </c>
      <c r="AC1396" s="3">
        <v>4167</v>
      </c>
      <c r="AD1396" s="3">
        <f t="shared" si="339"/>
        <v>134295.41880341881</v>
      </c>
      <c r="AE1396" s="3">
        <v>13617.5</v>
      </c>
      <c r="AG1396" s="3">
        <f t="shared" si="334"/>
        <v>147912.91880341881</v>
      </c>
      <c r="AJ1396" s="3">
        <v>0</v>
      </c>
      <c r="AK1396" t="s">
        <v>100</v>
      </c>
      <c r="AM1396" s="23">
        <v>8.5000000000000006E-2</v>
      </c>
      <c r="AN1396" s="24">
        <f t="shared" si="341"/>
        <v>147912.91880341881</v>
      </c>
      <c r="AO1396" s="25">
        <f t="shared" si="330"/>
        <v>12572.5980982906</v>
      </c>
      <c r="AP1396" s="3">
        <f>+(29700/31)*Q1396</f>
        <v>29700</v>
      </c>
      <c r="AQ1396" s="24">
        <f t="shared" si="331"/>
        <v>2524.5</v>
      </c>
      <c r="AR1396" s="24">
        <f t="shared" si="332"/>
        <v>192710.0169017094</v>
      </c>
      <c r="AS1396" s="24">
        <f t="shared" si="335"/>
        <v>177612.91880341881</v>
      </c>
      <c r="AT1396" t="s">
        <v>101</v>
      </c>
      <c r="AU1396" t="s">
        <v>101</v>
      </c>
      <c r="AV1396" t="s">
        <v>101</v>
      </c>
      <c r="AW1396">
        <v>1007500</v>
      </c>
      <c r="AX1396" t="s">
        <v>102</v>
      </c>
      <c r="AY1396">
        <v>108.643</v>
      </c>
      <c r="AZ1396" s="3">
        <f t="shared" si="336"/>
        <v>1773.791380040218</v>
      </c>
      <c r="BA1396" s="24">
        <f t="shared" si="337"/>
        <v>177612.91880341881</v>
      </c>
      <c r="BB1396" s="24">
        <f t="shared" si="338"/>
        <v>15097.098098290589</v>
      </c>
      <c r="BD1396" t="s">
        <v>103</v>
      </c>
      <c r="BE1396">
        <v>1</v>
      </c>
      <c r="BG1396" t="s">
        <v>5304</v>
      </c>
      <c r="BI1396" t="s">
        <v>4266</v>
      </c>
      <c r="BN1396" t="s">
        <v>5197</v>
      </c>
      <c r="BO1396" t="s">
        <v>5197</v>
      </c>
      <c r="BP1396">
        <v>0</v>
      </c>
    </row>
    <row r="1397" spans="2:71" x14ac:dyDescent="0.2">
      <c r="C1397" t="s">
        <v>94</v>
      </c>
      <c r="E1397" t="s">
        <v>4358</v>
      </c>
      <c r="F1397" t="s">
        <v>4358</v>
      </c>
      <c r="G1397" t="s">
        <v>4359</v>
      </c>
      <c r="H1397" s="1">
        <v>46034</v>
      </c>
      <c r="J1397" t="s">
        <v>4952</v>
      </c>
      <c r="K1397">
        <v>10</v>
      </c>
      <c r="L1397" t="s">
        <v>4616</v>
      </c>
      <c r="M1397" t="s">
        <v>4464</v>
      </c>
      <c r="N1397" t="s">
        <v>4911</v>
      </c>
      <c r="O1397" t="s">
        <v>98</v>
      </c>
      <c r="P1397" t="s">
        <v>99</v>
      </c>
      <c r="Q1397">
        <f t="shared" si="333"/>
        <v>31</v>
      </c>
      <c r="R1397" s="3">
        <v>258000</v>
      </c>
      <c r="S1397" s="3">
        <v>34800</v>
      </c>
      <c r="T1397" s="20">
        <v>0</v>
      </c>
      <c r="U1397" s="3">
        <f t="shared" si="344"/>
        <v>0</v>
      </c>
      <c r="V1397" s="21"/>
      <c r="W1397" s="3">
        <v>1033.6538461538462</v>
      </c>
      <c r="X1397" s="3">
        <v>597.22222222222229</v>
      </c>
      <c r="Y1397" s="22">
        <v>107.5</v>
      </c>
      <c r="Z1397">
        <v>75</v>
      </c>
      <c r="AB1397" s="3">
        <v>0</v>
      </c>
      <c r="AC1397" s="3">
        <v>4167</v>
      </c>
      <c r="AD1397" s="3">
        <f t="shared" si="339"/>
        <v>40780.376068376063</v>
      </c>
      <c r="AE1397" s="3">
        <v>12402.5</v>
      </c>
      <c r="AG1397" s="3">
        <f t="shared" si="334"/>
        <v>53182.876068376063</v>
      </c>
      <c r="AJ1397" s="3">
        <v>0</v>
      </c>
      <c r="AK1397" t="s">
        <v>100</v>
      </c>
      <c r="AM1397" s="23">
        <v>0.05</v>
      </c>
      <c r="AN1397" s="24">
        <f t="shared" si="341"/>
        <v>53182.876068376063</v>
      </c>
      <c r="AO1397" s="25">
        <f t="shared" si="330"/>
        <v>2659.1438034188031</v>
      </c>
      <c r="AP1397" s="3">
        <v>0</v>
      </c>
      <c r="AQ1397" s="24">
        <f t="shared" si="331"/>
        <v>0</v>
      </c>
      <c r="AR1397" s="24">
        <f t="shared" si="332"/>
        <v>55842.019871794866</v>
      </c>
      <c r="AS1397" s="24">
        <f t="shared" si="335"/>
        <v>53182.876068376063</v>
      </c>
      <c r="AT1397" t="s">
        <v>4725</v>
      </c>
      <c r="AU1397" t="s">
        <v>1837</v>
      </c>
      <c r="AV1397" t="s">
        <v>1838</v>
      </c>
      <c r="AW1397" t="s">
        <v>4725</v>
      </c>
      <c r="AX1397" t="s">
        <v>169</v>
      </c>
      <c r="AY1397">
        <v>1</v>
      </c>
      <c r="AZ1397" s="3">
        <f t="shared" si="336"/>
        <v>55842.019871794866</v>
      </c>
      <c r="BA1397" s="24">
        <f t="shared" si="337"/>
        <v>53182.876068376063</v>
      </c>
      <c r="BB1397" s="24">
        <f t="shared" si="338"/>
        <v>2659.1438034188031</v>
      </c>
      <c r="BD1397" t="s">
        <v>103</v>
      </c>
      <c r="BE1397">
        <v>1</v>
      </c>
      <c r="BG1397" t="s">
        <v>5317</v>
      </c>
      <c r="BI1397" t="s">
        <v>4360</v>
      </c>
      <c r="BN1397" t="s">
        <v>5131</v>
      </c>
      <c r="BO1397" t="s">
        <v>134</v>
      </c>
      <c r="BP1397">
        <v>0</v>
      </c>
      <c r="BS1397" t="e">
        <f>_xlfn.XLOOKUP(AV1397,#REF!,#REF!)</f>
        <v>#REF!</v>
      </c>
    </row>
    <row r="1398" spans="2:71" x14ac:dyDescent="0.2">
      <c r="C1398" t="s">
        <v>94</v>
      </c>
      <c r="E1398" t="s">
        <v>4361</v>
      </c>
      <c r="F1398" t="s">
        <v>4361</v>
      </c>
      <c r="G1398" t="s">
        <v>4362</v>
      </c>
      <c r="H1398" s="1">
        <v>46034</v>
      </c>
      <c r="J1398" t="s">
        <v>4702</v>
      </c>
      <c r="K1398">
        <v>13</v>
      </c>
      <c r="L1398" t="s">
        <v>4691</v>
      </c>
      <c r="M1398" t="s">
        <v>4444</v>
      </c>
      <c r="N1398" t="s">
        <v>4668</v>
      </c>
      <c r="O1398" t="s">
        <v>98</v>
      </c>
      <c r="P1398" t="s">
        <v>99</v>
      </c>
      <c r="Q1398">
        <f t="shared" si="333"/>
        <v>31</v>
      </c>
      <c r="R1398" s="3">
        <v>632500</v>
      </c>
      <c r="S1398" s="3">
        <v>105416.66666666667</v>
      </c>
      <c r="T1398" s="20">
        <v>0</v>
      </c>
      <c r="U1398" s="3">
        <f t="shared" si="344"/>
        <v>0</v>
      </c>
      <c r="V1398" s="21"/>
      <c r="W1398" s="3">
        <v>2534.0544871794868</v>
      </c>
      <c r="X1398" s="3">
        <v>1464.1203703703707</v>
      </c>
      <c r="Y1398" s="22">
        <v>263.54166666666669</v>
      </c>
      <c r="Z1398">
        <v>75</v>
      </c>
      <c r="AB1398" s="3">
        <v>0</v>
      </c>
      <c r="AC1398" s="3">
        <v>4167</v>
      </c>
      <c r="AD1398" s="3">
        <f t="shared" si="339"/>
        <v>113920.38319088319</v>
      </c>
      <c r="AE1398" s="3">
        <v>7046.666666666667</v>
      </c>
      <c r="AG1398" s="3">
        <f t="shared" si="334"/>
        <v>120967.04985754986</v>
      </c>
      <c r="AJ1398" s="3">
        <v>0</v>
      </c>
      <c r="AK1398" t="s">
        <v>100</v>
      </c>
      <c r="AM1398" s="23">
        <v>0.1</v>
      </c>
      <c r="AN1398" s="24">
        <f t="shared" si="341"/>
        <v>120967.04985754986</v>
      </c>
      <c r="AO1398" s="25">
        <f t="shared" si="330"/>
        <v>12096.704985754986</v>
      </c>
      <c r="AP1398" s="3">
        <f>+(29700/31)*Q1398</f>
        <v>29700</v>
      </c>
      <c r="AQ1398" s="24">
        <f t="shared" si="331"/>
        <v>2970</v>
      </c>
      <c r="AR1398" s="24">
        <f t="shared" si="332"/>
        <v>165733.75484330487</v>
      </c>
      <c r="AS1398" s="24">
        <f t="shared" si="335"/>
        <v>150667.04985754986</v>
      </c>
      <c r="AT1398" t="s">
        <v>134</v>
      </c>
      <c r="AU1398" t="s">
        <v>134</v>
      </c>
      <c r="AV1398" t="s">
        <v>135</v>
      </c>
      <c r="AW1398">
        <v>37208</v>
      </c>
      <c r="AX1398" t="s">
        <v>136</v>
      </c>
      <c r="AY1398">
        <v>94.088300000000004</v>
      </c>
      <c r="AZ1398" s="3">
        <f t="shared" si="336"/>
        <v>1761.4703936972489</v>
      </c>
      <c r="BA1398" s="24">
        <f t="shared" si="337"/>
        <v>150667.04985754986</v>
      </c>
      <c r="BB1398" s="24">
        <f t="shared" si="338"/>
        <v>15066.704985755001</v>
      </c>
      <c r="BD1398" t="s">
        <v>103</v>
      </c>
      <c r="BE1398">
        <v>1</v>
      </c>
      <c r="BG1398" t="s">
        <v>5305</v>
      </c>
      <c r="BI1398" t="s">
        <v>435</v>
      </c>
      <c r="BN1398" t="s">
        <v>5119</v>
      </c>
      <c r="BO1398" t="s">
        <v>5132</v>
      </c>
      <c r="BP1398">
        <v>0</v>
      </c>
      <c r="BS1398" t="e">
        <f>_xlfn.XLOOKUP(AV1398,#REF!,#REF!)</f>
        <v>#REF!</v>
      </c>
    </row>
    <row r="1399" spans="2:71" x14ac:dyDescent="0.2">
      <c r="B1399" t="s">
        <v>1138</v>
      </c>
      <c r="C1399" t="s">
        <v>94</v>
      </c>
      <c r="E1399" s="27" t="s">
        <v>4363</v>
      </c>
      <c r="F1399" s="27" t="s">
        <v>4363</v>
      </c>
      <c r="G1399" s="27" t="s">
        <v>4364</v>
      </c>
      <c r="H1399" s="1">
        <v>46035</v>
      </c>
      <c r="I1399" s="1">
        <v>46037</v>
      </c>
      <c r="J1399" t="s">
        <v>4708</v>
      </c>
      <c r="K1399">
        <v>12</v>
      </c>
      <c r="L1399" t="s">
        <v>4703</v>
      </c>
      <c r="M1399" t="s">
        <v>4579</v>
      </c>
      <c r="N1399" t="s">
        <v>4668</v>
      </c>
      <c r="O1399" t="s">
        <v>98</v>
      </c>
      <c r="P1399" t="s">
        <v>478</v>
      </c>
      <c r="Q1399">
        <f t="shared" si="333"/>
        <v>31</v>
      </c>
      <c r="R1399" s="3">
        <v>-350000</v>
      </c>
      <c r="S1399" s="3">
        <v>-58333.333333333336</v>
      </c>
      <c r="T1399" s="20">
        <v>0</v>
      </c>
      <c r="U1399" s="3">
        <f t="shared" si="344"/>
        <v>0</v>
      </c>
      <c r="V1399" s="21"/>
      <c r="W1399" s="3">
        <v>-1402.2435897435898</v>
      </c>
      <c r="X1399" s="3">
        <v>-810.18518518518533</v>
      </c>
      <c r="Y1399" s="22">
        <v>-145.83333333333334</v>
      </c>
      <c r="Z1399">
        <v>-75</v>
      </c>
      <c r="AB1399" s="3">
        <v>0</v>
      </c>
      <c r="AC1399" s="3">
        <v>-4347</v>
      </c>
      <c r="AD1399" s="3">
        <f t="shared" si="339"/>
        <v>-65113.59544159544</v>
      </c>
      <c r="AE1399" s="3">
        <v>-23571</v>
      </c>
      <c r="AG1399" s="3">
        <f t="shared" si="334"/>
        <v>-88684.595441595447</v>
      </c>
      <c r="AJ1399" s="3">
        <v>0</v>
      </c>
      <c r="AK1399" t="s">
        <v>100</v>
      </c>
      <c r="AM1399" s="23">
        <v>8.5000000000000006E-2</v>
      </c>
      <c r="AN1399" s="24">
        <f t="shared" si="341"/>
        <v>-88684.595441595447</v>
      </c>
      <c r="AO1399" s="25">
        <f t="shared" si="330"/>
        <v>-7538.1906125356136</v>
      </c>
      <c r="AP1399" s="3">
        <f>-(29700/31)*Q1399</f>
        <v>-29700</v>
      </c>
      <c r="AQ1399" s="24">
        <f t="shared" si="331"/>
        <v>-2524.5</v>
      </c>
      <c r="AR1399" s="24">
        <f t="shared" si="332"/>
        <v>-128447.28605413107</v>
      </c>
      <c r="AS1399" s="24">
        <f t="shared" si="335"/>
        <v>-118384.59544159545</v>
      </c>
      <c r="AT1399" t="s">
        <v>134</v>
      </c>
      <c r="AU1399" t="s">
        <v>134</v>
      </c>
      <c r="AV1399" t="s">
        <v>135</v>
      </c>
      <c r="AW1399" t="s">
        <v>5055</v>
      </c>
      <c r="AX1399" t="s">
        <v>136</v>
      </c>
      <c r="AY1399">
        <v>94.088300000000004</v>
      </c>
      <c r="AZ1399" s="3">
        <f t="shared" si="336"/>
        <v>-1365.1780939195528</v>
      </c>
      <c r="BA1399" s="24">
        <f t="shared" si="337"/>
        <v>-118384.59544159545</v>
      </c>
      <c r="BB1399" s="24">
        <f t="shared" si="338"/>
        <v>-10062.690612535618</v>
      </c>
      <c r="BD1399" t="s">
        <v>103</v>
      </c>
      <c r="BE1399">
        <v>1</v>
      </c>
      <c r="BG1399" t="s">
        <v>5305</v>
      </c>
      <c r="BI1399" t="s">
        <v>509</v>
      </c>
      <c r="BN1399" t="s">
        <v>5222</v>
      </c>
      <c r="BO1399" t="s">
        <v>5071</v>
      </c>
      <c r="BP1399">
        <v>0</v>
      </c>
      <c r="BS1399" t="e">
        <f>_xlfn.XLOOKUP(AV1399,#REF!,#REF!)</f>
        <v>#REF!</v>
      </c>
    </row>
    <row r="1400" spans="2:71" x14ac:dyDescent="0.2">
      <c r="C1400" t="s">
        <v>94</v>
      </c>
      <c r="E1400" t="s">
        <v>4365</v>
      </c>
      <c r="F1400" t="s">
        <v>4365</v>
      </c>
      <c r="G1400" t="s">
        <v>4366</v>
      </c>
      <c r="H1400" s="1">
        <v>46055</v>
      </c>
      <c r="J1400" t="s">
        <v>4778</v>
      </c>
      <c r="K1400">
        <v>11</v>
      </c>
      <c r="L1400" t="s">
        <v>4667</v>
      </c>
      <c r="M1400" t="s">
        <v>3984</v>
      </c>
      <c r="N1400" t="s">
        <v>4668</v>
      </c>
      <c r="O1400" t="s">
        <v>98</v>
      </c>
      <c r="P1400" t="s">
        <v>99</v>
      </c>
      <c r="Q1400">
        <f t="shared" si="333"/>
        <v>31</v>
      </c>
      <c r="R1400" s="3">
        <v>290000</v>
      </c>
      <c r="S1400" s="3">
        <v>48333.333333333336</v>
      </c>
      <c r="T1400" s="20">
        <v>0</v>
      </c>
      <c r="U1400" s="3">
        <f t="shared" si="344"/>
        <v>0</v>
      </c>
      <c r="V1400" s="21"/>
      <c r="W1400" s="3">
        <v>1161.8589743589744</v>
      </c>
      <c r="X1400" s="3">
        <v>671.2962962962963</v>
      </c>
      <c r="Y1400" s="22">
        <v>120.83333333333334</v>
      </c>
      <c r="Z1400">
        <v>75</v>
      </c>
      <c r="AB1400" s="3">
        <v>0</v>
      </c>
      <c r="AC1400" s="3">
        <v>4167</v>
      </c>
      <c r="AD1400" s="3">
        <f t="shared" si="339"/>
        <v>54529.321937321947</v>
      </c>
      <c r="AE1400" s="3">
        <v>4154.166666666667</v>
      </c>
      <c r="AG1400" s="3">
        <f t="shared" si="334"/>
        <v>58683.488603988611</v>
      </c>
      <c r="AJ1400" s="3">
        <v>0</v>
      </c>
      <c r="AK1400" t="s">
        <v>100</v>
      </c>
      <c r="AM1400" s="23">
        <v>0.05</v>
      </c>
      <c r="AN1400" s="24">
        <f t="shared" si="341"/>
        <v>58683.488603988611</v>
      </c>
      <c r="AO1400" s="25">
        <f t="shared" si="330"/>
        <v>2934.1744301994308</v>
      </c>
      <c r="AP1400" s="3">
        <f>+(29700/31)*Q1400</f>
        <v>29700</v>
      </c>
      <c r="AQ1400" s="24">
        <f t="shared" si="331"/>
        <v>1485</v>
      </c>
      <c r="AR1400" s="24">
        <f t="shared" si="332"/>
        <v>92802.663034188037</v>
      </c>
      <c r="AS1400" s="24">
        <f t="shared" si="335"/>
        <v>88383.488603988604</v>
      </c>
      <c r="AT1400" t="s">
        <v>3298</v>
      </c>
      <c r="AU1400" t="s">
        <v>3298</v>
      </c>
      <c r="AV1400" t="s">
        <v>3299</v>
      </c>
      <c r="AW1400">
        <v>7178485</v>
      </c>
      <c r="AX1400" t="s">
        <v>102</v>
      </c>
      <c r="AY1400">
        <v>108.643</v>
      </c>
      <c r="AZ1400" s="3">
        <f t="shared" si="336"/>
        <v>854.19827355824157</v>
      </c>
      <c r="BA1400" s="24">
        <f t="shared" si="337"/>
        <v>88383.488603988604</v>
      </c>
      <c r="BB1400" s="24">
        <f t="shared" si="338"/>
        <v>4419.1744301994331</v>
      </c>
      <c r="BD1400" t="s">
        <v>103</v>
      </c>
      <c r="BE1400">
        <v>1</v>
      </c>
      <c r="BG1400" t="s">
        <v>5327</v>
      </c>
      <c r="BI1400" t="s">
        <v>144</v>
      </c>
      <c r="BN1400" t="s">
        <v>5145</v>
      </c>
      <c r="BO1400" t="s">
        <v>5231</v>
      </c>
      <c r="BP1400" t="s">
        <v>5232</v>
      </c>
      <c r="BS1400" t="e">
        <f>_xlfn.XLOOKUP(AV1400,#REF!,#REF!)</f>
        <v>#REF!</v>
      </c>
    </row>
    <row r="1401" spans="2:71" x14ac:dyDescent="0.2">
      <c r="C1401" t="s">
        <v>94</v>
      </c>
      <c r="E1401" t="s">
        <v>4367</v>
      </c>
      <c r="F1401" t="s">
        <v>4367</v>
      </c>
      <c r="G1401" t="s">
        <v>4368</v>
      </c>
      <c r="H1401" s="1">
        <v>46055</v>
      </c>
      <c r="J1401" t="s">
        <v>4952</v>
      </c>
      <c r="K1401">
        <v>10</v>
      </c>
      <c r="L1401" t="s">
        <v>4667</v>
      </c>
      <c r="M1401" t="s">
        <v>3984</v>
      </c>
      <c r="N1401" t="s">
        <v>4911</v>
      </c>
      <c r="O1401" t="s">
        <v>98</v>
      </c>
      <c r="P1401" t="s">
        <v>99</v>
      </c>
      <c r="Q1401">
        <f t="shared" si="333"/>
        <v>31</v>
      </c>
      <c r="R1401" s="3">
        <v>255600</v>
      </c>
      <c r="S1401" s="3">
        <v>42600</v>
      </c>
      <c r="T1401" s="20">
        <v>0</v>
      </c>
      <c r="U1401" s="3">
        <f t="shared" si="344"/>
        <v>0</v>
      </c>
      <c r="V1401" s="21"/>
      <c r="W1401" s="3">
        <v>1024.0384615384617</v>
      </c>
      <c r="X1401" s="3">
        <v>591.66666666666663</v>
      </c>
      <c r="Y1401" s="22">
        <v>106.5</v>
      </c>
      <c r="Z1401">
        <v>75</v>
      </c>
      <c r="AB1401" s="3">
        <v>0</v>
      </c>
      <c r="AC1401" s="3">
        <v>4167</v>
      </c>
      <c r="AD1401" s="3">
        <f t="shared" si="339"/>
        <v>48564.205128205125</v>
      </c>
      <c r="AE1401" s="3">
        <v>4154.166666666667</v>
      </c>
      <c r="AG1401" s="3">
        <f t="shared" si="334"/>
        <v>52718.371794871789</v>
      </c>
      <c r="AJ1401" s="3">
        <v>0</v>
      </c>
      <c r="AK1401" t="s">
        <v>100</v>
      </c>
      <c r="AM1401" s="23">
        <v>0.05</v>
      </c>
      <c r="AN1401" s="24">
        <f t="shared" si="341"/>
        <v>52718.371794871789</v>
      </c>
      <c r="AO1401" s="25">
        <f t="shared" si="330"/>
        <v>2635.9185897435896</v>
      </c>
      <c r="AP1401" s="3">
        <v>0</v>
      </c>
      <c r="AQ1401" s="24">
        <f t="shared" si="331"/>
        <v>0</v>
      </c>
      <c r="AR1401" s="24">
        <f t="shared" si="332"/>
        <v>55354.290384615379</v>
      </c>
      <c r="AS1401" s="24">
        <f t="shared" si="335"/>
        <v>52718.371794871789</v>
      </c>
      <c r="AT1401" t="s">
        <v>4779</v>
      </c>
      <c r="AU1401" t="s">
        <v>1837</v>
      </c>
      <c r="AV1401" t="s">
        <v>1838</v>
      </c>
      <c r="AW1401" t="s">
        <v>5002</v>
      </c>
      <c r="AX1401" t="s">
        <v>169</v>
      </c>
      <c r="AY1401">
        <v>1</v>
      </c>
      <c r="AZ1401" s="3">
        <f t="shared" si="336"/>
        <v>55354.290384615379</v>
      </c>
      <c r="BA1401" s="24">
        <f t="shared" si="337"/>
        <v>52718.371794871789</v>
      </c>
      <c r="BB1401" s="24">
        <f t="shared" si="338"/>
        <v>2635.9185897435891</v>
      </c>
      <c r="BD1401" t="s">
        <v>103</v>
      </c>
      <c r="BE1401">
        <v>1</v>
      </c>
      <c r="BG1401" t="s">
        <v>5317</v>
      </c>
      <c r="BI1401" t="s">
        <v>144</v>
      </c>
      <c r="BN1401" t="s">
        <v>5145</v>
      </c>
      <c r="BO1401" t="s">
        <v>5146</v>
      </c>
      <c r="BP1401" t="s">
        <v>5233</v>
      </c>
      <c r="BS1401" t="e">
        <f>_xlfn.XLOOKUP(AV1401,#REF!,#REF!)</f>
        <v>#REF!</v>
      </c>
    </row>
    <row r="1402" spans="2:71" x14ac:dyDescent="0.2">
      <c r="C1402" t="s">
        <v>94</v>
      </c>
      <c r="E1402" t="s">
        <v>4369</v>
      </c>
      <c r="F1402" t="s">
        <v>4369</v>
      </c>
      <c r="G1402" t="s">
        <v>4370</v>
      </c>
      <c r="H1402" s="1">
        <v>46055</v>
      </c>
      <c r="J1402" t="s">
        <v>4702</v>
      </c>
      <c r="K1402">
        <v>13</v>
      </c>
      <c r="L1402" t="s">
        <v>4691</v>
      </c>
      <c r="M1402" t="s">
        <v>4444</v>
      </c>
      <c r="N1402" t="s">
        <v>4668</v>
      </c>
      <c r="O1402" t="s">
        <v>98</v>
      </c>
      <c r="P1402" t="s">
        <v>99</v>
      </c>
      <c r="Q1402">
        <f t="shared" si="333"/>
        <v>31</v>
      </c>
      <c r="R1402" s="3">
        <v>600000</v>
      </c>
      <c r="S1402" s="3">
        <v>100000</v>
      </c>
      <c r="T1402" s="20">
        <v>0</v>
      </c>
      <c r="U1402" s="3">
        <f t="shared" si="344"/>
        <v>0</v>
      </c>
      <c r="V1402" s="21"/>
      <c r="W1402" s="3">
        <v>2403.8461538461538</v>
      </c>
      <c r="X1402" s="3">
        <v>1388.8888888888891</v>
      </c>
      <c r="Y1402" s="22">
        <v>250</v>
      </c>
      <c r="Z1402">
        <v>75</v>
      </c>
      <c r="AB1402" s="3">
        <v>0</v>
      </c>
      <c r="AC1402" s="3">
        <v>4167</v>
      </c>
      <c r="AD1402" s="3">
        <f t="shared" si="339"/>
        <v>108284.73504273505</v>
      </c>
      <c r="AE1402" s="3">
        <v>7046.666666666667</v>
      </c>
      <c r="AG1402" s="3">
        <f t="shared" si="334"/>
        <v>115331.40170940172</v>
      </c>
      <c r="AJ1402" s="3">
        <v>0</v>
      </c>
      <c r="AK1402" t="s">
        <v>100</v>
      </c>
      <c r="AM1402" s="23">
        <v>0.1</v>
      </c>
      <c r="AN1402" s="24">
        <f t="shared" si="341"/>
        <v>115331.40170940172</v>
      </c>
      <c r="AO1402" s="25">
        <f t="shared" si="330"/>
        <v>11533.140170940173</v>
      </c>
      <c r="AP1402" s="3">
        <f>+(29700/31)*Q1402</f>
        <v>29700</v>
      </c>
      <c r="AQ1402" s="24">
        <f t="shared" si="331"/>
        <v>2970</v>
      </c>
      <c r="AR1402" s="24">
        <f t="shared" si="332"/>
        <v>159534.54188034189</v>
      </c>
      <c r="AS1402" s="24">
        <f t="shared" si="335"/>
        <v>145031.40170940172</v>
      </c>
      <c r="AT1402" t="s">
        <v>134</v>
      </c>
      <c r="AU1402" t="s">
        <v>134</v>
      </c>
      <c r="AV1402" t="s">
        <v>135</v>
      </c>
      <c r="AW1402">
        <v>37208</v>
      </c>
      <c r="AX1402" t="s">
        <v>136</v>
      </c>
      <c r="AY1402">
        <v>94.088300000000004</v>
      </c>
      <c r="AZ1402" s="3">
        <f t="shared" si="336"/>
        <v>1695.5832115187741</v>
      </c>
      <c r="BA1402" s="24">
        <f t="shared" si="337"/>
        <v>145031.40170940172</v>
      </c>
      <c r="BB1402" s="24">
        <f t="shared" si="338"/>
        <v>14503.140170940169</v>
      </c>
      <c r="BD1402" t="s">
        <v>103</v>
      </c>
      <c r="BE1402">
        <v>1</v>
      </c>
      <c r="BG1402" t="s">
        <v>5305</v>
      </c>
      <c r="BI1402" t="s">
        <v>435</v>
      </c>
      <c r="BN1402" t="s">
        <v>5234</v>
      </c>
      <c r="BO1402" t="s">
        <v>5235</v>
      </c>
      <c r="BP1402" t="s">
        <v>5236</v>
      </c>
      <c r="BS1402" t="e">
        <f>_xlfn.XLOOKUP(AV1402,#REF!,#REF!)</f>
        <v>#REF!</v>
      </c>
    </row>
    <row r="1403" spans="2:71" x14ac:dyDescent="0.2">
      <c r="C1403" t="s">
        <v>94</v>
      </c>
      <c r="E1403" t="s">
        <v>4371</v>
      </c>
      <c r="F1403" t="s">
        <v>4371</v>
      </c>
      <c r="G1403" t="s">
        <v>4372</v>
      </c>
      <c r="H1403" s="1">
        <v>46069</v>
      </c>
      <c r="J1403" t="s">
        <v>4702</v>
      </c>
      <c r="K1403">
        <v>13</v>
      </c>
      <c r="L1403" t="s">
        <v>4667</v>
      </c>
      <c r="M1403" t="s">
        <v>3984</v>
      </c>
      <c r="N1403" t="s">
        <v>4668</v>
      </c>
      <c r="O1403" t="s">
        <v>98</v>
      </c>
      <c r="P1403" t="s">
        <v>99</v>
      </c>
      <c r="Q1403">
        <f t="shared" si="333"/>
        <v>31</v>
      </c>
      <c r="R1403" s="3">
        <v>475000</v>
      </c>
      <c r="S1403" s="3">
        <v>79166.666666666672</v>
      </c>
      <c r="T1403" s="20">
        <v>0</v>
      </c>
      <c r="U1403" s="3">
        <f t="shared" si="344"/>
        <v>0</v>
      </c>
      <c r="V1403" s="21"/>
      <c r="W1403" s="3">
        <v>1903.0448717948721</v>
      </c>
      <c r="X1403" s="3">
        <v>1099.5370370370372</v>
      </c>
      <c r="Y1403" s="22">
        <v>197.91666666666669</v>
      </c>
      <c r="Z1403">
        <v>75</v>
      </c>
      <c r="AB1403" s="3">
        <v>0</v>
      </c>
      <c r="AC1403" s="3">
        <v>4167</v>
      </c>
      <c r="AD1403" s="3">
        <f t="shared" si="339"/>
        <v>86609.165242165254</v>
      </c>
      <c r="AE1403" s="3">
        <v>4154.166666666667</v>
      </c>
      <c r="AG1403" s="3">
        <f t="shared" si="334"/>
        <v>90763.331908831926</v>
      </c>
      <c r="AJ1403" s="3">
        <v>0</v>
      </c>
      <c r="AK1403" t="s">
        <v>100</v>
      </c>
      <c r="AM1403" s="23">
        <v>0.05</v>
      </c>
      <c r="AN1403" s="24">
        <f t="shared" si="341"/>
        <v>90763.331908831926</v>
      </c>
      <c r="AO1403" s="25">
        <f t="shared" si="330"/>
        <v>4538.1665954415967</v>
      </c>
      <c r="AP1403" s="3">
        <f>+(29700/31)*Q1403</f>
        <v>29700</v>
      </c>
      <c r="AQ1403" s="24">
        <f t="shared" si="331"/>
        <v>1485</v>
      </c>
      <c r="AR1403" s="24">
        <f t="shared" si="332"/>
        <v>126486.49850427352</v>
      </c>
      <c r="AS1403" s="24">
        <f t="shared" si="335"/>
        <v>120463.33190883193</v>
      </c>
      <c r="AT1403" t="s">
        <v>3093</v>
      </c>
      <c r="AU1403" t="s">
        <v>4373</v>
      </c>
      <c r="AV1403" t="s">
        <v>3094</v>
      </c>
      <c r="AW1403" t="s">
        <v>5003</v>
      </c>
      <c r="AX1403" t="s">
        <v>3095</v>
      </c>
      <c r="AY1403">
        <v>0.58960999999999997</v>
      </c>
      <c r="AZ1403" s="3">
        <f t="shared" si="336"/>
        <v>214525.70089427507</v>
      </c>
      <c r="BA1403" s="24">
        <f t="shared" si="337"/>
        <v>120463.33190883193</v>
      </c>
      <c r="BB1403" s="24">
        <f t="shared" si="338"/>
        <v>6023.1665954415948</v>
      </c>
      <c r="BD1403" t="s">
        <v>103</v>
      </c>
      <c r="BE1403">
        <v>1</v>
      </c>
      <c r="BG1403" t="s">
        <v>5332</v>
      </c>
      <c r="BI1403" t="s">
        <v>144</v>
      </c>
      <c r="BN1403" t="s">
        <v>5145</v>
      </c>
      <c r="BO1403" t="s">
        <v>5231</v>
      </c>
      <c r="BP1403" t="s">
        <v>5232</v>
      </c>
      <c r="BS1403" t="e">
        <f>_xlfn.XLOOKUP(AV1403,#REF!,#REF!)</f>
        <v>#REF!</v>
      </c>
    </row>
    <row r="1404" spans="2:71" x14ac:dyDescent="0.2">
      <c r="C1404" t="s">
        <v>94</v>
      </c>
      <c r="E1404" t="s">
        <v>4374</v>
      </c>
      <c r="F1404" t="s">
        <v>4374</v>
      </c>
      <c r="G1404" t="s">
        <v>4375</v>
      </c>
      <c r="H1404" s="1">
        <v>46055</v>
      </c>
      <c r="J1404" t="s">
        <v>4952</v>
      </c>
      <c r="K1404">
        <v>10</v>
      </c>
      <c r="L1404" t="s">
        <v>4667</v>
      </c>
      <c r="M1404" t="s">
        <v>3984</v>
      </c>
      <c r="N1404" t="s">
        <v>4911</v>
      </c>
      <c r="O1404" t="s">
        <v>98</v>
      </c>
      <c r="P1404" t="s">
        <v>99</v>
      </c>
      <c r="Q1404">
        <f t="shared" si="333"/>
        <v>31</v>
      </c>
      <c r="R1404" s="3">
        <v>210000</v>
      </c>
      <c r="S1404" s="3">
        <v>35000</v>
      </c>
      <c r="T1404" s="20">
        <v>0</v>
      </c>
      <c r="U1404" s="3">
        <f t="shared" si="344"/>
        <v>0</v>
      </c>
      <c r="V1404" s="21"/>
      <c r="W1404" s="3">
        <v>841.34615384615381</v>
      </c>
      <c r="X1404" s="3">
        <v>486.11111111111114</v>
      </c>
      <c r="Y1404" s="22">
        <v>87.5</v>
      </c>
      <c r="Z1404">
        <v>75</v>
      </c>
      <c r="AB1404" s="3">
        <v>0</v>
      </c>
      <c r="AC1404" s="3">
        <v>4167</v>
      </c>
      <c r="AD1404" s="3">
        <f t="shared" si="339"/>
        <v>40656.957264957266</v>
      </c>
      <c r="AE1404" s="3">
        <v>4154.166666666667</v>
      </c>
      <c r="AG1404" s="3">
        <f t="shared" si="334"/>
        <v>44811.12393162393</v>
      </c>
      <c r="AJ1404" s="3">
        <v>0</v>
      </c>
      <c r="AK1404" t="s">
        <v>100</v>
      </c>
      <c r="AM1404" s="23">
        <v>0.05</v>
      </c>
      <c r="AN1404" s="24">
        <f t="shared" si="341"/>
        <v>44811.12393162393</v>
      </c>
      <c r="AO1404" s="25">
        <f t="shared" si="330"/>
        <v>2240.5561965811967</v>
      </c>
      <c r="AP1404" s="3">
        <v>0</v>
      </c>
      <c r="AQ1404" s="24">
        <f t="shared" si="331"/>
        <v>0</v>
      </c>
      <c r="AR1404" s="24">
        <f t="shared" si="332"/>
        <v>47051.680128205124</v>
      </c>
      <c r="AS1404" s="24">
        <f t="shared" si="335"/>
        <v>44811.12393162393</v>
      </c>
      <c r="AT1404" t="s">
        <v>4779</v>
      </c>
      <c r="AU1404" t="s">
        <v>1837</v>
      </c>
      <c r="AV1404" t="s">
        <v>1838</v>
      </c>
      <c r="AW1404" t="s">
        <v>5002</v>
      </c>
      <c r="AX1404" t="s">
        <v>169</v>
      </c>
      <c r="AY1404">
        <v>1</v>
      </c>
      <c r="AZ1404" s="3">
        <f t="shared" si="336"/>
        <v>47051.680128205124</v>
      </c>
      <c r="BA1404" s="24">
        <f t="shared" si="337"/>
        <v>44811.12393162393</v>
      </c>
      <c r="BB1404" s="24">
        <f t="shared" si="338"/>
        <v>2240.5561965811939</v>
      </c>
      <c r="BD1404" t="s">
        <v>103</v>
      </c>
      <c r="BE1404">
        <v>1</v>
      </c>
      <c r="BG1404" t="s">
        <v>5317</v>
      </c>
      <c r="BI1404" t="s">
        <v>144</v>
      </c>
      <c r="BN1404" t="s">
        <v>5145</v>
      </c>
      <c r="BO1404" t="s">
        <v>5146</v>
      </c>
      <c r="BP1404" t="s">
        <v>5233</v>
      </c>
      <c r="BS1404" t="e">
        <f>_xlfn.XLOOKUP(AV1404,#REF!,#REF!)</f>
        <v>#REF!</v>
      </c>
    </row>
    <row r="1405" spans="2:71" x14ac:dyDescent="0.2">
      <c r="C1405" t="s">
        <v>94</v>
      </c>
      <c r="E1405" t="s">
        <v>4376</v>
      </c>
      <c r="F1405" t="s">
        <v>4376</v>
      </c>
      <c r="G1405" t="s">
        <v>4377</v>
      </c>
      <c r="H1405" s="1">
        <v>46055</v>
      </c>
      <c r="J1405" t="s">
        <v>4678</v>
      </c>
      <c r="K1405">
        <v>15</v>
      </c>
      <c r="L1405" t="s">
        <v>4667</v>
      </c>
      <c r="M1405" t="s">
        <v>3984</v>
      </c>
      <c r="N1405" t="s">
        <v>4911</v>
      </c>
      <c r="O1405" t="s">
        <v>98</v>
      </c>
      <c r="P1405" t="s">
        <v>99</v>
      </c>
      <c r="Q1405">
        <f t="shared" si="333"/>
        <v>31</v>
      </c>
      <c r="R1405" s="3">
        <v>700000</v>
      </c>
      <c r="S1405" s="3">
        <v>116666.66666666667</v>
      </c>
      <c r="T1405" s="20">
        <v>0</v>
      </c>
      <c r="U1405" s="3">
        <f t="shared" si="344"/>
        <v>0</v>
      </c>
      <c r="V1405" s="21"/>
      <c r="W1405" s="3">
        <v>2804.4871794871797</v>
      </c>
      <c r="X1405" s="3">
        <v>1620.3703703703707</v>
      </c>
      <c r="Y1405" s="22">
        <v>291.66666666666669</v>
      </c>
      <c r="Z1405">
        <v>75</v>
      </c>
      <c r="AB1405" s="3">
        <v>0</v>
      </c>
      <c r="AC1405" s="3">
        <v>4167</v>
      </c>
      <c r="AD1405" s="3">
        <f t="shared" si="339"/>
        <v>125625.19088319088</v>
      </c>
      <c r="AE1405" s="3">
        <v>4154.166666666667</v>
      </c>
      <c r="AG1405" s="3">
        <f t="shared" si="334"/>
        <v>129779.35754985755</v>
      </c>
      <c r="AJ1405" s="3">
        <v>0</v>
      </c>
      <c r="AK1405" t="s">
        <v>100</v>
      </c>
      <c r="AM1405" s="23">
        <v>0.05</v>
      </c>
      <c r="AN1405" s="24">
        <f t="shared" si="341"/>
        <v>129779.35754985755</v>
      </c>
      <c r="AO1405" s="25">
        <f t="shared" si="330"/>
        <v>6488.967877492878</v>
      </c>
      <c r="AP1405" s="3">
        <v>0</v>
      </c>
      <c r="AQ1405" s="24">
        <f t="shared" si="331"/>
        <v>0</v>
      </c>
      <c r="AR1405" s="24">
        <f t="shared" si="332"/>
        <v>136268.32542735044</v>
      </c>
      <c r="AS1405" s="24">
        <f t="shared" si="335"/>
        <v>129779.35754985755</v>
      </c>
      <c r="AT1405" t="s">
        <v>4779</v>
      </c>
      <c r="AU1405" t="s">
        <v>1837</v>
      </c>
      <c r="AV1405" t="s">
        <v>1838</v>
      </c>
      <c r="AW1405">
        <v>5220</v>
      </c>
      <c r="AX1405" t="s">
        <v>169</v>
      </c>
      <c r="AY1405">
        <v>1</v>
      </c>
      <c r="AZ1405" s="3">
        <f t="shared" si="336"/>
        <v>136268.32542735044</v>
      </c>
      <c r="BA1405" s="24">
        <f t="shared" si="337"/>
        <v>129779.35754985755</v>
      </c>
      <c r="BB1405" s="24">
        <f t="shared" si="338"/>
        <v>6488.9678774928907</v>
      </c>
      <c r="BD1405" t="s">
        <v>103</v>
      </c>
      <c r="BE1405">
        <v>1</v>
      </c>
      <c r="BG1405" t="s">
        <v>5317</v>
      </c>
      <c r="BI1405" t="s">
        <v>144</v>
      </c>
      <c r="BN1405" t="s">
        <v>5145</v>
      </c>
      <c r="BO1405" t="s">
        <v>5231</v>
      </c>
      <c r="BP1405" t="s">
        <v>5232</v>
      </c>
      <c r="BS1405" t="e">
        <f>_xlfn.XLOOKUP(AV1405,#REF!,#REF!)</f>
        <v>#REF!</v>
      </c>
    </row>
    <row r="1406" spans="2:71" x14ac:dyDescent="0.2">
      <c r="C1406" t="s">
        <v>94</v>
      </c>
      <c r="E1406" t="s">
        <v>4378</v>
      </c>
      <c r="F1406" t="s">
        <v>4378</v>
      </c>
      <c r="G1406" t="s">
        <v>4379</v>
      </c>
      <c r="H1406" s="1">
        <v>46062</v>
      </c>
      <c r="J1406" t="s">
        <v>4702</v>
      </c>
      <c r="K1406">
        <v>13</v>
      </c>
      <c r="L1406" t="s">
        <v>4691</v>
      </c>
      <c r="M1406" t="s">
        <v>4444</v>
      </c>
      <c r="N1406" t="s">
        <v>4668</v>
      </c>
      <c r="O1406" t="s">
        <v>98</v>
      </c>
      <c r="P1406" t="s">
        <v>99</v>
      </c>
      <c r="Q1406">
        <f t="shared" si="333"/>
        <v>31</v>
      </c>
      <c r="R1406" s="3">
        <v>512500</v>
      </c>
      <c r="S1406" s="3">
        <v>85416.666666666672</v>
      </c>
      <c r="T1406" s="20">
        <v>0</v>
      </c>
      <c r="U1406" s="3">
        <f t="shared" si="344"/>
        <v>0</v>
      </c>
      <c r="V1406" s="21"/>
      <c r="W1406" s="3">
        <v>2053.2852564102564</v>
      </c>
      <c r="X1406" s="3">
        <v>1186.3425925925926</v>
      </c>
      <c r="Y1406" s="22">
        <v>213.54166666666669</v>
      </c>
      <c r="Z1406">
        <v>75</v>
      </c>
      <c r="AB1406" s="3">
        <v>0</v>
      </c>
      <c r="AC1406" s="3">
        <v>4167</v>
      </c>
      <c r="AD1406" s="3">
        <f t="shared" si="339"/>
        <v>93111.836182336192</v>
      </c>
      <c r="AE1406" s="3">
        <v>7046.666666666667</v>
      </c>
      <c r="AG1406" s="3">
        <f t="shared" si="334"/>
        <v>100158.50284900286</v>
      </c>
      <c r="AJ1406" s="3">
        <v>0</v>
      </c>
      <c r="AK1406" t="s">
        <v>100</v>
      </c>
      <c r="AM1406" s="23">
        <v>0.1</v>
      </c>
      <c r="AN1406" s="24">
        <f t="shared" si="341"/>
        <v>100158.50284900286</v>
      </c>
      <c r="AO1406" s="25">
        <f t="shared" si="330"/>
        <v>10015.850284900287</v>
      </c>
      <c r="AP1406" s="3">
        <f>+(29700/31)*Q1406</f>
        <v>29700</v>
      </c>
      <c r="AQ1406" s="24">
        <f t="shared" si="331"/>
        <v>2970</v>
      </c>
      <c r="AR1406" s="24">
        <f t="shared" si="332"/>
        <v>142844.35313390315</v>
      </c>
      <c r="AS1406" s="24">
        <f t="shared" si="335"/>
        <v>129858.50284900286</v>
      </c>
      <c r="AT1406" t="s">
        <v>134</v>
      </c>
      <c r="AU1406" t="s">
        <v>134</v>
      </c>
      <c r="AV1406" t="s">
        <v>135</v>
      </c>
      <c r="AW1406">
        <v>37208</v>
      </c>
      <c r="AX1406" t="s">
        <v>136</v>
      </c>
      <c r="AY1406">
        <v>94.088300000000004</v>
      </c>
      <c r="AZ1406" s="3">
        <f t="shared" si="336"/>
        <v>1518.194644115189</v>
      </c>
      <c r="BA1406" s="24">
        <f t="shared" si="337"/>
        <v>129858.50284900286</v>
      </c>
      <c r="BB1406" s="24">
        <f t="shared" si="338"/>
        <v>12985.850284900283</v>
      </c>
      <c r="BD1406" t="s">
        <v>103</v>
      </c>
      <c r="BE1406">
        <v>1</v>
      </c>
      <c r="BG1406" t="s">
        <v>5305</v>
      </c>
      <c r="BI1406" t="s">
        <v>540</v>
      </c>
      <c r="BN1406" t="s">
        <v>5237</v>
      </c>
      <c r="BO1406" t="s">
        <v>5238</v>
      </c>
      <c r="BP1406" t="s">
        <v>5239</v>
      </c>
      <c r="BS1406" t="e">
        <f>_xlfn.XLOOKUP(AV1406,#REF!,#REF!)</f>
        <v>#REF!</v>
      </c>
    </row>
    <row r="1407" spans="2:71" x14ac:dyDescent="0.2">
      <c r="C1407" t="s">
        <v>94</v>
      </c>
      <c r="E1407" t="s">
        <v>4380</v>
      </c>
      <c r="F1407" t="s">
        <v>4380</v>
      </c>
      <c r="G1407" t="s">
        <v>4381</v>
      </c>
      <c r="H1407" s="1">
        <v>46049</v>
      </c>
      <c r="J1407" t="s">
        <v>4708</v>
      </c>
      <c r="K1407">
        <v>12</v>
      </c>
      <c r="L1407" t="s">
        <v>4616</v>
      </c>
      <c r="M1407" t="s">
        <v>4464</v>
      </c>
      <c r="N1407" t="s">
        <v>4668</v>
      </c>
      <c r="O1407" t="s">
        <v>98</v>
      </c>
      <c r="P1407" t="s">
        <v>99</v>
      </c>
      <c r="Q1407">
        <f t="shared" si="333"/>
        <v>31</v>
      </c>
      <c r="R1407" s="3">
        <v>400000</v>
      </c>
      <c r="S1407" s="3">
        <v>66666.666666666672</v>
      </c>
      <c r="T1407" s="20">
        <v>0</v>
      </c>
      <c r="U1407" s="3">
        <f t="shared" si="344"/>
        <v>0</v>
      </c>
      <c r="V1407" s="21"/>
      <c r="W1407" s="3">
        <v>1602.5641025641025</v>
      </c>
      <c r="X1407" s="3">
        <v>925.92592592592598</v>
      </c>
      <c r="Y1407" s="22">
        <v>166.66666666666669</v>
      </c>
      <c r="Z1407">
        <v>75</v>
      </c>
      <c r="AB1407" s="3">
        <v>0</v>
      </c>
      <c r="AC1407" s="3">
        <v>4167</v>
      </c>
      <c r="AD1407" s="3">
        <f t="shared" si="339"/>
        <v>73603.823361823379</v>
      </c>
      <c r="AE1407" s="3">
        <v>12402.5</v>
      </c>
      <c r="AG1407" s="3">
        <f t="shared" si="334"/>
        <v>86006.323361823379</v>
      </c>
      <c r="AJ1407" s="3">
        <v>0</v>
      </c>
      <c r="AK1407" t="s">
        <v>100</v>
      </c>
      <c r="AM1407" s="23">
        <v>0.05</v>
      </c>
      <c r="AN1407" s="24">
        <f t="shared" si="341"/>
        <v>86006.323361823379</v>
      </c>
      <c r="AO1407" s="25">
        <f t="shared" si="330"/>
        <v>4300.3161680911689</v>
      </c>
      <c r="AP1407" s="3">
        <f>+(29700/31)*Q1407</f>
        <v>29700</v>
      </c>
      <c r="AQ1407" s="24">
        <f t="shared" si="331"/>
        <v>1485</v>
      </c>
      <c r="AR1407" s="24">
        <f t="shared" si="332"/>
        <v>121491.63952991455</v>
      </c>
      <c r="AS1407" s="24">
        <f t="shared" si="335"/>
        <v>115706.32336182338</v>
      </c>
      <c r="AT1407" t="s">
        <v>632</v>
      </c>
      <c r="AU1407" t="s">
        <v>632</v>
      </c>
      <c r="AV1407" t="s">
        <v>633</v>
      </c>
      <c r="AW1407" t="s">
        <v>5005</v>
      </c>
      <c r="AX1407" t="s">
        <v>157</v>
      </c>
      <c r="AY1407">
        <v>125.569</v>
      </c>
      <c r="AZ1407" s="3">
        <f t="shared" si="336"/>
        <v>967.52892457465259</v>
      </c>
      <c r="BA1407" s="24">
        <f t="shared" si="337"/>
        <v>115706.32336182338</v>
      </c>
      <c r="BB1407" s="24">
        <f t="shared" si="338"/>
        <v>5785.3161680911726</v>
      </c>
      <c r="BD1407" t="s">
        <v>103</v>
      </c>
      <c r="BE1407">
        <v>1</v>
      </c>
      <c r="BG1407" t="s">
        <v>5310</v>
      </c>
      <c r="BI1407" t="s">
        <v>137</v>
      </c>
      <c r="BN1407" t="s">
        <v>4416</v>
      </c>
      <c r="BO1407" t="s">
        <v>5240</v>
      </c>
      <c r="BP1407" t="s">
        <v>5241</v>
      </c>
      <c r="BS1407" t="e">
        <f>_xlfn.XLOOKUP(AV1407,#REF!,#REF!)</f>
        <v>#REF!</v>
      </c>
    </row>
    <row r="1408" spans="2:71" x14ac:dyDescent="0.2">
      <c r="C1408" t="s">
        <v>94</v>
      </c>
      <c r="E1408" t="s">
        <v>4382</v>
      </c>
      <c r="F1408" t="s">
        <v>4382</v>
      </c>
      <c r="G1408" t="s">
        <v>4383</v>
      </c>
      <c r="H1408" s="1">
        <v>46069</v>
      </c>
      <c r="J1408" t="s">
        <v>4778</v>
      </c>
      <c r="K1408">
        <v>11</v>
      </c>
      <c r="L1408" t="s">
        <v>4667</v>
      </c>
      <c r="M1408" t="s">
        <v>3984</v>
      </c>
      <c r="N1408" t="s">
        <v>4668</v>
      </c>
      <c r="O1408" t="s">
        <v>98</v>
      </c>
      <c r="P1408" t="s">
        <v>99</v>
      </c>
      <c r="Q1408">
        <f t="shared" si="333"/>
        <v>31</v>
      </c>
      <c r="R1408" s="3">
        <v>350000</v>
      </c>
      <c r="S1408" s="3">
        <v>58333.333333333336</v>
      </c>
      <c r="T1408" s="20">
        <v>0</v>
      </c>
      <c r="U1408" s="3">
        <f t="shared" si="344"/>
        <v>0</v>
      </c>
      <c r="V1408" s="21"/>
      <c r="W1408" s="3">
        <v>1402.2435897435898</v>
      </c>
      <c r="X1408" s="3">
        <v>810.18518518518533</v>
      </c>
      <c r="Y1408" s="22">
        <v>145.83333333333334</v>
      </c>
      <c r="Z1408">
        <v>75</v>
      </c>
      <c r="AB1408" s="3">
        <v>0</v>
      </c>
      <c r="AC1408" s="3">
        <v>4167</v>
      </c>
      <c r="AD1408" s="3">
        <f t="shared" si="339"/>
        <v>64933.59544159544</v>
      </c>
      <c r="AE1408" s="3">
        <v>4154.166666666667</v>
      </c>
      <c r="AG1408" s="3">
        <f t="shared" si="334"/>
        <v>69087.762108262104</v>
      </c>
      <c r="AJ1408" s="3">
        <v>0</v>
      </c>
      <c r="AK1408" t="s">
        <v>100</v>
      </c>
      <c r="AM1408" s="23">
        <v>0.05</v>
      </c>
      <c r="AN1408" s="24">
        <f t="shared" si="341"/>
        <v>69087.762108262104</v>
      </c>
      <c r="AO1408" s="25">
        <f t="shared" si="330"/>
        <v>3454.3881054131052</v>
      </c>
      <c r="AP1408" s="3">
        <f>+(29700/31)*Q1408</f>
        <v>29700</v>
      </c>
      <c r="AQ1408" s="24">
        <f t="shared" si="331"/>
        <v>1485</v>
      </c>
      <c r="AR1408" s="24">
        <f t="shared" si="332"/>
        <v>103727.15021367521</v>
      </c>
      <c r="AS1408" s="24">
        <f t="shared" si="335"/>
        <v>98787.762108262104</v>
      </c>
      <c r="AT1408" t="s">
        <v>632</v>
      </c>
      <c r="AU1408" t="s">
        <v>632</v>
      </c>
      <c r="AV1408" t="s">
        <v>633</v>
      </c>
      <c r="AW1408" t="s">
        <v>4810</v>
      </c>
      <c r="AX1408" t="s">
        <v>157</v>
      </c>
      <c r="AY1408">
        <v>125.569</v>
      </c>
      <c r="AZ1408" s="3">
        <f t="shared" si="336"/>
        <v>826.05699028960339</v>
      </c>
      <c r="BA1408" s="24">
        <f t="shared" si="337"/>
        <v>98787.762108262104</v>
      </c>
      <c r="BB1408" s="24">
        <f t="shared" si="338"/>
        <v>4939.3881054131052</v>
      </c>
      <c r="BD1408" t="s">
        <v>103</v>
      </c>
      <c r="BE1408">
        <v>1</v>
      </c>
      <c r="BG1408" t="s">
        <v>5310</v>
      </c>
      <c r="BI1408" t="s">
        <v>144</v>
      </c>
      <c r="BN1408" t="s">
        <v>5145</v>
      </c>
      <c r="BO1408" t="s">
        <v>5231</v>
      </c>
      <c r="BP1408" t="s">
        <v>5232</v>
      </c>
      <c r="BS1408" t="e">
        <f>_xlfn.XLOOKUP(AV1408,#REF!,#REF!)</f>
        <v>#REF!</v>
      </c>
    </row>
    <row r="1409" spans="2:71" x14ac:dyDescent="0.2">
      <c r="C1409" t="s">
        <v>94</v>
      </c>
      <c r="E1409" t="s">
        <v>4384</v>
      </c>
      <c r="F1409" t="s">
        <v>4384</v>
      </c>
      <c r="G1409" t="s">
        <v>4385</v>
      </c>
      <c r="H1409" s="1">
        <v>46041</v>
      </c>
      <c r="J1409" t="s">
        <v>4690</v>
      </c>
      <c r="K1409">
        <v>17</v>
      </c>
      <c r="L1409" t="s">
        <v>4691</v>
      </c>
      <c r="M1409" t="s">
        <v>4444</v>
      </c>
      <c r="N1409" t="s">
        <v>4807</v>
      </c>
      <c r="O1409" t="s">
        <v>98</v>
      </c>
      <c r="P1409" t="s">
        <v>99</v>
      </c>
      <c r="Q1409">
        <f t="shared" si="333"/>
        <v>31</v>
      </c>
      <c r="R1409" s="3">
        <v>1900000</v>
      </c>
      <c r="S1409" s="3">
        <v>316666.66666666669</v>
      </c>
      <c r="T1409" s="20">
        <v>0.15</v>
      </c>
      <c r="U1409" s="3">
        <f t="shared" si="344"/>
        <v>47500</v>
      </c>
      <c r="V1409" s="21"/>
      <c r="W1409" s="3">
        <v>7612.1794871794882</v>
      </c>
      <c r="X1409" s="3">
        <v>4398.1481481481487</v>
      </c>
      <c r="Y1409" s="22">
        <v>791.66666666666674</v>
      </c>
      <c r="Z1409">
        <v>75</v>
      </c>
      <c r="AB1409" s="3">
        <v>0</v>
      </c>
      <c r="AC1409" s="3">
        <v>4167</v>
      </c>
      <c r="AD1409" s="3">
        <f t="shared" si="339"/>
        <v>381210.66096866102</v>
      </c>
      <c r="AE1409" s="3">
        <v>7046.666666666667</v>
      </c>
      <c r="AG1409" s="3">
        <f t="shared" si="334"/>
        <v>388257.3276353277</v>
      </c>
      <c r="AJ1409" s="3">
        <v>0</v>
      </c>
      <c r="AK1409" t="s">
        <v>100</v>
      </c>
      <c r="AM1409" s="23">
        <v>0.1</v>
      </c>
      <c r="AN1409" s="24">
        <f t="shared" si="341"/>
        <v>388257.3276353277</v>
      </c>
      <c r="AO1409" s="25">
        <f t="shared" si="330"/>
        <v>38825.732763532775</v>
      </c>
      <c r="AP1409" s="3">
        <f>+(29700/31)*Q1409</f>
        <v>29700</v>
      </c>
      <c r="AQ1409" s="24">
        <f t="shared" si="331"/>
        <v>2970</v>
      </c>
      <c r="AR1409" s="24">
        <f t="shared" si="332"/>
        <v>459753.06039886049</v>
      </c>
      <c r="AS1409" s="24">
        <f t="shared" si="335"/>
        <v>417957.3276353277</v>
      </c>
      <c r="AT1409" t="s">
        <v>771</v>
      </c>
      <c r="AU1409" t="s">
        <v>771</v>
      </c>
      <c r="AV1409" t="s">
        <v>772</v>
      </c>
      <c r="AW1409">
        <v>34966</v>
      </c>
      <c r="AX1409" t="s">
        <v>102</v>
      </c>
      <c r="AY1409">
        <v>108.643</v>
      </c>
      <c r="AZ1409" s="3">
        <f t="shared" si="336"/>
        <v>4231.7780289467382</v>
      </c>
      <c r="BA1409" s="24">
        <f t="shared" si="337"/>
        <v>417957.3276353277</v>
      </c>
      <c r="BB1409" s="24">
        <f t="shared" si="338"/>
        <v>41795.732763532782</v>
      </c>
      <c r="BD1409" t="s">
        <v>103</v>
      </c>
      <c r="BE1409">
        <v>1</v>
      </c>
      <c r="BG1409" t="s">
        <v>5311</v>
      </c>
      <c r="BI1409" t="s">
        <v>598</v>
      </c>
      <c r="BN1409" t="s">
        <v>5128</v>
      </c>
      <c r="BO1409" t="s">
        <v>5242</v>
      </c>
      <c r="BP1409" t="s">
        <v>5243</v>
      </c>
      <c r="BS1409" t="e">
        <f>_xlfn.XLOOKUP(AV1409,#REF!,#REF!)</f>
        <v>#REF!</v>
      </c>
    </row>
    <row r="1410" spans="2:71" x14ac:dyDescent="0.2">
      <c r="C1410" t="s">
        <v>94</v>
      </c>
      <c r="E1410" t="s">
        <v>4386</v>
      </c>
      <c r="F1410" t="s">
        <v>4386</v>
      </c>
      <c r="G1410" t="s">
        <v>4387</v>
      </c>
      <c r="H1410" s="1">
        <v>46041</v>
      </c>
      <c r="J1410" t="s">
        <v>4778</v>
      </c>
      <c r="K1410">
        <v>11</v>
      </c>
      <c r="L1410" t="s">
        <v>4703</v>
      </c>
      <c r="M1410" t="s">
        <v>293</v>
      </c>
      <c r="N1410" t="s">
        <v>4911</v>
      </c>
      <c r="O1410" t="s">
        <v>98</v>
      </c>
      <c r="P1410" t="s">
        <v>99</v>
      </c>
      <c r="Q1410">
        <f t="shared" si="333"/>
        <v>31</v>
      </c>
      <c r="R1410" s="3">
        <v>260000</v>
      </c>
      <c r="S1410" s="3">
        <v>43333.333333333336</v>
      </c>
      <c r="T1410" s="20">
        <v>0</v>
      </c>
      <c r="U1410" s="3">
        <f t="shared" si="344"/>
        <v>0</v>
      </c>
      <c r="V1410" s="21"/>
      <c r="W1410" s="3">
        <v>1041.6666666666667</v>
      </c>
      <c r="X1410" s="3">
        <v>601.85185185185196</v>
      </c>
      <c r="Y1410" s="22">
        <v>108.33333333333334</v>
      </c>
      <c r="Z1410">
        <v>75</v>
      </c>
      <c r="AB1410" s="3">
        <v>0</v>
      </c>
      <c r="AC1410" s="3">
        <v>4167</v>
      </c>
      <c r="AD1410" s="3">
        <f t="shared" si="339"/>
        <v>49327.18518518519</v>
      </c>
      <c r="AE1410" s="3">
        <v>5687.5</v>
      </c>
      <c r="AG1410" s="3">
        <f t="shared" si="334"/>
        <v>55014.68518518519</v>
      </c>
      <c r="AJ1410" s="3">
        <v>0</v>
      </c>
      <c r="AK1410" t="s">
        <v>100</v>
      </c>
      <c r="AM1410" s="23">
        <v>8.5000000000000006E-2</v>
      </c>
      <c r="AN1410" s="24">
        <f t="shared" si="341"/>
        <v>55014.68518518519</v>
      </c>
      <c r="AO1410" s="25">
        <f t="shared" ref="AO1410:AO1473" si="345">AM1410*AN1410</f>
        <v>4676.2482407407415</v>
      </c>
      <c r="AP1410" s="3">
        <v>0</v>
      </c>
      <c r="AQ1410" s="24">
        <f t="shared" ref="AQ1410:AQ1473" si="346">AP1410*AM1410</f>
        <v>0</v>
      </c>
      <c r="AR1410" s="24">
        <f t="shared" ref="AR1410:AR1473" si="347">AN1410+AO1410+AP1410+AQ1410</f>
        <v>59690.933425925934</v>
      </c>
      <c r="AS1410" s="24">
        <f t="shared" si="335"/>
        <v>55014.68518518519</v>
      </c>
      <c r="AT1410" t="s">
        <v>4779</v>
      </c>
      <c r="AU1410" t="s">
        <v>1837</v>
      </c>
      <c r="AV1410" t="s">
        <v>1838</v>
      </c>
      <c r="AW1410">
        <v>2169</v>
      </c>
      <c r="AX1410" t="s">
        <v>169</v>
      </c>
      <c r="AY1410">
        <v>1</v>
      </c>
      <c r="AZ1410" s="3">
        <f t="shared" si="336"/>
        <v>59690.933425925934</v>
      </c>
      <c r="BA1410" s="24">
        <f t="shared" si="337"/>
        <v>55014.68518518519</v>
      </c>
      <c r="BB1410" s="24">
        <f t="shared" si="338"/>
        <v>4676.2482407407442</v>
      </c>
      <c r="BD1410" t="s">
        <v>103</v>
      </c>
      <c r="BE1410">
        <v>1</v>
      </c>
      <c r="BG1410" t="s">
        <v>5317</v>
      </c>
      <c r="BI1410" t="s">
        <v>4388</v>
      </c>
      <c r="BN1410" t="s">
        <v>5109</v>
      </c>
      <c r="BO1410" t="s">
        <v>5224</v>
      </c>
      <c r="BP1410" t="s">
        <v>5225</v>
      </c>
      <c r="BS1410" t="e">
        <f>_xlfn.XLOOKUP(AV1410,#REF!,#REF!)</f>
        <v>#REF!</v>
      </c>
    </row>
    <row r="1411" spans="2:71" x14ac:dyDescent="0.2">
      <c r="B1411" t="s">
        <v>4389</v>
      </c>
      <c r="C1411" t="s">
        <v>94</v>
      </c>
      <c r="E1411" t="s">
        <v>4390</v>
      </c>
      <c r="F1411" t="s">
        <v>4390</v>
      </c>
      <c r="G1411" t="s">
        <v>4391</v>
      </c>
      <c r="H1411" s="1">
        <v>46041</v>
      </c>
      <c r="J1411" t="s">
        <v>4708</v>
      </c>
      <c r="K1411">
        <v>12</v>
      </c>
      <c r="L1411" t="s">
        <v>4791</v>
      </c>
      <c r="M1411" t="s">
        <v>4579</v>
      </c>
      <c r="N1411" t="s">
        <v>4668</v>
      </c>
      <c r="O1411" t="s">
        <v>98</v>
      </c>
      <c r="P1411" t="s">
        <v>99</v>
      </c>
      <c r="Q1411">
        <f t="shared" si="333"/>
        <v>31</v>
      </c>
      <c r="R1411" s="3">
        <v>370000</v>
      </c>
      <c r="S1411" s="3">
        <v>61666.666666666664</v>
      </c>
      <c r="T1411" s="20">
        <v>0</v>
      </c>
      <c r="U1411" s="3">
        <f t="shared" si="344"/>
        <v>0</v>
      </c>
      <c r="V1411" s="21"/>
      <c r="W1411" s="3">
        <v>1482.3717948717949</v>
      </c>
      <c r="X1411" s="3">
        <v>856.48148148148152</v>
      </c>
      <c r="Y1411" s="22">
        <v>154.16666666666666</v>
      </c>
      <c r="Z1411">
        <v>75</v>
      </c>
      <c r="AB1411" s="3">
        <v>0</v>
      </c>
      <c r="AC1411" s="3">
        <v>4167</v>
      </c>
      <c r="AD1411" s="3">
        <f t="shared" si="339"/>
        <v>68401.686609686614</v>
      </c>
      <c r="AE1411" s="3">
        <v>23570.833333333332</v>
      </c>
      <c r="AG1411" s="3">
        <f t="shared" si="334"/>
        <v>91972.519943019943</v>
      </c>
      <c r="AJ1411" s="3">
        <v>0</v>
      </c>
      <c r="AK1411" t="s">
        <v>100</v>
      </c>
      <c r="AM1411" s="23">
        <v>8.5000000000000006E-2</v>
      </c>
      <c r="AN1411" s="24">
        <f t="shared" si="341"/>
        <v>91972.519943019943</v>
      </c>
      <c r="AO1411" s="25">
        <f t="shared" si="345"/>
        <v>7817.6641951566953</v>
      </c>
      <c r="AP1411" s="3">
        <f>+(29700/31)*Q1411</f>
        <v>29700</v>
      </c>
      <c r="AQ1411" s="24">
        <f t="shared" si="346"/>
        <v>2524.5</v>
      </c>
      <c r="AR1411" s="24">
        <f t="shared" si="347"/>
        <v>132014.68413817664</v>
      </c>
      <c r="AS1411" s="24">
        <f t="shared" si="335"/>
        <v>121672.51994301994</v>
      </c>
      <c r="AT1411" t="s">
        <v>101</v>
      </c>
      <c r="AU1411" t="s">
        <v>101</v>
      </c>
      <c r="AV1411" t="s">
        <v>101</v>
      </c>
      <c r="AW1411">
        <v>1008086</v>
      </c>
      <c r="AX1411" t="s">
        <v>102</v>
      </c>
      <c r="AY1411">
        <v>108.643</v>
      </c>
      <c r="AZ1411" s="3">
        <f t="shared" si="336"/>
        <v>1215.1236999915011</v>
      </c>
      <c r="BA1411" s="24">
        <f t="shared" si="337"/>
        <v>121672.51994301994</v>
      </c>
      <c r="BB1411" s="24">
        <f t="shared" si="338"/>
        <v>10342.1641951567</v>
      </c>
      <c r="BD1411" t="s">
        <v>103</v>
      </c>
      <c r="BE1411">
        <v>1</v>
      </c>
      <c r="BG1411" t="s">
        <v>5304</v>
      </c>
      <c r="BI1411" t="s">
        <v>144</v>
      </c>
      <c r="BN1411" t="s">
        <v>5244</v>
      </c>
      <c r="BO1411" t="s">
        <v>3298</v>
      </c>
      <c r="BP1411">
        <v>0</v>
      </c>
    </row>
    <row r="1412" spans="2:71" x14ac:dyDescent="0.2">
      <c r="C1412" t="s">
        <v>94</v>
      </c>
      <c r="E1412" t="s">
        <v>4392</v>
      </c>
      <c r="F1412" t="s">
        <v>4392</v>
      </c>
      <c r="G1412" t="s">
        <v>4393</v>
      </c>
      <c r="H1412" s="1">
        <v>46041</v>
      </c>
      <c r="J1412" t="s">
        <v>4678</v>
      </c>
      <c r="K1412">
        <v>15</v>
      </c>
      <c r="L1412" t="s">
        <v>4691</v>
      </c>
      <c r="M1412" t="s">
        <v>4444</v>
      </c>
      <c r="N1412" t="s">
        <v>4807</v>
      </c>
      <c r="O1412" t="s">
        <v>98</v>
      </c>
      <c r="P1412" t="s">
        <v>99</v>
      </c>
      <c r="Q1412">
        <f t="shared" ref="Q1412:Q1475" si="348">IF(IF(ISBLANK(I1412),"",MONTH(I1412))&lt;&gt;MONTH($Q$1),IF(($Q$1-H1412)&gt;30,DAY(EOMONTH($Q$1,0)),EOMONTH($Q$1,0)-H1412+1),DAY(I1412))</f>
        <v>31</v>
      </c>
      <c r="R1412" s="3">
        <v>850000</v>
      </c>
      <c r="S1412" s="3">
        <v>141666.66666666666</v>
      </c>
      <c r="T1412" s="20">
        <v>0</v>
      </c>
      <c r="U1412" s="3">
        <f t="shared" si="344"/>
        <v>0</v>
      </c>
      <c r="V1412" s="21"/>
      <c r="W1412" s="3">
        <v>3405.4487179487182</v>
      </c>
      <c r="X1412" s="3">
        <v>1967.5925925925924</v>
      </c>
      <c r="Y1412" s="22">
        <v>354.16666666666663</v>
      </c>
      <c r="Z1412">
        <v>75</v>
      </c>
      <c r="AB1412" s="3">
        <v>0</v>
      </c>
      <c r="AC1412" s="3">
        <v>4167</v>
      </c>
      <c r="AD1412" s="3">
        <f t="shared" si="339"/>
        <v>151635.87464387462</v>
      </c>
      <c r="AE1412" s="3">
        <v>7046.666666666667</v>
      </c>
      <c r="AG1412" s="3">
        <f t="shared" ref="AG1412:AG1475" si="349">AD1412+AE1412</f>
        <v>158682.54131054127</v>
      </c>
      <c r="AJ1412" s="3">
        <v>0</v>
      </c>
      <c r="AK1412" t="s">
        <v>100</v>
      </c>
      <c r="AM1412" s="23">
        <v>0.1</v>
      </c>
      <c r="AN1412" s="24">
        <f t="shared" si="341"/>
        <v>158682.54131054127</v>
      </c>
      <c r="AO1412" s="25">
        <f t="shared" si="345"/>
        <v>15868.254131054127</v>
      </c>
      <c r="AP1412" s="3">
        <f>+(29700/31)*Q1412</f>
        <v>29700</v>
      </c>
      <c r="AQ1412" s="24">
        <f t="shared" si="346"/>
        <v>2970</v>
      </c>
      <c r="AR1412" s="24">
        <f t="shared" si="347"/>
        <v>207220.7954415954</v>
      </c>
      <c r="AS1412" s="24">
        <f t="shared" ref="AS1412:AS1475" si="350">+AN1412+AP1412</f>
        <v>188382.54131054127</v>
      </c>
      <c r="AT1412" t="s">
        <v>771</v>
      </c>
      <c r="AU1412" t="s">
        <v>771</v>
      </c>
      <c r="AV1412" t="s">
        <v>772</v>
      </c>
      <c r="AW1412">
        <v>34966</v>
      </c>
      <c r="AX1412" t="s">
        <v>102</v>
      </c>
      <c r="AY1412">
        <v>108.643</v>
      </c>
      <c r="AZ1412" s="3">
        <f t="shared" ref="AZ1412:AZ1459" si="351">AR1412/AY1412</f>
        <v>1907.3552409413896</v>
      </c>
      <c r="BA1412" s="24">
        <f t="shared" ref="BA1412:BA1475" si="352">AS1412</f>
        <v>188382.54131054127</v>
      </c>
      <c r="BB1412" s="24">
        <f t="shared" ref="BB1412:BB1475" si="353">AR1412-AS1412</f>
        <v>18838.254131054127</v>
      </c>
      <c r="BD1412" t="s">
        <v>103</v>
      </c>
      <c r="BE1412">
        <v>1</v>
      </c>
      <c r="BG1412" t="s">
        <v>5311</v>
      </c>
      <c r="BI1412" t="s">
        <v>598</v>
      </c>
      <c r="BN1412" t="s">
        <v>5128</v>
      </c>
      <c r="BO1412" t="s">
        <v>5242</v>
      </c>
      <c r="BP1412" t="s">
        <v>5243</v>
      </c>
      <c r="BS1412" t="e">
        <f>_xlfn.XLOOKUP(AV1412,#REF!,#REF!)</f>
        <v>#REF!</v>
      </c>
    </row>
    <row r="1413" spans="2:71" x14ac:dyDescent="0.2">
      <c r="C1413" t="s">
        <v>94</v>
      </c>
      <c r="E1413" t="s">
        <v>4394</v>
      </c>
      <c r="F1413" t="s">
        <v>4394</v>
      </c>
      <c r="G1413" t="s">
        <v>4395</v>
      </c>
      <c r="H1413" s="1">
        <v>46049</v>
      </c>
      <c r="J1413" t="s">
        <v>4697</v>
      </c>
      <c r="K1413">
        <v>14</v>
      </c>
      <c r="L1413" t="s">
        <v>4703</v>
      </c>
      <c r="M1413" t="s">
        <v>293</v>
      </c>
      <c r="N1413" t="s">
        <v>4911</v>
      </c>
      <c r="O1413" t="s">
        <v>98</v>
      </c>
      <c r="P1413" t="s">
        <v>99</v>
      </c>
      <c r="Q1413">
        <f t="shared" si="348"/>
        <v>31</v>
      </c>
      <c r="R1413" s="3">
        <v>800000</v>
      </c>
      <c r="S1413" s="3">
        <v>133333.33333333334</v>
      </c>
      <c r="T1413" s="20">
        <v>0</v>
      </c>
      <c r="U1413" s="3">
        <f t="shared" si="344"/>
        <v>0</v>
      </c>
      <c r="V1413" s="21"/>
      <c r="W1413" s="3">
        <v>3205.1282051282051</v>
      </c>
      <c r="X1413" s="3">
        <v>1851.851851851852</v>
      </c>
      <c r="Y1413" s="22">
        <v>333.33333333333337</v>
      </c>
      <c r="Z1413">
        <v>75</v>
      </c>
      <c r="AB1413" s="3">
        <v>0</v>
      </c>
      <c r="AC1413" s="3">
        <v>4167</v>
      </c>
      <c r="AD1413" s="3">
        <f t="shared" si="339"/>
        <v>142965.64672364676</v>
      </c>
      <c r="AE1413" s="3">
        <v>5687.5</v>
      </c>
      <c r="AG1413" s="3">
        <f t="shared" si="349"/>
        <v>148653.14672364676</v>
      </c>
      <c r="AJ1413" s="3">
        <v>0</v>
      </c>
      <c r="AK1413" t="s">
        <v>100</v>
      </c>
      <c r="AM1413" s="23">
        <v>8.5000000000000006E-2</v>
      </c>
      <c r="AN1413" s="24">
        <f t="shared" si="341"/>
        <v>148653.14672364676</v>
      </c>
      <c r="AO1413" s="25">
        <f t="shared" si="345"/>
        <v>12635.517471509975</v>
      </c>
      <c r="AP1413" s="3">
        <v>0</v>
      </c>
      <c r="AQ1413" s="24">
        <f t="shared" si="346"/>
        <v>0</v>
      </c>
      <c r="AR1413" s="24">
        <f t="shared" si="347"/>
        <v>161288.66419515674</v>
      </c>
      <c r="AS1413" s="24">
        <f t="shared" si="350"/>
        <v>148653.14672364676</v>
      </c>
      <c r="AT1413" t="s">
        <v>632</v>
      </c>
      <c r="AU1413" t="s">
        <v>1837</v>
      </c>
      <c r="AV1413" t="s">
        <v>1838</v>
      </c>
      <c r="AW1413" t="s">
        <v>4999</v>
      </c>
      <c r="AX1413" t="s">
        <v>169</v>
      </c>
      <c r="AY1413">
        <v>1</v>
      </c>
      <c r="AZ1413" s="3">
        <f t="shared" si="351"/>
        <v>161288.66419515674</v>
      </c>
      <c r="BA1413" s="24">
        <f t="shared" si="352"/>
        <v>148653.14672364676</v>
      </c>
      <c r="BB1413" s="24">
        <f t="shared" si="353"/>
        <v>12635.517471509986</v>
      </c>
      <c r="BD1413" t="s">
        <v>103</v>
      </c>
      <c r="BE1413">
        <v>1</v>
      </c>
      <c r="BG1413" t="s">
        <v>5317</v>
      </c>
      <c r="BI1413" t="s">
        <v>471</v>
      </c>
      <c r="BN1413" t="s">
        <v>5245</v>
      </c>
      <c r="BO1413" t="s">
        <v>5246</v>
      </c>
      <c r="BP1413" t="s">
        <v>5247</v>
      </c>
      <c r="BS1413" t="e">
        <f>_xlfn.XLOOKUP(AV1413,#REF!,#REF!)</f>
        <v>#REF!</v>
      </c>
    </row>
    <row r="1414" spans="2:71" x14ac:dyDescent="0.2">
      <c r="C1414" t="s">
        <v>94</v>
      </c>
      <c r="E1414" t="s">
        <v>4396</v>
      </c>
      <c r="F1414" t="s">
        <v>4396</v>
      </c>
      <c r="G1414" t="s">
        <v>4397</v>
      </c>
      <c r="H1414" s="1">
        <v>46041</v>
      </c>
      <c r="J1414" t="s">
        <v>4708</v>
      </c>
      <c r="K1414">
        <v>12</v>
      </c>
      <c r="L1414" t="s">
        <v>4783</v>
      </c>
      <c r="M1414" t="s">
        <v>3525</v>
      </c>
      <c r="N1414" t="s">
        <v>4668</v>
      </c>
      <c r="O1414" t="s">
        <v>98</v>
      </c>
      <c r="P1414" t="s">
        <v>99</v>
      </c>
      <c r="Q1414">
        <f t="shared" si="348"/>
        <v>31</v>
      </c>
      <c r="R1414" s="3">
        <v>425000</v>
      </c>
      <c r="S1414" s="3">
        <v>70833.333333333328</v>
      </c>
      <c r="T1414" s="20">
        <v>0</v>
      </c>
      <c r="U1414" s="3">
        <f t="shared" si="344"/>
        <v>0</v>
      </c>
      <c r="V1414" s="21"/>
      <c r="W1414" s="3">
        <v>1702.7243589743591</v>
      </c>
      <c r="X1414" s="3">
        <v>983.79629629629619</v>
      </c>
      <c r="Y1414" s="22">
        <v>177.08333333333331</v>
      </c>
      <c r="Z1414">
        <v>75</v>
      </c>
      <c r="AB1414" s="3">
        <v>0</v>
      </c>
      <c r="AC1414" s="3">
        <v>4167</v>
      </c>
      <c r="AD1414" s="3">
        <f t="shared" si="339"/>
        <v>77938.937321937308</v>
      </c>
      <c r="AE1414" s="3">
        <v>13617.5</v>
      </c>
      <c r="AG1414" s="3">
        <f t="shared" si="349"/>
        <v>91556.437321937308</v>
      </c>
      <c r="AJ1414" s="3">
        <v>0</v>
      </c>
      <c r="AK1414" t="s">
        <v>100</v>
      </c>
      <c r="AM1414" s="23">
        <v>8.5000000000000006E-2</v>
      </c>
      <c r="AN1414" s="24">
        <f t="shared" si="341"/>
        <v>91556.437321937308</v>
      </c>
      <c r="AO1414" s="25">
        <f t="shared" si="345"/>
        <v>7782.2971723646715</v>
      </c>
      <c r="AP1414" s="3">
        <f>+(29700/31)*Q1414</f>
        <v>29700</v>
      </c>
      <c r="AQ1414" s="24">
        <f t="shared" si="346"/>
        <v>2524.5</v>
      </c>
      <c r="AR1414" s="24">
        <f t="shared" si="347"/>
        <v>131563.23449430199</v>
      </c>
      <c r="AS1414" s="24">
        <f t="shared" si="350"/>
        <v>121256.43732193731</v>
      </c>
      <c r="AT1414" t="s">
        <v>101</v>
      </c>
      <c r="AU1414" t="s">
        <v>101</v>
      </c>
      <c r="AV1414" t="s">
        <v>101</v>
      </c>
      <c r="AW1414">
        <v>1006100</v>
      </c>
      <c r="AX1414" t="s">
        <v>102</v>
      </c>
      <c r="AY1414">
        <v>108.643</v>
      </c>
      <c r="AZ1414" s="3">
        <f t="shared" si="351"/>
        <v>1210.96835041652</v>
      </c>
      <c r="BA1414" s="24">
        <f t="shared" si="352"/>
        <v>121256.43732193731</v>
      </c>
      <c r="BB1414" s="24">
        <f t="shared" si="353"/>
        <v>10306.797172364677</v>
      </c>
      <c r="BD1414" t="s">
        <v>103</v>
      </c>
      <c r="BE1414">
        <v>1</v>
      </c>
      <c r="BG1414" t="s">
        <v>5304</v>
      </c>
      <c r="BI1414" t="s">
        <v>4266</v>
      </c>
      <c r="BN1414" t="s">
        <v>5198</v>
      </c>
      <c r="BO1414" t="s">
        <v>5197</v>
      </c>
      <c r="BP1414">
        <v>0</v>
      </c>
    </row>
    <row r="1415" spans="2:71" x14ac:dyDescent="0.2">
      <c r="C1415" t="s">
        <v>94</v>
      </c>
      <c r="E1415" t="s">
        <v>4398</v>
      </c>
      <c r="F1415" t="s">
        <v>4398</v>
      </c>
      <c r="G1415" t="s">
        <v>4399</v>
      </c>
      <c r="H1415" s="1">
        <v>46041</v>
      </c>
      <c r="J1415" t="s">
        <v>4708</v>
      </c>
      <c r="K1415">
        <v>12</v>
      </c>
      <c r="L1415" t="s">
        <v>4703</v>
      </c>
      <c r="M1415" t="s">
        <v>293</v>
      </c>
      <c r="N1415" t="s">
        <v>4668</v>
      </c>
      <c r="O1415" t="s">
        <v>98</v>
      </c>
      <c r="P1415" t="s">
        <v>99</v>
      </c>
      <c r="Q1415">
        <f t="shared" si="348"/>
        <v>31</v>
      </c>
      <c r="R1415" s="3">
        <v>450000</v>
      </c>
      <c r="S1415" s="3">
        <v>75000</v>
      </c>
      <c r="T1415" s="20">
        <v>0</v>
      </c>
      <c r="U1415" s="3">
        <f t="shared" si="344"/>
        <v>0</v>
      </c>
      <c r="V1415" s="21"/>
      <c r="W1415" s="3">
        <v>1802.8846153846155</v>
      </c>
      <c r="X1415" s="3">
        <v>1041.6666666666667</v>
      </c>
      <c r="Y1415" s="22">
        <v>187.5</v>
      </c>
      <c r="Z1415">
        <v>75</v>
      </c>
      <c r="AB1415" s="3">
        <v>0</v>
      </c>
      <c r="AC1415" s="3">
        <v>4167</v>
      </c>
      <c r="AD1415" s="3">
        <f t="shared" si="339"/>
        <v>82274.051282051281</v>
      </c>
      <c r="AE1415" s="3">
        <v>5687.5</v>
      </c>
      <c r="AG1415" s="3">
        <f t="shared" si="349"/>
        <v>87961.551282051281</v>
      </c>
      <c r="AJ1415" s="3">
        <v>0</v>
      </c>
      <c r="AK1415" t="s">
        <v>100</v>
      </c>
      <c r="AM1415" s="23">
        <v>8.5000000000000006E-2</v>
      </c>
      <c r="AN1415" s="24">
        <f t="shared" si="341"/>
        <v>87961.551282051281</v>
      </c>
      <c r="AO1415" s="25">
        <f t="shared" si="345"/>
        <v>7476.7318589743591</v>
      </c>
      <c r="AP1415" s="3">
        <f>+(29700/31)*Q1415</f>
        <v>29700</v>
      </c>
      <c r="AQ1415" s="24">
        <f t="shared" si="346"/>
        <v>2524.5</v>
      </c>
      <c r="AR1415" s="24">
        <f t="shared" si="347"/>
        <v>127662.78314102563</v>
      </c>
      <c r="AS1415" s="24">
        <f t="shared" si="350"/>
        <v>117661.55128205128</v>
      </c>
      <c r="AT1415" t="s">
        <v>4779</v>
      </c>
      <c r="AU1415" t="s">
        <v>188</v>
      </c>
      <c r="AV1415" t="s">
        <v>189</v>
      </c>
      <c r="AW1415">
        <v>6391</v>
      </c>
      <c r="AX1415" t="s">
        <v>190</v>
      </c>
      <c r="AY1415">
        <v>65.109899999999996</v>
      </c>
      <c r="AZ1415" s="3">
        <f t="shared" si="351"/>
        <v>1960.7276795237842</v>
      </c>
      <c r="BA1415" s="24">
        <f t="shared" si="352"/>
        <v>117661.55128205128</v>
      </c>
      <c r="BB1415" s="24">
        <f t="shared" si="353"/>
        <v>10001.231858974352</v>
      </c>
      <c r="BD1415" t="s">
        <v>103</v>
      </c>
      <c r="BE1415">
        <v>1</v>
      </c>
      <c r="BG1415" t="s">
        <v>5308</v>
      </c>
      <c r="BI1415" t="s">
        <v>312</v>
      </c>
      <c r="BN1415" t="s">
        <v>5248</v>
      </c>
      <c r="BO1415" t="s">
        <v>5249</v>
      </c>
      <c r="BP1415" t="s">
        <v>5250</v>
      </c>
      <c r="BS1415" t="e">
        <f>_xlfn.XLOOKUP(AV1415,#REF!,#REF!)</f>
        <v>#REF!</v>
      </c>
    </row>
    <row r="1416" spans="2:71" x14ac:dyDescent="0.2">
      <c r="C1416" t="s">
        <v>94</v>
      </c>
      <c r="E1416" t="s">
        <v>4400</v>
      </c>
      <c r="F1416" t="s">
        <v>4400</v>
      </c>
      <c r="G1416" t="s">
        <v>4401</v>
      </c>
      <c r="H1416" s="1">
        <v>46041</v>
      </c>
      <c r="J1416" t="s">
        <v>4778</v>
      </c>
      <c r="K1416">
        <v>11</v>
      </c>
      <c r="L1416" t="s">
        <v>4703</v>
      </c>
      <c r="M1416" t="s">
        <v>293</v>
      </c>
      <c r="N1416" t="s">
        <v>4911</v>
      </c>
      <c r="O1416" t="s">
        <v>98</v>
      </c>
      <c r="P1416" t="s">
        <v>99</v>
      </c>
      <c r="Q1416">
        <f t="shared" si="348"/>
        <v>31</v>
      </c>
      <c r="R1416" s="3">
        <v>319500</v>
      </c>
      <c r="S1416" s="3">
        <v>53250</v>
      </c>
      <c r="T1416" s="20">
        <v>0</v>
      </c>
      <c r="U1416" s="3">
        <f t="shared" si="344"/>
        <v>0</v>
      </c>
      <c r="V1416" s="21"/>
      <c r="W1416" s="3">
        <v>1280.0480769230769</v>
      </c>
      <c r="X1416" s="3">
        <v>739.58333333333337</v>
      </c>
      <c r="Y1416" s="22">
        <v>133.125</v>
      </c>
      <c r="Z1416">
        <v>75</v>
      </c>
      <c r="AB1416" s="3">
        <v>0</v>
      </c>
      <c r="AC1416" s="3">
        <v>4167</v>
      </c>
      <c r="AD1416" s="3">
        <f t="shared" si="339"/>
        <v>59644.756410256414</v>
      </c>
      <c r="AE1416" s="3">
        <v>5687.5</v>
      </c>
      <c r="AG1416" s="3">
        <f t="shared" si="349"/>
        <v>65332.256410256414</v>
      </c>
      <c r="AI1416" s="3">
        <v>5100</v>
      </c>
      <c r="AJ1416" s="3">
        <v>0</v>
      </c>
      <c r="AK1416" t="s">
        <v>100</v>
      </c>
      <c r="AM1416" s="23">
        <v>8.5000000000000006E-2</v>
      </c>
      <c r="AN1416" s="24">
        <f t="shared" si="341"/>
        <v>70432.256410256407</v>
      </c>
      <c r="AO1416" s="25">
        <f t="shared" si="345"/>
        <v>5986.7417948717948</v>
      </c>
      <c r="AP1416" s="3">
        <v>0</v>
      </c>
      <c r="AQ1416" s="24">
        <f t="shared" si="346"/>
        <v>0</v>
      </c>
      <c r="AR1416" s="24">
        <f t="shared" si="347"/>
        <v>76418.998205128199</v>
      </c>
      <c r="AS1416" s="24">
        <f t="shared" si="350"/>
        <v>70432.256410256407</v>
      </c>
      <c r="AT1416" t="s">
        <v>632</v>
      </c>
      <c r="AU1416" t="s">
        <v>1837</v>
      </c>
      <c r="AV1416" t="s">
        <v>1838</v>
      </c>
      <c r="AW1416" t="s">
        <v>4850</v>
      </c>
      <c r="AX1416" t="s">
        <v>169</v>
      </c>
      <c r="AY1416">
        <v>1</v>
      </c>
      <c r="AZ1416" s="3">
        <f t="shared" si="351"/>
        <v>76418.998205128199</v>
      </c>
      <c r="BA1416" s="24">
        <f t="shared" si="352"/>
        <v>70432.256410256407</v>
      </c>
      <c r="BB1416" s="24">
        <f t="shared" si="353"/>
        <v>5986.7417948717921</v>
      </c>
      <c r="BD1416" t="s">
        <v>103</v>
      </c>
      <c r="BE1416">
        <v>1</v>
      </c>
      <c r="BG1416" t="s">
        <v>5317</v>
      </c>
      <c r="BI1416" t="s">
        <v>199</v>
      </c>
      <c r="BN1416" t="s">
        <v>5251</v>
      </c>
      <c r="BO1416" t="s">
        <v>5252</v>
      </c>
      <c r="BP1416" t="s">
        <v>5253</v>
      </c>
      <c r="BS1416" t="e">
        <f>_xlfn.XLOOKUP(AV1416,#REF!,#REF!)</f>
        <v>#REF!</v>
      </c>
    </row>
    <row r="1417" spans="2:71" x14ac:dyDescent="0.2">
      <c r="C1417" t="s">
        <v>94</v>
      </c>
      <c r="E1417" t="s">
        <v>4402</v>
      </c>
      <c r="F1417" t="s">
        <v>4402</v>
      </c>
      <c r="G1417" t="s">
        <v>4403</v>
      </c>
      <c r="H1417" s="1">
        <v>46041</v>
      </c>
      <c r="J1417" t="s">
        <v>4678</v>
      </c>
      <c r="K1417">
        <v>15</v>
      </c>
      <c r="L1417" t="s">
        <v>4691</v>
      </c>
      <c r="M1417" t="s">
        <v>4444</v>
      </c>
      <c r="N1417" t="s">
        <v>4668</v>
      </c>
      <c r="O1417" t="s">
        <v>98</v>
      </c>
      <c r="P1417" t="s">
        <v>99</v>
      </c>
      <c r="Q1417">
        <f t="shared" si="348"/>
        <v>31</v>
      </c>
      <c r="R1417" s="3">
        <v>1050000</v>
      </c>
      <c r="S1417" s="3">
        <v>175000</v>
      </c>
      <c r="T1417" s="20">
        <v>0</v>
      </c>
      <c r="U1417" s="3">
        <f t="shared" si="344"/>
        <v>0</v>
      </c>
      <c r="V1417" s="21"/>
      <c r="W1417" s="3">
        <v>4206.7307692307686</v>
      </c>
      <c r="X1417" s="3">
        <v>2430.5555555555557</v>
      </c>
      <c r="Y1417" s="22">
        <v>437.5</v>
      </c>
      <c r="Z1417">
        <v>75</v>
      </c>
      <c r="AB1417" s="3">
        <v>0</v>
      </c>
      <c r="AC1417" s="3">
        <v>4167</v>
      </c>
      <c r="AD1417" s="3">
        <f t="shared" ref="AD1417:AD1480" si="354">S1417+U1417+V1417+W1417+X1417+Y1417+Z1417+AA1417+AB1417+AC1417</f>
        <v>186316.78632478634</v>
      </c>
      <c r="AE1417" s="3">
        <v>7046.666666666667</v>
      </c>
      <c r="AG1417" s="3">
        <f t="shared" si="349"/>
        <v>193363.452991453</v>
      </c>
      <c r="AJ1417" s="3">
        <v>0</v>
      </c>
      <c r="AK1417" t="s">
        <v>100</v>
      </c>
      <c r="AM1417" s="23">
        <v>0.1</v>
      </c>
      <c r="AN1417" s="24">
        <f t="shared" si="341"/>
        <v>193363.452991453</v>
      </c>
      <c r="AO1417" s="25">
        <f t="shared" si="345"/>
        <v>19336.345299145301</v>
      </c>
      <c r="AP1417" s="3">
        <f>+(29700/31)*Q1417</f>
        <v>29700</v>
      </c>
      <c r="AQ1417" s="24">
        <f t="shared" si="346"/>
        <v>2970</v>
      </c>
      <c r="AR1417" s="24">
        <f t="shared" si="347"/>
        <v>245369.79829059829</v>
      </c>
      <c r="AS1417" s="24">
        <f t="shared" si="350"/>
        <v>223063.452991453</v>
      </c>
      <c r="AT1417" t="s">
        <v>101</v>
      </c>
      <c r="AU1417" t="s">
        <v>101</v>
      </c>
      <c r="AV1417" t="s">
        <v>101</v>
      </c>
      <c r="AW1417">
        <v>1003710</v>
      </c>
      <c r="AX1417" t="s">
        <v>102</v>
      </c>
      <c r="AY1417">
        <v>108.643</v>
      </c>
      <c r="AZ1417" s="3">
        <f t="shared" si="351"/>
        <v>2258.4961598133177</v>
      </c>
      <c r="BA1417" s="24">
        <f t="shared" si="352"/>
        <v>223063.452991453</v>
      </c>
      <c r="BB1417" s="24">
        <f t="shared" si="353"/>
        <v>22306.345299145294</v>
      </c>
      <c r="BD1417" t="s">
        <v>103</v>
      </c>
      <c r="BE1417">
        <v>1</v>
      </c>
      <c r="BG1417" t="s">
        <v>5304</v>
      </c>
      <c r="BI1417" t="s">
        <v>598</v>
      </c>
      <c r="BN1417" t="s">
        <v>5237</v>
      </c>
      <c r="BO1417" t="s">
        <v>5254</v>
      </c>
      <c r="BP1417" t="s">
        <v>5255</v>
      </c>
    </row>
    <row r="1418" spans="2:71" x14ac:dyDescent="0.2">
      <c r="C1418" t="s">
        <v>94</v>
      </c>
      <c r="E1418" t="s">
        <v>4404</v>
      </c>
      <c r="F1418" t="s">
        <v>4404</v>
      </c>
      <c r="G1418" t="s">
        <v>4405</v>
      </c>
      <c r="H1418" s="1">
        <v>46055</v>
      </c>
      <c r="J1418" t="s">
        <v>4702</v>
      </c>
      <c r="K1418">
        <v>13</v>
      </c>
      <c r="L1418" t="s">
        <v>4791</v>
      </c>
      <c r="M1418" t="s">
        <v>4579</v>
      </c>
      <c r="N1418" t="s">
        <v>4668</v>
      </c>
      <c r="O1418" t="s">
        <v>98</v>
      </c>
      <c r="P1418" t="s">
        <v>99</v>
      </c>
      <c r="Q1418">
        <f t="shared" si="348"/>
        <v>31</v>
      </c>
      <c r="R1418" s="3">
        <v>475000</v>
      </c>
      <c r="S1418" s="3">
        <v>79166.666666666672</v>
      </c>
      <c r="T1418" s="20">
        <v>0</v>
      </c>
      <c r="U1418" s="3">
        <f t="shared" si="344"/>
        <v>0</v>
      </c>
      <c r="V1418" s="21"/>
      <c r="W1418" s="3">
        <v>1903.0448717948721</v>
      </c>
      <c r="X1418" s="3">
        <v>1099.5370370370372</v>
      </c>
      <c r="Y1418" s="22">
        <v>197.91666666666669</v>
      </c>
      <c r="Z1418">
        <v>75</v>
      </c>
      <c r="AB1418" s="3">
        <v>0</v>
      </c>
      <c r="AC1418" s="3">
        <v>4167</v>
      </c>
      <c r="AD1418" s="3">
        <f t="shared" si="354"/>
        <v>86609.165242165254</v>
      </c>
      <c r="AE1418" s="3">
        <v>23570.833333333332</v>
      </c>
      <c r="AG1418" s="3">
        <f t="shared" si="349"/>
        <v>110179.99857549858</v>
      </c>
      <c r="AJ1418" s="3">
        <v>0</v>
      </c>
      <c r="AK1418" t="s">
        <v>100</v>
      </c>
      <c r="AM1418" s="23">
        <v>8.5000000000000006E-2</v>
      </c>
      <c r="AN1418" s="24">
        <f t="shared" si="341"/>
        <v>110179.99857549858</v>
      </c>
      <c r="AO1418" s="25">
        <f t="shared" si="345"/>
        <v>9365.2998789173798</v>
      </c>
      <c r="AP1418" s="3">
        <f>+(29700/31)*Q1418</f>
        <v>29700</v>
      </c>
      <c r="AQ1418" s="24">
        <f t="shared" si="346"/>
        <v>2524.5</v>
      </c>
      <c r="AR1418" s="24">
        <f t="shared" si="347"/>
        <v>151769.79845441596</v>
      </c>
      <c r="AS1418" s="24">
        <f t="shared" si="350"/>
        <v>139879.99857549858</v>
      </c>
      <c r="AT1418" t="s">
        <v>4779</v>
      </c>
      <c r="AU1418" t="s">
        <v>188</v>
      </c>
      <c r="AV1418" t="s">
        <v>189</v>
      </c>
      <c r="AW1418">
        <v>6105</v>
      </c>
      <c r="AX1418" t="s">
        <v>190</v>
      </c>
      <c r="AY1418">
        <v>65.109899999999996</v>
      </c>
      <c r="AZ1418" s="3">
        <f t="shared" si="351"/>
        <v>2330.9788289402372</v>
      </c>
      <c r="BA1418" s="24">
        <f t="shared" si="352"/>
        <v>139879.99857549858</v>
      </c>
      <c r="BB1418" s="24">
        <f t="shared" si="353"/>
        <v>11889.799878917373</v>
      </c>
      <c r="BD1418" t="s">
        <v>103</v>
      </c>
      <c r="BE1418">
        <v>1</v>
      </c>
      <c r="BG1418" t="s">
        <v>5308</v>
      </c>
      <c r="BI1418" t="s">
        <v>509</v>
      </c>
      <c r="BN1418" t="s">
        <v>5256</v>
      </c>
      <c r="BO1418" t="s">
        <v>5257</v>
      </c>
      <c r="BP1418" t="s">
        <v>5258</v>
      </c>
      <c r="BS1418" t="e">
        <f>_xlfn.XLOOKUP(AV1418,#REF!,#REF!)</f>
        <v>#REF!</v>
      </c>
    </row>
    <row r="1419" spans="2:71" x14ac:dyDescent="0.2">
      <c r="C1419" t="s">
        <v>94</v>
      </c>
      <c r="E1419" t="s">
        <v>4406</v>
      </c>
      <c r="F1419" t="s">
        <v>4406</v>
      </c>
      <c r="G1419" t="s">
        <v>4407</v>
      </c>
      <c r="H1419" s="1">
        <v>46055</v>
      </c>
      <c r="J1419" t="s">
        <v>4778</v>
      </c>
      <c r="K1419">
        <v>11</v>
      </c>
      <c r="L1419" t="s">
        <v>4667</v>
      </c>
      <c r="M1419" t="s">
        <v>3984</v>
      </c>
      <c r="N1419" t="s">
        <v>4911</v>
      </c>
      <c r="O1419" t="s">
        <v>98</v>
      </c>
      <c r="P1419" t="s">
        <v>99</v>
      </c>
      <c r="Q1419">
        <f t="shared" si="348"/>
        <v>31</v>
      </c>
      <c r="R1419" s="3">
        <v>260000</v>
      </c>
      <c r="S1419" s="3">
        <v>43333.333333333336</v>
      </c>
      <c r="T1419" s="20">
        <v>0</v>
      </c>
      <c r="U1419" s="3">
        <f t="shared" si="344"/>
        <v>0</v>
      </c>
      <c r="V1419" s="21"/>
      <c r="W1419" s="3">
        <v>1041.6666666666667</v>
      </c>
      <c r="X1419" s="3">
        <v>601.85185185185196</v>
      </c>
      <c r="Y1419" s="22">
        <v>108.33333333333334</v>
      </c>
      <c r="Z1419">
        <v>75</v>
      </c>
      <c r="AB1419" s="3">
        <v>0</v>
      </c>
      <c r="AC1419" s="3">
        <v>4167</v>
      </c>
      <c r="AD1419" s="3">
        <f t="shared" si="354"/>
        <v>49327.18518518519</v>
      </c>
      <c r="AE1419" s="3">
        <v>4154.166666666667</v>
      </c>
      <c r="AG1419" s="3">
        <f t="shared" si="349"/>
        <v>53481.351851851854</v>
      </c>
      <c r="AJ1419" s="3">
        <v>0</v>
      </c>
      <c r="AK1419" t="s">
        <v>100</v>
      </c>
      <c r="AM1419" s="23">
        <v>0.05</v>
      </c>
      <c r="AN1419" s="24">
        <f t="shared" si="341"/>
        <v>53481.351851851854</v>
      </c>
      <c r="AO1419" s="25">
        <f t="shared" si="345"/>
        <v>2674.067592592593</v>
      </c>
      <c r="AP1419" s="3">
        <v>0</v>
      </c>
      <c r="AQ1419" s="24">
        <f t="shared" si="346"/>
        <v>0</v>
      </c>
      <c r="AR1419" s="24">
        <f t="shared" si="347"/>
        <v>56155.419444444444</v>
      </c>
      <c r="AS1419" s="24">
        <f t="shared" si="350"/>
        <v>53481.351851851854</v>
      </c>
      <c r="AT1419" t="s">
        <v>4779</v>
      </c>
      <c r="AU1419" t="s">
        <v>1837</v>
      </c>
      <c r="AV1419" t="s">
        <v>1838</v>
      </c>
      <c r="AW1419" t="s">
        <v>5002</v>
      </c>
      <c r="AX1419" t="s">
        <v>169</v>
      </c>
      <c r="AY1419">
        <v>1</v>
      </c>
      <c r="AZ1419" s="3">
        <f t="shared" si="351"/>
        <v>56155.419444444444</v>
      </c>
      <c r="BA1419" s="24">
        <f t="shared" si="352"/>
        <v>53481.351851851854</v>
      </c>
      <c r="BB1419" s="24">
        <f t="shared" si="353"/>
        <v>2674.0675925925898</v>
      </c>
      <c r="BD1419" t="s">
        <v>103</v>
      </c>
      <c r="BE1419">
        <v>1</v>
      </c>
      <c r="BG1419" t="s">
        <v>5317</v>
      </c>
      <c r="BI1419" t="s">
        <v>144</v>
      </c>
      <c r="BN1419" t="s">
        <v>5145</v>
      </c>
      <c r="BO1419" t="s">
        <v>5146</v>
      </c>
      <c r="BP1419" t="s">
        <v>5147</v>
      </c>
      <c r="BS1419" t="e">
        <f>_xlfn.XLOOKUP(AV1419,#REF!,#REF!)</f>
        <v>#REF!</v>
      </c>
    </row>
    <row r="1420" spans="2:71" x14ac:dyDescent="0.2">
      <c r="C1420" t="s">
        <v>94</v>
      </c>
      <c r="E1420" t="s">
        <v>4408</v>
      </c>
      <c r="F1420" t="s">
        <v>4408</v>
      </c>
      <c r="G1420" t="s">
        <v>4409</v>
      </c>
      <c r="H1420" s="1">
        <v>46055</v>
      </c>
      <c r="J1420" t="s">
        <v>4778</v>
      </c>
      <c r="K1420">
        <v>11</v>
      </c>
      <c r="L1420" t="s">
        <v>4667</v>
      </c>
      <c r="M1420" t="s">
        <v>3984</v>
      </c>
      <c r="N1420" t="s">
        <v>4911</v>
      </c>
      <c r="O1420" t="s">
        <v>98</v>
      </c>
      <c r="P1420" t="s">
        <v>99</v>
      </c>
      <c r="Q1420">
        <f t="shared" si="348"/>
        <v>31</v>
      </c>
      <c r="R1420" s="3">
        <v>255600</v>
      </c>
      <c r="S1420" s="3">
        <v>42600</v>
      </c>
      <c r="T1420" s="20">
        <v>0</v>
      </c>
      <c r="U1420" s="3">
        <f t="shared" si="344"/>
        <v>0</v>
      </c>
      <c r="V1420" s="21"/>
      <c r="W1420" s="3">
        <v>1024.0384615384617</v>
      </c>
      <c r="X1420" s="3">
        <v>591.66666666666663</v>
      </c>
      <c r="Y1420" s="22">
        <v>106.5</v>
      </c>
      <c r="Z1420">
        <v>75</v>
      </c>
      <c r="AB1420" s="3">
        <v>0</v>
      </c>
      <c r="AC1420" s="3">
        <v>4167</v>
      </c>
      <c r="AD1420" s="3">
        <f t="shared" si="354"/>
        <v>48564.205128205125</v>
      </c>
      <c r="AE1420" s="3">
        <v>4154.166666666667</v>
      </c>
      <c r="AG1420" s="3">
        <f t="shared" si="349"/>
        <v>52718.371794871789</v>
      </c>
      <c r="AJ1420" s="3">
        <v>0</v>
      </c>
      <c r="AK1420" t="s">
        <v>100</v>
      </c>
      <c r="AM1420" s="23">
        <v>0.05</v>
      </c>
      <c r="AN1420" s="24">
        <f t="shared" si="341"/>
        <v>52718.371794871789</v>
      </c>
      <c r="AO1420" s="25">
        <f t="shared" si="345"/>
        <v>2635.9185897435896</v>
      </c>
      <c r="AP1420" s="3">
        <v>0</v>
      </c>
      <c r="AQ1420" s="24">
        <f t="shared" si="346"/>
        <v>0</v>
      </c>
      <c r="AR1420" s="24">
        <f t="shared" si="347"/>
        <v>55354.290384615379</v>
      </c>
      <c r="AS1420" s="24">
        <f t="shared" si="350"/>
        <v>52718.371794871789</v>
      </c>
      <c r="AT1420" t="s">
        <v>4779</v>
      </c>
      <c r="AU1420" t="s">
        <v>1837</v>
      </c>
      <c r="AV1420" t="s">
        <v>1838</v>
      </c>
      <c r="AW1420" t="s">
        <v>5002</v>
      </c>
      <c r="AX1420" t="s">
        <v>169</v>
      </c>
      <c r="AY1420">
        <v>1</v>
      </c>
      <c r="AZ1420" s="3">
        <f t="shared" si="351"/>
        <v>55354.290384615379</v>
      </c>
      <c r="BA1420" s="24">
        <f t="shared" si="352"/>
        <v>52718.371794871789</v>
      </c>
      <c r="BB1420" s="24">
        <f t="shared" si="353"/>
        <v>2635.9185897435891</v>
      </c>
      <c r="BD1420" t="s">
        <v>103</v>
      </c>
      <c r="BE1420">
        <v>1</v>
      </c>
      <c r="BG1420" t="s">
        <v>5317</v>
      </c>
      <c r="BI1420" t="s">
        <v>144</v>
      </c>
      <c r="BN1420" t="s">
        <v>5145</v>
      </c>
      <c r="BO1420" t="s">
        <v>5146</v>
      </c>
      <c r="BP1420" t="s">
        <v>5147</v>
      </c>
      <c r="BS1420" t="e">
        <f>_xlfn.XLOOKUP(AV1420,#REF!,#REF!)</f>
        <v>#REF!</v>
      </c>
    </row>
    <row r="1421" spans="2:71" x14ac:dyDescent="0.2">
      <c r="C1421" t="s">
        <v>94</v>
      </c>
      <c r="E1421" t="s">
        <v>4410</v>
      </c>
      <c r="F1421" t="s">
        <v>4410</v>
      </c>
      <c r="G1421" t="s">
        <v>4411</v>
      </c>
      <c r="H1421" s="1">
        <v>46062</v>
      </c>
      <c r="J1421" t="s">
        <v>4778</v>
      </c>
      <c r="K1421">
        <v>11</v>
      </c>
      <c r="L1421" t="s">
        <v>4667</v>
      </c>
      <c r="M1421" t="s">
        <v>3984</v>
      </c>
      <c r="N1421" t="s">
        <v>4668</v>
      </c>
      <c r="O1421" t="s">
        <v>98</v>
      </c>
      <c r="P1421" t="s">
        <v>99</v>
      </c>
      <c r="Q1421">
        <f t="shared" si="348"/>
        <v>31</v>
      </c>
      <c r="R1421" s="3">
        <v>330000</v>
      </c>
      <c r="S1421" s="3">
        <v>55000</v>
      </c>
      <c r="T1421" s="20">
        <v>0</v>
      </c>
      <c r="U1421" s="3">
        <f t="shared" si="344"/>
        <v>0</v>
      </c>
      <c r="V1421" s="21"/>
      <c r="W1421" s="3">
        <v>1322.1153846153845</v>
      </c>
      <c r="X1421" s="3">
        <v>763.88888888888891</v>
      </c>
      <c r="Y1421" s="22">
        <v>137.5</v>
      </c>
      <c r="Z1421">
        <v>75</v>
      </c>
      <c r="AB1421" s="3">
        <v>0</v>
      </c>
      <c r="AC1421" s="3">
        <v>4167</v>
      </c>
      <c r="AD1421" s="3">
        <f t="shared" si="354"/>
        <v>61465.504273504273</v>
      </c>
      <c r="AE1421" s="3">
        <v>4154.166666666667</v>
      </c>
      <c r="AG1421" s="3">
        <f t="shared" si="349"/>
        <v>65619.670940170938</v>
      </c>
      <c r="AJ1421" s="3">
        <v>0</v>
      </c>
      <c r="AK1421" t="s">
        <v>100</v>
      </c>
      <c r="AM1421" s="23">
        <v>0.05</v>
      </c>
      <c r="AN1421" s="24">
        <f t="shared" si="341"/>
        <v>65619.670940170938</v>
      </c>
      <c r="AO1421" s="25">
        <f t="shared" si="345"/>
        <v>3280.9835470085472</v>
      </c>
      <c r="AP1421" s="3">
        <f>+(29700/31)*Q1421</f>
        <v>29700</v>
      </c>
      <c r="AQ1421" s="24">
        <f t="shared" si="346"/>
        <v>1485</v>
      </c>
      <c r="AR1421" s="24">
        <f t="shared" si="347"/>
        <v>100085.65448717949</v>
      </c>
      <c r="AS1421" s="24">
        <f t="shared" si="350"/>
        <v>95319.670940170938</v>
      </c>
      <c r="AT1421" t="s">
        <v>134</v>
      </c>
      <c r="AU1421" t="s">
        <v>134</v>
      </c>
      <c r="AV1421" t="s">
        <v>135</v>
      </c>
      <c r="AW1421">
        <v>35885</v>
      </c>
      <c r="AX1421" t="s">
        <v>136</v>
      </c>
      <c r="AY1421">
        <v>94.088300000000004</v>
      </c>
      <c r="AZ1421" s="3">
        <f t="shared" si="351"/>
        <v>1063.7417669059755</v>
      </c>
      <c r="BA1421" s="24">
        <f t="shared" si="352"/>
        <v>95319.670940170938</v>
      </c>
      <c r="BB1421" s="24">
        <f t="shared" si="353"/>
        <v>4765.9835470085527</v>
      </c>
      <c r="BD1421" t="s">
        <v>103</v>
      </c>
      <c r="BE1421">
        <v>1</v>
      </c>
      <c r="BG1421" t="s">
        <v>5305</v>
      </c>
      <c r="BI1421" t="s">
        <v>144</v>
      </c>
      <c r="BN1421" t="s">
        <v>5145</v>
      </c>
      <c r="BO1421" t="s">
        <v>5259</v>
      </c>
      <c r="BP1421" t="s">
        <v>5260</v>
      </c>
      <c r="BS1421" t="e">
        <f>_xlfn.XLOOKUP(AV1421,#REF!,#REF!)</f>
        <v>#REF!</v>
      </c>
    </row>
    <row r="1422" spans="2:71" x14ac:dyDescent="0.2">
      <c r="C1422" t="s">
        <v>94</v>
      </c>
      <c r="E1422" t="s">
        <v>4412</v>
      </c>
      <c r="F1422" t="s">
        <v>4412</v>
      </c>
      <c r="G1422" t="s">
        <v>4413</v>
      </c>
      <c r="H1422" s="1">
        <v>46041</v>
      </c>
      <c r="J1422" t="s">
        <v>4708</v>
      </c>
      <c r="K1422">
        <v>12</v>
      </c>
      <c r="L1422" t="s">
        <v>4703</v>
      </c>
      <c r="M1422" t="s">
        <v>293</v>
      </c>
      <c r="N1422" t="s">
        <v>4668</v>
      </c>
      <c r="O1422" t="s">
        <v>98</v>
      </c>
      <c r="P1422" t="s">
        <v>99</v>
      </c>
      <c r="Q1422">
        <f t="shared" si="348"/>
        <v>31</v>
      </c>
      <c r="R1422" s="3">
        <v>405000</v>
      </c>
      <c r="S1422" s="3">
        <v>67500</v>
      </c>
      <c r="T1422" s="20">
        <v>0</v>
      </c>
      <c r="U1422" s="3">
        <f t="shared" si="344"/>
        <v>0</v>
      </c>
      <c r="V1422" s="21"/>
      <c r="W1422" s="3">
        <v>1622.596153846154</v>
      </c>
      <c r="X1422" s="3">
        <v>937.5</v>
      </c>
      <c r="Y1422" s="22">
        <v>168.75</v>
      </c>
      <c r="Z1422">
        <v>75</v>
      </c>
      <c r="AB1422" s="3">
        <v>0</v>
      </c>
      <c r="AC1422" s="3">
        <v>4167</v>
      </c>
      <c r="AD1422" s="3">
        <f t="shared" si="354"/>
        <v>74470.846153846156</v>
      </c>
      <c r="AE1422" s="3">
        <v>5687.5</v>
      </c>
      <c r="AG1422" s="3">
        <f t="shared" si="349"/>
        <v>80158.346153846156</v>
      </c>
      <c r="AJ1422" s="3">
        <v>0</v>
      </c>
      <c r="AK1422" t="s">
        <v>100</v>
      </c>
      <c r="AM1422" s="23">
        <v>8.5000000000000006E-2</v>
      </c>
      <c r="AN1422" s="24">
        <f t="shared" si="341"/>
        <v>80158.346153846156</v>
      </c>
      <c r="AO1422" s="25">
        <f t="shared" si="345"/>
        <v>6813.4594230769235</v>
      </c>
      <c r="AP1422" s="3">
        <f>+(29700/31)*Q1422</f>
        <v>29700</v>
      </c>
      <c r="AQ1422" s="24">
        <f t="shared" si="346"/>
        <v>2524.5</v>
      </c>
      <c r="AR1422" s="24">
        <f t="shared" si="347"/>
        <v>119196.30557692309</v>
      </c>
      <c r="AS1422" s="24">
        <f t="shared" si="350"/>
        <v>109858.34615384616</v>
      </c>
      <c r="AT1422" t="s">
        <v>134</v>
      </c>
      <c r="AU1422" t="s">
        <v>134</v>
      </c>
      <c r="AV1422" t="s">
        <v>135</v>
      </c>
      <c r="AW1422">
        <v>90129</v>
      </c>
      <c r="AX1422" t="s">
        <v>136</v>
      </c>
      <c r="AY1422">
        <v>94.088300000000004</v>
      </c>
      <c r="AZ1422" s="3">
        <f t="shared" si="351"/>
        <v>1266.8557682190356</v>
      </c>
      <c r="BA1422" s="24">
        <f t="shared" si="352"/>
        <v>109858.34615384616</v>
      </c>
      <c r="BB1422" s="24">
        <f t="shared" si="353"/>
        <v>9337.9594230769289</v>
      </c>
      <c r="BD1422" t="s">
        <v>103</v>
      </c>
      <c r="BE1422">
        <v>1</v>
      </c>
      <c r="BG1422" t="s">
        <v>5305</v>
      </c>
      <c r="BI1422" t="s">
        <v>199</v>
      </c>
      <c r="BN1422" t="s">
        <v>5109</v>
      </c>
      <c r="BO1422" t="s">
        <v>5261</v>
      </c>
      <c r="BP1422" t="s">
        <v>5262</v>
      </c>
      <c r="BS1422" t="e">
        <f>_xlfn.XLOOKUP(AV1422,#REF!,#REF!)</f>
        <v>#REF!</v>
      </c>
    </row>
    <row r="1423" spans="2:71" x14ac:dyDescent="0.2">
      <c r="C1423" t="s">
        <v>94</v>
      </c>
      <c r="E1423" t="s">
        <v>4414</v>
      </c>
      <c r="F1423" t="s">
        <v>4414</v>
      </c>
      <c r="G1423" t="s">
        <v>4415</v>
      </c>
      <c r="H1423" s="1">
        <v>46041</v>
      </c>
      <c r="J1423" t="s">
        <v>4697</v>
      </c>
      <c r="K1423">
        <v>14</v>
      </c>
      <c r="L1423" t="s">
        <v>4616</v>
      </c>
      <c r="M1423" t="s">
        <v>4464</v>
      </c>
      <c r="N1423" t="s">
        <v>4668</v>
      </c>
      <c r="O1423" t="s">
        <v>98</v>
      </c>
      <c r="P1423" t="s">
        <v>99</v>
      </c>
      <c r="Q1423">
        <f t="shared" si="348"/>
        <v>31</v>
      </c>
      <c r="R1423" s="3">
        <v>625000</v>
      </c>
      <c r="S1423" s="3">
        <v>104166.66666666667</v>
      </c>
      <c r="T1423" s="20">
        <v>0</v>
      </c>
      <c r="U1423" s="3">
        <f t="shared" si="344"/>
        <v>0</v>
      </c>
      <c r="V1423" s="21"/>
      <c r="W1423" s="3">
        <v>2504.0064102564102</v>
      </c>
      <c r="X1423" s="3">
        <v>1446.7592592592594</v>
      </c>
      <c r="Y1423" s="22">
        <v>260.41666666666669</v>
      </c>
      <c r="Z1423">
        <v>75</v>
      </c>
      <c r="AB1423" s="3">
        <v>0</v>
      </c>
      <c r="AC1423" s="3">
        <v>4167</v>
      </c>
      <c r="AD1423" s="3">
        <f t="shared" si="354"/>
        <v>112619.84900284901</v>
      </c>
      <c r="AE1423" s="3">
        <v>12402.5</v>
      </c>
      <c r="AG1423" s="3">
        <f t="shared" si="349"/>
        <v>125022.34900284901</v>
      </c>
      <c r="AJ1423" s="3">
        <v>0</v>
      </c>
      <c r="AK1423" t="s">
        <v>100</v>
      </c>
      <c r="AM1423" s="23">
        <v>0.05</v>
      </c>
      <c r="AN1423" s="24">
        <f t="shared" si="341"/>
        <v>125022.34900284901</v>
      </c>
      <c r="AO1423" s="25">
        <f t="shared" si="345"/>
        <v>6251.1174501424503</v>
      </c>
      <c r="AP1423" s="3">
        <f>+(29700/31)*Q1423</f>
        <v>29700</v>
      </c>
      <c r="AQ1423" s="24">
        <f t="shared" si="346"/>
        <v>1485</v>
      </c>
      <c r="AR1423" s="24">
        <f t="shared" si="347"/>
        <v>162458.46645299144</v>
      </c>
      <c r="AS1423" s="24">
        <f t="shared" si="350"/>
        <v>154722.34900284902</v>
      </c>
      <c r="AT1423" t="s">
        <v>174</v>
      </c>
      <c r="AU1423" t="s">
        <v>174</v>
      </c>
      <c r="AV1423" t="s">
        <v>174</v>
      </c>
      <c r="AW1423">
        <v>0</v>
      </c>
      <c r="AX1423" t="s">
        <v>169</v>
      </c>
      <c r="AY1423">
        <v>1</v>
      </c>
      <c r="AZ1423" s="3">
        <f t="shared" si="351"/>
        <v>162458.46645299144</v>
      </c>
      <c r="BA1423" s="24">
        <f t="shared" si="352"/>
        <v>154722.34900284902</v>
      </c>
      <c r="BB1423" s="24">
        <f t="shared" si="353"/>
        <v>7736.1174501424248</v>
      </c>
      <c r="BD1423" t="s">
        <v>170</v>
      </c>
      <c r="BE1423">
        <v>1</v>
      </c>
      <c r="BG1423" t="s">
        <v>170</v>
      </c>
      <c r="BI1423" t="s">
        <v>4416</v>
      </c>
      <c r="BN1423" t="s">
        <v>4416</v>
      </c>
      <c r="BO1423" t="s">
        <v>5263</v>
      </c>
      <c r="BP1423" t="s">
        <v>5264</v>
      </c>
    </row>
    <row r="1424" spans="2:71" x14ac:dyDescent="0.2">
      <c r="C1424" t="s">
        <v>94</v>
      </c>
      <c r="E1424" t="s">
        <v>4417</v>
      </c>
      <c r="F1424" t="s">
        <v>4417</v>
      </c>
      <c r="G1424" t="s">
        <v>4418</v>
      </c>
      <c r="H1424" s="1">
        <v>46041</v>
      </c>
      <c r="J1424" t="s">
        <v>4697</v>
      </c>
      <c r="K1424">
        <v>14</v>
      </c>
      <c r="L1424" t="s">
        <v>4616</v>
      </c>
      <c r="M1424" t="s">
        <v>4464</v>
      </c>
      <c r="N1424" t="s">
        <v>4668</v>
      </c>
      <c r="O1424" t="s">
        <v>98</v>
      </c>
      <c r="P1424" t="s">
        <v>99</v>
      </c>
      <c r="Q1424">
        <f t="shared" si="348"/>
        <v>31</v>
      </c>
      <c r="R1424" s="3">
        <v>625000</v>
      </c>
      <c r="S1424" s="3">
        <v>104166.66666666667</v>
      </c>
      <c r="T1424" s="20">
        <v>0</v>
      </c>
      <c r="U1424" s="3">
        <f t="shared" si="344"/>
        <v>0</v>
      </c>
      <c r="V1424" s="21"/>
      <c r="W1424" s="3">
        <v>2504.0064102564102</v>
      </c>
      <c r="X1424" s="3">
        <v>1446.7592592592594</v>
      </c>
      <c r="Y1424" s="22">
        <v>260.41666666666669</v>
      </c>
      <c r="Z1424">
        <v>75</v>
      </c>
      <c r="AB1424" s="3">
        <v>0</v>
      </c>
      <c r="AC1424" s="3">
        <v>4167</v>
      </c>
      <c r="AD1424" s="3">
        <f t="shared" si="354"/>
        <v>112619.84900284901</v>
      </c>
      <c r="AE1424" s="3">
        <v>12402.5</v>
      </c>
      <c r="AG1424" s="3">
        <f t="shared" si="349"/>
        <v>125022.34900284901</v>
      </c>
      <c r="AJ1424" s="3">
        <v>0</v>
      </c>
      <c r="AK1424" t="s">
        <v>100</v>
      </c>
      <c r="AM1424" s="23">
        <v>0.05</v>
      </c>
      <c r="AN1424" s="24">
        <f t="shared" si="341"/>
        <v>125022.34900284901</v>
      </c>
      <c r="AO1424" s="25">
        <f t="shared" si="345"/>
        <v>6251.1174501424503</v>
      </c>
      <c r="AP1424" s="3">
        <f>+(29700/31)*Q1424</f>
        <v>29700</v>
      </c>
      <c r="AQ1424" s="24">
        <f t="shared" si="346"/>
        <v>1485</v>
      </c>
      <c r="AR1424" s="24">
        <f t="shared" si="347"/>
        <v>162458.46645299144</v>
      </c>
      <c r="AS1424" s="24">
        <f t="shared" si="350"/>
        <v>154722.34900284902</v>
      </c>
      <c r="AT1424" t="s">
        <v>101</v>
      </c>
      <c r="AU1424" t="s">
        <v>101</v>
      </c>
      <c r="AV1424" t="s">
        <v>101</v>
      </c>
      <c r="AW1424" t="s">
        <v>5006</v>
      </c>
      <c r="AX1424" t="s">
        <v>102</v>
      </c>
      <c r="AY1424">
        <v>108.643</v>
      </c>
      <c r="AZ1424" s="3">
        <f t="shared" si="351"/>
        <v>1495.3422351462261</v>
      </c>
      <c r="BA1424" s="24">
        <f t="shared" si="352"/>
        <v>154722.34900284902</v>
      </c>
      <c r="BB1424" s="24">
        <f t="shared" si="353"/>
        <v>7736.1174501424248</v>
      </c>
      <c r="BD1424" t="s">
        <v>103</v>
      </c>
      <c r="BE1424">
        <v>1</v>
      </c>
      <c r="BG1424" t="s">
        <v>5304</v>
      </c>
      <c r="BI1424" t="s">
        <v>107</v>
      </c>
      <c r="BN1424" t="s">
        <v>5131</v>
      </c>
      <c r="BO1424" t="s">
        <v>5265</v>
      </c>
      <c r="BP1424" t="s">
        <v>5266</v>
      </c>
    </row>
    <row r="1425" spans="3:71" x14ac:dyDescent="0.2">
      <c r="C1425" t="s">
        <v>94</v>
      </c>
      <c r="E1425" t="s">
        <v>4419</v>
      </c>
      <c r="F1425" t="s">
        <v>4419</v>
      </c>
      <c r="G1425" t="s">
        <v>4420</v>
      </c>
      <c r="H1425" s="1">
        <v>46042</v>
      </c>
      <c r="J1425" t="s">
        <v>4678</v>
      </c>
      <c r="K1425">
        <v>15</v>
      </c>
      <c r="L1425" t="s">
        <v>4667</v>
      </c>
      <c r="M1425" t="s">
        <v>3984</v>
      </c>
      <c r="N1425" t="s">
        <v>4668</v>
      </c>
      <c r="O1425" t="s">
        <v>98</v>
      </c>
      <c r="P1425" t="s">
        <v>99</v>
      </c>
      <c r="Q1425">
        <f t="shared" si="348"/>
        <v>31</v>
      </c>
      <c r="R1425" s="3">
        <v>775000</v>
      </c>
      <c r="S1425" s="3">
        <v>129166.66666666667</v>
      </c>
      <c r="T1425" s="20">
        <v>0</v>
      </c>
      <c r="U1425" s="3">
        <f t="shared" si="344"/>
        <v>0</v>
      </c>
      <c r="V1425" s="21"/>
      <c r="W1425" s="3">
        <v>3104.9679487179487</v>
      </c>
      <c r="X1425" s="3">
        <v>1793.9814814814815</v>
      </c>
      <c r="Y1425" s="22">
        <v>322.91666666666669</v>
      </c>
      <c r="Z1425">
        <v>75</v>
      </c>
      <c r="AB1425" s="3">
        <v>0</v>
      </c>
      <c r="AC1425" s="3">
        <v>4167</v>
      </c>
      <c r="AD1425" s="3">
        <f t="shared" si="354"/>
        <v>138630.53276353277</v>
      </c>
      <c r="AE1425" s="3">
        <v>4154.166666666667</v>
      </c>
      <c r="AG1425" s="3">
        <f t="shared" si="349"/>
        <v>142784.69943019943</v>
      </c>
      <c r="AJ1425" s="3">
        <v>0</v>
      </c>
      <c r="AK1425" t="s">
        <v>100</v>
      </c>
      <c r="AM1425" s="23">
        <v>0.05</v>
      </c>
      <c r="AN1425" s="24">
        <f t="shared" ref="AN1425:AN1488" si="355">AG1425+AJ1425+AH1425+AI1425</f>
        <v>142784.69943019943</v>
      </c>
      <c r="AO1425" s="25">
        <f t="shared" si="345"/>
        <v>7139.2349715099717</v>
      </c>
      <c r="AP1425" s="3">
        <f>+(29700/31)*Q1425</f>
        <v>29700</v>
      </c>
      <c r="AQ1425" s="24">
        <f t="shared" si="346"/>
        <v>1485</v>
      </c>
      <c r="AR1425" s="24">
        <f t="shared" si="347"/>
        <v>181108.93440170941</v>
      </c>
      <c r="AS1425" s="24">
        <f t="shared" si="350"/>
        <v>172484.69943019943</v>
      </c>
      <c r="AT1425" t="s">
        <v>134</v>
      </c>
      <c r="AU1425" t="s">
        <v>134</v>
      </c>
      <c r="AV1425" t="s">
        <v>135</v>
      </c>
      <c r="AW1425">
        <v>35883</v>
      </c>
      <c r="AX1425" t="s">
        <v>136</v>
      </c>
      <c r="AY1425">
        <v>94.088300000000004</v>
      </c>
      <c r="AZ1425" s="3">
        <f t="shared" si="351"/>
        <v>1924.8826304833801</v>
      </c>
      <c r="BA1425" s="24">
        <f t="shared" si="352"/>
        <v>172484.69943019943</v>
      </c>
      <c r="BB1425" s="24">
        <f t="shared" si="353"/>
        <v>8624.2349715099845</v>
      </c>
      <c r="BD1425" t="s">
        <v>103</v>
      </c>
      <c r="BE1425">
        <v>1</v>
      </c>
      <c r="BG1425" t="s">
        <v>5305</v>
      </c>
      <c r="BI1425" t="s">
        <v>144</v>
      </c>
      <c r="BN1425" t="s">
        <v>5145</v>
      </c>
      <c r="BO1425" t="s">
        <v>5259</v>
      </c>
      <c r="BP1425" t="s">
        <v>5260</v>
      </c>
      <c r="BS1425" t="e">
        <f>_xlfn.XLOOKUP(AV1425,#REF!,#REF!)</f>
        <v>#REF!</v>
      </c>
    </row>
    <row r="1426" spans="3:71" x14ac:dyDescent="0.2">
      <c r="C1426" t="s">
        <v>94</v>
      </c>
      <c r="E1426" t="s">
        <v>4421</v>
      </c>
      <c r="F1426" t="s">
        <v>4421</v>
      </c>
      <c r="G1426" t="s">
        <v>4422</v>
      </c>
      <c r="H1426" s="1">
        <v>46055</v>
      </c>
      <c r="J1426" t="s">
        <v>4778</v>
      </c>
      <c r="K1426">
        <v>11</v>
      </c>
      <c r="L1426" t="s">
        <v>4667</v>
      </c>
      <c r="M1426" t="s">
        <v>3984</v>
      </c>
      <c r="N1426" t="s">
        <v>4911</v>
      </c>
      <c r="O1426" t="s">
        <v>98</v>
      </c>
      <c r="P1426" t="s">
        <v>99</v>
      </c>
      <c r="Q1426">
        <f t="shared" si="348"/>
        <v>31</v>
      </c>
      <c r="R1426" s="3">
        <v>255600</v>
      </c>
      <c r="S1426" s="3">
        <v>42600</v>
      </c>
      <c r="T1426" s="20">
        <v>0</v>
      </c>
      <c r="U1426" s="3">
        <f t="shared" si="344"/>
        <v>0</v>
      </c>
      <c r="V1426" s="21"/>
      <c r="W1426" s="3">
        <v>1024.0384615384617</v>
      </c>
      <c r="X1426" s="3">
        <v>591.66666666666663</v>
      </c>
      <c r="Y1426" s="22">
        <v>106.5</v>
      </c>
      <c r="Z1426">
        <v>75</v>
      </c>
      <c r="AB1426" s="3">
        <v>0</v>
      </c>
      <c r="AC1426" s="3">
        <v>4167</v>
      </c>
      <c r="AD1426" s="3">
        <f t="shared" si="354"/>
        <v>48564.205128205125</v>
      </c>
      <c r="AE1426" s="3">
        <v>4154.166666666667</v>
      </c>
      <c r="AG1426" s="3">
        <f t="shared" si="349"/>
        <v>52718.371794871789</v>
      </c>
      <c r="AJ1426" s="3">
        <v>0</v>
      </c>
      <c r="AK1426" t="s">
        <v>100</v>
      </c>
      <c r="AM1426" s="23">
        <v>0.05</v>
      </c>
      <c r="AN1426" s="24">
        <f t="shared" si="355"/>
        <v>52718.371794871789</v>
      </c>
      <c r="AO1426" s="25">
        <f t="shared" si="345"/>
        <v>2635.9185897435896</v>
      </c>
      <c r="AP1426" s="3">
        <v>0</v>
      </c>
      <c r="AQ1426" s="24">
        <f t="shared" si="346"/>
        <v>0</v>
      </c>
      <c r="AR1426" s="24">
        <f t="shared" si="347"/>
        <v>55354.290384615379</v>
      </c>
      <c r="AS1426" s="24">
        <f t="shared" si="350"/>
        <v>52718.371794871789</v>
      </c>
      <c r="AT1426" t="s">
        <v>4779</v>
      </c>
      <c r="AU1426" t="s">
        <v>1837</v>
      </c>
      <c r="AV1426" t="s">
        <v>1838</v>
      </c>
      <c r="AW1426" t="s">
        <v>5002</v>
      </c>
      <c r="AX1426" t="s">
        <v>169</v>
      </c>
      <c r="AY1426">
        <v>1</v>
      </c>
      <c r="AZ1426" s="3">
        <f t="shared" si="351"/>
        <v>55354.290384615379</v>
      </c>
      <c r="BA1426" s="24">
        <f t="shared" si="352"/>
        <v>52718.371794871789</v>
      </c>
      <c r="BB1426" s="24">
        <f t="shared" si="353"/>
        <v>2635.9185897435891</v>
      </c>
      <c r="BD1426" t="s">
        <v>103</v>
      </c>
      <c r="BE1426">
        <v>1</v>
      </c>
      <c r="BG1426" t="s">
        <v>5317</v>
      </c>
      <c r="BI1426" t="s">
        <v>144</v>
      </c>
      <c r="BN1426" t="s">
        <v>5145</v>
      </c>
      <c r="BO1426" t="s">
        <v>5146</v>
      </c>
      <c r="BP1426" t="s">
        <v>5147</v>
      </c>
      <c r="BS1426" t="e">
        <f>_xlfn.XLOOKUP(AV1426,#REF!,#REF!)</f>
        <v>#REF!</v>
      </c>
    </row>
    <row r="1427" spans="3:71" x14ac:dyDescent="0.2">
      <c r="C1427" t="s">
        <v>94</v>
      </c>
      <c r="E1427" t="s">
        <v>4423</v>
      </c>
      <c r="F1427" t="s">
        <v>4423</v>
      </c>
      <c r="G1427" t="s">
        <v>4424</v>
      </c>
      <c r="H1427" s="1">
        <v>46055</v>
      </c>
      <c r="J1427" t="s">
        <v>4678</v>
      </c>
      <c r="K1427">
        <v>15</v>
      </c>
      <c r="L1427" t="s">
        <v>4691</v>
      </c>
      <c r="M1427" t="s">
        <v>4444</v>
      </c>
      <c r="N1427" t="s">
        <v>4668</v>
      </c>
      <c r="O1427" t="s">
        <v>98</v>
      </c>
      <c r="P1427" t="s">
        <v>99</v>
      </c>
      <c r="Q1427">
        <f t="shared" si="348"/>
        <v>31</v>
      </c>
      <c r="R1427" s="3">
        <v>900000</v>
      </c>
      <c r="S1427" s="3">
        <v>150000</v>
      </c>
      <c r="T1427" s="20">
        <v>0</v>
      </c>
      <c r="U1427" s="3">
        <f t="shared" si="344"/>
        <v>0</v>
      </c>
      <c r="V1427" s="21"/>
      <c r="W1427" s="3">
        <v>3605.7692307692309</v>
      </c>
      <c r="X1427" s="3">
        <v>2083.3333333333335</v>
      </c>
      <c r="Y1427" s="22">
        <v>375</v>
      </c>
      <c r="Z1427">
        <v>75</v>
      </c>
      <c r="AB1427" s="3">
        <v>0</v>
      </c>
      <c r="AC1427" s="3">
        <v>4167</v>
      </c>
      <c r="AD1427" s="3">
        <f t="shared" si="354"/>
        <v>160306.10256410256</v>
      </c>
      <c r="AE1427" s="3">
        <v>7046.666666666667</v>
      </c>
      <c r="AG1427" s="3">
        <f t="shared" si="349"/>
        <v>167352.76923076922</v>
      </c>
      <c r="AJ1427" s="3">
        <v>0</v>
      </c>
      <c r="AK1427" t="s">
        <v>100</v>
      </c>
      <c r="AM1427" s="23">
        <v>0.1</v>
      </c>
      <c r="AN1427" s="24">
        <f t="shared" si="355"/>
        <v>167352.76923076922</v>
      </c>
      <c r="AO1427" s="25">
        <f t="shared" si="345"/>
        <v>16735.276923076923</v>
      </c>
      <c r="AP1427" s="3">
        <f>+(29700/31)*Q1427</f>
        <v>29700</v>
      </c>
      <c r="AQ1427" s="24">
        <f t="shared" si="346"/>
        <v>2970</v>
      </c>
      <c r="AR1427" s="24">
        <f t="shared" si="347"/>
        <v>216758.04615384614</v>
      </c>
      <c r="AS1427" s="24">
        <f t="shared" si="350"/>
        <v>197052.76923076922</v>
      </c>
      <c r="AT1427" t="s">
        <v>101</v>
      </c>
      <c r="AU1427" t="s">
        <v>101</v>
      </c>
      <c r="AV1427" t="s">
        <v>101</v>
      </c>
      <c r="AW1427">
        <v>2203010</v>
      </c>
      <c r="AX1427" t="s">
        <v>102</v>
      </c>
      <c r="AY1427">
        <v>108.643</v>
      </c>
      <c r="AZ1427" s="3">
        <f t="shared" si="351"/>
        <v>1995.1404706593719</v>
      </c>
      <c r="BA1427" s="24">
        <f t="shared" si="352"/>
        <v>197052.76923076922</v>
      </c>
      <c r="BB1427" s="24">
        <f t="shared" si="353"/>
        <v>19705.276923076919</v>
      </c>
      <c r="BD1427" t="s">
        <v>103</v>
      </c>
      <c r="BE1427">
        <v>1</v>
      </c>
      <c r="BG1427" t="s">
        <v>5304</v>
      </c>
      <c r="BI1427" t="s">
        <v>435</v>
      </c>
      <c r="BN1427" t="s">
        <v>5234</v>
      </c>
      <c r="BO1427" t="s">
        <v>5235</v>
      </c>
      <c r="BP1427" t="s">
        <v>5236</v>
      </c>
    </row>
    <row r="1428" spans="3:71" x14ac:dyDescent="0.2">
      <c r="C1428" t="s">
        <v>94</v>
      </c>
      <c r="E1428" t="s">
        <v>4425</v>
      </c>
      <c r="F1428" t="s">
        <v>4425</v>
      </c>
      <c r="G1428" t="s">
        <v>4250</v>
      </c>
      <c r="H1428" s="1">
        <v>46049</v>
      </c>
      <c r="J1428" t="s">
        <v>4778</v>
      </c>
      <c r="K1428">
        <v>11</v>
      </c>
      <c r="L1428" t="s">
        <v>4703</v>
      </c>
      <c r="M1428" t="s">
        <v>293</v>
      </c>
      <c r="N1428" t="s">
        <v>4911</v>
      </c>
      <c r="O1428" t="s">
        <v>98</v>
      </c>
      <c r="P1428" t="s">
        <v>99</v>
      </c>
      <c r="Q1428">
        <f t="shared" si="348"/>
        <v>31</v>
      </c>
      <c r="R1428" s="3">
        <v>870000</v>
      </c>
      <c r="S1428" s="3">
        <v>145000</v>
      </c>
      <c r="T1428" s="20">
        <v>0</v>
      </c>
      <c r="U1428" s="3">
        <f t="shared" si="344"/>
        <v>0</v>
      </c>
      <c r="V1428" s="21"/>
      <c r="W1428" s="3">
        <v>3485.5769230769233</v>
      </c>
      <c r="X1428" s="3">
        <v>2013.8888888888891</v>
      </c>
      <c r="Y1428" s="22">
        <v>362.5</v>
      </c>
      <c r="Z1428">
        <v>75</v>
      </c>
      <c r="AB1428" s="3">
        <v>0</v>
      </c>
      <c r="AC1428" s="3">
        <v>4167</v>
      </c>
      <c r="AD1428" s="3">
        <f t="shared" si="354"/>
        <v>155103.96581196581</v>
      </c>
      <c r="AE1428" s="3">
        <v>5687.5</v>
      </c>
      <c r="AG1428" s="3">
        <f t="shared" si="349"/>
        <v>160791.46581196581</v>
      </c>
      <c r="AJ1428" s="3">
        <v>0</v>
      </c>
      <c r="AK1428" t="s">
        <v>100</v>
      </c>
      <c r="AM1428" s="23">
        <v>8.5000000000000006E-2</v>
      </c>
      <c r="AN1428" s="24">
        <f t="shared" si="355"/>
        <v>160791.46581196581</v>
      </c>
      <c r="AO1428" s="25">
        <f t="shared" si="345"/>
        <v>13667.274594017095</v>
      </c>
      <c r="AP1428" s="3">
        <v>0</v>
      </c>
      <c r="AQ1428" s="24">
        <f t="shared" si="346"/>
        <v>0</v>
      </c>
      <c r="AR1428" s="24">
        <f t="shared" si="347"/>
        <v>174458.74040598291</v>
      </c>
      <c r="AS1428" s="24">
        <f t="shared" si="350"/>
        <v>160791.46581196581</v>
      </c>
      <c r="AT1428" t="s">
        <v>632</v>
      </c>
      <c r="AU1428" t="s">
        <v>1837</v>
      </c>
      <c r="AV1428" t="s">
        <v>1838</v>
      </c>
      <c r="AW1428" t="s">
        <v>4850</v>
      </c>
      <c r="AX1428" t="s">
        <v>169</v>
      </c>
      <c r="AY1428">
        <v>1</v>
      </c>
      <c r="AZ1428" s="3">
        <f t="shared" si="351"/>
        <v>174458.74040598291</v>
      </c>
      <c r="BA1428" s="24">
        <f t="shared" si="352"/>
        <v>160791.46581196581</v>
      </c>
      <c r="BB1428" s="24">
        <f t="shared" si="353"/>
        <v>13667.274594017101</v>
      </c>
      <c r="BD1428" t="s">
        <v>103</v>
      </c>
      <c r="BE1428">
        <v>1</v>
      </c>
      <c r="BG1428" t="s">
        <v>5317</v>
      </c>
      <c r="BI1428" t="s">
        <v>199</v>
      </c>
      <c r="BN1428" t="s">
        <v>5251</v>
      </c>
      <c r="BO1428" t="s">
        <v>5252</v>
      </c>
      <c r="BP1428" t="s">
        <v>5253</v>
      </c>
      <c r="BS1428" t="e">
        <f>_xlfn.XLOOKUP(AV1428,#REF!,#REF!)</f>
        <v>#REF!</v>
      </c>
    </row>
    <row r="1429" spans="3:71" x14ac:dyDescent="0.2">
      <c r="C1429" t="s">
        <v>94</v>
      </c>
      <c r="E1429" t="s">
        <v>4426</v>
      </c>
      <c r="F1429" t="s">
        <v>4426</v>
      </c>
      <c r="G1429" t="s">
        <v>4427</v>
      </c>
      <c r="H1429" s="1">
        <v>46049</v>
      </c>
      <c r="J1429" t="s">
        <v>4778</v>
      </c>
      <c r="K1429">
        <v>11</v>
      </c>
      <c r="L1429" t="s">
        <v>4667</v>
      </c>
      <c r="M1429" t="s">
        <v>3984</v>
      </c>
      <c r="N1429" t="s">
        <v>4668</v>
      </c>
      <c r="O1429" t="s">
        <v>98</v>
      </c>
      <c r="P1429" t="s">
        <v>99</v>
      </c>
      <c r="Q1429">
        <f t="shared" si="348"/>
        <v>31</v>
      </c>
      <c r="R1429" s="3">
        <v>350000</v>
      </c>
      <c r="S1429" s="3">
        <v>58333.333333333336</v>
      </c>
      <c r="T1429" s="20">
        <v>0</v>
      </c>
      <c r="U1429" s="3">
        <f t="shared" si="344"/>
        <v>0</v>
      </c>
      <c r="V1429" s="21"/>
      <c r="W1429" s="3">
        <v>1402.2435897435898</v>
      </c>
      <c r="X1429" s="3">
        <v>810.18518518518533</v>
      </c>
      <c r="Y1429" s="22">
        <v>145.83333333333334</v>
      </c>
      <c r="Z1429">
        <v>75</v>
      </c>
      <c r="AB1429" s="3">
        <v>0</v>
      </c>
      <c r="AC1429" s="3">
        <v>4167</v>
      </c>
      <c r="AD1429" s="3">
        <f t="shared" si="354"/>
        <v>64933.59544159544</v>
      </c>
      <c r="AE1429" s="3">
        <v>4154.166666666667</v>
      </c>
      <c r="AG1429" s="3">
        <f t="shared" si="349"/>
        <v>69087.762108262104</v>
      </c>
      <c r="AJ1429" s="3">
        <v>0</v>
      </c>
      <c r="AK1429" t="s">
        <v>100</v>
      </c>
      <c r="AM1429" s="23">
        <v>0.05</v>
      </c>
      <c r="AN1429" s="24">
        <f t="shared" si="355"/>
        <v>69087.762108262104</v>
      </c>
      <c r="AO1429" s="25">
        <f t="shared" si="345"/>
        <v>3454.3881054131052</v>
      </c>
      <c r="AP1429" s="3">
        <f>+(29700/31)*Q1429</f>
        <v>29700</v>
      </c>
      <c r="AQ1429" s="24">
        <f t="shared" si="346"/>
        <v>1485</v>
      </c>
      <c r="AR1429" s="24">
        <f t="shared" si="347"/>
        <v>103727.15021367521</v>
      </c>
      <c r="AS1429" s="24">
        <f t="shared" si="350"/>
        <v>98787.762108262104</v>
      </c>
      <c r="AT1429" t="s">
        <v>632</v>
      </c>
      <c r="AU1429" t="s">
        <v>632</v>
      </c>
      <c r="AV1429" t="s">
        <v>633</v>
      </c>
      <c r="AW1429" t="s">
        <v>4810</v>
      </c>
      <c r="AX1429" t="s">
        <v>157</v>
      </c>
      <c r="AY1429">
        <v>125.569</v>
      </c>
      <c r="AZ1429" s="3">
        <f t="shared" si="351"/>
        <v>826.05699028960339</v>
      </c>
      <c r="BA1429" s="24">
        <f t="shared" si="352"/>
        <v>98787.762108262104</v>
      </c>
      <c r="BB1429" s="24">
        <f t="shared" si="353"/>
        <v>4939.3881054131052</v>
      </c>
      <c r="BD1429" t="s">
        <v>103</v>
      </c>
      <c r="BE1429">
        <v>1</v>
      </c>
      <c r="BG1429" t="s">
        <v>5310</v>
      </c>
      <c r="BI1429" t="s">
        <v>144</v>
      </c>
      <c r="BN1429" t="s">
        <v>5145</v>
      </c>
      <c r="BO1429" t="s">
        <v>5259</v>
      </c>
      <c r="BP1429" t="s">
        <v>5260</v>
      </c>
      <c r="BS1429" t="e">
        <f>_xlfn.XLOOKUP(AV1429,#REF!,#REF!)</f>
        <v>#REF!</v>
      </c>
    </row>
    <row r="1430" spans="3:71" x14ac:dyDescent="0.2">
      <c r="C1430" t="s">
        <v>94</v>
      </c>
      <c r="E1430" t="s">
        <v>4428</v>
      </c>
      <c r="F1430" t="s">
        <v>4428</v>
      </c>
      <c r="G1430" t="s">
        <v>4429</v>
      </c>
      <c r="H1430" s="1">
        <v>46049</v>
      </c>
      <c r="J1430" t="s">
        <v>4708</v>
      </c>
      <c r="K1430">
        <v>12</v>
      </c>
      <c r="L1430" t="s">
        <v>4667</v>
      </c>
      <c r="M1430" t="s">
        <v>3984</v>
      </c>
      <c r="N1430" t="s">
        <v>4668</v>
      </c>
      <c r="O1430" t="s">
        <v>98</v>
      </c>
      <c r="P1430" t="s">
        <v>99</v>
      </c>
      <c r="Q1430">
        <f t="shared" si="348"/>
        <v>31</v>
      </c>
      <c r="R1430" s="3">
        <v>450000</v>
      </c>
      <c r="S1430" s="3">
        <v>75000</v>
      </c>
      <c r="T1430" s="20">
        <v>0</v>
      </c>
      <c r="U1430" s="3">
        <f t="shared" si="344"/>
        <v>0</v>
      </c>
      <c r="V1430" s="21"/>
      <c r="W1430" s="3">
        <v>1802.8846153846155</v>
      </c>
      <c r="X1430" s="3">
        <v>1041.6666666666667</v>
      </c>
      <c r="Y1430" s="22">
        <v>187.5</v>
      </c>
      <c r="Z1430">
        <v>75</v>
      </c>
      <c r="AB1430" s="3">
        <v>0</v>
      </c>
      <c r="AC1430" s="3">
        <v>4167</v>
      </c>
      <c r="AD1430" s="3">
        <f t="shared" si="354"/>
        <v>82274.051282051281</v>
      </c>
      <c r="AE1430" s="3">
        <v>4154.166666666667</v>
      </c>
      <c r="AG1430" s="3">
        <f t="shared" si="349"/>
        <v>86428.217948717953</v>
      </c>
      <c r="AJ1430" s="3">
        <v>0</v>
      </c>
      <c r="AK1430" t="s">
        <v>100</v>
      </c>
      <c r="AM1430" s="23">
        <v>0.05</v>
      </c>
      <c r="AN1430" s="24">
        <f t="shared" si="355"/>
        <v>86428.217948717953</v>
      </c>
      <c r="AO1430" s="25">
        <f t="shared" si="345"/>
        <v>4321.4108974358978</v>
      </c>
      <c r="AP1430" s="3">
        <f>+(29700/31)*Q1430</f>
        <v>29700</v>
      </c>
      <c r="AQ1430" s="24">
        <f t="shared" si="346"/>
        <v>1485</v>
      </c>
      <c r="AR1430" s="24">
        <f t="shared" si="347"/>
        <v>121934.62884615385</v>
      </c>
      <c r="AS1430" s="24">
        <f t="shared" si="350"/>
        <v>116128.21794871795</v>
      </c>
      <c r="AT1430" t="s">
        <v>134</v>
      </c>
      <c r="AU1430" t="s">
        <v>134</v>
      </c>
      <c r="AV1430" t="s">
        <v>135</v>
      </c>
      <c r="AW1430">
        <v>35879</v>
      </c>
      <c r="AX1430" t="s">
        <v>136</v>
      </c>
      <c r="AY1430">
        <v>94.088300000000004</v>
      </c>
      <c r="AZ1430" s="3">
        <f t="shared" si="351"/>
        <v>1295.9595278706688</v>
      </c>
      <c r="BA1430" s="24">
        <f t="shared" si="352"/>
        <v>116128.21794871795</v>
      </c>
      <c r="BB1430" s="24">
        <f t="shared" si="353"/>
        <v>5806.4108974358969</v>
      </c>
      <c r="BD1430" t="s">
        <v>103</v>
      </c>
      <c r="BE1430">
        <v>1</v>
      </c>
      <c r="BG1430" t="s">
        <v>5305</v>
      </c>
      <c r="BI1430" t="s">
        <v>144</v>
      </c>
      <c r="BN1430" t="s">
        <v>5145</v>
      </c>
      <c r="BO1430" t="s">
        <v>5259</v>
      </c>
      <c r="BP1430" t="s">
        <v>5260</v>
      </c>
      <c r="BS1430" t="e">
        <f>_xlfn.XLOOKUP(AV1430,#REF!,#REF!)</f>
        <v>#REF!</v>
      </c>
    </row>
    <row r="1431" spans="3:71" x14ac:dyDescent="0.2">
      <c r="C1431" t="s">
        <v>94</v>
      </c>
      <c r="E1431" t="s">
        <v>4430</v>
      </c>
      <c r="F1431" t="s">
        <v>4430</v>
      </c>
      <c r="G1431" t="s">
        <v>4431</v>
      </c>
      <c r="H1431" s="1">
        <v>46055</v>
      </c>
      <c r="J1431" t="s">
        <v>4708</v>
      </c>
      <c r="K1431">
        <v>12</v>
      </c>
      <c r="L1431" t="s">
        <v>4667</v>
      </c>
      <c r="M1431" t="s">
        <v>3984</v>
      </c>
      <c r="N1431" t="s">
        <v>4668</v>
      </c>
      <c r="O1431" t="s">
        <v>98</v>
      </c>
      <c r="P1431" t="s">
        <v>99</v>
      </c>
      <c r="Q1431">
        <f t="shared" si="348"/>
        <v>31</v>
      </c>
      <c r="R1431" s="3">
        <v>425000</v>
      </c>
      <c r="S1431" s="3">
        <v>70833.333333333328</v>
      </c>
      <c r="T1431" s="20">
        <v>0</v>
      </c>
      <c r="U1431" s="3">
        <f t="shared" si="344"/>
        <v>0</v>
      </c>
      <c r="V1431" s="21"/>
      <c r="W1431" s="3">
        <v>1702.7243589743591</v>
      </c>
      <c r="X1431" s="3">
        <v>983.79629629629619</v>
      </c>
      <c r="Y1431" s="22">
        <v>177.08333333333331</v>
      </c>
      <c r="Z1431">
        <v>75</v>
      </c>
      <c r="AB1431" s="3">
        <v>0</v>
      </c>
      <c r="AC1431" s="3">
        <v>4167</v>
      </c>
      <c r="AD1431" s="3">
        <f t="shared" si="354"/>
        <v>77938.937321937308</v>
      </c>
      <c r="AE1431" s="3">
        <v>4154.166666666667</v>
      </c>
      <c r="AG1431" s="3">
        <f t="shared" si="349"/>
        <v>82093.10398860398</v>
      </c>
      <c r="AJ1431" s="3">
        <v>0</v>
      </c>
      <c r="AK1431" t="s">
        <v>100</v>
      </c>
      <c r="AM1431" s="23">
        <v>0.05</v>
      </c>
      <c r="AN1431" s="24">
        <f t="shared" si="355"/>
        <v>82093.10398860398</v>
      </c>
      <c r="AO1431" s="25">
        <f t="shared" si="345"/>
        <v>4104.655199430199</v>
      </c>
      <c r="AP1431" s="3">
        <f>+(29700/31)*Q1431</f>
        <v>29700</v>
      </c>
      <c r="AQ1431" s="24">
        <f t="shared" si="346"/>
        <v>1485</v>
      </c>
      <c r="AR1431" s="24">
        <f t="shared" si="347"/>
        <v>117382.75918803418</v>
      </c>
      <c r="AS1431" s="24">
        <f t="shared" si="350"/>
        <v>111793.10398860398</v>
      </c>
      <c r="AT1431" t="s">
        <v>134</v>
      </c>
      <c r="AU1431" t="s">
        <v>134</v>
      </c>
      <c r="AV1431" t="s">
        <v>135</v>
      </c>
      <c r="AW1431">
        <v>35876</v>
      </c>
      <c r="AX1431" t="s">
        <v>136</v>
      </c>
      <c r="AY1431">
        <v>94.088300000000004</v>
      </c>
      <c r="AZ1431" s="3">
        <f t="shared" si="351"/>
        <v>1247.580827669691</v>
      </c>
      <c r="BA1431" s="24">
        <f t="shared" si="352"/>
        <v>111793.10398860398</v>
      </c>
      <c r="BB1431" s="24">
        <f t="shared" si="353"/>
        <v>5589.655199430199</v>
      </c>
      <c r="BD1431" t="s">
        <v>103</v>
      </c>
      <c r="BE1431">
        <v>1</v>
      </c>
      <c r="BG1431" t="s">
        <v>5305</v>
      </c>
      <c r="BI1431" t="s">
        <v>144</v>
      </c>
      <c r="BN1431" t="s">
        <v>5145</v>
      </c>
      <c r="BO1431" t="s">
        <v>5259</v>
      </c>
      <c r="BP1431" t="s">
        <v>5260</v>
      </c>
      <c r="BS1431" t="e">
        <f>_xlfn.XLOOKUP(AV1431,#REF!,#REF!)</f>
        <v>#REF!</v>
      </c>
    </row>
    <row r="1432" spans="3:71" x14ac:dyDescent="0.2">
      <c r="C1432" t="s">
        <v>94</v>
      </c>
      <c r="E1432" t="s">
        <v>4432</v>
      </c>
      <c r="F1432" t="s">
        <v>4432</v>
      </c>
      <c r="G1432" t="s">
        <v>4433</v>
      </c>
      <c r="H1432" s="1">
        <v>46055</v>
      </c>
      <c r="J1432" t="s">
        <v>4778</v>
      </c>
      <c r="K1432">
        <v>11</v>
      </c>
      <c r="L1432" t="s">
        <v>4667</v>
      </c>
      <c r="M1432" t="s">
        <v>3984</v>
      </c>
      <c r="N1432" t="s">
        <v>4668</v>
      </c>
      <c r="O1432" t="s">
        <v>98</v>
      </c>
      <c r="P1432" t="s">
        <v>99</v>
      </c>
      <c r="Q1432">
        <f t="shared" si="348"/>
        <v>31</v>
      </c>
      <c r="R1432" s="3">
        <v>284000</v>
      </c>
      <c r="S1432" s="3">
        <v>47333.333333333336</v>
      </c>
      <c r="T1432" s="20">
        <v>0</v>
      </c>
      <c r="U1432" s="3">
        <f t="shared" si="344"/>
        <v>0</v>
      </c>
      <c r="V1432" s="21"/>
      <c r="W1432" s="3">
        <v>1137.8205128205129</v>
      </c>
      <c r="X1432" s="3">
        <v>657.40740740740739</v>
      </c>
      <c r="Y1432" s="22">
        <v>118.33333333333334</v>
      </c>
      <c r="Z1432">
        <v>75</v>
      </c>
      <c r="AB1432" s="3">
        <v>0</v>
      </c>
      <c r="AC1432" s="3">
        <v>5167</v>
      </c>
      <c r="AD1432" s="3">
        <f t="shared" si="354"/>
        <v>54488.894586894596</v>
      </c>
      <c r="AE1432" s="3">
        <v>4154.166666666667</v>
      </c>
      <c r="AG1432" s="3">
        <f t="shared" si="349"/>
        <v>58643.06125356126</v>
      </c>
      <c r="AJ1432" s="3">
        <v>0</v>
      </c>
      <c r="AK1432" t="s">
        <v>100</v>
      </c>
      <c r="AM1432" s="23">
        <v>0.05</v>
      </c>
      <c r="AN1432" s="24">
        <f t="shared" si="355"/>
        <v>58643.06125356126</v>
      </c>
      <c r="AO1432" s="25">
        <f t="shared" si="345"/>
        <v>2932.1530626780632</v>
      </c>
      <c r="AP1432" s="3">
        <f>+(29700/31)*Q1432</f>
        <v>29700</v>
      </c>
      <c r="AQ1432" s="24">
        <f t="shared" si="346"/>
        <v>1485</v>
      </c>
      <c r="AR1432" s="24">
        <f t="shared" si="347"/>
        <v>92760.214316239319</v>
      </c>
      <c r="AS1432" s="24">
        <f t="shared" si="350"/>
        <v>88343.06125356126</v>
      </c>
      <c r="AT1432" t="s">
        <v>101</v>
      </c>
      <c r="AU1432" t="s">
        <v>101</v>
      </c>
      <c r="AV1432" t="s">
        <v>101</v>
      </c>
      <c r="AW1432">
        <v>7178485</v>
      </c>
      <c r="AX1432" t="s">
        <v>102</v>
      </c>
      <c r="AY1432">
        <v>108.643</v>
      </c>
      <c r="AZ1432" s="3">
        <f t="shared" si="351"/>
        <v>853.80755608957156</v>
      </c>
      <c r="BA1432" s="24">
        <f t="shared" si="352"/>
        <v>88343.06125356126</v>
      </c>
      <c r="BB1432" s="24">
        <f t="shared" si="353"/>
        <v>4417.1530626780586</v>
      </c>
      <c r="BD1432" t="s">
        <v>103</v>
      </c>
      <c r="BE1432">
        <v>1</v>
      </c>
      <c r="BG1432" t="s">
        <v>5304</v>
      </c>
      <c r="BI1432" t="s">
        <v>144</v>
      </c>
      <c r="BN1432" t="s">
        <v>5145</v>
      </c>
      <c r="BO1432" t="s">
        <v>5267</v>
      </c>
      <c r="BP1432" t="s">
        <v>5268</v>
      </c>
    </row>
    <row r="1433" spans="3:71" x14ac:dyDescent="0.2">
      <c r="C1433" t="s">
        <v>94</v>
      </c>
      <c r="E1433" t="s">
        <v>4434</v>
      </c>
      <c r="F1433" t="s">
        <v>4434</v>
      </c>
      <c r="G1433" t="s">
        <v>4435</v>
      </c>
      <c r="H1433" s="1">
        <v>46055</v>
      </c>
      <c r="J1433" t="s">
        <v>4778</v>
      </c>
      <c r="K1433">
        <v>11</v>
      </c>
      <c r="L1433" t="s">
        <v>4667</v>
      </c>
      <c r="M1433" t="s">
        <v>3984</v>
      </c>
      <c r="N1433" t="s">
        <v>4668</v>
      </c>
      <c r="O1433" t="s">
        <v>98</v>
      </c>
      <c r="P1433" t="s">
        <v>99</v>
      </c>
      <c r="Q1433">
        <f t="shared" si="348"/>
        <v>31</v>
      </c>
      <c r="R1433" s="3">
        <v>284000</v>
      </c>
      <c r="S1433" s="3">
        <v>47333.333333333336</v>
      </c>
      <c r="T1433" s="20">
        <v>0</v>
      </c>
      <c r="U1433" s="3">
        <f t="shared" si="344"/>
        <v>0</v>
      </c>
      <c r="V1433" s="21"/>
      <c r="W1433" s="3">
        <v>1137.8205128205129</v>
      </c>
      <c r="X1433" s="3">
        <v>657.40740740740739</v>
      </c>
      <c r="Y1433" s="22">
        <v>118.33333333333334</v>
      </c>
      <c r="Z1433">
        <v>75</v>
      </c>
      <c r="AB1433" s="3">
        <v>0</v>
      </c>
      <c r="AC1433" s="3">
        <v>4167</v>
      </c>
      <c r="AD1433" s="3">
        <f t="shared" si="354"/>
        <v>53488.894586894596</v>
      </c>
      <c r="AE1433" s="3">
        <v>4154.166666666667</v>
      </c>
      <c r="AG1433" s="3">
        <f t="shared" si="349"/>
        <v>57643.06125356126</v>
      </c>
      <c r="AJ1433" s="3">
        <v>0</v>
      </c>
      <c r="AK1433" t="s">
        <v>100</v>
      </c>
      <c r="AM1433" s="23">
        <v>0.05</v>
      </c>
      <c r="AN1433" s="24">
        <f t="shared" si="355"/>
        <v>57643.06125356126</v>
      </c>
      <c r="AO1433" s="25">
        <f t="shared" si="345"/>
        <v>2882.1530626780632</v>
      </c>
      <c r="AP1433" s="3">
        <f>+(29700/31)*Q1433</f>
        <v>29700</v>
      </c>
      <c r="AQ1433" s="24">
        <f t="shared" si="346"/>
        <v>1485</v>
      </c>
      <c r="AR1433" s="24">
        <f t="shared" si="347"/>
        <v>91710.214316239319</v>
      </c>
      <c r="AS1433" s="24">
        <f t="shared" si="350"/>
        <v>87343.06125356126</v>
      </c>
      <c r="AT1433" t="s">
        <v>101</v>
      </c>
      <c r="AU1433" t="s">
        <v>101</v>
      </c>
      <c r="AV1433" t="s">
        <v>101</v>
      </c>
      <c r="AW1433">
        <v>7178485</v>
      </c>
      <c r="AX1433" t="s">
        <v>102</v>
      </c>
      <c r="AY1433">
        <v>108.643</v>
      </c>
      <c r="AZ1433" s="3">
        <f t="shared" si="351"/>
        <v>844.1428745178182</v>
      </c>
      <c r="BA1433" s="24">
        <f t="shared" si="352"/>
        <v>87343.06125356126</v>
      </c>
      <c r="BB1433" s="24">
        <f t="shared" si="353"/>
        <v>4367.1530626780586</v>
      </c>
      <c r="BD1433" t="s">
        <v>103</v>
      </c>
      <c r="BE1433">
        <v>1</v>
      </c>
      <c r="BG1433" t="s">
        <v>5304</v>
      </c>
      <c r="BI1433" t="s">
        <v>144</v>
      </c>
      <c r="BN1433" t="s">
        <v>5145</v>
      </c>
      <c r="BO1433" t="s">
        <v>5267</v>
      </c>
      <c r="BP1433" t="s">
        <v>5268</v>
      </c>
    </row>
    <row r="1434" spans="3:71" x14ac:dyDescent="0.2">
      <c r="C1434" t="s">
        <v>94</v>
      </c>
      <c r="E1434" t="s">
        <v>4436</v>
      </c>
      <c r="F1434" t="s">
        <v>4436</v>
      </c>
      <c r="G1434" t="s">
        <v>4437</v>
      </c>
      <c r="H1434" s="1">
        <v>46055</v>
      </c>
      <c r="J1434" t="s">
        <v>4778</v>
      </c>
      <c r="K1434">
        <v>11</v>
      </c>
      <c r="L1434" t="s">
        <v>4667</v>
      </c>
      <c r="M1434" t="s">
        <v>3984</v>
      </c>
      <c r="N1434" t="s">
        <v>4911</v>
      </c>
      <c r="O1434" t="s">
        <v>98</v>
      </c>
      <c r="P1434" t="s">
        <v>99</v>
      </c>
      <c r="Q1434">
        <f t="shared" si="348"/>
        <v>31</v>
      </c>
      <c r="R1434" s="3">
        <v>315000</v>
      </c>
      <c r="S1434" s="3">
        <v>52500</v>
      </c>
      <c r="T1434" s="20">
        <v>0</v>
      </c>
      <c r="U1434" s="3">
        <f t="shared" si="344"/>
        <v>0</v>
      </c>
      <c r="V1434" s="21"/>
      <c r="W1434" s="3">
        <v>1262.0192307692307</v>
      </c>
      <c r="X1434" s="3">
        <v>729.16666666666663</v>
      </c>
      <c r="Y1434" s="22">
        <v>131.25</v>
      </c>
      <c r="Z1434">
        <v>75</v>
      </c>
      <c r="AB1434" s="3">
        <v>0</v>
      </c>
      <c r="AC1434" s="3">
        <v>4167</v>
      </c>
      <c r="AD1434" s="3">
        <f t="shared" si="354"/>
        <v>58864.435897435898</v>
      </c>
      <c r="AE1434" s="3">
        <v>4154.166666666667</v>
      </c>
      <c r="AG1434" s="3">
        <f t="shared" si="349"/>
        <v>63018.602564102563</v>
      </c>
      <c r="AJ1434" s="3">
        <v>0</v>
      </c>
      <c r="AK1434" t="s">
        <v>100</v>
      </c>
      <c r="AM1434" s="23">
        <v>0.05</v>
      </c>
      <c r="AN1434" s="24">
        <f t="shared" si="355"/>
        <v>63018.602564102563</v>
      </c>
      <c r="AO1434" s="25">
        <f t="shared" si="345"/>
        <v>3150.9301282051283</v>
      </c>
      <c r="AP1434" s="3">
        <v>0</v>
      </c>
      <c r="AQ1434" s="24">
        <f t="shared" si="346"/>
        <v>0</v>
      </c>
      <c r="AR1434" s="24">
        <f t="shared" si="347"/>
        <v>66169.532692307694</v>
      </c>
      <c r="AS1434" s="24">
        <f t="shared" si="350"/>
        <v>63018.602564102563</v>
      </c>
      <c r="AT1434" t="s">
        <v>4779</v>
      </c>
      <c r="AU1434" t="s">
        <v>1837</v>
      </c>
      <c r="AV1434" t="s">
        <v>1838</v>
      </c>
      <c r="AW1434" t="s">
        <v>5002</v>
      </c>
      <c r="AX1434" t="s">
        <v>169</v>
      </c>
      <c r="AY1434">
        <v>1</v>
      </c>
      <c r="AZ1434" s="3">
        <f t="shared" si="351"/>
        <v>66169.532692307694</v>
      </c>
      <c r="BA1434" s="24">
        <f t="shared" si="352"/>
        <v>63018.602564102563</v>
      </c>
      <c r="BB1434" s="24">
        <f t="shared" si="353"/>
        <v>3150.930128205131</v>
      </c>
      <c r="BD1434" t="s">
        <v>103</v>
      </c>
      <c r="BE1434">
        <v>1</v>
      </c>
      <c r="BG1434" t="s">
        <v>5317</v>
      </c>
      <c r="BI1434" t="s">
        <v>144</v>
      </c>
      <c r="BN1434" t="s">
        <v>5145</v>
      </c>
      <c r="BO1434" t="s">
        <v>5146</v>
      </c>
      <c r="BP1434" t="s">
        <v>5147</v>
      </c>
      <c r="BS1434" t="e">
        <f>_xlfn.XLOOKUP(AV1434,#REF!,#REF!)</f>
        <v>#REF!</v>
      </c>
    </row>
    <row r="1435" spans="3:71" x14ac:dyDescent="0.2">
      <c r="C1435" t="s">
        <v>94</v>
      </c>
      <c r="E1435" t="s">
        <v>4438</v>
      </c>
      <c r="F1435" t="s">
        <v>4438</v>
      </c>
      <c r="G1435" t="s">
        <v>4439</v>
      </c>
      <c r="H1435" s="1">
        <v>46055</v>
      </c>
      <c r="J1435" t="s">
        <v>4778</v>
      </c>
      <c r="K1435">
        <v>11</v>
      </c>
      <c r="L1435" t="s">
        <v>4667</v>
      </c>
      <c r="M1435" t="s">
        <v>3984</v>
      </c>
      <c r="N1435" t="s">
        <v>4668</v>
      </c>
      <c r="O1435" t="s">
        <v>98</v>
      </c>
      <c r="P1435" t="s">
        <v>99</v>
      </c>
      <c r="Q1435">
        <f t="shared" si="348"/>
        <v>31</v>
      </c>
      <c r="R1435" s="3">
        <v>284000</v>
      </c>
      <c r="S1435" s="3">
        <v>47333.333333333336</v>
      </c>
      <c r="T1435" s="20">
        <v>0</v>
      </c>
      <c r="U1435" s="3">
        <f t="shared" si="344"/>
        <v>0</v>
      </c>
      <c r="V1435" s="21"/>
      <c r="W1435" s="3">
        <v>1137.8205128205129</v>
      </c>
      <c r="X1435" s="3">
        <v>657.40740740740739</v>
      </c>
      <c r="Y1435" s="22">
        <v>118.33333333333334</v>
      </c>
      <c r="Z1435">
        <v>75</v>
      </c>
      <c r="AB1435" s="3">
        <v>0</v>
      </c>
      <c r="AC1435" s="3">
        <v>4167</v>
      </c>
      <c r="AD1435" s="3">
        <f t="shared" si="354"/>
        <v>53488.894586894596</v>
      </c>
      <c r="AE1435" s="3">
        <v>4154.166666666667</v>
      </c>
      <c r="AG1435" s="3">
        <f t="shared" si="349"/>
        <v>57643.06125356126</v>
      </c>
      <c r="AJ1435" s="3">
        <v>0</v>
      </c>
      <c r="AK1435" t="s">
        <v>100</v>
      </c>
      <c r="AM1435" s="23">
        <v>0.05</v>
      </c>
      <c r="AN1435" s="24">
        <f t="shared" si="355"/>
        <v>57643.06125356126</v>
      </c>
      <c r="AO1435" s="25">
        <f t="shared" si="345"/>
        <v>2882.1530626780632</v>
      </c>
      <c r="AP1435" s="3">
        <f t="shared" ref="AP1435:AP1448" si="356">+(29700/31)*Q1435</f>
        <v>29700</v>
      </c>
      <c r="AQ1435" s="24">
        <f t="shared" si="346"/>
        <v>1485</v>
      </c>
      <c r="AR1435" s="24">
        <f t="shared" si="347"/>
        <v>91710.214316239319</v>
      </c>
      <c r="AS1435" s="24">
        <f t="shared" si="350"/>
        <v>87343.06125356126</v>
      </c>
      <c r="AT1435" t="s">
        <v>101</v>
      </c>
      <c r="AU1435" t="s">
        <v>101</v>
      </c>
      <c r="AV1435" t="s">
        <v>101</v>
      </c>
      <c r="AW1435">
        <v>7178485</v>
      </c>
      <c r="AX1435" t="s">
        <v>102</v>
      </c>
      <c r="AY1435">
        <v>108.643</v>
      </c>
      <c r="AZ1435" s="3">
        <f t="shared" si="351"/>
        <v>844.1428745178182</v>
      </c>
      <c r="BA1435" s="24">
        <f t="shared" si="352"/>
        <v>87343.06125356126</v>
      </c>
      <c r="BB1435" s="24">
        <f t="shared" si="353"/>
        <v>4367.1530626780586</v>
      </c>
      <c r="BD1435" t="s">
        <v>103</v>
      </c>
      <c r="BE1435">
        <v>1</v>
      </c>
      <c r="BG1435" t="s">
        <v>5304</v>
      </c>
      <c r="BI1435" t="s">
        <v>144</v>
      </c>
      <c r="BN1435" t="s">
        <v>5145</v>
      </c>
      <c r="BO1435" t="s">
        <v>5267</v>
      </c>
      <c r="BP1435" t="s">
        <v>5268</v>
      </c>
    </row>
    <row r="1436" spans="3:71" x14ac:dyDescent="0.2">
      <c r="C1436" t="s">
        <v>94</v>
      </c>
      <c r="E1436" t="s">
        <v>4440</v>
      </c>
      <c r="F1436" t="s">
        <v>4440</v>
      </c>
      <c r="G1436" t="s">
        <v>4441</v>
      </c>
      <c r="H1436" s="1">
        <v>46069</v>
      </c>
      <c r="J1436" t="s">
        <v>4697</v>
      </c>
      <c r="K1436">
        <v>14</v>
      </c>
      <c r="L1436" t="s">
        <v>4783</v>
      </c>
      <c r="M1436" t="s">
        <v>3525</v>
      </c>
      <c r="N1436" t="s">
        <v>4668</v>
      </c>
      <c r="O1436" t="s">
        <v>98</v>
      </c>
      <c r="P1436" t="s">
        <v>99</v>
      </c>
      <c r="Q1436">
        <f t="shared" si="348"/>
        <v>31</v>
      </c>
      <c r="R1436" s="3">
        <v>800000</v>
      </c>
      <c r="S1436" s="3">
        <v>133333.33333333334</v>
      </c>
      <c r="T1436" s="20">
        <v>0</v>
      </c>
      <c r="U1436" s="3">
        <f t="shared" si="344"/>
        <v>0</v>
      </c>
      <c r="V1436" s="21"/>
      <c r="W1436" s="3">
        <v>3205.1282051282051</v>
      </c>
      <c r="X1436" s="3">
        <v>1851.851851851852</v>
      </c>
      <c r="Y1436" s="22">
        <v>333.33333333333337</v>
      </c>
      <c r="Z1436">
        <v>75</v>
      </c>
      <c r="AB1436" s="3">
        <v>0</v>
      </c>
      <c r="AC1436" s="3">
        <v>4167</v>
      </c>
      <c r="AD1436" s="3">
        <f t="shared" si="354"/>
        <v>142965.64672364676</v>
      </c>
      <c r="AE1436" s="3">
        <v>13617.5</v>
      </c>
      <c r="AG1436" s="3">
        <f t="shared" si="349"/>
        <v>156583.14672364676</v>
      </c>
      <c r="AJ1436" s="3">
        <v>0</v>
      </c>
      <c r="AK1436" t="s">
        <v>100</v>
      </c>
      <c r="AM1436" s="23">
        <v>8.5000000000000006E-2</v>
      </c>
      <c r="AN1436" s="24">
        <f t="shared" si="355"/>
        <v>156583.14672364676</v>
      </c>
      <c r="AO1436" s="25">
        <f t="shared" si="345"/>
        <v>13309.567471509976</v>
      </c>
      <c r="AP1436" s="3">
        <f t="shared" si="356"/>
        <v>29700</v>
      </c>
      <c r="AQ1436" s="24">
        <f t="shared" si="346"/>
        <v>2524.5</v>
      </c>
      <c r="AR1436" s="24">
        <f t="shared" si="347"/>
        <v>202117.21419515673</v>
      </c>
      <c r="AS1436" s="24">
        <f t="shared" si="350"/>
        <v>186283.14672364676</v>
      </c>
      <c r="AT1436" t="s">
        <v>101</v>
      </c>
      <c r="AU1436" t="s">
        <v>101</v>
      </c>
      <c r="AV1436" t="s">
        <v>101</v>
      </c>
      <c r="AW1436">
        <v>1008000</v>
      </c>
      <c r="AX1436" t="s">
        <v>102</v>
      </c>
      <c r="AY1436">
        <v>108.643</v>
      </c>
      <c r="AZ1436" s="3">
        <f t="shared" si="351"/>
        <v>1860.379538443864</v>
      </c>
      <c r="BA1436" s="24">
        <f t="shared" si="352"/>
        <v>186283.14672364676</v>
      </c>
      <c r="BB1436" s="24">
        <f t="shared" si="353"/>
        <v>15834.067471509974</v>
      </c>
      <c r="BD1436" t="s">
        <v>103</v>
      </c>
      <c r="BE1436">
        <v>1</v>
      </c>
      <c r="BG1436" t="s">
        <v>5304</v>
      </c>
      <c r="BI1436" t="s">
        <v>4266</v>
      </c>
      <c r="BN1436" t="s">
        <v>5269</v>
      </c>
      <c r="BO1436" t="s">
        <v>5270</v>
      </c>
      <c r="BP1436" t="s">
        <v>5271</v>
      </c>
    </row>
    <row r="1437" spans="3:71" x14ac:dyDescent="0.2">
      <c r="C1437" t="s">
        <v>94</v>
      </c>
      <c r="E1437" t="s">
        <v>4442</v>
      </c>
      <c r="F1437" t="s">
        <v>4442</v>
      </c>
      <c r="G1437" t="s">
        <v>4443</v>
      </c>
      <c r="H1437" s="1">
        <v>46083</v>
      </c>
      <c r="J1437" t="s">
        <v>4697</v>
      </c>
      <c r="K1437">
        <v>14</v>
      </c>
      <c r="L1437" t="s">
        <v>4691</v>
      </c>
      <c r="M1437" t="s">
        <v>4444</v>
      </c>
      <c r="N1437" t="s">
        <v>4668</v>
      </c>
      <c r="O1437" t="s">
        <v>98</v>
      </c>
      <c r="P1437" t="s">
        <v>4445</v>
      </c>
      <c r="Q1437">
        <f t="shared" si="348"/>
        <v>30</v>
      </c>
      <c r="R1437" s="3">
        <v>800000</v>
      </c>
      <c r="S1437" s="3">
        <v>129032.25806451612</v>
      </c>
      <c r="T1437" s="20">
        <v>0</v>
      </c>
      <c r="U1437" s="3">
        <f t="shared" si="344"/>
        <v>0</v>
      </c>
      <c r="V1437" s="21"/>
      <c r="W1437" s="3">
        <v>3205.1282051282051</v>
      </c>
      <c r="X1437" s="3">
        <v>1851.851851851852</v>
      </c>
      <c r="Y1437" s="22">
        <v>333.33333333333337</v>
      </c>
      <c r="Z1437">
        <v>75</v>
      </c>
      <c r="AB1437" s="3">
        <v>0</v>
      </c>
      <c r="AC1437" s="3">
        <v>4167</v>
      </c>
      <c r="AD1437" s="3">
        <f t="shared" si="354"/>
        <v>138664.57145482954</v>
      </c>
      <c r="AE1437" s="3">
        <v>6819.3548387096771</v>
      </c>
      <c r="AG1437" s="3">
        <f t="shared" si="349"/>
        <v>145483.9262935392</v>
      </c>
      <c r="AJ1437" s="3">
        <v>0</v>
      </c>
      <c r="AK1437" t="s">
        <v>100</v>
      </c>
      <c r="AM1437" s="23">
        <v>0.1</v>
      </c>
      <c r="AN1437" s="24">
        <f t="shared" si="355"/>
        <v>145483.9262935392</v>
      </c>
      <c r="AO1437" s="25">
        <f t="shared" si="345"/>
        <v>14548.392629353921</v>
      </c>
      <c r="AP1437" s="3">
        <f t="shared" si="356"/>
        <v>28741.93548387097</v>
      </c>
      <c r="AQ1437" s="24">
        <f t="shared" si="346"/>
        <v>2874.1935483870971</v>
      </c>
      <c r="AR1437" s="24">
        <f t="shared" si="347"/>
        <v>191648.44795515118</v>
      </c>
      <c r="AS1437" s="24">
        <f t="shared" si="350"/>
        <v>174225.86177741017</v>
      </c>
      <c r="AT1437" t="s">
        <v>134</v>
      </c>
      <c r="AU1437" t="s">
        <v>134</v>
      </c>
      <c r="AV1437" t="s">
        <v>135</v>
      </c>
      <c r="AW1437">
        <v>37208</v>
      </c>
      <c r="AX1437" t="s">
        <v>136</v>
      </c>
      <c r="AY1437">
        <v>94.088300000000004</v>
      </c>
      <c r="AZ1437" s="3">
        <f t="shared" si="351"/>
        <v>2036.8998903705474</v>
      </c>
      <c r="BA1437" s="24">
        <f t="shared" si="352"/>
        <v>174225.86177741017</v>
      </c>
      <c r="BB1437" s="24">
        <f t="shared" si="353"/>
        <v>17422.586177741003</v>
      </c>
      <c r="BD1437" t="s">
        <v>103</v>
      </c>
      <c r="BE1437">
        <v>1</v>
      </c>
      <c r="BG1437" t="s">
        <v>5305</v>
      </c>
      <c r="BI1437" t="s">
        <v>435</v>
      </c>
      <c r="BN1437">
        <v>0</v>
      </c>
      <c r="BO1437">
        <v>0</v>
      </c>
      <c r="BP1437">
        <v>0</v>
      </c>
      <c r="BS1437" t="e">
        <f>_xlfn.XLOOKUP(AV1437,#REF!,#REF!)</f>
        <v>#REF!</v>
      </c>
    </row>
    <row r="1438" spans="3:71" x14ac:dyDescent="0.2">
      <c r="C1438" t="s">
        <v>94</v>
      </c>
      <c r="E1438" t="s">
        <v>4446</v>
      </c>
      <c r="F1438" t="s">
        <v>4446</v>
      </c>
      <c r="G1438" t="s">
        <v>4447</v>
      </c>
      <c r="H1438" s="1">
        <v>46083</v>
      </c>
      <c r="J1438" t="s">
        <v>4778</v>
      </c>
      <c r="K1438">
        <v>11</v>
      </c>
      <c r="L1438" t="s">
        <v>4667</v>
      </c>
      <c r="M1438" t="s">
        <v>3984</v>
      </c>
      <c r="N1438" t="s">
        <v>4668</v>
      </c>
      <c r="O1438" t="s">
        <v>98</v>
      </c>
      <c r="P1438" t="s">
        <v>4445</v>
      </c>
      <c r="Q1438">
        <f t="shared" si="348"/>
        <v>30</v>
      </c>
      <c r="R1438" s="3">
        <v>335000</v>
      </c>
      <c r="S1438" s="3">
        <v>54032.258064516136</v>
      </c>
      <c r="T1438" s="20">
        <v>0</v>
      </c>
      <c r="U1438" s="3">
        <f t="shared" si="344"/>
        <v>0</v>
      </c>
      <c r="V1438" s="21"/>
      <c r="W1438" s="3">
        <v>1342.147435897436</v>
      </c>
      <c r="X1438" s="3">
        <v>775.46296296296305</v>
      </c>
      <c r="Y1438" s="22">
        <v>139.58333333333334</v>
      </c>
      <c r="Z1438">
        <v>75</v>
      </c>
      <c r="AB1438" s="3">
        <v>0</v>
      </c>
      <c r="AC1438" s="3">
        <v>4167</v>
      </c>
      <c r="AD1438" s="3">
        <f t="shared" si="354"/>
        <v>60531.451796709873</v>
      </c>
      <c r="AE1438" s="3">
        <v>4020.1612903225814</v>
      </c>
      <c r="AG1438" s="3">
        <f t="shared" si="349"/>
        <v>64551.613087032456</v>
      </c>
      <c r="AJ1438" s="3">
        <v>0</v>
      </c>
      <c r="AK1438" t="s">
        <v>100</v>
      </c>
      <c r="AM1438" s="23">
        <v>0.05</v>
      </c>
      <c r="AN1438" s="24">
        <f t="shared" si="355"/>
        <v>64551.613087032456</v>
      </c>
      <c r="AO1438" s="25">
        <f t="shared" si="345"/>
        <v>3227.5806543516228</v>
      </c>
      <c r="AP1438" s="3">
        <f t="shared" si="356"/>
        <v>28741.93548387097</v>
      </c>
      <c r="AQ1438" s="24">
        <f t="shared" si="346"/>
        <v>1437.0967741935485</v>
      </c>
      <c r="AR1438" s="24">
        <f t="shared" si="347"/>
        <v>97958.225999448594</v>
      </c>
      <c r="AS1438" s="24">
        <f t="shared" si="350"/>
        <v>93293.548570903426</v>
      </c>
      <c r="AT1438" t="s">
        <v>632</v>
      </c>
      <c r="AU1438" t="s">
        <v>632</v>
      </c>
      <c r="AV1438" t="s">
        <v>633</v>
      </c>
      <c r="AW1438" t="s">
        <v>4895</v>
      </c>
      <c r="AX1438" t="s">
        <v>157</v>
      </c>
      <c r="AY1438">
        <v>125.569</v>
      </c>
      <c r="AZ1438" s="3">
        <f t="shared" si="351"/>
        <v>780.11472576391145</v>
      </c>
      <c r="BA1438" s="24">
        <f t="shared" si="352"/>
        <v>93293.548570903426</v>
      </c>
      <c r="BB1438" s="24">
        <f t="shared" si="353"/>
        <v>4664.6774285451684</v>
      </c>
      <c r="BD1438" t="s">
        <v>103</v>
      </c>
      <c r="BE1438">
        <v>1</v>
      </c>
      <c r="BG1438" t="s">
        <v>5310</v>
      </c>
      <c r="BI1438" t="s">
        <v>262</v>
      </c>
      <c r="BN1438">
        <v>0</v>
      </c>
      <c r="BO1438">
        <v>0</v>
      </c>
      <c r="BP1438">
        <v>0</v>
      </c>
      <c r="BS1438" t="e">
        <f>_xlfn.XLOOKUP(AV1438,#REF!,#REF!)</f>
        <v>#REF!</v>
      </c>
    </row>
    <row r="1439" spans="3:71" x14ac:dyDescent="0.2">
      <c r="C1439" t="s">
        <v>94</v>
      </c>
      <c r="E1439" t="s">
        <v>4448</v>
      </c>
      <c r="F1439" t="s">
        <v>4448</v>
      </c>
      <c r="G1439" t="s">
        <v>4449</v>
      </c>
      <c r="H1439" s="1">
        <v>46062</v>
      </c>
      <c r="J1439" t="s">
        <v>4690</v>
      </c>
      <c r="K1439">
        <v>17</v>
      </c>
      <c r="L1439" t="s">
        <v>4691</v>
      </c>
      <c r="M1439" t="s">
        <v>4444</v>
      </c>
      <c r="N1439" t="s">
        <v>4668</v>
      </c>
      <c r="O1439" t="s">
        <v>98</v>
      </c>
      <c r="P1439" t="s">
        <v>99</v>
      </c>
      <c r="Q1439">
        <f t="shared" si="348"/>
        <v>31</v>
      </c>
      <c r="R1439" s="3">
        <v>1600000</v>
      </c>
      <c r="S1439" s="3">
        <v>266666.66666666669</v>
      </c>
      <c r="T1439" s="20">
        <v>0.15</v>
      </c>
      <c r="U1439" s="3">
        <f t="shared" si="344"/>
        <v>40000</v>
      </c>
      <c r="V1439" s="21"/>
      <c r="W1439" s="3">
        <v>6410.2564102564102</v>
      </c>
      <c r="X1439" s="3">
        <v>3703.7037037037039</v>
      </c>
      <c r="Y1439" s="22">
        <v>666.66666666666674</v>
      </c>
      <c r="Z1439">
        <v>75</v>
      </c>
      <c r="AB1439" s="3">
        <v>0</v>
      </c>
      <c r="AC1439" s="3">
        <v>4167</v>
      </c>
      <c r="AD1439" s="3">
        <f t="shared" si="354"/>
        <v>321689.29344729352</v>
      </c>
      <c r="AE1439" s="3">
        <v>7046.666666666667</v>
      </c>
      <c r="AG1439" s="3">
        <f t="shared" si="349"/>
        <v>328735.9601139602</v>
      </c>
      <c r="AJ1439" s="3">
        <v>0</v>
      </c>
      <c r="AK1439" t="s">
        <v>100</v>
      </c>
      <c r="AM1439" s="23">
        <v>0.1</v>
      </c>
      <c r="AN1439" s="24">
        <f t="shared" si="355"/>
        <v>328735.9601139602</v>
      </c>
      <c r="AO1439" s="25">
        <f t="shared" si="345"/>
        <v>32873.596011396025</v>
      </c>
      <c r="AP1439" s="3">
        <f t="shared" si="356"/>
        <v>29700</v>
      </c>
      <c r="AQ1439" s="24">
        <f t="shared" si="346"/>
        <v>2970</v>
      </c>
      <c r="AR1439" s="24">
        <f t="shared" si="347"/>
        <v>394279.55612535623</v>
      </c>
      <c r="AS1439" s="24">
        <f t="shared" si="350"/>
        <v>358435.9601139602</v>
      </c>
      <c r="AT1439" t="s">
        <v>101</v>
      </c>
      <c r="AU1439" t="s">
        <v>101</v>
      </c>
      <c r="AV1439" t="s">
        <v>101</v>
      </c>
      <c r="AW1439" t="s">
        <v>5007</v>
      </c>
      <c r="AX1439" t="s">
        <v>102</v>
      </c>
      <c r="AY1439">
        <v>108.643</v>
      </c>
      <c r="AZ1439" s="3">
        <f t="shared" si="351"/>
        <v>3629.1298668607847</v>
      </c>
      <c r="BA1439" s="24">
        <f t="shared" si="352"/>
        <v>358435.9601139602</v>
      </c>
      <c r="BB1439" s="24">
        <f t="shared" si="353"/>
        <v>35843.596011396032</v>
      </c>
      <c r="BD1439" t="s">
        <v>103</v>
      </c>
      <c r="BE1439">
        <v>1</v>
      </c>
      <c r="BG1439" t="s">
        <v>5304</v>
      </c>
      <c r="BI1439" t="s">
        <v>4450</v>
      </c>
      <c r="BN1439" t="s">
        <v>5272</v>
      </c>
      <c r="BO1439" t="s">
        <v>5273</v>
      </c>
      <c r="BP1439" t="s">
        <v>5274</v>
      </c>
    </row>
    <row r="1440" spans="3:71" x14ac:dyDescent="0.2">
      <c r="C1440" t="s">
        <v>94</v>
      </c>
      <c r="E1440" t="s">
        <v>4451</v>
      </c>
      <c r="F1440" t="s">
        <v>4451</v>
      </c>
      <c r="G1440" t="s">
        <v>4452</v>
      </c>
      <c r="H1440" s="1">
        <v>46062</v>
      </c>
      <c r="J1440" t="s">
        <v>4708</v>
      </c>
      <c r="K1440">
        <v>12</v>
      </c>
      <c r="L1440" t="s">
        <v>4703</v>
      </c>
      <c r="M1440" t="s">
        <v>293</v>
      </c>
      <c r="N1440" t="s">
        <v>4668</v>
      </c>
      <c r="O1440" t="s">
        <v>98</v>
      </c>
      <c r="P1440" t="s">
        <v>99</v>
      </c>
      <c r="Q1440">
        <f t="shared" si="348"/>
        <v>31</v>
      </c>
      <c r="R1440" s="3">
        <v>375000</v>
      </c>
      <c r="S1440" s="3">
        <v>62500</v>
      </c>
      <c r="T1440" s="20">
        <v>0</v>
      </c>
      <c r="U1440" s="3">
        <f t="shared" si="344"/>
        <v>0</v>
      </c>
      <c r="V1440" s="21"/>
      <c r="W1440" s="3">
        <v>1502.403846153846</v>
      </c>
      <c r="X1440" s="3">
        <v>868.05555555555554</v>
      </c>
      <c r="Y1440" s="22">
        <v>156.25</v>
      </c>
      <c r="Z1440">
        <v>75</v>
      </c>
      <c r="AB1440" s="3">
        <v>0</v>
      </c>
      <c r="AC1440" s="3">
        <v>4167</v>
      </c>
      <c r="AD1440" s="3">
        <f t="shared" si="354"/>
        <v>69268.709401709406</v>
      </c>
      <c r="AE1440" s="3">
        <v>5687.5</v>
      </c>
      <c r="AG1440" s="3">
        <f t="shared" si="349"/>
        <v>74956.209401709406</v>
      </c>
      <c r="AJ1440" s="3">
        <v>0</v>
      </c>
      <c r="AK1440" t="s">
        <v>100</v>
      </c>
      <c r="AM1440" s="23">
        <v>8.5000000000000006E-2</v>
      </c>
      <c r="AN1440" s="24">
        <f t="shared" si="355"/>
        <v>74956.209401709406</v>
      </c>
      <c r="AO1440" s="25">
        <f t="shared" si="345"/>
        <v>6371.2777991453004</v>
      </c>
      <c r="AP1440" s="3">
        <f t="shared" si="356"/>
        <v>29700</v>
      </c>
      <c r="AQ1440" s="24">
        <f t="shared" si="346"/>
        <v>2524.5</v>
      </c>
      <c r="AR1440" s="24">
        <f t="shared" si="347"/>
        <v>113551.98720085471</v>
      </c>
      <c r="AS1440" s="24">
        <f t="shared" si="350"/>
        <v>104656.20940170941</v>
      </c>
      <c r="AT1440" t="s">
        <v>134</v>
      </c>
      <c r="AU1440" t="s">
        <v>134</v>
      </c>
      <c r="AV1440" t="s">
        <v>135</v>
      </c>
      <c r="AW1440">
        <v>19449</v>
      </c>
      <c r="AX1440" t="s">
        <v>136</v>
      </c>
      <c r="AY1440">
        <v>94.088300000000004</v>
      </c>
      <c r="AZ1440" s="3">
        <f t="shared" si="351"/>
        <v>1206.8661799698232</v>
      </c>
      <c r="BA1440" s="24">
        <f t="shared" si="352"/>
        <v>104656.20940170941</v>
      </c>
      <c r="BB1440" s="24">
        <f t="shared" si="353"/>
        <v>8895.777799145304</v>
      </c>
      <c r="BD1440" t="s">
        <v>103</v>
      </c>
      <c r="BE1440">
        <v>1</v>
      </c>
      <c r="BG1440" t="s">
        <v>5305</v>
      </c>
      <c r="BI1440" t="s">
        <v>199</v>
      </c>
      <c r="BN1440" t="s">
        <v>5109</v>
      </c>
      <c r="BO1440" t="s">
        <v>5275</v>
      </c>
      <c r="BP1440" t="s">
        <v>5276</v>
      </c>
      <c r="BS1440" t="e">
        <f>_xlfn.XLOOKUP(AV1440,#REF!,#REF!)</f>
        <v>#REF!</v>
      </c>
    </row>
    <row r="1441" spans="3:71" x14ac:dyDescent="0.2">
      <c r="C1441" t="s">
        <v>94</v>
      </c>
      <c r="E1441" t="s">
        <v>4453</v>
      </c>
      <c r="F1441" t="s">
        <v>4453</v>
      </c>
      <c r="G1441" t="s">
        <v>4454</v>
      </c>
      <c r="H1441" s="1">
        <v>46062</v>
      </c>
      <c r="J1441" t="s">
        <v>4702</v>
      </c>
      <c r="K1441">
        <v>13</v>
      </c>
      <c r="L1441" t="s">
        <v>4691</v>
      </c>
      <c r="M1441" t="s">
        <v>4444</v>
      </c>
      <c r="N1441" t="s">
        <v>4668</v>
      </c>
      <c r="O1441" t="s">
        <v>98</v>
      </c>
      <c r="P1441" t="s">
        <v>99</v>
      </c>
      <c r="Q1441">
        <f t="shared" si="348"/>
        <v>31</v>
      </c>
      <c r="R1441" s="3">
        <v>460000</v>
      </c>
      <c r="S1441" s="3">
        <v>76666.666666666672</v>
      </c>
      <c r="T1441" s="20">
        <v>0</v>
      </c>
      <c r="U1441" s="3">
        <f t="shared" si="344"/>
        <v>0</v>
      </c>
      <c r="V1441" s="21"/>
      <c r="W1441" s="3">
        <v>1842.9487179487178</v>
      </c>
      <c r="X1441" s="3">
        <v>1064.814814814815</v>
      </c>
      <c r="Y1441" s="22">
        <v>191.66666666666669</v>
      </c>
      <c r="Z1441">
        <v>75</v>
      </c>
      <c r="AB1441" s="3">
        <v>0</v>
      </c>
      <c r="AC1441" s="3">
        <v>4167</v>
      </c>
      <c r="AD1441" s="3">
        <f t="shared" si="354"/>
        <v>84008.096866096879</v>
      </c>
      <c r="AE1441" s="3">
        <v>7046.666666666667</v>
      </c>
      <c r="AG1441" s="3">
        <f t="shared" si="349"/>
        <v>91054.763532763551</v>
      </c>
      <c r="AJ1441" s="3">
        <v>0</v>
      </c>
      <c r="AK1441" t="s">
        <v>100</v>
      </c>
      <c r="AM1441" s="23">
        <v>0.1</v>
      </c>
      <c r="AN1441" s="24">
        <f t="shared" si="355"/>
        <v>91054.763532763551</v>
      </c>
      <c r="AO1441" s="25">
        <f t="shared" si="345"/>
        <v>9105.4763532763554</v>
      </c>
      <c r="AP1441" s="3">
        <f t="shared" si="356"/>
        <v>29700</v>
      </c>
      <c r="AQ1441" s="24">
        <f t="shared" si="346"/>
        <v>2970</v>
      </c>
      <c r="AR1441" s="24">
        <f t="shared" si="347"/>
        <v>132830.23988603993</v>
      </c>
      <c r="AS1441" s="24">
        <f t="shared" si="350"/>
        <v>120754.76353276355</v>
      </c>
      <c r="AT1441" t="s">
        <v>134</v>
      </c>
      <c r="AU1441" t="s">
        <v>134</v>
      </c>
      <c r="AV1441" t="s">
        <v>135</v>
      </c>
      <c r="AW1441">
        <v>37208</v>
      </c>
      <c r="AX1441" t="s">
        <v>136</v>
      </c>
      <c r="AY1441">
        <v>94.088300000000004</v>
      </c>
      <c r="AZ1441" s="3">
        <f t="shared" si="351"/>
        <v>1411.7615036730383</v>
      </c>
      <c r="BA1441" s="24">
        <f t="shared" si="352"/>
        <v>120754.76353276355</v>
      </c>
      <c r="BB1441" s="24">
        <f t="shared" si="353"/>
        <v>12075.476353276375</v>
      </c>
      <c r="BD1441" t="s">
        <v>103</v>
      </c>
      <c r="BE1441">
        <v>1</v>
      </c>
      <c r="BG1441" t="s">
        <v>5305</v>
      </c>
      <c r="BI1441" t="s">
        <v>598</v>
      </c>
      <c r="BN1441" t="s">
        <v>5272</v>
      </c>
      <c r="BO1441" t="s">
        <v>5273</v>
      </c>
      <c r="BP1441" t="s">
        <v>5274</v>
      </c>
      <c r="BS1441" t="e">
        <f>_xlfn.XLOOKUP(AV1441,#REF!,#REF!)</f>
        <v>#REF!</v>
      </c>
    </row>
    <row r="1442" spans="3:71" x14ac:dyDescent="0.2">
      <c r="C1442" t="s">
        <v>94</v>
      </c>
      <c r="E1442" t="s">
        <v>4455</v>
      </c>
      <c r="F1442" t="s">
        <v>4455</v>
      </c>
      <c r="G1442" t="s">
        <v>4456</v>
      </c>
      <c r="H1442" s="1">
        <v>46069</v>
      </c>
      <c r="J1442" t="s">
        <v>4697</v>
      </c>
      <c r="K1442">
        <v>14</v>
      </c>
      <c r="L1442" t="s">
        <v>4691</v>
      </c>
      <c r="M1442" t="s">
        <v>4444</v>
      </c>
      <c r="N1442" t="s">
        <v>4668</v>
      </c>
      <c r="O1442" t="s">
        <v>98</v>
      </c>
      <c r="P1442" t="s">
        <v>99</v>
      </c>
      <c r="Q1442">
        <f t="shared" si="348"/>
        <v>31</v>
      </c>
      <c r="R1442" s="3">
        <v>575000</v>
      </c>
      <c r="S1442" s="3">
        <v>95833.333333333328</v>
      </c>
      <c r="T1442" s="20">
        <v>0</v>
      </c>
      <c r="U1442" s="3">
        <f t="shared" si="344"/>
        <v>0</v>
      </c>
      <c r="V1442" s="21"/>
      <c r="W1442" s="3">
        <v>2303.6858974358975</v>
      </c>
      <c r="X1442" s="3">
        <v>1331.0185185185185</v>
      </c>
      <c r="Y1442" s="22">
        <v>239.58333333333331</v>
      </c>
      <c r="Z1442">
        <v>75</v>
      </c>
      <c r="AB1442" s="3">
        <v>0</v>
      </c>
      <c r="AC1442" s="3">
        <v>4167</v>
      </c>
      <c r="AD1442" s="3">
        <f t="shared" si="354"/>
        <v>103949.62108262107</v>
      </c>
      <c r="AE1442" s="3">
        <v>7046.666666666667</v>
      </c>
      <c r="AG1442" s="3">
        <f t="shared" si="349"/>
        <v>110996.28774928775</v>
      </c>
      <c r="AJ1442" s="3">
        <v>0</v>
      </c>
      <c r="AK1442" t="s">
        <v>100</v>
      </c>
      <c r="AM1442" s="23">
        <v>0.1</v>
      </c>
      <c r="AN1442" s="24">
        <f t="shared" si="355"/>
        <v>110996.28774928775</v>
      </c>
      <c r="AO1442" s="25">
        <f t="shared" si="345"/>
        <v>11099.628774928775</v>
      </c>
      <c r="AP1442" s="3">
        <f t="shared" si="356"/>
        <v>29700</v>
      </c>
      <c r="AQ1442" s="24">
        <f t="shared" si="346"/>
        <v>2970</v>
      </c>
      <c r="AR1442" s="24">
        <f t="shared" si="347"/>
        <v>154765.91652421653</v>
      </c>
      <c r="AS1442" s="24">
        <f t="shared" si="350"/>
        <v>140696.28774928773</v>
      </c>
      <c r="AT1442" t="s">
        <v>101</v>
      </c>
      <c r="AU1442" t="s">
        <v>101</v>
      </c>
      <c r="AV1442" t="s">
        <v>101</v>
      </c>
      <c r="AW1442">
        <v>2063120</v>
      </c>
      <c r="AX1442" t="s">
        <v>102</v>
      </c>
      <c r="AY1442">
        <v>108.643</v>
      </c>
      <c r="AZ1442" s="3">
        <f t="shared" si="351"/>
        <v>1424.5364774924894</v>
      </c>
      <c r="BA1442" s="24">
        <f t="shared" si="352"/>
        <v>140696.28774928773</v>
      </c>
      <c r="BB1442" s="24">
        <f t="shared" si="353"/>
        <v>14069.628774928802</v>
      </c>
      <c r="BD1442" t="s">
        <v>103</v>
      </c>
      <c r="BE1442">
        <v>1</v>
      </c>
      <c r="BG1442" t="s">
        <v>5304</v>
      </c>
      <c r="BI1442" t="s">
        <v>4457</v>
      </c>
      <c r="BN1442" t="s">
        <v>5128</v>
      </c>
      <c r="BO1442" t="s">
        <v>5242</v>
      </c>
      <c r="BP1442" t="s">
        <v>5243</v>
      </c>
    </row>
    <row r="1443" spans="3:71" x14ac:dyDescent="0.2">
      <c r="C1443" t="s">
        <v>94</v>
      </c>
      <c r="E1443" t="s">
        <v>4458</v>
      </c>
      <c r="F1443" t="s">
        <v>4458</v>
      </c>
      <c r="G1443" t="s">
        <v>4459</v>
      </c>
      <c r="H1443" s="1">
        <v>46104</v>
      </c>
      <c r="J1443" t="s">
        <v>4678</v>
      </c>
      <c r="K1443">
        <v>15</v>
      </c>
      <c r="L1443" t="s">
        <v>4691</v>
      </c>
      <c r="M1443" t="s">
        <v>4444</v>
      </c>
      <c r="N1443" t="s">
        <v>4668</v>
      </c>
      <c r="O1443" t="s">
        <v>98</v>
      </c>
      <c r="P1443" t="s">
        <v>4445</v>
      </c>
      <c r="Q1443">
        <f t="shared" si="348"/>
        <v>9</v>
      </c>
      <c r="R1443" s="3">
        <v>800000</v>
      </c>
      <c r="S1443" s="3">
        <v>38709.677419354841</v>
      </c>
      <c r="T1443" s="20">
        <v>0</v>
      </c>
      <c r="U1443" s="3">
        <f t="shared" si="344"/>
        <v>0</v>
      </c>
      <c r="V1443" s="21"/>
      <c r="W1443" s="3">
        <v>3205.1282051282051</v>
      </c>
      <c r="X1443" s="3">
        <v>1851.851851851852</v>
      </c>
      <c r="Y1443" s="22">
        <v>333.33333333333337</v>
      </c>
      <c r="Z1443">
        <v>75</v>
      </c>
      <c r="AB1443" s="3">
        <v>0</v>
      </c>
      <c r="AC1443" s="3">
        <v>4167</v>
      </c>
      <c r="AD1443" s="3">
        <f t="shared" si="354"/>
        <v>48341.990809668234</v>
      </c>
      <c r="AE1443" s="3">
        <v>2045.8064516129032</v>
      </c>
      <c r="AG1443" s="3">
        <f t="shared" si="349"/>
        <v>50387.797261281135</v>
      </c>
      <c r="AJ1443" s="3">
        <v>0</v>
      </c>
      <c r="AK1443" t="s">
        <v>100</v>
      </c>
      <c r="AM1443" s="23">
        <v>0.1</v>
      </c>
      <c r="AN1443" s="24">
        <f t="shared" si="355"/>
        <v>50387.797261281135</v>
      </c>
      <c r="AO1443" s="25">
        <f t="shared" si="345"/>
        <v>5038.7797261281139</v>
      </c>
      <c r="AP1443" s="3">
        <f t="shared" si="356"/>
        <v>8622.5806451612916</v>
      </c>
      <c r="AQ1443" s="24">
        <f t="shared" si="346"/>
        <v>862.25806451612925</v>
      </c>
      <c r="AR1443" s="24">
        <f t="shared" si="347"/>
        <v>64911.415697086668</v>
      </c>
      <c r="AS1443" s="24">
        <f t="shared" si="350"/>
        <v>59010.377906442431</v>
      </c>
      <c r="AT1443" t="s">
        <v>4725</v>
      </c>
      <c r="AU1443" t="s">
        <v>174</v>
      </c>
      <c r="AV1443" t="s">
        <v>174</v>
      </c>
      <c r="AW1443" t="s">
        <v>4725</v>
      </c>
      <c r="AX1443" t="s">
        <v>169</v>
      </c>
      <c r="AY1443">
        <v>1</v>
      </c>
      <c r="AZ1443" s="3">
        <f t="shared" si="351"/>
        <v>64911.415697086668</v>
      </c>
      <c r="BA1443" s="24">
        <f t="shared" si="352"/>
        <v>59010.377906442431</v>
      </c>
      <c r="BB1443" s="24">
        <f t="shared" si="353"/>
        <v>5901.0377906442372</v>
      </c>
      <c r="BD1443" t="s">
        <v>170</v>
      </c>
      <c r="BE1443">
        <v>1</v>
      </c>
      <c r="BG1443" t="s">
        <v>170</v>
      </c>
      <c r="BN1443">
        <v>0</v>
      </c>
      <c r="BO1443">
        <v>0</v>
      </c>
      <c r="BP1443">
        <v>0</v>
      </c>
    </row>
    <row r="1444" spans="3:71" x14ac:dyDescent="0.2">
      <c r="C1444" t="s">
        <v>94</v>
      </c>
      <c r="E1444" t="s">
        <v>4460</v>
      </c>
      <c r="F1444" t="s">
        <v>4460</v>
      </c>
      <c r="G1444" t="s">
        <v>4461</v>
      </c>
      <c r="H1444" s="1">
        <v>46076</v>
      </c>
      <c r="J1444" t="s">
        <v>4708</v>
      </c>
      <c r="K1444">
        <v>12</v>
      </c>
      <c r="L1444" t="s">
        <v>4703</v>
      </c>
      <c r="M1444" t="s">
        <v>293</v>
      </c>
      <c r="N1444" t="s">
        <v>4668</v>
      </c>
      <c r="O1444" t="s">
        <v>98</v>
      </c>
      <c r="P1444" t="s">
        <v>4445</v>
      </c>
      <c r="Q1444">
        <f t="shared" si="348"/>
        <v>31</v>
      </c>
      <c r="R1444" s="3">
        <v>430000</v>
      </c>
      <c r="S1444" s="3">
        <v>71666.666666666672</v>
      </c>
      <c r="T1444" s="20">
        <v>0</v>
      </c>
      <c r="U1444" s="3">
        <f t="shared" si="344"/>
        <v>0</v>
      </c>
      <c r="V1444" s="21"/>
      <c r="W1444" s="3">
        <v>1722.7564102564102</v>
      </c>
      <c r="X1444" s="3">
        <v>995.37037037037044</v>
      </c>
      <c r="Y1444" s="22">
        <v>179.16666666666669</v>
      </c>
      <c r="Z1444">
        <v>75</v>
      </c>
      <c r="AB1444" s="3">
        <v>0</v>
      </c>
      <c r="AC1444" s="3">
        <v>4167</v>
      </c>
      <c r="AD1444" s="3">
        <f t="shared" si="354"/>
        <v>78805.960113960115</v>
      </c>
      <c r="AE1444" s="3">
        <v>5687.5</v>
      </c>
      <c r="AG1444" s="3">
        <f t="shared" si="349"/>
        <v>84493.460113960115</v>
      </c>
      <c r="AJ1444" s="3">
        <v>0</v>
      </c>
      <c r="AK1444" t="s">
        <v>100</v>
      </c>
      <c r="AM1444" s="23">
        <v>8.5000000000000006E-2</v>
      </c>
      <c r="AN1444" s="24">
        <f t="shared" si="355"/>
        <v>84493.460113960115</v>
      </c>
      <c r="AO1444" s="25">
        <f t="shared" si="345"/>
        <v>7181.9441096866103</v>
      </c>
      <c r="AP1444" s="3">
        <f t="shared" si="356"/>
        <v>29700</v>
      </c>
      <c r="AQ1444" s="24">
        <f t="shared" si="346"/>
        <v>2524.5</v>
      </c>
      <c r="AR1444" s="24">
        <f t="shared" si="347"/>
        <v>123899.90422364672</v>
      </c>
      <c r="AS1444" s="24">
        <f t="shared" si="350"/>
        <v>114193.46011396011</v>
      </c>
      <c r="AT1444" t="s">
        <v>134</v>
      </c>
      <c r="AU1444" t="s">
        <v>134</v>
      </c>
      <c r="AV1444" t="s">
        <v>135</v>
      </c>
      <c r="AW1444">
        <v>90264</v>
      </c>
      <c r="AX1444" t="s">
        <v>136</v>
      </c>
      <c r="AY1444">
        <v>94.088300000000004</v>
      </c>
      <c r="AZ1444" s="3">
        <f t="shared" si="351"/>
        <v>1316.8470917600457</v>
      </c>
      <c r="BA1444" s="24">
        <f t="shared" si="352"/>
        <v>114193.46011396011</v>
      </c>
      <c r="BB1444" s="24">
        <f t="shared" si="353"/>
        <v>9706.4441096866067</v>
      </c>
      <c r="BD1444" t="s">
        <v>103</v>
      </c>
      <c r="BE1444">
        <v>1</v>
      </c>
      <c r="BG1444" t="s">
        <v>5305</v>
      </c>
      <c r="BI1444" t="s">
        <v>199</v>
      </c>
      <c r="BN1444" t="s">
        <v>5277</v>
      </c>
      <c r="BO1444" t="s">
        <v>5278</v>
      </c>
      <c r="BP1444" t="s">
        <v>5279</v>
      </c>
      <c r="BS1444" t="e">
        <f>_xlfn.XLOOKUP(AV1444,#REF!,#REF!)</f>
        <v>#REF!</v>
      </c>
    </row>
    <row r="1445" spans="3:71" x14ac:dyDescent="0.2">
      <c r="C1445" t="s">
        <v>94</v>
      </c>
      <c r="E1445" t="s">
        <v>4462</v>
      </c>
      <c r="F1445" t="s">
        <v>4462</v>
      </c>
      <c r="G1445" t="s">
        <v>4463</v>
      </c>
      <c r="H1445" s="1">
        <v>46099</v>
      </c>
      <c r="J1445" t="s">
        <v>4697</v>
      </c>
      <c r="K1445">
        <v>14</v>
      </c>
      <c r="L1445" t="s">
        <v>4616</v>
      </c>
      <c r="M1445" t="s">
        <v>4464</v>
      </c>
      <c r="N1445" t="s">
        <v>4668</v>
      </c>
      <c r="O1445" t="s">
        <v>98</v>
      </c>
      <c r="P1445" t="s">
        <v>4445</v>
      </c>
      <c r="Q1445">
        <f t="shared" si="348"/>
        <v>14</v>
      </c>
      <c r="R1445" s="3">
        <v>900000</v>
      </c>
      <c r="S1445" s="3">
        <v>67741.93548387097</v>
      </c>
      <c r="T1445" s="20">
        <v>0</v>
      </c>
      <c r="U1445" s="3">
        <f t="shared" si="344"/>
        <v>0</v>
      </c>
      <c r="V1445" s="21"/>
      <c r="W1445" s="3">
        <v>3605.7692307692309</v>
      </c>
      <c r="X1445" s="3">
        <v>2083.3333333333335</v>
      </c>
      <c r="Y1445" s="22">
        <v>375</v>
      </c>
      <c r="Z1445">
        <v>75</v>
      </c>
      <c r="AB1445" s="3">
        <v>0</v>
      </c>
      <c r="AC1445" s="3">
        <v>4167</v>
      </c>
      <c r="AD1445" s="3">
        <f t="shared" si="354"/>
        <v>78048.038047973532</v>
      </c>
      <c r="AE1445" s="3">
        <v>5601.1290322580644</v>
      </c>
      <c r="AG1445" s="3">
        <f t="shared" si="349"/>
        <v>83649.167080231593</v>
      </c>
      <c r="AJ1445" s="3">
        <v>0</v>
      </c>
      <c r="AK1445" t="s">
        <v>100</v>
      </c>
      <c r="AM1445" s="23">
        <v>0.05</v>
      </c>
      <c r="AN1445" s="24">
        <f t="shared" si="355"/>
        <v>83649.167080231593</v>
      </c>
      <c r="AO1445" s="25">
        <f t="shared" si="345"/>
        <v>4182.45835401158</v>
      </c>
      <c r="AP1445" s="3">
        <f t="shared" si="356"/>
        <v>13412.903225806453</v>
      </c>
      <c r="AQ1445" s="24">
        <f t="shared" si="346"/>
        <v>670.64516129032268</v>
      </c>
      <c r="AR1445" s="24">
        <f t="shared" si="347"/>
        <v>101915.17382133995</v>
      </c>
      <c r="AS1445" s="24">
        <f t="shared" si="350"/>
        <v>97062.070306038047</v>
      </c>
      <c r="AT1445" t="s">
        <v>101</v>
      </c>
      <c r="AU1445" t="s">
        <v>101</v>
      </c>
      <c r="AV1445" t="s">
        <v>101</v>
      </c>
      <c r="AW1445">
        <v>1007600</v>
      </c>
      <c r="AX1445" t="s">
        <v>102</v>
      </c>
      <c r="AY1445">
        <v>108.643</v>
      </c>
      <c r="AZ1445" s="3">
        <f t="shared" si="351"/>
        <v>938.07400220299462</v>
      </c>
      <c r="BA1445" s="24">
        <f t="shared" si="352"/>
        <v>97062.070306038047</v>
      </c>
      <c r="BB1445" s="24">
        <f t="shared" si="353"/>
        <v>4853.1035153019038</v>
      </c>
      <c r="BD1445" t="s">
        <v>103</v>
      </c>
      <c r="BE1445">
        <v>1</v>
      </c>
      <c r="BG1445" t="s">
        <v>5304</v>
      </c>
      <c r="BI1445" t="s">
        <v>516</v>
      </c>
      <c r="BN1445">
        <v>0</v>
      </c>
      <c r="BO1445">
        <v>0</v>
      </c>
      <c r="BP1445">
        <v>0</v>
      </c>
    </row>
    <row r="1446" spans="3:71" x14ac:dyDescent="0.2">
      <c r="C1446" t="s">
        <v>94</v>
      </c>
      <c r="E1446" t="s">
        <v>4465</v>
      </c>
      <c r="F1446" t="s">
        <v>4465</v>
      </c>
      <c r="G1446" t="s">
        <v>4466</v>
      </c>
      <c r="H1446" s="1">
        <v>46057</v>
      </c>
      <c r="J1446" t="s">
        <v>4778</v>
      </c>
      <c r="K1446">
        <v>11</v>
      </c>
      <c r="L1446" t="s">
        <v>4667</v>
      </c>
      <c r="M1446" t="s">
        <v>3984</v>
      </c>
      <c r="N1446" t="s">
        <v>4668</v>
      </c>
      <c r="O1446" t="s">
        <v>98</v>
      </c>
      <c r="P1446" t="s">
        <v>99</v>
      </c>
      <c r="Q1446">
        <f t="shared" si="348"/>
        <v>31</v>
      </c>
      <c r="R1446" s="3">
        <v>355000</v>
      </c>
      <c r="S1446" s="3">
        <v>59166.666666666664</v>
      </c>
      <c r="T1446" s="20">
        <v>0</v>
      </c>
      <c r="U1446" s="3">
        <f t="shared" si="344"/>
        <v>0</v>
      </c>
      <c r="V1446" s="21"/>
      <c r="W1446" s="3">
        <v>1422.2756410256409</v>
      </c>
      <c r="X1446" s="3">
        <v>821.75925925925924</v>
      </c>
      <c r="Y1446" s="22">
        <v>147.91666666666666</v>
      </c>
      <c r="Z1446">
        <v>75</v>
      </c>
      <c r="AB1446" s="3">
        <v>0</v>
      </c>
      <c r="AC1446" s="3">
        <v>4167</v>
      </c>
      <c r="AD1446" s="3">
        <f t="shared" si="354"/>
        <v>65800.618233618239</v>
      </c>
      <c r="AE1446" s="3">
        <v>4154.166666666667</v>
      </c>
      <c r="AG1446" s="3">
        <f t="shared" si="349"/>
        <v>69954.784900284911</v>
      </c>
      <c r="AJ1446" s="3">
        <v>0</v>
      </c>
      <c r="AK1446" t="s">
        <v>100</v>
      </c>
      <c r="AM1446" s="23">
        <v>0.05</v>
      </c>
      <c r="AN1446" s="24">
        <f t="shared" si="355"/>
        <v>69954.784900284911</v>
      </c>
      <c r="AO1446" s="25">
        <f t="shared" si="345"/>
        <v>3497.7392450142456</v>
      </c>
      <c r="AP1446" s="3">
        <f t="shared" si="356"/>
        <v>29700</v>
      </c>
      <c r="AQ1446" s="24">
        <f t="shared" si="346"/>
        <v>1485</v>
      </c>
      <c r="AR1446" s="24">
        <f t="shared" si="347"/>
        <v>104637.52414529916</v>
      </c>
      <c r="AS1446" s="24">
        <f t="shared" si="350"/>
        <v>99654.784900284911</v>
      </c>
      <c r="AT1446" t="s">
        <v>134</v>
      </c>
      <c r="AU1446" t="s">
        <v>134</v>
      </c>
      <c r="AV1446" t="s">
        <v>135</v>
      </c>
      <c r="AW1446">
        <v>35879</v>
      </c>
      <c r="AX1446" t="s">
        <v>136</v>
      </c>
      <c r="AY1446">
        <v>94.088300000000004</v>
      </c>
      <c r="AZ1446" s="3">
        <f t="shared" si="351"/>
        <v>1112.1204671069534</v>
      </c>
      <c r="BA1446" s="24">
        <f t="shared" si="352"/>
        <v>99654.784900284911</v>
      </c>
      <c r="BB1446" s="24">
        <f t="shared" si="353"/>
        <v>4982.7392450142506</v>
      </c>
      <c r="BD1446" t="s">
        <v>103</v>
      </c>
      <c r="BE1446">
        <v>1</v>
      </c>
      <c r="BG1446" t="s">
        <v>5305</v>
      </c>
      <c r="BI1446" t="s">
        <v>144</v>
      </c>
      <c r="BN1446" t="s">
        <v>5145</v>
      </c>
      <c r="BO1446" t="s">
        <v>5259</v>
      </c>
      <c r="BP1446" t="s">
        <v>5260</v>
      </c>
      <c r="BS1446" t="e">
        <f>_xlfn.XLOOKUP(AV1446,#REF!,#REF!)</f>
        <v>#REF!</v>
      </c>
    </row>
    <row r="1447" spans="3:71" x14ac:dyDescent="0.2">
      <c r="C1447" t="s">
        <v>94</v>
      </c>
      <c r="E1447" t="s">
        <v>4467</v>
      </c>
      <c r="F1447" t="s">
        <v>4467</v>
      </c>
      <c r="G1447" t="s">
        <v>4468</v>
      </c>
      <c r="H1447" s="1">
        <v>46062</v>
      </c>
      <c r="J1447" t="s">
        <v>4678</v>
      </c>
      <c r="K1447">
        <v>15</v>
      </c>
      <c r="L1447" t="s">
        <v>4691</v>
      </c>
      <c r="M1447" t="s">
        <v>4444</v>
      </c>
      <c r="N1447" t="s">
        <v>4668</v>
      </c>
      <c r="O1447" t="s">
        <v>98</v>
      </c>
      <c r="P1447" t="s">
        <v>99</v>
      </c>
      <c r="Q1447">
        <f t="shared" si="348"/>
        <v>31</v>
      </c>
      <c r="R1447" s="3">
        <v>1050000</v>
      </c>
      <c r="S1447" s="3">
        <v>175000</v>
      </c>
      <c r="T1447" s="20">
        <v>0</v>
      </c>
      <c r="U1447" s="3">
        <f t="shared" si="344"/>
        <v>0</v>
      </c>
      <c r="V1447" s="21"/>
      <c r="W1447" s="3">
        <v>4206.7307692307686</v>
      </c>
      <c r="X1447" s="3">
        <v>2430.5555555555557</v>
      </c>
      <c r="Y1447" s="22">
        <v>437.5</v>
      </c>
      <c r="Z1447">
        <v>75</v>
      </c>
      <c r="AB1447" s="3">
        <v>0</v>
      </c>
      <c r="AC1447" s="3">
        <v>4167</v>
      </c>
      <c r="AD1447" s="3">
        <f t="shared" si="354"/>
        <v>186316.78632478634</v>
      </c>
      <c r="AE1447" s="3">
        <v>7046.666666666667</v>
      </c>
      <c r="AG1447" s="3">
        <f t="shared" si="349"/>
        <v>193363.452991453</v>
      </c>
      <c r="AJ1447" s="3">
        <v>0</v>
      </c>
      <c r="AK1447" t="s">
        <v>100</v>
      </c>
      <c r="AM1447" s="23">
        <v>0.1</v>
      </c>
      <c r="AN1447" s="24">
        <f t="shared" si="355"/>
        <v>193363.452991453</v>
      </c>
      <c r="AO1447" s="25">
        <f t="shared" si="345"/>
        <v>19336.345299145301</v>
      </c>
      <c r="AP1447" s="3">
        <f t="shared" si="356"/>
        <v>29700</v>
      </c>
      <c r="AQ1447" s="24">
        <f t="shared" si="346"/>
        <v>2970</v>
      </c>
      <c r="AR1447" s="24">
        <f t="shared" si="347"/>
        <v>245369.79829059829</v>
      </c>
      <c r="AS1447" s="24">
        <f t="shared" si="350"/>
        <v>223063.452991453</v>
      </c>
      <c r="AT1447" t="s">
        <v>134</v>
      </c>
      <c r="AU1447" t="s">
        <v>134</v>
      </c>
      <c r="AV1447" t="s">
        <v>135</v>
      </c>
      <c r="AW1447">
        <v>37208</v>
      </c>
      <c r="AX1447" t="s">
        <v>136</v>
      </c>
      <c r="AY1447">
        <v>94.088300000000004</v>
      </c>
      <c r="AZ1447" s="3">
        <f t="shared" si="351"/>
        <v>2607.8672724514981</v>
      </c>
      <c r="BA1447" s="24">
        <f t="shared" si="352"/>
        <v>223063.452991453</v>
      </c>
      <c r="BB1447" s="24">
        <f t="shared" si="353"/>
        <v>22306.345299145294</v>
      </c>
      <c r="BD1447" t="s">
        <v>103</v>
      </c>
      <c r="BE1447">
        <v>1</v>
      </c>
      <c r="BG1447" t="s">
        <v>5305</v>
      </c>
      <c r="BI1447" t="s">
        <v>435</v>
      </c>
      <c r="BN1447" t="s">
        <v>5234</v>
      </c>
      <c r="BO1447" t="s">
        <v>5235</v>
      </c>
      <c r="BP1447" t="s">
        <v>5236</v>
      </c>
      <c r="BS1447" t="e">
        <f>_xlfn.XLOOKUP(AV1447,#REF!,#REF!)</f>
        <v>#REF!</v>
      </c>
    </row>
    <row r="1448" spans="3:71" x14ac:dyDescent="0.2">
      <c r="C1448" t="s">
        <v>94</v>
      </c>
      <c r="E1448" t="s">
        <v>4469</v>
      </c>
      <c r="F1448" t="s">
        <v>4469</v>
      </c>
      <c r="G1448" t="s">
        <v>4470</v>
      </c>
      <c r="H1448" s="1">
        <v>46069</v>
      </c>
      <c r="J1448" t="s">
        <v>4708</v>
      </c>
      <c r="K1448">
        <v>12</v>
      </c>
      <c r="L1448" t="s">
        <v>4703</v>
      </c>
      <c r="M1448" t="s">
        <v>293</v>
      </c>
      <c r="N1448" t="s">
        <v>4668</v>
      </c>
      <c r="O1448" t="s">
        <v>98</v>
      </c>
      <c r="P1448" t="s">
        <v>99</v>
      </c>
      <c r="Q1448">
        <f t="shared" si="348"/>
        <v>31</v>
      </c>
      <c r="R1448" s="3">
        <v>507000</v>
      </c>
      <c r="S1448" s="3">
        <v>84500</v>
      </c>
      <c r="T1448" s="20">
        <v>0</v>
      </c>
      <c r="U1448" s="3">
        <f t="shared" si="344"/>
        <v>0</v>
      </c>
      <c r="V1448" s="21"/>
      <c r="W1448" s="3">
        <v>2031.25</v>
      </c>
      <c r="X1448" s="3">
        <v>1173.6111111111111</v>
      </c>
      <c r="Y1448" s="22">
        <v>211.25</v>
      </c>
      <c r="Z1448">
        <v>75</v>
      </c>
      <c r="AB1448" s="3">
        <v>0</v>
      </c>
      <c r="AC1448" s="3">
        <v>4167</v>
      </c>
      <c r="AD1448" s="3">
        <f t="shared" si="354"/>
        <v>92158.111111111109</v>
      </c>
      <c r="AE1448" s="3">
        <v>5687.5</v>
      </c>
      <c r="AG1448" s="3">
        <f t="shared" si="349"/>
        <v>97845.611111111109</v>
      </c>
      <c r="AJ1448" s="3">
        <v>0</v>
      </c>
      <c r="AK1448" t="s">
        <v>100</v>
      </c>
      <c r="AM1448" s="23">
        <v>8.5000000000000006E-2</v>
      </c>
      <c r="AN1448" s="24">
        <f t="shared" si="355"/>
        <v>97845.611111111109</v>
      </c>
      <c r="AO1448" s="25">
        <f t="shared" si="345"/>
        <v>8316.8769444444442</v>
      </c>
      <c r="AP1448" s="3">
        <f t="shared" si="356"/>
        <v>29700</v>
      </c>
      <c r="AQ1448" s="24">
        <f t="shared" si="346"/>
        <v>2524.5</v>
      </c>
      <c r="AR1448" s="24">
        <f t="shared" si="347"/>
        <v>138386.98805555556</v>
      </c>
      <c r="AS1448" s="24">
        <f t="shared" si="350"/>
        <v>127545.61111111111</v>
      </c>
      <c r="AT1448" t="s">
        <v>4779</v>
      </c>
      <c r="AU1448" t="s">
        <v>188</v>
      </c>
      <c r="AV1448" t="s">
        <v>189</v>
      </c>
      <c r="AW1448">
        <v>6391</v>
      </c>
      <c r="AX1448" t="s">
        <v>190</v>
      </c>
      <c r="AY1448">
        <v>65.109899999999996</v>
      </c>
      <c r="AZ1448" s="3">
        <f t="shared" si="351"/>
        <v>2125.4369620527073</v>
      </c>
      <c r="BA1448" s="24">
        <f t="shared" si="352"/>
        <v>127545.61111111111</v>
      </c>
      <c r="BB1448" s="24">
        <f t="shared" si="353"/>
        <v>10841.376944444448</v>
      </c>
      <c r="BD1448" t="s">
        <v>103</v>
      </c>
      <c r="BE1448">
        <v>1</v>
      </c>
      <c r="BG1448" t="s">
        <v>5308</v>
      </c>
      <c r="BI1448" t="s">
        <v>312</v>
      </c>
      <c r="BN1448" t="s">
        <v>5248</v>
      </c>
      <c r="BO1448" t="s">
        <v>5249</v>
      </c>
      <c r="BP1448" t="s">
        <v>5250</v>
      </c>
      <c r="BS1448" t="e">
        <f>_xlfn.XLOOKUP(AV1448,#REF!,#REF!)</f>
        <v>#REF!</v>
      </c>
    </row>
    <row r="1449" spans="3:71" x14ac:dyDescent="0.2">
      <c r="C1449" t="s">
        <v>94</v>
      </c>
      <c r="E1449" t="s">
        <v>4471</v>
      </c>
      <c r="F1449" t="s">
        <v>4471</v>
      </c>
      <c r="G1449" t="s">
        <v>4472</v>
      </c>
      <c r="H1449" s="1">
        <v>46069</v>
      </c>
      <c r="J1449" t="s">
        <v>4678</v>
      </c>
      <c r="K1449">
        <v>15</v>
      </c>
      <c r="L1449" t="s">
        <v>4703</v>
      </c>
      <c r="M1449" t="s">
        <v>293</v>
      </c>
      <c r="N1449" t="s">
        <v>4911</v>
      </c>
      <c r="O1449" t="s">
        <v>98</v>
      </c>
      <c r="P1449" t="s">
        <v>99</v>
      </c>
      <c r="Q1449">
        <f t="shared" si="348"/>
        <v>31</v>
      </c>
      <c r="R1449" s="3">
        <v>775000</v>
      </c>
      <c r="S1449" s="3">
        <v>129166.66666666667</v>
      </c>
      <c r="T1449" s="20">
        <v>0</v>
      </c>
      <c r="U1449" s="3">
        <f t="shared" si="344"/>
        <v>0</v>
      </c>
      <c r="V1449" s="21"/>
      <c r="W1449" s="3">
        <v>3104.9679487179487</v>
      </c>
      <c r="X1449" s="3">
        <v>1793.9814814814815</v>
      </c>
      <c r="Y1449" s="22">
        <v>322.91666666666669</v>
      </c>
      <c r="Z1449">
        <v>75</v>
      </c>
      <c r="AB1449" s="3">
        <v>0</v>
      </c>
      <c r="AC1449" s="3">
        <v>4167</v>
      </c>
      <c r="AD1449" s="3">
        <f t="shared" si="354"/>
        <v>138630.53276353277</v>
      </c>
      <c r="AE1449" s="3">
        <v>5687.5</v>
      </c>
      <c r="AG1449" s="3">
        <f t="shared" si="349"/>
        <v>144318.03276353277</v>
      </c>
      <c r="AJ1449" s="3">
        <v>0</v>
      </c>
      <c r="AK1449" t="s">
        <v>100</v>
      </c>
      <c r="AM1449" s="23">
        <v>8.5000000000000006E-2</v>
      </c>
      <c r="AN1449" s="24">
        <f t="shared" si="355"/>
        <v>144318.03276353277</v>
      </c>
      <c r="AO1449" s="25">
        <f t="shared" si="345"/>
        <v>12267.032784900286</v>
      </c>
      <c r="AP1449" s="3">
        <v>0</v>
      </c>
      <c r="AQ1449" s="24">
        <f t="shared" si="346"/>
        <v>0</v>
      </c>
      <c r="AR1449" s="24">
        <f t="shared" si="347"/>
        <v>156585.06554843305</v>
      </c>
      <c r="AS1449" s="24">
        <f t="shared" si="350"/>
        <v>144318.03276353277</v>
      </c>
      <c r="AT1449" t="s">
        <v>4779</v>
      </c>
      <c r="AU1449" t="s">
        <v>1837</v>
      </c>
      <c r="AV1449" t="s">
        <v>1838</v>
      </c>
      <c r="AW1449">
        <v>6390</v>
      </c>
      <c r="AX1449" t="s">
        <v>169</v>
      </c>
      <c r="AY1449">
        <v>1</v>
      </c>
      <c r="AZ1449" s="3">
        <f t="shared" si="351"/>
        <v>156585.06554843305</v>
      </c>
      <c r="BA1449" s="24">
        <f t="shared" si="352"/>
        <v>144318.03276353277</v>
      </c>
      <c r="BB1449" s="24">
        <f t="shared" si="353"/>
        <v>12267.032784900279</v>
      </c>
      <c r="BD1449" t="s">
        <v>103</v>
      </c>
      <c r="BE1449">
        <v>1</v>
      </c>
      <c r="BG1449" t="s">
        <v>5317</v>
      </c>
      <c r="BI1449" t="s">
        <v>471</v>
      </c>
      <c r="BN1449" t="s">
        <v>5245</v>
      </c>
      <c r="BO1449" t="s">
        <v>5246</v>
      </c>
      <c r="BP1449" t="s">
        <v>5247</v>
      </c>
      <c r="BS1449" t="e">
        <f>_xlfn.XLOOKUP(AV1449,#REF!,#REF!)</f>
        <v>#REF!</v>
      </c>
    </row>
    <row r="1450" spans="3:71" x14ac:dyDescent="0.2">
      <c r="C1450" t="s">
        <v>94</v>
      </c>
      <c r="E1450" t="s">
        <v>4473</v>
      </c>
      <c r="F1450" t="s">
        <v>4473</v>
      </c>
      <c r="G1450" t="s">
        <v>4474</v>
      </c>
      <c r="H1450" s="1">
        <v>46069</v>
      </c>
      <c r="J1450" t="s">
        <v>4702</v>
      </c>
      <c r="K1450">
        <v>13</v>
      </c>
      <c r="L1450" t="s">
        <v>4791</v>
      </c>
      <c r="M1450" t="s">
        <v>4579</v>
      </c>
      <c r="N1450" t="s">
        <v>4668</v>
      </c>
      <c r="O1450" t="s">
        <v>98</v>
      </c>
      <c r="P1450" t="s">
        <v>99</v>
      </c>
      <c r="Q1450">
        <f t="shared" si="348"/>
        <v>31</v>
      </c>
      <c r="R1450" s="3">
        <v>470000</v>
      </c>
      <c r="S1450" s="3">
        <v>78333.333333333328</v>
      </c>
      <c r="T1450" s="20">
        <v>0</v>
      </c>
      <c r="U1450" s="3">
        <f t="shared" si="344"/>
        <v>0</v>
      </c>
      <c r="V1450" s="21"/>
      <c r="W1450" s="3">
        <v>1883.0128205128203</v>
      </c>
      <c r="X1450" s="3">
        <v>1087.9629629629628</v>
      </c>
      <c r="Y1450" s="22">
        <v>195.83333333333331</v>
      </c>
      <c r="Z1450">
        <v>75</v>
      </c>
      <c r="AB1450" s="3">
        <v>0</v>
      </c>
      <c r="AC1450" s="3">
        <v>4167</v>
      </c>
      <c r="AD1450" s="3">
        <f t="shared" si="354"/>
        <v>85742.142450142448</v>
      </c>
      <c r="AE1450" s="3">
        <v>23570.833333333332</v>
      </c>
      <c r="AG1450" s="3">
        <f t="shared" si="349"/>
        <v>109312.97578347578</v>
      </c>
      <c r="AJ1450" s="3">
        <v>0</v>
      </c>
      <c r="AK1450" t="s">
        <v>100</v>
      </c>
      <c r="AM1450" s="23">
        <v>8.5000000000000006E-2</v>
      </c>
      <c r="AN1450" s="24">
        <f t="shared" si="355"/>
        <v>109312.97578347578</v>
      </c>
      <c r="AO1450" s="25">
        <f t="shared" si="345"/>
        <v>9291.6029415954417</v>
      </c>
      <c r="AP1450" s="3">
        <f t="shared" ref="AP1450:AP1459" si="357">+(29700/31)*Q1450</f>
        <v>29700</v>
      </c>
      <c r="AQ1450" s="24">
        <f t="shared" si="346"/>
        <v>2524.5</v>
      </c>
      <c r="AR1450" s="24">
        <f t="shared" si="347"/>
        <v>150829.07872507122</v>
      </c>
      <c r="AS1450" s="24">
        <f t="shared" si="350"/>
        <v>139012.97578347579</v>
      </c>
      <c r="AT1450" t="s">
        <v>134</v>
      </c>
      <c r="AU1450" t="s">
        <v>134</v>
      </c>
      <c r="AV1450" t="s">
        <v>135</v>
      </c>
      <c r="AW1450">
        <v>35921</v>
      </c>
      <c r="AX1450" t="s">
        <v>136</v>
      </c>
      <c r="AY1450">
        <v>94.088300000000004</v>
      </c>
      <c r="AZ1450" s="3">
        <f t="shared" si="351"/>
        <v>1603.0588152307057</v>
      </c>
      <c r="BA1450" s="24">
        <f t="shared" si="352"/>
        <v>139012.97578347579</v>
      </c>
      <c r="BB1450" s="24">
        <f t="shared" si="353"/>
        <v>11816.102941595425</v>
      </c>
      <c r="BD1450" t="s">
        <v>103</v>
      </c>
      <c r="BE1450">
        <v>1</v>
      </c>
      <c r="BG1450" t="s">
        <v>5305</v>
      </c>
      <c r="BI1450" t="s">
        <v>209</v>
      </c>
      <c r="BN1450" t="s">
        <v>5280</v>
      </c>
      <c r="BO1450" t="s">
        <v>5281</v>
      </c>
      <c r="BP1450" t="s">
        <v>5282</v>
      </c>
      <c r="BS1450" t="e">
        <f>_xlfn.XLOOKUP(AV1450,#REF!,#REF!)</f>
        <v>#REF!</v>
      </c>
    </row>
    <row r="1451" spans="3:71" x14ac:dyDescent="0.2">
      <c r="C1451" t="s">
        <v>94</v>
      </c>
      <c r="E1451" t="s">
        <v>4475</v>
      </c>
      <c r="F1451" t="s">
        <v>4475</v>
      </c>
      <c r="G1451" t="s">
        <v>4476</v>
      </c>
      <c r="H1451" s="1">
        <v>46072</v>
      </c>
      <c r="J1451" t="s">
        <v>4702</v>
      </c>
      <c r="K1451">
        <v>13</v>
      </c>
      <c r="L1451" t="s">
        <v>4791</v>
      </c>
      <c r="M1451" t="s">
        <v>4579</v>
      </c>
      <c r="N1451" t="s">
        <v>4668</v>
      </c>
      <c r="O1451" t="s">
        <v>98</v>
      </c>
      <c r="P1451" t="s">
        <v>99</v>
      </c>
      <c r="Q1451">
        <f t="shared" si="348"/>
        <v>31</v>
      </c>
      <c r="R1451" s="3">
        <v>500000</v>
      </c>
      <c r="S1451" s="3">
        <v>83333.333333333328</v>
      </c>
      <c r="T1451" s="20">
        <v>0</v>
      </c>
      <c r="U1451" s="3">
        <f t="shared" si="344"/>
        <v>0</v>
      </c>
      <c r="V1451" s="21"/>
      <c r="W1451" s="3">
        <v>2003.2051282051279</v>
      </c>
      <c r="X1451" s="3">
        <v>1157.4074074074074</v>
      </c>
      <c r="Y1451" s="22">
        <v>208.33333333333331</v>
      </c>
      <c r="Z1451">
        <v>75</v>
      </c>
      <c r="AB1451" s="3">
        <v>0</v>
      </c>
      <c r="AC1451" s="3">
        <v>4167</v>
      </c>
      <c r="AD1451" s="3">
        <f t="shared" si="354"/>
        <v>90944.279202279184</v>
      </c>
      <c r="AE1451" s="3">
        <v>23570.833333333332</v>
      </c>
      <c r="AG1451" s="3">
        <f t="shared" si="349"/>
        <v>114515.11253561251</v>
      </c>
      <c r="AJ1451" s="3">
        <v>0</v>
      </c>
      <c r="AK1451" t="s">
        <v>100</v>
      </c>
      <c r="AM1451" s="23">
        <v>8.5000000000000006E-2</v>
      </c>
      <c r="AN1451" s="24">
        <f t="shared" si="355"/>
        <v>114515.11253561251</v>
      </c>
      <c r="AO1451" s="25">
        <f t="shared" si="345"/>
        <v>9733.7845655270648</v>
      </c>
      <c r="AP1451" s="3">
        <f t="shared" si="357"/>
        <v>29700</v>
      </c>
      <c r="AQ1451" s="24">
        <f t="shared" si="346"/>
        <v>2524.5</v>
      </c>
      <c r="AR1451" s="24">
        <f t="shared" si="347"/>
        <v>156473.39710113959</v>
      </c>
      <c r="AS1451" s="24">
        <f t="shared" si="350"/>
        <v>144215.11253561251</v>
      </c>
      <c r="AT1451" t="s">
        <v>134</v>
      </c>
      <c r="AU1451" t="s">
        <v>134</v>
      </c>
      <c r="AV1451" t="s">
        <v>135</v>
      </c>
      <c r="AW1451">
        <v>35921</v>
      </c>
      <c r="AX1451" t="s">
        <v>136</v>
      </c>
      <c r="AY1451">
        <v>94.088300000000004</v>
      </c>
      <c r="AZ1451" s="3">
        <f t="shared" si="351"/>
        <v>1663.0484034799181</v>
      </c>
      <c r="BA1451" s="24">
        <f t="shared" si="352"/>
        <v>144215.11253561251</v>
      </c>
      <c r="BB1451" s="24">
        <f t="shared" si="353"/>
        <v>12258.284565527079</v>
      </c>
      <c r="BD1451" t="s">
        <v>103</v>
      </c>
      <c r="BE1451">
        <v>1</v>
      </c>
      <c r="BG1451" t="s">
        <v>5305</v>
      </c>
      <c r="BI1451" t="s">
        <v>209</v>
      </c>
      <c r="BN1451" t="s">
        <v>5280</v>
      </c>
      <c r="BO1451" t="s">
        <v>5281</v>
      </c>
      <c r="BP1451" t="s">
        <v>5282</v>
      </c>
      <c r="BS1451" t="e">
        <f>_xlfn.XLOOKUP(AV1451,#REF!,#REF!)</f>
        <v>#REF!</v>
      </c>
    </row>
    <row r="1452" spans="3:71" x14ac:dyDescent="0.2">
      <c r="C1452" t="s">
        <v>94</v>
      </c>
      <c r="E1452" t="s">
        <v>4477</v>
      </c>
      <c r="F1452" t="s">
        <v>4477</v>
      </c>
      <c r="G1452" t="s">
        <v>4478</v>
      </c>
      <c r="H1452" s="1">
        <v>46076</v>
      </c>
      <c r="J1452" t="s">
        <v>151</v>
      </c>
      <c r="K1452">
        <v>16</v>
      </c>
      <c r="L1452" t="s">
        <v>4691</v>
      </c>
      <c r="M1452" t="s">
        <v>4444</v>
      </c>
      <c r="N1452" t="s">
        <v>4668</v>
      </c>
      <c r="O1452" t="s">
        <v>98</v>
      </c>
      <c r="P1452" t="s">
        <v>4445</v>
      </c>
      <c r="Q1452">
        <f t="shared" si="348"/>
        <v>31</v>
      </c>
      <c r="R1452" s="3">
        <v>1300000</v>
      </c>
      <c r="S1452" s="3">
        <v>216666.66666666666</v>
      </c>
      <c r="T1452" s="20">
        <v>0</v>
      </c>
      <c r="U1452" s="3">
        <f t="shared" si="344"/>
        <v>0</v>
      </c>
      <c r="V1452" s="21"/>
      <c r="W1452" s="3">
        <v>5208.333333333333</v>
      </c>
      <c r="X1452" s="3">
        <v>3009.2592592592596</v>
      </c>
      <c r="Y1452" s="22">
        <v>541.66666666666663</v>
      </c>
      <c r="Z1452">
        <v>75</v>
      </c>
      <c r="AB1452" s="3">
        <v>0</v>
      </c>
      <c r="AC1452" s="3">
        <v>4167</v>
      </c>
      <c r="AD1452" s="3">
        <f t="shared" si="354"/>
        <v>229667.92592592593</v>
      </c>
      <c r="AE1452" s="3">
        <v>7046.666666666667</v>
      </c>
      <c r="AG1452" s="3">
        <f t="shared" si="349"/>
        <v>236714.59259259258</v>
      </c>
      <c r="AJ1452" s="3">
        <v>0</v>
      </c>
      <c r="AK1452" t="s">
        <v>100</v>
      </c>
      <c r="AM1452" s="23">
        <v>0.1</v>
      </c>
      <c r="AN1452" s="24">
        <f t="shared" si="355"/>
        <v>236714.59259259258</v>
      </c>
      <c r="AO1452" s="25">
        <f t="shared" si="345"/>
        <v>23671.45925925926</v>
      </c>
      <c r="AP1452" s="3">
        <f t="shared" si="357"/>
        <v>29700</v>
      </c>
      <c r="AQ1452" s="24">
        <f t="shared" si="346"/>
        <v>2970</v>
      </c>
      <c r="AR1452" s="24">
        <f t="shared" si="347"/>
        <v>293056.05185185187</v>
      </c>
      <c r="AS1452" s="24">
        <f t="shared" si="350"/>
        <v>266414.59259259258</v>
      </c>
      <c r="AT1452" t="s">
        <v>134</v>
      </c>
      <c r="AU1452" t="s">
        <v>134</v>
      </c>
      <c r="AV1452" t="s">
        <v>135</v>
      </c>
      <c r="AW1452">
        <v>37208</v>
      </c>
      <c r="AX1452" t="s">
        <v>136</v>
      </c>
      <c r="AY1452">
        <v>94.088300000000004</v>
      </c>
      <c r="AZ1452" s="3">
        <f t="shared" si="351"/>
        <v>3114.6917507474559</v>
      </c>
      <c r="BA1452" s="24">
        <f t="shared" si="352"/>
        <v>266414.59259259258</v>
      </c>
      <c r="BB1452" s="24">
        <f t="shared" si="353"/>
        <v>26641.459259259282</v>
      </c>
      <c r="BD1452" t="s">
        <v>103</v>
      </c>
      <c r="BE1452">
        <v>1</v>
      </c>
      <c r="BG1452" t="s">
        <v>5305</v>
      </c>
      <c r="BI1452" t="s">
        <v>598</v>
      </c>
      <c r="BN1452" t="s">
        <v>5128</v>
      </c>
      <c r="BO1452" t="s">
        <v>5283</v>
      </c>
      <c r="BP1452" t="s">
        <v>5284</v>
      </c>
      <c r="BS1452" t="e">
        <f>_xlfn.XLOOKUP(AV1452,#REF!,#REF!)</f>
        <v>#REF!</v>
      </c>
    </row>
    <row r="1453" spans="3:71" x14ac:dyDescent="0.2">
      <c r="C1453" t="s">
        <v>94</v>
      </c>
      <c r="E1453" t="s">
        <v>4479</v>
      </c>
      <c r="F1453" t="s">
        <v>4479</v>
      </c>
      <c r="G1453" t="s">
        <v>4480</v>
      </c>
      <c r="H1453" s="1">
        <v>46104</v>
      </c>
      <c r="J1453" t="s">
        <v>4678</v>
      </c>
      <c r="K1453">
        <v>15</v>
      </c>
      <c r="L1453" t="s">
        <v>4703</v>
      </c>
      <c r="M1453" t="s">
        <v>293</v>
      </c>
      <c r="N1453" t="s">
        <v>4668</v>
      </c>
      <c r="O1453" t="s">
        <v>98</v>
      </c>
      <c r="P1453" t="s">
        <v>4445</v>
      </c>
      <c r="Q1453">
        <f t="shared" si="348"/>
        <v>9</v>
      </c>
      <c r="R1453" s="3">
        <v>1050000</v>
      </c>
      <c r="S1453" s="3">
        <v>50806.451612903227</v>
      </c>
      <c r="T1453" s="20">
        <v>0</v>
      </c>
      <c r="U1453" s="3">
        <f t="shared" si="344"/>
        <v>0</v>
      </c>
      <c r="V1453" s="21"/>
      <c r="W1453" s="3">
        <v>4206.7307692307686</v>
      </c>
      <c r="X1453" s="3">
        <v>2430.5555555555557</v>
      </c>
      <c r="Y1453" s="22">
        <v>437.5</v>
      </c>
      <c r="Z1453">
        <v>75</v>
      </c>
      <c r="AB1453" s="3">
        <v>0</v>
      </c>
      <c r="AC1453" s="3">
        <v>4167</v>
      </c>
      <c r="AD1453" s="3">
        <f t="shared" si="354"/>
        <v>62123.237937689548</v>
      </c>
      <c r="AE1453" s="3">
        <v>1651.2096774193549</v>
      </c>
      <c r="AG1453" s="3">
        <f t="shared" si="349"/>
        <v>63774.447615108904</v>
      </c>
      <c r="AJ1453" s="3">
        <v>0</v>
      </c>
      <c r="AK1453" t="s">
        <v>100</v>
      </c>
      <c r="AM1453" s="23">
        <v>8.5000000000000006E-2</v>
      </c>
      <c r="AN1453" s="24">
        <f t="shared" si="355"/>
        <v>63774.447615108904</v>
      </c>
      <c r="AO1453" s="25">
        <f t="shared" si="345"/>
        <v>5420.8280472842571</v>
      </c>
      <c r="AP1453" s="3">
        <f t="shared" si="357"/>
        <v>8622.5806451612916</v>
      </c>
      <c r="AQ1453" s="24">
        <f t="shared" si="346"/>
        <v>732.91935483870986</v>
      </c>
      <c r="AR1453" s="24">
        <f t="shared" si="347"/>
        <v>78550.775662393164</v>
      </c>
      <c r="AS1453" s="24">
        <f t="shared" si="350"/>
        <v>72397.028260270192</v>
      </c>
      <c r="AT1453" t="s">
        <v>188</v>
      </c>
      <c r="AU1453" t="s">
        <v>188</v>
      </c>
      <c r="AV1453" t="s">
        <v>189</v>
      </c>
      <c r="AW1453">
        <v>6390</v>
      </c>
      <c r="AX1453" t="s">
        <v>190</v>
      </c>
      <c r="AY1453">
        <v>65.109899999999996</v>
      </c>
      <c r="AZ1453" s="3">
        <f t="shared" si="351"/>
        <v>1206.4336707995737</v>
      </c>
      <c r="BA1453" s="24">
        <f t="shared" si="352"/>
        <v>72397.028260270192</v>
      </c>
      <c r="BB1453" s="24">
        <f t="shared" si="353"/>
        <v>6153.7474021229718</v>
      </c>
      <c r="BD1453" t="s">
        <v>103</v>
      </c>
      <c r="BE1453">
        <v>1</v>
      </c>
      <c r="BG1453" t="s">
        <v>5308</v>
      </c>
      <c r="BI1453" t="s">
        <v>471</v>
      </c>
      <c r="BN1453">
        <v>0</v>
      </c>
      <c r="BO1453">
        <v>0</v>
      </c>
      <c r="BP1453">
        <v>0</v>
      </c>
      <c r="BS1453" t="e">
        <f>_xlfn.XLOOKUP(AV1453,#REF!,#REF!)</f>
        <v>#REF!</v>
      </c>
    </row>
    <row r="1454" spans="3:71" x14ac:dyDescent="0.2">
      <c r="C1454" t="s">
        <v>94</v>
      </c>
      <c r="E1454" t="s">
        <v>4481</v>
      </c>
      <c r="F1454" t="s">
        <v>4481</v>
      </c>
      <c r="G1454" t="s">
        <v>4482</v>
      </c>
      <c r="H1454" s="1">
        <v>46064</v>
      </c>
      <c r="J1454" t="s">
        <v>4708</v>
      </c>
      <c r="K1454">
        <v>12</v>
      </c>
      <c r="L1454" t="s">
        <v>4703</v>
      </c>
      <c r="M1454" t="s">
        <v>293</v>
      </c>
      <c r="N1454" t="s">
        <v>4668</v>
      </c>
      <c r="O1454" t="s">
        <v>98</v>
      </c>
      <c r="P1454" t="s">
        <v>99</v>
      </c>
      <c r="Q1454">
        <f t="shared" si="348"/>
        <v>31</v>
      </c>
      <c r="R1454" s="3">
        <v>375000</v>
      </c>
      <c r="S1454" s="3">
        <v>62500</v>
      </c>
      <c r="T1454" s="20">
        <v>0</v>
      </c>
      <c r="U1454" s="3">
        <f t="shared" ref="U1454:U1516" si="358">+S1454*T1454</f>
        <v>0</v>
      </c>
      <c r="V1454" s="21"/>
      <c r="W1454" s="3">
        <v>1502.403846153846</v>
      </c>
      <c r="X1454" s="3">
        <v>868.05555555555554</v>
      </c>
      <c r="Y1454" s="22">
        <v>156.25</v>
      </c>
      <c r="Z1454">
        <v>75</v>
      </c>
      <c r="AB1454" s="3">
        <v>0</v>
      </c>
      <c r="AC1454" s="3">
        <v>4167</v>
      </c>
      <c r="AD1454" s="3">
        <f t="shared" si="354"/>
        <v>69268.709401709406</v>
      </c>
      <c r="AE1454" s="3">
        <v>5687.5</v>
      </c>
      <c r="AG1454" s="3">
        <f t="shared" si="349"/>
        <v>74956.209401709406</v>
      </c>
      <c r="AJ1454" s="3">
        <v>0</v>
      </c>
      <c r="AK1454" t="s">
        <v>100</v>
      </c>
      <c r="AM1454" s="23">
        <v>8.5000000000000006E-2</v>
      </c>
      <c r="AN1454" s="24">
        <f t="shared" si="355"/>
        <v>74956.209401709406</v>
      </c>
      <c r="AO1454" s="25">
        <f t="shared" si="345"/>
        <v>6371.2777991453004</v>
      </c>
      <c r="AP1454" s="3">
        <f t="shared" si="357"/>
        <v>29700</v>
      </c>
      <c r="AQ1454" s="24">
        <f t="shared" si="346"/>
        <v>2524.5</v>
      </c>
      <c r="AR1454" s="24">
        <f t="shared" si="347"/>
        <v>113551.98720085471</v>
      </c>
      <c r="AS1454" s="24">
        <f t="shared" si="350"/>
        <v>104656.20940170941</v>
      </c>
      <c r="AT1454" t="s">
        <v>134</v>
      </c>
      <c r="AU1454" t="s">
        <v>134</v>
      </c>
      <c r="AV1454" t="s">
        <v>135</v>
      </c>
      <c r="AW1454">
        <v>90135</v>
      </c>
      <c r="AX1454" t="s">
        <v>136</v>
      </c>
      <c r="AY1454">
        <v>94.088300000000004</v>
      </c>
      <c r="AZ1454" s="3">
        <f t="shared" si="351"/>
        <v>1206.8661799698232</v>
      </c>
      <c r="BA1454" s="24">
        <f t="shared" si="352"/>
        <v>104656.20940170941</v>
      </c>
      <c r="BB1454" s="24">
        <f t="shared" si="353"/>
        <v>8895.777799145304</v>
      </c>
      <c r="BD1454" t="s">
        <v>103</v>
      </c>
      <c r="BE1454">
        <v>1</v>
      </c>
      <c r="BG1454" t="s">
        <v>5305</v>
      </c>
      <c r="BI1454" t="s">
        <v>312</v>
      </c>
      <c r="BN1454" t="s">
        <v>5285</v>
      </c>
      <c r="BO1454" t="s">
        <v>5286</v>
      </c>
      <c r="BP1454" t="s">
        <v>5287</v>
      </c>
      <c r="BS1454" t="e">
        <f>_xlfn.XLOOKUP(AV1454,#REF!,#REF!)</f>
        <v>#REF!</v>
      </c>
    </row>
    <row r="1455" spans="3:71" x14ac:dyDescent="0.2">
      <c r="C1455" t="s">
        <v>94</v>
      </c>
      <c r="E1455" t="s">
        <v>4483</v>
      </c>
      <c r="F1455" t="s">
        <v>4483</v>
      </c>
      <c r="G1455" t="s">
        <v>4484</v>
      </c>
      <c r="H1455" s="1">
        <v>46083</v>
      </c>
      <c r="J1455" t="s">
        <v>4678</v>
      </c>
      <c r="K1455">
        <v>15</v>
      </c>
      <c r="L1455" t="s">
        <v>4783</v>
      </c>
      <c r="M1455" t="s">
        <v>3525</v>
      </c>
      <c r="N1455" t="s">
        <v>4668</v>
      </c>
      <c r="O1455" t="s">
        <v>98</v>
      </c>
      <c r="P1455" t="s">
        <v>4445</v>
      </c>
      <c r="Q1455">
        <f t="shared" si="348"/>
        <v>30</v>
      </c>
      <c r="R1455" s="3">
        <v>900000</v>
      </c>
      <c r="S1455" s="3">
        <v>145161.29032258067</v>
      </c>
      <c r="T1455" s="20">
        <v>0</v>
      </c>
      <c r="U1455" s="3">
        <f t="shared" si="358"/>
        <v>0</v>
      </c>
      <c r="V1455" s="21"/>
      <c r="W1455" s="3">
        <v>3605.7692307692309</v>
      </c>
      <c r="X1455" s="3">
        <v>2083.3333333333335</v>
      </c>
      <c r="Y1455" s="22">
        <v>375</v>
      </c>
      <c r="Z1455">
        <v>75</v>
      </c>
      <c r="AB1455" s="3">
        <v>0</v>
      </c>
      <c r="AC1455" s="3">
        <v>4167</v>
      </c>
      <c r="AD1455" s="3">
        <f t="shared" si="354"/>
        <v>155467.39288668323</v>
      </c>
      <c r="AE1455" s="3">
        <v>13178.225806451612</v>
      </c>
      <c r="AG1455" s="3">
        <f t="shared" si="349"/>
        <v>168645.61869313483</v>
      </c>
      <c r="AJ1455" s="3">
        <v>0</v>
      </c>
      <c r="AK1455" t="s">
        <v>100</v>
      </c>
      <c r="AM1455" s="23">
        <v>8.5000000000000006E-2</v>
      </c>
      <c r="AN1455" s="24">
        <f t="shared" si="355"/>
        <v>168645.61869313483</v>
      </c>
      <c r="AO1455" s="25">
        <f t="shared" si="345"/>
        <v>14334.877588916463</v>
      </c>
      <c r="AP1455" s="3">
        <f t="shared" si="357"/>
        <v>28741.93548387097</v>
      </c>
      <c r="AQ1455" s="24">
        <f t="shared" si="346"/>
        <v>2443.0645161290327</v>
      </c>
      <c r="AR1455" s="24">
        <f t="shared" si="347"/>
        <v>214165.49628205129</v>
      </c>
      <c r="AS1455" s="24">
        <f t="shared" si="350"/>
        <v>197387.5541770058</v>
      </c>
      <c r="AT1455" t="s">
        <v>134</v>
      </c>
      <c r="AU1455" t="s">
        <v>134</v>
      </c>
      <c r="AV1455" t="s">
        <v>135</v>
      </c>
      <c r="AW1455">
        <v>37214</v>
      </c>
      <c r="AX1455" t="s">
        <v>136</v>
      </c>
      <c r="AY1455">
        <v>94.088300000000004</v>
      </c>
      <c r="AZ1455" s="3">
        <f t="shared" si="351"/>
        <v>2276.2181512690872</v>
      </c>
      <c r="BA1455" s="24">
        <f t="shared" si="352"/>
        <v>197387.5541770058</v>
      </c>
      <c r="BB1455" s="24">
        <f t="shared" si="353"/>
        <v>16777.942105045484</v>
      </c>
      <c r="BD1455" t="s">
        <v>103</v>
      </c>
      <c r="BE1455">
        <v>1</v>
      </c>
      <c r="BG1455" t="s">
        <v>5305</v>
      </c>
      <c r="BI1455" t="s">
        <v>4266</v>
      </c>
      <c r="BN1455" t="s">
        <v>5197</v>
      </c>
      <c r="BO1455" t="s">
        <v>5288</v>
      </c>
      <c r="BP1455" t="s">
        <v>5289</v>
      </c>
      <c r="BS1455" t="e">
        <f>_xlfn.XLOOKUP(AV1455,#REF!,#REF!)</f>
        <v>#REF!</v>
      </c>
    </row>
    <row r="1456" spans="3:71" x14ac:dyDescent="0.2">
      <c r="C1456" t="s">
        <v>94</v>
      </c>
      <c r="E1456" t="s">
        <v>4485</v>
      </c>
      <c r="F1456" t="s">
        <v>4485</v>
      </c>
      <c r="G1456" t="s">
        <v>4486</v>
      </c>
      <c r="H1456" s="1">
        <v>46069</v>
      </c>
      <c r="J1456" t="s">
        <v>4708</v>
      </c>
      <c r="K1456">
        <v>12</v>
      </c>
      <c r="L1456" t="s">
        <v>4703</v>
      </c>
      <c r="M1456" t="s">
        <v>293</v>
      </c>
      <c r="N1456" t="s">
        <v>4668</v>
      </c>
      <c r="O1456" t="s">
        <v>98</v>
      </c>
      <c r="P1456" t="s">
        <v>99</v>
      </c>
      <c r="Q1456">
        <f t="shared" si="348"/>
        <v>31</v>
      </c>
      <c r="R1456" s="3">
        <v>390000</v>
      </c>
      <c r="S1456" s="3">
        <v>65000.000000000007</v>
      </c>
      <c r="T1456" s="20">
        <v>0</v>
      </c>
      <c r="U1456" s="3">
        <f t="shared" si="358"/>
        <v>0</v>
      </c>
      <c r="V1456" s="21"/>
      <c r="W1456" s="3">
        <v>1562.5</v>
      </c>
      <c r="X1456" s="3">
        <v>902.77777777777783</v>
      </c>
      <c r="Y1456" s="22">
        <v>162.5</v>
      </c>
      <c r="Z1456">
        <v>75</v>
      </c>
      <c r="AB1456" s="3">
        <v>0</v>
      </c>
      <c r="AC1456" s="3">
        <v>4167</v>
      </c>
      <c r="AD1456" s="3">
        <f t="shared" si="354"/>
        <v>71869.777777777781</v>
      </c>
      <c r="AE1456" s="3">
        <v>5687.5</v>
      </c>
      <c r="AG1456" s="3">
        <f t="shared" si="349"/>
        <v>77557.277777777781</v>
      </c>
      <c r="AJ1456" s="3">
        <v>0</v>
      </c>
      <c r="AK1456" t="s">
        <v>100</v>
      </c>
      <c r="AM1456" s="23">
        <v>8.5000000000000006E-2</v>
      </c>
      <c r="AN1456" s="24">
        <f t="shared" si="355"/>
        <v>77557.277777777781</v>
      </c>
      <c r="AO1456" s="25">
        <f t="shared" si="345"/>
        <v>6592.3686111111119</v>
      </c>
      <c r="AP1456" s="3">
        <f t="shared" si="357"/>
        <v>29700</v>
      </c>
      <c r="AQ1456" s="24">
        <f t="shared" si="346"/>
        <v>2524.5</v>
      </c>
      <c r="AR1456" s="24">
        <f t="shared" si="347"/>
        <v>116374.1463888889</v>
      </c>
      <c r="AS1456" s="24">
        <f t="shared" si="350"/>
        <v>107257.27777777778</v>
      </c>
      <c r="AT1456" t="s">
        <v>134</v>
      </c>
      <c r="AU1456" t="s">
        <v>134</v>
      </c>
      <c r="AV1456" t="s">
        <v>135</v>
      </c>
      <c r="AW1456">
        <v>90129</v>
      </c>
      <c r="AX1456" t="s">
        <v>136</v>
      </c>
      <c r="AY1456">
        <v>94.088300000000004</v>
      </c>
      <c r="AZ1456" s="3">
        <f t="shared" si="351"/>
        <v>1236.8609740944294</v>
      </c>
      <c r="BA1456" s="24">
        <f t="shared" si="352"/>
        <v>107257.27777777778</v>
      </c>
      <c r="BB1456" s="24">
        <f t="shared" si="353"/>
        <v>9116.8686111111165</v>
      </c>
      <c r="BD1456" t="s">
        <v>103</v>
      </c>
      <c r="BE1456">
        <v>1</v>
      </c>
      <c r="BG1456" t="s">
        <v>5305</v>
      </c>
      <c r="BI1456" t="s">
        <v>199</v>
      </c>
      <c r="BN1456" t="s">
        <v>5109</v>
      </c>
      <c r="BO1456" t="s">
        <v>5261</v>
      </c>
      <c r="BP1456" t="s">
        <v>5262</v>
      </c>
      <c r="BS1456" t="e">
        <f>_xlfn.XLOOKUP(AV1456,#REF!,#REF!)</f>
        <v>#REF!</v>
      </c>
    </row>
    <row r="1457" spans="3:71" x14ac:dyDescent="0.2">
      <c r="C1457" t="s">
        <v>94</v>
      </c>
      <c r="E1457" t="s">
        <v>4487</v>
      </c>
      <c r="F1457" t="s">
        <v>4487</v>
      </c>
      <c r="G1457" t="s">
        <v>4488</v>
      </c>
      <c r="H1457" s="1">
        <v>46062</v>
      </c>
      <c r="J1457" t="s">
        <v>4708</v>
      </c>
      <c r="K1457">
        <v>12</v>
      </c>
      <c r="L1457" t="s">
        <v>4703</v>
      </c>
      <c r="M1457" t="s">
        <v>293</v>
      </c>
      <c r="N1457" t="s">
        <v>4668</v>
      </c>
      <c r="O1457" t="s">
        <v>98</v>
      </c>
      <c r="P1457" t="s">
        <v>99</v>
      </c>
      <c r="Q1457">
        <f t="shared" si="348"/>
        <v>31</v>
      </c>
      <c r="R1457" s="3">
        <v>440000</v>
      </c>
      <c r="S1457" s="3">
        <v>73333.333333333328</v>
      </c>
      <c r="T1457" s="20">
        <v>0</v>
      </c>
      <c r="U1457" s="3">
        <f t="shared" si="358"/>
        <v>0</v>
      </c>
      <c r="V1457" s="21"/>
      <c r="W1457" s="3">
        <v>1762.8205128205127</v>
      </c>
      <c r="X1457" s="3">
        <v>1018.5185185185185</v>
      </c>
      <c r="Y1457" s="22">
        <v>183.33333333333331</v>
      </c>
      <c r="Z1457">
        <v>75</v>
      </c>
      <c r="AB1457" s="3">
        <v>0</v>
      </c>
      <c r="AC1457" s="3">
        <v>4167</v>
      </c>
      <c r="AD1457" s="3">
        <f t="shared" si="354"/>
        <v>80540.005698005698</v>
      </c>
      <c r="AE1457" s="3">
        <v>5687.5</v>
      </c>
      <c r="AG1457" s="3">
        <f t="shared" si="349"/>
        <v>86227.505698005698</v>
      </c>
      <c r="AJ1457" s="3">
        <v>0</v>
      </c>
      <c r="AK1457" t="s">
        <v>100</v>
      </c>
      <c r="AM1457" s="23">
        <v>8.5000000000000006E-2</v>
      </c>
      <c r="AN1457" s="24">
        <f t="shared" si="355"/>
        <v>86227.505698005698</v>
      </c>
      <c r="AO1457" s="25">
        <f t="shared" si="345"/>
        <v>7329.3379843304847</v>
      </c>
      <c r="AP1457" s="3">
        <f t="shared" si="357"/>
        <v>29700</v>
      </c>
      <c r="AQ1457" s="24">
        <f t="shared" si="346"/>
        <v>2524.5</v>
      </c>
      <c r="AR1457" s="24">
        <f t="shared" si="347"/>
        <v>125781.34368233618</v>
      </c>
      <c r="AS1457" s="24">
        <f t="shared" si="350"/>
        <v>115927.5056980057</v>
      </c>
      <c r="AT1457" t="s">
        <v>134</v>
      </c>
      <c r="AU1457" t="s">
        <v>134</v>
      </c>
      <c r="AV1457" t="s">
        <v>135</v>
      </c>
      <c r="AW1457">
        <v>90242</v>
      </c>
      <c r="AX1457" t="s">
        <v>136</v>
      </c>
      <c r="AY1457">
        <v>94.088300000000004</v>
      </c>
      <c r="AZ1457" s="3">
        <f t="shared" si="351"/>
        <v>1336.8436211764499</v>
      </c>
      <c r="BA1457" s="24">
        <f t="shared" si="352"/>
        <v>115927.5056980057</v>
      </c>
      <c r="BB1457" s="24">
        <f t="shared" si="353"/>
        <v>9853.8379843304865</v>
      </c>
      <c r="BD1457" t="s">
        <v>103</v>
      </c>
      <c r="BE1457">
        <v>1</v>
      </c>
      <c r="BG1457" t="s">
        <v>5305</v>
      </c>
      <c r="BI1457" t="s">
        <v>199</v>
      </c>
      <c r="BN1457" t="s">
        <v>5248</v>
      </c>
      <c r="BO1457" t="s">
        <v>5290</v>
      </c>
      <c r="BP1457" t="s">
        <v>5291</v>
      </c>
      <c r="BS1457" t="e">
        <f>_xlfn.XLOOKUP(AV1457,#REF!,#REF!)</f>
        <v>#REF!</v>
      </c>
    </row>
    <row r="1458" spans="3:71" x14ac:dyDescent="0.2">
      <c r="C1458" t="s">
        <v>94</v>
      </c>
      <c r="E1458" t="s">
        <v>4489</v>
      </c>
      <c r="F1458" t="s">
        <v>4489</v>
      </c>
      <c r="G1458" t="s">
        <v>4490</v>
      </c>
      <c r="H1458" s="1">
        <v>46076</v>
      </c>
      <c r="J1458" t="s">
        <v>4702</v>
      </c>
      <c r="K1458">
        <v>13</v>
      </c>
      <c r="L1458" t="s">
        <v>4691</v>
      </c>
      <c r="M1458" t="s">
        <v>4444</v>
      </c>
      <c r="N1458" t="s">
        <v>4668</v>
      </c>
      <c r="O1458" t="s">
        <v>98</v>
      </c>
      <c r="P1458" t="s">
        <v>4445</v>
      </c>
      <c r="Q1458">
        <f t="shared" si="348"/>
        <v>31</v>
      </c>
      <c r="R1458" s="3">
        <v>525000</v>
      </c>
      <c r="S1458" s="3">
        <v>87500</v>
      </c>
      <c r="T1458" s="20">
        <v>0</v>
      </c>
      <c r="U1458" s="3">
        <f t="shared" si="358"/>
        <v>0</v>
      </c>
      <c r="V1458" s="21"/>
      <c r="W1458" s="3">
        <v>2103.3653846153843</v>
      </c>
      <c r="X1458" s="3">
        <v>1215.2777777777778</v>
      </c>
      <c r="Y1458" s="22">
        <v>218.75</v>
      </c>
      <c r="Z1458">
        <v>75</v>
      </c>
      <c r="AB1458" s="3">
        <v>0</v>
      </c>
      <c r="AC1458" s="3">
        <v>4167</v>
      </c>
      <c r="AD1458" s="3">
        <f t="shared" si="354"/>
        <v>95279.393162393171</v>
      </c>
      <c r="AE1458" s="3">
        <v>7046.666666666667</v>
      </c>
      <c r="AG1458" s="3">
        <f t="shared" si="349"/>
        <v>102326.05982905984</v>
      </c>
      <c r="AJ1458" s="3">
        <v>0</v>
      </c>
      <c r="AK1458" t="s">
        <v>100</v>
      </c>
      <c r="AM1458" s="23">
        <v>0.1</v>
      </c>
      <c r="AN1458" s="24">
        <f t="shared" si="355"/>
        <v>102326.05982905984</v>
      </c>
      <c r="AO1458" s="25">
        <f t="shared" si="345"/>
        <v>10232.605982905985</v>
      </c>
      <c r="AP1458" s="3">
        <f t="shared" si="357"/>
        <v>29700</v>
      </c>
      <c r="AQ1458" s="24">
        <f t="shared" si="346"/>
        <v>2970</v>
      </c>
      <c r="AR1458" s="24">
        <f t="shared" si="347"/>
        <v>145228.66581196582</v>
      </c>
      <c r="AS1458" s="24">
        <f t="shared" si="350"/>
        <v>132026.05982905984</v>
      </c>
      <c r="AT1458" t="s">
        <v>134</v>
      </c>
      <c r="AU1458" t="s">
        <v>134</v>
      </c>
      <c r="AV1458" t="s">
        <v>135</v>
      </c>
      <c r="AW1458">
        <v>37208</v>
      </c>
      <c r="AX1458" t="s">
        <v>136</v>
      </c>
      <c r="AY1458">
        <v>94.088300000000004</v>
      </c>
      <c r="AZ1458" s="3">
        <f t="shared" si="351"/>
        <v>1543.5358680299869</v>
      </c>
      <c r="BA1458" s="24">
        <f t="shared" si="352"/>
        <v>132026.05982905984</v>
      </c>
      <c r="BB1458" s="24">
        <f t="shared" si="353"/>
        <v>13202.605982905981</v>
      </c>
      <c r="BD1458" t="s">
        <v>103</v>
      </c>
      <c r="BE1458">
        <v>1</v>
      </c>
      <c r="BG1458" t="s">
        <v>5305</v>
      </c>
      <c r="BI1458" t="s">
        <v>451</v>
      </c>
      <c r="BN1458" t="s">
        <v>5292</v>
      </c>
      <c r="BO1458" t="s">
        <v>5293</v>
      </c>
      <c r="BP1458" t="s">
        <v>5294</v>
      </c>
      <c r="BS1458" t="e">
        <f>_xlfn.XLOOKUP(AV1458,#REF!,#REF!)</f>
        <v>#REF!</v>
      </c>
    </row>
    <row r="1459" spans="3:71" x14ac:dyDescent="0.2">
      <c r="C1459" t="s">
        <v>94</v>
      </c>
      <c r="E1459" t="s">
        <v>4491</v>
      </c>
      <c r="F1459" t="s">
        <v>4491</v>
      </c>
      <c r="G1459" s="29" t="s">
        <v>4492</v>
      </c>
      <c r="H1459" s="1">
        <v>46097</v>
      </c>
      <c r="J1459" t="s">
        <v>151</v>
      </c>
      <c r="K1459">
        <v>16</v>
      </c>
      <c r="L1459" t="s">
        <v>4703</v>
      </c>
      <c r="M1459" t="s">
        <v>293</v>
      </c>
      <c r="N1459" t="s">
        <v>4668</v>
      </c>
      <c r="O1459" t="s">
        <v>98</v>
      </c>
      <c r="P1459" t="s">
        <v>4445</v>
      </c>
      <c r="Q1459">
        <f t="shared" si="348"/>
        <v>16</v>
      </c>
      <c r="R1459" s="3">
        <v>1325000</v>
      </c>
      <c r="S1459" s="3">
        <v>113978.49462365592</v>
      </c>
      <c r="T1459" s="20">
        <v>0</v>
      </c>
      <c r="U1459" s="3">
        <f t="shared" si="358"/>
        <v>0</v>
      </c>
      <c r="V1459" s="21"/>
      <c r="W1459" s="3">
        <v>5308.4935897435889</v>
      </c>
      <c r="X1459" s="3">
        <v>3067.1296296296296</v>
      </c>
      <c r="Y1459" s="22">
        <v>552.08333333333337</v>
      </c>
      <c r="Z1459">
        <v>75</v>
      </c>
      <c r="AB1459" s="3">
        <v>0</v>
      </c>
      <c r="AC1459" s="3">
        <v>4167</v>
      </c>
      <c r="AD1459" s="3">
        <f t="shared" si="354"/>
        <v>127148.20117636248</v>
      </c>
      <c r="AE1459" s="3">
        <v>2935.483870967742</v>
      </c>
      <c r="AG1459" s="3">
        <f t="shared" si="349"/>
        <v>130083.68504733022</v>
      </c>
      <c r="AJ1459" s="3">
        <v>0</v>
      </c>
      <c r="AK1459" t="s">
        <v>100</v>
      </c>
      <c r="AM1459" s="30">
        <v>8.5000000000000006E-2</v>
      </c>
      <c r="AN1459" s="24">
        <f t="shared" si="355"/>
        <v>130083.68504733022</v>
      </c>
      <c r="AO1459" s="25">
        <f t="shared" si="345"/>
        <v>11057.113229023069</v>
      </c>
      <c r="AP1459" s="3">
        <f t="shared" si="357"/>
        <v>15329.032258064517</v>
      </c>
      <c r="AQ1459" s="24">
        <f t="shared" si="346"/>
        <v>1302.9677419354841</v>
      </c>
      <c r="AR1459" s="24">
        <f t="shared" si="347"/>
        <v>157772.79827635328</v>
      </c>
      <c r="AS1459" s="24">
        <f t="shared" si="350"/>
        <v>145412.71730539473</v>
      </c>
      <c r="AT1459" t="s">
        <v>5056</v>
      </c>
      <c r="AU1459" t="s">
        <v>4493</v>
      </c>
      <c r="AV1459" t="s">
        <v>4494</v>
      </c>
      <c r="AW1459">
        <v>9581</v>
      </c>
      <c r="AX1459" t="s">
        <v>102</v>
      </c>
      <c r="AY1459">
        <v>108.643</v>
      </c>
      <c r="AZ1459" s="3">
        <f t="shared" si="351"/>
        <v>1452.2131962146966</v>
      </c>
      <c r="BA1459" s="24">
        <f t="shared" si="352"/>
        <v>145412.71730539473</v>
      </c>
      <c r="BB1459" s="24">
        <f t="shared" si="353"/>
        <v>12360.080970958545</v>
      </c>
      <c r="BD1459" t="s">
        <v>103</v>
      </c>
      <c r="BE1459">
        <v>1</v>
      </c>
      <c r="BG1459" t="s">
        <v>5304</v>
      </c>
      <c r="BI1459" t="s">
        <v>471</v>
      </c>
      <c r="BN1459">
        <v>0</v>
      </c>
      <c r="BO1459">
        <v>0</v>
      </c>
      <c r="BP1459">
        <v>0</v>
      </c>
    </row>
    <row r="1460" spans="3:71" x14ac:dyDescent="0.2">
      <c r="C1460" t="s">
        <v>94</v>
      </c>
      <c r="E1460" t="s">
        <v>4495</v>
      </c>
      <c r="F1460" t="s">
        <v>4495</v>
      </c>
      <c r="G1460" t="s">
        <v>4496</v>
      </c>
      <c r="H1460" s="1">
        <v>46097</v>
      </c>
      <c r="J1460" t="s">
        <v>151</v>
      </c>
      <c r="K1460">
        <v>16</v>
      </c>
      <c r="L1460" t="s">
        <v>4703</v>
      </c>
      <c r="M1460" t="s">
        <v>293</v>
      </c>
      <c r="N1460" t="s">
        <v>4668</v>
      </c>
      <c r="O1460" t="s">
        <v>98</v>
      </c>
      <c r="P1460" t="s">
        <v>4445</v>
      </c>
      <c r="Q1460">
        <f t="shared" si="348"/>
        <v>16</v>
      </c>
      <c r="R1460" s="3">
        <v>0</v>
      </c>
      <c r="S1460" s="3">
        <v>0</v>
      </c>
      <c r="T1460" s="20">
        <v>0</v>
      </c>
      <c r="U1460" s="3">
        <f t="shared" si="358"/>
        <v>0</v>
      </c>
      <c r="V1460" s="21"/>
      <c r="W1460" s="3">
        <v>0</v>
      </c>
      <c r="X1460" s="3">
        <v>0</v>
      </c>
      <c r="Y1460" s="22">
        <v>0</v>
      </c>
      <c r="Z1460">
        <v>0</v>
      </c>
      <c r="AB1460" s="3">
        <v>0</v>
      </c>
      <c r="AC1460" s="3">
        <v>0</v>
      </c>
      <c r="AD1460" s="3">
        <f t="shared" si="354"/>
        <v>0</v>
      </c>
      <c r="AE1460" s="3">
        <v>0</v>
      </c>
      <c r="AG1460" s="3">
        <f t="shared" si="349"/>
        <v>0</v>
      </c>
      <c r="AJ1460" s="3">
        <v>0</v>
      </c>
      <c r="AK1460" t="s">
        <v>100</v>
      </c>
      <c r="AM1460" s="23">
        <v>8.5000000000000006E-2</v>
      </c>
      <c r="AN1460" s="24">
        <f t="shared" si="355"/>
        <v>0</v>
      </c>
      <c r="AO1460" s="25">
        <f t="shared" si="345"/>
        <v>0</v>
      </c>
      <c r="AP1460" s="3">
        <v>0</v>
      </c>
      <c r="AQ1460" s="24">
        <f t="shared" si="346"/>
        <v>0</v>
      </c>
      <c r="AR1460" s="24">
        <f t="shared" si="347"/>
        <v>0</v>
      </c>
      <c r="AS1460" s="24">
        <f t="shared" si="350"/>
        <v>0</v>
      </c>
      <c r="AT1460" t="s">
        <v>4497</v>
      </c>
      <c r="AU1460" t="s">
        <v>4497</v>
      </c>
      <c r="AV1460" t="s">
        <v>4497</v>
      </c>
      <c r="AW1460" t="s">
        <v>4497</v>
      </c>
      <c r="AY1460">
        <v>0</v>
      </c>
      <c r="AZ1460" s="3">
        <v>0</v>
      </c>
      <c r="BA1460" s="24">
        <f t="shared" si="352"/>
        <v>0</v>
      </c>
      <c r="BB1460" s="24">
        <f t="shared" si="353"/>
        <v>0</v>
      </c>
      <c r="BD1460" t="s">
        <v>170</v>
      </c>
      <c r="BE1460">
        <v>1</v>
      </c>
      <c r="BG1460" t="s">
        <v>170</v>
      </c>
      <c r="BI1460" t="s">
        <v>312</v>
      </c>
      <c r="BN1460">
        <v>0</v>
      </c>
      <c r="BO1460">
        <v>0</v>
      </c>
      <c r="BP1460">
        <v>0</v>
      </c>
    </row>
    <row r="1461" spans="3:71" x14ac:dyDescent="0.2">
      <c r="C1461" t="s">
        <v>94</v>
      </c>
      <c r="E1461" t="s">
        <v>4498</v>
      </c>
      <c r="F1461" t="s">
        <v>4498</v>
      </c>
      <c r="G1461" t="s">
        <v>4499</v>
      </c>
      <c r="H1461" s="1">
        <v>46069</v>
      </c>
      <c r="J1461" t="s">
        <v>4708</v>
      </c>
      <c r="K1461">
        <v>12</v>
      </c>
      <c r="L1461" t="s">
        <v>4703</v>
      </c>
      <c r="M1461" t="s">
        <v>293</v>
      </c>
      <c r="N1461" t="s">
        <v>4668</v>
      </c>
      <c r="O1461" t="s">
        <v>98</v>
      </c>
      <c r="P1461" t="s">
        <v>99</v>
      </c>
      <c r="Q1461">
        <f t="shared" si="348"/>
        <v>31</v>
      </c>
      <c r="R1461" s="3">
        <v>325000</v>
      </c>
      <c r="S1461" s="3">
        <v>54166.666666666664</v>
      </c>
      <c r="T1461" s="20">
        <v>0</v>
      </c>
      <c r="U1461" s="3">
        <f t="shared" si="358"/>
        <v>0</v>
      </c>
      <c r="V1461" s="21"/>
      <c r="W1461" s="3">
        <v>1302.0833333333333</v>
      </c>
      <c r="X1461" s="3">
        <v>752.31481481481489</v>
      </c>
      <c r="Y1461" s="22">
        <v>135.41666666666666</v>
      </c>
      <c r="Z1461">
        <v>75</v>
      </c>
      <c r="AB1461" s="3">
        <v>0</v>
      </c>
      <c r="AC1461" s="3">
        <v>4167</v>
      </c>
      <c r="AD1461" s="3">
        <f t="shared" si="354"/>
        <v>60598.481481481482</v>
      </c>
      <c r="AE1461" s="3">
        <v>5687.5</v>
      </c>
      <c r="AG1461" s="3">
        <f t="shared" si="349"/>
        <v>66285.981481481489</v>
      </c>
      <c r="AJ1461" s="3">
        <v>0</v>
      </c>
      <c r="AK1461" t="s">
        <v>100</v>
      </c>
      <c r="AM1461" s="23">
        <v>8.5000000000000006E-2</v>
      </c>
      <c r="AN1461" s="24">
        <f t="shared" si="355"/>
        <v>66285.981481481489</v>
      </c>
      <c r="AO1461" s="25">
        <f t="shared" si="345"/>
        <v>5634.3084259259267</v>
      </c>
      <c r="AP1461" s="3">
        <f t="shared" ref="AP1461:AP1477" si="359">+(29700/31)*Q1461</f>
        <v>29700</v>
      </c>
      <c r="AQ1461" s="24">
        <f t="shared" si="346"/>
        <v>2524.5</v>
      </c>
      <c r="AR1461" s="24">
        <f t="shared" si="347"/>
        <v>104144.78990740742</v>
      </c>
      <c r="AS1461" s="24">
        <f t="shared" si="350"/>
        <v>95985.981481481489</v>
      </c>
      <c r="AT1461" t="s">
        <v>5015</v>
      </c>
      <c r="AU1461" t="s">
        <v>4500</v>
      </c>
      <c r="AV1461" t="s">
        <v>1328</v>
      </c>
      <c r="AW1461" t="s">
        <v>5016</v>
      </c>
      <c r="AX1461" t="s">
        <v>102</v>
      </c>
      <c r="AY1461">
        <v>108.643</v>
      </c>
      <c r="AZ1461" s="3">
        <f t="shared" ref="AZ1461:AZ1471" si="360">AR1461/AY1461</f>
        <v>958.59641124975769</v>
      </c>
      <c r="BA1461" s="24">
        <f t="shared" si="352"/>
        <v>95985.981481481489</v>
      </c>
      <c r="BB1461" s="24">
        <f t="shared" si="353"/>
        <v>8158.808425925934</v>
      </c>
      <c r="BD1461" t="s">
        <v>103</v>
      </c>
      <c r="BE1461">
        <v>1</v>
      </c>
      <c r="BG1461" t="s">
        <v>5333</v>
      </c>
      <c r="BI1461" t="s">
        <v>199</v>
      </c>
      <c r="BN1461" t="s">
        <v>5251</v>
      </c>
      <c r="BO1461" t="s">
        <v>5252</v>
      </c>
      <c r="BP1461" t="s">
        <v>5253</v>
      </c>
      <c r="BS1461" t="e">
        <f>_xlfn.XLOOKUP(AV1461,#REF!,#REF!)</f>
        <v>#REF!</v>
      </c>
    </row>
    <row r="1462" spans="3:71" x14ac:dyDescent="0.2">
      <c r="C1462" t="s">
        <v>94</v>
      </c>
      <c r="E1462" t="s">
        <v>4501</v>
      </c>
      <c r="F1462" t="s">
        <v>4501</v>
      </c>
      <c r="G1462" t="s">
        <v>4502</v>
      </c>
      <c r="H1462" s="1">
        <v>46069</v>
      </c>
      <c r="J1462" t="s">
        <v>4708</v>
      </c>
      <c r="K1462">
        <v>12</v>
      </c>
      <c r="L1462" t="s">
        <v>4703</v>
      </c>
      <c r="M1462" t="s">
        <v>293</v>
      </c>
      <c r="N1462" t="s">
        <v>4668</v>
      </c>
      <c r="O1462" t="s">
        <v>98</v>
      </c>
      <c r="P1462" t="s">
        <v>99</v>
      </c>
      <c r="Q1462">
        <f t="shared" si="348"/>
        <v>31</v>
      </c>
      <c r="R1462" s="3">
        <v>404500</v>
      </c>
      <c r="S1462" s="3">
        <v>67416.666666666672</v>
      </c>
      <c r="T1462" s="20">
        <v>0</v>
      </c>
      <c r="U1462" s="3">
        <f t="shared" si="358"/>
        <v>0</v>
      </c>
      <c r="V1462" s="21"/>
      <c r="W1462" s="3">
        <v>1620.592948717949</v>
      </c>
      <c r="X1462" s="3">
        <v>936.34259259259272</v>
      </c>
      <c r="Y1462" s="22">
        <v>168.54166666666669</v>
      </c>
      <c r="Z1462">
        <v>75</v>
      </c>
      <c r="AB1462" s="3">
        <v>0</v>
      </c>
      <c r="AC1462" s="3">
        <v>5167</v>
      </c>
      <c r="AD1462" s="3">
        <f t="shared" si="354"/>
        <v>75384.143874643894</v>
      </c>
      <c r="AE1462" s="3">
        <v>5687.5</v>
      </c>
      <c r="AG1462" s="3">
        <f t="shared" si="349"/>
        <v>81071.643874643894</v>
      </c>
      <c r="AJ1462" s="3">
        <v>0</v>
      </c>
      <c r="AK1462" t="s">
        <v>100</v>
      </c>
      <c r="AM1462" s="23">
        <v>8.5000000000000006E-2</v>
      </c>
      <c r="AN1462" s="24">
        <f t="shared" si="355"/>
        <v>81071.643874643894</v>
      </c>
      <c r="AO1462" s="25">
        <f t="shared" si="345"/>
        <v>6891.0897293447315</v>
      </c>
      <c r="AP1462" s="3">
        <f t="shared" si="359"/>
        <v>29700</v>
      </c>
      <c r="AQ1462" s="24">
        <f t="shared" si="346"/>
        <v>2524.5</v>
      </c>
      <c r="AR1462" s="24">
        <f t="shared" si="347"/>
        <v>120187.23360398863</v>
      </c>
      <c r="AS1462" s="24">
        <f t="shared" si="350"/>
        <v>110771.64387464389</v>
      </c>
      <c r="AT1462" t="s">
        <v>5015</v>
      </c>
      <c r="AU1462" t="s">
        <v>4500</v>
      </c>
      <c r="AV1462" t="s">
        <v>1328</v>
      </c>
      <c r="AW1462" t="s">
        <v>5016</v>
      </c>
      <c r="AX1462" t="s">
        <v>102</v>
      </c>
      <c r="AY1462">
        <v>108.643</v>
      </c>
      <c r="AZ1462" s="3">
        <f t="shared" si="360"/>
        <v>1106.2584207356997</v>
      </c>
      <c r="BA1462" s="24">
        <f t="shared" si="352"/>
        <v>110771.64387464389</v>
      </c>
      <c r="BB1462" s="24">
        <f t="shared" si="353"/>
        <v>9415.5897293447342</v>
      </c>
      <c r="BD1462" t="s">
        <v>103</v>
      </c>
      <c r="BE1462">
        <v>1</v>
      </c>
      <c r="BG1462" t="s">
        <v>5333</v>
      </c>
      <c r="BI1462" t="s">
        <v>199</v>
      </c>
      <c r="BN1462" t="s">
        <v>5251</v>
      </c>
      <c r="BO1462" t="s">
        <v>5252</v>
      </c>
      <c r="BP1462" t="s">
        <v>5253</v>
      </c>
      <c r="BS1462" t="e">
        <f>_xlfn.XLOOKUP(AV1462,#REF!,#REF!)</f>
        <v>#REF!</v>
      </c>
    </row>
    <row r="1463" spans="3:71" x14ac:dyDescent="0.2">
      <c r="C1463" t="s">
        <v>94</v>
      </c>
      <c r="E1463" t="s">
        <v>4503</v>
      </c>
      <c r="F1463" t="s">
        <v>4503</v>
      </c>
      <c r="G1463" t="s">
        <v>4504</v>
      </c>
      <c r="H1463" s="1">
        <v>46076</v>
      </c>
      <c r="J1463" t="s">
        <v>4708</v>
      </c>
      <c r="K1463">
        <v>12</v>
      </c>
      <c r="L1463" t="s">
        <v>4703</v>
      </c>
      <c r="M1463" t="s">
        <v>293</v>
      </c>
      <c r="N1463" t="s">
        <v>4668</v>
      </c>
      <c r="O1463" t="s">
        <v>98</v>
      </c>
      <c r="P1463" t="s">
        <v>4445</v>
      </c>
      <c r="Q1463">
        <f t="shared" si="348"/>
        <v>31</v>
      </c>
      <c r="R1463" s="3">
        <v>360000</v>
      </c>
      <c r="S1463" s="3">
        <v>60000</v>
      </c>
      <c r="T1463" s="20">
        <v>0</v>
      </c>
      <c r="U1463" s="3">
        <f t="shared" si="358"/>
        <v>0</v>
      </c>
      <c r="V1463" s="21"/>
      <c r="W1463" s="3">
        <v>1442.3076923076924</v>
      </c>
      <c r="X1463" s="3">
        <v>833.33333333333337</v>
      </c>
      <c r="Y1463" s="22">
        <v>150</v>
      </c>
      <c r="Z1463">
        <v>75</v>
      </c>
      <c r="AB1463" s="3">
        <v>0</v>
      </c>
      <c r="AC1463" s="3">
        <v>4167</v>
      </c>
      <c r="AD1463" s="3">
        <f t="shared" si="354"/>
        <v>66667.641025641031</v>
      </c>
      <c r="AE1463" s="3">
        <v>5687.5</v>
      </c>
      <c r="AG1463" s="3">
        <f t="shared" si="349"/>
        <v>72355.141025641031</v>
      </c>
      <c r="AJ1463" s="3">
        <v>0</v>
      </c>
      <c r="AK1463" t="s">
        <v>100</v>
      </c>
      <c r="AM1463" s="23">
        <v>8.5000000000000006E-2</v>
      </c>
      <c r="AN1463" s="24">
        <f t="shared" si="355"/>
        <v>72355.141025641031</v>
      </c>
      <c r="AO1463" s="25">
        <f t="shared" si="345"/>
        <v>6150.1869871794879</v>
      </c>
      <c r="AP1463" s="3">
        <f t="shared" si="359"/>
        <v>29700</v>
      </c>
      <c r="AQ1463" s="24">
        <f t="shared" si="346"/>
        <v>2524.5</v>
      </c>
      <c r="AR1463" s="24">
        <f t="shared" si="347"/>
        <v>110729.82801282052</v>
      </c>
      <c r="AS1463" s="24">
        <f t="shared" si="350"/>
        <v>102055.14102564103</v>
      </c>
      <c r="AT1463" t="s">
        <v>5015</v>
      </c>
      <c r="AU1463" t="s">
        <v>4500</v>
      </c>
      <c r="AV1463" t="s">
        <v>1328</v>
      </c>
      <c r="AW1463" t="s">
        <v>5016</v>
      </c>
      <c r="AX1463" t="s">
        <v>102</v>
      </c>
      <c r="AY1463">
        <v>108.643</v>
      </c>
      <c r="AZ1463" s="3">
        <f t="shared" si="360"/>
        <v>1019.2081221323097</v>
      </c>
      <c r="BA1463" s="24">
        <f t="shared" si="352"/>
        <v>102055.14102564103</v>
      </c>
      <c r="BB1463" s="24">
        <f t="shared" si="353"/>
        <v>8674.6869871794916</v>
      </c>
      <c r="BD1463" t="s">
        <v>103</v>
      </c>
      <c r="BE1463">
        <v>1</v>
      </c>
      <c r="BG1463" t="s">
        <v>5333</v>
      </c>
      <c r="BI1463" t="s">
        <v>199</v>
      </c>
      <c r="BN1463" t="s">
        <v>5251</v>
      </c>
      <c r="BO1463" t="s">
        <v>5295</v>
      </c>
      <c r="BP1463" t="s">
        <v>5296</v>
      </c>
      <c r="BS1463" t="e">
        <f>_xlfn.XLOOKUP(AV1463,#REF!,#REF!)</f>
        <v>#REF!</v>
      </c>
    </row>
    <row r="1464" spans="3:71" x14ac:dyDescent="0.2">
      <c r="C1464" t="s">
        <v>94</v>
      </c>
      <c r="E1464" t="s">
        <v>4505</v>
      </c>
      <c r="F1464" t="s">
        <v>4505</v>
      </c>
      <c r="G1464" t="s">
        <v>4506</v>
      </c>
      <c r="H1464" s="1">
        <v>46069</v>
      </c>
      <c r="J1464" t="s">
        <v>4708</v>
      </c>
      <c r="K1464">
        <v>12</v>
      </c>
      <c r="L1464" t="s">
        <v>4703</v>
      </c>
      <c r="M1464" t="s">
        <v>293</v>
      </c>
      <c r="N1464" t="s">
        <v>4668</v>
      </c>
      <c r="O1464" t="s">
        <v>98</v>
      </c>
      <c r="P1464" t="s">
        <v>99</v>
      </c>
      <c r="Q1464">
        <f t="shared" si="348"/>
        <v>31</v>
      </c>
      <c r="R1464" s="3">
        <v>404500</v>
      </c>
      <c r="S1464" s="3">
        <v>67416.666666666672</v>
      </c>
      <c r="T1464" s="20">
        <v>0</v>
      </c>
      <c r="U1464" s="3">
        <f t="shared" si="358"/>
        <v>0</v>
      </c>
      <c r="V1464" s="21"/>
      <c r="W1464" s="3">
        <v>1620.592948717949</v>
      </c>
      <c r="X1464" s="3">
        <v>936.34259259259272</v>
      </c>
      <c r="Y1464" s="22">
        <v>168.54166666666669</v>
      </c>
      <c r="Z1464">
        <v>75</v>
      </c>
      <c r="AB1464" s="3">
        <v>0</v>
      </c>
      <c r="AC1464" s="3">
        <v>4167</v>
      </c>
      <c r="AD1464" s="3">
        <f t="shared" si="354"/>
        <v>74384.143874643894</v>
      </c>
      <c r="AE1464" s="3">
        <v>5687.5</v>
      </c>
      <c r="AG1464" s="3">
        <f t="shared" si="349"/>
        <v>80071.643874643894</v>
      </c>
      <c r="AJ1464" s="3">
        <v>0</v>
      </c>
      <c r="AK1464" t="s">
        <v>100</v>
      </c>
      <c r="AM1464" s="23">
        <v>8.5000000000000006E-2</v>
      </c>
      <c r="AN1464" s="24">
        <f t="shared" si="355"/>
        <v>80071.643874643894</v>
      </c>
      <c r="AO1464" s="25">
        <f t="shared" si="345"/>
        <v>6806.0897293447315</v>
      </c>
      <c r="AP1464" s="3">
        <f t="shared" si="359"/>
        <v>29700</v>
      </c>
      <c r="AQ1464" s="24">
        <f t="shared" si="346"/>
        <v>2524.5</v>
      </c>
      <c r="AR1464" s="24">
        <f t="shared" si="347"/>
        <v>119102.23360398863</v>
      </c>
      <c r="AS1464" s="24">
        <f t="shared" si="350"/>
        <v>109771.64387464389</v>
      </c>
      <c r="AT1464" t="s">
        <v>5015</v>
      </c>
      <c r="AU1464" t="s">
        <v>4500</v>
      </c>
      <c r="AV1464" t="s">
        <v>1328</v>
      </c>
      <c r="AW1464" t="s">
        <v>5016</v>
      </c>
      <c r="AX1464" t="s">
        <v>102</v>
      </c>
      <c r="AY1464">
        <v>108.643</v>
      </c>
      <c r="AZ1464" s="3">
        <f t="shared" si="360"/>
        <v>1096.2715831115547</v>
      </c>
      <c r="BA1464" s="24">
        <f t="shared" si="352"/>
        <v>109771.64387464389</v>
      </c>
      <c r="BB1464" s="24">
        <f t="shared" si="353"/>
        <v>9330.5897293447342</v>
      </c>
      <c r="BD1464" t="s">
        <v>103</v>
      </c>
      <c r="BE1464">
        <v>1</v>
      </c>
      <c r="BG1464" t="s">
        <v>5333</v>
      </c>
      <c r="BI1464" t="s">
        <v>199</v>
      </c>
      <c r="BN1464" t="s">
        <v>5251</v>
      </c>
      <c r="BO1464" t="s">
        <v>5252</v>
      </c>
      <c r="BP1464" t="s">
        <v>5253</v>
      </c>
      <c r="BS1464" t="e">
        <f>_xlfn.XLOOKUP(AV1464,#REF!,#REF!)</f>
        <v>#REF!</v>
      </c>
    </row>
    <row r="1465" spans="3:71" x14ac:dyDescent="0.2">
      <c r="C1465" t="s">
        <v>94</v>
      </c>
      <c r="E1465" t="s">
        <v>4507</v>
      </c>
      <c r="F1465" t="s">
        <v>4507</v>
      </c>
      <c r="G1465" t="s">
        <v>4508</v>
      </c>
      <c r="H1465" s="1">
        <v>46076</v>
      </c>
      <c r="J1465" t="s">
        <v>4708</v>
      </c>
      <c r="K1465">
        <v>12</v>
      </c>
      <c r="L1465" t="s">
        <v>4703</v>
      </c>
      <c r="M1465" t="s">
        <v>293</v>
      </c>
      <c r="N1465" t="s">
        <v>4668</v>
      </c>
      <c r="O1465" t="s">
        <v>98</v>
      </c>
      <c r="P1465" t="s">
        <v>4445</v>
      </c>
      <c r="Q1465">
        <f t="shared" si="348"/>
        <v>31</v>
      </c>
      <c r="R1465" s="3">
        <v>350000</v>
      </c>
      <c r="S1465" s="3">
        <v>58333.333333333336</v>
      </c>
      <c r="T1465" s="20">
        <v>0</v>
      </c>
      <c r="U1465" s="3">
        <f t="shared" si="358"/>
        <v>0</v>
      </c>
      <c r="V1465" s="21"/>
      <c r="W1465" s="3">
        <v>1402.2435897435898</v>
      </c>
      <c r="X1465" s="3">
        <v>810.18518518518533</v>
      </c>
      <c r="Y1465" s="22">
        <v>145.83333333333334</v>
      </c>
      <c r="Z1465">
        <v>75</v>
      </c>
      <c r="AB1465" s="3">
        <v>0</v>
      </c>
      <c r="AC1465" s="3">
        <v>4167</v>
      </c>
      <c r="AD1465" s="3">
        <f t="shared" si="354"/>
        <v>64933.59544159544</v>
      </c>
      <c r="AE1465" s="3">
        <v>5687.5</v>
      </c>
      <c r="AG1465" s="3">
        <f t="shared" si="349"/>
        <v>70621.095441595447</v>
      </c>
      <c r="AJ1465" s="3">
        <v>0</v>
      </c>
      <c r="AK1465" t="s">
        <v>100</v>
      </c>
      <c r="AM1465" s="23">
        <v>8.5000000000000006E-2</v>
      </c>
      <c r="AN1465" s="24">
        <f t="shared" si="355"/>
        <v>70621.095441595447</v>
      </c>
      <c r="AO1465" s="25">
        <f t="shared" si="345"/>
        <v>6002.7931125356135</v>
      </c>
      <c r="AP1465" s="3">
        <f t="shared" si="359"/>
        <v>29700</v>
      </c>
      <c r="AQ1465" s="24">
        <f t="shared" si="346"/>
        <v>2524.5</v>
      </c>
      <c r="AR1465" s="24">
        <f t="shared" si="347"/>
        <v>108848.38855413106</v>
      </c>
      <c r="AS1465" s="24">
        <f t="shared" si="350"/>
        <v>100321.09544159545</v>
      </c>
      <c r="AT1465" t="s">
        <v>5015</v>
      </c>
      <c r="AU1465" t="s">
        <v>4500</v>
      </c>
      <c r="AV1465" t="s">
        <v>1328</v>
      </c>
      <c r="AW1465" t="s">
        <v>5016</v>
      </c>
      <c r="AX1465" t="s">
        <v>102</v>
      </c>
      <c r="AY1465">
        <v>108.643</v>
      </c>
      <c r="AZ1465" s="3">
        <f t="shared" si="360"/>
        <v>1001.8904904515805</v>
      </c>
      <c r="BA1465" s="24">
        <f t="shared" si="352"/>
        <v>100321.09544159545</v>
      </c>
      <c r="BB1465" s="24">
        <f t="shared" si="353"/>
        <v>8527.2931125356117</v>
      </c>
      <c r="BD1465" t="s">
        <v>103</v>
      </c>
      <c r="BE1465">
        <v>1</v>
      </c>
      <c r="BG1465" t="s">
        <v>5333</v>
      </c>
      <c r="BI1465" t="s">
        <v>199</v>
      </c>
      <c r="BN1465" t="s">
        <v>5251</v>
      </c>
      <c r="BO1465" t="s">
        <v>5295</v>
      </c>
      <c r="BP1465" t="s">
        <v>5296</v>
      </c>
      <c r="BS1465" t="e">
        <f>_xlfn.XLOOKUP(AV1465,#REF!,#REF!)</f>
        <v>#REF!</v>
      </c>
    </row>
    <row r="1466" spans="3:71" x14ac:dyDescent="0.2">
      <c r="C1466" t="s">
        <v>94</v>
      </c>
      <c r="E1466" t="s">
        <v>4509</v>
      </c>
      <c r="F1466" t="s">
        <v>4509</v>
      </c>
      <c r="G1466" t="s">
        <v>4510</v>
      </c>
      <c r="H1466" s="1">
        <v>46069</v>
      </c>
      <c r="J1466" t="s">
        <v>4708</v>
      </c>
      <c r="K1466">
        <v>12</v>
      </c>
      <c r="L1466" t="s">
        <v>4703</v>
      </c>
      <c r="M1466" t="s">
        <v>293</v>
      </c>
      <c r="N1466" t="s">
        <v>4668</v>
      </c>
      <c r="O1466" t="s">
        <v>98</v>
      </c>
      <c r="P1466" t="s">
        <v>99</v>
      </c>
      <c r="Q1466">
        <f t="shared" si="348"/>
        <v>31</v>
      </c>
      <c r="R1466" s="3">
        <v>360000</v>
      </c>
      <c r="S1466" s="3">
        <v>60000</v>
      </c>
      <c r="T1466" s="20">
        <v>0</v>
      </c>
      <c r="U1466" s="3">
        <f t="shared" si="358"/>
        <v>0</v>
      </c>
      <c r="V1466" s="21"/>
      <c r="W1466" s="3">
        <v>1442.3076923076924</v>
      </c>
      <c r="X1466" s="3">
        <v>833.33333333333337</v>
      </c>
      <c r="Y1466" s="22">
        <v>150</v>
      </c>
      <c r="Z1466">
        <v>75</v>
      </c>
      <c r="AB1466" s="3">
        <v>0</v>
      </c>
      <c r="AC1466" s="3">
        <v>4167</v>
      </c>
      <c r="AD1466" s="3">
        <f t="shared" si="354"/>
        <v>66667.641025641031</v>
      </c>
      <c r="AE1466" s="3">
        <v>5687.5</v>
      </c>
      <c r="AG1466" s="3">
        <f t="shared" si="349"/>
        <v>72355.141025641031</v>
      </c>
      <c r="AJ1466" s="3">
        <v>0</v>
      </c>
      <c r="AK1466" t="s">
        <v>100</v>
      </c>
      <c r="AM1466" s="23">
        <v>8.5000000000000006E-2</v>
      </c>
      <c r="AN1466" s="24">
        <f t="shared" si="355"/>
        <v>72355.141025641031</v>
      </c>
      <c r="AO1466" s="25">
        <f t="shared" si="345"/>
        <v>6150.1869871794879</v>
      </c>
      <c r="AP1466" s="3">
        <f t="shared" si="359"/>
        <v>29700</v>
      </c>
      <c r="AQ1466" s="24">
        <f t="shared" si="346"/>
        <v>2524.5</v>
      </c>
      <c r="AR1466" s="24">
        <f t="shared" si="347"/>
        <v>110729.82801282052</v>
      </c>
      <c r="AS1466" s="24">
        <f t="shared" si="350"/>
        <v>102055.14102564103</v>
      </c>
      <c r="AT1466" t="s">
        <v>5015</v>
      </c>
      <c r="AU1466" t="s">
        <v>4500</v>
      </c>
      <c r="AV1466" t="s">
        <v>1328</v>
      </c>
      <c r="AW1466" t="s">
        <v>5016</v>
      </c>
      <c r="AX1466" t="s">
        <v>102</v>
      </c>
      <c r="AY1466">
        <v>108.643</v>
      </c>
      <c r="AZ1466" s="3">
        <f t="shared" si="360"/>
        <v>1019.2081221323097</v>
      </c>
      <c r="BA1466" s="24">
        <f t="shared" si="352"/>
        <v>102055.14102564103</v>
      </c>
      <c r="BB1466" s="24">
        <f t="shared" si="353"/>
        <v>8674.6869871794916</v>
      </c>
      <c r="BD1466" t="s">
        <v>103</v>
      </c>
      <c r="BE1466">
        <v>1</v>
      </c>
      <c r="BG1466" t="s">
        <v>5333</v>
      </c>
      <c r="BI1466" t="s">
        <v>199</v>
      </c>
      <c r="BN1466" t="s">
        <v>5251</v>
      </c>
      <c r="BO1466" t="s">
        <v>5252</v>
      </c>
      <c r="BP1466" t="s">
        <v>5253</v>
      </c>
      <c r="BS1466" t="e">
        <f>_xlfn.XLOOKUP(AV1466,#REF!,#REF!)</f>
        <v>#REF!</v>
      </c>
    </row>
    <row r="1467" spans="3:71" x14ac:dyDescent="0.2">
      <c r="C1467" t="s">
        <v>94</v>
      </c>
      <c r="E1467" t="s">
        <v>4511</v>
      </c>
      <c r="F1467" t="s">
        <v>4511</v>
      </c>
      <c r="G1467" t="s">
        <v>4512</v>
      </c>
      <c r="H1467" s="1">
        <v>46069</v>
      </c>
      <c r="J1467" t="s">
        <v>4708</v>
      </c>
      <c r="K1467">
        <v>12</v>
      </c>
      <c r="L1467" t="s">
        <v>4703</v>
      </c>
      <c r="M1467" t="s">
        <v>293</v>
      </c>
      <c r="N1467" t="s">
        <v>4668</v>
      </c>
      <c r="O1467" t="s">
        <v>98</v>
      </c>
      <c r="P1467" t="s">
        <v>99</v>
      </c>
      <c r="Q1467">
        <f t="shared" si="348"/>
        <v>31</v>
      </c>
      <c r="R1467" s="3">
        <v>404500</v>
      </c>
      <c r="S1467" s="3">
        <v>67416.666666666672</v>
      </c>
      <c r="T1467" s="20">
        <v>0</v>
      </c>
      <c r="U1467" s="3">
        <f t="shared" si="358"/>
        <v>0</v>
      </c>
      <c r="V1467" s="21"/>
      <c r="W1467" s="3">
        <v>1620.592948717949</v>
      </c>
      <c r="X1467" s="3">
        <v>936.34259259259272</v>
      </c>
      <c r="Y1467" s="22">
        <v>168.54166666666669</v>
      </c>
      <c r="Z1467">
        <v>75</v>
      </c>
      <c r="AB1467" s="3">
        <v>0</v>
      </c>
      <c r="AC1467" s="3">
        <v>4167</v>
      </c>
      <c r="AD1467" s="3">
        <f t="shared" si="354"/>
        <v>74384.143874643894</v>
      </c>
      <c r="AE1467" s="3">
        <v>5687.5</v>
      </c>
      <c r="AG1467" s="3">
        <f t="shared" si="349"/>
        <v>80071.643874643894</v>
      </c>
      <c r="AJ1467" s="3">
        <v>0</v>
      </c>
      <c r="AK1467" t="s">
        <v>100</v>
      </c>
      <c r="AM1467" s="23">
        <v>8.5000000000000006E-2</v>
      </c>
      <c r="AN1467" s="24">
        <f t="shared" si="355"/>
        <v>80071.643874643894</v>
      </c>
      <c r="AO1467" s="25">
        <f t="shared" si="345"/>
        <v>6806.0897293447315</v>
      </c>
      <c r="AP1467" s="3">
        <f t="shared" si="359"/>
        <v>29700</v>
      </c>
      <c r="AQ1467" s="24">
        <f t="shared" si="346"/>
        <v>2524.5</v>
      </c>
      <c r="AR1467" s="24">
        <f t="shared" si="347"/>
        <v>119102.23360398863</v>
      </c>
      <c r="AS1467" s="24">
        <f t="shared" si="350"/>
        <v>109771.64387464389</v>
      </c>
      <c r="AT1467" t="s">
        <v>5015</v>
      </c>
      <c r="AU1467" t="s">
        <v>4500</v>
      </c>
      <c r="AV1467" t="s">
        <v>1328</v>
      </c>
      <c r="AW1467" t="s">
        <v>5016</v>
      </c>
      <c r="AX1467" t="s">
        <v>102</v>
      </c>
      <c r="AY1467">
        <v>108.643</v>
      </c>
      <c r="AZ1467" s="3">
        <f t="shared" si="360"/>
        <v>1096.2715831115547</v>
      </c>
      <c r="BA1467" s="24">
        <f t="shared" si="352"/>
        <v>109771.64387464389</v>
      </c>
      <c r="BB1467" s="24">
        <f t="shared" si="353"/>
        <v>9330.5897293447342</v>
      </c>
      <c r="BD1467" t="s">
        <v>103</v>
      </c>
      <c r="BE1467">
        <v>1</v>
      </c>
      <c r="BG1467" t="s">
        <v>5333</v>
      </c>
      <c r="BI1467" t="s">
        <v>199</v>
      </c>
      <c r="BN1467" t="s">
        <v>5251</v>
      </c>
      <c r="BO1467" t="s">
        <v>5252</v>
      </c>
      <c r="BP1467" t="s">
        <v>5253</v>
      </c>
      <c r="BS1467" t="e">
        <f>_xlfn.XLOOKUP(AV1467,#REF!,#REF!)</f>
        <v>#REF!</v>
      </c>
    </row>
    <row r="1468" spans="3:71" x14ac:dyDescent="0.2">
      <c r="C1468" t="s">
        <v>94</v>
      </c>
      <c r="E1468" t="s">
        <v>4513</v>
      </c>
      <c r="F1468" t="s">
        <v>4513</v>
      </c>
      <c r="G1468" t="s">
        <v>4514</v>
      </c>
      <c r="H1468" s="1">
        <v>46076</v>
      </c>
      <c r="J1468" t="s">
        <v>4708</v>
      </c>
      <c r="K1468">
        <v>12</v>
      </c>
      <c r="L1468" t="s">
        <v>4703</v>
      </c>
      <c r="M1468" t="s">
        <v>293</v>
      </c>
      <c r="N1468" t="s">
        <v>4668</v>
      </c>
      <c r="O1468" t="s">
        <v>98</v>
      </c>
      <c r="P1468" t="s">
        <v>4445</v>
      </c>
      <c r="Q1468">
        <f t="shared" si="348"/>
        <v>31</v>
      </c>
      <c r="R1468" s="3">
        <v>350000</v>
      </c>
      <c r="S1468" s="3">
        <v>58333.333333333336</v>
      </c>
      <c r="T1468" s="20">
        <v>0</v>
      </c>
      <c r="U1468" s="3">
        <f t="shared" si="358"/>
        <v>0</v>
      </c>
      <c r="V1468" s="21"/>
      <c r="W1468" s="3">
        <v>1402.2435897435898</v>
      </c>
      <c r="X1468" s="3">
        <v>810.18518518518533</v>
      </c>
      <c r="Y1468" s="22">
        <v>145.83333333333334</v>
      </c>
      <c r="Z1468">
        <v>75</v>
      </c>
      <c r="AB1468" s="3">
        <v>0</v>
      </c>
      <c r="AC1468" s="3">
        <v>4167</v>
      </c>
      <c r="AD1468" s="3">
        <f t="shared" si="354"/>
        <v>64933.59544159544</v>
      </c>
      <c r="AE1468" s="3">
        <v>5687.5</v>
      </c>
      <c r="AG1468" s="3">
        <f t="shared" si="349"/>
        <v>70621.095441595447</v>
      </c>
      <c r="AJ1468" s="3">
        <v>0</v>
      </c>
      <c r="AK1468" t="s">
        <v>100</v>
      </c>
      <c r="AM1468" s="23">
        <v>8.5000000000000006E-2</v>
      </c>
      <c r="AN1468" s="24">
        <f t="shared" si="355"/>
        <v>70621.095441595447</v>
      </c>
      <c r="AO1468" s="25">
        <f t="shared" si="345"/>
        <v>6002.7931125356135</v>
      </c>
      <c r="AP1468" s="3">
        <f t="shared" si="359"/>
        <v>29700</v>
      </c>
      <c r="AQ1468" s="24">
        <f t="shared" si="346"/>
        <v>2524.5</v>
      </c>
      <c r="AR1468" s="24">
        <f t="shared" si="347"/>
        <v>108848.38855413106</v>
      </c>
      <c r="AS1468" s="24">
        <f t="shared" si="350"/>
        <v>100321.09544159545</v>
      </c>
      <c r="AT1468" t="s">
        <v>134</v>
      </c>
      <c r="AU1468" t="s">
        <v>134</v>
      </c>
      <c r="AV1468" t="s">
        <v>135</v>
      </c>
      <c r="AW1468">
        <v>19449</v>
      </c>
      <c r="AX1468" t="s">
        <v>136</v>
      </c>
      <c r="AY1468">
        <v>94.088300000000004</v>
      </c>
      <c r="AZ1468" s="3">
        <f t="shared" si="360"/>
        <v>1156.8748564288126</v>
      </c>
      <c r="BA1468" s="24">
        <f t="shared" si="352"/>
        <v>100321.09544159545</v>
      </c>
      <c r="BB1468" s="24">
        <f t="shared" si="353"/>
        <v>8527.2931125356117</v>
      </c>
      <c r="BD1468" t="s">
        <v>103</v>
      </c>
      <c r="BE1468">
        <v>1</v>
      </c>
      <c r="BG1468" t="s">
        <v>5305</v>
      </c>
      <c r="BI1468" t="s">
        <v>199</v>
      </c>
      <c r="BN1468" t="s">
        <v>5109</v>
      </c>
      <c r="BO1468" t="s">
        <v>5275</v>
      </c>
      <c r="BP1468" t="s">
        <v>5276</v>
      </c>
      <c r="BS1468" t="e">
        <f>_xlfn.XLOOKUP(AV1468,#REF!,#REF!)</f>
        <v>#REF!</v>
      </c>
    </row>
    <row r="1469" spans="3:71" x14ac:dyDescent="0.2">
      <c r="C1469" t="s">
        <v>94</v>
      </c>
      <c r="E1469" t="s">
        <v>4515</v>
      </c>
      <c r="F1469" t="s">
        <v>4515</v>
      </c>
      <c r="G1469" t="s">
        <v>4516</v>
      </c>
      <c r="H1469" s="1">
        <v>46069</v>
      </c>
      <c r="J1469" t="s">
        <v>4708</v>
      </c>
      <c r="K1469">
        <v>12</v>
      </c>
      <c r="L1469" t="s">
        <v>4703</v>
      </c>
      <c r="M1469" t="s">
        <v>293</v>
      </c>
      <c r="N1469" t="s">
        <v>4668</v>
      </c>
      <c r="O1469" t="s">
        <v>98</v>
      </c>
      <c r="P1469" t="s">
        <v>99</v>
      </c>
      <c r="Q1469">
        <f t="shared" si="348"/>
        <v>31</v>
      </c>
      <c r="R1469" s="3">
        <v>350000</v>
      </c>
      <c r="S1469" s="3">
        <v>58333.333333333336</v>
      </c>
      <c r="T1469" s="20">
        <v>0</v>
      </c>
      <c r="U1469" s="3">
        <f t="shared" si="358"/>
        <v>0</v>
      </c>
      <c r="V1469" s="21"/>
      <c r="W1469" s="3">
        <v>1402.2435897435898</v>
      </c>
      <c r="X1469" s="3">
        <v>810.18518518518533</v>
      </c>
      <c r="Y1469" s="22">
        <v>145.83333333333334</v>
      </c>
      <c r="Z1469">
        <v>75</v>
      </c>
      <c r="AB1469" s="3">
        <v>0</v>
      </c>
      <c r="AC1469" s="3">
        <v>4167</v>
      </c>
      <c r="AD1469" s="3">
        <f t="shared" si="354"/>
        <v>64933.59544159544</v>
      </c>
      <c r="AE1469" s="3">
        <v>5687.5</v>
      </c>
      <c r="AG1469" s="3">
        <f t="shared" si="349"/>
        <v>70621.095441595447</v>
      </c>
      <c r="AJ1469" s="3">
        <v>0</v>
      </c>
      <c r="AK1469" t="s">
        <v>100</v>
      </c>
      <c r="AM1469" s="23">
        <v>8.5000000000000006E-2</v>
      </c>
      <c r="AN1469" s="24">
        <f t="shared" si="355"/>
        <v>70621.095441595447</v>
      </c>
      <c r="AO1469" s="25">
        <f t="shared" si="345"/>
        <v>6002.7931125356135</v>
      </c>
      <c r="AP1469" s="3">
        <f t="shared" si="359"/>
        <v>29700</v>
      </c>
      <c r="AQ1469" s="24">
        <f t="shared" si="346"/>
        <v>2524.5</v>
      </c>
      <c r="AR1469" s="24">
        <f t="shared" si="347"/>
        <v>108848.38855413106</v>
      </c>
      <c r="AS1469" s="24">
        <f t="shared" si="350"/>
        <v>100321.09544159545</v>
      </c>
      <c r="AT1469" t="s">
        <v>134</v>
      </c>
      <c r="AU1469" t="s">
        <v>134</v>
      </c>
      <c r="AV1469" t="s">
        <v>135</v>
      </c>
      <c r="AW1469" t="s">
        <v>5021</v>
      </c>
      <c r="AX1469" t="s">
        <v>136</v>
      </c>
      <c r="AY1469">
        <v>94.088300000000004</v>
      </c>
      <c r="AZ1469" s="3">
        <f t="shared" si="360"/>
        <v>1156.8748564288126</v>
      </c>
      <c r="BA1469" s="24">
        <f t="shared" si="352"/>
        <v>100321.09544159545</v>
      </c>
      <c r="BB1469" s="24">
        <f t="shared" si="353"/>
        <v>8527.2931125356117</v>
      </c>
      <c r="BD1469" t="s">
        <v>103</v>
      </c>
      <c r="BE1469">
        <v>1</v>
      </c>
      <c r="BG1469" t="s">
        <v>5305</v>
      </c>
      <c r="BI1469" t="s">
        <v>199</v>
      </c>
      <c r="BN1469" t="s">
        <v>5109</v>
      </c>
      <c r="BO1469" t="s">
        <v>5275</v>
      </c>
      <c r="BP1469" t="s">
        <v>5276</v>
      </c>
      <c r="BS1469" t="e">
        <f>_xlfn.XLOOKUP(AV1469,#REF!,#REF!)</f>
        <v>#REF!</v>
      </c>
    </row>
    <row r="1470" spans="3:71" x14ac:dyDescent="0.2">
      <c r="C1470" t="s">
        <v>94</v>
      </c>
      <c r="E1470" t="s">
        <v>4517</v>
      </c>
      <c r="F1470" t="s">
        <v>4517</v>
      </c>
      <c r="G1470" t="s">
        <v>4518</v>
      </c>
      <c r="H1470" s="1">
        <v>46090</v>
      </c>
      <c r="J1470" t="s">
        <v>4697</v>
      </c>
      <c r="K1470">
        <v>14</v>
      </c>
      <c r="L1470" t="s">
        <v>4691</v>
      </c>
      <c r="M1470" t="s">
        <v>4444</v>
      </c>
      <c r="N1470" t="s">
        <v>4668</v>
      </c>
      <c r="O1470" t="s">
        <v>98</v>
      </c>
      <c r="P1470" t="s">
        <v>4445</v>
      </c>
      <c r="Q1470">
        <f t="shared" si="348"/>
        <v>23</v>
      </c>
      <c r="R1470" s="3">
        <v>600000</v>
      </c>
      <c r="S1470" s="3">
        <v>74193.548387096773</v>
      </c>
      <c r="T1470" s="20">
        <v>0</v>
      </c>
      <c r="U1470" s="3">
        <f t="shared" si="358"/>
        <v>0</v>
      </c>
      <c r="V1470" s="21"/>
      <c r="W1470" s="3">
        <v>2403.8461538461538</v>
      </c>
      <c r="X1470" s="3">
        <v>1388.8888888888891</v>
      </c>
      <c r="Y1470" s="22">
        <v>250</v>
      </c>
      <c r="Z1470">
        <v>75</v>
      </c>
      <c r="AB1470" s="3">
        <v>0</v>
      </c>
      <c r="AC1470" s="3">
        <v>4167</v>
      </c>
      <c r="AD1470" s="3">
        <f t="shared" si="354"/>
        <v>82478.283429831819</v>
      </c>
      <c r="AE1470" s="3">
        <v>5228.1720430107525</v>
      </c>
      <c r="AG1470" s="3">
        <f t="shared" si="349"/>
        <v>87706.455472842572</v>
      </c>
      <c r="AJ1470" s="3">
        <v>0</v>
      </c>
      <c r="AK1470" t="s">
        <v>100</v>
      </c>
      <c r="AM1470" s="23">
        <v>0.1</v>
      </c>
      <c r="AN1470" s="24">
        <f t="shared" si="355"/>
        <v>87706.455472842572</v>
      </c>
      <c r="AO1470" s="25">
        <f t="shared" si="345"/>
        <v>8770.6455472842572</v>
      </c>
      <c r="AP1470" s="3">
        <f t="shared" si="359"/>
        <v>22035.483870967742</v>
      </c>
      <c r="AQ1470" s="24">
        <f t="shared" si="346"/>
        <v>2203.5483870967741</v>
      </c>
      <c r="AR1470" s="24">
        <f t="shared" si="347"/>
        <v>120716.13327819135</v>
      </c>
      <c r="AS1470" s="24">
        <f t="shared" si="350"/>
        <v>109741.93934381031</v>
      </c>
      <c r="AT1470" t="s">
        <v>4725</v>
      </c>
      <c r="AU1470" t="s">
        <v>174</v>
      </c>
      <c r="AV1470" t="s">
        <v>174</v>
      </c>
      <c r="AW1470" t="s">
        <v>4725</v>
      </c>
      <c r="AX1470" t="s">
        <v>169</v>
      </c>
      <c r="AY1470">
        <v>1</v>
      </c>
      <c r="AZ1470" s="3">
        <f t="shared" si="360"/>
        <v>120716.13327819135</v>
      </c>
      <c r="BA1470" s="24">
        <f t="shared" si="352"/>
        <v>109741.93934381031</v>
      </c>
      <c r="BB1470" s="24">
        <f t="shared" si="353"/>
        <v>10974.193934381037</v>
      </c>
      <c r="BD1470" t="s">
        <v>170</v>
      </c>
      <c r="BE1470">
        <v>1</v>
      </c>
      <c r="BG1470" t="s">
        <v>170</v>
      </c>
      <c r="BN1470">
        <v>0</v>
      </c>
      <c r="BO1470">
        <v>0</v>
      </c>
      <c r="BP1470">
        <v>0</v>
      </c>
    </row>
    <row r="1471" spans="3:71" x14ac:dyDescent="0.2">
      <c r="C1471" t="s">
        <v>94</v>
      </c>
      <c r="E1471" t="s">
        <v>4519</v>
      </c>
      <c r="F1471" t="s">
        <v>4519</v>
      </c>
      <c r="G1471" t="s">
        <v>4520</v>
      </c>
      <c r="H1471" s="1">
        <v>46069</v>
      </c>
      <c r="J1471" t="s">
        <v>4702</v>
      </c>
      <c r="K1471">
        <v>13</v>
      </c>
      <c r="L1471" t="s">
        <v>4667</v>
      </c>
      <c r="M1471" t="s">
        <v>3984</v>
      </c>
      <c r="N1471" t="s">
        <v>4668</v>
      </c>
      <c r="O1471" t="s">
        <v>98</v>
      </c>
      <c r="P1471" t="s">
        <v>99</v>
      </c>
      <c r="Q1471">
        <f t="shared" si="348"/>
        <v>31</v>
      </c>
      <c r="R1471" s="3">
        <v>500000</v>
      </c>
      <c r="S1471" s="3">
        <v>83333.333333333328</v>
      </c>
      <c r="T1471" s="20">
        <v>0</v>
      </c>
      <c r="U1471" s="3">
        <f t="shared" si="358"/>
        <v>0</v>
      </c>
      <c r="V1471" s="21"/>
      <c r="W1471" s="3">
        <v>2003.2051282051279</v>
      </c>
      <c r="X1471" s="3">
        <v>1157.4074074074074</v>
      </c>
      <c r="Y1471" s="22">
        <v>208.33333333333331</v>
      </c>
      <c r="Z1471">
        <v>75</v>
      </c>
      <c r="AB1471" s="3">
        <v>0</v>
      </c>
      <c r="AC1471" s="3">
        <v>4167</v>
      </c>
      <c r="AD1471" s="3">
        <f t="shared" si="354"/>
        <v>90944.279202279184</v>
      </c>
      <c r="AE1471" s="3">
        <v>4154.166666666667</v>
      </c>
      <c r="AG1471" s="3">
        <f t="shared" si="349"/>
        <v>95098.445868945855</v>
      </c>
      <c r="AJ1471" s="3">
        <v>0</v>
      </c>
      <c r="AK1471" t="s">
        <v>100</v>
      </c>
      <c r="AM1471" s="23">
        <v>0.05</v>
      </c>
      <c r="AN1471" s="24">
        <f t="shared" si="355"/>
        <v>95098.445868945855</v>
      </c>
      <c r="AO1471" s="25">
        <f t="shared" si="345"/>
        <v>4754.9222934472928</v>
      </c>
      <c r="AP1471" s="3">
        <f t="shared" si="359"/>
        <v>29700</v>
      </c>
      <c r="AQ1471" s="24">
        <f t="shared" si="346"/>
        <v>1485</v>
      </c>
      <c r="AR1471" s="24">
        <f t="shared" si="347"/>
        <v>131038.36816239315</v>
      </c>
      <c r="AS1471" s="24">
        <f t="shared" si="350"/>
        <v>124798.44586894586</v>
      </c>
      <c r="AT1471" t="s">
        <v>3093</v>
      </c>
      <c r="AU1471" t="s">
        <v>4373</v>
      </c>
      <c r="AV1471" t="s">
        <v>3094</v>
      </c>
      <c r="AW1471" t="s">
        <v>5003</v>
      </c>
      <c r="AX1471" t="s">
        <v>3095</v>
      </c>
      <c r="AY1471">
        <v>0.58960999999999997</v>
      </c>
      <c r="AZ1471" s="3">
        <f t="shared" si="360"/>
        <v>222245.83735417167</v>
      </c>
      <c r="BA1471" s="24">
        <f t="shared" si="352"/>
        <v>124798.44586894586</v>
      </c>
      <c r="BB1471" s="24">
        <f t="shared" si="353"/>
        <v>6239.9222934472928</v>
      </c>
      <c r="BD1471" t="s">
        <v>103</v>
      </c>
      <c r="BE1471">
        <v>1</v>
      </c>
      <c r="BG1471" t="s">
        <v>5332</v>
      </c>
      <c r="BI1471" t="s">
        <v>144</v>
      </c>
      <c r="BN1471" t="s">
        <v>5145</v>
      </c>
      <c r="BO1471" t="s">
        <v>5231</v>
      </c>
      <c r="BP1471" t="s">
        <v>5232</v>
      </c>
      <c r="BS1471" t="e">
        <f>_xlfn.XLOOKUP(AV1471,#REF!,#REF!)</f>
        <v>#REF!</v>
      </c>
    </row>
    <row r="1472" spans="3:71" x14ac:dyDescent="0.2">
      <c r="C1472" t="s">
        <v>94</v>
      </c>
      <c r="E1472" t="s">
        <v>4521</v>
      </c>
      <c r="F1472" t="s">
        <v>4521</v>
      </c>
      <c r="G1472" t="s">
        <v>4522</v>
      </c>
      <c r="H1472" s="1">
        <v>46066</v>
      </c>
      <c r="J1472" t="s">
        <v>4702</v>
      </c>
      <c r="K1472">
        <v>13</v>
      </c>
      <c r="L1472" t="s">
        <v>4616</v>
      </c>
      <c r="M1472" t="s">
        <v>4464</v>
      </c>
      <c r="N1472" t="s">
        <v>4668</v>
      </c>
      <c r="O1472" t="s">
        <v>98</v>
      </c>
      <c r="P1472" t="s">
        <v>4445</v>
      </c>
      <c r="Q1472">
        <f t="shared" si="348"/>
        <v>31</v>
      </c>
      <c r="R1472" s="3">
        <v>575000</v>
      </c>
      <c r="S1472" s="3">
        <v>95833.333333333328</v>
      </c>
      <c r="T1472" s="20">
        <v>0</v>
      </c>
      <c r="U1472" s="3">
        <f t="shared" si="358"/>
        <v>0</v>
      </c>
      <c r="V1472" s="21"/>
      <c r="W1472" s="3">
        <v>2303.6858974358975</v>
      </c>
      <c r="X1472" s="3">
        <v>1331.0185185185185</v>
      </c>
      <c r="Y1472" s="22">
        <v>239.58333333333331</v>
      </c>
      <c r="Z1472">
        <v>75</v>
      </c>
      <c r="AB1472" s="3">
        <v>0</v>
      </c>
      <c r="AC1472" s="3">
        <v>4167</v>
      </c>
      <c r="AD1472" s="3">
        <f t="shared" si="354"/>
        <v>103949.62108262107</v>
      </c>
      <c r="AE1472" s="3">
        <v>12402.5</v>
      </c>
      <c r="AG1472" s="3">
        <f t="shared" si="349"/>
        <v>116352.12108262107</v>
      </c>
      <c r="AJ1472" s="3">
        <v>0</v>
      </c>
      <c r="AK1472" t="s">
        <v>100</v>
      </c>
      <c r="AM1472" s="23">
        <v>0.05</v>
      </c>
      <c r="AN1472" s="24">
        <f t="shared" si="355"/>
        <v>116352.12108262107</v>
      </c>
      <c r="AO1472" s="25">
        <f t="shared" si="345"/>
        <v>5817.6060541310544</v>
      </c>
      <c r="AP1472" s="3">
        <f t="shared" si="359"/>
        <v>29700</v>
      </c>
      <c r="AQ1472" s="24">
        <f t="shared" si="346"/>
        <v>1485</v>
      </c>
      <c r="AR1472" s="24">
        <f t="shared" si="347"/>
        <v>153354.72713675213</v>
      </c>
      <c r="AS1472" s="24">
        <f t="shared" si="350"/>
        <v>146052.12108262107</v>
      </c>
      <c r="AT1472" t="s">
        <v>174</v>
      </c>
      <c r="AU1472" t="s">
        <v>174</v>
      </c>
      <c r="AV1472" t="s">
        <v>174</v>
      </c>
      <c r="AW1472" t="s">
        <v>170</v>
      </c>
      <c r="AX1472" s="21">
        <v>0</v>
      </c>
      <c r="AY1472" s="21">
        <v>0</v>
      </c>
      <c r="AZ1472" s="3">
        <v>0</v>
      </c>
      <c r="BA1472" s="24">
        <f t="shared" si="352"/>
        <v>146052.12108262107</v>
      </c>
      <c r="BB1472" s="24">
        <f t="shared" si="353"/>
        <v>7302.606054131058</v>
      </c>
      <c r="BD1472" t="s">
        <v>170</v>
      </c>
      <c r="BE1472">
        <v>1</v>
      </c>
      <c r="BG1472" t="s">
        <v>170</v>
      </c>
      <c r="BI1472" t="s">
        <v>4416</v>
      </c>
      <c r="BN1472" t="s">
        <v>4416</v>
      </c>
      <c r="BO1472" t="s">
        <v>5240</v>
      </c>
      <c r="BP1472" t="s">
        <v>5241</v>
      </c>
    </row>
    <row r="1473" spans="2:71" x14ac:dyDescent="0.2">
      <c r="C1473" t="s">
        <v>94</v>
      </c>
      <c r="E1473" t="s">
        <v>4523</v>
      </c>
      <c r="F1473" t="s">
        <v>4523</v>
      </c>
      <c r="G1473" t="s">
        <v>4524</v>
      </c>
      <c r="H1473" s="1">
        <v>46069</v>
      </c>
      <c r="J1473" t="s">
        <v>4708</v>
      </c>
      <c r="K1473">
        <v>12</v>
      </c>
      <c r="L1473" t="s">
        <v>4703</v>
      </c>
      <c r="M1473" t="s">
        <v>293</v>
      </c>
      <c r="N1473" t="s">
        <v>4668</v>
      </c>
      <c r="O1473" t="s">
        <v>98</v>
      </c>
      <c r="P1473" t="s">
        <v>99</v>
      </c>
      <c r="Q1473">
        <f t="shared" si="348"/>
        <v>31</v>
      </c>
      <c r="R1473" s="3">
        <v>449500</v>
      </c>
      <c r="S1473" s="3">
        <v>74916.666666666672</v>
      </c>
      <c r="T1473" s="20">
        <v>0</v>
      </c>
      <c r="U1473" s="3">
        <f t="shared" si="358"/>
        <v>0</v>
      </c>
      <c r="V1473" s="21"/>
      <c r="W1473" s="3">
        <v>1800.8814102564102</v>
      </c>
      <c r="X1473" s="3">
        <v>1040.5092592592594</v>
      </c>
      <c r="Y1473" s="22">
        <v>187.29166666666669</v>
      </c>
      <c r="Z1473">
        <v>75</v>
      </c>
      <c r="AB1473" s="3">
        <v>0</v>
      </c>
      <c r="AC1473" s="3">
        <v>4167</v>
      </c>
      <c r="AD1473" s="3">
        <f t="shared" si="354"/>
        <v>82187.349002849005</v>
      </c>
      <c r="AE1473" s="3">
        <v>5687.5</v>
      </c>
      <c r="AG1473" s="3">
        <f t="shared" si="349"/>
        <v>87874.849002849005</v>
      </c>
      <c r="AJ1473" s="3">
        <v>0</v>
      </c>
      <c r="AK1473" t="s">
        <v>100</v>
      </c>
      <c r="AM1473" s="23">
        <v>8.5000000000000006E-2</v>
      </c>
      <c r="AN1473" s="24">
        <f t="shared" si="355"/>
        <v>87874.849002849005</v>
      </c>
      <c r="AO1473" s="25">
        <f t="shared" si="345"/>
        <v>7469.3621652421662</v>
      </c>
      <c r="AP1473" s="3">
        <f t="shared" si="359"/>
        <v>29700</v>
      </c>
      <c r="AQ1473" s="24">
        <f t="shared" si="346"/>
        <v>2524.5</v>
      </c>
      <c r="AR1473" s="24">
        <f t="shared" si="347"/>
        <v>127568.71116809118</v>
      </c>
      <c r="AS1473" s="24">
        <f t="shared" si="350"/>
        <v>117574.84900284901</v>
      </c>
      <c r="AT1473" t="s">
        <v>134</v>
      </c>
      <c r="AU1473" t="s">
        <v>134</v>
      </c>
      <c r="AV1473" t="s">
        <v>135</v>
      </c>
      <c r="AW1473">
        <v>90366</v>
      </c>
      <c r="AX1473" t="s">
        <v>136</v>
      </c>
      <c r="AY1473">
        <v>94.088300000000004</v>
      </c>
      <c r="AZ1473" s="3">
        <f t="shared" ref="AZ1473:AZ1497" si="361">AR1473/AY1473</f>
        <v>1355.840324122034</v>
      </c>
      <c r="BA1473" s="24">
        <f t="shared" si="352"/>
        <v>117574.84900284901</v>
      </c>
      <c r="BB1473" s="24">
        <f t="shared" si="353"/>
        <v>9993.8621652421716</v>
      </c>
      <c r="BD1473" t="s">
        <v>103</v>
      </c>
      <c r="BE1473">
        <v>1</v>
      </c>
      <c r="BG1473" t="s">
        <v>5305</v>
      </c>
      <c r="BI1473" t="s">
        <v>199</v>
      </c>
      <c r="BN1473" t="s">
        <v>5251</v>
      </c>
      <c r="BO1473" t="s">
        <v>5297</v>
      </c>
      <c r="BP1473" t="s">
        <v>5298</v>
      </c>
      <c r="BS1473" t="e">
        <f>_xlfn.XLOOKUP(AV1473,#REF!,#REF!)</f>
        <v>#REF!</v>
      </c>
    </row>
    <row r="1474" spans="2:71" x14ac:dyDescent="0.2">
      <c r="B1474">
        <f>+COUNTIF(F1474:F4642,F1474)</f>
        <v>1</v>
      </c>
      <c r="C1474" t="s">
        <v>94</v>
      </c>
      <c r="E1474" t="s">
        <v>4525</v>
      </c>
      <c r="F1474" t="s">
        <v>4525</v>
      </c>
      <c r="G1474" t="s">
        <v>4526</v>
      </c>
      <c r="H1474" s="1">
        <v>46097</v>
      </c>
      <c r="J1474" t="s">
        <v>4708</v>
      </c>
      <c r="K1474">
        <v>12</v>
      </c>
      <c r="L1474" t="s">
        <v>4703</v>
      </c>
      <c r="M1474" t="s">
        <v>293</v>
      </c>
      <c r="N1474" t="s">
        <v>4668</v>
      </c>
      <c r="O1474" t="s">
        <v>98</v>
      </c>
      <c r="P1474" t="s">
        <v>4445</v>
      </c>
      <c r="Q1474">
        <f t="shared" si="348"/>
        <v>16</v>
      </c>
      <c r="R1474" s="3">
        <v>450000</v>
      </c>
      <c r="S1474" s="3">
        <v>38709.677419354841</v>
      </c>
      <c r="T1474" s="20">
        <v>0</v>
      </c>
      <c r="U1474" s="3">
        <f t="shared" si="358"/>
        <v>0</v>
      </c>
      <c r="V1474" s="21"/>
      <c r="W1474" s="3">
        <v>1802.8846153846155</v>
      </c>
      <c r="X1474" s="3">
        <v>1041.6666666666667</v>
      </c>
      <c r="Y1474" s="22">
        <v>187.5</v>
      </c>
      <c r="Z1474">
        <v>75</v>
      </c>
      <c r="AB1474" s="3">
        <v>0</v>
      </c>
      <c r="AC1474" s="3">
        <v>4167</v>
      </c>
      <c r="AD1474" s="3">
        <f t="shared" si="354"/>
        <v>45983.728701406122</v>
      </c>
      <c r="AE1474" s="3">
        <v>2935.483870967742</v>
      </c>
      <c r="AG1474" s="3">
        <f t="shared" si="349"/>
        <v>48919.212572373865</v>
      </c>
      <c r="AJ1474" s="3">
        <v>0</v>
      </c>
      <c r="AK1474" t="s">
        <v>100</v>
      </c>
      <c r="AM1474" s="23">
        <v>8.5000000000000006E-2</v>
      </c>
      <c r="AN1474" s="24">
        <f t="shared" si="355"/>
        <v>48919.212572373865</v>
      </c>
      <c r="AO1474" s="25">
        <f t="shared" ref="AO1474:AO1537" si="362">AM1474*AN1474</f>
        <v>4158.1330686517786</v>
      </c>
      <c r="AP1474" s="3">
        <f t="shared" si="359"/>
        <v>15329.032258064517</v>
      </c>
      <c r="AQ1474" s="24">
        <f t="shared" ref="AQ1474:AQ1523" si="363">AP1474*AM1474</f>
        <v>1302.9677419354841</v>
      </c>
      <c r="AR1474" s="24">
        <f t="shared" ref="AR1474:AR1537" si="364">AN1474+AO1474+AP1474+AQ1474</f>
        <v>69709.345641025648</v>
      </c>
      <c r="AS1474" s="24">
        <f t="shared" si="350"/>
        <v>64248.24483043838</v>
      </c>
      <c r="AT1474" t="s">
        <v>141</v>
      </c>
      <c r="AU1474" t="s">
        <v>141</v>
      </c>
      <c r="AV1474" t="s">
        <v>142</v>
      </c>
      <c r="AW1474">
        <v>5164</v>
      </c>
      <c r="AX1474" t="s">
        <v>143</v>
      </c>
      <c r="AY1474">
        <v>67.992199999999997</v>
      </c>
      <c r="AZ1474" s="3">
        <f t="shared" si="361"/>
        <v>1025.2550386812848</v>
      </c>
      <c r="BA1474" s="24">
        <f t="shared" si="352"/>
        <v>64248.24483043838</v>
      </c>
      <c r="BB1474" s="24">
        <f t="shared" si="353"/>
        <v>5461.1008105872679</v>
      </c>
      <c r="BD1474" t="s">
        <v>103</v>
      </c>
      <c r="BE1474">
        <v>1</v>
      </c>
      <c r="BG1474" t="s">
        <v>5306</v>
      </c>
      <c r="BI1474" t="s">
        <v>531</v>
      </c>
      <c r="BN1474">
        <v>0</v>
      </c>
      <c r="BO1474">
        <v>0</v>
      </c>
      <c r="BP1474">
        <v>0</v>
      </c>
      <c r="BS1474" t="e">
        <f>_xlfn.XLOOKUP(AV1474,#REF!,#REF!)</f>
        <v>#REF!</v>
      </c>
    </row>
    <row r="1475" spans="2:71" x14ac:dyDescent="0.2">
      <c r="C1475" t="s">
        <v>94</v>
      </c>
      <c r="E1475" t="s">
        <v>4527</v>
      </c>
      <c r="F1475" t="s">
        <v>4527</v>
      </c>
      <c r="G1475" t="s">
        <v>4528</v>
      </c>
      <c r="H1475" s="1">
        <v>46073</v>
      </c>
      <c r="J1475" t="s">
        <v>4702</v>
      </c>
      <c r="K1475">
        <v>13</v>
      </c>
      <c r="L1475" t="s">
        <v>4783</v>
      </c>
      <c r="M1475" t="s">
        <v>3525</v>
      </c>
      <c r="N1475" t="s">
        <v>4668</v>
      </c>
      <c r="O1475" t="s">
        <v>98</v>
      </c>
      <c r="P1475" t="s">
        <v>99</v>
      </c>
      <c r="Q1475">
        <f t="shared" si="348"/>
        <v>31</v>
      </c>
      <c r="R1475" s="3">
        <v>482500</v>
      </c>
      <c r="S1475" s="3">
        <v>80416.666666666672</v>
      </c>
      <c r="T1475" s="20">
        <v>0</v>
      </c>
      <c r="U1475" s="3">
        <f t="shared" si="358"/>
        <v>0</v>
      </c>
      <c r="V1475" s="21"/>
      <c r="W1475" s="3">
        <v>1933.092948717949</v>
      </c>
      <c r="X1475" s="3">
        <v>1116.8981481481483</v>
      </c>
      <c r="Y1475" s="22">
        <v>201.04166666666669</v>
      </c>
      <c r="Z1475">
        <v>75</v>
      </c>
      <c r="AB1475" s="3">
        <v>0</v>
      </c>
      <c r="AC1475" s="3">
        <v>4167</v>
      </c>
      <c r="AD1475" s="3">
        <f t="shared" si="354"/>
        <v>87909.699430199442</v>
      </c>
      <c r="AE1475" s="3">
        <v>13617.5</v>
      </c>
      <c r="AG1475" s="3">
        <f t="shared" si="349"/>
        <v>101527.19943019944</v>
      </c>
      <c r="AJ1475" s="3">
        <v>0</v>
      </c>
      <c r="AK1475" t="s">
        <v>100</v>
      </c>
      <c r="AM1475" s="23">
        <v>8.5000000000000006E-2</v>
      </c>
      <c r="AN1475" s="24">
        <f t="shared" si="355"/>
        <v>101527.19943019944</v>
      </c>
      <c r="AO1475" s="25">
        <f t="shared" si="362"/>
        <v>8629.8119515669532</v>
      </c>
      <c r="AP1475" s="3">
        <f t="shared" si="359"/>
        <v>29700</v>
      </c>
      <c r="AQ1475" s="24">
        <f t="shared" si="363"/>
        <v>2524.5</v>
      </c>
      <c r="AR1475" s="24">
        <f t="shared" si="364"/>
        <v>142381.51138176641</v>
      </c>
      <c r="AS1475" s="24">
        <f t="shared" si="350"/>
        <v>131227.19943019946</v>
      </c>
      <c r="AT1475" t="s">
        <v>101</v>
      </c>
      <c r="AU1475" t="s">
        <v>101</v>
      </c>
      <c r="AV1475" t="s">
        <v>101</v>
      </c>
      <c r="AW1475">
        <v>1007100</v>
      </c>
      <c r="AX1475" t="s">
        <v>102</v>
      </c>
      <c r="AY1475">
        <v>108.643</v>
      </c>
      <c r="AZ1475" s="3">
        <f t="shared" si="361"/>
        <v>1310.5447325807131</v>
      </c>
      <c r="BA1475" s="24">
        <f t="shared" si="352"/>
        <v>131227.19943019946</v>
      </c>
      <c r="BB1475" s="24">
        <f t="shared" si="353"/>
        <v>11154.311951566953</v>
      </c>
      <c r="BD1475" t="s">
        <v>103</v>
      </c>
      <c r="BE1475">
        <v>1</v>
      </c>
      <c r="BG1475" t="s">
        <v>5304</v>
      </c>
      <c r="BI1475" t="s">
        <v>4266</v>
      </c>
      <c r="BN1475" t="s">
        <v>5269</v>
      </c>
      <c r="BO1475" t="s">
        <v>5270</v>
      </c>
      <c r="BP1475" t="s">
        <v>5271</v>
      </c>
    </row>
    <row r="1476" spans="2:71" x14ac:dyDescent="0.2">
      <c r="C1476" t="s">
        <v>94</v>
      </c>
      <c r="E1476" t="s">
        <v>4529</v>
      </c>
      <c r="F1476" t="s">
        <v>4529</v>
      </c>
      <c r="G1476" t="s">
        <v>4530</v>
      </c>
      <c r="H1476" s="1">
        <v>46083</v>
      </c>
      <c r="J1476" t="s">
        <v>4697</v>
      </c>
      <c r="K1476">
        <v>14</v>
      </c>
      <c r="L1476" t="s">
        <v>4667</v>
      </c>
      <c r="M1476" t="s">
        <v>3984</v>
      </c>
      <c r="N1476" t="s">
        <v>4668</v>
      </c>
      <c r="O1476" t="s">
        <v>98</v>
      </c>
      <c r="P1476" t="s">
        <v>4445</v>
      </c>
      <c r="Q1476">
        <f t="shared" ref="Q1476:Q1516" si="365">IF(IF(ISBLANK(I1476),"",MONTH(I1476))&lt;&gt;MONTH($Q$1),IF(($Q$1-H1476)&gt;30,DAY(EOMONTH($Q$1,0)),EOMONTH($Q$1,0)-H1476+1),DAY(I1476))</f>
        <v>30</v>
      </c>
      <c r="R1476" s="3">
        <v>700000</v>
      </c>
      <c r="S1476" s="3">
        <v>112903.22580645162</v>
      </c>
      <c r="T1476" s="20">
        <v>0</v>
      </c>
      <c r="U1476" s="3">
        <f t="shared" si="358"/>
        <v>0</v>
      </c>
      <c r="V1476" s="21"/>
      <c r="W1476" s="3">
        <v>2804.4871794871797</v>
      </c>
      <c r="X1476" s="3">
        <v>1620.3703703703707</v>
      </c>
      <c r="Y1476" s="22">
        <v>291.66666666666669</v>
      </c>
      <c r="Z1476">
        <v>75</v>
      </c>
      <c r="AB1476" s="3">
        <v>0</v>
      </c>
      <c r="AC1476" s="3">
        <v>4167</v>
      </c>
      <c r="AD1476" s="3">
        <f t="shared" si="354"/>
        <v>121861.75002297583</v>
      </c>
      <c r="AE1476" s="3">
        <v>4020.1612903225814</v>
      </c>
      <c r="AG1476" s="3">
        <f t="shared" ref="AG1476:AG1539" si="366">AD1476+AE1476</f>
        <v>125881.91131329841</v>
      </c>
      <c r="AJ1476" s="3">
        <v>0</v>
      </c>
      <c r="AK1476" t="s">
        <v>100</v>
      </c>
      <c r="AM1476" s="23">
        <v>0.05</v>
      </c>
      <c r="AN1476" s="24">
        <f t="shared" si="355"/>
        <v>125881.91131329841</v>
      </c>
      <c r="AO1476" s="25">
        <f t="shared" si="362"/>
        <v>6294.0955656649203</v>
      </c>
      <c r="AP1476" s="3">
        <f t="shared" si="359"/>
        <v>28741.93548387097</v>
      </c>
      <c r="AQ1476" s="24">
        <f t="shared" si="363"/>
        <v>1437.0967741935485</v>
      </c>
      <c r="AR1476" s="24">
        <f t="shared" si="364"/>
        <v>162355.03913702784</v>
      </c>
      <c r="AS1476" s="24">
        <f t="shared" ref="AS1476:AS1539" si="367">+AN1476+AP1476</f>
        <v>154623.84679716936</v>
      </c>
      <c r="AT1476" t="s">
        <v>134</v>
      </c>
      <c r="AU1476" t="s">
        <v>134</v>
      </c>
      <c r="AV1476" t="s">
        <v>135</v>
      </c>
      <c r="AW1476">
        <v>35883</v>
      </c>
      <c r="AX1476" t="s">
        <v>136</v>
      </c>
      <c r="AY1476">
        <v>94.088300000000004</v>
      </c>
      <c r="AZ1476" s="3">
        <f t="shared" si="361"/>
        <v>1725.5603421150965</v>
      </c>
      <c r="BA1476" s="24">
        <f t="shared" ref="BA1476:BA1539" si="368">AS1476</f>
        <v>154623.84679716936</v>
      </c>
      <c r="BB1476" s="24">
        <f t="shared" ref="BB1476:BB1539" si="369">AR1476-AS1476</f>
        <v>7731.1923398584768</v>
      </c>
      <c r="BD1476" t="s">
        <v>103</v>
      </c>
      <c r="BE1476">
        <v>1</v>
      </c>
      <c r="BG1476" t="s">
        <v>5305</v>
      </c>
      <c r="BI1476" t="s">
        <v>144</v>
      </c>
      <c r="BN1476">
        <v>0</v>
      </c>
      <c r="BO1476">
        <v>0</v>
      </c>
      <c r="BP1476">
        <v>0</v>
      </c>
      <c r="BS1476" t="e">
        <f>_xlfn.XLOOKUP(AV1476,#REF!,#REF!)</f>
        <v>#REF!</v>
      </c>
    </row>
    <row r="1477" spans="2:71" x14ac:dyDescent="0.2">
      <c r="C1477" t="s">
        <v>94</v>
      </c>
      <c r="E1477" t="s">
        <v>4531</v>
      </c>
      <c r="F1477" t="s">
        <v>4531</v>
      </c>
      <c r="G1477" t="s">
        <v>4532</v>
      </c>
      <c r="H1477" s="1">
        <v>46078</v>
      </c>
      <c r="J1477" t="s">
        <v>4702</v>
      </c>
      <c r="K1477">
        <v>13</v>
      </c>
      <c r="L1477" t="s">
        <v>4691</v>
      </c>
      <c r="M1477" t="s">
        <v>4444</v>
      </c>
      <c r="N1477" t="s">
        <v>4668</v>
      </c>
      <c r="O1477" t="s">
        <v>98</v>
      </c>
      <c r="P1477" t="s">
        <v>4445</v>
      </c>
      <c r="Q1477">
        <f t="shared" si="365"/>
        <v>31</v>
      </c>
      <c r="R1477" s="3">
        <v>575000</v>
      </c>
      <c r="S1477" s="3">
        <v>95833.333333333328</v>
      </c>
      <c r="T1477" s="20">
        <v>0</v>
      </c>
      <c r="U1477" s="3">
        <f t="shared" si="358"/>
        <v>0</v>
      </c>
      <c r="V1477" s="21"/>
      <c r="W1477" s="3">
        <v>2303.6858974358975</v>
      </c>
      <c r="X1477" s="3">
        <v>1331.0185185185185</v>
      </c>
      <c r="Y1477" s="22">
        <v>239.58333333333331</v>
      </c>
      <c r="Z1477">
        <v>75</v>
      </c>
      <c r="AB1477" s="3">
        <v>0</v>
      </c>
      <c r="AC1477" s="3">
        <v>4167</v>
      </c>
      <c r="AD1477" s="3">
        <f t="shared" si="354"/>
        <v>103949.62108262107</v>
      </c>
      <c r="AE1477" s="3">
        <v>7046.666666666667</v>
      </c>
      <c r="AG1477" s="3">
        <f t="shared" si="366"/>
        <v>110996.28774928775</v>
      </c>
      <c r="AJ1477" s="3">
        <v>0</v>
      </c>
      <c r="AK1477" t="s">
        <v>100</v>
      </c>
      <c r="AM1477" s="23">
        <v>0.1</v>
      </c>
      <c r="AN1477" s="24">
        <f t="shared" si="355"/>
        <v>110996.28774928775</v>
      </c>
      <c r="AO1477" s="25">
        <f t="shared" si="362"/>
        <v>11099.628774928775</v>
      </c>
      <c r="AP1477" s="3">
        <f t="shared" si="359"/>
        <v>29700</v>
      </c>
      <c r="AQ1477" s="24">
        <f t="shared" si="363"/>
        <v>2970</v>
      </c>
      <c r="AR1477" s="24">
        <f t="shared" si="364"/>
        <v>154765.91652421653</v>
      </c>
      <c r="AS1477" s="24">
        <f t="shared" si="367"/>
        <v>140696.28774928773</v>
      </c>
      <c r="AT1477" t="s">
        <v>134</v>
      </c>
      <c r="AU1477" t="s">
        <v>134</v>
      </c>
      <c r="AV1477" t="s">
        <v>135</v>
      </c>
      <c r="AW1477">
        <v>37208</v>
      </c>
      <c r="AX1477" t="s">
        <v>136</v>
      </c>
      <c r="AY1477">
        <v>94.088300000000004</v>
      </c>
      <c r="AZ1477" s="3">
        <f t="shared" si="361"/>
        <v>1644.9007636891783</v>
      </c>
      <c r="BA1477" s="24">
        <f t="shared" si="368"/>
        <v>140696.28774928773</v>
      </c>
      <c r="BB1477" s="24">
        <f t="shared" si="369"/>
        <v>14069.628774928802</v>
      </c>
      <c r="BD1477" t="s">
        <v>103</v>
      </c>
      <c r="BE1477">
        <v>1</v>
      </c>
      <c r="BG1477" t="s">
        <v>5305</v>
      </c>
      <c r="BI1477" t="s">
        <v>4533</v>
      </c>
      <c r="BN1477">
        <v>0</v>
      </c>
      <c r="BO1477">
        <v>0</v>
      </c>
      <c r="BP1477">
        <v>0</v>
      </c>
      <c r="BS1477" t="e">
        <f>_xlfn.XLOOKUP(AV1477,#REF!,#REF!)</f>
        <v>#REF!</v>
      </c>
    </row>
    <row r="1478" spans="2:71" x14ac:dyDescent="0.2">
      <c r="C1478" t="s">
        <v>94</v>
      </c>
      <c r="E1478" t="s">
        <v>4534</v>
      </c>
      <c r="F1478" t="s">
        <v>4534</v>
      </c>
      <c r="G1478" t="s">
        <v>4535</v>
      </c>
      <c r="H1478" s="1">
        <v>46069</v>
      </c>
      <c r="J1478" t="s">
        <v>4778</v>
      </c>
      <c r="K1478">
        <v>11</v>
      </c>
      <c r="L1478" t="s">
        <v>4703</v>
      </c>
      <c r="M1478" t="s">
        <v>293</v>
      </c>
      <c r="N1478" t="s">
        <v>4911</v>
      </c>
      <c r="O1478" t="s">
        <v>98</v>
      </c>
      <c r="P1478" t="s">
        <v>99</v>
      </c>
      <c r="Q1478">
        <f t="shared" si="365"/>
        <v>31</v>
      </c>
      <c r="R1478" s="3">
        <v>27500</v>
      </c>
      <c r="S1478" s="3">
        <v>4583.333333333333</v>
      </c>
      <c r="T1478" s="20">
        <v>0</v>
      </c>
      <c r="U1478" s="3">
        <f t="shared" si="358"/>
        <v>0</v>
      </c>
      <c r="V1478" s="21"/>
      <c r="W1478" s="3">
        <v>110.17628205128204</v>
      </c>
      <c r="X1478" s="3">
        <v>63.657407407407405</v>
      </c>
      <c r="Y1478" s="22">
        <v>11.458333333333332</v>
      </c>
      <c r="Z1478">
        <v>75</v>
      </c>
      <c r="AB1478" s="3">
        <v>0</v>
      </c>
      <c r="AC1478" s="3">
        <v>4167</v>
      </c>
      <c r="AD1478" s="3">
        <f t="shared" si="354"/>
        <v>9010.6253561253561</v>
      </c>
      <c r="AE1478" s="3">
        <v>5687.5</v>
      </c>
      <c r="AG1478" s="3">
        <f t="shared" si="366"/>
        <v>14698.125356125356</v>
      </c>
      <c r="AI1478" s="3">
        <v>5100</v>
      </c>
      <c r="AJ1478" s="3">
        <v>0</v>
      </c>
      <c r="AK1478" t="s">
        <v>100</v>
      </c>
      <c r="AM1478" s="23">
        <v>8.5000000000000006E-2</v>
      </c>
      <c r="AN1478" s="24">
        <f t="shared" si="355"/>
        <v>19798.125356125354</v>
      </c>
      <c r="AO1478" s="25">
        <f t="shared" si="362"/>
        <v>1682.8406552706551</v>
      </c>
      <c r="AP1478" s="3">
        <v>0</v>
      </c>
      <c r="AQ1478" s="24">
        <f t="shared" si="363"/>
        <v>0</v>
      </c>
      <c r="AR1478" s="24">
        <f t="shared" si="364"/>
        <v>21480.966011396009</v>
      </c>
      <c r="AS1478" s="24">
        <f t="shared" si="367"/>
        <v>19798.125356125354</v>
      </c>
      <c r="AT1478" t="s">
        <v>632</v>
      </c>
      <c r="AU1478" t="s">
        <v>1837</v>
      </c>
      <c r="AV1478" t="s">
        <v>1838</v>
      </c>
      <c r="AW1478" t="s">
        <v>4850</v>
      </c>
      <c r="AX1478" t="s">
        <v>169</v>
      </c>
      <c r="AY1478">
        <v>1</v>
      </c>
      <c r="AZ1478" s="3">
        <f t="shared" si="361"/>
        <v>21480.966011396009</v>
      </c>
      <c r="BA1478" s="24">
        <f t="shared" si="368"/>
        <v>19798.125356125354</v>
      </c>
      <c r="BB1478" s="24">
        <f t="shared" si="369"/>
        <v>1682.8406552706547</v>
      </c>
      <c r="BD1478" t="s">
        <v>103</v>
      </c>
      <c r="BE1478">
        <v>1</v>
      </c>
      <c r="BG1478" t="s">
        <v>5317</v>
      </c>
      <c r="BI1478" t="s">
        <v>4388</v>
      </c>
      <c r="BN1478" t="s">
        <v>5109</v>
      </c>
      <c r="BO1478" t="s">
        <v>5224</v>
      </c>
      <c r="BP1478" t="s">
        <v>5225</v>
      </c>
      <c r="BS1478" t="e">
        <f>_xlfn.XLOOKUP(AV1478,#REF!,#REF!)</f>
        <v>#REF!</v>
      </c>
    </row>
    <row r="1479" spans="2:71" x14ac:dyDescent="0.2">
      <c r="C1479" t="s">
        <v>94</v>
      </c>
      <c r="E1479" t="s">
        <v>4536</v>
      </c>
      <c r="F1479" t="s">
        <v>4536</v>
      </c>
      <c r="G1479" t="s">
        <v>4537</v>
      </c>
      <c r="H1479" s="1">
        <v>46090</v>
      </c>
      <c r="J1479" t="s">
        <v>4690</v>
      </c>
      <c r="K1479">
        <v>17</v>
      </c>
      <c r="L1479" t="s">
        <v>4616</v>
      </c>
      <c r="M1479" t="s">
        <v>4464</v>
      </c>
      <c r="N1479" t="s">
        <v>5049</v>
      </c>
      <c r="O1479" t="s">
        <v>98</v>
      </c>
      <c r="P1479" t="s">
        <v>4445</v>
      </c>
      <c r="Q1479">
        <f t="shared" si="365"/>
        <v>23</v>
      </c>
      <c r="R1479" s="3">
        <v>1675000</v>
      </c>
      <c r="S1479" s="3">
        <v>207123.65591397849</v>
      </c>
      <c r="T1479" s="20">
        <v>0.15</v>
      </c>
      <c r="U1479" s="3">
        <f t="shared" si="358"/>
        <v>31068.548387096773</v>
      </c>
      <c r="V1479" s="21"/>
      <c r="W1479" s="3">
        <v>6710.7371794871797</v>
      </c>
      <c r="X1479" s="3">
        <v>3877.3148148148152</v>
      </c>
      <c r="Y1479" s="22">
        <v>697.91666666666674</v>
      </c>
      <c r="Z1479">
        <v>75</v>
      </c>
      <c r="AB1479" s="3">
        <v>0</v>
      </c>
      <c r="AC1479" s="3">
        <v>4167</v>
      </c>
      <c r="AD1479" s="3">
        <f t="shared" si="354"/>
        <v>253720.1729620439</v>
      </c>
      <c r="AE1479" s="3">
        <v>9201.8548387096762</v>
      </c>
      <c r="AG1479" s="3">
        <f t="shared" si="366"/>
        <v>262922.0278007536</v>
      </c>
      <c r="AJ1479" s="3">
        <v>0</v>
      </c>
      <c r="AK1479" t="s">
        <v>100</v>
      </c>
      <c r="AM1479" s="23">
        <v>0.05</v>
      </c>
      <c r="AN1479" s="24">
        <f t="shared" si="355"/>
        <v>262922.0278007536</v>
      </c>
      <c r="AO1479" s="25">
        <f t="shared" si="362"/>
        <v>13146.10139003768</v>
      </c>
      <c r="AP1479" s="3">
        <f t="shared" ref="AP1479:AP1516" si="370">+(29700/31)*Q1479</f>
        <v>22035.483870967742</v>
      </c>
      <c r="AQ1479" s="24">
        <f t="shared" si="363"/>
        <v>1101.7741935483871</v>
      </c>
      <c r="AR1479" s="24">
        <f t="shared" si="364"/>
        <v>299205.3872553074</v>
      </c>
      <c r="AS1479" s="24">
        <f t="shared" si="367"/>
        <v>284957.51167172135</v>
      </c>
      <c r="AT1479" t="s">
        <v>101</v>
      </c>
      <c r="AU1479" t="s">
        <v>101</v>
      </c>
      <c r="AV1479" t="s">
        <v>101</v>
      </c>
      <c r="AW1479">
        <v>20251203</v>
      </c>
      <c r="AX1479" t="s">
        <v>102</v>
      </c>
      <c r="AY1479">
        <v>108.643</v>
      </c>
      <c r="AZ1479" s="3">
        <f t="shared" si="361"/>
        <v>2754.0236117863774</v>
      </c>
      <c r="BA1479" s="24">
        <f t="shared" si="368"/>
        <v>284957.51167172135</v>
      </c>
      <c r="BB1479" s="24">
        <f t="shared" si="369"/>
        <v>14247.87558358605</v>
      </c>
      <c r="BD1479" t="s">
        <v>103</v>
      </c>
      <c r="BE1479">
        <v>1</v>
      </c>
      <c r="BG1479" t="s">
        <v>5304</v>
      </c>
      <c r="BI1479" t="s">
        <v>516</v>
      </c>
      <c r="BN1479">
        <v>0</v>
      </c>
      <c r="BO1479">
        <v>0</v>
      </c>
      <c r="BP1479">
        <v>0</v>
      </c>
    </row>
    <row r="1480" spans="2:71" x14ac:dyDescent="0.2">
      <c r="C1480" t="s">
        <v>94</v>
      </c>
      <c r="E1480" t="s">
        <v>4538</v>
      </c>
      <c r="F1480" t="s">
        <v>4538</v>
      </c>
      <c r="G1480" t="s">
        <v>4539</v>
      </c>
      <c r="H1480" s="1">
        <v>46097</v>
      </c>
      <c r="J1480" t="s">
        <v>4678</v>
      </c>
      <c r="K1480">
        <v>15</v>
      </c>
      <c r="L1480" t="s">
        <v>4703</v>
      </c>
      <c r="M1480" t="s">
        <v>293</v>
      </c>
      <c r="N1480" t="s">
        <v>4668</v>
      </c>
      <c r="O1480" t="s">
        <v>98</v>
      </c>
      <c r="P1480" t="s">
        <v>4445</v>
      </c>
      <c r="Q1480">
        <f t="shared" si="365"/>
        <v>16</v>
      </c>
      <c r="R1480" s="3">
        <v>925000</v>
      </c>
      <c r="S1480" s="3">
        <v>79569.892473118278</v>
      </c>
      <c r="T1480" s="20">
        <v>0</v>
      </c>
      <c r="U1480" s="3">
        <f t="shared" si="358"/>
        <v>0</v>
      </c>
      <c r="V1480" s="21"/>
      <c r="W1480" s="3">
        <v>3705.9294871794868</v>
      </c>
      <c r="X1480" s="3">
        <v>2141.2037037037035</v>
      </c>
      <c r="Y1480" s="22">
        <v>385.41666666666663</v>
      </c>
      <c r="Z1480">
        <v>75</v>
      </c>
      <c r="AB1480" s="3">
        <v>0</v>
      </c>
      <c r="AC1480" s="3">
        <v>4167</v>
      </c>
      <c r="AD1480" s="3">
        <f t="shared" si="354"/>
        <v>90044.442330668142</v>
      </c>
      <c r="AE1480" s="3">
        <v>2935.483870967742</v>
      </c>
      <c r="AG1480" s="3">
        <f t="shared" si="366"/>
        <v>92979.926201635884</v>
      </c>
      <c r="AJ1480" s="3">
        <v>0</v>
      </c>
      <c r="AK1480" t="s">
        <v>100</v>
      </c>
      <c r="AM1480" s="23">
        <v>8.5000000000000006E-2</v>
      </c>
      <c r="AN1480" s="24">
        <f t="shared" si="355"/>
        <v>92979.926201635884</v>
      </c>
      <c r="AO1480" s="25">
        <f t="shared" si="362"/>
        <v>7903.293727139051</v>
      </c>
      <c r="AP1480" s="3">
        <f t="shared" si="370"/>
        <v>15329.032258064517</v>
      </c>
      <c r="AQ1480" s="24">
        <f t="shared" si="363"/>
        <v>1302.9677419354841</v>
      </c>
      <c r="AR1480" s="24">
        <f t="shared" si="364"/>
        <v>117515.21992877494</v>
      </c>
      <c r="AS1480" s="24">
        <f t="shared" si="367"/>
        <v>108308.9584597004</v>
      </c>
      <c r="AT1480" t="s">
        <v>101</v>
      </c>
      <c r="AU1480" t="s">
        <v>101</v>
      </c>
      <c r="AV1480" t="s">
        <v>101</v>
      </c>
      <c r="AW1480">
        <v>2045200</v>
      </c>
      <c r="AX1480" t="s">
        <v>102</v>
      </c>
      <c r="AY1480">
        <v>108.643</v>
      </c>
      <c r="AZ1480" s="3">
        <f t="shared" si="361"/>
        <v>1081.6639813773086</v>
      </c>
      <c r="BA1480" s="24">
        <f t="shared" si="368"/>
        <v>108308.9584597004</v>
      </c>
      <c r="BB1480" s="24">
        <f t="shared" si="369"/>
        <v>9206.2614690745395</v>
      </c>
      <c r="BD1480" t="s">
        <v>103</v>
      </c>
      <c r="BE1480">
        <v>1</v>
      </c>
      <c r="BG1480" t="s">
        <v>5304</v>
      </c>
      <c r="BI1480" t="s">
        <v>471</v>
      </c>
      <c r="BN1480">
        <v>0</v>
      </c>
      <c r="BO1480">
        <v>0</v>
      </c>
      <c r="BP1480">
        <v>0</v>
      </c>
    </row>
    <row r="1481" spans="2:71" x14ac:dyDescent="0.2">
      <c r="C1481" t="s">
        <v>94</v>
      </c>
      <c r="E1481" t="s">
        <v>4540</v>
      </c>
      <c r="F1481" t="s">
        <v>4540</v>
      </c>
      <c r="G1481" t="s">
        <v>4541</v>
      </c>
      <c r="H1481" s="1">
        <v>46097</v>
      </c>
      <c r="J1481" t="s">
        <v>4697</v>
      </c>
      <c r="K1481">
        <v>14</v>
      </c>
      <c r="L1481" t="s">
        <v>4703</v>
      </c>
      <c r="M1481" t="s">
        <v>293</v>
      </c>
      <c r="N1481" t="s">
        <v>4668</v>
      </c>
      <c r="O1481" t="s">
        <v>98</v>
      </c>
      <c r="P1481" t="s">
        <v>4445</v>
      </c>
      <c r="Q1481">
        <f t="shared" si="365"/>
        <v>16</v>
      </c>
      <c r="R1481" s="3">
        <v>625000</v>
      </c>
      <c r="S1481" s="3">
        <v>53763.440860215058</v>
      </c>
      <c r="T1481" s="20">
        <v>0</v>
      </c>
      <c r="U1481" s="3">
        <f t="shared" si="358"/>
        <v>0</v>
      </c>
      <c r="V1481" s="21"/>
      <c r="W1481" s="3">
        <v>2504.0064102564102</v>
      </c>
      <c r="X1481" s="3">
        <v>1446.7592592592594</v>
      </c>
      <c r="Y1481" s="22">
        <v>260.41666666666669</v>
      </c>
      <c r="Z1481">
        <v>75</v>
      </c>
      <c r="AB1481" s="3">
        <v>0</v>
      </c>
      <c r="AC1481" s="3">
        <v>4167</v>
      </c>
      <c r="AD1481" s="3">
        <f t="shared" ref="AD1481:AD1516" si="371">S1481+U1481+V1481+W1481+X1481+Y1481+Z1481+AA1481+AB1481+AC1481</f>
        <v>62216.623196397399</v>
      </c>
      <c r="AE1481" s="3">
        <v>2935.483870967742</v>
      </c>
      <c r="AG1481" s="3">
        <f t="shared" si="366"/>
        <v>65152.107067365141</v>
      </c>
      <c r="AJ1481" s="3">
        <v>0</v>
      </c>
      <c r="AK1481" t="s">
        <v>100</v>
      </c>
      <c r="AM1481" s="23">
        <v>8.5000000000000006E-2</v>
      </c>
      <c r="AN1481" s="24">
        <f t="shared" si="355"/>
        <v>65152.107067365141</v>
      </c>
      <c r="AO1481" s="25">
        <f t="shared" si="362"/>
        <v>5537.9291007260372</v>
      </c>
      <c r="AP1481" s="3">
        <f t="shared" si="370"/>
        <v>15329.032258064517</v>
      </c>
      <c r="AQ1481" s="24">
        <f t="shared" si="363"/>
        <v>1302.9677419354841</v>
      </c>
      <c r="AR1481" s="24">
        <f t="shared" si="364"/>
        <v>87322.036168091174</v>
      </c>
      <c r="AS1481" s="24">
        <f t="shared" si="367"/>
        <v>80481.139325429656</v>
      </c>
      <c r="AT1481" t="s">
        <v>188</v>
      </c>
      <c r="AU1481" t="s">
        <v>188</v>
      </c>
      <c r="AV1481" t="s">
        <v>189</v>
      </c>
      <c r="AW1481">
        <v>6390</v>
      </c>
      <c r="AX1481" t="s">
        <v>190</v>
      </c>
      <c r="AY1481">
        <v>65.109899999999996</v>
      </c>
      <c r="AZ1481" s="3">
        <f t="shared" si="361"/>
        <v>1341.1483686519437</v>
      </c>
      <c r="BA1481" s="24">
        <f t="shared" si="368"/>
        <v>80481.139325429656</v>
      </c>
      <c r="BB1481" s="24">
        <f t="shared" si="369"/>
        <v>6840.8968426615174</v>
      </c>
      <c r="BD1481" t="s">
        <v>103</v>
      </c>
      <c r="BE1481">
        <v>1</v>
      </c>
      <c r="BG1481" t="s">
        <v>5308</v>
      </c>
      <c r="BI1481" t="s">
        <v>531</v>
      </c>
      <c r="BN1481">
        <v>0</v>
      </c>
      <c r="BO1481">
        <v>0</v>
      </c>
      <c r="BP1481">
        <v>0</v>
      </c>
      <c r="BS1481" t="e">
        <f>_xlfn.XLOOKUP(AV1481,#REF!,#REF!)</f>
        <v>#REF!</v>
      </c>
    </row>
    <row r="1482" spans="2:71" x14ac:dyDescent="0.2">
      <c r="B1482">
        <f>+COUNTIF(F1482:F4650,F1482)</f>
        <v>1</v>
      </c>
      <c r="C1482" t="s">
        <v>94</v>
      </c>
      <c r="E1482" t="s">
        <v>4542</v>
      </c>
      <c r="F1482" t="s">
        <v>4542</v>
      </c>
      <c r="G1482" t="s">
        <v>4543</v>
      </c>
      <c r="H1482" s="1">
        <v>46090</v>
      </c>
      <c r="J1482" t="s">
        <v>4697</v>
      </c>
      <c r="K1482">
        <v>14</v>
      </c>
      <c r="L1482" t="s">
        <v>4703</v>
      </c>
      <c r="M1482" t="s">
        <v>293</v>
      </c>
      <c r="N1482" t="s">
        <v>4668</v>
      </c>
      <c r="O1482" t="s">
        <v>98</v>
      </c>
      <c r="P1482" t="s">
        <v>4445</v>
      </c>
      <c r="Q1482">
        <f t="shared" si="365"/>
        <v>23</v>
      </c>
      <c r="R1482" s="3">
        <v>650000</v>
      </c>
      <c r="S1482" s="3">
        <v>80376.344086021505</v>
      </c>
      <c r="T1482" s="20">
        <v>0</v>
      </c>
      <c r="U1482" s="3">
        <f t="shared" si="358"/>
        <v>0</v>
      </c>
      <c r="V1482" s="21"/>
      <c r="W1482" s="3">
        <v>2604.1666666666665</v>
      </c>
      <c r="X1482" s="3">
        <v>1504.6296296296298</v>
      </c>
      <c r="Y1482" s="22">
        <v>270.83333333333331</v>
      </c>
      <c r="Z1482">
        <v>75</v>
      </c>
      <c r="AB1482" s="3">
        <v>0</v>
      </c>
      <c r="AC1482" s="3">
        <v>4167</v>
      </c>
      <c r="AD1482" s="3">
        <f t="shared" si="371"/>
        <v>88997.97371565114</v>
      </c>
      <c r="AE1482" s="3">
        <v>4219.7580645161288</v>
      </c>
      <c r="AG1482" s="3">
        <f t="shared" si="366"/>
        <v>93217.731780167262</v>
      </c>
      <c r="AJ1482" s="3">
        <v>0</v>
      </c>
      <c r="AK1482" t="s">
        <v>100</v>
      </c>
      <c r="AM1482" s="23">
        <v>8.5000000000000006E-2</v>
      </c>
      <c r="AN1482" s="24">
        <f t="shared" si="355"/>
        <v>93217.731780167262</v>
      </c>
      <c r="AO1482" s="25">
        <f t="shared" si="362"/>
        <v>7923.507201314218</v>
      </c>
      <c r="AP1482" s="3">
        <f t="shared" si="370"/>
        <v>22035.483870967742</v>
      </c>
      <c r="AQ1482" s="24">
        <f t="shared" si="363"/>
        <v>1873.0161290322583</v>
      </c>
      <c r="AR1482" s="24">
        <f t="shared" si="364"/>
        <v>125049.73898148148</v>
      </c>
      <c r="AS1482" s="24">
        <f t="shared" si="367"/>
        <v>115253.215651135</v>
      </c>
      <c r="AT1482" t="s">
        <v>141</v>
      </c>
      <c r="AU1482" t="s">
        <v>141</v>
      </c>
      <c r="AV1482" t="s">
        <v>142</v>
      </c>
      <c r="AW1482">
        <v>1201</v>
      </c>
      <c r="AX1482" t="s">
        <v>143</v>
      </c>
      <c r="AY1482">
        <v>67.992199999999997</v>
      </c>
      <c r="AZ1482" s="3">
        <f t="shared" si="361"/>
        <v>1839.1777142301835</v>
      </c>
      <c r="BA1482" s="24">
        <f t="shared" si="368"/>
        <v>115253.215651135</v>
      </c>
      <c r="BB1482" s="24">
        <f t="shared" si="369"/>
        <v>9796.5233303464775</v>
      </c>
      <c r="BD1482" t="s">
        <v>103</v>
      </c>
      <c r="BE1482">
        <v>1</v>
      </c>
      <c r="BG1482" t="s">
        <v>5306</v>
      </c>
      <c r="BI1482" t="s">
        <v>531</v>
      </c>
      <c r="BN1482">
        <v>0</v>
      </c>
      <c r="BO1482">
        <v>0</v>
      </c>
      <c r="BP1482">
        <v>0</v>
      </c>
      <c r="BS1482" t="e">
        <f>_xlfn.XLOOKUP(AV1482,#REF!,#REF!)</f>
        <v>#REF!</v>
      </c>
    </row>
    <row r="1483" spans="2:71" x14ac:dyDescent="0.2">
      <c r="C1483" t="s">
        <v>94</v>
      </c>
      <c r="E1483" t="s">
        <v>4544</v>
      </c>
      <c r="F1483" t="s">
        <v>4544</v>
      </c>
      <c r="G1483" t="s">
        <v>4545</v>
      </c>
      <c r="H1483" s="1">
        <v>46069</v>
      </c>
      <c r="J1483" t="s">
        <v>4678</v>
      </c>
      <c r="K1483">
        <v>15</v>
      </c>
      <c r="L1483" t="s">
        <v>4616</v>
      </c>
      <c r="M1483" t="s">
        <v>4464</v>
      </c>
      <c r="N1483" t="s">
        <v>4807</v>
      </c>
      <c r="O1483" t="s">
        <v>98</v>
      </c>
      <c r="P1483" t="s">
        <v>99</v>
      </c>
      <c r="Q1483">
        <f t="shared" si="365"/>
        <v>31</v>
      </c>
      <c r="R1483" s="3">
        <v>1050000</v>
      </c>
      <c r="S1483" s="3">
        <v>175000</v>
      </c>
      <c r="T1483" s="20">
        <v>0</v>
      </c>
      <c r="U1483" s="3">
        <f t="shared" si="358"/>
        <v>0</v>
      </c>
      <c r="V1483" s="21"/>
      <c r="W1483" s="3">
        <v>4206.7307692307686</v>
      </c>
      <c r="X1483" s="3">
        <v>2430.5555555555557</v>
      </c>
      <c r="Y1483" s="22">
        <v>437.5</v>
      </c>
      <c r="Z1483">
        <v>75</v>
      </c>
      <c r="AB1483" s="3">
        <v>0</v>
      </c>
      <c r="AC1483" s="3">
        <v>4167</v>
      </c>
      <c r="AD1483" s="3">
        <f t="shared" si="371"/>
        <v>186316.78632478634</v>
      </c>
      <c r="AE1483" s="3">
        <v>12402.5</v>
      </c>
      <c r="AG1483" s="3">
        <f t="shared" si="366"/>
        <v>198719.28632478634</v>
      </c>
      <c r="AJ1483" s="3">
        <v>0</v>
      </c>
      <c r="AK1483" t="s">
        <v>100</v>
      </c>
      <c r="AM1483" s="23">
        <v>0.05</v>
      </c>
      <c r="AN1483" s="24">
        <f t="shared" si="355"/>
        <v>198719.28632478634</v>
      </c>
      <c r="AO1483" s="25">
        <f t="shared" si="362"/>
        <v>9935.9643162393186</v>
      </c>
      <c r="AP1483" s="3">
        <f t="shared" si="370"/>
        <v>29700</v>
      </c>
      <c r="AQ1483" s="24">
        <f t="shared" si="363"/>
        <v>1485</v>
      </c>
      <c r="AR1483" s="24">
        <f t="shared" si="364"/>
        <v>239840.25064102566</v>
      </c>
      <c r="AS1483" s="24">
        <f t="shared" si="367"/>
        <v>228419.28632478634</v>
      </c>
      <c r="AT1483" t="s">
        <v>101</v>
      </c>
      <c r="AU1483" t="s">
        <v>101</v>
      </c>
      <c r="AV1483" t="s">
        <v>101</v>
      </c>
      <c r="AW1483">
        <v>1007600</v>
      </c>
      <c r="AX1483" t="s">
        <v>102</v>
      </c>
      <c r="AY1483">
        <v>108.643</v>
      </c>
      <c r="AZ1483" s="3">
        <f t="shared" si="361"/>
        <v>2207.5996671762164</v>
      </c>
      <c r="BA1483" s="24">
        <f t="shared" si="368"/>
        <v>228419.28632478634</v>
      </c>
      <c r="BB1483" s="24">
        <f t="shared" si="369"/>
        <v>11420.964316239319</v>
      </c>
      <c r="BD1483" t="s">
        <v>103</v>
      </c>
      <c r="BE1483">
        <v>1</v>
      </c>
      <c r="BG1483" t="s">
        <v>5304</v>
      </c>
      <c r="BI1483" t="s">
        <v>516</v>
      </c>
    </row>
    <row r="1484" spans="2:71" x14ac:dyDescent="0.2">
      <c r="C1484" t="s">
        <v>94</v>
      </c>
      <c r="E1484" t="s">
        <v>4546</v>
      </c>
      <c r="F1484" t="s">
        <v>4546</v>
      </c>
      <c r="G1484" t="s">
        <v>4547</v>
      </c>
      <c r="H1484" s="1">
        <v>46083</v>
      </c>
      <c r="J1484" t="s">
        <v>4708</v>
      </c>
      <c r="K1484">
        <v>12</v>
      </c>
      <c r="L1484" t="s">
        <v>4703</v>
      </c>
      <c r="M1484" t="s">
        <v>293</v>
      </c>
      <c r="N1484" t="s">
        <v>4668</v>
      </c>
      <c r="O1484" t="s">
        <v>98</v>
      </c>
      <c r="P1484" t="s">
        <v>4445</v>
      </c>
      <c r="Q1484">
        <f t="shared" si="365"/>
        <v>30</v>
      </c>
      <c r="R1484" s="3">
        <v>449500</v>
      </c>
      <c r="S1484" s="3">
        <v>72500.000000000015</v>
      </c>
      <c r="T1484" s="20">
        <v>0</v>
      </c>
      <c r="U1484" s="3">
        <f t="shared" si="358"/>
        <v>0</v>
      </c>
      <c r="V1484" s="21"/>
      <c r="W1484" s="3">
        <v>1800.8814102564102</v>
      </c>
      <c r="X1484" s="3">
        <v>1040.5092592592594</v>
      </c>
      <c r="Y1484" s="22">
        <v>187.29166666666669</v>
      </c>
      <c r="Z1484">
        <v>75</v>
      </c>
      <c r="AB1484" s="3">
        <v>0</v>
      </c>
      <c r="AC1484" s="3">
        <v>4167</v>
      </c>
      <c r="AD1484" s="3">
        <f t="shared" si="371"/>
        <v>79770.682336182348</v>
      </c>
      <c r="AE1484" s="3">
        <v>5504.0322580645161</v>
      </c>
      <c r="AG1484" s="3">
        <f t="shared" si="366"/>
        <v>85274.714594246863</v>
      </c>
      <c r="AJ1484" s="3">
        <v>0</v>
      </c>
      <c r="AK1484" t="s">
        <v>100</v>
      </c>
      <c r="AM1484" s="23">
        <v>8.5000000000000006E-2</v>
      </c>
      <c r="AN1484" s="24">
        <f t="shared" si="355"/>
        <v>85274.714594246863</v>
      </c>
      <c r="AO1484" s="25">
        <f t="shared" si="362"/>
        <v>7248.350740510984</v>
      </c>
      <c r="AP1484" s="3">
        <f t="shared" si="370"/>
        <v>28741.93548387097</v>
      </c>
      <c r="AQ1484" s="24">
        <f t="shared" si="363"/>
        <v>2443.0645161290327</v>
      </c>
      <c r="AR1484" s="24">
        <f t="shared" si="364"/>
        <v>123708.06533475785</v>
      </c>
      <c r="AS1484" s="24">
        <f t="shared" si="367"/>
        <v>114016.65007811783</v>
      </c>
      <c r="AT1484" t="s">
        <v>134</v>
      </c>
      <c r="AU1484" t="s">
        <v>134</v>
      </c>
      <c r="AV1484" t="s">
        <v>135</v>
      </c>
      <c r="AW1484">
        <v>90385</v>
      </c>
      <c r="AX1484" t="s">
        <v>136</v>
      </c>
      <c r="AY1484">
        <v>94.088300000000004</v>
      </c>
      <c r="AZ1484" s="3">
        <f t="shared" si="361"/>
        <v>1314.8081678036253</v>
      </c>
      <c r="BA1484" s="24">
        <f t="shared" si="368"/>
        <v>114016.65007811783</v>
      </c>
      <c r="BB1484" s="24">
        <f t="shared" si="369"/>
        <v>9691.4152566400153</v>
      </c>
      <c r="BD1484" t="s">
        <v>103</v>
      </c>
      <c r="BE1484">
        <v>1</v>
      </c>
      <c r="BG1484" t="s">
        <v>5305</v>
      </c>
      <c r="BI1484" t="s">
        <v>199</v>
      </c>
      <c r="BN1484">
        <v>0</v>
      </c>
      <c r="BO1484">
        <v>0</v>
      </c>
      <c r="BP1484">
        <v>0</v>
      </c>
      <c r="BS1484" t="e">
        <f>_xlfn.XLOOKUP(AV1484,#REF!,#REF!)</f>
        <v>#REF!</v>
      </c>
    </row>
    <row r="1485" spans="2:71" x14ac:dyDescent="0.2">
      <c r="C1485" t="s">
        <v>94</v>
      </c>
      <c r="E1485" t="s">
        <v>4548</v>
      </c>
      <c r="F1485" t="s">
        <v>4548</v>
      </c>
      <c r="G1485" t="s">
        <v>4549</v>
      </c>
      <c r="H1485" s="1">
        <v>46049</v>
      </c>
      <c r="I1485" s="1">
        <v>46087</v>
      </c>
      <c r="J1485" t="s">
        <v>4678</v>
      </c>
      <c r="K1485">
        <v>15</v>
      </c>
      <c r="L1485" t="s">
        <v>4683</v>
      </c>
      <c r="M1485" t="s">
        <v>295</v>
      </c>
      <c r="N1485" t="s">
        <v>4668</v>
      </c>
      <c r="O1485" t="s">
        <v>98</v>
      </c>
      <c r="P1485" t="s">
        <v>478</v>
      </c>
      <c r="Q1485">
        <f t="shared" si="365"/>
        <v>6</v>
      </c>
      <c r="R1485" s="3">
        <v>975000</v>
      </c>
      <c r="S1485" s="3">
        <v>31451.612903225807</v>
      </c>
      <c r="T1485" s="20">
        <v>0</v>
      </c>
      <c r="U1485" s="3">
        <f t="shared" si="358"/>
        <v>0</v>
      </c>
      <c r="V1485" s="21"/>
      <c r="W1485" s="3">
        <v>3906.25</v>
      </c>
      <c r="X1485" s="3">
        <v>2256.9444444444448</v>
      </c>
      <c r="Y1485" s="22">
        <v>406.25</v>
      </c>
      <c r="Z1485">
        <v>75</v>
      </c>
      <c r="AB1485" s="3">
        <v>0</v>
      </c>
      <c r="AC1485" s="3">
        <v>4167</v>
      </c>
      <c r="AD1485" s="3">
        <f t="shared" si="371"/>
        <v>42263.057347670248</v>
      </c>
      <c r="AE1485" s="3">
        <v>0</v>
      </c>
      <c r="AG1485" s="3">
        <f t="shared" si="366"/>
        <v>42263.057347670248</v>
      </c>
      <c r="AJ1485" s="3">
        <v>0</v>
      </c>
      <c r="AK1485" t="s">
        <v>100</v>
      </c>
      <c r="AM1485" s="23">
        <v>0</v>
      </c>
      <c r="AN1485" s="24">
        <f t="shared" si="355"/>
        <v>42263.057347670248</v>
      </c>
      <c r="AO1485" s="25">
        <f t="shared" si="362"/>
        <v>0</v>
      </c>
      <c r="AP1485" s="3">
        <f t="shared" si="370"/>
        <v>5748.3870967741941</v>
      </c>
      <c r="AQ1485" s="24">
        <f t="shared" si="363"/>
        <v>0</v>
      </c>
      <c r="AR1485" s="24">
        <f t="shared" si="364"/>
        <v>48011.444444444445</v>
      </c>
      <c r="AS1485" s="24">
        <f t="shared" si="367"/>
        <v>48011.444444444445</v>
      </c>
      <c r="AT1485" t="s">
        <v>174</v>
      </c>
      <c r="AU1485" t="s">
        <v>174</v>
      </c>
      <c r="AV1485" t="s">
        <v>174</v>
      </c>
      <c r="AW1485" t="s">
        <v>170</v>
      </c>
      <c r="AX1485" t="s">
        <v>169</v>
      </c>
      <c r="AY1485">
        <v>1</v>
      </c>
      <c r="AZ1485" s="3">
        <f t="shared" si="361"/>
        <v>48011.444444444445</v>
      </c>
      <c r="BA1485" s="24">
        <f t="shared" si="368"/>
        <v>48011.444444444445</v>
      </c>
      <c r="BB1485" s="24">
        <f t="shared" si="369"/>
        <v>0</v>
      </c>
      <c r="BD1485" t="s">
        <v>170</v>
      </c>
      <c r="BE1485">
        <v>1</v>
      </c>
      <c r="BG1485" t="s">
        <v>170</v>
      </c>
      <c r="BI1485" t="s">
        <v>312</v>
      </c>
    </row>
    <row r="1486" spans="2:71" x14ac:dyDescent="0.2">
      <c r="C1486" t="s">
        <v>94</v>
      </c>
      <c r="E1486" t="s">
        <v>4550</v>
      </c>
      <c r="F1486" t="s">
        <v>4550</v>
      </c>
      <c r="G1486" t="s">
        <v>4551</v>
      </c>
      <c r="H1486" s="1">
        <v>46097</v>
      </c>
      <c r="J1486" t="s">
        <v>4708</v>
      </c>
      <c r="K1486">
        <v>12</v>
      </c>
      <c r="L1486" t="s">
        <v>4703</v>
      </c>
      <c r="M1486" t="s">
        <v>293</v>
      </c>
      <c r="N1486" t="s">
        <v>4668</v>
      </c>
      <c r="O1486" t="s">
        <v>98</v>
      </c>
      <c r="P1486" t="s">
        <v>4445</v>
      </c>
      <c r="Q1486">
        <f t="shared" si="365"/>
        <v>16</v>
      </c>
      <c r="R1486" s="3">
        <v>340000</v>
      </c>
      <c r="S1486" s="3">
        <v>29247.311827956986</v>
      </c>
      <c r="T1486" s="20">
        <v>0</v>
      </c>
      <c r="U1486" s="3">
        <f t="shared" si="358"/>
        <v>0</v>
      </c>
      <c r="V1486" s="21"/>
      <c r="W1486" s="3">
        <v>1362.1794871794871</v>
      </c>
      <c r="X1486" s="3">
        <v>787.03703703703695</v>
      </c>
      <c r="Y1486" s="22">
        <v>141.66666666666666</v>
      </c>
      <c r="Z1486">
        <v>75</v>
      </c>
      <c r="AB1486" s="3">
        <v>0</v>
      </c>
      <c r="AC1486" s="3">
        <v>4167</v>
      </c>
      <c r="AD1486" s="3">
        <f t="shared" si="371"/>
        <v>35780.195018840182</v>
      </c>
      <c r="AE1486" s="3">
        <v>2935.483870967742</v>
      </c>
      <c r="AG1486" s="3">
        <f t="shared" si="366"/>
        <v>38715.678889807925</v>
      </c>
      <c r="AJ1486" s="3">
        <v>0</v>
      </c>
      <c r="AK1486" t="s">
        <v>100</v>
      </c>
      <c r="AM1486" s="23">
        <v>8.5000000000000006E-2</v>
      </c>
      <c r="AN1486" s="24">
        <f t="shared" si="355"/>
        <v>38715.678889807925</v>
      </c>
      <c r="AO1486" s="25">
        <f t="shared" si="362"/>
        <v>3290.8327056336739</v>
      </c>
      <c r="AP1486" s="3">
        <f t="shared" si="370"/>
        <v>15329.032258064517</v>
      </c>
      <c r="AQ1486" s="24">
        <f t="shared" si="363"/>
        <v>1302.9677419354841</v>
      </c>
      <c r="AR1486" s="24">
        <f t="shared" si="364"/>
        <v>58638.511595441596</v>
      </c>
      <c r="AS1486" s="24">
        <f t="shared" si="367"/>
        <v>54044.71114787244</v>
      </c>
      <c r="AT1486" t="s">
        <v>4881</v>
      </c>
      <c r="AU1486" t="s">
        <v>4552</v>
      </c>
      <c r="AV1486" t="s">
        <v>1328</v>
      </c>
      <c r="AW1486" t="s">
        <v>5057</v>
      </c>
      <c r="AX1486" t="s">
        <v>102</v>
      </c>
      <c r="AY1486">
        <v>108.643</v>
      </c>
      <c r="AZ1486" s="3">
        <f t="shared" si="361"/>
        <v>539.73575467762851</v>
      </c>
      <c r="BA1486" s="24">
        <f t="shared" si="368"/>
        <v>54044.71114787244</v>
      </c>
      <c r="BB1486" s="24">
        <f t="shared" si="369"/>
        <v>4593.8004475691559</v>
      </c>
      <c r="BD1486" t="s">
        <v>103</v>
      </c>
      <c r="BE1486">
        <v>1</v>
      </c>
      <c r="BG1486" t="s">
        <v>5334</v>
      </c>
      <c r="BI1486" t="s">
        <v>199</v>
      </c>
      <c r="BN1486">
        <v>0</v>
      </c>
      <c r="BO1486">
        <v>0</v>
      </c>
      <c r="BP1486">
        <v>0</v>
      </c>
      <c r="BS1486" t="e">
        <f>_xlfn.XLOOKUP(AV1486,#REF!,#REF!)</f>
        <v>#REF!</v>
      </c>
    </row>
    <row r="1487" spans="2:71" x14ac:dyDescent="0.2">
      <c r="C1487" t="s">
        <v>94</v>
      </c>
      <c r="E1487" t="s">
        <v>4553</v>
      </c>
      <c r="F1487" t="s">
        <v>4553</v>
      </c>
      <c r="G1487" t="s">
        <v>4554</v>
      </c>
      <c r="H1487" s="1">
        <v>46099</v>
      </c>
      <c r="J1487" t="s">
        <v>4708</v>
      </c>
      <c r="K1487">
        <v>12</v>
      </c>
      <c r="L1487" t="s">
        <v>4667</v>
      </c>
      <c r="M1487" t="s">
        <v>3984</v>
      </c>
      <c r="N1487" t="s">
        <v>4668</v>
      </c>
      <c r="O1487" t="s">
        <v>98</v>
      </c>
      <c r="P1487" t="s">
        <v>4445</v>
      </c>
      <c r="Q1487">
        <f t="shared" si="365"/>
        <v>14</v>
      </c>
      <c r="R1487" s="3">
        <v>450000</v>
      </c>
      <c r="S1487" s="3">
        <v>33870.967741935485</v>
      </c>
      <c r="T1487" s="20">
        <v>0</v>
      </c>
      <c r="U1487" s="3">
        <f t="shared" si="358"/>
        <v>0</v>
      </c>
      <c r="V1487" s="21"/>
      <c r="W1487" s="3">
        <v>1802.8846153846155</v>
      </c>
      <c r="X1487" s="3">
        <v>1041.6666666666667</v>
      </c>
      <c r="Y1487" s="22">
        <v>187.5</v>
      </c>
      <c r="Z1487">
        <v>75</v>
      </c>
      <c r="AB1487" s="3">
        <v>0</v>
      </c>
      <c r="AC1487" s="3">
        <v>4167</v>
      </c>
      <c r="AD1487" s="3">
        <f t="shared" si="371"/>
        <v>41145.019023986766</v>
      </c>
      <c r="AE1487" s="3">
        <v>1876.0752688172047</v>
      </c>
      <c r="AG1487" s="3">
        <f t="shared" si="366"/>
        <v>43021.094292803973</v>
      </c>
      <c r="AJ1487" s="3">
        <v>0</v>
      </c>
      <c r="AK1487" t="s">
        <v>100</v>
      </c>
      <c r="AM1487" s="23">
        <v>0.05</v>
      </c>
      <c r="AN1487" s="24">
        <f t="shared" si="355"/>
        <v>43021.094292803973</v>
      </c>
      <c r="AO1487" s="25">
        <f t="shared" si="362"/>
        <v>2151.0547146401987</v>
      </c>
      <c r="AP1487" s="3">
        <f t="shared" si="370"/>
        <v>13412.903225806453</v>
      </c>
      <c r="AQ1487" s="24">
        <f t="shared" si="363"/>
        <v>670.64516129032268</v>
      </c>
      <c r="AR1487" s="24">
        <f t="shared" si="364"/>
        <v>59255.697394540948</v>
      </c>
      <c r="AS1487" s="24">
        <f t="shared" si="367"/>
        <v>56433.997518610428</v>
      </c>
      <c r="AT1487" t="s">
        <v>134</v>
      </c>
      <c r="AU1487" t="s">
        <v>134</v>
      </c>
      <c r="AV1487" t="s">
        <v>135</v>
      </c>
      <c r="AW1487">
        <v>35877</v>
      </c>
      <c r="AX1487" t="s">
        <v>136</v>
      </c>
      <c r="AY1487">
        <v>94.088300000000004</v>
      </c>
      <c r="AZ1487" s="3">
        <f t="shared" si="361"/>
        <v>629.78816063783643</v>
      </c>
      <c r="BA1487" s="24">
        <f t="shared" si="368"/>
        <v>56433.997518610428</v>
      </c>
      <c r="BB1487" s="24">
        <f t="shared" si="369"/>
        <v>2821.6998759305206</v>
      </c>
      <c r="BD1487" t="s">
        <v>103</v>
      </c>
      <c r="BE1487">
        <v>1</v>
      </c>
      <c r="BG1487" t="s">
        <v>5305</v>
      </c>
      <c r="BI1487" t="s">
        <v>144</v>
      </c>
      <c r="BN1487">
        <v>0</v>
      </c>
      <c r="BO1487">
        <v>0</v>
      </c>
      <c r="BP1487">
        <v>0</v>
      </c>
      <c r="BS1487" t="e">
        <f>_xlfn.XLOOKUP(AV1487,#REF!,#REF!)</f>
        <v>#REF!</v>
      </c>
    </row>
    <row r="1488" spans="2:71" x14ac:dyDescent="0.2">
      <c r="C1488" t="s">
        <v>94</v>
      </c>
      <c r="E1488" t="s">
        <v>4555</v>
      </c>
      <c r="F1488" t="s">
        <v>4555</v>
      </c>
      <c r="G1488" t="s">
        <v>4556</v>
      </c>
      <c r="H1488" s="1">
        <v>46090</v>
      </c>
      <c r="J1488" t="s">
        <v>4708</v>
      </c>
      <c r="K1488">
        <v>12</v>
      </c>
      <c r="L1488" t="s">
        <v>4667</v>
      </c>
      <c r="M1488" t="s">
        <v>3984</v>
      </c>
      <c r="N1488" t="s">
        <v>4668</v>
      </c>
      <c r="O1488" t="s">
        <v>98</v>
      </c>
      <c r="P1488" t="s">
        <v>4445</v>
      </c>
      <c r="Q1488">
        <f t="shared" si="365"/>
        <v>23</v>
      </c>
      <c r="R1488" s="3">
        <v>370000</v>
      </c>
      <c r="S1488" s="3">
        <v>45752.68817204301</v>
      </c>
      <c r="T1488" s="20">
        <v>0</v>
      </c>
      <c r="U1488" s="3">
        <f t="shared" si="358"/>
        <v>0</v>
      </c>
      <c r="V1488" s="21"/>
      <c r="W1488" s="3">
        <v>1482.3717948717949</v>
      </c>
      <c r="X1488" s="3">
        <v>856.48148148148152</v>
      </c>
      <c r="Y1488" s="22">
        <v>154.16666666666666</v>
      </c>
      <c r="Z1488">
        <v>75</v>
      </c>
      <c r="AB1488" s="3">
        <v>0</v>
      </c>
      <c r="AC1488" s="3">
        <v>4167</v>
      </c>
      <c r="AD1488" s="3">
        <f t="shared" si="371"/>
        <v>52487.708115062953</v>
      </c>
      <c r="AE1488" s="3">
        <v>3082.1236559139788</v>
      </c>
      <c r="AG1488" s="3">
        <f t="shared" si="366"/>
        <v>55569.831770976933</v>
      </c>
      <c r="AJ1488" s="3">
        <v>0</v>
      </c>
      <c r="AK1488" t="s">
        <v>100</v>
      </c>
      <c r="AM1488" s="23">
        <v>0.05</v>
      </c>
      <c r="AN1488" s="24">
        <f t="shared" si="355"/>
        <v>55569.831770976933</v>
      </c>
      <c r="AO1488" s="25">
        <f t="shared" si="362"/>
        <v>2778.4915885488467</v>
      </c>
      <c r="AP1488" s="3">
        <f t="shared" si="370"/>
        <v>22035.483870967742</v>
      </c>
      <c r="AQ1488" s="24">
        <f t="shared" si="363"/>
        <v>1101.7741935483871</v>
      </c>
      <c r="AR1488" s="24">
        <f t="shared" si="364"/>
        <v>81485.581424041913</v>
      </c>
      <c r="AS1488" s="24">
        <f t="shared" si="367"/>
        <v>77605.315641944675</v>
      </c>
      <c r="AT1488" t="s">
        <v>134</v>
      </c>
      <c r="AU1488" t="s">
        <v>134</v>
      </c>
      <c r="AV1488" t="s">
        <v>135</v>
      </c>
      <c r="AW1488">
        <v>38542</v>
      </c>
      <c r="AX1488" t="s">
        <v>136</v>
      </c>
      <c r="AY1488">
        <v>94.088300000000004</v>
      </c>
      <c r="AZ1488" s="3">
        <f t="shared" si="361"/>
        <v>866.05434920220591</v>
      </c>
      <c r="BA1488" s="24">
        <f t="shared" si="368"/>
        <v>77605.315641944675</v>
      </c>
      <c r="BB1488" s="24">
        <f t="shared" si="369"/>
        <v>3880.2657820972381</v>
      </c>
      <c r="BD1488" t="s">
        <v>103</v>
      </c>
      <c r="BE1488">
        <v>1</v>
      </c>
      <c r="BG1488" t="s">
        <v>5305</v>
      </c>
      <c r="BI1488" t="s">
        <v>144</v>
      </c>
      <c r="BN1488">
        <v>0</v>
      </c>
      <c r="BO1488">
        <v>0</v>
      </c>
      <c r="BP1488">
        <v>0</v>
      </c>
      <c r="BS1488" t="e">
        <f>_xlfn.XLOOKUP(AV1488,#REF!,#REF!)</f>
        <v>#REF!</v>
      </c>
    </row>
    <row r="1489" spans="3:71" x14ac:dyDescent="0.2">
      <c r="C1489" t="s">
        <v>94</v>
      </c>
      <c r="E1489" t="s">
        <v>4557</v>
      </c>
      <c r="F1489" t="s">
        <v>4557</v>
      </c>
      <c r="G1489" t="s">
        <v>4558</v>
      </c>
      <c r="H1489" s="1">
        <v>46097</v>
      </c>
      <c r="J1489" t="s">
        <v>4708</v>
      </c>
      <c r="K1489">
        <v>12</v>
      </c>
      <c r="L1489" t="s">
        <v>4703</v>
      </c>
      <c r="M1489" t="s">
        <v>293</v>
      </c>
      <c r="N1489" t="s">
        <v>4668</v>
      </c>
      <c r="O1489" t="s">
        <v>98</v>
      </c>
      <c r="P1489" t="s">
        <v>4445</v>
      </c>
      <c r="Q1489">
        <f t="shared" si="365"/>
        <v>16</v>
      </c>
      <c r="R1489" s="3">
        <v>400000</v>
      </c>
      <c r="S1489" s="3">
        <v>34408.602150537634</v>
      </c>
      <c r="T1489" s="20">
        <v>0</v>
      </c>
      <c r="U1489" s="3">
        <f t="shared" si="358"/>
        <v>0</v>
      </c>
      <c r="V1489" s="21"/>
      <c r="W1489" s="3">
        <v>1602.5641025641025</v>
      </c>
      <c r="X1489" s="3">
        <v>925.92592592592598</v>
      </c>
      <c r="Y1489" s="22">
        <v>166.66666666666669</v>
      </c>
      <c r="Z1489">
        <v>75</v>
      </c>
      <c r="AB1489" s="3">
        <v>0</v>
      </c>
      <c r="AC1489" s="3">
        <v>4167</v>
      </c>
      <c r="AD1489" s="3">
        <f t="shared" si="371"/>
        <v>41345.758845694327</v>
      </c>
      <c r="AE1489" s="3">
        <v>2935.483870967742</v>
      </c>
      <c r="AG1489" s="3">
        <f t="shared" si="366"/>
        <v>44281.242716662069</v>
      </c>
      <c r="AJ1489" s="3">
        <v>0</v>
      </c>
      <c r="AK1489" t="s">
        <v>100</v>
      </c>
      <c r="AM1489" s="23">
        <v>8.5000000000000006E-2</v>
      </c>
      <c r="AN1489" s="24">
        <f t="shared" ref="AN1489:AN1552" si="372">AG1489+AJ1489+AH1489+AI1489</f>
        <v>44281.242716662069</v>
      </c>
      <c r="AO1489" s="25">
        <f t="shared" si="362"/>
        <v>3763.9056309162761</v>
      </c>
      <c r="AP1489" s="3">
        <f t="shared" si="370"/>
        <v>15329.032258064517</v>
      </c>
      <c r="AQ1489" s="24">
        <f t="shared" si="363"/>
        <v>1302.9677419354841</v>
      </c>
      <c r="AR1489" s="24">
        <f t="shared" si="364"/>
        <v>64677.148347578346</v>
      </c>
      <c r="AS1489" s="24">
        <f t="shared" si="367"/>
        <v>59610.274974726584</v>
      </c>
      <c r="AT1489" t="s">
        <v>4881</v>
      </c>
      <c r="AU1489" t="s">
        <v>4552</v>
      </c>
      <c r="AV1489" t="s">
        <v>1328</v>
      </c>
      <c r="AW1489" t="s">
        <v>5057</v>
      </c>
      <c r="AX1489" t="s">
        <v>102</v>
      </c>
      <c r="AY1489">
        <v>108.643</v>
      </c>
      <c r="AZ1489" s="3">
        <f t="shared" si="361"/>
        <v>595.31813690323668</v>
      </c>
      <c r="BA1489" s="24">
        <f t="shared" si="368"/>
        <v>59610.274974726584</v>
      </c>
      <c r="BB1489" s="24">
        <f t="shared" si="369"/>
        <v>5066.8733728517618</v>
      </c>
      <c r="BD1489" t="s">
        <v>103</v>
      </c>
      <c r="BE1489">
        <v>1</v>
      </c>
      <c r="BG1489" t="s">
        <v>5334</v>
      </c>
      <c r="BI1489" t="s">
        <v>199</v>
      </c>
      <c r="BN1489">
        <v>0</v>
      </c>
      <c r="BO1489">
        <v>0</v>
      </c>
      <c r="BP1489">
        <v>0</v>
      </c>
      <c r="BS1489" t="e">
        <f>_xlfn.XLOOKUP(AV1489,#REF!,#REF!)</f>
        <v>#REF!</v>
      </c>
    </row>
    <row r="1490" spans="3:71" x14ac:dyDescent="0.2">
      <c r="C1490" t="s">
        <v>94</v>
      </c>
      <c r="E1490" t="s">
        <v>4559</v>
      </c>
      <c r="F1490" t="s">
        <v>4559</v>
      </c>
      <c r="G1490" t="s">
        <v>4560</v>
      </c>
      <c r="H1490" s="1">
        <v>46083</v>
      </c>
      <c r="J1490" t="s">
        <v>4778</v>
      </c>
      <c r="K1490">
        <v>11</v>
      </c>
      <c r="L1490" t="s">
        <v>4667</v>
      </c>
      <c r="M1490" t="s">
        <v>3984</v>
      </c>
      <c r="N1490" t="s">
        <v>4911</v>
      </c>
      <c r="O1490" t="s">
        <v>98</v>
      </c>
      <c r="P1490" t="s">
        <v>4445</v>
      </c>
      <c r="Q1490">
        <f t="shared" si="365"/>
        <v>30</v>
      </c>
      <c r="R1490" s="3">
        <v>258000</v>
      </c>
      <c r="S1490" s="3">
        <v>41225.806451612902</v>
      </c>
      <c r="T1490" s="20">
        <v>0</v>
      </c>
      <c r="U1490" s="3">
        <f t="shared" si="358"/>
        <v>0</v>
      </c>
      <c r="V1490" s="21"/>
      <c r="W1490" s="3">
        <v>1033.6538461538462</v>
      </c>
      <c r="X1490" s="3">
        <v>597.22222222222229</v>
      </c>
      <c r="Y1490" s="22">
        <v>107.5</v>
      </c>
      <c r="Z1490">
        <v>75</v>
      </c>
      <c r="AB1490" s="3">
        <v>0</v>
      </c>
      <c r="AC1490" s="3">
        <v>4167</v>
      </c>
      <c r="AD1490" s="3">
        <f t="shared" si="371"/>
        <v>47206.182519988964</v>
      </c>
      <c r="AE1490" s="3">
        <v>4020.1612903225814</v>
      </c>
      <c r="AG1490" s="3">
        <f t="shared" si="366"/>
        <v>51226.343810311548</v>
      </c>
      <c r="AJ1490" s="3">
        <v>0</v>
      </c>
      <c r="AK1490" t="s">
        <v>100</v>
      </c>
      <c r="AM1490" s="23">
        <v>0.05</v>
      </c>
      <c r="AN1490" s="24">
        <f t="shared" si="372"/>
        <v>51226.343810311548</v>
      </c>
      <c r="AO1490" s="25">
        <f t="shared" si="362"/>
        <v>2561.3171905155777</v>
      </c>
      <c r="AP1490" s="3">
        <f t="shared" si="370"/>
        <v>28741.93548387097</v>
      </c>
      <c r="AQ1490" s="24">
        <f t="shared" si="363"/>
        <v>1437.0967741935485</v>
      </c>
      <c r="AR1490" s="24">
        <f t="shared" si="364"/>
        <v>83966.693258891639</v>
      </c>
      <c r="AS1490" s="24">
        <f t="shared" si="367"/>
        <v>79968.279294182517</v>
      </c>
      <c r="AT1490" t="s">
        <v>4779</v>
      </c>
      <c r="AU1490" t="s">
        <v>1837</v>
      </c>
      <c r="AV1490" t="s">
        <v>1838</v>
      </c>
      <c r="AW1490" t="s">
        <v>5002</v>
      </c>
      <c r="AX1490" t="s">
        <v>190</v>
      </c>
      <c r="AY1490">
        <v>65.109899999999996</v>
      </c>
      <c r="AZ1490" s="3">
        <f t="shared" si="361"/>
        <v>1289.6148398153221</v>
      </c>
      <c r="BA1490" s="24">
        <f t="shared" si="368"/>
        <v>79968.279294182517</v>
      </c>
      <c r="BB1490" s="24">
        <f t="shared" si="369"/>
        <v>3998.4139647091215</v>
      </c>
      <c r="BD1490" t="s">
        <v>103</v>
      </c>
      <c r="BE1490">
        <v>1</v>
      </c>
      <c r="BG1490" t="s">
        <v>5317</v>
      </c>
      <c r="BI1490" t="s">
        <v>144</v>
      </c>
      <c r="BN1490">
        <v>0</v>
      </c>
      <c r="BO1490">
        <v>0</v>
      </c>
      <c r="BP1490">
        <v>0</v>
      </c>
      <c r="BS1490" t="e">
        <f>_xlfn.XLOOKUP(AV1490,#REF!,#REF!)</f>
        <v>#REF!</v>
      </c>
    </row>
    <row r="1491" spans="3:71" x14ac:dyDescent="0.2">
      <c r="C1491" t="s">
        <v>94</v>
      </c>
      <c r="E1491" t="s">
        <v>4561</v>
      </c>
      <c r="F1491" t="s">
        <v>4561</v>
      </c>
      <c r="G1491" t="s">
        <v>4562</v>
      </c>
      <c r="H1491" s="1">
        <v>46083</v>
      </c>
      <c r="J1491" t="s">
        <v>4778</v>
      </c>
      <c r="K1491">
        <v>11</v>
      </c>
      <c r="L1491" t="s">
        <v>4667</v>
      </c>
      <c r="M1491" t="s">
        <v>3984</v>
      </c>
      <c r="N1491" t="s">
        <v>4911</v>
      </c>
      <c r="O1491" t="s">
        <v>98</v>
      </c>
      <c r="P1491" t="s">
        <v>4445</v>
      </c>
      <c r="Q1491">
        <f t="shared" si="365"/>
        <v>30</v>
      </c>
      <c r="R1491" s="3">
        <v>315000</v>
      </c>
      <c r="S1491" s="3">
        <v>50806.451612903227</v>
      </c>
      <c r="T1491" s="20">
        <v>0</v>
      </c>
      <c r="U1491" s="3">
        <f t="shared" si="358"/>
        <v>0</v>
      </c>
      <c r="V1491" s="21"/>
      <c r="W1491" s="3">
        <v>1262.0192307692307</v>
      </c>
      <c r="X1491" s="3">
        <v>729.16666666666663</v>
      </c>
      <c r="Y1491" s="22">
        <v>131.25</v>
      </c>
      <c r="Z1491">
        <v>75</v>
      </c>
      <c r="AB1491" s="3">
        <v>0</v>
      </c>
      <c r="AC1491" s="3">
        <v>4167</v>
      </c>
      <c r="AD1491" s="3">
        <f t="shared" si="371"/>
        <v>57170.887510339126</v>
      </c>
      <c r="AE1491" s="3">
        <v>4020.1612903225814</v>
      </c>
      <c r="AG1491" s="3">
        <f t="shared" si="366"/>
        <v>61191.048800661709</v>
      </c>
      <c r="AJ1491" s="3">
        <v>0</v>
      </c>
      <c r="AK1491" t="s">
        <v>100</v>
      </c>
      <c r="AM1491" s="23">
        <v>0.05</v>
      </c>
      <c r="AN1491" s="24">
        <f t="shared" si="372"/>
        <v>61191.048800661709</v>
      </c>
      <c r="AO1491" s="25">
        <f t="shared" si="362"/>
        <v>3059.5524400330855</v>
      </c>
      <c r="AP1491" s="3">
        <f t="shared" si="370"/>
        <v>28741.93548387097</v>
      </c>
      <c r="AQ1491" s="24">
        <f t="shared" si="363"/>
        <v>1437.0967741935485</v>
      </c>
      <c r="AR1491" s="24">
        <f t="shared" si="364"/>
        <v>94429.6334987593</v>
      </c>
      <c r="AS1491" s="24">
        <f t="shared" si="367"/>
        <v>89932.984284532678</v>
      </c>
      <c r="AT1491" t="s">
        <v>4779</v>
      </c>
      <c r="AU1491" t="s">
        <v>1837</v>
      </c>
      <c r="AV1491" t="s">
        <v>1838</v>
      </c>
      <c r="AW1491" t="s">
        <v>5002</v>
      </c>
      <c r="AX1491" t="s">
        <v>190</v>
      </c>
      <c r="AY1491">
        <v>65.109899999999996</v>
      </c>
      <c r="AZ1491" s="3">
        <f t="shared" si="361"/>
        <v>1450.3114503133825</v>
      </c>
      <c r="BA1491" s="24">
        <f t="shared" si="368"/>
        <v>89932.984284532678</v>
      </c>
      <c r="BB1491" s="24">
        <f t="shared" si="369"/>
        <v>4496.6492142266216</v>
      </c>
      <c r="BD1491" t="s">
        <v>103</v>
      </c>
      <c r="BE1491">
        <v>1</v>
      </c>
      <c r="BG1491" t="s">
        <v>5317</v>
      </c>
      <c r="BI1491" t="s">
        <v>144</v>
      </c>
      <c r="BN1491">
        <v>0</v>
      </c>
      <c r="BO1491">
        <v>0</v>
      </c>
      <c r="BP1491">
        <v>0</v>
      </c>
      <c r="BS1491" t="e">
        <f>_xlfn.XLOOKUP(AV1491,#REF!,#REF!)</f>
        <v>#REF!</v>
      </c>
    </row>
    <row r="1492" spans="3:71" x14ac:dyDescent="0.2">
      <c r="C1492" t="s">
        <v>94</v>
      </c>
      <c r="E1492" t="s">
        <v>4563</v>
      </c>
      <c r="F1492" t="s">
        <v>4563</v>
      </c>
      <c r="G1492" t="s">
        <v>4564</v>
      </c>
      <c r="H1492" s="1">
        <v>46083</v>
      </c>
      <c r="J1492" t="s">
        <v>4778</v>
      </c>
      <c r="K1492">
        <v>11</v>
      </c>
      <c r="L1492" t="s">
        <v>4667</v>
      </c>
      <c r="M1492" t="s">
        <v>3984</v>
      </c>
      <c r="N1492" t="s">
        <v>4911</v>
      </c>
      <c r="O1492" t="s">
        <v>98</v>
      </c>
      <c r="P1492" t="s">
        <v>4445</v>
      </c>
      <c r="Q1492">
        <f t="shared" si="365"/>
        <v>30</v>
      </c>
      <c r="R1492" s="3">
        <v>275000</v>
      </c>
      <c r="S1492" s="3">
        <v>44354.838709677417</v>
      </c>
      <c r="T1492" s="20">
        <v>0</v>
      </c>
      <c r="U1492" s="3">
        <f t="shared" si="358"/>
        <v>0</v>
      </c>
      <c r="V1492" s="21"/>
      <c r="W1492" s="3">
        <v>1101.7628205128206</v>
      </c>
      <c r="X1492" s="3">
        <v>636.57407407407413</v>
      </c>
      <c r="Y1492" s="22">
        <v>114.58333333333334</v>
      </c>
      <c r="Z1492">
        <v>75</v>
      </c>
      <c r="AB1492" s="3">
        <v>0</v>
      </c>
      <c r="AC1492" s="3">
        <v>4167</v>
      </c>
      <c r="AD1492" s="3">
        <f t="shared" si="371"/>
        <v>50449.758937597646</v>
      </c>
      <c r="AE1492" s="3">
        <v>4020.1612903225814</v>
      </c>
      <c r="AG1492" s="3">
        <f t="shared" si="366"/>
        <v>54469.920227920229</v>
      </c>
      <c r="AJ1492" s="3">
        <v>0</v>
      </c>
      <c r="AK1492" t="s">
        <v>100</v>
      </c>
      <c r="AM1492" s="23">
        <v>0.05</v>
      </c>
      <c r="AN1492" s="24">
        <f t="shared" si="372"/>
        <v>54469.920227920229</v>
      </c>
      <c r="AO1492" s="25">
        <f t="shared" si="362"/>
        <v>2723.4960113960115</v>
      </c>
      <c r="AP1492" s="3">
        <f t="shared" si="370"/>
        <v>28741.93548387097</v>
      </c>
      <c r="AQ1492" s="24">
        <f t="shared" si="363"/>
        <v>1437.0967741935485</v>
      </c>
      <c r="AR1492" s="24">
        <f t="shared" si="364"/>
        <v>87372.448497380756</v>
      </c>
      <c r="AS1492" s="24">
        <f t="shared" si="367"/>
        <v>83211.855711791199</v>
      </c>
      <c r="AT1492" t="s">
        <v>4779</v>
      </c>
      <c r="AU1492" t="s">
        <v>1837</v>
      </c>
      <c r="AV1492" t="s">
        <v>1838</v>
      </c>
      <c r="AW1492" t="s">
        <v>5002</v>
      </c>
      <c r="AX1492" t="s">
        <v>190</v>
      </c>
      <c r="AY1492">
        <v>65.109899999999996</v>
      </c>
      <c r="AZ1492" s="3">
        <f t="shared" si="361"/>
        <v>1341.9226338449416</v>
      </c>
      <c r="BA1492" s="24">
        <f t="shared" si="368"/>
        <v>83211.855711791199</v>
      </c>
      <c r="BB1492" s="24">
        <f t="shared" si="369"/>
        <v>4160.592785589557</v>
      </c>
      <c r="BD1492" t="s">
        <v>103</v>
      </c>
      <c r="BE1492">
        <v>1</v>
      </c>
      <c r="BG1492" t="s">
        <v>5317</v>
      </c>
      <c r="BI1492" t="s">
        <v>144</v>
      </c>
      <c r="BN1492">
        <v>0</v>
      </c>
      <c r="BO1492">
        <v>0</v>
      </c>
      <c r="BP1492">
        <v>0</v>
      </c>
      <c r="BS1492" t="e">
        <f>_xlfn.XLOOKUP(AV1492,#REF!,#REF!)</f>
        <v>#REF!</v>
      </c>
    </row>
    <row r="1493" spans="3:71" x14ac:dyDescent="0.2">
      <c r="C1493" t="s">
        <v>94</v>
      </c>
      <c r="E1493" t="s">
        <v>4565</v>
      </c>
      <c r="F1493" t="s">
        <v>4565</v>
      </c>
      <c r="G1493" t="s">
        <v>4566</v>
      </c>
      <c r="H1493" s="1">
        <v>46083</v>
      </c>
      <c r="J1493" t="s">
        <v>151</v>
      </c>
      <c r="K1493">
        <v>16</v>
      </c>
      <c r="L1493" t="s">
        <v>4691</v>
      </c>
      <c r="M1493" t="s">
        <v>4444</v>
      </c>
      <c r="N1493" t="s">
        <v>4668</v>
      </c>
      <c r="O1493" t="s">
        <v>98</v>
      </c>
      <c r="P1493" t="s">
        <v>4445</v>
      </c>
      <c r="Q1493">
        <f t="shared" si="365"/>
        <v>30</v>
      </c>
      <c r="R1493" s="3">
        <v>1225000</v>
      </c>
      <c r="S1493" s="3">
        <v>197580.64516129033</v>
      </c>
      <c r="T1493" s="20">
        <v>0</v>
      </c>
      <c r="U1493" s="3">
        <f t="shared" si="358"/>
        <v>0</v>
      </c>
      <c r="V1493" s="21"/>
      <c r="W1493" s="3">
        <v>4907.8525641025644</v>
      </c>
      <c r="X1493" s="3">
        <v>2835.6481481481478</v>
      </c>
      <c r="Y1493" s="22">
        <v>510.41666666666663</v>
      </c>
      <c r="Z1493">
        <v>75</v>
      </c>
      <c r="AB1493" s="3">
        <v>0</v>
      </c>
      <c r="AC1493" s="3">
        <v>4167</v>
      </c>
      <c r="AD1493" s="3">
        <f t="shared" si="371"/>
        <v>210076.5625402077</v>
      </c>
      <c r="AE1493" s="3">
        <v>6819.3548387096771</v>
      </c>
      <c r="AG1493" s="3">
        <f t="shared" si="366"/>
        <v>216895.91737891737</v>
      </c>
      <c r="AJ1493" s="3">
        <v>0</v>
      </c>
      <c r="AK1493" t="s">
        <v>100</v>
      </c>
      <c r="AM1493" s="23">
        <v>0.1</v>
      </c>
      <c r="AN1493" s="24">
        <f t="shared" si="372"/>
        <v>216895.91737891737</v>
      </c>
      <c r="AO1493" s="25">
        <f t="shared" si="362"/>
        <v>21689.591737891737</v>
      </c>
      <c r="AP1493" s="3">
        <f t="shared" si="370"/>
        <v>28741.93548387097</v>
      </c>
      <c r="AQ1493" s="24">
        <f t="shared" si="363"/>
        <v>2874.1935483870971</v>
      </c>
      <c r="AR1493" s="24">
        <f t="shared" si="364"/>
        <v>270201.63814906718</v>
      </c>
      <c r="AS1493" s="24">
        <f t="shared" si="367"/>
        <v>245637.85286278834</v>
      </c>
      <c r="AT1493" t="s">
        <v>101</v>
      </c>
      <c r="AU1493" t="s">
        <v>101</v>
      </c>
      <c r="AV1493" t="s">
        <v>101</v>
      </c>
      <c r="AW1493">
        <v>2051072</v>
      </c>
      <c r="AX1493" t="s">
        <v>102</v>
      </c>
      <c r="AY1493">
        <v>108.643</v>
      </c>
      <c r="AZ1493" s="3">
        <f t="shared" si="361"/>
        <v>2487.0598027398651</v>
      </c>
      <c r="BA1493" s="24">
        <f t="shared" si="368"/>
        <v>245637.85286278834</v>
      </c>
      <c r="BB1493" s="24">
        <f t="shared" si="369"/>
        <v>24563.785286278842</v>
      </c>
      <c r="BD1493" t="s">
        <v>103</v>
      </c>
      <c r="BE1493">
        <v>1</v>
      </c>
      <c r="BG1493" t="s">
        <v>5304</v>
      </c>
      <c r="BN1493">
        <v>0</v>
      </c>
      <c r="BO1493">
        <v>0</v>
      </c>
      <c r="BP1493">
        <v>0</v>
      </c>
    </row>
    <row r="1494" spans="3:71" x14ac:dyDescent="0.2">
      <c r="C1494" t="s">
        <v>94</v>
      </c>
      <c r="E1494" t="s">
        <v>4567</v>
      </c>
      <c r="F1494" t="s">
        <v>4567</v>
      </c>
      <c r="G1494" t="s">
        <v>4568</v>
      </c>
      <c r="H1494" s="1">
        <v>46083</v>
      </c>
      <c r="J1494" t="s">
        <v>4708</v>
      </c>
      <c r="K1494">
        <v>12</v>
      </c>
      <c r="L1494" t="s">
        <v>4667</v>
      </c>
      <c r="M1494" t="s">
        <v>3984</v>
      </c>
      <c r="N1494" t="s">
        <v>4668</v>
      </c>
      <c r="O1494" t="s">
        <v>98</v>
      </c>
      <c r="P1494" t="s">
        <v>4445</v>
      </c>
      <c r="Q1494">
        <f t="shared" si="365"/>
        <v>30</v>
      </c>
      <c r="R1494" s="3">
        <v>258000</v>
      </c>
      <c r="S1494" s="3">
        <v>37096.774193548394</v>
      </c>
      <c r="T1494" s="20">
        <v>0</v>
      </c>
      <c r="U1494" s="3">
        <f t="shared" si="358"/>
        <v>0</v>
      </c>
      <c r="V1494" s="21"/>
      <c r="W1494" s="3">
        <v>1033.6538461538462</v>
      </c>
      <c r="X1494" s="3">
        <v>597.22222222222229</v>
      </c>
      <c r="Y1494" s="22">
        <v>107.5</v>
      </c>
      <c r="Z1494">
        <v>75</v>
      </c>
      <c r="AB1494" s="3">
        <v>0</v>
      </c>
      <c r="AC1494" s="3">
        <v>4167</v>
      </c>
      <c r="AD1494" s="3">
        <f t="shared" si="371"/>
        <v>43077.150261924457</v>
      </c>
      <c r="AE1494" s="3">
        <v>4020.1612903225814</v>
      </c>
      <c r="AG1494" s="3">
        <f t="shared" si="366"/>
        <v>47097.31155224704</v>
      </c>
      <c r="AJ1494" s="3">
        <v>0</v>
      </c>
      <c r="AK1494" t="s">
        <v>100</v>
      </c>
      <c r="AM1494" s="23">
        <v>0.05</v>
      </c>
      <c r="AN1494" s="24">
        <f t="shared" si="372"/>
        <v>47097.31155224704</v>
      </c>
      <c r="AO1494" s="25">
        <f t="shared" si="362"/>
        <v>2354.8655776123519</v>
      </c>
      <c r="AP1494" s="3">
        <f t="shared" si="370"/>
        <v>28741.93548387097</v>
      </c>
      <c r="AQ1494" s="24">
        <f t="shared" si="363"/>
        <v>1437.0967741935485</v>
      </c>
      <c r="AR1494" s="24">
        <f t="shared" si="364"/>
        <v>79631.209387923911</v>
      </c>
      <c r="AS1494" s="24">
        <f t="shared" si="367"/>
        <v>75839.247036118002</v>
      </c>
      <c r="AT1494" t="s">
        <v>1283</v>
      </c>
      <c r="AU1494" t="s">
        <v>1283</v>
      </c>
      <c r="AV1494" t="s">
        <v>1284</v>
      </c>
      <c r="AW1494">
        <v>380</v>
      </c>
      <c r="AX1494" t="s">
        <v>102</v>
      </c>
      <c r="AY1494">
        <v>108.643</v>
      </c>
      <c r="AZ1494" s="3">
        <f t="shared" si="361"/>
        <v>732.96217324562019</v>
      </c>
      <c r="BA1494" s="24">
        <f t="shared" si="368"/>
        <v>75839.247036118002</v>
      </c>
      <c r="BB1494" s="24">
        <f t="shared" si="369"/>
        <v>3791.9623518059088</v>
      </c>
      <c r="BD1494" t="s">
        <v>103</v>
      </c>
      <c r="BE1494">
        <v>1</v>
      </c>
      <c r="BG1494" t="s">
        <v>5313</v>
      </c>
      <c r="BI1494" t="s">
        <v>144</v>
      </c>
      <c r="BN1494">
        <v>0</v>
      </c>
      <c r="BO1494">
        <v>0</v>
      </c>
      <c r="BP1494">
        <v>0</v>
      </c>
      <c r="BS1494" t="e">
        <f>_xlfn.XLOOKUP(AV1494,#REF!,#REF!)</f>
        <v>#REF!</v>
      </c>
    </row>
    <row r="1495" spans="3:71" x14ac:dyDescent="0.2">
      <c r="C1495" t="s">
        <v>94</v>
      </c>
      <c r="E1495" t="s">
        <v>4569</v>
      </c>
      <c r="F1495" t="s">
        <v>4569</v>
      </c>
      <c r="G1495" t="s">
        <v>4570</v>
      </c>
      <c r="H1495" s="1">
        <v>46104</v>
      </c>
      <c r="J1495" t="s">
        <v>4678</v>
      </c>
      <c r="K1495">
        <v>15</v>
      </c>
      <c r="L1495" t="s">
        <v>4691</v>
      </c>
      <c r="M1495" t="s">
        <v>4444</v>
      </c>
      <c r="N1495" t="s">
        <v>4668</v>
      </c>
      <c r="O1495" t="s">
        <v>98</v>
      </c>
      <c r="P1495" t="s">
        <v>4445</v>
      </c>
      <c r="Q1495">
        <f t="shared" si="365"/>
        <v>9</v>
      </c>
      <c r="R1495" s="3">
        <v>1050000</v>
      </c>
      <c r="S1495" s="3">
        <v>50806.451612903227</v>
      </c>
      <c r="T1495" s="20">
        <v>0</v>
      </c>
      <c r="U1495" s="3">
        <f t="shared" si="358"/>
        <v>0</v>
      </c>
      <c r="V1495" s="21"/>
      <c r="W1495" s="3">
        <v>4206.7307692307686</v>
      </c>
      <c r="X1495" s="3">
        <v>2430.5555555555557</v>
      </c>
      <c r="Y1495" s="22">
        <v>437.5</v>
      </c>
      <c r="Z1495">
        <v>75</v>
      </c>
      <c r="AB1495" s="3">
        <v>0</v>
      </c>
      <c r="AC1495" s="3">
        <v>4167</v>
      </c>
      <c r="AD1495" s="3">
        <f t="shared" si="371"/>
        <v>62123.237937689548</v>
      </c>
      <c r="AE1495" s="3">
        <v>2045.8064516129032</v>
      </c>
      <c r="AG1495" s="3">
        <f t="shared" si="366"/>
        <v>64169.044389302449</v>
      </c>
      <c r="AJ1495" s="3">
        <v>0</v>
      </c>
      <c r="AK1495" t="s">
        <v>100</v>
      </c>
      <c r="AM1495" s="23">
        <v>0.1</v>
      </c>
      <c r="AN1495" s="24">
        <f t="shared" si="372"/>
        <v>64169.044389302449</v>
      </c>
      <c r="AO1495" s="25">
        <f t="shared" si="362"/>
        <v>6416.9044389302453</v>
      </c>
      <c r="AP1495" s="3">
        <f t="shared" si="370"/>
        <v>8622.5806451612916</v>
      </c>
      <c r="AQ1495" s="24">
        <f t="shared" si="363"/>
        <v>862.25806451612925</v>
      </c>
      <c r="AR1495" s="24">
        <f t="shared" si="364"/>
        <v>80070.787537910117</v>
      </c>
      <c r="AS1495" s="24">
        <f t="shared" si="367"/>
        <v>72791.625034463737</v>
      </c>
      <c r="AT1495" t="s">
        <v>101</v>
      </c>
      <c r="AU1495" t="s">
        <v>101</v>
      </c>
      <c r="AV1495" t="s">
        <v>101</v>
      </c>
      <c r="AW1495">
        <v>2051090</v>
      </c>
      <c r="AX1495" t="s">
        <v>102</v>
      </c>
      <c r="AY1495">
        <v>108.643</v>
      </c>
      <c r="AZ1495" s="3">
        <f t="shared" si="361"/>
        <v>737.00825214611268</v>
      </c>
      <c r="BA1495" s="24">
        <f t="shared" si="368"/>
        <v>72791.625034463737</v>
      </c>
      <c r="BB1495" s="24">
        <f t="shared" si="369"/>
        <v>7279.1625034463796</v>
      </c>
      <c r="BD1495" t="s">
        <v>103</v>
      </c>
      <c r="BE1495">
        <v>1</v>
      </c>
      <c r="BG1495" t="s">
        <v>5304</v>
      </c>
      <c r="BN1495">
        <v>0</v>
      </c>
      <c r="BO1495">
        <v>0</v>
      </c>
      <c r="BP1495">
        <v>0</v>
      </c>
    </row>
    <row r="1496" spans="3:71" x14ac:dyDescent="0.2">
      <c r="C1496" t="s">
        <v>94</v>
      </c>
      <c r="E1496" t="s">
        <v>4571</v>
      </c>
      <c r="F1496" t="s">
        <v>4571</v>
      </c>
      <c r="G1496" t="s">
        <v>4572</v>
      </c>
      <c r="H1496" s="1">
        <v>46090</v>
      </c>
      <c r="J1496" t="s">
        <v>4708</v>
      </c>
      <c r="K1496">
        <v>12</v>
      </c>
      <c r="L1496" t="s">
        <v>4667</v>
      </c>
      <c r="M1496" t="s">
        <v>3984</v>
      </c>
      <c r="N1496" t="s">
        <v>4668</v>
      </c>
      <c r="O1496" t="s">
        <v>98</v>
      </c>
      <c r="P1496" t="s">
        <v>4445</v>
      </c>
      <c r="Q1496">
        <f t="shared" si="365"/>
        <v>23</v>
      </c>
      <c r="R1496" s="3">
        <v>400000</v>
      </c>
      <c r="S1496" s="3">
        <v>49462.365591397851</v>
      </c>
      <c r="T1496" s="20">
        <v>0</v>
      </c>
      <c r="U1496" s="3">
        <f t="shared" si="358"/>
        <v>0</v>
      </c>
      <c r="V1496" s="21"/>
      <c r="W1496" s="3">
        <v>1602.5641025641025</v>
      </c>
      <c r="X1496" s="3">
        <v>925.92592592592598</v>
      </c>
      <c r="Y1496" s="22">
        <v>166.66666666666669</v>
      </c>
      <c r="Z1496">
        <v>75</v>
      </c>
      <c r="AB1496" s="3">
        <v>0</v>
      </c>
      <c r="AC1496" s="3">
        <v>4167</v>
      </c>
      <c r="AD1496" s="3">
        <f t="shared" si="371"/>
        <v>56399.522286554544</v>
      </c>
      <c r="AE1496" s="3">
        <v>3082.1236559139788</v>
      </c>
      <c r="AG1496" s="3">
        <f t="shared" si="366"/>
        <v>59481.645942468524</v>
      </c>
      <c r="AJ1496" s="3">
        <v>0</v>
      </c>
      <c r="AK1496" t="s">
        <v>100</v>
      </c>
      <c r="AM1496" s="23">
        <v>0.05</v>
      </c>
      <c r="AN1496" s="24">
        <f t="shared" si="372"/>
        <v>59481.645942468524</v>
      </c>
      <c r="AO1496" s="25">
        <f t="shared" si="362"/>
        <v>2974.0822971234265</v>
      </c>
      <c r="AP1496" s="3">
        <f t="shared" si="370"/>
        <v>22035.483870967742</v>
      </c>
      <c r="AQ1496" s="24">
        <f t="shared" si="363"/>
        <v>1101.7741935483871</v>
      </c>
      <c r="AR1496" s="24">
        <f t="shared" si="364"/>
        <v>85592.986304108083</v>
      </c>
      <c r="AS1496" s="24">
        <f t="shared" si="367"/>
        <v>81517.129813436273</v>
      </c>
      <c r="AT1496" t="s">
        <v>134</v>
      </c>
      <c r="AU1496" t="s">
        <v>134</v>
      </c>
      <c r="AV1496" t="s">
        <v>135</v>
      </c>
      <c r="AW1496">
        <v>35879</v>
      </c>
      <c r="AX1496" t="s">
        <v>136</v>
      </c>
      <c r="AY1496">
        <v>94.088300000000004</v>
      </c>
      <c r="AZ1496" s="3">
        <f t="shared" si="361"/>
        <v>909.70913816179143</v>
      </c>
      <c r="BA1496" s="24">
        <f t="shared" si="368"/>
        <v>81517.129813436273</v>
      </c>
      <c r="BB1496" s="24">
        <f t="shared" si="369"/>
        <v>4075.8564906718093</v>
      </c>
      <c r="BD1496" t="s">
        <v>103</v>
      </c>
      <c r="BE1496">
        <v>1</v>
      </c>
      <c r="BG1496" t="s">
        <v>5305</v>
      </c>
      <c r="BI1496" t="s">
        <v>144</v>
      </c>
      <c r="BN1496">
        <v>0</v>
      </c>
      <c r="BO1496">
        <v>0</v>
      </c>
      <c r="BP1496">
        <v>0</v>
      </c>
      <c r="BS1496" t="e">
        <f>_xlfn.XLOOKUP(AV1496,#REF!,#REF!)</f>
        <v>#REF!</v>
      </c>
    </row>
    <row r="1497" spans="3:71" x14ac:dyDescent="0.2">
      <c r="C1497" t="s">
        <v>94</v>
      </c>
      <c r="E1497" t="s">
        <v>4573</v>
      </c>
      <c r="F1497" t="s">
        <v>4573</v>
      </c>
      <c r="G1497" t="s">
        <v>4574</v>
      </c>
      <c r="H1497" s="1">
        <v>46090</v>
      </c>
      <c r="J1497" t="s">
        <v>4697</v>
      </c>
      <c r="K1497">
        <v>14</v>
      </c>
      <c r="L1497" t="s">
        <v>4703</v>
      </c>
      <c r="M1497" t="s">
        <v>293</v>
      </c>
      <c r="N1497" t="s">
        <v>4911</v>
      </c>
      <c r="O1497" t="s">
        <v>98</v>
      </c>
      <c r="P1497" t="s">
        <v>4445</v>
      </c>
      <c r="Q1497">
        <f t="shared" si="365"/>
        <v>23</v>
      </c>
      <c r="R1497" s="3">
        <v>595350</v>
      </c>
      <c r="S1497" s="3">
        <v>73618.548387096773</v>
      </c>
      <c r="T1497" s="20">
        <v>0</v>
      </c>
      <c r="U1497" s="3">
        <f t="shared" si="358"/>
        <v>0</v>
      </c>
      <c r="V1497" s="21"/>
      <c r="W1497" s="3">
        <v>2385.2163461538462</v>
      </c>
      <c r="X1497" s="3">
        <v>1378.125</v>
      </c>
      <c r="Y1497" s="22">
        <v>248.0625</v>
      </c>
      <c r="Z1497">
        <v>75</v>
      </c>
      <c r="AB1497" s="3">
        <v>0</v>
      </c>
      <c r="AC1497" s="3">
        <v>4167</v>
      </c>
      <c r="AD1497" s="3">
        <f t="shared" si="371"/>
        <v>81871.952233250617</v>
      </c>
      <c r="AE1497" s="3">
        <v>4219.7580645161288</v>
      </c>
      <c r="AG1497" s="3">
        <f t="shared" si="366"/>
        <v>86091.710297766753</v>
      </c>
      <c r="AJ1497" s="3">
        <v>0</v>
      </c>
      <c r="AK1497" t="s">
        <v>100</v>
      </c>
      <c r="AM1497" s="23">
        <v>8.5000000000000006E-2</v>
      </c>
      <c r="AN1497" s="24">
        <f t="shared" si="372"/>
        <v>86091.710297766753</v>
      </c>
      <c r="AO1497" s="25">
        <f t="shared" si="362"/>
        <v>7317.7953753101747</v>
      </c>
      <c r="AP1497" s="3">
        <f t="shared" si="370"/>
        <v>22035.483870967742</v>
      </c>
      <c r="AQ1497" s="24">
        <f t="shared" si="363"/>
        <v>1873.0161290322583</v>
      </c>
      <c r="AR1497" s="24">
        <f t="shared" si="364"/>
        <v>117318.00567307693</v>
      </c>
      <c r="AS1497" s="24">
        <f t="shared" si="367"/>
        <v>108127.1941687345</v>
      </c>
      <c r="AT1497" t="s">
        <v>632</v>
      </c>
      <c r="AU1497" t="s">
        <v>1837</v>
      </c>
      <c r="AV1497" t="s">
        <v>1838</v>
      </c>
      <c r="AW1497" t="s">
        <v>5058</v>
      </c>
      <c r="AX1497" t="s">
        <v>157</v>
      </c>
      <c r="AY1497">
        <v>125.569</v>
      </c>
      <c r="AZ1497" s="3">
        <f t="shared" si="361"/>
        <v>934.29115206043627</v>
      </c>
      <c r="BA1497" s="24">
        <f t="shared" si="368"/>
        <v>108127.1941687345</v>
      </c>
      <c r="BB1497" s="24">
        <f t="shared" si="369"/>
        <v>9190.8115043424332</v>
      </c>
      <c r="BD1497" t="s">
        <v>103</v>
      </c>
      <c r="BE1497">
        <v>1</v>
      </c>
      <c r="BG1497" t="s">
        <v>5317</v>
      </c>
      <c r="BI1497" t="s">
        <v>531</v>
      </c>
      <c r="BN1497">
        <v>0</v>
      </c>
      <c r="BO1497">
        <v>0</v>
      </c>
      <c r="BP1497">
        <v>0</v>
      </c>
      <c r="BS1497" t="e">
        <f>_xlfn.XLOOKUP(AV1497,#REF!,#REF!)</f>
        <v>#REF!</v>
      </c>
    </row>
    <row r="1498" spans="3:71" x14ac:dyDescent="0.2">
      <c r="C1498" t="s">
        <v>94</v>
      </c>
      <c r="E1498" t="s">
        <v>4575</v>
      </c>
      <c r="F1498" t="s">
        <v>4575</v>
      </c>
      <c r="G1498" t="s">
        <v>4576</v>
      </c>
      <c r="H1498" s="1">
        <v>46083</v>
      </c>
      <c r="J1498" t="s">
        <v>4702</v>
      </c>
      <c r="K1498">
        <v>13</v>
      </c>
      <c r="L1498" t="s">
        <v>4667</v>
      </c>
      <c r="M1498" t="s">
        <v>3984</v>
      </c>
      <c r="N1498" t="s">
        <v>4668</v>
      </c>
      <c r="O1498" t="s">
        <v>98</v>
      </c>
      <c r="P1498" t="s">
        <v>4445</v>
      </c>
      <c r="Q1498">
        <f t="shared" si="365"/>
        <v>30</v>
      </c>
      <c r="R1498" s="3">
        <v>575000</v>
      </c>
      <c r="S1498" s="3">
        <v>92741.935483870955</v>
      </c>
      <c r="T1498" s="20">
        <v>0</v>
      </c>
      <c r="U1498" s="3">
        <f t="shared" si="358"/>
        <v>0</v>
      </c>
      <c r="V1498" s="21"/>
      <c r="W1498" s="3">
        <v>2303.6858974358975</v>
      </c>
      <c r="X1498" s="3">
        <v>1331.0185185185185</v>
      </c>
      <c r="Y1498" s="22">
        <v>239.58333333333331</v>
      </c>
      <c r="Z1498">
        <v>75</v>
      </c>
      <c r="AB1498" s="3">
        <v>0</v>
      </c>
      <c r="AC1498" s="3">
        <v>4167</v>
      </c>
      <c r="AD1498" s="3">
        <f t="shared" si="371"/>
        <v>100858.2232331587</v>
      </c>
      <c r="AE1498" s="3">
        <v>4020.1612903225814</v>
      </c>
      <c r="AG1498" s="3">
        <f t="shared" si="366"/>
        <v>104878.38452348128</v>
      </c>
      <c r="AJ1498" s="3">
        <v>0</v>
      </c>
      <c r="AK1498" t="s">
        <v>100</v>
      </c>
      <c r="AM1498" s="23">
        <v>0.05</v>
      </c>
      <c r="AN1498" s="24">
        <f t="shared" si="372"/>
        <v>104878.38452348128</v>
      </c>
      <c r="AO1498" s="25">
        <f t="shared" si="362"/>
        <v>5243.9192261740645</v>
      </c>
      <c r="AP1498" s="3">
        <f t="shared" si="370"/>
        <v>28741.93548387097</v>
      </c>
      <c r="AQ1498" s="24">
        <f t="shared" si="363"/>
        <v>1437.0967741935485</v>
      </c>
      <c r="AR1498" s="24">
        <f t="shared" si="364"/>
        <v>140301.33600771986</v>
      </c>
      <c r="AS1498" s="24">
        <f t="shared" si="367"/>
        <v>133620.32000735225</v>
      </c>
      <c r="AT1498" t="s">
        <v>4494</v>
      </c>
      <c r="AU1498" t="s">
        <v>4493</v>
      </c>
      <c r="AV1498" t="s">
        <v>4494</v>
      </c>
      <c r="AW1498" s="21">
        <v>0</v>
      </c>
      <c r="AX1498" s="21"/>
      <c r="AY1498" s="21">
        <v>0</v>
      </c>
      <c r="AZ1498" s="3">
        <v>0</v>
      </c>
      <c r="BA1498" s="24">
        <f t="shared" si="368"/>
        <v>133620.32000735225</v>
      </c>
      <c r="BB1498" s="24">
        <f t="shared" si="369"/>
        <v>6681.0160003676137</v>
      </c>
      <c r="BD1498" t="s">
        <v>103</v>
      </c>
      <c r="BE1498">
        <v>1</v>
      </c>
      <c r="BG1498" t="s">
        <v>5304</v>
      </c>
      <c r="BI1498" t="s">
        <v>144</v>
      </c>
      <c r="BN1498">
        <v>0</v>
      </c>
      <c r="BO1498">
        <v>0</v>
      </c>
      <c r="BP1498">
        <v>0</v>
      </c>
    </row>
    <row r="1499" spans="3:71" x14ac:dyDescent="0.2">
      <c r="C1499" t="s">
        <v>94</v>
      </c>
      <c r="E1499" t="s">
        <v>4577</v>
      </c>
      <c r="F1499" t="s">
        <v>4577</v>
      </c>
      <c r="G1499" t="s">
        <v>4578</v>
      </c>
      <c r="H1499" s="1">
        <v>46085</v>
      </c>
      <c r="J1499" t="s">
        <v>4708</v>
      </c>
      <c r="K1499">
        <v>12</v>
      </c>
      <c r="L1499" t="s">
        <v>4791</v>
      </c>
      <c r="M1499" t="s">
        <v>4579</v>
      </c>
      <c r="N1499" t="s">
        <v>4668</v>
      </c>
      <c r="O1499" t="s">
        <v>98</v>
      </c>
      <c r="P1499" t="s">
        <v>4445</v>
      </c>
      <c r="Q1499">
        <f t="shared" si="365"/>
        <v>28</v>
      </c>
      <c r="R1499" s="3">
        <v>360000</v>
      </c>
      <c r="S1499" s="3">
        <v>54193.548387096773</v>
      </c>
      <c r="T1499" s="20">
        <v>0</v>
      </c>
      <c r="U1499" s="3">
        <f t="shared" si="358"/>
        <v>0</v>
      </c>
      <c r="V1499" s="21"/>
      <c r="W1499" s="3">
        <v>1442.3076923076924</v>
      </c>
      <c r="X1499" s="3">
        <v>833.33333333333337</v>
      </c>
      <c r="Y1499" s="22">
        <v>150</v>
      </c>
      <c r="Z1499">
        <v>75</v>
      </c>
      <c r="AB1499" s="3">
        <v>0</v>
      </c>
      <c r="AC1499" s="3">
        <v>4167</v>
      </c>
      <c r="AD1499" s="3">
        <f t="shared" si="371"/>
        <v>60861.189412737804</v>
      </c>
      <c r="AE1499" s="3">
        <v>21289.784946236556</v>
      </c>
      <c r="AG1499" s="3">
        <f t="shared" si="366"/>
        <v>82150.974358974359</v>
      </c>
      <c r="AJ1499" s="3">
        <v>0</v>
      </c>
      <c r="AK1499" t="s">
        <v>100</v>
      </c>
      <c r="AM1499" s="23">
        <v>8.5000000000000006E-2</v>
      </c>
      <c r="AN1499" s="24">
        <f t="shared" si="372"/>
        <v>82150.974358974359</v>
      </c>
      <c r="AO1499" s="25">
        <f t="shared" si="362"/>
        <v>6982.8328205128209</v>
      </c>
      <c r="AP1499" s="3">
        <f t="shared" si="370"/>
        <v>26825.806451612905</v>
      </c>
      <c r="AQ1499" s="24">
        <f t="shared" si="363"/>
        <v>2280.1935483870971</v>
      </c>
      <c r="AR1499" s="24">
        <f t="shared" si="364"/>
        <v>118239.80717948718</v>
      </c>
      <c r="AS1499" s="24">
        <f t="shared" si="367"/>
        <v>108976.78081058727</v>
      </c>
      <c r="AT1499" t="s">
        <v>4725</v>
      </c>
      <c r="AU1499" t="s">
        <v>174</v>
      </c>
      <c r="AV1499" t="s">
        <v>174</v>
      </c>
      <c r="AW1499" t="s">
        <v>5059</v>
      </c>
      <c r="AX1499" t="s">
        <v>169</v>
      </c>
      <c r="AY1499">
        <v>1</v>
      </c>
      <c r="AZ1499" s="3">
        <f t="shared" ref="AZ1499:AZ1505" si="373">AR1499/AY1499</f>
        <v>118239.80717948718</v>
      </c>
      <c r="BA1499" s="24">
        <f t="shared" si="368"/>
        <v>108976.78081058727</v>
      </c>
      <c r="BB1499" s="24">
        <f t="shared" si="369"/>
        <v>9263.0263688999112</v>
      </c>
      <c r="BD1499" t="s">
        <v>170</v>
      </c>
      <c r="BE1499">
        <v>1</v>
      </c>
      <c r="BG1499" t="s">
        <v>170</v>
      </c>
      <c r="BI1499" t="s">
        <v>144</v>
      </c>
      <c r="BN1499">
        <v>0</v>
      </c>
      <c r="BO1499">
        <v>0</v>
      </c>
      <c r="BP1499">
        <v>0</v>
      </c>
    </row>
    <row r="1500" spans="3:71" x14ac:dyDescent="0.2">
      <c r="C1500" t="s">
        <v>94</v>
      </c>
      <c r="E1500" t="s">
        <v>4580</v>
      </c>
      <c r="F1500" t="s">
        <v>4580</v>
      </c>
      <c r="G1500" t="s">
        <v>4581</v>
      </c>
      <c r="H1500" s="1">
        <v>46097</v>
      </c>
      <c r="J1500" t="s">
        <v>4702</v>
      </c>
      <c r="K1500">
        <v>13</v>
      </c>
      <c r="L1500" t="s">
        <v>4691</v>
      </c>
      <c r="M1500" t="s">
        <v>4444</v>
      </c>
      <c r="N1500" t="s">
        <v>4668</v>
      </c>
      <c r="O1500" t="s">
        <v>98</v>
      </c>
      <c r="P1500" t="s">
        <v>4445</v>
      </c>
      <c r="Q1500">
        <f t="shared" si="365"/>
        <v>16</v>
      </c>
      <c r="R1500" s="3">
        <v>500000</v>
      </c>
      <c r="S1500" s="3">
        <v>43010.752688172041</v>
      </c>
      <c r="T1500" s="20">
        <v>0</v>
      </c>
      <c r="U1500" s="3">
        <f t="shared" si="358"/>
        <v>0</v>
      </c>
      <c r="V1500" s="21"/>
      <c r="W1500" s="3">
        <v>2003.2051282051279</v>
      </c>
      <c r="X1500" s="3">
        <v>1157.4074074074074</v>
      </c>
      <c r="Y1500" s="22">
        <v>208.33333333333331</v>
      </c>
      <c r="Z1500">
        <v>75</v>
      </c>
      <c r="AB1500" s="3">
        <v>0</v>
      </c>
      <c r="AC1500" s="3">
        <v>4167</v>
      </c>
      <c r="AD1500" s="3">
        <f t="shared" si="371"/>
        <v>50621.69855711791</v>
      </c>
      <c r="AE1500" s="3">
        <v>3636.989247311828</v>
      </c>
      <c r="AG1500" s="3">
        <f t="shared" si="366"/>
        <v>54258.687804429741</v>
      </c>
      <c r="AJ1500" s="3">
        <v>0</v>
      </c>
      <c r="AK1500" t="s">
        <v>100</v>
      </c>
      <c r="AM1500" s="23">
        <v>0.1</v>
      </c>
      <c r="AN1500" s="24">
        <f t="shared" si="372"/>
        <v>54258.687804429741</v>
      </c>
      <c r="AO1500" s="25">
        <f t="shared" si="362"/>
        <v>5425.8687804429746</v>
      </c>
      <c r="AP1500" s="3">
        <f t="shared" si="370"/>
        <v>15329.032258064517</v>
      </c>
      <c r="AQ1500" s="24">
        <f t="shared" si="363"/>
        <v>1532.9032258064517</v>
      </c>
      <c r="AR1500" s="24">
        <f t="shared" si="364"/>
        <v>76546.492068743682</v>
      </c>
      <c r="AS1500" s="24">
        <f t="shared" si="367"/>
        <v>69587.720062494263</v>
      </c>
      <c r="AT1500" t="s">
        <v>134</v>
      </c>
      <c r="AU1500" t="s">
        <v>134</v>
      </c>
      <c r="AV1500" t="s">
        <v>135</v>
      </c>
      <c r="AW1500">
        <v>90324</v>
      </c>
      <c r="AX1500" t="s">
        <v>136</v>
      </c>
      <c r="AY1500">
        <v>94.088300000000004</v>
      </c>
      <c r="AZ1500" s="3">
        <f t="shared" si="373"/>
        <v>813.56015645668674</v>
      </c>
      <c r="BA1500" s="24">
        <f t="shared" si="368"/>
        <v>69587.720062494263</v>
      </c>
      <c r="BB1500" s="24">
        <f t="shared" si="369"/>
        <v>6958.7720062494191</v>
      </c>
      <c r="BD1500" t="s">
        <v>103</v>
      </c>
      <c r="BE1500">
        <v>1</v>
      </c>
      <c r="BG1500" t="s">
        <v>5305</v>
      </c>
      <c r="BN1500">
        <v>0</v>
      </c>
      <c r="BO1500">
        <v>0</v>
      </c>
      <c r="BP1500">
        <v>0</v>
      </c>
      <c r="BS1500" t="e">
        <f>_xlfn.XLOOKUP(AV1500,#REF!,#REF!)</f>
        <v>#REF!</v>
      </c>
    </row>
    <row r="1501" spans="3:71" x14ac:dyDescent="0.2">
      <c r="C1501" t="s">
        <v>94</v>
      </c>
      <c r="E1501" t="s">
        <v>4582</v>
      </c>
      <c r="F1501" t="s">
        <v>4582</v>
      </c>
      <c r="G1501" t="s">
        <v>4583</v>
      </c>
      <c r="H1501" s="1">
        <v>46085</v>
      </c>
      <c r="J1501" t="s">
        <v>4708</v>
      </c>
      <c r="K1501">
        <v>12</v>
      </c>
      <c r="L1501" t="s">
        <v>4703</v>
      </c>
      <c r="M1501" t="s">
        <v>293</v>
      </c>
      <c r="N1501" t="s">
        <v>4668</v>
      </c>
      <c r="O1501" t="s">
        <v>98</v>
      </c>
      <c r="P1501" t="s">
        <v>4445</v>
      </c>
      <c r="Q1501">
        <f t="shared" si="365"/>
        <v>28</v>
      </c>
      <c r="R1501" s="3">
        <v>300000</v>
      </c>
      <c r="S1501" s="3">
        <v>45161.290322580651</v>
      </c>
      <c r="T1501" s="20">
        <v>0</v>
      </c>
      <c r="U1501" s="3">
        <f t="shared" si="358"/>
        <v>0</v>
      </c>
      <c r="V1501" s="21"/>
      <c r="W1501" s="3">
        <v>1201.9230769230769</v>
      </c>
      <c r="X1501" s="3">
        <v>694.44444444444457</v>
      </c>
      <c r="Y1501" s="22">
        <v>125</v>
      </c>
      <c r="Z1501">
        <v>75</v>
      </c>
      <c r="AB1501" s="3">
        <v>0</v>
      </c>
      <c r="AC1501" s="3">
        <v>4167</v>
      </c>
      <c r="AD1501" s="3">
        <f t="shared" si="371"/>
        <v>51424.657843948175</v>
      </c>
      <c r="AE1501" s="3">
        <v>5137.0967741935483</v>
      </c>
      <c r="AG1501" s="3">
        <f t="shared" si="366"/>
        <v>56561.75461814172</v>
      </c>
      <c r="AJ1501" s="3">
        <v>0</v>
      </c>
      <c r="AK1501" t="s">
        <v>100</v>
      </c>
      <c r="AM1501" s="23">
        <v>8.5000000000000006E-2</v>
      </c>
      <c r="AN1501" s="24">
        <f t="shared" si="372"/>
        <v>56561.75461814172</v>
      </c>
      <c r="AO1501" s="25">
        <f t="shared" si="362"/>
        <v>4807.7491425420467</v>
      </c>
      <c r="AP1501" s="3">
        <f t="shared" si="370"/>
        <v>26825.806451612905</v>
      </c>
      <c r="AQ1501" s="24">
        <f t="shared" si="363"/>
        <v>2280.1935483870971</v>
      </c>
      <c r="AR1501" s="24">
        <f t="shared" si="364"/>
        <v>90475.503760683758</v>
      </c>
      <c r="AS1501" s="24">
        <f t="shared" si="367"/>
        <v>83387.561069754622</v>
      </c>
      <c r="AT1501" t="s">
        <v>134</v>
      </c>
      <c r="AU1501" t="s">
        <v>134</v>
      </c>
      <c r="AV1501" t="s">
        <v>135</v>
      </c>
      <c r="AW1501">
        <v>90349</v>
      </c>
      <c r="AX1501" t="s">
        <v>136</v>
      </c>
      <c r="AY1501">
        <v>94.088300000000004</v>
      </c>
      <c r="AZ1501" s="3">
        <f t="shared" si="373"/>
        <v>961.60206700178185</v>
      </c>
      <c r="BA1501" s="24">
        <f t="shared" si="368"/>
        <v>83387.561069754622</v>
      </c>
      <c r="BB1501" s="24">
        <f t="shared" si="369"/>
        <v>7087.942690929136</v>
      </c>
      <c r="BD1501" t="s">
        <v>103</v>
      </c>
      <c r="BE1501">
        <v>1</v>
      </c>
      <c r="BG1501" t="s">
        <v>5305</v>
      </c>
      <c r="BI1501" t="s">
        <v>199</v>
      </c>
      <c r="BN1501">
        <v>0</v>
      </c>
      <c r="BO1501">
        <v>0</v>
      </c>
      <c r="BP1501">
        <v>0</v>
      </c>
      <c r="BS1501" t="e">
        <f>_xlfn.XLOOKUP(AV1501,#REF!,#REF!)</f>
        <v>#REF!</v>
      </c>
    </row>
    <row r="1502" spans="3:71" x14ac:dyDescent="0.2">
      <c r="C1502" t="s">
        <v>94</v>
      </c>
      <c r="E1502" t="s">
        <v>4584</v>
      </c>
      <c r="F1502" t="s">
        <v>4584</v>
      </c>
      <c r="G1502" t="s">
        <v>4585</v>
      </c>
      <c r="H1502" s="1">
        <v>46090</v>
      </c>
      <c r="J1502" t="s">
        <v>4702</v>
      </c>
      <c r="K1502">
        <v>13</v>
      </c>
      <c r="L1502" t="s">
        <v>4667</v>
      </c>
      <c r="M1502" t="s">
        <v>3984</v>
      </c>
      <c r="N1502" t="s">
        <v>4668</v>
      </c>
      <c r="O1502" t="s">
        <v>98</v>
      </c>
      <c r="P1502" t="s">
        <v>4445</v>
      </c>
      <c r="Q1502">
        <f t="shared" si="365"/>
        <v>23</v>
      </c>
      <c r="R1502" s="3">
        <v>575000</v>
      </c>
      <c r="S1502" s="3">
        <v>71102.150537634399</v>
      </c>
      <c r="T1502" s="20">
        <v>0</v>
      </c>
      <c r="U1502" s="3">
        <f t="shared" si="358"/>
        <v>0</v>
      </c>
      <c r="V1502" s="21"/>
      <c r="W1502" s="3">
        <v>2303.6858974358975</v>
      </c>
      <c r="X1502" s="3">
        <v>1331.0185185185185</v>
      </c>
      <c r="Y1502" s="22">
        <v>239.58333333333331</v>
      </c>
      <c r="Z1502">
        <v>75</v>
      </c>
      <c r="AB1502" s="3">
        <v>0</v>
      </c>
      <c r="AC1502" s="3">
        <v>5167</v>
      </c>
      <c r="AD1502" s="3">
        <f t="shared" si="371"/>
        <v>80218.438286922144</v>
      </c>
      <c r="AE1502" s="3">
        <v>3082.1236559139788</v>
      </c>
      <c r="AG1502" s="3">
        <f t="shared" si="366"/>
        <v>83300.561942836124</v>
      </c>
      <c r="AJ1502" s="3">
        <v>0</v>
      </c>
      <c r="AK1502" t="s">
        <v>100</v>
      </c>
      <c r="AM1502" s="23">
        <v>0.05</v>
      </c>
      <c r="AN1502" s="24">
        <f t="shared" si="372"/>
        <v>83300.561942836124</v>
      </c>
      <c r="AO1502" s="25">
        <f t="shared" si="362"/>
        <v>4165.028097141806</v>
      </c>
      <c r="AP1502" s="3">
        <f t="shared" si="370"/>
        <v>22035.483870967742</v>
      </c>
      <c r="AQ1502" s="24">
        <f t="shared" si="363"/>
        <v>1101.7741935483871</v>
      </c>
      <c r="AR1502" s="24">
        <f t="shared" si="364"/>
        <v>110602.84810449407</v>
      </c>
      <c r="AS1502" s="24">
        <f t="shared" si="367"/>
        <v>105336.04581380387</v>
      </c>
      <c r="AT1502" t="s">
        <v>141</v>
      </c>
      <c r="AU1502" t="s">
        <v>141</v>
      </c>
      <c r="AV1502" t="s">
        <v>142</v>
      </c>
      <c r="AW1502">
        <v>2933</v>
      </c>
      <c r="AX1502" t="s">
        <v>143</v>
      </c>
      <c r="AY1502">
        <v>67.992199999999997</v>
      </c>
      <c r="AZ1502" s="3">
        <f t="shared" si="373"/>
        <v>1626.6990640763804</v>
      </c>
      <c r="BA1502" s="24">
        <f t="shared" si="368"/>
        <v>105336.04581380387</v>
      </c>
      <c r="BB1502" s="24">
        <f t="shared" si="369"/>
        <v>5266.8022906902042</v>
      </c>
      <c r="BD1502" t="s">
        <v>103</v>
      </c>
      <c r="BE1502">
        <v>1</v>
      </c>
      <c r="BG1502" t="s">
        <v>5306</v>
      </c>
      <c r="BI1502" t="s">
        <v>144</v>
      </c>
      <c r="BN1502">
        <v>0</v>
      </c>
      <c r="BO1502">
        <v>0</v>
      </c>
      <c r="BP1502">
        <v>0</v>
      </c>
      <c r="BS1502" t="e">
        <f>_xlfn.XLOOKUP(AV1502,#REF!,#REF!)</f>
        <v>#REF!</v>
      </c>
    </row>
    <row r="1503" spans="3:71" x14ac:dyDescent="0.2">
      <c r="C1503" t="s">
        <v>94</v>
      </c>
      <c r="E1503" t="s">
        <v>4586</v>
      </c>
      <c r="F1503" t="s">
        <v>4586</v>
      </c>
      <c r="G1503" t="s">
        <v>4587</v>
      </c>
      <c r="H1503" s="1">
        <v>46092</v>
      </c>
      <c r="J1503" t="s">
        <v>4678</v>
      </c>
      <c r="K1503">
        <v>15</v>
      </c>
      <c r="L1503" t="s">
        <v>4691</v>
      </c>
      <c r="M1503" t="s">
        <v>4444</v>
      </c>
      <c r="N1503" t="s">
        <v>4668</v>
      </c>
      <c r="O1503" t="s">
        <v>98</v>
      </c>
      <c r="P1503" t="s">
        <v>4445</v>
      </c>
      <c r="Q1503">
        <f t="shared" si="365"/>
        <v>21</v>
      </c>
      <c r="R1503" s="3">
        <v>1050000</v>
      </c>
      <c r="S1503" s="3">
        <v>118548.3870967742</v>
      </c>
      <c r="T1503" s="20">
        <v>0</v>
      </c>
      <c r="U1503" s="3">
        <f t="shared" si="358"/>
        <v>0</v>
      </c>
      <c r="V1503" s="21"/>
      <c r="W1503" s="3">
        <v>4206.7307692307686</v>
      </c>
      <c r="X1503" s="3">
        <v>2430.5555555555557</v>
      </c>
      <c r="Y1503" s="22">
        <v>437.5</v>
      </c>
      <c r="Z1503">
        <v>75</v>
      </c>
      <c r="AB1503" s="3">
        <v>0</v>
      </c>
      <c r="AC1503" s="3">
        <v>4167</v>
      </c>
      <c r="AD1503" s="3">
        <f t="shared" si="371"/>
        <v>129865.17342156052</v>
      </c>
      <c r="AE1503" s="3">
        <v>4773.5483870967746</v>
      </c>
      <c r="AG1503" s="3">
        <f t="shared" si="366"/>
        <v>134638.72180865731</v>
      </c>
      <c r="AJ1503" s="3">
        <v>0</v>
      </c>
      <c r="AK1503" t="s">
        <v>100</v>
      </c>
      <c r="AM1503" s="23">
        <v>0.1</v>
      </c>
      <c r="AN1503" s="24">
        <f t="shared" si="372"/>
        <v>134638.72180865731</v>
      </c>
      <c r="AO1503" s="25">
        <f t="shared" si="362"/>
        <v>13463.872180865732</v>
      </c>
      <c r="AP1503" s="3">
        <f t="shared" si="370"/>
        <v>20119.354838709678</v>
      </c>
      <c r="AQ1503" s="24">
        <f t="shared" si="363"/>
        <v>2011.9354838709678</v>
      </c>
      <c r="AR1503" s="24">
        <f t="shared" si="364"/>
        <v>170233.88431210368</v>
      </c>
      <c r="AS1503" s="24">
        <f t="shared" si="367"/>
        <v>154758.07664736698</v>
      </c>
      <c r="AT1503" t="s">
        <v>134</v>
      </c>
      <c r="AU1503" t="s">
        <v>134</v>
      </c>
      <c r="AV1503" t="s">
        <v>135</v>
      </c>
      <c r="AW1503">
        <v>37208</v>
      </c>
      <c r="AX1503" t="s">
        <v>136</v>
      </c>
      <c r="AY1503">
        <v>94.088300000000004</v>
      </c>
      <c r="AZ1503" s="3">
        <f t="shared" si="373"/>
        <v>1809.2991829175751</v>
      </c>
      <c r="BA1503" s="24">
        <f t="shared" si="368"/>
        <v>154758.07664736698</v>
      </c>
      <c r="BB1503" s="24">
        <f t="shared" si="369"/>
        <v>15475.807664736698</v>
      </c>
      <c r="BD1503" t="s">
        <v>103</v>
      </c>
      <c r="BE1503">
        <v>1</v>
      </c>
      <c r="BG1503" t="s">
        <v>5305</v>
      </c>
      <c r="BN1503">
        <v>0</v>
      </c>
      <c r="BO1503">
        <v>0</v>
      </c>
      <c r="BP1503">
        <v>0</v>
      </c>
      <c r="BS1503" t="e">
        <f>_xlfn.XLOOKUP(AV1503,#REF!,#REF!)</f>
        <v>#REF!</v>
      </c>
    </row>
    <row r="1504" spans="3:71" x14ac:dyDescent="0.2">
      <c r="C1504" t="s">
        <v>94</v>
      </c>
      <c r="E1504" t="s">
        <v>4588</v>
      </c>
      <c r="F1504" t="s">
        <v>4588</v>
      </c>
      <c r="G1504" t="s">
        <v>4589</v>
      </c>
      <c r="H1504" s="1">
        <v>46092</v>
      </c>
      <c r="J1504" t="s">
        <v>4708</v>
      </c>
      <c r="K1504">
        <v>12</v>
      </c>
      <c r="L1504" t="s">
        <v>4703</v>
      </c>
      <c r="M1504" t="s">
        <v>293</v>
      </c>
      <c r="N1504" t="s">
        <v>4668</v>
      </c>
      <c r="O1504" t="s">
        <v>98</v>
      </c>
      <c r="P1504" t="s">
        <v>4445</v>
      </c>
      <c r="Q1504">
        <f t="shared" si="365"/>
        <v>21</v>
      </c>
      <c r="R1504" s="3">
        <v>325000</v>
      </c>
      <c r="S1504" s="3">
        <v>36693.548387096773</v>
      </c>
      <c r="T1504" s="20">
        <v>0</v>
      </c>
      <c r="U1504" s="3">
        <f t="shared" si="358"/>
        <v>0</v>
      </c>
      <c r="V1504" s="21"/>
      <c r="W1504" s="3">
        <v>1302.0833333333333</v>
      </c>
      <c r="X1504" s="3">
        <v>752.31481481481489</v>
      </c>
      <c r="Y1504" s="22">
        <v>135.41666666666666</v>
      </c>
      <c r="Z1504">
        <v>75</v>
      </c>
      <c r="AB1504" s="3">
        <v>0</v>
      </c>
      <c r="AC1504" s="3">
        <v>4167</v>
      </c>
      <c r="AD1504" s="3">
        <f t="shared" si="371"/>
        <v>43125.36320191159</v>
      </c>
      <c r="AE1504" s="3">
        <v>3852.8225806451615</v>
      </c>
      <c r="AG1504" s="3">
        <f t="shared" si="366"/>
        <v>46978.185782556749</v>
      </c>
      <c r="AJ1504" s="3">
        <v>0</v>
      </c>
      <c r="AK1504" t="s">
        <v>100</v>
      </c>
      <c r="AM1504" s="23">
        <v>8.5000000000000006E-2</v>
      </c>
      <c r="AN1504" s="24">
        <f t="shared" si="372"/>
        <v>46978.185782556749</v>
      </c>
      <c r="AO1504" s="25">
        <f t="shared" si="362"/>
        <v>3993.1457915173241</v>
      </c>
      <c r="AP1504" s="3">
        <f t="shared" si="370"/>
        <v>20119.354838709678</v>
      </c>
      <c r="AQ1504" s="24">
        <f t="shared" si="363"/>
        <v>1710.1451612903227</v>
      </c>
      <c r="AR1504" s="24">
        <f t="shared" si="364"/>
        <v>72800.831574074065</v>
      </c>
      <c r="AS1504" s="24">
        <f t="shared" si="367"/>
        <v>67097.540621266424</v>
      </c>
      <c r="AT1504" t="s">
        <v>134</v>
      </c>
      <c r="AU1504" t="s">
        <v>134</v>
      </c>
      <c r="AV1504" t="s">
        <v>135</v>
      </c>
      <c r="AW1504">
        <v>35883</v>
      </c>
      <c r="AX1504" t="s">
        <v>136</v>
      </c>
      <c r="AY1504">
        <v>94.088300000000004</v>
      </c>
      <c r="AZ1504" s="3">
        <f t="shared" si="373"/>
        <v>773.75010042772658</v>
      </c>
      <c r="BA1504" s="24">
        <f t="shared" si="368"/>
        <v>67097.540621266424</v>
      </c>
      <c r="BB1504" s="24">
        <f t="shared" si="369"/>
        <v>5703.2909528076416</v>
      </c>
      <c r="BD1504" t="s">
        <v>103</v>
      </c>
      <c r="BE1504">
        <v>1</v>
      </c>
      <c r="BG1504" t="s">
        <v>5305</v>
      </c>
      <c r="BI1504" t="s">
        <v>199</v>
      </c>
      <c r="BN1504">
        <v>0</v>
      </c>
      <c r="BO1504">
        <v>0</v>
      </c>
      <c r="BP1504">
        <v>0</v>
      </c>
      <c r="BS1504" t="e">
        <f>_xlfn.XLOOKUP(AV1504,#REF!,#REF!)</f>
        <v>#REF!</v>
      </c>
    </row>
    <row r="1505" spans="3:71" x14ac:dyDescent="0.2">
      <c r="C1505" t="s">
        <v>94</v>
      </c>
      <c r="E1505" t="s">
        <v>4590</v>
      </c>
      <c r="F1505" t="s">
        <v>4590</v>
      </c>
      <c r="G1505" s="29" t="s">
        <v>4591</v>
      </c>
      <c r="H1505" s="1">
        <v>46094</v>
      </c>
      <c r="J1505" t="s">
        <v>4697</v>
      </c>
      <c r="K1505">
        <v>14</v>
      </c>
      <c r="L1505" t="s">
        <v>4703</v>
      </c>
      <c r="M1505" t="s">
        <v>293</v>
      </c>
      <c r="N1505" t="s">
        <v>4668</v>
      </c>
      <c r="O1505" t="s">
        <v>98</v>
      </c>
      <c r="P1505" t="s">
        <v>4445</v>
      </c>
      <c r="Q1505">
        <f t="shared" si="365"/>
        <v>19</v>
      </c>
      <c r="R1505" s="3">
        <v>735000</v>
      </c>
      <c r="S1505" s="3">
        <v>75080.645161290318</v>
      </c>
      <c r="T1505" s="20">
        <v>0</v>
      </c>
      <c r="U1505" s="3">
        <f t="shared" si="358"/>
        <v>0</v>
      </c>
      <c r="V1505" s="21"/>
      <c r="W1505" s="3">
        <v>2944.7115384615386</v>
      </c>
      <c r="X1505" s="3">
        <v>1701.3888888888891</v>
      </c>
      <c r="Y1505" s="22">
        <v>306.25</v>
      </c>
      <c r="Z1505">
        <v>75</v>
      </c>
      <c r="AB1505" s="3">
        <v>0</v>
      </c>
      <c r="AC1505" s="3">
        <v>4167</v>
      </c>
      <c r="AD1505" s="3">
        <f t="shared" si="371"/>
        <v>84274.995588640741</v>
      </c>
      <c r="AE1505" s="3">
        <v>3485.8870967741937</v>
      </c>
      <c r="AG1505" s="3">
        <f t="shared" si="366"/>
        <v>87760.882685414937</v>
      </c>
      <c r="AJ1505" s="3">
        <v>0</v>
      </c>
      <c r="AK1505" t="s">
        <v>100</v>
      </c>
      <c r="AM1505" s="30">
        <v>8.5000000000000006E-2</v>
      </c>
      <c r="AN1505" s="24">
        <f t="shared" si="372"/>
        <v>87760.882685414937</v>
      </c>
      <c r="AO1505" s="25">
        <f t="shared" si="362"/>
        <v>7459.6750282602707</v>
      </c>
      <c r="AP1505" s="3">
        <f t="shared" si="370"/>
        <v>18203.225806451614</v>
      </c>
      <c r="AQ1505" s="24">
        <f t="shared" si="363"/>
        <v>1547.2741935483873</v>
      </c>
      <c r="AR1505" s="24">
        <f t="shared" si="364"/>
        <v>114971.05771367523</v>
      </c>
      <c r="AS1505" s="24">
        <f t="shared" si="367"/>
        <v>105964.10849186656</v>
      </c>
      <c r="AT1505" t="s">
        <v>5056</v>
      </c>
      <c r="AU1505" t="s">
        <v>4493</v>
      </c>
      <c r="AV1505" t="s">
        <v>4494</v>
      </c>
      <c r="AW1505">
        <v>9581</v>
      </c>
      <c r="AX1505" t="s">
        <v>102</v>
      </c>
      <c r="AY1505">
        <v>108.643</v>
      </c>
      <c r="AZ1505" s="3">
        <f t="shared" si="373"/>
        <v>1058.24634549557</v>
      </c>
      <c r="BA1505" s="24">
        <f t="shared" si="368"/>
        <v>105964.10849186656</v>
      </c>
      <c r="BB1505" s="24">
        <f t="shared" si="369"/>
        <v>9006.9492218086671</v>
      </c>
      <c r="BD1505" t="s">
        <v>103</v>
      </c>
      <c r="BE1505">
        <v>1</v>
      </c>
      <c r="BG1505" t="s">
        <v>5304</v>
      </c>
      <c r="BI1505" t="s">
        <v>531</v>
      </c>
      <c r="BN1505">
        <v>0</v>
      </c>
      <c r="BO1505">
        <v>0</v>
      </c>
      <c r="BP1505">
        <v>0</v>
      </c>
    </row>
    <row r="1506" spans="3:71" x14ac:dyDescent="0.2">
      <c r="C1506" t="s">
        <v>94</v>
      </c>
      <c r="E1506" t="s">
        <v>4592</v>
      </c>
      <c r="F1506" t="s">
        <v>4592</v>
      </c>
      <c r="G1506" t="s">
        <v>4593</v>
      </c>
      <c r="H1506" s="1">
        <v>46097</v>
      </c>
      <c r="J1506" t="s">
        <v>4708</v>
      </c>
      <c r="K1506">
        <v>12</v>
      </c>
      <c r="L1506" t="s">
        <v>4667</v>
      </c>
      <c r="M1506" t="s">
        <v>3984</v>
      </c>
      <c r="N1506" t="s">
        <v>4668</v>
      </c>
      <c r="O1506" t="s">
        <v>98</v>
      </c>
      <c r="P1506" t="s">
        <v>4445</v>
      </c>
      <c r="Q1506">
        <f t="shared" si="365"/>
        <v>16</v>
      </c>
      <c r="R1506" s="3">
        <v>430000</v>
      </c>
      <c r="S1506" s="3">
        <v>36989.247311827959</v>
      </c>
      <c r="T1506" s="20">
        <v>0</v>
      </c>
      <c r="U1506" s="3">
        <f t="shared" si="358"/>
        <v>0</v>
      </c>
      <c r="V1506" s="21"/>
      <c r="W1506" s="3">
        <v>1722.7564102564102</v>
      </c>
      <c r="X1506" s="3">
        <v>995.37037037037044</v>
      </c>
      <c r="Y1506" s="22">
        <v>179.16666666666669</v>
      </c>
      <c r="Z1506">
        <v>75</v>
      </c>
      <c r="AB1506" s="3">
        <v>0</v>
      </c>
      <c r="AC1506" s="3">
        <v>4167</v>
      </c>
      <c r="AD1506" s="3">
        <f t="shared" si="371"/>
        <v>44128.540759121403</v>
      </c>
      <c r="AE1506" s="3">
        <v>2144.0860215053767</v>
      </c>
      <c r="AG1506" s="3">
        <f t="shared" si="366"/>
        <v>46272.626780626779</v>
      </c>
      <c r="AJ1506" s="3">
        <v>0</v>
      </c>
      <c r="AK1506" t="s">
        <v>100</v>
      </c>
      <c r="AM1506" s="23">
        <v>0.05</v>
      </c>
      <c r="AN1506" s="24">
        <f t="shared" si="372"/>
        <v>46272.626780626779</v>
      </c>
      <c r="AO1506" s="25">
        <f t="shared" si="362"/>
        <v>2313.6313390313389</v>
      </c>
      <c r="AP1506" s="3">
        <f t="shared" si="370"/>
        <v>15329.032258064517</v>
      </c>
      <c r="AQ1506" s="24">
        <f t="shared" si="363"/>
        <v>766.45161290322585</v>
      </c>
      <c r="AR1506" s="24">
        <f t="shared" si="364"/>
        <v>64681.741990625858</v>
      </c>
      <c r="AS1506" s="24">
        <f t="shared" si="367"/>
        <v>61601.659038691294</v>
      </c>
      <c r="AT1506" t="s">
        <v>134</v>
      </c>
      <c r="AU1506" t="s">
        <v>4594</v>
      </c>
      <c r="AV1506" t="s">
        <v>135</v>
      </c>
      <c r="AW1506">
        <v>35875</v>
      </c>
      <c r="AY1506">
        <v>0</v>
      </c>
      <c r="AZ1506" s="3">
        <v>0</v>
      </c>
      <c r="BA1506" s="24">
        <f t="shared" si="368"/>
        <v>61601.659038691294</v>
      </c>
      <c r="BB1506" s="24">
        <f t="shared" si="369"/>
        <v>3080.0829519345643</v>
      </c>
      <c r="BD1506" t="s">
        <v>103</v>
      </c>
      <c r="BE1506">
        <v>1</v>
      </c>
      <c r="BG1506" t="s">
        <v>5305</v>
      </c>
      <c r="BI1506" t="s">
        <v>144</v>
      </c>
      <c r="BN1506">
        <v>0</v>
      </c>
      <c r="BO1506">
        <v>0</v>
      </c>
      <c r="BP1506">
        <v>0</v>
      </c>
      <c r="BS1506" t="e">
        <f>_xlfn.XLOOKUP(AV1506,#REF!,#REF!)</f>
        <v>#REF!</v>
      </c>
    </row>
    <row r="1507" spans="3:71" x14ac:dyDescent="0.2">
      <c r="C1507" t="s">
        <v>94</v>
      </c>
      <c r="E1507" t="s">
        <v>4595</v>
      </c>
      <c r="F1507" t="s">
        <v>4595</v>
      </c>
      <c r="G1507" t="s">
        <v>4596</v>
      </c>
      <c r="H1507" s="1">
        <v>46076</v>
      </c>
      <c r="J1507" t="s">
        <v>4708</v>
      </c>
      <c r="K1507">
        <v>12</v>
      </c>
      <c r="L1507" t="s">
        <v>4667</v>
      </c>
      <c r="M1507" t="s">
        <v>3984</v>
      </c>
      <c r="N1507" t="s">
        <v>4668</v>
      </c>
      <c r="O1507" t="s">
        <v>98</v>
      </c>
      <c r="P1507" t="s">
        <v>4445</v>
      </c>
      <c r="Q1507">
        <f t="shared" si="365"/>
        <v>31</v>
      </c>
      <c r="R1507" s="3">
        <v>375000</v>
      </c>
      <c r="S1507" s="3">
        <v>62500</v>
      </c>
      <c r="T1507" s="20">
        <v>0</v>
      </c>
      <c r="U1507" s="3">
        <f t="shared" si="358"/>
        <v>0</v>
      </c>
      <c r="V1507" s="21"/>
      <c r="W1507" s="3">
        <v>1502.403846153846</v>
      </c>
      <c r="X1507" s="3">
        <v>868.05555555555554</v>
      </c>
      <c r="Y1507" s="22">
        <v>156.25</v>
      </c>
      <c r="Z1507">
        <v>75</v>
      </c>
      <c r="AB1507" s="3">
        <v>0</v>
      </c>
      <c r="AC1507" s="3">
        <v>4167</v>
      </c>
      <c r="AD1507" s="3">
        <f t="shared" si="371"/>
        <v>69268.709401709406</v>
      </c>
      <c r="AE1507" s="3">
        <v>4154.166666666667</v>
      </c>
      <c r="AG1507" s="3">
        <f t="shared" si="366"/>
        <v>73422.876068376077</v>
      </c>
      <c r="AJ1507" s="3">
        <v>0</v>
      </c>
      <c r="AK1507" t="s">
        <v>100</v>
      </c>
      <c r="AM1507" s="23">
        <v>0.05</v>
      </c>
      <c r="AN1507" s="24">
        <f t="shared" si="372"/>
        <v>73422.876068376077</v>
      </c>
      <c r="AO1507" s="25">
        <f t="shared" si="362"/>
        <v>3671.1438034188041</v>
      </c>
      <c r="AP1507" s="3">
        <f t="shared" si="370"/>
        <v>29700</v>
      </c>
      <c r="AQ1507" s="24">
        <f t="shared" si="363"/>
        <v>1485</v>
      </c>
      <c r="AR1507" s="24">
        <f t="shared" si="364"/>
        <v>108279.01987179488</v>
      </c>
      <c r="AS1507" s="24">
        <f t="shared" si="367"/>
        <v>103122.87606837608</v>
      </c>
      <c r="AT1507" t="s">
        <v>134</v>
      </c>
      <c r="AU1507" t="s">
        <v>134</v>
      </c>
      <c r="AV1507" t="s">
        <v>135</v>
      </c>
      <c r="AW1507">
        <v>34732</v>
      </c>
      <c r="AX1507" t="s">
        <v>136</v>
      </c>
      <c r="AY1507">
        <v>94.088300000000004</v>
      </c>
      <c r="AZ1507" s="3">
        <f t="shared" ref="AZ1507:AZ1570" si="374">AR1507/AY1507</f>
        <v>1150.8234272677355</v>
      </c>
      <c r="BA1507" s="24">
        <f t="shared" si="368"/>
        <v>103122.87606837608</v>
      </c>
      <c r="BB1507" s="24">
        <f t="shared" si="369"/>
        <v>5156.1438034188031</v>
      </c>
      <c r="BD1507" t="s">
        <v>103</v>
      </c>
      <c r="BE1507">
        <v>1</v>
      </c>
      <c r="BG1507" t="s">
        <v>5305</v>
      </c>
      <c r="BI1507" t="s">
        <v>144</v>
      </c>
      <c r="BN1507">
        <v>0</v>
      </c>
      <c r="BO1507">
        <v>0</v>
      </c>
      <c r="BP1507">
        <v>0</v>
      </c>
      <c r="BS1507" t="e">
        <f>_xlfn.XLOOKUP(AV1507,#REF!,#REF!)</f>
        <v>#REF!</v>
      </c>
    </row>
    <row r="1508" spans="3:71" x14ac:dyDescent="0.2">
      <c r="C1508" t="s">
        <v>94</v>
      </c>
      <c r="E1508" t="s">
        <v>4597</v>
      </c>
      <c r="F1508" t="s">
        <v>4597</v>
      </c>
      <c r="G1508" t="s">
        <v>4598</v>
      </c>
      <c r="H1508" s="1">
        <v>46092</v>
      </c>
      <c r="J1508" t="s">
        <v>151</v>
      </c>
      <c r="K1508">
        <v>16</v>
      </c>
      <c r="L1508" t="s">
        <v>4691</v>
      </c>
      <c r="M1508" t="s">
        <v>4444</v>
      </c>
      <c r="N1508" t="s">
        <v>4668</v>
      </c>
      <c r="O1508" t="s">
        <v>98</v>
      </c>
      <c r="P1508" t="s">
        <v>4445</v>
      </c>
      <c r="Q1508">
        <f t="shared" si="365"/>
        <v>21</v>
      </c>
      <c r="R1508" s="3">
        <v>1350000</v>
      </c>
      <c r="S1508" s="3">
        <v>152419.35483870967</v>
      </c>
      <c r="T1508" s="20">
        <v>0</v>
      </c>
      <c r="U1508" s="3">
        <f t="shared" si="358"/>
        <v>0</v>
      </c>
      <c r="V1508" s="21"/>
      <c r="W1508" s="3">
        <v>5408.6538461538466</v>
      </c>
      <c r="X1508" s="3">
        <v>3125</v>
      </c>
      <c r="Y1508" s="22">
        <v>562.5</v>
      </c>
      <c r="Z1508">
        <v>75</v>
      </c>
      <c r="AB1508" s="3">
        <v>0</v>
      </c>
      <c r="AC1508" s="3">
        <v>4167</v>
      </c>
      <c r="AD1508" s="3">
        <f t="shared" si="371"/>
        <v>165757.50868486351</v>
      </c>
      <c r="AE1508" s="3">
        <v>4773.5483870967746</v>
      </c>
      <c r="AG1508" s="3">
        <f t="shared" si="366"/>
        <v>170531.0570719603</v>
      </c>
      <c r="AJ1508" s="3">
        <v>0</v>
      </c>
      <c r="AK1508" t="s">
        <v>100</v>
      </c>
      <c r="AM1508" s="23">
        <v>0.1</v>
      </c>
      <c r="AN1508" s="24">
        <f t="shared" si="372"/>
        <v>170531.0570719603</v>
      </c>
      <c r="AO1508" s="25">
        <f t="shared" si="362"/>
        <v>17053.105707196031</v>
      </c>
      <c r="AP1508" s="3">
        <f t="shared" si="370"/>
        <v>20119.354838709678</v>
      </c>
      <c r="AQ1508" s="24">
        <f t="shared" si="363"/>
        <v>2011.9354838709678</v>
      </c>
      <c r="AR1508" s="24">
        <f t="shared" si="364"/>
        <v>209715.45310173696</v>
      </c>
      <c r="AS1508" s="24">
        <f t="shared" si="367"/>
        <v>190650.41191066997</v>
      </c>
      <c r="AT1508" t="s">
        <v>134</v>
      </c>
      <c r="AU1508" t="s">
        <v>134</v>
      </c>
      <c r="AV1508" t="s">
        <v>135</v>
      </c>
      <c r="AW1508">
        <v>90324</v>
      </c>
      <c r="AX1508" t="s">
        <v>136</v>
      </c>
      <c r="AY1508">
        <v>94.088300000000004</v>
      </c>
      <c r="AZ1508" s="3">
        <f t="shared" si="374"/>
        <v>2228.9216948519311</v>
      </c>
      <c r="BA1508" s="24">
        <f t="shared" si="368"/>
        <v>190650.41191066997</v>
      </c>
      <c r="BB1508" s="24">
        <f t="shared" si="369"/>
        <v>19065.041191066994</v>
      </c>
      <c r="BD1508" t="s">
        <v>103</v>
      </c>
      <c r="BE1508">
        <v>1</v>
      </c>
      <c r="BG1508" t="s">
        <v>5305</v>
      </c>
      <c r="BN1508">
        <v>0</v>
      </c>
      <c r="BO1508">
        <v>0</v>
      </c>
      <c r="BP1508">
        <v>0</v>
      </c>
      <c r="BS1508" t="e">
        <f>_xlfn.XLOOKUP(AV1508,#REF!,#REF!)</f>
        <v>#REF!</v>
      </c>
    </row>
    <row r="1509" spans="3:71" x14ac:dyDescent="0.2">
      <c r="C1509" t="s">
        <v>94</v>
      </c>
      <c r="E1509" t="s">
        <v>4599</v>
      </c>
      <c r="F1509" t="s">
        <v>4599</v>
      </c>
      <c r="G1509" t="s">
        <v>4600</v>
      </c>
      <c r="H1509" s="1">
        <v>46104</v>
      </c>
      <c r="J1509" t="s">
        <v>4708</v>
      </c>
      <c r="K1509">
        <v>12</v>
      </c>
      <c r="L1509" t="s">
        <v>4667</v>
      </c>
      <c r="M1509" t="s">
        <v>3984</v>
      </c>
      <c r="N1509" t="s">
        <v>4668</v>
      </c>
      <c r="O1509" t="s">
        <v>98</v>
      </c>
      <c r="P1509" t="s">
        <v>4445</v>
      </c>
      <c r="Q1509">
        <f t="shared" si="365"/>
        <v>9</v>
      </c>
      <c r="R1509" s="3">
        <v>420000</v>
      </c>
      <c r="S1509" s="3">
        <v>20322.580645161288</v>
      </c>
      <c r="T1509" s="20">
        <v>0</v>
      </c>
      <c r="U1509" s="3">
        <f t="shared" si="358"/>
        <v>0</v>
      </c>
      <c r="V1509" s="21"/>
      <c r="W1509" s="3">
        <v>1682.6923076923076</v>
      </c>
      <c r="X1509" s="3">
        <v>972.22222222222229</v>
      </c>
      <c r="Y1509" s="22">
        <v>175</v>
      </c>
      <c r="Z1509">
        <v>75</v>
      </c>
      <c r="AB1509" s="3">
        <v>0</v>
      </c>
      <c r="AC1509" s="3">
        <v>4167</v>
      </c>
      <c r="AD1509" s="3">
        <f t="shared" si="371"/>
        <v>27394.495175075819</v>
      </c>
      <c r="AE1509" s="3">
        <v>1206.0483870967744</v>
      </c>
      <c r="AG1509" s="3">
        <f t="shared" si="366"/>
        <v>28600.543562172592</v>
      </c>
      <c r="AJ1509" s="3">
        <v>0</v>
      </c>
      <c r="AK1509" t="s">
        <v>100</v>
      </c>
      <c r="AM1509" s="23">
        <v>0.05</v>
      </c>
      <c r="AN1509" s="24">
        <f t="shared" si="372"/>
        <v>28600.543562172592</v>
      </c>
      <c r="AO1509" s="25">
        <f t="shared" si="362"/>
        <v>1430.0271781086296</v>
      </c>
      <c r="AP1509" s="3">
        <f t="shared" si="370"/>
        <v>8622.5806451612916</v>
      </c>
      <c r="AQ1509" s="24">
        <f t="shared" si="363"/>
        <v>431.12903225806463</v>
      </c>
      <c r="AR1509" s="24">
        <f t="shared" si="364"/>
        <v>39084.280417700582</v>
      </c>
      <c r="AS1509" s="24">
        <f t="shared" si="367"/>
        <v>37223.12420733388</v>
      </c>
      <c r="AT1509" t="s">
        <v>3093</v>
      </c>
      <c r="AU1509" t="s">
        <v>4373</v>
      </c>
      <c r="AV1509" t="s">
        <v>3094</v>
      </c>
      <c r="AW1509" t="s">
        <v>5003</v>
      </c>
      <c r="AX1509" t="s">
        <v>3095</v>
      </c>
      <c r="AY1509">
        <v>0.58960999999999997</v>
      </c>
      <c r="AZ1509" s="3">
        <f t="shared" si="374"/>
        <v>66288.36081087598</v>
      </c>
      <c r="BA1509" s="24">
        <f t="shared" si="368"/>
        <v>37223.12420733388</v>
      </c>
      <c r="BB1509" s="24">
        <f t="shared" si="369"/>
        <v>1861.156210366702</v>
      </c>
      <c r="BD1509" t="s">
        <v>103</v>
      </c>
      <c r="BE1509">
        <v>1</v>
      </c>
      <c r="BG1509" t="s">
        <v>5332</v>
      </c>
      <c r="BI1509" t="s">
        <v>144</v>
      </c>
      <c r="BN1509">
        <v>0</v>
      </c>
      <c r="BO1509">
        <v>0</v>
      </c>
      <c r="BP1509">
        <v>0</v>
      </c>
      <c r="BS1509" t="e">
        <f>_xlfn.XLOOKUP(AV1509,#REF!,#REF!)</f>
        <v>#REF!</v>
      </c>
    </row>
    <row r="1510" spans="3:71" x14ac:dyDescent="0.2">
      <c r="C1510" t="s">
        <v>94</v>
      </c>
      <c r="E1510" t="s">
        <v>4601</v>
      </c>
      <c r="F1510" t="s">
        <v>4601</v>
      </c>
      <c r="G1510" t="s">
        <v>4602</v>
      </c>
      <c r="H1510" s="1">
        <v>46104</v>
      </c>
      <c r="J1510" t="s">
        <v>4702</v>
      </c>
      <c r="K1510">
        <v>13</v>
      </c>
      <c r="L1510" t="s">
        <v>4791</v>
      </c>
      <c r="M1510" t="s">
        <v>4579</v>
      </c>
      <c r="N1510" t="s">
        <v>4668</v>
      </c>
      <c r="O1510" t="s">
        <v>98</v>
      </c>
      <c r="P1510" t="s">
        <v>4445</v>
      </c>
      <c r="Q1510">
        <f t="shared" si="365"/>
        <v>9</v>
      </c>
      <c r="R1510" s="3">
        <v>375000</v>
      </c>
      <c r="S1510" s="3">
        <v>18145.161290322583</v>
      </c>
      <c r="T1510" s="20">
        <v>0</v>
      </c>
      <c r="U1510" s="3">
        <f t="shared" si="358"/>
        <v>0</v>
      </c>
      <c r="V1510" s="21"/>
      <c r="W1510" s="3">
        <v>1502.403846153846</v>
      </c>
      <c r="X1510" s="3">
        <v>868.05555555555554</v>
      </c>
      <c r="Y1510" s="22">
        <v>156.25</v>
      </c>
      <c r="Z1510">
        <v>75</v>
      </c>
      <c r="AB1510" s="3">
        <v>0</v>
      </c>
      <c r="AC1510" s="3">
        <v>4167</v>
      </c>
      <c r="AD1510" s="3">
        <f t="shared" si="371"/>
        <v>24913.870692031986</v>
      </c>
      <c r="AE1510" s="3">
        <v>6843.145161290322</v>
      </c>
      <c r="AG1510" s="3">
        <f t="shared" si="366"/>
        <v>31757.015853322308</v>
      </c>
      <c r="AJ1510" s="3">
        <v>0</v>
      </c>
      <c r="AK1510" t="s">
        <v>100</v>
      </c>
      <c r="AM1510" s="23">
        <v>8.5000000000000006E-2</v>
      </c>
      <c r="AN1510" s="24">
        <f t="shared" si="372"/>
        <v>31757.015853322308</v>
      </c>
      <c r="AO1510" s="25">
        <f t="shared" si="362"/>
        <v>2699.3463475323965</v>
      </c>
      <c r="AP1510" s="3">
        <f t="shared" si="370"/>
        <v>8622.5806451612916</v>
      </c>
      <c r="AQ1510" s="24">
        <f t="shared" si="363"/>
        <v>732.91935483870986</v>
      </c>
      <c r="AR1510" s="24">
        <f t="shared" si="364"/>
        <v>43811.86220085471</v>
      </c>
      <c r="AS1510" s="24">
        <f t="shared" si="367"/>
        <v>40379.596498483603</v>
      </c>
      <c r="AT1510" t="s">
        <v>134</v>
      </c>
      <c r="AU1510" t="s">
        <v>134</v>
      </c>
      <c r="AV1510" t="s">
        <v>135</v>
      </c>
      <c r="AW1510">
        <v>35921</v>
      </c>
      <c r="AX1510" t="s">
        <v>136</v>
      </c>
      <c r="AY1510">
        <v>94.088300000000004</v>
      </c>
      <c r="AZ1510" s="3">
        <f t="shared" si="374"/>
        <v>465.64623019923528</v>
      </c>
      <c r="BA1510" s="24">
        <f t="shared" si="368"/>
        <v>40379.596498483603</v>
      </c>
      <c r="BB1510" s="24">
        <f t="shared" si="369"/>
        <v>3432.2657023711072</v>
      </c>
      <c r="BD1510" t="s">
        <v>103</v>
      </c>
      <c r="BE1510">
        <v>1</v>
      </c>
      <c r="BG1510" t="s">
        <v>5305</v>
      </c>
      <c r="BI1510" t="s">
        <v>209</v>
      </c>
      <c r="BN1510">
        <v>0</v>
      </c>
      <c r="BO1510">
        <v>0</v>
      </c>
      <c r="BP1510">
        <v>0</v>
      </c>
      <c r="BS1510" t="e">
        <f>_xlfn.XLOOKUP(AV1510,#REF!,#REF!)</f>
        <v>#REF!</v>
      </c>
    </row>
    <row r="1511" spans="3:71" x14ac:dyDescent="0.2">
      <c r="C1511" t="s">
        <v>94</v>
      </c>
      <c r="E1511" t="s">
        <v>4603</v>
      </c>
      <c r="F1511" t="s">
        <v>4603</v>
      </c>
      <c r="G1511" t="s">
        <v>4604</v>
      </c>
      <c r="H1511" s="1">
        <v>46104</v>
      </c>
      <c r="J1511" t="s">
        <v>4778</v>
      </c>
      <c r="K1511">
        <v>11</v>
      </c>
      <c r="L1511" t="s">
        <v>4703</v>
      </c>
      <c r="M1511" t="s">
        <v>293</v>
      </c>
      <c r="N1511" t="s">
        <v>4911</v>
      </c>
      <c r="O1511" t="s">
        <v>98</v>
      </c>
      <c r="P1511" t="s">
        <v>4445</v>
      </c>
      <c r="Q1511">
        <f t="shared" si="365"/>
        <v>9</v>
      </c>
      <c r="R1511" s="3">
        <v>287500</v>
      </c>
      <c r="S1511" s="3">
        <v>13911.290322580644</v>
      </c>
      <c r="T1511" s="20">
        <v>0</v>
      </c>
      <c r="U1511" s="3">
        <f t="shared" si="358"/>
        <v>0</v>
      </c>
      <c r="V1511" s="21"/>
      <c r="W1511" s="3">
        <v>1151.8429487179487</v>
      </c>
      <c r="X1511" s="3">
        <v>665.50925925925924</v>
      </c>
      <c r="Y1511" s="22">
        <v>119.79166666666666</v>
      </c>
      <c r="Z1511">
        <v>75</v>
      </c>
      <c r="AB1511" s="3">
        <v>0</v>
      </c>
      <c r="AC1511" s="3">
        <v>4167</v>
      </c>
      <c r="AD1511" s="3">
        <f t="shared" si="371"/>
        <v>20090.434197224517</v>
      </c>
      <c r="AE1511" s="3">
        <v>1651.2096774193549</v>
      </c>
      <c r="AG1511" s="3">
        <f t="shared" si="366"/>
        <v>21741.643874643873</v>
      </c>
      <c r="AJ1511" s="3">
        <v>0</v>
      </c>
      <c r="AK1511" t="s">
        <v>100</v>
      </c>
      <c r="AM1511" s="23">
        <v>8.5000000000000006E-2</v>
      </c>
      <c r="AN1511" s="24">
        <f t="shared" si="372"/>
        <v>21741.643874643873</v>
      </c>
      <c r="AO1511" s="25">
        <f t="shared" si="362"/>
        <v>1848.0397293447293</v>
      </c>
      <c r="AP1511" s="3">
        <f t="shared" si="370"/>
        <v>8622.5806451612916</v>
      </c>
      <c r="AQ1511" s="24">
        <f t="shared" si="363"/>
        <v>732.91935483870986</v>
      </c>
      <c r="AR1511" s="24">
        <f t="shared" si="364"/>
        <v>32945.183603988604</v>
      </c>
      <c r="AS1511" s="24">
        <f t="shared" si="367"/>
        <v>30364.224519805164</v>
      </c>
      <c r="AT1511" t="s">
        <v>632</v>
      </c>
      <c r="AU1511" t="s">
        <v>1837</v>
      </c>
      <c r="AV1511" t="s">
        <v>1838</v>
      </c>
      <c r="AW1511" t="s">
        <v>4850</v>
      </c>
      <c r="AX1511" t="s">
        <v>157</v>
      </c>
      <c r="AY1511">
        <v>125.569</v>
      </c>
      <c r="AZ1511" s="3">
        <f t="shared" si="374"/>
        <v>262.36717345832653</v>
      </c>
      <c r="BA1511" s="24">
        <f t="shared" si="368"/>
        <v>30364.224519805164</v>
      </c>
      <c r="BB1511" s="24">
        <f t="shared" si="369"/>
        <v>2580.9590841834397</v>
      </c>
      <c r="BD1511" t="s">
        <v>103</v>
      </c>
      <c r="BE1511">
        <v>1</v>
      </c>
      <c r="BG1511" t="s">
        <v>5317</v>
      </c>
      <c r="BI1511" t="s">
        <v>199</v>
      </c>
      <c r="BN1511">
        <v>0</v>
      </c>
      <c r="BO1511">
        <v>0</v>
      </c>
      <c r="BP1511">
        <v>0</v>
      </c>
      <c r="BS1511" t="e">
        <f>_xlfn.XLOOKUP(AV1511,#REF!,#REF!)</f>
        <v>#REF!</v>
      </c>
    </row>
    <row r="1512" spans="3:71" x14ac:dyDescent="0.2">
      <c r="C1512" t="s">
        <v>94</v>
      </c>
      <c r="E1512" t="s">
        <v>4605</v>
      </c>
      <c r="F1512" t="s">
        <v>4605</v>
      </c>
      <c r="G1512" t="s">
        <v>4606</v>
      </c>
      <c r="H1512" s="1">
        <v>46104</v>
      </c>
      <c r="J1512" t="s">
        <v>4678</v>
      </c>
      <c r="K1512">
        <v>15</v>
      </c>
      <c r="L1512" t="s">
        <v>4616</v>
      </c>
      <c r="M1512" t="s">
        <v>4464</v>
      </c>
      <c r="N1512" t="s">
        <v>4668</v>
      </c>
      <c r="O1512" t="s">
        <v>98</v>
      </c>
      <c r="P1512" t="s">
        <v>4445</v>
      </c>
      <c r="Q1512">
        <f t="shared" si="365"/>
        <v>9</v>
      </c>
      <c r="R1512" s="3">
        <v>750000</v>
      </c>
      <c r="S1512" s="3">
        <v>36290.322580645166</v>
      </c>
      <c r="T1512" s="20">
        <v>0</v>
      </c>
      <c r="U1512" s="3">
        <f t="shared" si="358"/>
        <v>0</v>
      </c>
      <c r="V1512" s="21"/>
      <c r="W1512" s="3">
        <v>3004.8076923076919</v>
      </c>
      <c r="X1512" s="3">
        <v>1736.1111111111111</v>
      </c>
      <c r="Y1512" s="22">
        <v>312.5</v>
      </c>
      <c r="Z1512">
        <v>75</v>
      </c>
      <c r="AB1512" s="3">
        <v>0</v>
      </c>
      <c r="AC1512" s="3">
        <v>4167</v>
      </c>
      <c r="AD1512" s="3">
        <f t="shared" si="371"/>
        <v>45585.741384063971</v>
      </c>
      <c r="AE1512" s="3">
        <v>3600.7258064516127</v>
      </c>
      <c r="AG1512" s="3">
        <f t="shared" si="366"/>
        <v>49186.467190515585</v>
      </c>
      <c r="AJ1512" s="3">
        <v>0</v>
      </c>
      <c r="AK1512" t="s">
        <v>100</v>
      </c>
      <c r="AM1512" s="23">
        <v>0.05</v>
      </c>
      <c r="AN1512" s="24">
        <f t="shared" si="372"/>
        <v>49186.467190515585</v>
      </c>
      <c r="AO1512" s="25">
        <f t="shared" si="362"/>
        <v>2459.3233595257793</v>
      </c>
      <c r="AP1512" s="3">
        <f t="shared" si="370"/>
        <v>8622.5806451612916</v>
      </c>
      <c r="AQ1512" s="24">
        <f t="shared" si="363"/>
        <v>431.12903225806463</v>
      </c>
      <c r="AR1512" s="24">
        <f t="shared" si="364"/>
        <v>60699.500227460718</v>
      </c>
      <c r="AS1512" s="24">
        <f t="shared" si="367"/>
        <v>57809.047835676873</v>
      </c>
      <c r="AT1512" t="s">
        <v>101</v>
      </c>
      <c r="AU1512" t="s">
        <v>101</v>
      </c>
      <c r="AV1512" t="s">
        <v>101</v>
      </c>
      <c r="AW1512">
        <v>1007600</v>
      </c>
      <c r="AX1512" t="s">
        <v>102</v>
      </c>
      <c r="AY1512">
        <v>108.643</v>
      </c>
      <c r="AZ1512" s="3">
        <f t="shared" si="374"/>
        <v>558.70603929807464</v>
      </c>
      <c r="BA1512" s="24">
        <f t="shared" si="368"/>
        <v>57809.047835676873</v>
      </c>
      <c r="BB1512" s="24">
        <f t="shared" si="369"/>
        <v>2890.4523917838451</v>
      </c>
      <c r="BD1512" t="s">
        <v>103</v>
      </c>
      <c r="BE1512">
        <v>1</v>
      </c>
      <c r="BG1512" t="s">
        <v>5304</v>
      </c>
      <c r="BI1512" t="s">
        <v>516</v>
      </c>
      <c r="BN1512">
        <v>0</v>
      </c>
      <c r="BO1512">
        <v>0</v>
      </c>
      <c r="BP1512">
        <v>0</v>
      </c>
    </row>
    <row r="1513" spans="3:71" x14ac:dyDescent="0.2">
      <c r="C1513" t="s">
        <v>94</v>
      </c>
      <c r="E1513" t="s">
        <v>4607</v>
      </c>
      <c r="F1513" t="s">
        <v>4607</v>
      </c>
      <c r="G1513" t="s">
        <v>4608</v>
      </c>
      <c r="H1513" s="1">
        <v>46104</v>
      </c>
      <c r="J1513" t="s">
        <v>4708</v>
      </c>
      <c r="K1513">
        <v>12</v>
      </c>
      <c r="L1513" t="s">
        <v>4703</v>
      </c>
      <c r="M1513" t="s">
        <v>293</v>
      </c>
      <c r="N1513" t="s">
        <v>4668</v>
      </c>
      <c r="O1513" t="s">
        <v>98</v>
      </c>
      <c r="P1513" t="s">
        <v>4445</v>
      </c>
      <c r="Q1513">
        <f t="shared" si="365"/>
        <v>9</v>
      </c>
      <c r="R1513" s="3">
        <v>450000</v>
      </c>
      <c r="S1513" s="3">
        <v>21774.193548387098</v>
      </c>
      <c r="T1513" s="20">
        <v>0</v>
      </c>
      <c r="U1513" s="3">
        <f t="shared" si="358"/>
        <v>0</v>
      </c>
      <c r="V1513" s="21"/>
      <c r="W1513" s="3">
        <v>1802.8846153846155</v>
      </c>
      <c r="X1513" s="3">
        <v>1041.6666666666667</v>
      </c>
      <c r="Y1513" s="22">
        <v>187.5</v>
      </c>
      <c r="Z1513">
        <v>75</v>
      </c>
      <c r="AB1513" s="3">
        <v>0</v>
      </c>
      <c r="AC1513" s="3">
        <v>4167</v>
      </c>
      <c r="AD1513" s="3">
        <f t="shared" si="371"/>
        <v>29048.244830438383</v>
      </c>
      <c r="AE1513" s="3">
        <v>1651.2096774193549</v>
      </c>
      <c r="AG1513" s="3">
        <f t="shared" si="366"/>
        <v>30699.454507857739</v>
      </c>
      <c r="AJ1513" s="3">
        <v>0</v>
      </c>
      <c r="AK1513" t="s">
        <v>100</v>
      </c>
      <c r="AM1513" s="23">
        <v>8.5000000000000006E-2</v>
      </c>
      <c r="AN1513" s="24">
        <f t="shared" si="372"/>
        <v>30699.454507857739</v>
      </c>
      <c r="AO1513" s="25">
        <f t="shared" si="362"/>
        <v>2609.4536331679078</v>
      </c>
      <c r="AP1513" s="3">
        <f t="shared" si="370"/>
        <v>8622.5806451612916</v>
      </c>
      <c r="AQ1513" s="24">
        <f t="shared" si="363"/>
        <v>732.91935483870986</v>
      </c>
      <c r="AR1513" s="24">
        <f t="shared" si="364"/>
        <v>42664.408141025648</v>
      </c>
      <c r="AS1513" s="24">
        <f t="shared" si="367"/>
        <v>39322.035153019031</v>
      </c>
      <c r="AT1513" t="s">
        <v>134</v>
      </c>
      <c r="AU1513" t="s">
        <v>134</v>
      </c>
      <c r="AV1513" t="s">
        <v>135</v>
      </c>
      <c r="AW1513">
        <v>90242</v>
      </c>
      <c r="AX1513" t="s">
        <v>136</v>
      </c>
      <c r="AY1513">
        <v>94.088300000000004</v>
      </c>
      <c r="AZ1513" s="3">
        <f t="shared" si="374"/>
        <v>453.4507281035543</v>
      </c>
      <c r="BA1513" s="24">
        <f t="shared" si="368"/>
        <v>39322.035153019031</v>
      </c>
      <c r="BB1513" s="24">
        <f t="shared" si="369"/>
        <v>3342.3729880066167</v>
      </c>
      <c r="BD1513" t="s">
        <v>103</v>
      </c>
      <c r="BE1513">
        <v>1</v>
      </c>
      <c r="BG1513" t="s">
        <v>5305</v>
      </c>
      <c r="BI1513" t="s">
        <v>312</v>
      </c>
      <c r="BN1513">
        <v>0</v>
      </c>
      <c r="BO1513">
        <v>0</v>
      </c>
      <c r="BP1513">
        <v>0</v>
      </c>
      <c r="BS1513" t="e">
        <f>_xlfn.XLOOKUP(AV1513,#REF!,#REF!)</f>
        <v>#REF!</v>
      </c>
    </row>
    <row r="1514" spans="3:71" x14ac:dyDescent="0.2">
      <c r="C1514" t="s">
        <v>94</v>
      </c>
      <c r="E1514" t="s">
        <v>4609</v>
      </c>
      <c r="F1514" t="s">
        <v>4609</v>
      </c>
      <c r="G1514" t="s">
        <v>4610</v>
      </c>
      <c r="H1514" s="1">
        <v>46104</v>
      </c>
      <c r="J1514" t="s">
        <v>4708</v>
      </c>
      <c r="K1514">
        <v>12</v>
      </c>
      <c r="L1514" t="s">
        <v>4667</v>
      </c>
      <c r="M1514" t="s">
        <v>3984</v>
      </c>
      <c r="N1514" t="s">
        <v>4668</v>
      </c>
      <c r="O1514" t="s">
        <v>98</v>
      </c>
      <c r="P1514" t="s">
        <v>4445</v>
      </c>
      <c r="Q1514">
        <f t="shared" si="365"/>
        <v>9</v>
      </c>
      <c r="R1514" s="3">
        <v>450000</v>
      </c>
      <c r="S1514" s="3">
        <v>21774.193548387098</v>
      </c>
      <c r="T1514" s="20">
        <v>0</v>
      </c>
      <c r="U1514" s="3">
        <f t="shared" si="358"/>
        <v>0</v>
      </c>
      <c r="V1514" s="21"/>
      <c r="W1514" s="3">
        <v>1802.8846153846155</v>
      </c>
      <c r="X1514" s="3">
        <v>1041.6666666666667</v>
      </c>
      <c r="Y1514" s="22">
        <v>187.5</v>
      </c>
      <c r="Z1514">
        <v>75</v>
      </c>
      <c r="AB1514" s="3">
        <v>0</v>
      </c>
      <c r="AC1514" s="3">
        <v>4167</v>
      </c>
      <c r="AD1514" s="3">
        <f t="shared" si="371"/>
        <v>29048.244830438383</v>
      </c>
      <c r="AE1514" s="3">
        <v>1206.0483870967744</v>
      </c>
      <c r="AG1514" s="3">
        <f t="shared" si="366"/>
        <v>30254.293217535156</v>
      </c>
      <c r="AJ1514" s="3">
        <v>0</v>
      </c>
      <c r="AK1514" t="s">
        <v>100</v>
      </c>
      <c r="AM1514" s="23">
        <v>0.05</v>
      </c>
      <c r="AN1514" s="24">
        <f t="shared" si="372"/>
        <v>30254.293217535156</v>
      </c>
      <c r="AO1514" s="25">
        <f t="shared" si="362"/>
        <v>1512.714660876758</v>
      </c>
      <c r="AP1514" s="3">
        <f t="shared" si="370"/>
        <v>8622.5806451612916</v>
      </c>
      <c r="AQ1514" s="24">
        <f t="shared" si="363"/>
        <v>431.12903225806463</v>
      </c>
      <c r="AR1514" s="24">
        <f t="shared" si="364"/>
        <v>40820.717555831274</v>
      </c>
      <c r="AS1514" s="24">
        <f t="shared" si="367"/>
        <v>38876.873862696448</v>
      </c>
      <c r="AT1514" t="s">
        <v>134</v>
      </c>
      <c r="AU1514" t="s">
        <v>134</v>
      </c>
      <c r="AV1514" t="s">
        <v>135</v>
      </c>
      <c r="AW1514">
        <v>34732</v>
      </c>
      <c r="AX1514" t="s">
        <v>136</v>
      </c>
      <c r="AY1514">
        <v>94.088300000000004</v>
      </c>
      <c r="AZ1514" s="3">
        <f t="shared" si="374"/>
        <v>433.85540556935638</v>
      </c>
      <c r="BA1514" s="24">
        <f t="shared" si="368"/>
        <v>38876.873862696448</v>
      </c>
      <c r="BB1514" s="24">
        <f t="shared" si="369"/>
        <v>1943.843693134826</v>
      </c>
      <c r="BD1514" t="s">
        <v>103</v>
      </c>
      <c r="BE1514">
        <v>1</v>
      </c>
      <c r="BG1514" t="s">
        <v>5305</v>
      </c>
      <c r="BI1514" t="s">
        <v>262</v>
      </c>
      <c r="BN1514">
        <v>0</v>
      </c>
      <c r="BO1514">
        <v>0</v>
      </c>
      <c r="BP1514">
        <v>0</v>
      </c>
      <c r="BS1514" t="e">
        <f>_xlfn.XLOOKUP(AV1514,#REF!,#REF!)</f>
        <v>#REF!</v>
      </c>
    </row>
    <row r="1515" spans="3:71" x14ac:dyDescent="0.2">
      <c r="C1515" t="s">
        <v>94</v>
      </c>
      <c r="E1515" t="s">
        <v>4611</v>
      </c>
      <c r="F1515" t="s">
        <v>4611</v>
      </c>
      <c r="G1515" t="s">
        <v>4612</v>
      </c>
      <c r="H1515" s="1">
        <v>46104</v>
      </c>
      <c r="J1515" t="s">
        <v>4778</v>
      </c>
      <c r="K1515">
        <v>11</v>
      </c>
      <c r="L1515" t="s">
        <v>4667</v>
      </c>
      <c r="M1515" t="s">
        <v>3984</v>
      </c>
      <c r="N1515" t="s">
        <v>4911</v>
      </c>
      <c r="O1515" t="s">
        <v>98</v>
      </c>
      <c r="P1515" t="s">
        <v>4445</v>
      </c>
      <c r="Q1515">
        <f t="shared" si="365"/>
        <v>9</v>
      </c>
      <c r="R1515" s="3">
        <v>300000</v>
      </c>
      <c r="S1515" s="3">
        <v>14516.129032258064</v>
      </c>
      <c r="T1515" s="20">
        <v>0</v>
      </c>
      <c r="U1515" s="3">
        <f t="shared" si="358"/>
        <v>0</v>
      </c>
      <c r="V1515" s="21"/>
      <c r="W1515" s="3">
        <v>1201.9230769230769</v>
      </c>
      <c r="X1515" s="3">
        <v>694.44444444444457</v>
      </c>
      <c r="Y1515" s="22">
        <v>125</v>
      </c>
      <c r="Z1515">
        <v>75</v>
      </c>
      <c r="AB1515" s="3">
        <v>0</v>
      </c>
      <c r="AC1515" s="3">
        <v>4167</v>
      </c>
      <c r="AD1515" s="3">
        <f t="shared" si="371"/>
        <v>20779.496553625584</v>
      </c>
      <c r="AE1515" s="3">
        <v>1206.0483870967744</v>
      </c>
      <c r="AG1515" s="3">
        <f t="shared" si="366"/>
        <v>21985.544940722357</v>
      </c>
      <c r="AJ1515" s="3">
        <v>0</v>
      </c>
      <c r="AK1515" t="s">
        <v>100</v>
      </c>
      <c r="AM1515" s="23">
        <v>0.05</v>
      </c>
      <c r="AN1515" s="24">
        <f t="shared" si="372"/>
        <v>21985.544940722357</v>
      </c>
      <c r="AO1515" s="25">
        <f t="shared" si="362"/>
        <v>1099.2772470361178</v>
      </c>
      <c r="AP1515" s="3">
        <f t="shared" si="370"/>
        <v>8622.5806451612916</v>
      </c>
      <c r="AQ1515" s="24">
        <f t="shared" si="363"/>
        <v>431.12903225806463</v>
      </c>
      <c r="AR1515" s="24">
        <f t="shared" si="364"/>
        <v>32138.531865177829</v>
      </c>
      <c r="AS1515" s="24">
        <f t="shared" si="367"/>
        <v>30608.125585883648</v>
      </c>
      <c r="AT1515" t="s">
        <v>4779</v>
      </c>
      <c r="AU1515" t="s">
        <v>1837</v>
      </c>
      <c r="AV1515" t="s">
        <v>1838</v>
      </c>
      <c r="AW1515" t="s">
        <v>5002</v>
      </c>
      <c r="AX1515" t="s">
        <v>190</v>
      </c>
      <c r="AY1515">
        <v>65.109899999999996</v>
      </c>
      <c r="AZ1515" s="3">
        <f t="shared" si="374"/>
        <v>493.60438067295189</v>
      </c>
      <c r="BA1515" s="24">
        <f t="shared" si="368"/>
        <v>30608.125585883648</v>
      </c>
      <c r="BB1515" s="24">
        <f t="shared" si="369"/>
        <v>1530.4062792941804</v>
      </c>
      <c r="BD1515" t="s">
        <v>103</v>
      </c>
      <c r="BE1515">
        <v>1</v>
      </c>
      <c r="BG1515" t="s">
        <v>5317</v>
      </c>
      <c r="BI1515" t="s">
        <v>262</v>
      </c>
      <c r="BN1515">
        <v>0</v>
      </c>
      <c r="BO1515">
        <v>0</v>
      </c>
      <c r="BP1515">
        <v>0</v>
      </c>
      <c r="BS1515" t="e">
        <f>_xlfn.XLOOKUP(AV1515,#REF!,#REF!)</f>
        <v>#REF!</v>
      </c>
    </row>
    <row r="1516" spans="3:71" x14ac:dyDescent="0.2">
      <c r="C1516" t="s">
        <v>94</v>
      </c>
      <c r="E1516" t="s">
        <v>4613</v>
      </c>
      <c r="F1516" t="s">
        <v>4613</v>
      </c>
      <c r="G1516" t="s">
        <v>4614</v>
      </c>
      <c r="H1516" s="1">
        <v>46104</v>
      </c>
      <c r="J1516" t="s">
        <v>4778</v>
      </c>
      <c r="K1516">
        <v>11</v>
      </c>
      <c r="L1516" t="s">
        <v>4667</v>
      </c>
      <c r="M1516" t="s">
        <v>3984</v>
      </c>
      <c r="N1516" t="s">
        <v>4911</v>
      </c>
      <c r="O1516" t="s">
        <v>98</v>
      </c>
      <c r="P1516" t="s">
        <v>4445</v>
      </c>
      <c r="Q1516">
        <f t="shared" si="365"/>
        <v>9</v>
      </c>
      <c r="R1516" s="3">
        <v>258000</v>
      </c>
      <c r="S1516" s="3">
        <v>12367.741935483871</v>
      </c>
      <c r="T1516" s="20">
        <v>0</v>
      </c>
      <c r="U1516" s="3">
        <f t="shared" si="358"/>
        <v>0</v>
      </c>
      <c r="V1516" s="21"/>
      <c r="W1516" s="3">
        <v>1033.6538461538462</v>
      </c>
      <c r="X1516" s="3">
        <v>597.22222222222229</v>
      </c>
      <c r="Y1516" s="22">
        <v>107.5</v>
      </c>
      <c r="Z1516">
        <v>75</v>
      </c>
      <c r="AB1516" s="3">
        <v>0</v>
      </c>
      <c r="AC1516" s="3">
        <v>4167</v>
      </c>
      <c r="AD1516" s="3">
        <f t="shared" si="371"/>
        <v>18348.118003859941</v>
      </c>
      <c r="AE1516" s="3">
        <v>1206.0483870967744</v>
      </c>
      <c r="AG1516" s="3">
        <f t="shared" si="366"/>
        <v>19554.166390956714</v>
      </c>
      <c r="AJ1516" s="3">
        <v>0</v>
      </c>
      <c r="AK1516" t="s">
        <v>100</v>
      </c>
      <c r="AM1516" s="23">
        <v>0.05</v>
      </c>
      <c r="AN1516" s="24">
        <f t="shared" si="372"/>
        <v>19554.166390956714</v>
      </c>
      <c r="AO1516" s="25">
        <f t="shared" si="362"/>
        <v>977.7083195478358</v>
      </c>
      <c r="AP1516" s="3">
        <f t="shared" si="370"/>
        <v>8622.5806451612916</v>
      </c>
      <c r="AQ1516" s="24">
        <f t="shared" si="363"/>
        <v>431.12903225806463</v>
      </c>
      <c r="AR1516" s="24">
        <f t="shared" si="364"/>
        <v>29585.584387923907</v>
      </c>
      <c r="AS1516" s="24">
        <f t="shared" si="367"/>
        <v>28176.747036118006</v>
      </c>
      <c r="AT1516" t="s">
        <v>4779</v>
      </c>
      <c r="AU1516" t="s">
        <v>1837</v>
      </c>
      <c r="AV1516" t="s">
        <v>1838</v>
      </c>
      <c r="AW1516" t="s">
        <v>5002</v>
      </c>
      <c r="AX1516" t="s">
        <v>190</v>
      </c>
      <c r="AY1516">
        <v>65.109899999999996</v>
      </c>
      <c r="AZ1516" s="3">
        <f t="shared" si="374"/>
        <v>454.39456039594455</v>
      </c>
      <c r="BA1516" s="24">
        <f t="shared" si="368"/>
        <v>28176.747036118006</v>
      </c>
      <c r="BB1516" s="24">
        <f t="shared" si="369"/>
        <v>1408.8373518059016</v>
      </c>
      <c r="BD1516" t="s">
        <v>103</v>
      </c>
      <c r="BE1516">
        <v>1</v>
      </c>
      <c r="BG1516" t="s">
        <v>5317</v>
      </c>
      <c r="BI1516" t="s">
        <v>262</v>
      </c>
      <c r="BN1516">
        <v>0</v>
      </c>
      <c r="BO1516">
        <v>0</v>
      </c>
      <c r="BP1516">
        <v>0</v>
      </c>
      <c r="BS1516" t="e">
        <f>_xlfn.XLOOKUP(AV1516,#REF!,#REF!)</f>
        <v>#REF!</v>
      </c>
    </row>
    <row r="1517" spans="3:71" x14ac:dyDescent="0.2">
      <c r="C1517" t="s">
        <v>94</v>
      </c>
      <c r="F1517">
        <v>16526</v>
      </c>
      <c r="G1517" t="s">
        <v>4615</v>
      </c>
      <c r="L1517" t="s">
        <v>4616</v>
      </c>
      <c r="O1517" t="s">
        <v>4617</v>
      </c>
      <c r="P1517" t="s">
        <v>99</v>
      </c>
      <c r="Q1517" s="26" t="s">
        <v>4618</v>
      </c>
      <c r="R1517"/>
      <c r="V1517" s="21"/>
      <c r="Z1517"/>
      <c r="AE1517" s="3">
        <v>12403</v>
      </c>
      <c r="AG1517" s="3">
        <f t="shared" si="366"/>
        <v>12403</v>
      </c>
      <c r="AJ1517" s="3">
        <v>33281</v>
      </c>
      <c r="AK1517" t="s">
        <v>132</v>
      </c>
      <c r="AL1517" t="s">
        <v>133</v>
      </c>
      <c r="AM1517" s="23">
        <v>0.05</v>
      </c>
      <c r="AN1517" s="24">
        <f t="shared" si="372"/>
        <v>45684</v>
      </c>
      <c r="AO1517" s="25">
        <f t="shared" si="362"/>
        <v>2284.2000000000003</v>
      </c>
      <c r="AP1517" s="3">
        <v>0</v>
      </c>
      <c r="AQ1517" s="24">
        <f t="shared" si="363"/>
        <v>0</v>
      </c>
      <c r="AR1517" s="24">
        <f t="shared" si="364"/>
        <v>47968.2</v>
      </c>
      <c r="AS1517" s="24">
        <f t="shared" si="367"/>
        <v>45684</v>
      </c>
      <c r="AT1517" t="s">
        <v>1837</v>
      </c>
      <c r="AU1517" t="s">
        <v>1837</v>
      </c>
      <c r="AV1517" t="s">
        <v>1838</v>
      </c>
      <c r="AX1517" t="s">
        <v>169</v>
      </c>
      <c r="AY1517">
        <v>1</v>
      </c>
      <c r="AZ1517" s="3">
        <f t="shared" si="374"/>
        <v>47968.2</v>
      </c>
      <c r="BA1517" s="24">
        <f t="shared" si="368"/>
        <v>45684</v>
      </c>
      <c r="BB1517" s="24">
        <f t="shared" si="369"/>
        <v>2284.1999999999971</v>
      </c>
      <c r="BD1517" t="s">
        <v>103</v>
      </c>
      <c r="BE1517">
        <v>0</v>
      </c>
      <c r="BG1517" t="s">
        <v>5317</v>
      </c>
      <c r="BI1517" t="s">
        <v>137</v>
      </c>
      <c r="BS1517" t="e">
        <f>_xlfn.XLOOKUP(AV1517,#REF!,#REF!)</f>
        <v>#REF!</v>
      </c>
    </row>
    <row r="1518" spans="3:71" x14ac:dyDescent="0.2">
      <c r="C1518" t="s">
        <v>94</v>
      </c>
      <c r="F1518">
        <v>18542</v>
      </c>
      <c r="G1518" t="s">
        <v>4619</v>
      </c>
      <c r="L1518" t="s">
        <v>4616</v>
      </c>
      <c r="O1518" t="s">
        <v>4617</v>
      </c>
      <c r="P1518" t="s">
        <v>99</v>
      </c>
      <c r="Q1518" s="26" t="s">
        <v>4618</v>
      </c>
      <c r="R1518"/>
      <c r="V1518" s="21"/>
      <c r="Z1518"/>
      <c r="AE1518" s="3">
        <v>12403</v>
      </c>
      <c r="AG1518" s="3">
        <f t="shared" si="366"/>
        <v>12403</v>
      </c>
      <c r="AJ1518" s="3">
        <v>33281</v>
      </c>
      <c r="AK1518" t="s">
        <v>132</v>
      </c>
      <c r="AL1518" t="s">
        <v>133</v>
      </c>
      <c r="AM1518" s="23">
        <v>0.05</v>
      </c>
      <c r="AN1518" s="24">
        <f t="shared" si="372"/>
        <v>45684</v>
      </c>
      <c r="AO1518" s="25">
        <f t="shared" si="362"/>
        <v>2284.2000000000003</v>
      </c>
      <c r="AP1518" s="3">
        <v>0</v>
      </c>
      <c r="AQ1518" s="24">
        <f t="shared" si="363"/>
        <v>0</v>
      </c>
      <c r="AR1518" s="24">
        <f t="shared" si="364"/>
        <v>47968.2</v>
      </c>
      <c r="AS1518" s="24">
        <f t="shared" si="367"/>
        <v>45684</v>
      </c>
      <c r="AT1518" t="s">
        <v>1837</v>
      </c>
      <c r="AU1518" t="s">
        <v>1837</v>
      </c>
      <c r="AV1518" t="s">
        <v>1838</v>
      </c>
      <c r="AX1518" t="s">
        <v>169</v>
      </c>
      <c r="AY1518">
        <v>1</v>
      </c>
      <c r="AZ1518" s="3">
        <f t="shared" si="374"/>
        <v>47968.2</v>
      </c>
      <c r="BA1518" s="24">
        <f t="shared" si="368"/>
        <v>45684</v>
      </c>
      <c r="BB1518" s="24">
        <f t="shared" si="369"/>
        <v>2284.1999999999971</v>
      </c>
      <c r="BD1518" t="s">
        <v>103</v>
      </c>
      <c r="BE1518">
        <v>0</v>
      </c>
      <c r="BG1518" t="s">
        <v>5317</v>
      </c>
      <c r="BI1518" t="s">
        <v>137</v>
      </c>
      <c r="BS1518" t="e">
        <f>_xlfn.XLOOKUP(AV1518,#REF!,#REF!)</f>
        <v>#REF!</v>
      </c>
    </row>
    <row r="1519" spans="3:71" x14ac:dyDescent="0.2">
      <c r="C1519" t="s">
        <v>94</v>
      </c>
      <c r="F1519">
        <v>19541</v>
      </c>
      <c r="G1519" t="s">
        <v>4620</v>
      </c>
      <c r="L1519" t="s">
        <v>4616</v>
      </c>
      <c r="O1519" t="s">
        <v>4617</v>
      </c>
      <c r="P1519" t="s">
        <v>99</v>
      </c>
      <c r="Q1519" s="26" t="s">
        <v>4618</v>
      </c>
      <c r="R1519"/>
      <c r="V1519" s="21"/>
      <c r="Z1519"/>
      <c r="AE1519" s="3">
        <v>12403</v>
      </c>
      <c r="AG1519" s="3">
        <f t="shared" si="366"/>
        <v>12403</v>
      </c>
      <c r="AJ1519" s="3">
        <v>33281</v>
      </c>
      <c r="AK1519" t="s">
        <v>132</v>
      </c>
      <c r="AL1519" t="s">
        <v>133</v>
      </c>
      <c r="AM1519" s="23">
        <v>0.05</v>
      </c>
      <c r="AN1519" s="24">
        <f t="shared" si="372"/>
        <v>45684</v>
      </c>
      <c r="AO1519" s="25">
        <f t="shared" si="362"/>
        <v>2284.2000000000003</v>
      </c>
      <c r="AP1519" s="3">
        <v>0</v>
      </c>
      <c r="AQ1519" s="24">
        <f t="shared" si="363"/>
        <v>0</v>
      </c>
      <c r="AR1519" s="24">
        <f t="shared" si="364"/>
        <v>47968.2</v>
      </c>
      <c r="AS1519" s="24">
        <f t="shared" si="367"/>
        <v>45684</v>
      </c>
      <c r="AT1519" t="s">
        <v>1837</v>
      </c>
      <c r="AU1519" t="s">
        <v>1837</v>
      </c>
      <c r="AV1519" t="s">
        <v>1838</v>
      </c>
      <c r="AX1519" t="s">
        <v>169</v>
      </c>
      <c r="AY1519">
        <v>1</v>
      </c>
      <c r="AZ1519" s="3">
        <f t="shared" si="374"/>
        <v>47968.2</v>
      </c>
      <c r="BA1519" s="24">
        <f t="shared" si="368"/>
        <v>45684</v>
      </c>
      <c r="BB1519" s="24">
        <f t="shared" si="369"/>
        <v>2284.1999999999971</v>
      </c>
      <c r="BD1519" t="s">
        <v>103</v>
      </c>
      <c r="BE1519">
        <v>0</v>
      </c>
      <c r="BG1519" t="s">
        <v>5317</v>
      </c>
      <c r="BI1519" t="s">
        <v>137</v>
      </c>
      <c r="BS1519" t="e">
        <f>_xlfn.XLOOKUP(AV1519,#REF!,#REF!)</f>
        <v>#REF!</v>
      </c>
    </row>
    <row r="1520" spans="3:71" x14ac:dyDescent="0.2">
      <c r="C1520" t="s">
        <v>94</v>
      </c>
      <c r="F1520">
        <v>20789</v>
      </c>
      <c r="G1520" t="s">
        <v>4621</v>
      </c>
      <c r="L1520" t="s">
        <v>4616</v>
      </c>
      <c r="O1520" t="s">
        <v>4617</v>
      </c>
      <c r="P1520" t="s">
        <v>99</v>
      </c>
      <c r="Q1520" s="26" t="s">
        <v>4618</v>
      </c>
      <c r="R1520"/>
      <c r="V1520" s="21"/>
      <c r="Z1520"/>
      <c r="AE1520" s="3">
        <v>12403</v>
      </c>
      <c r="AG1520" s="3">
        <f t="shared" si="366"/>
        <v>12403</v>
      </c>
      <c r="AJ1520" s="3">
        <v>33281</v>
      </c>
      <c r="AK1520" t="s">
        <v>132</v>
      </c>
      <c r="AL1520" t="s">
        <v>133</v>
      </c>
      <c r="AM1520" s="23">
        <v>0.05</v>
      </c>
      <c r="AN1520" s="24">
        <f t="shared" si="372"/>
        <v>45684</v>
      </c>
      <c r="AO1520" s="25">
        <f t="shared" si="362"/>
        <v>2284.2000000000003</v>
      </c>
      <c r="AP1520" s="3">
        <v>0</v>
      </c>
      <c r="AQ1520" s="24">
        <f t="shared" si="363"/>
        <v>0</v>
      </c>
      <c r="AR1520" s="24">
        <f t="shared" si="364"/>
        <v>47968.2</v>
      </c>
      <c r="AS1520" s="24">
        <f t="shared" si="367"/>
        <v>45684</v>
      </c>
      <c r="AT1520" t="s">
        <v>1837</v>
      </c>
      <c r="AU1520" t="s">
        <v>1837</v>
      </c>
      <c r="AV1520" t="s">
        <v>1838</v>
      </c>
      <c r="AX1520" t="s">
        <v>169</v>
      </c>
      <c r="AY1520">
        <v>1</v>
      </c>
      <c r="AZ1520" s="3">
        <f t="shared" si="374"/>
        <v>47968.2</v>
      </c>
      <c r="BA1520" s="24">
        <f t="shared" si="368"/>
        <v>45684</v>
      </c>
      <c r="BB1520" s="24">
        <f t="shared" si="369"/>
        <v>2284.1999999999971</v>
      </c>
      <c r="BD1520" t="s">
        <v>103</v>
      </c>
      <c r="BE1520">
        <v>0</v>
      </c>
      <c r="BG1520" t="s">
        <v>5317</v>
      </c>
      <c r="BI1520" t="s">
        <v>137</v>
      </c>
      <c r="BS1520" t="e">
        <f>_xlfn.XLOOKUP(AV1520,#REF!,#REF!)</f>
        <v>#REF!</v>
      </c>
    </row>
    <row r="1521" spans="3:71" x14ac:dyDescent="0.2">
      <c r="C1521" t="s">
        <v>94</v>
      </c>
      <c r="F1521">
        <v>26100</v>
      </c>
      <c r="G1521" t="s">
        <v>4622</v>
      </c>
      <c r="L1521" t="s">
        <v>4616</v>
      </c>
      <c r="O1521" t="s">
        <v>4617</v>
      </c>
      <c r="P1521" t="s">
        <v>99</v>
      </c>
      <c r="Q1521" s="26" t="s">
        <v>4618</v>
      </c>
      <c r="R1521"/>
      <c r="V1521" s="21"/>
      <c r="Z1521"/>
      <c r="AE1521" s="3">
        <v>12403</v>
      </c>
      <c r="AG1521" s="3">
        <f t="shared" si="366"/>
        <v>12403</v>
      </c>
      <c r="AJ1521" s="3">
        <v>33281</v>
      </c>
      <c r="AK1521" t="s">
        <v>132</v>
      </c>
      <c r="AL1521" t="s">
        <v>133</v>
      </c>
      <c r="AM1521" s="23">
        <v>0.05</v>
      </c>
      <c r="AN1521" s="24">
        <f t="shared" si="372"/>
        <v>45684</v>
      </c>
      <c r="AO1521" s="25">
        <f t="shared" si="362"/>
        <v>2284.2000000000003</v>
      </c>
      <c r="AP1521" s="3">
        <v>0</v>
      </c>
      <c r="AQ1521" s="24">
        <f t="shared" si="363"/>
        <v>0</v>
      </c>
      <c r="AR1521" s="24">
        <f t="shared" si="364"/>
        <v>47968.2</v>
      </c>
      <c r="AS1521" s="24">
        <f t="shared" si="367"/>
        <v>45684</v>
      </c>
      <c r="AT1521" t="s">
        <v>1837</v>
      </c>
      <c r="AU1521" t="s">
        <v>1837</v>
      </c>
      <c r="AV1521" t="s">
        <v>1838</v>
      </c>
      <c r="AX1521" t="s">
        <v>169</v>
      </c>
      <c r="AY1521">
        <v>1</v>
      </c>
      <c r="AZ1521" s="3">
        <f t="shared" si="374"/>
        <v>47968.2</v>
      </c>
      <c r="BA1521" s="24">
        <f t="shared" si="368"/>
        <v>45684</v>
      </c>
      <c r="BB1521" s="24">
        <f t="shared" si="369"/>
        <v>2284.1999999999971</v>
      </c>
      <c r="BD1521" t="s">
        <v>103</v>
      </c>
      <c r="BE1521">
        <v>0</v>
      </c>
      <c r="BG1521" t="s">
        <v>5317</v>
      </c>
      <c r="BI1521" t="s">
        <v>137</v>
      </c>
      <c r="BS1521" t="e">
        <f>_xlfn.XLOOKUP(AV1521,#REF!,#REF!)</f>
        <v>#REF!</v>
      </c>
    </row>
    <row r="1522" spans="3:71" x14ac:dyDescent="0.2">
      <c r="C1522" t="s">
        <v>94</v>
      </c>
      <c r="F1522">
        <v>31022</v>
      </c>
      <c r="G1522" t="s">
        <v>4623</v>
      </c>
      <c r="L1522" t="s">
        <v>4616</v>
      </c>
      <c r="O1522" t="s">
        <v>4617</v>
      </c>
      <c r="P1522" t="s">
        <v>99</v>
      </c>
      <c r="Q1522" s="26" t="s">
        <v>4618</v>
      </c>
      <c r="R1522"/>
      <c r="V1522" s="21"/>
      <c r="Z1522"/>
      <c r="AE1522" s="3">
        <v>12403</v>
      </c>
      <c r="AG1522" s="3">
        <f t="shared" si="366"/>
        <v>12403</v>
      </c>
      <c r="AJ1522" s="3">
        <v>33281</v>
      </c>
      <c r="AK1522" t="s">
        <v>132</v>
      </c>
      <c r="AL1522" t="s">
        <v>133</v>
      </c>
      <c r="AM1522" s="23">
        <v>0.05</v>
      </c>
      <c r="AN1522" s="24">
        <f t="shared" si="372"/>
        <v>45684</v>
      </c>
      <c r="AO1522" s="25">
        <f t="shared" si="362"/>
        <v>2284.2000000000003</v>
      </c>
      <c r="AP1522" s="3">
        <v>0</v>
      </c>
      <c r="AQ1522" s="24">
        <f t="shared" si="363"/>
        <v>0</v>
      </c>
      <c r="AR1522" s="24">
        <f t="shared" si="364"/>
        <v>47968.2</v>
      </c>
      <c r="AS1522" s="24">
        <f t="shared" si="367"/>
        <v>45684</v>
      </c>
      <c r="AT1522" t="s">
        <v>1837</v>
      </c>
      <c r="AU1522" t="s">
        <v>1837</v>
      </c>
      <c r="AV1522" t="s">
        <v>1838</v>
      </c>
      <c r="AX1522" t="s">
        <v>169</v>
      </c>
      <c r="AY1522">
        <v>1</v>
      </c>
      <c r="AZ1522" s="3">
        <f t="shared" si="374"/>
        <v>47968.2</v>
      </c>
      <c r="BA1522" s="24">
        <f t="shared" si="368"/>
        <v>45684</v>
      </c>
      <c r="BB1522" s="24">
        <f t="shared" si="369"/>
        <v>2284.1999999999971</v>
      </c>
      <c r="BD1522" t="s">
        <v>103</v>
      </c>
      <c r="BE1522">
        <v>0</v>
      </c>
      <c r="BG1522" t="s">
        <v>5317</v>
      </c>
      <c r="BI1522" t="s">
        <v>137</v>
      </c>
      <c r="BS1522" t="e">
        <f>_xlfn.XLOOKUP(AV1522,#REF!,#REF!)</f>
        <v>#REF!</v>
      </c>
    </row>
    <row r="1523" spans="3:71" x14ac:dyDescent="0.2">
      <c r="C1523" t="s">
        <v>94</v>
      </c>
      <c r="F1523">
        <v>32047</v>
      </c>
      <c r="G1523" t="s">
        <v>4624</v>
      </c>
      <c r="L1523" t="s">
        <v>4616</v>
      </c>
      <c r="O1523" t="s">
        <v>4617</v>
      </c>
      <c r="P1523" t="s">
        <v>99</v>
      </c>
      <c r="Q1523" s="26" t="s">
        <v>4618</v>
      </c>
      <c r="R1523"/>
      <c r="V1523" s="21"/>
      <c r="Z1523"/>
      <c r="AE1523" s="3">
        <v>12403</v>
      </c>
      <c r="AG1523" s="3">
        <f t="shared" si="366"/>
        <v>12403</v>
      </c>
      <c r="AJ1523" s="3">
        <v>33281</v>
      </c>
      <c r="AK1523" t="s">
        <v>132</v>
      </c>
      <c r="AL1523" t="s">
        <v>133</v>
      </c>
      <c r="AM1523" s="23">
        <v>0.05</v>
      </c>
      <c r="AN1523" s="24">
        <f t="shared" si="372"/>
        <v>45684</v>
      </c>
      <c r="AO1523" s="25">
        <f t="shared" si="362"/>
        <v>2284.2000000000003</v>
      </c>
      <c r="AP1523" s="3">
        <v>0</v>
      </c>
      <c r="AQ1523" s="24">
        <f t="shared" si="363"/>
        <v>0</v>
      </c>
      <c r="AR1523" s="24">
        <f t="shared" si="364"/>
        <v>47968.2</v>
      </c>
      <c r="AS1523" s="24">
        <f t="shared" si="367"/>
        <v>45684</v>
      </c>
      <c r="AT1523" t="s">
        <v>1837</v>
      </c>
      <c r="AU1523" t="s">
        <v>1837</v>
      </c>
      <c r="AV1523" t="s">
        <v>1838</v>
      </c>
      <c r="AX1523" t="s">
        <v>169</v>
      </c>
      <c r="AY1523">
        <v>1</v>
      </c>
      <c r="AZ1523" s="3">
        <f t="shared" si="374"/>
        <v>47968.2</v>
      </c>
      <c r="BA1523" s="24">
        <f t="shared" si="368"/>
        <v>45684</v>
      </c>
      <c r="BB1523" s="24">
        <f t="shared" si="369"/>
        <v>2284.1999999999971</v>
      </c>
      <c r="BD1523" t="s">
        <v>103</v>
      </c>
      <c r="BE1523">
        <v>0</v>
      </c>
      <c r="BG1523" t="s">
        <v>5317</v>
      </c>
      <c r="BI1523" t="s">
        <v>137</v>
      </c>
      <c r="BS1523" t="e">
        <f>_xlfn.XLOOKUP(AV1523,#REF!,#REF!)</f>
        <v>#REF!</v>
      </c>
    </row>
    <row r="1524" spans="3:71" x14ac:dyDescent="0.2">
      <c r="C1524" t="s">
        <v>94</v>
      </c>
      <c r="E1524" t="s">
        <v>4625</v>
      </c>
      <c r="F1524">
        <v>37709</v>
      </c>
      <c r="G1524" t="s">
        <v>4626</v>
      </c>
      <c r="L1524" t="s">
        <v>4616</v>
      </c>
      <c r="O1524" t="s">
        <v>4617</v>
      </c>
      <c r="P1524" t="s">
        <v>99</v>
      </c>
      <c r="Q1524" s="26" t="s">
        <v>4618</v>
      </c>
      <c r="R1524"/>
      <c r="V1524" s="21"/>
      <c r="Z1524"/>
      <c r="AE1524" s="3">
        <v>12403</v>
      </c>
      <c r="AG1524" s="3">
        <f t="shared" si="366"/>
        <v>12403</v>
      </c>
      <c r="AJ1524" s="3">
        <v>33281</v>
      </c>
      <c r="AK1524" t="s">
        <v>132</v>
      </c>
      <c r="AL1524" t="s">
        <v>133</v>
      </c>
      <c r="AM1524" s="23">
        <v>0.05</v>
      </c>
      <c r="AN1524" s="24">
        <f t="shared" si="372"/>
        <v>45684</v>
      </c>
      <c r="AO1524" s="25">
        <f t="shared" si="362"/>
        <v>2284.2000000000003</v>
      </c>
      <c r="AQ1524" s="24"/>
      <c r="AR1524" s="24">
        <f t="shared" si="364"/>
        <v>47968.2</v>
      </c>
      <c r="AS1524" s="24">
        <f t="shared" si="367"/>
        <v>45684</v>
      </c>
      <c r="AT1524" t="s">
        <v>1869</v>
      </c>
      <c r="AU1524" t="s">
        <v>1869</v>
      </c>
      <c r="AV1524" t="s">
        <v>1870</v>
      </c>
      <c r="AX1524" t="s">
        <v>169</v>
      </c>
      <c r="AY1524">
        <v>1</v>
      </c>
      <c r="AZ1524" s="3">
        <f t="shared" si="374"/>
        <v>47968.2</v>
      </c>
      <c r="BA1524" s="24">
        <f t="shared" si="368"/>
        <v>45684</v>
      </c>
      <c r="BB1524" s="24">
        <f t="shared" si="369"/>
        <v>2284.1999999999971</v>
      </c>
      <c r="BD1524" t="s">
        <v>103</v>
      </c>
      <c r="BE1524">
        <v>0</v>
      </c>
      <c r="BG1524" t="s">
        <v>5318</v>
      </c>
      <c r="BI1524" t="s">
        <v>137</v>
      </c>
      <c r="BS1524" t="e">
        <f>_xlfn.XLOOKUP(AV1524,#REF!,#REF!)</f>
        <v>#REF!</v>
      </c>
    </row>
    <row r="1525" spans="3:71" x14ac:dyDescent="0.2">
      <c r="C1525" t="s">
        <v>94</v>
      </c>
      <c r="E1525" t="s">
        <v>4627</v>
      </c>
      <c r="F1525">
        <v>42890</v>
      </c>
      <c r="G1525" t="s">
        <v>4628</v>
      </c>
      <c r="L1525" t="s">
        <v>4616</v>
      </c>
      <c r="O1525" t="s">
        <v>4617</v>
      </c>
      <c r="P1525" t="s">
        <v>99</v>
      </c>
      <c r="Q1525" s="26" t="s">
        <v>4618</v>
      </c>
      <c r="R1525"/>
      <c r="V1525" s="21"/>
      <c r="Z1525"/>
      <c r="AE1525" s="3">
        <v>12403</v>
      </c>
      <c r="AG1525" s="3">
        <f t="shared" si="366"/>
        <v>12403</v>
      </c>
      <c r="AJ1525" s="3">
        <v>33281</v>
      </c>
      <c r="AK1525" t="s">
        <v>132</v>
      </c>
      <c r="AL1525" t="s">
        <v>133</v>
      </c>
      <c r="AM1525" s="23">
        <v>0.05</v>
      </c>
      <c r="AN1525" s="24">
        <f t="shared" si="372"/>
        <v>45684</v>
      </c>
      <c r="AO1525" s="25">
        <f t="shared" si="362"/>
        <v>2284.2000000000003</v>
      </c>
      <c r="AQ1525" s="24"/>
      <c r="AR1525" s="24">
        <f t="shared" si="364"/>
        <v>47968.2</v>
      </c>
      <c r="AS1525" s="24">
        <f t="shared" si="367"/>
        <v>45684</v>
      </c>
      <c r="AT1525" t="s">
        <v>3890</v>
      </c>
      <c r="AU1525" t="s">
        <v>3890</v>
      </c>
      <c r="AV1525" t="s">
        <v>3891</v>
      </c>
      <c r="AX1525" t="s">
        <v>169</v>
      </c>
      <c r="AY1525">
        <v>1</v>
      </c>
      <c r="AZ1525" s="3">
        <f t="shared" si="374"/>
        <v>47968.2</v>
      </c>
      <c r="BA1525" s="24">
        <f t="shared" si="368"/>
        <v>45684</v>
      </c>
      <c r="BB1525" s="24">
        <f t="shared" si="369"/>
        <v>2284.1999999999971</v>
      </c>
      <c r="BD1525" t="s">
        <v>103</v>
      </c>
      <c r="BE1525">
        <v>0</v>
      </c>
      <c r="BG1525" t="s">
        <v>5331</v>
      </c>
      <c r="BI1525" t="s">
        <v>137</v>
      </c>
      <c r="BS1525" t="e">
        <f>_xlfn.XLOOKUP(AV1525,#REF!,#REF!)</f>
        <v>#REF!</v>
      </c>
    </row>
    <row r="1526" spans="3:71" x14ac:dyDescent="0.2">
      <c r="C1526" t="s">
        <v>94</v>
      </c>
      <c r="E1526" t="s">
        <v>4629</v>
      </c>
      <c r="F1526">
        <v>43362</v>
      </c>
      <c r="G1526" t="s">
        <v>4630</v>
      </c>
      <c r="L1526" t="s">
        <v>4616</v>
      </c>
      <c r="O1526" t="s">
        <v>4617</v>
      </c>
      <c r="P1526" t="s">
        <v>99</v>
      </c>
      <c r="Q1526" s="26" t="s">
        <v>4618</v>
      </c>
      <c r="R1526"/>
      <c r="V1526" s="21"/>
      <c r="Z1526"/>
      <c r="AE1526" s="3">
        <v>12403</v>
      </c>
      <c r="AG1526" s="3">
        <f t="shared" si="366"/>
        <v>12403</v>
      </c>
      <c r="AJ1526" s="3">
        <v>33281</v>
      </c>
      <c r="AK1526" t="s">
        <v>132</v>
      </c>
      <c r="AL1526" t="s">
        <v>133</v>
      </c>
      <c r="AM1526" s="23">
        <v>0.05</v>
      </c>
      <c r="AN1526" s="24">
        <f t="shared" si="372"/>
        <v>45684</v>
      </c>
      <c r="AO1526" s="25">
        <f t="shared" si="362"/>
        <v>2284.2000000000003</v>
      </c>
      <c r="AQ1526" s="24"/>
      <c r="AR1526" s="24">
        <f t="shared" si="364"/>
        <v>47968.2</v>
      </c>
      <c r="AS1526" s="24">
        <f t="shared" si="367"/>
        <v>45684</v>
      </c>
      <c r="AT1526" t="s">
        <v>3890</v>
      </c>
      <c r="AU1526" t="s">
        <v>3890</v>
      </c>
      <c r="AV1526" t="s">
        <v>3891</v>
      </c>
      <c r="AX1526" t="s">
        <v>169</v>
      </c>
      <c r="AY1526">
        <v>1</v>
      </c>
      <c r="AZ1526" s="3">
        <f t="shared" si="374"/>
        <v>47968.2</v>
      </c>
      <c r="BA1526" s="24">
        <f t="shared" si="368"/>
        <v>45684</v>
      </c>
      <c r="BB1526" s="24">
        <f t="shared" si="369"/>
        <v>2284.1999999999971</v>
      </c>
      <c r="BD1526" t="s">
        <v>103</v>
      </c>
      <c r="BE1526">
        <v>0</v>
      </c>
      <c r="BG1526" t="s">
        <v>5331</v>
      </c>
      <c r="BI1526" t="s">
        <v>137</v>
      </c>
      <c r="BS1526" t="e">
        <f>_xlfn.XLOOKUP(AV1526,#REF!,#REF!)</f>
        <v>#REF!</v>
      </c>
    </row>
    <row r="1527" spans="3:71" x14ac:dyDescent="0.2">
      <c r="C1527" t="s">
        <v>94</v>
      </c>
      <c r="E1527" t="s">
        <v>4631</v>
      </c>
      <c r="F1527">
        <v>43395</v>
      </c>
      <c r="G1527" t="s">
        <v>4632</v>
      </c>
      <c r="L1527" t="s">
        <v>4616</v>
      </c>
      <c r="O1527" t="s">
        <v>4617</v>
      </c>
      <c r="P1527" t="s">
        <v>99</v>
      </c>
      <c r="Q1527" s="26" t="s">
        <v>4618</v>
      </c>
      <c r="R1527"/>
      <c r="V1527" s="21"/>
      <c r="Z1527"/>
      <c r="AE1527" s="3">
        <v>12403</v>
      </c>
      <c r="AG1527" s="3">
        <f t="shared" si="366"/>
        <v>12403</v>
      </c>
      <c r="AJ1527" s="3">
        <v>33281</v>
      </c>
      <c r="AK1527" t="s">
        <v>132</v>
      </c>
      <c r="AL1527" t="s">
        <v>133</v>
      </c>
      <c r="AM1527" s="23">
        <v>0.05</v>
      </c>
      <c r="AN1527" s="24">
        <f t="shared" si="372"/>
        <v>45684</v>
      </c>
      <c r="AO1527" s="25">
        <f t="shared" si="362"/>
        <v>2284.2000000000003</v>
      </c>
      <c r="AQ1527" s="24"/>
      <c r="AR1527" s="24">
        <f t="shared" si="364"/>
        <v>47968.2</v>
      </c>
      <c r="AS1527" s="24">
        <f t="shared" si="367"/>
        <v>45684</v>
      </c>
      <c r="AT1527" t="s">
        <v>3890</v>
      </c>
      <c r="AU1527" t="s">
        <v>3890</v>
      </c>
      <c r="AV1527" t="s">
        <v>3891</v>
      </c>
      <c r="AX1527" t="s">
        <v>169</v>
      </c>
      <c r="AY1527">
        <v>1</v>
      </c>
      <c r="AZ1527" s="3">
        <f t="shared" si="374"/>
        <v>47968.2</v>
      </c>
      <c r="BA1527" s="24">
        <f t="shared" si="368"/>
        <v>45684</v>
      </c>
      <c r="BB1527" s="24">
        <f t="shared" si="369"/>
        <v>2284.1999999999971</v>
      </c>
      <c r="BD1527" t="s">
        <v>103</v>
      </c>
      <c r="BE1527">
        <v>0</v>
      </c>
      <c r="BG1527" t="s">
        <v>5331</v>
      </c>
      <c r="BI1527" t="s">
        <v>137</v>
      </c>
      <c r="BS1527" t="e">
        <f>_xlfn.XLOOKUP(AV1527,#REF!,#REF!)</f>
        <v>#REF!</v>
      </c>
    </row>
    <row r="1528" spans="3:71" x14ac:dyDescent="0.2">
      <c r="C1528" t="s">
        <v>94</v>
      </c>
      <c r="E1528" t="s">
        <v>4633</v>
      </c>
      <c r="F1528">
        <v>43662</v>
      </c>
      <c r="G1528" t="s">
        <v>4634</v>
      </c>
      <c r="L1528" t="s">
        <v>4616</v>
      </c>
      <c r="O1528" t="s">
        <v>4617</v>
      </c>
      <c r="P1528" t="s">
        <v>99</v>
      </c>
      <c r="Q1528" s="26" t="s">
        <v>4618</v>
      </c>
      <c r="R1528"/>
      <c r="V1528" s="21"/>
      <c r="Z1528"/>
      <c r="AE1528" s="3">
        <v>12403</v>
      </c>
      <c r="AG1528" s="3">
        <f t="shared" si="366"/>
        <v>12403</v>
      </c>
      <c r="AJ1528" s="3">
        <v>33281</v>
      </c>
      <c r="AK1528" t="s">
        <v>132</v>
      </c>
      <c r="AL1528" t="s">
        <v>133</v>
      </c>
      <c r="AM1528" s="23">
        <v>0.05</v>
      </c>
      <c r="AN1528" s="24">
        <f t="shared" si="372"/>
        <v>45684</v>
      </c>
      <c r="AO1528" s="25">
        <f t="shared" si="362"/>
        <v>2284.2000000000003</v>
      </c>
      <c r="AQ1528" s="24"/>
      <c r="AR1528" s="24">
        <f t="shared" si="364"/>
        <v>47968.2</v>
      </c>
      <c r="AS1528" s="24">
        <f t="shared" si="367"/>
        <v>45684</v>
      </c>
      <c r="AT1528" t="s">
        <v>3890</v>
      </c>
      <c r="AU1528" t="s">
        <v>3890</v>
      </c>
      <c r="AV1528" t="s">
        <v>3891</v>
      </c>
      <c r="AX1528" t="s">
        <v>169</v>
      </c>
      <c r="AY1528">
        <v>1</v>
      </c>
      <c r="AZ1528" s="3">
        <f t="shared" si="374"/>
        <v>47968.2</v>
      </c>
      <c r="BA1528" s="24">
        <f t="shared" si="368"/>
        <v>45684</v>
      </c>
      <c r="BB1528" s="24">
        <f t="shared" si="369"/>
        <v>2284.1999999999971</v>
      </c>
      <c r="BD1528" t="s">
        <v>103</v>
      </c>
      <c r="BE1528">
        <v>0</v>
      </c>
      <c r="BG1528" t="s">
        <v>5331</v>
      </c>
      <c r="BI1528" t="s">
        <v>137</v>
      </c>
      <c r="BS1528" t="e">
        <f>_xlfn.XLOOKUP(AV1528,#REF!,#REF!)</f>
        <v>#REF!</v>
      </c>
    </row>
    <row r="1529" spans="3:71" x14ac:dyDescent="0.2">
      <c r="C1529" t="s">
        <v>94</v>
      </c>
      <c r="E1529" t="s">
        <v>4635</v>
      </c>
      <c r="F1529">
        <v>44066</v>
      </c>
      <c r="G1529" t="s">
        <v>4636</v>
      </c>
      <c r="L1529" t="s">
        <v>4616</v>
      </c>
      <c r="O1529" t="s">
        <v>4617</v>
      </c>
      <c r="P1529" t="s">
        <v>99</v>
      </c>
      <c r="Q1529" s="26" t="s">
        <v>4618</v>
      </c>
      <c r="R1529"/>
      <c r="V1529" s="21"/>
      <c r="Z1529"/>
      <c r="AE1529" s="3">
        <v>12403</v>
      </c>
      <c r="AG1529" s="3">
        <f t="shared" si="366"/>
        <v>12403</v>
      </c>
      <c r="AJ1529" s="3">
        <v>33281</v>
      </c>
      <c r="AK1529" t="s">
        <v>132</v>
      </c>
      <c r="AL1529" t="s">
        <v>133</v>
      </c>
      <c r="AM1529" s="23">
        <v>0.05</v>
      </c>
      <c r="AN1529" s="24">
        <f t="shared" si="372"/>
        <v>45684</v>
      </c>
      <c r="AO1529" s="25">
        <f t="shared" si="362"/>
        <v>2284.2000000000003</v>
      </c>
      <c r="AQ1529" s="24"/>
      <c r="AR1529" s="24">
        <f t="shared" si="364"/>
        <v>47968.2</v>
      </c>
      <c r="AS1529" s="24">
        <f t="shared" si="367"/>
        <v>45684</v>
      </c>
      <c r="AT1529" t="s">
        <v>3890</v>
      </c>
      <c r="AU1529" t="s">
        <v>3890</v>
      </c>
      <c r="AV1529" t="s">
        <v>3891</v>
      </c>
      <c r="AX1529" t="s">
        <v>169</v>
      </c>
      <c r="AY1529">
        <v>1</v>
      </c>
      <c r="AZ1529" s="3">
        <f t="shared" si="374"/>
        <v>47968.2</v>
      </c>
      <c r="BA1529" s="24">
        <f t="shared" si="368"/>
        <v>45684</v>
      </c>
      <c r="BB1529" s="24">
        <f t="shared" si="369"/>
        <v>2284.1999999999971</v>
      </c>
      <c r="BD1529" t="s">
        <v>103</v>
      </c>
      <c r="BE1529">
        <v>0</v>
      </c>
      <c r="BG1529" t="s">
        <v>5331</v>
      </c>
      <c r="BI1529" t="s">
        <v>137</v>
      </c>
      <c r="BS1529" t="e">
        <f>_xlfn.XLOOKUP(AV1529,#REF!,#REF!)</f>
        <v>#REF!</v>
      </c>
    </row>
    <row r="1530" spans="3:71" x14ac:dyDescent="0.2">
      <c r="C1530" t="s">
        <v>94</v>
      </c>
      <c r="E1530" t="s">
        <v>4637</v>
      </c>
      <c r="F1530">
        <v>44103</v>
      </c>
      <c r="G1530" t="s">
        <v>4638</v>
      </c>
      <c r="L1530" t="s">
        <v>4616</v>
      </c>
      <c r="O1530" t="s">
        <v>4617</v>
      </c>
      <c r="P1530" t="s">
        <v>99</v>
      </c>
      <c r="Q1530" s="26" t="s">
        <v>4618</v>
      </c>
      <c r="R1530"/>
      <c r="V1530" s="21"/>
      <c r="Z1530"/>
      <c r="AE1530" s="3">
        <v>12403</v>
      </c>
      <c r="AG1530" s="3">
        <f t="shared" si="366"/>
        <v>12403</v>
      </c>
      <c r="AJ1530" s="3">
        <v>33281</v>
      </c>
      <c r="AK1530" t="s">
        <v>132</v>
      </c>
      <c r="AL1530" t="s">
        <v>133</v>
      </c>
      <c r="AM1530" s="23">
        <v>0.05</v>
      </c>
      <c r="AN1530" s="24">
        <f t="shared" si="372"/>
        <v>45684</v>
      </c>
      <c r="AO1530" s="25">
        <f t="shared" si="362"/>
        <v>2284.2000000000003</v>
      </c>
      <c r="AQ1530" s="24"/>
      <c r="AR1530" s="24">
        <f t="shared" si="364"/>
        <v>47968.2</v>
      </c>
      <c r="AS1530" s="24">
        <f t="shared" si="367"/>
        <v>45684</v>
      </c>
      <c r="AT1530" t="s">
        <v>3890</v>
      </c>
      <c r="AU1530" t="s">
        <v>3890</v>
      </c>
      <c r="AV1530" t="s">
        <v>3891</v>
      </c>
      <c r="AX1530" t="s">
        <v>169</v>
      </c>
      <c r="AY1530">
        <v>1</v>
      </c>
      <c r="AZ1530" s="3">
        <f t="shared" si="374"/>
        <v>47968.2</v>
      </c>
      <c r="BA1530" s="24">
        <f t="shared" si="368"/>
        <v>45684</v>
      </c>
      <c r="BB1530" s="24">
        <f t="shared" si="369"/>
        <v>2284.1999999999971</v>
      </c>
      <c r="BD1530" t="s">
        <v>103</v>
      </c>
      <c r="BE1530">
        <v>0</v>
      </c>
      <c r="BG1530" t="s">
        <v>5331</v>
      </c>
      <c r="BI1530" t="s">
        <v>137</v>
      </c>
      <c r="BS1530" t="e">
        <f>_xlfn.XLOOKUP(AV1530,#REF!,#REF!)</f>
        <v>#REF!</v>
      </c>
    </row>
    <row r="1531" spans="3:71" x14ac:dyDescent="0.2">
      <c r="C1531" t="s">
        <v>94</v>
      </c>
      <c r="E1531" t="s">
        <v>4639</v>
      </c>
      <c r="F1531">
        <v>44106</v>
      </c>
      <c r="G1531" t="s">
        <v>4640</v>
      </c>
      <c r="L1531" t="s">
        <v>4616</v>
      </c>
      <c r="O1531" t="s">
        <v>4617</v>
      </c>
      <c r="P1531" t="s">
        <v>99</v>
      </c>
      <c r="Q1531" s="26" t="s">
        <v>4618</v>
      </c>
      <c r="R1531"/>
      <c r="V1531" s="21"/>
      <c r="Z1531"/>
      <c r="AE1531" s="3">
        <v>12403</v>
      </c>
      <c r="AG1531" s="3">
        <f t="shared" si="366"/>
        <v>12403</v>
      </c>
      <c r="AJ1531" s="3">
        <v>33281</v>
      </c>
      <c r="AK1531" t="s">
        <v>132</v>
      </c>
      <c r="AL1531" t="s">
        <v>133</v>
      </c>
      <c r="AM1531" s="23">
        <v>0.05</v>
      </c>
      <c r="AN1531" s="24">
        <f t="shared" si="372"/>
        <v>45684</v>
      </c>
      <c r="AO1531" s="25">
        <f t="shared" si="362"/>
        <v>2284.2000000000003</v>
      </c>
      <c r="AQ1531" s="24"/>
      <c r="AR1531" s="24">
        <f t="shared" si="364"/>
        <v>47968.2</v>
      </c>
      <c r="AS1531" s="24">
        <f t="shared" si="367"/>
        <v>45684</v>
      </c>
      <c r="AT1531" t="s">
        <v>3890</v>
      </c>
      <c r="AU1531" t="s">
        <v>3890</v>
      </c>
      <c r="AV1531" t="s">
        <v>3891</v>
      </c>
      <c r="AX1531" t="s">
        <v>169</v>
      </c>
      <c r="AY1531">
        <v>1</v>
      </c>
      <c r="AZ1531" s="3">
        <f t="shared" si="374"/>
        <v>47968.2</v>
      </c>
      <c r="BA1531" s="24">
        <f t="shared" si="368"/>
        <v>45684</v>
      </c>
      <c r="BB1531" s="24">
        <f t="shared" si="369"/>
        <v>2284.1999999999971</v>
      </c>
      <c r="BD1531" t="s">
        <v>103</v>
      </c>
      <c r="BE1531">
        <v>0</v>
      </c>
      <c r="BG1531" t="s">
        <v>5331</v>
      </c>
      <c r="BI1531" t="s">
        <v>137</v>
      </c>
      <c r="BS1531" t="e">
        <f>_xlfn.XLOOKUP(AV1531,#REF!,#REF!)</f>
        <v>#REF!</v>
      </c>
    </row>
    <row r="1532" spans="3:71" x14ac:dyDescent="0.2">
      <c r="C1532" t="s">
        <v>94</v>
      </c>
      <c r="E1532" t="s">
        <v>4641</v>
      </c>
      <c r="F1532">
        <v>44314</v>
      </c>
      <c r="G1532" t="s">
        <v>4642</v>
      </c>
      <c r="L1532" t="s">
        <v>4616</v>
      </c>
      <c r="O1532" t="s">
        <v>4617</v>
      </c>
      <c r="P1532" t="s">
        <v>99</v>
      </c>
      <c r="Q1532" s="26" t="s">
        <v>4618</v>
      </c>
      <c r="R1532"/>
      <c r="V1532" s="21"/>
      <c r="Z1532"/>
      <c r="AE1532" s="3">
        <v>12403</v>
      </c>
      <c r="AG1532" s="3">
        <f t="shared" si="366"/>
        <v>12403</v>
      </c>
      <c r="AJ1532" s="3">
        <v>33281</v>
      </c>
      <c r="AK1532" t="s">
        <v>132</v>
      </c>
      <c r="AL1532" t="s">
        <v>133</v>
      </c>
      <c r="AM1532" s="23">
        <v>0.05</v>
      </c>
      <c r="AN1532" s="24">
        <f t="shared" si="372"/>
        <v>45684</v>
      </c>
      <c r="AO1532" s="25">
        <f t="shared" si="362"/>
        <v>2284.2000000000003</v>
      </c>
      <c r="AQ1532" s="24"/>
      <c r="AR1532" s="24">
        <f t="shared" si="364"/>
        <v>47968.2</v>
      </c>
      <c r="AS1532" s="24">
        <f t="shared" si="367"/>
        <v>45684</v>
      </c>
      <c r="AT1532" t="s">
        <v>3890</v>
      </c>
      <c r="AU1532" t="s">
        <v>3890</v>
      </c>
      <c r="AV1532" t="s">
        <v>3891</v>
      </c>
      <c r="AX1532" t="s">
        <v>169</v>
      </c>
      <c r="AY1532">
        <v>1</v>
      </c>
      <c r="AZ1532" s="3">
        <f t="shared" si="374"/>
        <v>47968.2</v>
      </c>
      <c r="BA1532" s="24">
        <f t="shared" si="368"/>
        <v>45684</v>
      </c>
      <c r="BB1532" s="24">
        <f t="shared" si="369"/>
        <v>2284.1999999999971</v>
      </c>
      <c r="BD1532" t="s">
        <v>103</v>
      </c>
      <c r="BE1532">
        <v>0</v>
      </c>
      <c r="BG1532" t="s">
        <v>5331</v>
      </c>
      <c r="BI1532" t="s">
        <v>137</v>
      </c>
      <c r="BS1532" t="e">
        <f>_xlfn.XLOOKUP(AV1532,#REF!,#REF!)</f>
        <v>#REF!</v>
      </c>
    </row>
    <row r="1533" spans="3:71" x14ac:dyDescent="0.2">
      <c r="C1533" t="s">
        <v>94</v>
      </c>
      <c r="E1533" t="s">
        <v>4643</v>
      </c>
      <c r="F1533">
        <v>44617</v>
      </c>
      <c r="G1533" t="s">
        <v>4644</v>
      </c>
      <c r="L1533" t="s">
        <v>4616</v>
      </c>
      <c r="O1533" t="s">
        <v>4617</v>
      </c>
      <c r="P1533" t="s">
        <v>99</v>
      </c>
      <c r="Q1533" s="26" t="s">
        <v>4618</v>
      </c>
      <c r="R1533"/>
      <c r="V1533" s="21"/>
      <c r="Z1533"/>
      <c r="AE1533" s="3">
        <v>12403</v>
      </c>
      <c r="AG1533" s="3">
        <f t="shared" si="366"/>
        <v>12403</v>
      </c>
      <c r="AJ1533" s="3">
        <v>33281</v>
      </c>
      <c r="AK1533" t="s">
        <v>132</v>
      </c>
      <c r="AL1533" t="s">
        <v>133</v>
      </c>
      <c r="AM1533" s="23">
        <v>0.05</v>
      </c>
      <c r="AN1533" s="24">
        <f t="shared" si="372"/>
        <v>45684</v>
      </c>
      <c r="AO1533" s="25">
        <f t="shared" si="362"/>
        <v>2284.2000000000003</v>
      </c>
      <c r="AQ1533" s="24"/>
      <c r="AR1533" s="24">
        <f t="shared" si="364"/>
        <v>47968.2</v>
      </c>
      <c r="AS1533" s="24">
        <f t="shared" si="367"/>
        <v>45684</v>
      </c>
      <c r="AT1533" t="s">
        <v>3890</v>
      </c>
      <c r="AU1533" t="s">
        <v>3890</v>
      </c>
      <c r="AV1533" t="s">
        <v>3891</v>
      </c>
      <c r="AX1533" t="s">
        <v>169</v>
      </c>
      <c r="AY1533">
        <v>1</v>
      </c>
      <c r="AZ1533" s="3">
        <f t="shared" si="374"/>
        <v>47968.2</v>
      </c>
      <c r="BA1533" s="24">
        <f t="shared" si="368"/>
        <v>45684</v>
      </c>
      <c r="BB1533" s="24">
        <f t="shared" si="369"/>
        <v>2284.1999999999971</v>
      </c>
      <c r="BD1533" t="s">
        <v>103</v>
      </c>
      <c r="BE1533">
        <v>0</v>
      </c>
      <c r="BG1533" t="s">
        <v>5331</v>
      </c>
      <c r="BI1533" t="s">
        <v>137</v>
      </c>
      <c r="BS1533" t="e">
        <f>_xlfn.XLOOKUP(AV1533,#REF!,#REF!)</f>
        <v>#REF!</v>
      </c>
    </row>
    <row r="1534" spans="3:71" x14ac:dyDescent="0.2">
      <c r="C1534" t="s">
        <v>94</v>
      </c>
      <c r="E1534" t="s">
        <v>4645</v>
      </c>
      <c r="F1534">
        <v>44803</v>
      </c>
      <c r="G1534" t="s">
        <v>4646</v>
      </c>
      <c r="L1534" t="s">
        <v>4616</v>
      </c>
      <c r="O1534" t="s">
        <v>4617</v>
      </c>
      <c r="P1534" t="s">
        <v>99</v>
      </c>
      <c r="Q1534" s="26" t="s">
        <v>4618</v>
      </c>
      <c r="R1534"/>
      <c r="V1534" s="21"/>
      <c r="Z1534"/>
      <c r="AE1534" s="3">
        <v>12403</v>
      </c>
      <c r="AG1534" s="3">
        <f t="shared" si="366"/>
        <v>12403</v>
      </c>
      <c r="AJ1534" s="3">
        <v>33281</v>
      </c>
      <c r="AK1534" t="s">
        <v>132</v>
      </c>
      <c r="AL1534" t="s">
        <v>133</v>
      </c>
      <c r="AM1534" s="23">
        <v>0.05</v>
      </c>
      <c r="AN1534" s="24">
        <f t="shared" si="372"/>
        <v>45684</v>
      </c>
      <c r="AO1534" s="25">
        <f t="shared" si="362"/>
        <v>2284.2000000000003</v>
      </c>
      <c r="AQ1534" s="24"/>
      <c r="AR1534" s="24">
        <f t="shared" si="364"/>
        <v>47968.2</v>
      </c>
      <c r="AS1534" s="24">
        <f t="shared" si="367"/>
        <v>45684</v>
      </c>
      <c r="AT1534" t="s">
        <v>3890</v>
      </c>
      <c r="AU1534" t="s">
        <v>3890</v>
      </c>
      <c r="AV1534" t="s">
        <v>3891</v>
      </c>
      <c r="AX1534" t="s">
        <v>169</v>
      </c>
      <c r="AY1534">
        <v>1</v>
      </c>
      <c r="AZ1534" s="3">
        <f t="shared" si="374"/>
        <v>47968.2</v>
      </c>
      <c r="BA1534" s="24">
        <f t="shared" si="368"/>
        <v>45684</v>
      </c>
      <c r="BB1534" s="24">
        <f t="shared" si="369"/>
        <v>2284.1999999999971</v>
      </c>
      <c r="BD1534" t="s">
        <v>103</v>
      </c>
      <c r="BE1534">
        <v>0</v>
      </c>
      <c r="BG1534" t="s">
        <v>5331</v>
      </c>
      <c r="BI1534" t="s">
        <v>137</v>
      </c>
      <c r="BS1534" t="e">
        <f>_xlfn.XLOOKUP(AV1534,#REF!,#REF!)</f>
        <v>#REF!</v>
      </c>
    </row>
    <row r="1535" spans="3:71" x14ac:dyDescent="0.2">
      <c r="C1535" t="s">
        <v>94</v>
      </c>
      <c r="E1535" t="s">
        <v>4647</v>
      </c>
      <c r="F1535">
        <v>45457</v>
      </c>
      <c r="G1535" t="s">
        <v>4648</v>
      </c>
      <c r="L1535" t="s">
        <v>4616</v>
      </c>
      <c r="O1535" t="s">
        <v>4617</v>
      </c>
      <c r="P1535" t="s">
        <v>99</v>
      </c>
      <c r="Q1535" s="26" t="s">
        <v>4618</v>
      </c>
      <c r="R1535"/>
      <c r="V1535" s="21"/>
      <c r="Z1535"/>
      <c r="AE1535" s="3">
        <v>12403</v>
      </c>
      <c r="AG1535" s="3">
        <f t="shared" si="366"/>
        <v>12403</v>
      </c>
      <c r="AJ1535" s="3">
        <v>33281</v>
      </c>
      <c r="AK1535" t="s">
        <v>132</v>
      </c>
      <c r="AL1535" t="s">
        <v>133</v>
      </c>
      <c r="AM1535" s="23">
        <v>0.05</v>
      </c>
      <c r="AN1535" s="24">
        <f t="shared" si="372"/>
        <v>45684</v>
      </c>
      <c r="AO1535" s="25">
        <f t="shared" si="362"/>
        <v>2284.2000000000003</v>
      </c>
      <c r="AQ1535" s="24"/>
      <c r="AR1535" s="24">
        <f t="shared" si="364"/>
        <v>47968.2</v>
      </c>
      <c r="AS1535" s="24">
        <f t="shared" si="367"/>
        <v>45684</v>
      </c>
      <c r="AT1535" t="s">
        <v>3890</v>
      </c>
      <c r="AU1535" t="s">
        <v>3890</v>
      </c>
      <c r="AV1535" t="s">
        <v>3891</v>
      </c>
      <c r="AX1535" t="s">
        <v>169</v>
      </c>
      <c r="AY1535">
        <v>1</v>
      </c>
      <c r="AZ1535" s="3">
        <f t="shared" si="374"/>
        <v>47968.2</v>
      </c>
      <c r="BA1535" s="24">
        <f t="shared" si="368"/>
        <v>45684</v>
      </c>
      <c r="BB1535" s="24">
        <f t="shared" si="369"/>
        <v>2284.1999999999971</v>
      </c>
      <c r="BD1535" t="s">
        <v>103</v>
      </c>
      <c r="BE1535">
        <v>0</v>
      </c>
      <c r="BG1535" t="s">
        <v>5331</v>
      </c>
      <c r="BI1535" t="s">
        <v>137</v>
      </c>
      <c r="BS1535" t="e">
        <f>_xlfn.XLOOKUP(AV1535,#REF!,#REF!)</f>
        <v>#REF!</v>
      </c>
    </row>
    <row r="1536" spans="3:71" x14ac:dyDescent="0.2">
      <c r="C1536" t="s">
        <v>94</v>
      </c>
      <c r="E1536" t="s">
        <v>4649</v>
      </c>
      <c r="F1536">
        <v>45463</v>
      </c>
      <c r="G1536" t="s">
        <v>4650</v>
      </c>
      <c r="L1536" t="s">
        <v>4616</v>
      </c>
      <c r="O1536" t="s">
        <v>4617</v>
      </c>
      <c r="P1536" t="s">
        <v>99</v>
      </c>
      <c r="Q1536" s="26" t="s">
        <v>4618</v>
      </c>
      <c r="R1536"/>
      <c r="V1536" s="21"/>
      <c r="Z1536"/>
      <c r="AE1536" s="3">
        <v>12403</v>
      </c>
      <c r="AG1536" s="3">
        <f t="shared" si="366"/>
        <v>12403</v>
      </c>
      <c r="AJ1536" s="3">
        <v>33281</v>
      </c>
      <c r="AK1536" t="s">
        <v>132</v>
      </c>
      <c r="AL1536" t="s">
        <v>133</v>
      </c>
      <c r="AM1536" s="23">
        <v>0.05</v>
      </c>
      <c r="AN1536" s="24">
        <f t="shared" si="372"/>
        <v>45684</v>
      </c>
      <c r="AO1536" s="25">
        <f t="shared" si="362"/>
        <v>2284.2000000000003</v>
      </c>
      <c r="AQ1536" s="24"/>
      <c r="AR1536" s="24">
        <f t="shared" si="364"/>
        <v>47968.2</v>
      </c>
      <c r="AS1536" s="24">
        <f t="shared" si="367"/>
        <v>45684</v>
      </c>
      <c r="AT1536" t="s">
        <v>3890</v>
      </c>
      <c r="AU1536" t="s">
        <v>3890</v>
      </c>
      <c r="AV1536" t="s">
        <v>3891</v>
      </c>
      <c r="AX1536" t="s">
        <v>169</v>
      </c>
      <c r="AY1536">
        <v>1</v>
      </c>
      <c r="AZ1536" s="3">
        <f t="shared" si="374"/>
        <v>47968.2</v>
      </c>
      <c r="BA1536" s="24">
        <f t="shared" si="368"/>
        <v>45684</v>
      </c>
      <c r="BB1536" s="24">
        <f t="shared" si="369"/>
        <v>2284.1999999999971</v>
      </c>
      <c r="BD1536" t="s">
        <v>103</v>
      </c>
      <c r="BE1536">
        <v>0</v>
      </c>
      <c r="BG1536" t="s">
        <v>5331</v>
      </c>
      <c r="BI1536" t="s">
        <v>137</v>
      </c>
      <c r="BS1536" t="e">
        <f>_xlfn.XLOOKUP(AV1536,#REF!,#REF!)</f>
        <v>#REF!</v>
      </c>
    </row>
    <row r="1537" spans="2:71" x14ac:dyDescent="0.2">
      <c r="C1537" t="s">
        <v>94</v>
      </c>
      <c r="E1537" t="s">
        <v>4651</v>
      </c>
      <c r="F1537">
        <v>47025</v>
      </c>
      <c r="G1537" t="s">
        <v>4652</v>
      </c>
      <c r="L1537" t="s">
        <v>4616</v>
      </c>
      <c r="O1537" t="s">
        <v>4617</v>
      </c>
      <c r="P1537" t="s">
        <v>99</v>
      </c>
      <c r="Q1537" s="26" t="s">
        <v>4618</v>
      </c>
      <c r="R1537"/>
      <c r="V1537" s="21"/>
      <c r="Z1537"/>
      <c r="AE1537" s="3">
        <v>12403</v>
      </c>
      <c r="AG1537" s="3">
        <f t="shared" si="366"/>
        <v>12403</v>
      </c>
      <c r="AJ1537" s="3">
        <v>33281</v>
      </c>
      <c r="AK1537" t="s">
        <v>132</v>
      </c>
      <c r="AL1537" t="s">
        <v>133</v>
      </c>
      <c r="AM1537" s="23">
        <v>0.05</v>
      </c>
      <c r="AN1537" s="24">
        <f t="shared" si="372"/>
        <v>45684</v>
      </c>
      <c r="AO1537" s="25">
        <f t="shared" si="362"/>
        <v>2284.2000000000003</v>
      </c>
      <c r="AQ1537" s="24"/>
      <c r="AR1537" s="24">
        <f t="shared" si="364"/>
        <v>47968.2</v>
      </c>
      <c r="AS1537" s="24">
        <f t="shared" si="367"/>
        <v>45684</v>
      </c>
      <c r="AT1537" t="s">
        <v>3890</v>
      </c>
      <c r="AU1537" t="s">
        <v>3890</v>
      </c>
      <c r="AV1537" t="s">
        <v>3891</v>
      </c>
      <c r="AX1537" t="s">
        <v>169</v>
      </c>
      <c r="AY1537">
        <v>1</v>
      </c>
      <c r="AZ1537" s="3">
        <f t="shared" si="374"/>
        <v>47968.2</v>
      </c>
      <c r="BA1537" s="24">
        <f t="shared" si="368"/>
        <v>45684</v>
      </c>
      <c r="BB1537" s="24">
        <f t="shared" si="369"/>
        <v>2284.1999999999971</v>
      </c>
      <c r="BD1537" t="s">
        <v>103</v>
      </c>
      <c r="BE1537">
        <v>0</v>
      </c>
      <c r="BG1537" t="s">
        <v>5331</v>
      </c>
      <c r="BI1537" t="s">
        <v>137</v>
      </c>
      <c r="BS1537" t="e">
        <f>_xlfn.XLOOKUP(AV1537,#REF!,#REF!)</f>
        <v>#REF!</v>
      </c>
    </row>
    <row r="1538" spans="2:71" x14ac:dyDescent="0.2">
      <c r="C1538" t="s">
        <v>94</v>
      </c>
      <c r="E1538" t="s">
        <v>4653</v>
      </c>
      <c r="F1538">
        <v>50534</v>
      </c>
      <c r="G1538" t="s">
        <v>4654</v>
      </c>
      <c r="L1538" t="s">
        <v>4616</v>
      </c>
      <c r="O1538" t="s">
        <v>4617</v>
      </c>
      <c r="P1538" t="s">
        <v>99</v>
      </c>
      <c r="Q1538" s="26" t="s">
        <v>4618</v>
      </c>
      <c r="R1538"/>
      <c r="V1538" s="21"/>
      <c r="Z1538"/>
      <c r="AE1538" s="3">
        <v>12403</v>
      </c>
      <c r="AG1538" s="3">
        <f t="shared" si="366"/>
        <v>12403</v>
      </c>
      <c r="AJ1538" s="3">
        <v>33281</v>
      </c>
      <c r="AK1538" t="s">
        <v>132</v>
      </c>
      <c r="AL1538" t="s">
        <v>133</v>
      </c>
      <c r="AM1538" s="23">
        <v>0.05</v>
      </c>
      <c r="AN1538" s="24">
        <f t="shared" si="372"/>
        <v>45684</v>
      </c>
      <c r="AO1538" s="25">
        <f t="shared" ref="AO1538:AO1542" si="375">AM1538*AN1538</f>
        <v>2284.2000000000003</v>
      </c>
      <c r="AQ1538" s="24"/>
      <c r="AR1538" s="24">
        <f t="shared" ref="AR1538:AR1542" si="376">AN1538+AO1538+AP1538+AQ1538</f>
        <v>47968.2</v>
      </c>
      <c r="AS1538" s="24">
        <f t="shared" si="367"/>
        <v>45684</v>
      </c>
      <c r="AT1538" t="s">
        <v>3890</v>
      </c>
      <c r="AU1538" t="s">
        <v>3890</v>
      </c>
      <c r="AV1538" t="s">
        <v>3891</v>
      </c>
      <c r="AX1538" t="s">
        <v>169</v>
      </c>
      <c r="AY1538">
        <v>1</v>
      </c>
      <c r="AZ1538" s="3">
        <f t="shared" si="374"/>
        <v>47968.2</v>
      </c>
      <c r="BA1538" s="24">
        <f t="shared" si="368"/>
        <v>45684</v>
      </c>
      <c r="BB1538" s="24">
        <f t="shared" si="369"/>
        <v>2284.1999999999971</v>
      </c>
      <c r="BD1538" t="s">
        <v>103</v>
      </c>
      <c r="BE1538">
        <v>0</v>
      </c>
      <c r="BG1538" t="s">
        <v>5331</v>
      </c>
      <c r="BI1538" t="s">
        <v>137</v>
      </c>
      <c r="BS1538" t="e">
        <f>_xlfn.XLOOKUP(AV1538,#REF!,#REF!)</f>
        <v>#REF!</v>
      </c>
    </row>
    <row r="1539" spans="2:71" x14ac:dyDescent="0.2">
      <c r="C1539" t="s">
        <v>94</v>
      </c>
      <c r="E1539" t="s">
        <v>4655</v>
      </c>
      <c r="F1539">
        <v>51035</v>
      </c>
      <c r="G1539" t="s">
        <v>4656</v>
      </c>
      <c r="L1539" t="s">
        <v>4616</v>
      </c>
      <c r="O1539" t="s">
        <v>4617</v>
      </c>
      <c r="P1539" t="s">
        <v>99</v>
      </c>
      <c r="Q1539" s="26" t="s">
        <v>4618</v>
      </c>
      <c r="R1539"/>
      <c r="V1539" s="21"/>
      <c r="Z1539"/>
      <c r="AE1539" s="3">
        <v>12403</v>
      </c>
      <c r="AG1539" s="3">
        <f t="shared" si="366"/>
        <v>12403</v>
      </c>
      <c r="AJ1539" s="3">
        <v>33281</v>
      </c>
      <c r="AK1539" t="s">
        <v>132</v>
      </c>
      <c r="AL1539" t="s">
        <v>133</v>
      </c>
      <c r="AM1539" s="23">
        <v>0.05</v>
      </c>
      <c r="AN1539" s="24">
        <f t="shared" si="372"/>
        <v>45684</v>
      </c>
      <c r="AO1539" s="25">
        <f t="shared" si="375"/>
        <v>2284.2000000000003</v>
      </c>
      <c r="AQ1539" s="24"/>
      <c r="AR1539" s="24">
        <f t="shared" si="376"/>
        <v>47968.2</v>
      </c>
      <c r="AS1539" s="24">
        <f t="shared" si="367"/>
        <v>45684</v>
      </c>
      <c r="AT1539" t="s">
        <v>1869</v>
      </c>
      <c r="AU1539" t="s">
        <v>1869</v>
      </c>
      <c r="AV1539" t="s">
        <v>1870</v>
      </c>
      <c r="AX1539" t="s">
        <v>169</v>
      </c>
      <c r="AY1539">
        <v>1</v>
      </c>
      <c r="AZ1539" s="3">
        <f t="shared" si="374"/>
        <v>47968.2</v>
      </c>
      <c r="BA1539" s="24">
        <f t="shared" si="368"/>
        <v>45684</v>
      </c>
      <c r="BB1539" s="24">
        <f t="shared" si="369"/>
        <v>2284.1999999999971</v>
      </c>
      <c r="BD1539" t="s">
        <v>103</v>
      </c>
      <c r="BE1539">
        <v>0</v>
      </c>
      <c r="BG1539" t="s">
        <v>5318</v>
      </c>
      <c r="BI1539" t="s">
        <v>137</v>
      </c>
      <c r="BS1539" t="e">
        <f>_xlfn.XLOOKUP(AV1539,#REF!,#REF!)</f>
        <v>#REF!</v>
      </c>
    </row>
    <row r="1540" spans="2:71" x14ac:dyDescent="0.2">
      <c r="C1540" t="s">
        <v>94</v>
      </c>
      <c r="E1540" t="s">
        <v>4657</v>
      </c>
      <c r="F1540">
        <v>52002</v>
      </c>
      <c r="G1540" t="s">
        <v>4658</v>
      </c>
      <c r="L1540" t="s">
        <v>4616</v>
      </c>
      <c r="O1540" t="s">
        <v>4617</v>
      </c>
      <c r="P1540" t="s">
        <v>99</v>
      </c>
      <c r="Q1540" s="26" t="s">
        <v>4618</v>
      </c>
      <c r="R1540"/>
      <c r="V1540" s="21"/>
      <c r="Z1540"/>
      <c r="AE1540" s="3">
        <v>12403</v>
      </c>
      <c r="AG1540" s="3">
        <f t="shared" ref="AG1540:AG1542" si="377">AD1540+AE1540</f>
        <v>12403</v>
      </c>
      <c r="AJ1540" s="3">
        <v>33281</v>
      </c>
      <c r="AK1540" t="s">
        <v>132</v>
      </c>
      <c r="AL1540" t="s">
        <v>133</v>
      </c>
      <c r="AM1540" s="23">
        <v>0.05</v>
      </c>
      <c r="AN1540" s="24">
        <f t="shared" si="372"/>
        <v>45684</v>
      </c>
      <c r="AO1540" s="25">
        <f t="shared" si="375"/>
        <v>2284.2000000000003</v>
      </c>
      <c r="AQ1540" s="24"/>
      <c r="AR1540" s="24">
        <f t="shared" si="376"/>
        <v>47968.2</v>
      </c>
      <c r="AS1540" s="24">
        <f t="shared" ref="AS1540:AS1603" si="378">+AN1540+AP1540</f>
        <v>45684</v>
      </c>
      <c r="AT1540" t="s">
        <v>3890</v>
      </c>
      <c r="AU1540" t="s">
        <v>3890</v>
      </c>
      <c r="AV1540" t="s">
        <v>3891</v>
      </c>
      <c r="AX1540" t="s">
        <v>169</v>
      </c>
      <c r="AY1540">
        <v>1</v>
      </c>
      <c r="AZ1540" s="3">
        <f t="shared" si="374"/>
        <v>47968.2</v>
      </c>
      <c r="BA1540" s="24">
        <f t="shared" ref="BA1540:BA1603" si="379">AS1540</f>
        <v>45684</v>
      </c>
      <c r="BB1540" s="24">
        <f t="shared" ref="BB1540:BB1603" si="380">AR1540-AS1540</f>
        <v>2284.1999999999971</v>
      </c>
      <c r="BD1540" t="s">
        <v>103</v>
      </c>
      <c r="BE1540">
        <v>0</v>
      </c>
      <c r="BG1540" t="s">
        <v>5331</v>
      </c>
      <c r="BI1540" t="s">
        <v>137</v>
      </c>
      <c r="BS1540" t="e">
        <f>_xlfn.XLOOKUP(AV1540,#REF!,#REF!)</f>
        <v>#REF!</v>
      </c>
    </row>
    <row r="1541" spans="2:71" x14ac:dyDescent="0.2">
      <c r="C1541" t="s">
        <v>94</v>
      </c>
      <c r="E1541" t="s">
        <v>4659</v>
      </c>
      <c r="F1541">
        <v>52523</v>
      </c>
      <c r="G1541" t="s">
        <v>4660</v>
      </c>
      <c r="L1541" t="s">
        <v>4616</v>
      </c>
      <c r="O1541" t="s">
        <v>4617</v>
      </c>
      <c r="P1541" t="s">
        <v>99</v>
      </c>
      <c r="Q1541" s="26" t="s">
        <v>4618</v>
      </c>
      <c r="R1541"/>
      <c r="V1541" s="21"/>
      <c r="Z1541"/>
      <c r="AE1541" s="3">
        <v>12403</v>
      </c>
      <c r="AG1541" s="3">
        <f t="shared" si="377"/>
        <v>12403</v>
      </c>
      <c r="AJ1541" s="3">
        <v>33281</v>
      </c>
      <c r="AK1541" t="s">
        <v>132</v>
      </c>
      <c r="AL1541" t="s">
        <v>133</v>
      </c>
      <c r="AM1541" s="23">
        <v>0.05</v>
      </c>
      <c r="AN1541" s="24">
        <f t="shared" si="372"/>
        <v>45684</v>
      </c>
      <c r="AO1541" s="25">
        <f t="shared" si="375"/>
        <v>2284.2000000000003</v>
      </c>
      <c r="AQ1541" s="24"/>
      <c r="AR1541" s="24">
        <f t="shared" si="376"/>
        <v>47968.2</v>
      </c>
      <c r="AS1541" s="24">
        <f t="shared" si="378"/>
        <v>45684</v>
      </c>
      <c r="AT1541" t="s">
        <v>3890</v>
      </c>
      <c r="AU1541" t="s">
        <v>3890</v>
      </c>
      <c r="AV1541" t="s">
        <v>3891</v>
      </c>
      <c r="AX1541" t="s">
        <v>169</v>
      </c>
      <c r="AY1541">
        <v>1</v>
      </c>
      <c r="AZ1541" s="3">
        <f t="shared" si="374"/>
        <v>47968.2</v>
      </c>
      <c r="BA1541" s="24">
        <f t="shared" si="379"/>
        <v>45684</v>
      </c>
      <c r="BB1541" s="24">
        <f t="shared" si="380"/>
        <v>2284.1999999999971</v>
      </c>
      <c r="BD1541" t="s">
        <v>103</v>
      </c>
      <c r="BE1541">
        <v>0</v>
      </c>
      <c r="BG1541" t="s">
        <v>5331</v>
      </c>
      <c r="BI1541" t="s">
        <v>137</v>
      </c>
      <c r="BS1541" t="e">
        <f>_xlfn.XLOOKUP(AV1541,#REF!,#REF!)</f>
        <v>#REF!</v>
      </c>
    </row>
    <row r="1542" spans="2:71" x14ac:dyDescent="0.2">
      <c r="C1542" t="s">
        <v>94</v>
      </c>
      <c r="E1542" t="s">
        <v>4661</v>
      </c>
      <c r="F1542">
        <v>53796</v>
      </c>
      <c r="G1542" t="s">
        <v>4662</v>
      </c>
      <c r="L1542" t="s">
        <v>4616</v>
      </c>
      <c r="O1542" t="s">
        <v>4617</v>
      </c>
      <c r="P1542" t="s">
        <v>99</v>
      </c>
      <c r="Q1542" s="26" t="s">
        <v>4618</v>
      </c>
      <c r="R1542"/>
      <c r="V1542" s="21"/>
      <c r="Z1542"/>
      <c r="AE1542" s="3">
        <v>12403</v>
      </c>
      <c r="AG1542" s="3">
        <f t="shared" si="377"/>
        <v>12403</v>
      </c>
      <c r="AJ1542" s="3">
        <v>33281</v>
      </c>
      <c r="AK1542" t="s">
        <v>132</v>
      </c>
      <c r="AL1542" t="s">
        <v>133</v>
      </c>
      <c r="AM1542" s="23">
        <v>0.05</v>
      </c>
      <c r="AN1542" s="24">
        <f t="shared" si="372"/>
        <v>45684</v>
      </c>
      <c r="AO1542" s="25">
        <f t="shared" si="375"/>
        <v>2284.2000000000003</v>
      </c>
      <c r="AQ1542" s="24"/>
      <c r="AR1542" s="24">
        <f t="shared" si="376"/>
        <v>47968.2</v>
      </c>
      <c r="AS1542" s="24">
        <f t="shared" si="378"/>
        <v>45684</v>
      </c>
      <c r="AT1542" t="s">
        <v>3890</v>
      </c>
      <c r="AU1542" t="s">
        <v>3890</v>
      </c>
      <c r="AV1542" t="s">
        <v>3891</v>
      </c>
      <c r="AX1542" t="s">
        <v>169</v>
      </c>
      <c r="AY1542">
        <v>1</v>
      </c>
      <c r="AZ1542" s="3">
        <f t="shared" si="374"/>
        <v>47968.2</v>
      </c>
      <c r="BA1542" s="24">
        <f t="shared" si="379"/>
        <v>45684</v>
      </c>
      <c r="BB1542" s="24">
        <f t="shared" si="380"/>
        <v>2284.1999999999971</v>
      </c>
      <c r="BD1542" t="s">
        <v>103</v>
      </c>
      <c r="BE1542">
        <v>0</v>
      </c>
      <c r="BG1542" t="s">
        <v>5331</v>
      </c>
      <c r="BI1542" t="s">
        <v>137</v>
      </c>
      <c r="BS1542" t="e">
        <f>_xlfn.XLOOKUP(AV1542,#REF!,#REF!)</f>
        <v>#REF!</v>
      </c>
    </row>
    <row r="1543" spans="2:71" x14ac:dyDescent="0.2">
      <c r="B1543">
        <f>+COUNTIF(F1543:F4715,F1543)</f>
        <v>4</v>
      </c>
      <c r="C1543" t="s">
        <v>94</v>
      </c>
      <c r="E1543" t="s">
        <v>4663</v>
      </c>
      <c r="F1543" t="s">
        <v>4664</v>
      </c>
      <c r="G1543" t="s">
        <v>4665</v>
      </c>
      <c r="H1543" s="1">
        <v>42109</v>
      </c>
      <c r="J1543" t="s">
        <v>4666</v>
      </c>
      <c r="K1543">
        <v>18</v>
      </c>
      <c r="L1543" t="s">
        <v>4667</v>
      </c>
      <c r="M1543" t="s">
        <v>3984</v>
      </c>
      <c r="N1543" t="s">
        <v>4668</v>
      </c>
      <c r="O1543" t="s">
        <v>4669</v>
      </c>
      <c r="P1543" t="s">
        <v>99</v>
      </c>
      <c r="Q1543">
        <v>31</v>
      </c>
      <c r="R1543" s="3">
        <v>368948.37</v>
      </c>
      <c r="S1543" s="3">
        <v>62541.395000000004</v>
      </c>
      <c r="T1543" s="20">
        <v>3.15E-2</v>
      </c>
      <c r="U1543" s="3">
        <v>9381.2092499999999</v>
      </c>
      <c r="V1543" s="21"/>
      <c r="W1543" s="3">
        <v>1478.158533653846</v>
      </c>
      <c r="X1543" s="3">
        <v>0</v>
      </c>
      <c r="Y1543" s="22">
        <v>153.7284875</v>
      </c>
      <c r="Z1543">
        <v>15.75</v>
      </c>
      <c r="AA1543" s="3">
        <v>0</v>
      </c>
      <c r="AB1543" s="3">
        <v>1613.5372512789061</v>
      </c>
      <c r="AC1543" s="3">
        <v>1085.07</v>
      </c>
      <c r="AD1543" s="3">
        <v>76268.84852243276</v>
      </c>
      <c r="AE1543" s="3">
        <v>872.375</v>
      </c>
      <c r="AF1543" s="3">
        <v>0</v>
      </c>
      <c r="AG1543" s="3">
        <v>77141.22352243276</v>
      </c>
      <c r="AM1543" s="23">
        <v>0.05</v>
      </c>
      <c r="AN1543" s="24">
        <f t="shared" si="372"/>
        <v>77141.22352243276</v>
      </c>
      <c r="AO1543" s="3">
        <v>3857.0611761216378</v>
      </c>
      <c r="AP1543" s="3">
        <v>6237</v>
      </c>
      <c r="AQ1543" s="3">
        <v>311.84999999999997</v>
      </c>
      <c r="AR1543" s="3">
        <v>87547.134698554393</v>
      </c>
      <c r="AS1543" s="24">
        <f t="shared" si="378"/>
        <v>83378.22352243276</v>
      </c>
      <c r="AT1543" t="s">
        <v>141</v>
      </c>
      <c r="AU1543" t="s">
        <v>141</v>
      </c>
      <c r="AV1543" t="s">
        <v>142</v>
      </c>
      <c r="AW1543" t="s">
        <v>5299</v>
      </c>
      <c r="AX1543" t="s">
        <v>143</v>
      </c>
      <c r="AY1543">
        <v>67.992199999999997</v>
      </c>
      <c r="AZ1543" s="3">
        <f t="shared" si="374"/>
        <v>1287.6055591458196</v>
      </c>
      <c r="BA1543" s="24">
        <f t="shared" si="379"/>
        <v>83378.22352243276</v>
      </c>
      <c r="BB1543" s="24">
        <f t="shared" si="380"/>
        <v>4168.9111761216336</v>
      </c>
      <c r="BD1543" t="s">
        <v>103</v>
      </c>
      <c r="BE1543" s="31">
        <v>0.21</v>
      </c>
      <c r="BG1543" t="s">
        <v>5306</v>
      </c>
      <c r="BI1543" t="s">
        <v>262</v>
      </c>
      <c r="BN1543" t="s">
        <v>5067</v>
      </c>
      <c r="BO1543" t="s">
        <v>5068</v>
      </c>
      <c r="BP1543" t="s">
        <v>5087</v>
      </c>
      <c r="BS1543" t="e">
        <f>_xlfn.XLOOKUP(AV1543,#REF!,#REF!)</f>
        <v>#REF!</v>
      </c>
    </row>
    <row r="1544" spans="2:71" x14ac:dyDescent="0.2">
      <c r="C1544" t="s">
        <v>94</v>
      </c>
      <c r="E1544" t="s">
        <v>4663</v>
      </c>
      <c r="F1544" t="s">
        <v>4664</v>
      </c>
      <c r="G1544" t="s">
        <v>4665</v>
      </c>
      <c r="H1544" s="1">
        <v>42109</v>
      </c>
      <c r="J1544" t="s">
        <v>4666</v>
      </c>
      <c r="K1544">
        <v>18</v>
      </c>
      <c r="L1544" t="s">
        <v>4667</v>
      </c>
      <c r="M1544" t="s">
        <v>3984</v>
      </c>
      <c r="N1544" t="s">
        <v>4668</v>
      </c>
      <c r="O1544" t="s">
        <v>4669</v>
      </c>
      <c r="P1544" t="s">
        <v>99</v>
      </c>
      <c r="Q1544">
        <v>31</v>
      </c>
      <c r="R1544" s="3">
        <v>1387948.6300000001</v>
      </c>
      <c r="S1544" s="3">
        <v>235274.7716666667</v>
      </c>
      <c r="T1544" s="20">
        <v>0.11849999999999999</v>
      </c>
      <c r="U1544" s="3">
        <v>35291.215750000003</v>
      </c>
      <c r="V1544" s="21"/>
      <c r="W1544" s="3">
        <v>5560.6916266025646</v>
      </c>
      <c r="X1544" s="3">
        <v>0</v>
      </c>
      <c r="Y1544" s="22">
        <v>578.31192916666669</v>
      </c>
      <c r="Z1544">
        <v>59.25</v>
      </c>
      <c r="AA1544" s="3">
        <v>0</v>
      </c>
      <c r="AB1544" s="3">
        <v>6069.973469096838</v>
      </c>
      <c r="AC1544" s="3">
        <v>4081.9300000000003</v>
      </c>
      <c r="AD1544" s="3">
        <v>286916.14444153279</v>
      </c>
      <c r="AE1544" s="3">
        <v>3281.791666666667</v>
      </c>
      <c r="AF1544" s="3">
        <v>0</v>
      </c>
      <c r="AG1544" s="3">
        <v>290197.93610819947</v>
      </c>
      <c r="AM1544" s="23">
        <v>0.05</v>
      </c>
      <c r="AN1544" s="24">
        <f t="shared" si="372"/>
        <v>290197.93610819947</v>
      </c>
      <c r="AO1544" s="3">
        <v>14509.896805409973</v>
      </c>
      <c r="AP1544" s="3">
        <v>23463</v>
      </c>
      <c r="AQ1544" s="3">
        <v>1173.1500000000001</v>
      </c>
      <c r="AR1544" s="3">
        <v>329343.98291360942</v>
      </c>
      <c r="AS1544" s="24">
        <f t="shared" si="378"/>
        <v>313660.93610819947</v>
      </c>
      <c r="AT1544" t="s">
        <v>134</v>
      </c>
      <c r="AU1544" t="s">
        <v>134</v>
      </c>
      <c r="AV1544" t="s">
        <v>135</v>
      </c>
      <c r="AW1544" s="26" t="s">
        <v>4670</v>
      </c>
      <c r="AX1544" t="s">
        <v>136</v>
      </c>
      <c r="AY1544">
        <v>94.088300000000004</v>
      </c>
      <c r="AZ1544" s="3">
        <f t="shared" si="374"/>
        <v>3500.3712779762141</v>
      </c>
      <c r="BA1544" s="24">
        <f t="shared" si="379"/>
        <v>313660.93610819947</v>
      </c>
      <c r="BB1544" s="24">
        <f t="shared" si="380"/>
        <v>15683.046805409947</v>
      </c>
      <c r="BD1544" t="s">
        <v>103</v>
      </c>
      <c r="BE1544" s="31">
        <v>0.79</v>
      </c>
      <c r="BG1544" t="s">
        <v>5305</v>
      </c>
      <c r="BI1544" t="s">
        <v>262</v>
      </c>
      <c r="BN1544" t="s">
        <v>5067</v>
      </c>
      <c r="BO1544" t="s">
        <v>5068</v>
      </c>
      <c r="BP1544" t="s">
        <v>5087</v>
      </c>
      <c r="BS1544" t="e">
        <f>_xlfn.XLOOKUP(AV1544,#REF!,#REF!)</f>
        <v>#REF!</v>
      </c>
    </row>
    <row r="1545" spans="2:71" x14ac:dyDescent="0.2">
      <c r="C1545" t="s">
        <v>94</v>
      </c>
      <c r="E1545" t="s">
        <v>4671</v>
      </c>
      <c r="F1545" t="s">
        <v>4672</v>
      </c>
      <c r="G1545" t="s">
        <v>4673</v>
      </c>
      <c r="H1545" s="1">
        <v>42800</v>
      </c>
      <c r="J1545" t="s">
        <v>151</v>
      </c>
      <c r="K1545">
        <v>16</v>
      </c>
      <c r="L1545" t="s">
        <v>4667</v>
      </c>
      <c r="M1545" t="s">
        <v>3984</v>
      </c>
      <c r="N1545" t="s">
        <v>4668</v>
      </c>
      <c r="O1545" t="s">
        <v>4669</v>
      </c>
      <c r="P1545" t="s">
        <v>99</v>
      </c>
      <c r="Q1545">
        <v>31</v>
      </c>
      <c r="R1545" s="3">
        <v>113528.55</v>
      </c>
      <c r="S1545" s="3">
        <v>19671.424999999999</v>
      </c>
      <c r="T1545" s="20">
        <v>0</v>
      </c>
      <c r="U1545" s="3">
        <v>0</v>
      </c>
      <c r="V1545" s="21"/>
      <c r="W1545" s="3">
        <v>454.8419471153847</v>
      </c>
      <c r="X1545" s="3">
        <v>72.269331597222219</v>
      </c>
      <c r="Y1545" s="22">
        <v>47.303562499999998</v>
      </c>
      <c r="Z1545">
        <v>11.25</v>
      </c>
      <c r="AA1545" s="3">
        <v>4132.05</v>
      </c>
      <c r="AB1545" s="3">
        <v>768.35107203757434</v>
      </c>
      <c r="AC1545" s="3">
        <v>625.04999999999995</v>
      </c>
      <c r="AD1545" s="3">
        <v>25782.540913250177</v>
      </c>
      <c r="AE1545" s="3">
        <v>623.125</v>
      </c>
      <c r="AG1545" s="3">
        <v>26405.665913250177</v>
      </c>
      <c r="AM1545">
        <v>0.05</v>
      </c>
      <c r="AN1545" s="24">
        <f t="shared" si="372"/>
        <v>26405.665913250177</v>
      </c>
      <c r="AO1545" s="3">
        <v>1320.2832956625089</v>
      </c>
      <c r="AP1545" s="3">
        <v>4455</v>
      </c>
      <c r="AQ1545" s="3">
        <v>222.75</v>
      </c>
      <c r="AR1545" s="3">
        <v>32403.699208912687</v>
      </c>
      <c r="AS1545" s="24">
        <f t="shared" si="378"/>
        <v>30860.665913250177</v>
      </c>
      <c r="AT1545" t="s">
        <v>4674</v>
      </c>
      <c r="AU1545" t="s">
        <v>3298</v>
      </c>
      <c r="AV1545" t="s">
        <v>3299</v>
      </c>
      <c r="AW1545">
        <v>7178485</v>
      </c>
      <c r="AX1545" t="s">
        <v>102</v>
      </c>
      <c r="AY1545">
        <v>108.643</v>
      </c>
      <c r="AZ1545" s="3">
        <f t="shared" si="374"/>
        <v>298.25850914382596</v>
      </c>
      <c r="BA1545" s="24">
        <f t="shared" si="379"/>
        <v>30860.665913250177</v>
      </c>
      <c r="BB1545" s="24">
        <f t="shared" si="380"/>
        <v>1543.0332956625098</v>
      </c>
      <c r="BD1545" t="s">
        <v>103</v>
      </c>
      <c r="BE1545">
        <v>0.15</v>
      </c>
      <c r="BG1545" t="s">
        <v>5327</v>
      </c>
      <c r="BI1545" t="s">
        <v>144</v>
      </c>
      <c r="BN1545" t="s">
        <v>5070</v>
      </c>
      <c r="BO1545" t="s">
        <v>4881</v>
      </c>
      <c r="BP1545" t="s">
        <v>5168</v>
      </c>
      <c r="BS1545" t="e">
        <f>_xlfn.XLOOKUP(AV1545,#REF!,#REF!)</f>
        <v>#REF!</v>
      </c>
    </row>
    <row r="1546" spans="2:71" x14ac:dyDescent="0.2">
      <c r="C1546" t="s">
        <v>94</v>
      </c>
      <c r="E1546" t="s">
        <v>4671</v>
      </c>
      <c r="F1546" t="s">
        <v>4672</v>
      </c>
      <c r="G1546" t="s">
        <v>4673</v>
      </c>
      <c r="H1546" s="1">
        <v>42800</v>
      </c>
      <c r="J1546" t="s">
        <v>151</v>
      </c>
      <c r="K1546">
        <v>16</v>
      </c>
      <c r="L1546" t="s">
        <v>4667</v>
      </c>
      <c r="M1546" t="s">
        <v>3984</v>
      </c>
      <c r="N1546" t="s">
        <v>4668</v>
      </c>
      <c r="O1546" t="s">
        <v>4669</v>
      </c>
      <c r="P1546" t="s">
        <v>99</v>
      </c>
      <c r="Q1546">
        <v>31</v>
      </c>
      <c r="R1546" s="3">
        <v>151371.4</v>
      </c>
      <c r="S1546" s="3">
        <v>26228.566666666669</v>
      </c>
      <c r="T1546" s="20">
        <v>0</v>
      </c>
      <c r="U1546" s="3">
        <v>0</v>
      </c>
      <c r="V1546" s="21"/>
      <c r="W1546" s="3">
        <v>606.45592948717956</v>
      </c>
      <c r="X1546" s="3">
        <v>96.359108796296297</v>
      </c>
      <c r="Y1546" s="22">
        <v>63.071416666666664</v>
      </c>
      <c r="Z1546">
        <v>15</v>
      </c>
      <c r="AA1546" s="3">
        <v>5509.4000000000005</v>
      </c>
      <c r="AB1546" s="3">
        <v>1024.4680960500991</v>
      </c>
      <c r="AC1546" s="3">
        <v>833.40000000000009</v>
      </c>
      <c r="AD1546" s="3">
        <v>34376.721217666913</v>
      </c>
      <c r="AE1546" s="3">
        <v>830.83333333333348</v>
      </c>
      <c r="AG1546" s="3">
        <v>35207.554551000248</v>
      </c>
      <c r="AM1546">
        <v>0.05</v>
      </c>
      <c r="AN1546" s="24">
        <f t="shared" si="372"/>
        <v>35207.554551000248</v>
      </c>
      <c r="AO1546" s="3">
        <v>1760.3777275500124</v>
      </c>
      <c r="AP1546" s="3">
        <v>5940</v>
      </c>
      <c r="AQ1546" s="3">
        <v>297</v>
      </c>
      <c r="AR1546" s="3">
        <v>43204.932278550259</v>
      </c>
      <c r="AS1546" s="24">
        <f t="shared" si="378"/>
        <v>41147.554551000248</v>
      </c>
      <c r="AT1546" t="s">
        <v>4674</v>
      </c>
      <c r="AU1546" t="s">
        <v>1880</v>
      </c>
      <c r="AV1546" t="s">
        <v>1328</v>
      </c>
      <c r="AW1546">
        <v>1502348</v>
      </c>
      <c r="AX1546" t="s">
        <v>102</v>
      </c>
      <c r="AY1546">
        <v>108.643</v>
      </c>
      <c r="AZ1546" s="3">
        <f t="shared" si="374"/>
        <v>397.67801219176806</v>
      </c>
      <c r="BA1546" s="24">
        <f t="shared" si="379"/>
        <v>41147.554551000248</v>
      </c>
      <c r="BB1546" s="24">
        <f t="shared" si="380"/>
        <v>2057.3777275500106</v>
      </c>
      <c r="BD1546" t="s">
        <v>103</v>
      </c>
      <c r="BE1546">
        <v>0.2</v>
      </c>
      <c r="BG1546" t="s">
        <v>5319</v>
      </c>
      <c r="BI1546" t="s">
        <v>144</v>
      </c>
      <c r="BN1546" t="s">
        <v>5070</v>
      </c>
      <c r="BO1546" t="s">
        <v>4881</v>
      </c>
      <c r="BP1546" t="s">
        <v>5168</v>
      </c>
      <c r="BS1546" t="e">
        <f>_xlfn.XLOOKUP(AV1546,#REF!,#REF!)</f>
        <v>#REF!</v>
      </c>
    </row>
    <row r="1547" spans="2:71" x14ac:dyDescent="0.2">
      <c r="C1547" t="s">
        <v>94</v>
      </c>
      <c r="E1547" t="s">
        <v>4671</v>
      </c>
      <c r="F1547" t="s">
        <v>4672</v>
      </c>
      <c r="G1547" t="s">
        <v>4673</v>
      </c>
      <c r="H1547" s="1">
        <v>42800</v>
      </c>
      <c r="J1547" t="s">
        <v>151</v>
      </c>
      <c r="K1547">
        <v>16</v>
      </c>
      <c r="L1547" t="s">
        <v>4667</v>
      </c>
      <c r="M1547" t="s">
        <v>3984</v>
      </c>
      <c r="N1547" t="s">
        <v>4668</v>
      </c>
      <c r="O1547" t="s">
        <v>4669</v>
      </c>
      <c r="P1547" t="s">
        <v>99</v>
      </c>
      <c r="Q1547">
        <v>31</v>
      </c>
      <c r="R1547" s="3">
        <v>151371.4</v>
      </c>
      <c r="S1547" s="3">
        <v>26228.566666666669</v>
      </c>
      <c r="T1547" s="20">
        <v>0</v>
      </c>
      <c r="U1547" s="3">
        <v>0</v>
      </c>
      <c r="V1547" s="21"/>
      <c r="W1547" s="3">
        <v>606.45592948717956</v>
      </c>
      <c r="X1547" s="3">
        <v>96.359108796296297</v>
      </c>
      <c r="Y1547" s="22">
        <v>63.071416666666664</v>
      </c>
      <c r="Z1547">
        <v>15</v>
      </c>
      <c r="AA1547" s="3">
        <v>5509.4000000000005</v>
      </c>
      <c r="AB1547" s="3">
        <v>1024.4680960500991</v>
      </c>
      <c r="AC1547" s="3">
        <v>833.40000000000009</v>
      </c>
      <c r="AD1547" s="3">
        <v>34376.721217666913</v>
      </c>
      <c r="AE1547" s="3">
        <v>830.83333333333348</v>
      </c>
      <c r="AG1547" s="3">
        <v>35207.554551000248</v>
      </c>
      <c r="AM1547">
        <v>0.05</v>
      </c>
      <c r="AN1547" s="24">
        <f t="shared" si="372"/>
        <v>35207.554551000248</v>
      </c>
      <c r="AO1547" s="3">
        <v>1760.3777275500124</v>
      </c>
      <c r="AP1547" s="3">
        <v>5940</v>
      </c>
      <c r="AQ1547" s="3">
        <v>297</v>
      </c>
      <c r="AR1547" s="3">
        <v>43204.932278550259</v>
      </c>
      <c r="AS1547" s="24">
        <f t="shared" si="378"/>
        <v>41147.554551000248</v>
      </c>
      <c r="AT1547" t="s">
        <v>4674</v>
      </c>
      <c r="AU1547" t="s">
        <v>1407</v>
      </c>
      <c r="AV1547" t="s">
        <v>1328</v>
      </c>
      <c r="AW1547">
        <v>1501495</v>
      </c>
      <c r="AX1547" t="s">
        <v>102</v>
      </c>
      <c r="AY1547">
        <v>108.643</v>
      </c>
      <c r="AZ1547" s="3">
        <f t="shared" si="374"/>
        <v>397.67801219176806</v>
      </c>
      <c r="BA1547" s="24">
        <f t="shared" si="379"/>
        <v>41147.554551000248</v>
      </c>
      <c r="BB1547" s="24">
        <f t="shared" si="380"/>
        <v>2057.3777275500106</v>
      </c>
      <c r="BD1547" t="s">
        <v>103</v>
      </c>
      <c r="BE1547">
        <v>0.2</v>
      </c>
      <c r="BG1547" t="s">
        <v>5315</v>
      </c>
      <c r="BI1547" t="s">
        <v>144</v>
      </c>
      <c r="BN1547" t="s">
        <v>5070</v>
      </c>
      <c r="BO1547" t="s">
        <v>4881</v>
      </c>
      <c r="BP1547" t="s">
        <v>5168</v>
      </c>
      <c r="BS1547" t="e">
        <f>_xlfn.XLOOKUP(AV1547,#REF!,#REF!)</f>
        <v>#REF!</v>
      </c>
    </row>
    <row r="1548" spans="2:71" x14ac:dyDescent="0.2">
      <c r="C1548" t="s">
        <v>94</v>
      </c>
      <c r="E1548" t="s">
        <v>4671</v>
      </c>
      <c r="F1548" t="s">
        <v>4672</v>
      </c>
      <c r="G1548" t="s">
        <v>4673</v>
      </c>
      <c r="H1548" s="1">
        <v>42800</v>
      </c>
      <c r="J1548" t="s">
        <v>151</v>
      </c>
      <c r="K1548">
        <v>16</v>
      </c>
      <c r="L1548" t="s">
        <v>4667</v>
      </c>
      <c r="M1548" t="s">
        <v>3984</v>
      </c>
      <c r="N1548" t="s">
        <v>4668</v>
      </c>
      <c r="O1548" t="s">
        <v>4669</v>
      </c>
      <c r="P1548" t="s">
        <v>99</v>
      </c>
      <c r="Q1548">
        <v>31</v>
      </c>
      <c r="R1548" s="3">
        <v>75685.7</v>
      </c>
      <c r="S1548" s="3">
        <v>13114.283333333335</v>
      </c>
      <c r="T1548" s="20">
        <v>0</v>
      </c>
      <c r="U1548" s="3">
        <v>0</v>
      </c>
      <c r="V1548" s="21"/>
      <c r="W1548" s="3">
        <v>303.22796474358978</v>
      </c>
      <c r="X1548" s="3">
        <v>48.179554398148149</v>
      </c>
      <c r="Y1548" s="22">
        <v>31.535708333333332</v>
      </c>
      <c r="Z1548">
        <v>7.5</v>
      </c>
      <c r="AA1548" s="3">
        <v>2754.7000000000003</v>
      </c>
      <c r="AB1548" s="3">
        <v>512.23404802504956</v>
      </c>
      <c r="AC1548" s="3">
        <v>416.70000000000005</v>
      </c>
      <c r="AD1548" s="3">
        <v>17188.360608833456</v>
      </c>
      <c r="AE1548" s="3">
        <v>415.41666666666674</v>
      </c>
      <c r="AG1548" s="3">
        <v>17603.777275500124</v>
      </c>
      <c r="AM1548">
        <v>0.05</v>
      </c>
      <c r="AN1548" s="24">
        <f t="shared" si="372"/>
        <v>17603.777275500124</v>
      </c>
      <c r="AO1548" s="3">
        <v>880.18886377500621</v>
      </c>
      <c r="AP1548" s="3">
        <v>2970</v>
      </c>
      <c r="AQ1548" s="3">
        <v>148.5</v>
      </c>
      <c r="AR1548" s="3">
        <v>21602.46613927513</v>
      </c>
      <c r="AS1548" s="24">
        <f t="shared" si="378"/>
        <v>20573.777275500124</v>
      </c>
      <c r="AT1548" t="s">
        <v>4674</v>
      </c>
      <c r="AU1548" t="s">
        <v>2890</v>
      </c>
      <c r="AV1548" t="s">
        <v>1328</v>
      </c>
      <c r="AW1548">
        <v>1502334</v>
      </c>
      <c r="AX1548" t="s">
        <v>102</v>
      </c>
      <c r="AY1548">
        <v>108.643</v>
      </c>
      <c r="AZ1548" s="3">
        <f t="shared" si="374"/>
        <v>198.83900609588403</v>
      </c>
      <c r="BA1548" s="24">
        <f t="shared" si="379"/>
        <v>20573.777275500124</v>
      </c>
      <c r="BB1548" s="24">
        <f t="shared" si="380"/>
        <v>1028.6888637750053</v>
      </c>
      <c r="BD1548" t="s">
        <v>103</v>
      </c>
      <c r="BE1548">
        <v>0.1</v>
      </c>
      <c r="BG1548" t="s">
        <v>5324</v>
      </c>
      <c r="BI1548" t="s">
        <v>144</v>
      </c>
      <c r="BN1548" t="s">
        <v>5070</v>
      </c>
      <c r="BO1548" t="s">
        <v>4881</v>
      </c>
      <c r="BP1548" t="s">
        <v>5168</v>
      </c>
      <c r="BS1548" t="e">
        <f>_xlfn.XLOOKUP(AV1548,#REF!,#REF!)</f>
        <v>#REF!</v>
      </c>
    </row>
    <row r="1549" spans="2:71" x14ac:dyDescent="0.2">
      <c r="C1549" t="s">
        <v>94</v>
      </c>
      <c r="E1549" t="s">
        <v>4671</v>
      </c>
      <c r="F1549" t="s">
        <v>4672</v>
      </c>
      <c r="G1549" t="s">
        <v>4673</v>
      </c>
      <c r="H1549" s="1">
        <v>42800</v>
      </c>
      <c r="J1549" t="s">
        <v>151</v>
      </c>
      <c r="K1549">
        <v>16</v>
      </c>
      <c r="L1549" t="s">
        <v>4667</v>
      </c>
      <c r="M1549" t="s">
        <v>3984</v>
      </c>
      <c r="N1549" t="s">
        <v>4668</v>
      </c>
      <c r="O1549" t="s">
        <v>4669</v>
      </c>
      <c r="P1549" t="s">
        <v>99</v>
      </c>
      <c r="Q1549">
        <v>31</v>
      </c>
      <c r="R1549" s="3">
        <v>75685.7</v>
      </c>
      <c r="S1549" s="3">
        <v>13114.283333333335</v>
      </c>
      <c r="T1549" s="20">
        <v>0</v>
      </c>
      <c r="U1549" s="3">
        <v>0</v>
      </c>
      <c r="V1549" s="21"/>
      <c r="W1549" s="3">
        <v>303.22796474358978</v>
      </c>
      <c r="X1549" s="3">
        <v>48.179554398148149</v>
      </c>
      <c r="Y1549" s="22">
        <v>31.535708333333332</v>
      </c>
      <c r="Z1549">
        <v>7.5</v>
      </c>
      <c r="AA1549" s="3">
        <v>2754.7000000000003</v>
      </c>
      <c r="AB1549" s="3">
        <v>512.23404802504956</v>
      </c>
      <c r="AC1549" s="3">
        <v>416.70000000000005</v>
      </c>
      <c r="AD1549" s="3">
        <v>17188.360608833456</v>
      </c>
      <c r="AE1549" s="3">
        <v>415.41666666666674</v>
      </c>
      <c r="AG1549" s="3">
        <v>17603.777275500124</v>
      </c>
      <c r="AM1549">
        <v>0.05</v>
      </c>
      <c r="AN1549" s="24">
        <f t="shared" si="372"/>
        <v>17603.777275500124</v>
      </c>
      <c r="AO1549" s="3">
        <v>880.18886377500621</v>
      </c>
      <c r="AP1549" s="3">
        <v>2970</v>
      </c>
      <c r="AQ1549" s="3">
        <v>148.5</v>
      </c>
      <c r="AR1549" s="3">
        <v>21602.46613927513</v>
      </c>
      <c r="AS1549" s="24">
        <f t="shared" si="378"/>
        <v>20573.777275500124</v>
      </c>
      <c r="AT1549" t="s">
        <v>4674</v>
      </c>
      <c r="AU1549" t="s">
        <v>3468</v>
      </c>
      <c r="AV1549" t="s">
        <v>1328</v>
      </c>
      <c r="AW1549">
        <v>1501600</v>
      </c>
      <c r="AX1549" t="s">
        <v>102</v>
      </c>
      <c r="AY1549">
        <v>108.643</v>
      </c>
      <c r="AZ1549" s="3">
        <f t="shared" si="374"/>
        <v>198.83900609588403</v>
      </c>
      <c r="BA1549" s="24">
        <f t="shared" si="379"/>
        <v>20573.777275500124</v>
      </c>
      <c r="BB1549" s="24">
        <f t="shared" si="380"/>
        <v>1028.6888637750053</v>
      </c>
      <c r="BD1549" t="s">
        <v>103</v>
      </c>
      <c r="BE1549">
        <v>0.1</v>
      </c>
      <c r="BG1549" t="s">
        <v>5328</v>
      </c>
      <c r="BI1549" t="s">
        <v>144</v>
      </c>
      <c r="BN1549" t="s">
        <v>5070</v>
      </c>
      <c r="BO1549" t="s">
        <v>4881</v>
      </c>
      <c r="BP1549" t="s">
        <v>5168</v>
      </c>
      <c r="BS1549" t="e">
        <f>_xlfn.XLOOKUP(AV1549,#REF!,#REF!)</f>
        <v>#REF!</v>
      </c>
    </row>
    <row r="1550" spans="2:71" x14ac:dyDescent="0.2">
      <c r="C1550" t="s">
        <v>94</v>
      </c>
      <c r="E1550" t="s">
        <v>4671</v>
      </c>
      <c r="F1550" t="s">
        <v>4672</v>
      </c>
      <c r="G1550" t="s">
        <v>4673</v>
      </c>
      <c r="H1550" s="1">
        <v>42800</v>
      </c>
      <c r="J1550" t="s">
        <v>151</v>
      </c>
      <c r="K1550">
        <v>16</v>
      </c>
      <c r="L1550" t="s">
        <v>4667</v>
      </c>
      <c r="M1550" t="s">
        <v>3984</v>
      </c>
      <c r="N1550" t="s">
        <v>4668</v>
      </c>
      <c r="O1550" t="s">
        <v>4669</v>
      </c>
      <c r="P1550" t="s">
        <v>99</v>
      </c>
      <c r="Q1550">
        <v>31</v>
      </c>
      <c r="R1550" s="3">
        <v>75685.7</v>
      </c>
      <c r="S1550" s="3">
        <v>13114.283333333335</v>
      </c>
      <c r="T1550" s="20">
        <v>0</v>
      </c>
      <c r="U1550" s="3">
        <v>0</v>
      </c>
      <c r="V1550" s="21"/>
      <c r="W1550" s="3">
        <v>303.22796474358978</v>
      </c>
      <c r="X1550" s="3">
        <v>48.179554398148149</v>
      </c>
      <c r="Y1550" s="22">
        <v>31.535708333333332</v>
      </c>
      <c r="Z1550">
        <v>7.5</v>
      </c>
      <c r="AA1550" s="3">
        <v>2754.7000000000003</v>
      </c>
      <c r="AB1550" s="3">
        <v>512.23404802504956</v>
      </c>
      <c r="AC1550" s="3">
        <v>416.70000000000005</v>
      </c>
      <c r="AD1550" s="3">
        <v>17188.360608833456</v>
      </c>
      <c r="AE1550" s="3">
        <v>415.41666666666674</v>
      </c>
      <c r="AG1550" s="3">
        <v>17603.777275500124</v>
      </c>
      <c r="AM1550">
        <v>0.05</v>
      </c>
      <c r="AN1550" s="24">
        <f t="shared" si="372"/>
        <v>17603.777275500124</v>
      </c>
      <c r="AO1550" s="3">
        <v>880.18886377500621</v>
      </c>
      <c r="AP1550" s="3">
        <v>2970</v>
      </c>
      <c r="AQ1550" s="3">
        <v>148.5</v>
      </c>
      <c r="AR1550" s="3">
        <v>21602.46613927513</v>
      </c>
      <c r="AS1550" s="24">
        <f t="shared" si="378"/>
        <v>20573.777275500124</v>
      </c>
      <c r="AT1550" t="s">
        <v>4674</v>
      </c>
      <c r="AU1550" t="s">
        <v>2859</v>
      </c>
      <c r="AV1550" t="s">
        <v>1328</v>
      </c>
      <c r="AW1550">
        <v>1502337</v>
      </c>
      <c r="AX1550" t="s">
        <v>102</v>
      </c>
      <c r="AY1550">
        <v>108.643</v>
      </c>
      <c r="AZ1550" s="3">
        <f t="shared" si="374"/>
        <v>198.83900609588403</v>
      </c>
      <c r="BA1550" s="24">
        <f t="shared" si="379"/>
        <v>20573.777275500124</v>
      </c>
      <c r="BB1550" s="24">
        <f t="shared" si="380"/>
        <v>1028.6888637750053</v>
      </c>
      <c r="BD1550" t="s">
        <v>103</v>
      </c>
      <c r="BE1550">
        <v>0.1</v>
      </c>
      <c r="BG1550" t="s">
        <v>5323</v>
      </c>
      <c r="BI1550" t="s">
        <v>144</v>
      </c>
      <c r="BN1550" t="s">
        <v>5070</v>
      </c>
      <c r="BO1550" t="s">
        <v>4881</v>
      </c>
      <c r="BP1550" t="s">
        <v>5168</v>
      </c>
      <c r="BS1550" t="e">
        <f>_xlfn.XLOOKUP(AV1550,#REF!,#REF!)</f>
        <v>#REF!</v>
      </c>
    </row>
    <row r="1551" spans="2:71" x14ac:dyDescent="0.2">
      <c r="C1551" t="s">
        <v>94</v>
      </c>
      <c r="E1551" t="s">
        <v>4671</v>
      </c>
      <c r="F1551" t="s">
        <v>4672</v>
      </c>
      <c r="G1551" t="s">
        <v>4673</v>
      </c>
      <c r="H1551" s="1">
        <v>42800</v>
      </c>
      <c r="J1551" t="s">
        <v>151</v>
      </c>
      <c r="K1551">
        <v>16</v>
      </c>
      <c r="L1551" t="s">
        <v>4667</v>
      </c>
      <c r="M1551" t="s">
        <v>3984</v>
      </c>
      <c r="N1551" t="s">
        <v>4668</v>
      </c>
      <c r="O1551" t="s">
        <v>4669</v>
      </c>
      <c r="P1551" t="s">
        <v>99</v>
      </c>
      <c r="Q1551">
        <v>31</v>
      </c>
      <c r="R1551" s="3">
        <v>113528.55</v>
      </c>
      <c r="S1551" s="3">
        <v>19671.424999999999</v>
      </c>
      <c r="T1551" s="20">
        <v>0</v>
      </c>
      <c r="U1551" s="3">
        <v>0</v>
      </c>
      <c r="V1551" s="21"/>
      <c r="W1551" s="3">
        <v>454.8419471153847</v>
      </c>
      <c r="X1551" s="3">
        <v>72.269331597222219</v>
      </c>
      <c r="Y1551" s="22">
        <v>47.303562499999998</v>
      </c>
      <c r="Z1551">
        <v>11.25</v>
      </c>
      <c r="AA1551" s="3">
        <v>4132.05</v>
      </c>
      <c r="AB1551" s="3">
        <v>768.35107203757434</v>
      </c>
      <c r="AC1551" s="3">
        <v>625.04999999999995</v>
      </c>
      <c r="AD1551" s="3">
        <v>25782.540913250177</v>
      </c>
      <c r="AE1551" s="3">
        <v>623.125</v>
      </c>
      <c r="AG1551" s="3">
        <v>26405.665913250177</v>
      </c>
      <c r="AM1551">
        <v>0.05</v>
      </c>
      <c r="AN1551" s="24">
        <f t="shared" si="372"/>
        <v>26405.665913250177</v>
      </c>
      <c r="AO1551" s="3">
        <v>1320.2832956625089</v>
      </c>
      <c r="AP1551" s="3">
        <v>4455</v>
      </c>
      <c r="AQ1551" s="3">
        <v>222.75</v>
      </c>
      <c r="AR1551" s="3">
        <v>32403.699208912687</v>
      </c>
      <c r="AS1551" s="24">
        <f t="shared" si="378"/>
        <v>30860.665913250177</v>
      </c>
      <c r="AT1551" t="s">
        <v>4674</v>
      </c>
      <c r="AU1551" t="s">
        <v>1327</v>
      </c>
      <c r="AV1551" t="s">
        <v>1328</v>
      </c>
      <c r="AW1551">
        <v>1507756</v>
      </c>
      <c r="AX1551" t="s">
        <v>102</v>
      </c>
      <c r="AY1551">
        <v>108.643</v>
      </c>
      <c r="AZ1551" s="3">
        <f t="shared" si="374"/>
        <v>298.25850914382596</v>
      </c>
      <c r="BA1551" s="24">
        <f t="shared" si="379"/>
        <v>30860.665913250177</v>
      </c>
      <c r="BB1551" s="24">
        <f t="shared" si="380"/>
        <v>1543.0332956625098</v>
      </c>
      <c r="BD1551" t="s">
        <v>103</v>
      </c>
      <c r="BE1551">
        <v>0.15</v>
      </c>
      <c r="BG1551" t="s">
        <v>5314</v>
      </c>
      <c r="BI1551" t="s">
        <v>144</v>
      </c>
      <c r="BN1551" t="s">
        <v>5070</v>
      </c>
      <c r="BO1551" t="s">
        <v>4881</v>
      </c>
      <c r="BP1551" t="s">
        <v>5168</v>
      </c>
      <c r="BS1551" t="e">
        <f>_xlfn.XLOOKUP(AV1551,#REF!,#REF!)</f>
        <v>#REF!</v>
      </c>
    </row>
    <row r="1552" spans="2:71" x14ac:dyDescent="0.2">
      <c r="C1552" t="s">
        <v>94</v>
      </c>
      <c r="E1552" t="s">
        <v>4675</v>
      </c>
      <c r="F1552" t="s">
        <v>4676</v>
      </c>
      <c r="G1552" t="s">
        <v>4677</v>
      </c>
      <c r="H1552" s="1">
        <v>43230</v>
      </c>
      <c r="J1552" t="s">
        <v>4678</v>
      </c>
      <c r="K1552">
        <v>15</v>
      </c>
      <c r="L1552" t="s">
        <v>4667</v>
      </c>
      <c r="M1552" t="s">
        <v>3984</v>
      </c>
      <c r="N1552" t="s">
        <v>4668</v>
      </c>
      <c r="O1552" t="s">
        <v>4669</v>
      </c>
      <c r="P1552" t="s">
        <v>99</v>
      </c>
      <c r="Q1552">
        <v>31</v>
      </c>
      <c r="R1552" s="3">
        <v>284677.5</v>
      </c>
      <c r="S1552" s="3">
        <v>49946.208333333336</v>
      </c>
      <c r="T1552" s="20">
        <v>0</v>
      </c>
      <c r="U1552" s="3">
        <v>0</v>
      </c>
      <c r="V1552" s="21"/>
      <c r="W1552" s="3">
        <v>1140.5348557692307</v>
      </c>
      <c r="X1552" s="3">
        <v>0</v>
      </c>
      <c r="Y1552" s="22">
        <v>118.61562500000001</v>
      </c>
      <c r="Z1552">
        <v>37.5</v>
      </c>
      <c r="AA1552" s="3">
        <v>10361.5</v>
      </c>
      <c r="AB1552" s="3">
        <v>2430.5505578788602</v>
      </c>
      <c r="AC1552" s="3">
        <v>2083.5</v>
      </c>
      <c r="AD1552" s="3">
        <v>66118.409371981426</v>
      </c>
      <c r="AE1552" s="3">
        <v>2077.0833333333335</v>
      </c>
      <c r="AG1552" s="3">
        <v>68195.492705314755</v>
      </c>
      <c r="AM1552">
        <v>0.05</v>
      </c>
      <c r="AN1552" s="24">
        <f t="shared" si="372"/>
        <v>68195.492705314755</v>
      </c>
      <c r="AO1552" s="3">
        <v>3409.7746352657377</v>
      </c>
      <c r="AP1552" s="3">
        <v>14850</v>
      </c>
      <c r="AQ1552" s="3">
        <v>742.5</v>
      </c>
      <c r="AR1552" s="3">
        <v>87197.767340580496</v>
      </c>
      <c r="AS1552" s="24">
        <f t="shared" si="378"/>
        <v>83045.492705314755</v>
      </c>
      <c r="AT1552" t="s">
        <v>4679</v>
      </c>
      <c r="AU1552" t="s">
        <v>3016</v>
      </c>
      <c r="AV1552" t="s">
        <v>3017</v>
      </c>
      <c r="AW1552">
        <v>1951</v>
      </c>
      <c r="AX1552" t="s">
        <v>102</v>
      </c>
      <c r="AY1552">
        <v>108.643</v>
      </c>
      <c r="AZ1552" s="3">
        <f t="shared" si="374"/>
        <v>802.60824296623343</v>
      </c>
      <c r="BA1552" s="24">
        <f t="shared" si="379"/>
        <v>83045.492705314755</v>
      </c>
      <c r="BB1552" s="24">
        <f t="shared" si="380"/>
        <v>4152.2746352657414</v>
      </c>
      <c r="BD1552" t="s">
        <v>103</v>
      </c>
      <c r="BE1552">
        <v>0.5</v>
      </c>
      <c r="BG1552" t="s">
        <v>5325</v>
      </c>
      <c r="BI1552" t="s">
        <v>144</v>
      </c>
      <c r="BN1552" t="s">
        <v>5070</v>
      </c>
      <c r="BO1552" t="s">
        <v>3016</v>
      </c>
      <c r="BP1552" t="s">
        <v>5210</v>
      </c>
      <c r="BS1552" t="e">
        <f>_xlfn.XLOOKUP(AV1552,#REF!,#REF!)</f>
        <v>#REF!</v>
      </c>
    </row>
    <row r="1553" spans="2:71" x14ac:dyDescent="0.2">
      <c r="C1553" t="s">
        <v>94</v>
      </c>
      <c r="E1553" t="s">
        <v>4675</v>
      </c>
      <c r="F1553" t="s">
        <v>4676</v>
      </c>
      <c r="G1553" t="s">
        <v>4677</v>
      </c>
      <c r="H1553" s="1">
        <v>43230</v>
      </c>
      <c r="J1553" t="s">
        <v>4678</v>
      </c>
      <c r="K1553">
        <v>15</v>
      </c>
      <c r="L1553" t="s">
        <v>4667</v>
      </c>
      <c r="M1553" t="s">
        <v>3984</v>
      </c>
      <c r="N1553" t="s">
        <v>4668</v>
      </c>
      <c r="O1553" t="s">
        <v>4669</v>
      </c>
      <c r="P1553" t="s">
        <v>99</v>
      </c>
      <c r="Q1553">
        <v>31</v>
      </c>
      <c r="R1553" s="3">
        <v>284677.5</v>
      </c>
      <c r="S1553" s="3">
        <v>49946.208333333336</v>
      </c>
      <c r="T1553" s="20">
        <v>0</v>
      </c>
      <c r="U1553" s="3">
        <v>0</v>
      </c>
      <c r="V1553" s="21"/>
      <c r="W1553" s="3">
        <v>1140.5348557692307</v>
      </c>
      <c r="X1553" s="3">
        <v>0</v>
      </c>
      <c r="Y1553" s="22">
        <v>118.61562500000001</v>
      </c>
      <c r="Z1553">
        <v>37.5</v>
      </c>
      <c r="AA1553" s="3">
        <v>10361.5</v>
      </c>
      <c r="AB1553" s="3">
        <v>2430.5505578788602</v>
      </c>
      <c r="AC1553" s="3">
        <v>2083.5</v>
      </c>
      <c r="AD1553" s="3">
        <v>66118.409371981426</v>
      </c>
      <c r="AE1553" s="3">
        <v>2077.0833333333335</v>
      </c>
      <c r="AG1553" s="3">
        <v>68195.492705314755</v>
      </c>
      <c r="AM1553">
        <v>0.05</v>
      </c>
      <c r="AN1553" s="24">
        <f t="shared" ref="AN1553:AN1586" si="381">AG1553+AJ1553+AH1553+AI1553</f>
        <v>68195.492705314755</v>
      </c>
      <c r="AO1553" s="3">
        <v>3409.7746352657377</v>
      </c>
      <c r="AP1553" s="3">
        <v>14850</v>
      </c>
      <c r="AQ1553" s="3">
        <v>742.5</v>
      </c>
      <c r="AR1553" s="3">
        <v>87197.767340580496</v>
      </c>
      <c r="AS1553" s="24">
        <f t="shared" si="378"/>
        <v>83045.492705314755</v>
      </c>
      <c r="AT1553" t="s">
        <v>4679</v>
      </c>
      <c r="AU1553" t="s">
        <v>1283</v>
      </c>
      <c r="AV1553" t="s">
        <v>1284</v>
      </c>
      <c r="AW1553">
        <v>375</v>
      </c>
      <c r="AX1553" t="s">
        <v>102</v>
      </c>
      <c r="AY1553">
        <v>108.643</v>
      </c>
      <c r="AZ1553" s="3">
        <f t="shared" si="374"/>
        <v>802.60824296623343</v>
      </c>
      <c r="BA1553" s="24">
        <f t="shared" si="379"/>
        <v>83045.492705314755</v>
      </c>
      <c r="BB1553" s="24">
        <f t="shared" si="380"/>
        <v>4152.2746352657414</v>
      </c>
      <c r="BD1553" t="s">
        <v>103</v>
      </c>
      <c r="BE1553">
        <v>0.5</v>
      </c>
      <c r="BG1553" t="s">
        <v>5313</v>
      </c>
      <c r="BI1553" t="s">
        <v>144</v>
      </c>
      <c r="BN1553" t="s">
        <v>5070</v>
      </c>
      <c r="BO1553" t="s">
        <v>3016</v>
      </c>
      <c r="BP1553" t="s">
        <v>5210</v>
      </c>
      <c r="BS1553" t="e">
        <f>_xlfn.XLOOKUP(AV1553,#REF!,#REF!)</f>
        <v>#REF!</v>
      </c>
    </row>
    <row r="1554" spans="2:71" x14ac:dyDescent="0.2">
      <c r="C1554" t="s">
        <v>94</v>
      </c>
      <c r="E1554" t="s">
        <v>4680</v>
      </c>
      <c r="F1554" t="s">
        <v>4681</v>
      </c>
      <c r="G1554" t="s">
        <v>4682</v>
      </c>
      <c r="H1554" s="1">
        <v>43298</v>
      </c>
      <c r="J1554" t="s">
        <v>151</v>
      </c>
      <c r="K1554">
        <v>16</v>
      </c>
      <c r="L1554" t="s">
        <v>4683</v>
      </c>
      <c r="M1554" t="s">
        <v>3984</v>
      </c>
      <c r="N1554" t="s">
        <v>4668</v>
      </c>
      <c r="O1554" t="s">
        <v>4669</v>
      </c>
      <c r="P1554" t="s">
        <v>99</v>
      </c>
      <c r="Q1554">
        <v>31</v>
      </c>
      <c r="R1554" s="3">
        <v>397294.5</v>
      </c>
      <c r="S1554" s="3">
        <v>68715.708333333328</v>
      </c>
      <c r="T1554" s="20">
        <v>0</v>
      </c>
      <c r="U1554" s="3">
        <v>0</v>
      </c>
      <c r="V1554" s="21"/>
      <c r="W1554" s="3">
        <v>1591.7247596153845</v>
      </c>
      <c r="X1554" s="3">
        <v>919.66319444444457</v>
      </c>
      <c r="Y1554" s="22">
        <v>165.53937500000001</v>
      </c>
      <c r="Z1554">
        <v>37.5</v>
      </c>
      <c r="AA1554" s="3">
        <v>0</v>
      </c>
      <c r="AB1554" s="3">
        <v>3188.1447149079086</v>
      </c>
      <c r="AC1554" s="3">
        <v>2083.5</v>
      </c>
      <c r="AD1554" s="3">
        <v>76701.780377301053</v>
      </c>
      <c r="AE1554" s="3">
        <v>0</v>
      </c>
      <c r="AG1554" s="3">
        <v>76701.780377301053</v>
      </c>
      <c r="AM1554">
        <v>0</v>
      </c>
      <c r="AN1554" s="24">
        <f t="shared" si="381"/>
        <v>76701.780377301053</v>
      </c>
      <c r="AO1554" s="3">
        <v>0</v>
      </c>
      <c r="AP1554" s="3">
        <v>14850</v>
      </c>
      <c r="AQ1554" s="3">
        <v>0</v>
      </c>
      <c r="AR1554" s="3">
        <v>91551.780377301053</v>
      </c>
      <c r="AS1554" s="24">
        <f t="shared" si="378"/>
        <v>91551.780377301053</v>
      </c>
      <c r="AT1554" t="s">
        <v>4684</v>
      </c>
      <c r="AU1554" t="s">
        <v>134</v>
      </c>
      <c r="AV1554" t="s">
        <v>135</v>
      </c>
      <c r="AW1554">
        <v>35082</v>
      </c>
      <c r="AX1554" t="s">
        <v>136</v>
      </c>
      <c r="AY1554">
        <v>94.088300000000004</v>
      </c>
      <c r="AZ1554" s="3">
        <f t="shared" si="374"/>
        <v>973.04107287836052</v>
      </c>
      <c r="BA1554" s="24">
        <f t="shared" si="379"/>
        <v>91551.780377301053</v>
      </c>
      <c r="BB1554" s="24">
        <f t="shared" si="380"/>
        <v>0</v>
      </c>
      <c r="BD1554" t="s">
        <v>103</v>
      </c>
      <c r="BE1554">
        <v>0.5</v>
      </c>
      <c r="BG1554" t="s">
        <v>5305</v>
      </c>
      <c r="BI1554" t="s">
        <v>107</v>
      </c>
      <c r="BN1554" t="s">
        <v>5153</v>
      </c>
      <c r="BO1554" t="s">
        <v>5071</v>
      </c>
      <c r="BP1554" t="s">
        <v>5072</v>
      </c>
      <c r="BS1554" t="e">
        <f>_xlfn.XLOOKUP(AV1554,#REF!,#REF!)</f>
        <v>#REF!</v>
      </c>
    </row>
    <row r="1555" spans="2:71" x14ac:dyDescent="0.2">
      <c r="C1555" t="s">
        <v>94</v>
      </c>
      <c r="E1555" t="s">
        <v>4680</v>
      </c>
      <c r="F1555" t="s">
        <v>4681</v>
      </c>
      <c r="G1555" t="s">
        <v>4682</v>
      </c>
      <c r="H1555" s="1">
        <v>43298</v>
      </c>
      <c r="J1555" t="s">
        <v>151</v>
      </c>
      <c r="K1555">
        <v>16</v>
      </c>
      <c r="L1555" t="s">
        <v>4683</v>
      </c>
      <c r="M1555" t="s">
        <v>3984</v>
      </c>
      <c r="N1555" t="s">
        <v>4668</v>
      </c>
      <c r="O1555" t="s">
        <v>4669</v>
      </c>
      <c r="P1555" t="s">
        <v>99</v>
      </c>
      <c r="Q1555">
        <v>31</v>
      </c>
      <c r="R1555" s="3">
        <v>397294.5</v>
      </c>
      <c r="S1555" s="3">
        <v>68715.708333333328</v>
      </c>
      <c r="T1555" s="20">
        <v>0</v>
      </c>
      <c r="U1555" s="3">
        <v>0</v>
      </c>
      <c r="V1555" s="21"/>
      <c r="W1555" s="3">
        <v>1591.7247596153845</v>
      </c>
      <c r="X1555" s="3">
        <v>919.66319444444457</v>
      </c>
      <c r="Y1555" s="22">
        <v>165.53937500000001</v>
      </c>
      <c r="Z1555">
        <v>37.5</v>
      </c>
      <c r="AA1555" s="3">
        <v>0</v>
      </c>
      <c r="AB1555" s="3">
        <v>3188.1447149079086</v>
      </c>
      <c r="AC1555" s="3">
        <v>2083.5</v>
      </c>
      <c r="AD1555" s="3">
        <v>76701.780377301053</v>
      </c>
      <c r="AE1555" s="3">
        <v>0</v>
      </c>
      <c r="AG1555" s="3">
        <v>76701.780377301053</v>
      </c>
      <c r="AM1555">
        <v>0</v>
      </c>
      <c r="AN1555" s="24">
        <f t="shared" si="381"/>
        <v>76701.780377301053</v>
      </c>
      <c r="AO1555" s="3">
        <v>0</v>
      </c>
      <c r="AP1555" s="3">
        <v>14850</v>
      </c>
      <c r="AQ1555" s="3">
        <v>0</v>
      </c>
      <c r="AR1555" s="3">
        <v>91551.780377301053</v>
      </c>
      <c r="AS1555" s="24">
        <f t="shared" si="378"/>
        <v>91551.780377301053</v>
      </c>
      <c r="AT1555" t="s">
        <v>4684</v>
      </c>
      <c r="AU1555" t="s">
        <v>4685</v>
      </c>
      <c r="AV1555" t="s">
        <v>633</v>
      </c>
      <c r="AW1555" t="s">
        <v>4686</v>
      </c>
      <c r="AX1555" t="s">
        <v>157</v>
      </c>
      <c r="AY1555">
        <v>125.569</v>
      </c>
      <c r="AZ1555" s="3">
        <f t="shared" si="374"/>
        <v>729.09540075417544</v>
      </c>
      <c r="BA1555" s="24">
        <f t="shared" si="379"/>
        <v>91551.780377301053</v>
      </c>
      <c r="BB1555" s="24">
        <f t="shared" si="380"/>
        <v>0</v>
      </c>
      <c r="BD1555" t="s">
        <v>103</v>
      </c>
      <c r="BE1555">
        <v>0.5</v>
      </c>
      <c r="BG1555" t="s">
        <v>5310</v>
      </c>
      <c r="BI1555" t="s">
        <v>107</v>
      </c>
      <c r="BN1555" t="s">
        <v>5153</v>
      </c>
      <c r="BO1555" t="s">
        <v>5071</v>
      </c>
      <c r="BP1555" t="s">
        <v>5072</v>
      </c>
      <c r="BS1555" t="e">
        <f>_xlfn.XLOOKUP(AV1555,#REF!,#REF!)</f>
        <v>#REF!</v>
      </c>
    </row>
    <row r="1556" spans="2:71" x14ac:dyDescent="0.2">
      <c r="C1556" t="s">
        <v>94</v>
      </c>
      <c r="E1556" t="s">
        <v>4687</v>
      </c>
      <c r="F1556" t="s">
        <v>4688</v>
      </c>
      <c r="G1556" t="s">
        <v>4689</v>
      </c>
      <c r="H1556" s="1">
        <v>43332</v>
      </c>
      <c r="J1556" t="s">
        <v>4690</v>
      </c>
      <c r="K1556">
        <v>17</v>
      </c>
      <c r="L1556" t="s">
        <v>4691</v>
      </c>
      <c r="M1556" t="s">
        <v>4444</v>
      </c>
      <c r="N1556" t="s">
        <v>4668</v>
      </c>
      <c r="O1556" t="s">
        <v>4669</v>
      </c>
      <c r="P1556" t="s">
        <v>99</v>
      </c>
      <c r="Q1556">
        <v>31</v>
      </c>
      <c r="R1556" s="3">
        <v>277044.8</v>
      </c>
      <c r="S1556" s="3">
        <v>46174.133333333331</v>
      </c>
      <c r="T1556" s="20">
        <v>0.03</v>
      </c>
      <c r="U1556" s="3">
        <v>6926.12</v>
      </c>
      <c r="V1556" s="21"/>
      <c r="W1556" s="3">
        <v>1109.9551282051282</v>
      </c>
      <c r="X1556" s="3">
        <v>0</v>
      </c>
      <c r="Y1556" s="22">
        <v>115.43533333333333</v>
      </c>
      <c r="Z1556">
        <v>15</v>
      </c>
      <c r="AA1556" s="3">
        <v>0</v>
      </c>
      <c r="AB1556" s="3">
        <v>0</v>
      </c>
      <c r="AC1556" s="3">
        <v>1033.4000000000001</v>
      </c>
      <c r="AD1556" s="3">
        <v>55374.043794871803</v>
      </c>
      <c r="AE1556" s="3">
        <v>1409.3333333333335</v>
      </c>
      <c r="AG1556" s="3">
        <v>56783.377128205138</v>
      </c>
      <c r="AM1556">
        <v>0.1</v>
      </c>
      <c r="AN1556" s="24">
        <f t="shared" si="381"/>
        <v>56783.377128205138</v>
      </c>
      <c r="AO1556" s="3">
        <v>5678.3377128205138</v>
      </c>
      <c r="AP1556" s="3">
        <v>5940</v>
      </c>
      <c r="AQ1556" s="3">
        <v>594</v>
      </c>
      <c r="AR1556" s="24">
        <f>AN1556+AO1556+AP1556+AQ1556</f>
        <v>68995.714841025649</v>
      </c>
      <c r="AS1556" s="24">
        <f t="shared" si="378"/>
        <v>62723.377128205138</v>
      </c>
      <c r="AT1556" t="s">
        <v>4692</v>
      </c>
      <c r="AU1556" t="s">
        <v>174</v>
      </c>
      <c r="AV1556" t="s">
        <v>174</v>
      </c>
      <c r="AW1556" t="s">
        <v>4693</v>
      </c>
      <c r="AX1556" t="s">
        <v>169</v>
      </c>
      <c r="AY1556">
        <v>1</v>
      </c>
      <c r="AZ1556" s="3">
        <f t="shared" si="374"/>
        <v>68995.714841025649</v>
      </c>
      <c r="BA1556" s="24">
        <f t="shared" si="379"/>
        <v>62723.377128205138</v>
      </c>
      <c r="BB1556" s="24">
        <f t="shared" si="380"/>
        <v>6272.3377128205102</v>
      </c>
      <c r="BD1556" t="s">
        <v>170</v>
      </c>
      <c r="BE1556">
        <v>0.2</v>
      </c>
      <c r="BG1556" t="s">
        <v>170</v>
      </c>
      <c r="BI1556" t="s">
        <v>598</v>
      </c>
      <c r="BN1556" t="s">
        <v>5128</v>
      </c>
      <c r="BO1556" t="s">
        <v>5300</v>
      </c>
      <c r="BP1556" t="s">
        <v>5301</v>
      </c>
    </row>
    <row r="1557" spans="2:71" x14ac:dyDescent="0.2">
      <c r="C1557" t="s">
        <v>94</v>
      </c>
      <c r="E1557" t="s">
        <v>4687</v>
      </c>
      <c r="F1557" t="s">
        <v>4688</v>
      </c>
      <c r="G1557" t="s">
        <v>4689</v>
      </c>
      <c r="H1557" s="1">
        <v>43332</v>
      </c>
      <c r="J1557" t="s">
        <v>4690</v>
      </c>
      <c r="K1557">
        <v>17</v>
      </c>
      <c r="L1557" t="s">
        <v>4691</v>
      </c>
      <c r="M1557" t="s">
        <v>4444</v>
      </c>
      <c r="N1557" t="s">
        <v>4668</v>
      </c>
      <c r="O1557" t="s">
        <v>4669</v>
      </c>
      <c r="P1557" t="s">
        <v>99</v>
      </c>
      <c r="Q1557">
        <v>31</v>
      </c>
      <c r="R1557" s="3">
        <v>277044.8</v>
      </c>
      <c r="S1557" s="3">
        <v>46174.133333333331</v>
      </c>
      <c r="T1557" s="20">
        <v>0.03</v>
      </c>
      <c r="U1557" s="3">
        <v>6926.12</v>
      </c>
      <c r="V1557" s="21"/>
      <c r="W1557" s="3">
        <v>1109.9551282051282</v>
      </c>
      <c r="Y1557" s="22">
        <v>115.43533333333333</v>
      </c>
      <c r="Z1557">
        <v>15</v>
      </c>
      <c r="AA1557" s="3">
        <v>0</v>
      </c>
      <c r="AB1557" s="3">
        <v>0</v>
      </c>
      <c r="AC1557" s="3">
        <v>1033.4000000000001</v>
      </c>
      <c r="AD1557" s="3">
        <v>55374.043794871803</v>
      </c>
      <c r="AE1557" s="3">
        <v>1409.3333333333335</v>
      </c>
      <c r="AG1557" s="3">
        <v>56783.377128205138</v>
      </c>
      <c r="AM1557" s="30">
        <v>0.1</v>
      </c>
      <c r="AN1557" s="24">
        <f t="shared" si="381"/>
        <v>56783.377128205138</v>
      </c>
      <c r="AO1557" s="3">
        <v>5678.3377128205138</v>
      </c>
      <c r="AP1557" s="3">
        <v>5940</v>
      </c>
      <c r="AQ1557" s="3">
        <v>594</v>
      </c>
      <c r="AR1557" s="24">
        <f>AN1557+AO1557+AP1557+AQ1557</f>
        <v>68995.714841025649</v>
      </c>
      <c r="AS1557" s="24">
        <f t="shared" si="378"/>
        <v>62723.377128205138</v>
      </c>
      <c r="AT1557" t="s">
        <v>4692</v>
      </c>
      <c r="AU1557" t="s">
        <v>3890</v>
      </c>
      <c r="AV1557" t="s">
        <v>3891</v>
      </c>
      <c r="AW1557" t="s">
        <v>3890</v>
      </c>
      <c r="AX1557" t="s">
        <v>169</v>
      </c>
      <c r="AY1557">
        <v>1</v>
      </c>
      <c r="AZ1557" s="3">
        <f t="shared" si="374"/>
        <v>68995.714841025649</v>
      </c>
      <c r="BA1557" s="24">
        <f t="shared" si="379"/>
        <v>62723.377128205138</v>
      </c>
      <c r="BB1557" s="24">
        <f t="shared" si="380"/>
        <v>6272.3377128205102</v>
      </c>
      <c r="BD1557" t="s">
        <v>103</v>
      </c>
      <c r="BE1557">
        <v>0.2</v>
      </c>
      <c r="BG1557" t="s">
        <v>5331</v>
      </c>
      <c r="BI1557" t="s">
        <v>598</v>
      </c>
      <c r="BN1557" t="s">
        <v>5128</v>
      </c>
      <c r="BO1557" t="s">
        <v>5300</v>
      </c>
      <c r="BP1557" t="s">
        <v>5301</v>
      </c>
      <c r="BS1557" t="e">
        <f>_xlfn.XLOOKUP(AV1557,#REF!,#REF!)</f>
        <v>#REF!</v>
      </c>
    </row>
    <row r="1558" spans="2:71" x14ac:dyDescent="0.2">
      <c r="C1558" t="s">
        <v>94</v>
      </c>
      <c r="E1558" t="s">
        <v>4687</v>
      </c>
      <c r="F1558" t="s">
        <v>4688</v>
      </c>
      <c r="G1558" t="s">
        <v>4689</v>
      </c>
      <c r="H1558" s="1">
        <v>43332</v>
      </c>
      <c r="J1558" t="s">
        <v>4690</v>
      </c>
      <c r="K1558">
        <v>17</v>
      </c>
      <c r="L1558" t="s">
        <v>4691</v>
      </c>
      <c r="M1558" t="s">
        <v>4444</v>
      </c>
      <c r="N1558" t="s">
        <v>4668</v>
      </c>
      <c r="O1558" t="s">
        <v>4669</v>
      </c>
      <c r="P1558" t="s">
        <v>99</v>
      </c>
      <c r="Q1558">
        <v>31</v>
      </c>
      <c r="R1558" s="3">
        <v>831134.4</v>
      </c>
      <c r="S1558" s="3">
        <v>138522.4</v>
      </c>
      <c r="T1558" s="20">
        <v>0.09</v>
      </c>
      <c r="U1558" s="3">
        <v>20778.359999999997</v>
      </c>
      <c r="V1558" s="21"/>
      <c r="W1558" s="3">
        <v>3329.8653846153843</v>
      </c>
      <c r="Y1558" s="22">
        <v>346.30599999999998</v>
      </c>
      <c r="Z1558">
        <v>45</v>
      </c>
      <c r="AA1558" s="3">
        <v>0</v>
      </c>
      <c r="AB1558" s="3">
        <v>0</v>
      </c>
      <c r="AC1558" s="3">
        <v>3100.2</v>
      </c>
      <c r="AD1558" s="3">
        <v>166122.13138461538</v>
      </c>
      <c r="AE1558" s="3">
        <v>4228</v>
      </c>
      <c r="AG1558" s="3">
        <v>170350.13138461541</v>
      </c>
      <c r="AM1558">
        <v>0.1</v>
      </c>
      <c r="AN1558" s="24">
        <f t="shared" si="381"/>
        <v>170350.13138461541</v>
      </c>
      <c r="AO1558" s="3">
        <v>17035.013138461542</v>
      </c>
      <c r="AP1558" s="3">
        <v>17820</v>
      </c>
      <c r="AQ1558" s="3">
        <v>1782</v>
      </c>
      <c r="AR1558" s="3">
        <v>206987.14452307695</v>
      </c>
      <c r="AS1558" s="24">
        <f t="shared" si="378"/>
        <v>188170.13138461541</v>
      </c>
      <c r="AT1558" t="s">
        <v>4692</v>
      </c>
      <c r="AU1558" t="s">
        <v>134</v>
      </c>
      <c r="AV1558" t="s">
        <v>135</v>
      </c>
      <c r="AW1558">
        <v>90326</v>
      </c>
      <c r="AX1558" t="s">
        <v>136</v>
      </c>
      <c r="AY1558">
        <v>94.088300000000004</v>
      </c>
      <c r="AZ1558" s="3">
        <f t="shared" si="374"/>
        <v>2199.9243744767091</v>
      </c>
      <c r="BA1558" s="24">
        <f t="shared" si="379"/>
        <v>188170.13138461541</v>
      </c>
      <c r="BB1558" s="24">
        <f t="shared" si="380"/>
        <v>18817.013138461538</v>
      </c>
      <c r="BD1558" t="s">
        <v>103</v>
      </c>
      <c r="BE1558">
        <v>0.6</v>
      </c>
      <c r="BG1558" t="s">
        <v>5305</v>
      </c>
      <c r="BI1558" t="s">
        <v>598</v>
      </c>
      <c r="BN1558" t="s">
        <v>5128</v>
      </c>
      <c r="BO1558" t="s">
        <v>5300</v>
      </c>
      <c r="BP1558" t="s">
        <v>5301</v>
      </c>
      <c r="BS1558" t="e">
        <f>_xlfn.XLOOKUP(AV1558,#REF!,#REF!)</f>
        <v>#REF!</v>
      </c>
    </row>
    <row r="1559" spans="2:71" x14ac:dyDescent="0.2">
      <c r="C1559" t="s">
        <v>94</v>
      </c>
      <c r="E1559" t="s">
        <v>4694</v>
      </c>
      <c r="F1559" t="s">
        <v>4695</v>
      </c>
      <c r="G1559" s="29" t="s">
        <v>4696</v>
      </c>
      <c r="H1559" s="1">
        <v>43696</v>
      </c>
      <c r="J1559" t="s">
        <v>4697</v>
      </c>
      <c r="K1559">
        <v>14</v>
      </c>
      <c r="L1559" t="s">
        <v>4691</v>
      </c>
      <c r="M1559" t="s">
        <v>4444</v>
      </c>
      <c r="N1559" t="s">
        <v>4668</v>
      </c>
      <c r="O1559" t="s">
        <v>4669</v>
      </c>
      <c r="P1559" t="s">
        <v>99</v>
      </c>
      <c r="Q1559">
        <v>31</v>
      </c>
      <c r="R1559" s="3">
        <v>284936</v>
      </c>
      <c r="S1559" s="3">
        <v>49989.333333333336</v>
      </c>
      <c r="T1559" s="20">
        <v>0.05</v>
      </c>
      <c r="U1559" s="3">
        <v>4998.9333333333343</v>
      </c>
      <c r="V1559" s="21"/>
      <c r="W1559" s="3">
        <v>1141.5705128205129</v>
      </c>
      <c r="X1559" s="3">
        <v>0</v>
      </c>
      <c r="Y1559" s="22">
        <v>118.72333333333334</v>
      </c>
      <c r="Z1559">
        <v>37.5</v>
      </c>
      <c r="AA1559" s="3">
        <v>0</v>
      </c>
      <c r="AB1559" s="3">
        <v>1280.5851200626239</v>
      </c>
      <c r="AC1559" s="3">
        <v>2083.5</v>
      </c>
      <c r="AD1559" s="3">
        <v>59650.145632883141</v>
      </c>
      <c r="AE1559" s="3">
        <v>3523.3333333333335</v>
      </c>
      <c r="AG1559" s="3">
        <v>63173.478966216477</v>
      </c>
      <c r="AM1559" s="30">
        <v>0.1</v>
      </c>
      <c r="AN1559" s="24">
        <f t="shared" si="381"/>
        <v>63173.478966216477</v>
      </c>
      <c r="AO1559" s="3">
        <v>6317.347896621648</v>
      </c>
      <c r="AP1559" s="3">
        <v>14850</v>
      </c>
      <c r="AQ1559" s="3">
        <v>1485</v>
      </c>
      <c r="AR1559" s="24">
        <f>AN1559+AO1559+AP1559+AQ1559</f>
        <v>85825.826862838119</v>
      </c>
      <c r="AS1559" s="24">
        <f t="shared" si="378"/>
        <v>78023.478966216469</v>
      </c>
      <c r="AT1559" t="s">
        <v>4698</v>
      </c>
      <c r="AU1559" t="s">
        <v>174</v>
      </c>
      <c r="AV1559" t="s">
        <v>174</v>
      </c>
      <c r="AW1559" t="s">
        <v>4693</v>
      </c>
      <c r="AX1559" t="s">
        <v>169</v>
      </c>
      <c r="AY1559">
        <v>1</v>
      </c>
      <c r="AZ1559" s="3">
        <f t="shared" si="374"/>
        <v>85825.826862838119</v>
      </c>
      <c r="BA1559" s="24">
        <f t="shared" si="379"/>
        <v>78023.478966216469</v>
      </c>
      <c r="BB1559" s="24">
        <f t="shared" si="380"/>
        <v>7802.3478966216499</v>
      </c>
      <c r="BD1559" t="s">
        <v>170</v>
      </c>
      <c r="BE1559">
        <v>0.5</v>
      </c>
      <c r="BG1559" t="s">
        <v>170</v>
      </c>
      <c r="BI1559" t="s">
        <v>598</v>
      </c>
      <c r="BN1559" t="s">
        <v>5128</v>
      </c>
      <c r="BO1559" t="s">
        <v>4725</v>
      </c>
      <c r="BP1559" t="s">
        <v>4725</v>
      </c>
    </row>
    <row r="1560" spans="2:71" x14ac:dyDescent="0.2">
      <c r="C1560" t="s">
        <v>94</v>
      </c>
      <c r="E1560" t="s">
        <v>4694</v>
      </c>
      <c r="F1560" t="s">
        <v>4695</v>
      </c>
      <c r="G1560" t="s">
        <v>4696</v>
      </c>
      <c r="H1560" s="1">
        <v>43696</v>
      </c>
      <c r="J1560" t="s">
        <v>4697</v>
      </c>
      <c r="K1560">
        <v>14</v>
      </c>
      <c r="L1560" t="s">
        <v>4691</v>
      </c>
      <c r="M1560" t="s">
        <v>4444</v>
      </c>
      <c r="N1560" t="s">
        <v>4668</v>
      </c>
      <c r="O1560" t="s">
        <v>4669</v>
      </c>
      <c r="P1560" t="s">
        <v>99</v>
      </c>
      <c r="Q1560">
        <v>31</v>
      </c>
      <c r="R1560" s="3">
        <v>284936</v>
      </c>
      <c r="S1560" s="3">
        <v>49989.333333333336</v>
      </c>
      <c r="T1560" s="20">
        <v>0.05</v>
      </c>
      <c r="U1560" s="3">
        <v>4998.9333333333343</v>
      </c>
      <c r="V1560" s="21"/>
      <c r="W1560" s="3">
        <v>1141.5705128205129</v>
      </c>
      <c r="X1560" s="3">
        <v>0</v>
      </c>
      <c r="Y1560" s="22">
        <v>118.72333333333334</v>
      </c>
      <c r="Z1560">
        <v>37.5</v>
      </c>
      <c r="AA1560" s="3">
        <v>0</v>
      </c>
      <c r="AB1560" s="3">
        <v>1280.5851200626239</v>
      </c>
      <c r="AC1560" s="3">
        <v>2083.5</v>
      </c>
      <c r="AD1560" s="3">
        <v>59650.145632883141</v>
      </c>
      <c r="AE1560" s="3">
        <v>3523.3333333333335</v>
      </c>
      <c r="AG1560" s="3">
        <v>63173.478966216477</v>
      </c>
      <c r="AM1560" s="30">
        <v>0.1</v>
      </c>
      <c r="AN1560" s="24">
        <f t="shared" si="381"/>
        <v>63173.478966216477</v>
      </c>
      <c r="AO1560" s="3">
        <v>6317.347896621648</v>
      </c>
      <c r="AP1560" s="3">
        <v>14850</v>
      </c>
      <c r="AQ1560" s="3">
        <v>1485</v>
      </c>
      <c r="AR1560" s="24">
        <f>AN1560+AO1560+AP1560+AQ1560</f>
        <v>85825.826862838119</v>
      </c>
      <c r="AS1560" s="24">
        <f t="shared" si="378"/>
        <v>78023.478966216469</v>
      </c>
      <c r="AT1560" t="s">
        <v>4698</v>
      </c>
      <c r="AU1560" t="s">
        <v>3890</v>
      </c>
      <c r="AV1560" t="s">
        <v>3891</v>
      </c>
      <c r="AW1560" t="s">
        <v>3890</v>
      </c>
      <c r="AX1560" t="s">
        <v>169</v>
      </c>
      <c r="AY1560">
        <v>1</v>
      </c>
      <c r="AZ1560" s="3">
        <f t="shared" si="374"/>
        <v>85825.826862838119</v>
      </c>
      <c r="BA1560" s="24">
        <f t="shared" si="379"/>
        <v>78023.478966216469</v>
      </c>
      <c r="BB1560" s="24">
        <f t="shared" si="380"/>
        <v>7802.3478966216499</v>
      </c>
      <c r="BD1560" t="s">
        <v>103</v>
      </c>
      <c r="BE1560">
        <v>0.5</v>
      </c>
      <c r="BG1560" t="s">
        <v>5331</v>
      </c>
      <c r="BI1560" t="s">
        <v>598</v>
      </c>
      <c r="BN1560" t="s">
        <v>5128</v>
      </c>
      <c r="BO1560" t="s">
        <v>4725</v>
      </c>
      <c r="BP1560" t="s">
        <v>4725</v>
      </c>
      <c r="BS1560" t="e">
        <f>_xlfn.XLOOKUP(AV1560,#REF!,#REF!)</f>
        <v>#REF!</v>
      </c>
    </row>
    <row r="1561" spans="2:71" x14ac:dyDescent="0.2">
      <c r="C1561" t="s">
        <v>94</v>
      </c>
      <c r="E1561" t="s">
        <v>4699</v>
      </c>
      <c r="F1561" t="s">
        <v>4700</v>
      </c>
      <c r="G1561" t="s">
        <v>4701</v>
      </c>
      <c r="H1561" s="1">
        <v>44088</v>
      </c>
      <c r="J1561" t="s">
        <v>4702</v>
      </c>
      <c r="K1561">
        <v>13</v>
      </c>
      <c r="L1561" t="s">
        <v>4703</v>
      </c>
      <c r="M1561" t="s">
        <v>293</v>
      </c>
      <c r="N1561" t="s">
        <v>4668</v>
      </c>
      <c r="O1561" t="s">
        <v>4669</v>
      </c>
      <c r="P1561" t="s">
        <v>99</v>
      </c>
      <c r="Q1561">
        <v>31</v>
      </c>
      <c r="R1561" s="3">
        <v>227637.81999999998</v>
      </c>
      <c r="S1561" s="3">
        <v>40839.636666666665</v>
      </c>
      <c r="T1561" s="20">
        <v>0</v>
      </c>
      <c r="U1561" s="3">
        <v>0</v>
      </c>
      <c r="V1561" s="21"/>
      <c r="W1561" s="3">
        <v>912.01049679487164</v>
      </c>
      <c r="X1561" s="3">
        <v>474.24545833333332</v>
      </c>
      <c r="Y1561" s="22">
        <v>94.849091666666652</v>
      </c>
      <c r="Z1561">
        <v>43.5</v>
      </c>
      <c r="AA1561" s="3">
        <v>0</v>
      </c>
      <c r="AB1561" s="3">
        <v>0</v>
      </c>
      <c r="AC1561" s="3">
        <v>2416.8599999999997</v>
      </c>
      <c r="AD1561" s="3">
        <v>44781.101713461532</v>
      </c>
      <c r="AE1561" s="3">
        <v>3298.75</v>
      </c>
      <c r="AG1561" s="3">
        <v>48079.851713461532</v>
      </c>
      <c r="AJ1561" s="3">
        <v>2262.429775821136</v>
      </c>
      <c r="AK1561" t="s">
        <v>289</v>
      </c>
      <c r="AL1561" t="s">
        <v>290</v>
      </c>
      <c r="AM1561">
        <v>8.5000000000000006E-2</v>
      </c>
      <c r="AN1561" s="24">
        <f t="shared" si="381"/>
        <v>50342.281489282672</v>
      </c>
      <c r="AO1561" s="3">
        <v>4279.0939265890274</v>
      </c>
      <c r="AP1561" s="3">
        <v>17226</v>
      </c>
      <c r="AQ1561" s="3">
        <v>1464.21</v>
      </c>
      <c r="AR1561" s="3">
        <v>73311.585415871712</v>
      </c>
      <c r="AS1561" s="24">
        <f t="shared" si="378"/>
        <v>67568.281489282672</v>
      </c>
      <c r="AT1561" t="s">
        <v>4704</v>
      </c>
      <c r="AU1561" t="s">
        <v>134</v>
      </c>
      <c r="AV1561" t="s">
        <v>135</v>
      </c>
      <c r="AW1561">
        <v>90242</v>
      </c>
      <c r="AX1561" t="s">
        <v>136</v>
      </c>
      <c r="AY1561">
        <v>94.088300000000004</v>
      </c>
      <c r="AZ1561" s="3">
        <f t="shared" si="374"/>
        <v>779.17855265608694</v>
      </c>
      <c r="BA1561" s="24">
        <f t="shared" si="379"/>
        <v>67568.281489282672</v>
      </c>
      <c r="BB1561" s="24">
        <f t="shared" si="380"/>
        <v>5743.3039265890402</v>
      </c>
      <c r="BD1561" t="s">
        <v>103</v>
      </c>
      <c r="BE1561">
        <v>0.57999999999999996</v>
      </c>
      <c r="BG1561" t="s">
        <v>5305</v>
      </c>
      <c r="BI1561" t="s">
        <v>312</v>
      </c>
      <c r="BN1561" t="s">
        <v>5111</v>
      </c>
      <c r="BO1561" t="s">
        <v>5061</v>
      </c>
      <c r="BP1561" t="s">
        <v>5062</v>
      </c>
      <c r="BS1561" t="e">
        <f>_xlfn.XLOOKUP(AV1561,#REF!,#REF!)</f>
        <v>#REF!</v>
      </c>
    </row>
    <row r="1562" spans="2:71" x14ac:dyDescent="0.2">
      <c r="C1562" t="s">
        <v>94</v>
      </c>
      <c r="E1562" t="s">
        <v>4699</v>
      </c>
      <c r="F1562" t="s">
        <v>4700</v>
      </c>
      <c r="G1562" t="s">
        <v>4701</v>
      </c>
      <c r="H1562" s="1">
        <v>44088</v>
      </c>
      <c r="J1562" t="s">
        <v>4702</v>
      </c>
      <c r="K1562">
        <v>13</v>
      </c>
      <c r="L1562" t="s">
        <v>4703</v>
      </c>
      <c r="M1562" t="s">
        <v>293</v>
      </c>
      <c r="N1562" t="s">
        <v>4668</v>
      </c>
      <c r="O1562" t="s">
        <v>4669</v>
      </c>
      <c r="P1562" t="s">
        <v>99</v>
      </c>
      <c r="Q1562">
        <v>31</v>
      </c>
      <c r="R1562" s="3">
        <v>164841.18</v>
      </c>
      <c r="S1562" s="3">
        <v>29573.530000000002</v>
      </c>
      <c r="T1562" s="20">
        <v>0</v>
      </c>
      <c r="U1562" s="3">
        <v>0</v>
      </c>
      <c r="V1562" s="21"/>
      <c r="W1562" s="3">
        <v>660.42139423076912</v>
      </c>
      <c r="X1562" s="3">
        <v>343.41912500000001</v>
      </c>
      <c r="Y1562" s="22">
        <v>68.683824999999999</v>
      </c>
      <c r="Z1562">
        <v>31.5</v>
      </c>
      <c r="AA1562" s="3">
        <v>0</v>
      </c>
      <c r="AB1562" s="3">
        <v>0</v>
      </c>
      <c r="AC1562" s="3">
        <v>1750.1399999999999</v>
      </c>
      <c r="AD1562" s="3">
        <v>32427.694344230771</v>
      </c>
      <c r="AE1562" s="3">
        <v>2388.75</v>
      </c>
      <c r="AG1562" s="3">
        <v>34816.444344230767</v>
      </c>
      <c r="AJ1562" s="3">
        <v>1638.3112169739261</v>
      </c>
      <c r="AM1562">
        <v>8.5000000000000006E-2</v>
      </c>
      <c r="AN1562" s="24">
        <f t="shared" si="381"/>
        <v>36454.755561204693</v>
      </c>
      <c r="AO1562" s="3">
        <v>3098.6542227023992</v>
      </c>
      <c r="AP1562" s="3">
        <v>12474</v>
      </c>
      <c r="AQ1562" s="3">
        <v>1060.29</v>
      </c>
      <c r="AR1562" s="3">
        <v>53087.69978390709</v>
      </c>
      <c r="AS1562" s="24">
        <f t="shared" si="378"/>
        <v>48928.755561204693</v>
      </c>
      <c r="AT1562" t="s">
        <v>4704</v>
      </c>
      <c r="AU1562" t="s">
        <v>188</v>
      </c>
      <c r="AV1562" t="s">
        <v>189</v>
      </c>
      <c r="AW1562">
        <v>6391</v>
      </c>
      <c r="AX1562" t="s">
        <v>190</v>
      </c>
      <c r="AY1562">
        <v>65.109899999999996</v>
      </c>
      <c r="AZ1562" s="3">
        <f t="shared" si="374"/>
        <v>815.35526523473527</v>
      </c>
      <c r="BA1562" s="24">
        <f t="shared" si="379"/>
        <v>48928.755561204693</v>
      </c>
      <c r="BB1562" s="24">
        <f t="shared" si="380"/>
        <v>4158.9442227023974</v>
      </c>
      <c r="BD1562" t="s">
        <v>103</v>
      </c>
      <c r="BE1562">
        <v>0.42</v>
      </c>
      <c r="BG1562" t="s">
        <v>5308</v>
      </c>
      <c r="BI1562" t="s">
        <v>312</v>
      </c>
      <c r="BN1562" t="s">
        <v>5111</v>
      </c>
      <c r="BO1562" t="s">
        <v>5061</v>
      </c>
      <c r="BP1562" t="s">
        <v>5062</v>
      </c>
      <c r="BS1562" t="e">
        <f>_xlfn.XLOOKUP(AV1562,#REF!,#REF!)</f>
        <v>#REF!</v>
      </c>
    </row>
    <row r="1563" spans="2:71" x14ac:dyDescent="0.2">
      <c r="B1563">
        <f>+COUNTIF(F1563:F4735,F1563)</f>
        <v>4</v>
      </c>
      <c r="C1563" t="s">
        <v>94</v>
      </c>
      <c r="E1563" t="s">
        <v>4705</v>
      </c>
      <c r="F1563" t="s">
        <v>4706</v>
      </c>
      <c r="G1563" t="s">
        <v>4707</v>
      </c>
      <c r="H1563" s="1">
        <v>44263</v>
      </c>
      <c r="J1563" t="s">
        <v>4708</v>
      </c>
      <c r="K1563">
        <v>12</v>
      </c>
      <c r="L1563" t="s">
        <v>4667</v>
      </c>
      <c r="M1563" t="s">
        <v>3984</v>
      </c>
      <c r="N1563" t="s">
        <v>4668</v>
      </c>
      <c r="O1563" t="s">
        <v>4669</v>
      </c>
      <c r="P1563" t="s">
        <v>99</v>
      </c>
      <c r="Q1563">
        <v>31</v>
      </c>
      <c r="R1563" s="3">
        <v>117212.8</v>
      </c>
      <c r="S1563" s="3">
        <v>21535.466666666667</v>
      </c>
      <c r="T1563" s="20">
        <v>0</v>
      </c>
      <c r="U1563" s="3">
        <v>0</v>
      </c>
      <c r="V1563" s="21"/>
      <c r="W1563" s="3">
        <v>469.60256410256409</v>
      </c>
      <c r="X1563" s="3">
        <v>271.32592592592596</v>
      </c>
      <c r="Y1563" s="22">
        <v>48.838666666666668</v>
      </c>
      <c r="Z1563">
        <v>30</v>
      </c>
      <c r="AA1563" s="3">
        <v>0</v>
      </c>
      <c r="AB1563" s="3">
        <v>0</v>
      </c>
      <c r="AC1563" s="3">
        <v>1666.8000000000002</v>
      </c>
      <c r="AD1563" s="3">
        <v>24022.03382336182</v>
      </c>
      <c r="AE1563" s="3">
        <v>1661.666666666667</v>
      </c>
      <c r="AG1563" s="3">
        <v>25683.700490028488</v>
      </c>
      <c r="AM1563">
        <v>0.05</v>
      </c>
      <c r="AN1563" s="24">
        <f t="shared" si="381"/>
        <v>25683.700490028488</v>
      </c>
      <c r="AO1563" s="3">
        <v>1284.1850245014246</v>
      </c>
      <c r="AP1563" s="3">
        <v>11880</v>
      </c>
      <c r="AQ1563" s="3">
        <v>594</v>
      </c>
      <c r="AR1563" s="3">
        <v>39441.885514529917</v>
      </c>
      <c r="AS1563" s="24">
        <f t="shared" si="378"/>
        <v>37563.700490028488</v>
      </c>
      <c r="AT1563" t="s">
        <v>141</v>
      </c>
      <c r="AU1563" t="s">
        <v>141</v>
      </c>
      <c r="AV1563" t="s">
        <v>142</v>
      </c>
      <c r="AW1563">
        <v>2933</v>
      </c>
      <c r="AX1563" t="s">
        <v>143</v>
      </c>
      <c r="AY1563">
        <v>67.992199999999997</v>
      </c>
      <c r="AZ1563" s="3">
        <f t="shared" si="374"/>
        <v>580.09426837975411</v>
      </c>
      <c r="BA1563" s="24">
        <f t="shared" si="379"/>
        <v>37563.700490028488</v>
      </c>
      <c r="BB1563" s="24">
        <f t="shared" si="380"/>
        <v>1878.1850245014284</v>
      </c>
      <c r="BD1563" t="s">
        <v>103</v>
      </c>
      <c r="BE1563">
        <v>0.4</v>
      </c>
      <c r="BG1563" t="s">
        <v>5306</v>
      </c>
      <c r="BI1563" t="s">
        <v>107</v>
      </c>
      <c r="BN1563" t="s">
        <v>5214</v>
      </c>
      <c r="BO1563" t="s">
        <v>188</v>
      </c>
      <c r="BP1563" t="s">
        <v>5107</v>
      </c>
      <c r="BS1563" t="e">
        <f>_xlfn.XLOOKUP(AV1563,#REF!,#REF!)</f>
        <v>#REF!</v>
      </c>
    </row>
    <row r="1564" spans="2:71" x14ac:dyDescent="0.2">
      <c r="C1564" t="s">
        <v>94</v>
      </c>
      <c r="E1564" t="s">
        <v>4705</v>
      </c>
      <c r="F1564" t="s">
        <v>4706</v>
      </c>
      <c r="G1564" t="s">
        <v>4707</v>
      </c>
      <c r="H1564" s="1">
        <v>44263</v>
      </c>
      <c r="J1564" t="s">
        <v>4708</v>
      </c>
      <c r="K1564">
        <v>12</v>
      </c>
      <c r="L1564" t="s">
        <v>4667</v>
      </c>
      <c r="M1564" t="s">
        <v>3984</v>
      </c>
      <c r="N1564" t="s">
        <v>4668</v>
      </c>
      <c r="O1564" t="s">
        <v>4669</v>
      </c>
      <c r="P1564" t="s">
        <v>99</v>
      </c>
      <c r="Q1564">
        <v>31</v>
      </c>
      <c r="R1564" s="3">
        <v>175819.19999999998</v>
      </c>
      <c r="S1564" s="3">
        <v>32303.199999999997</v>
      </c>
      <c r="T1564" s="20">
        <v>0</v>
      </c>
      <c r="U1564" s="3">
        <v>0</v>
      </c>
      <c r="V1564" s="21"/>
      <c r="W1564" s="3">
        <v>704.40384615384608</v>
      </c>
      <c r="X1564" s="3">
        <v>406.98888888888894</v>
      </c>
      <c r="Y1564" s="22">
        <v>73.257999999999996</v>
      </c>
      <c r="Z1564">
        <v>45</v>
      </c>
      <c r="AA1564" s="3">
        <v>0</v>
      </c>
      <c r="AB1564" s="3">
        <v>0</v>
      </c>
      <c r="AC1564" s="3">
        <v>2500.1999999999998</v>
      </c>
      <c r="AD1564" s="3">
        <v>36033.050735042729</v>
      </c>
      <c r="AE1564" s="3">
        <v>2492.5</v>
      </c>
      <c r="AG1564" s="3">
        <v>38525.550735042729</v>
      </c>
      <c r="AM1564">
        <v>0.05</v>
      </c>
      <c r="AN1564" s="24">
        <f t="shared" si="381"/>
        <v>38525.550735042729</v>
      </c>
      <c r="AO1564" s="3">
        <v>1926.2775367521365</v>
      </c>
      <c r="AP1564" s="3">
        <v>17820</v>
      </c>
      <c r="AQ1564" s="3">
        <v>891</v>
      </c>
      <c r="AR1564" s="3">
        <v>59162.828271794868</v>
      </c>
      <c r="AS1564" s="24">
        <f t="shared" si="378"/>
        <v>56345.550735042729</v>
      </c>
      <c r="AT1564" t="s">
        <v>188</v>
      </c>
      <c r="AU1564" t="s">
        <v>188</v>
      </c>
      <c r="AV1564" t="s">
        <v>189</v>
      </c>
      <c r="AW1564">
        <v>5220</v>
      </c>
      <c r="AX1564" t="s">
        <v>190</v>
      </c>
      <c r="AY1564">
        <v>65.109899999999996</v>
      </c>
      <c r="AZ1564" s="3">
        <f t="shared" si="374"/>
        <v>908.66102193053393</v>
      </c>
      <c r="BA1564" s="24">
        <f t="shared" si="379"/>
        <v>56345.550735042729</v>
      </c>
      <c r="BB1564" s="24">
        <f t="shared" si="380"/>
        <v>2817.277536752139</v>
      </c>
      <c r="BD1564" t="s">
        <v>103</v>
      </c>
      <c r="BE1564">
        <v>0.6</v>
      </c>
      <c r="BG1564" t="s">
        <v>5308</v>
      </c>
      <c r="BI1564" t="s">
        <v>107</v>
      </c>
      <c r="BN1564" t="s">
        <v>5214</v>
      </c>
      <c r="BO1564" t="s">
        <v>188</v>
      </c>
      <c r="BP1564" t="s">
        <v>5107</v>
      </c>
      <c r="BS1564" t="e">
        <f>_xlfn.XLOOKUP(AV1564,#REF!,#REF!)</f>
        <v>#REF!</v>
      </c>
    </row>
    <row r="1565" spans="2:71" x14ac:dyDescent="0.2">
      <c r="C1565" t="s">
        <v>94</v>
      </c>
      <c r="E1565" t="s">
        <v>4709</v>
      </c>
      <c r="F1565" t="s">
        <v>4710</v>
      </c>
      <c r="G1565" t="s">
        <v>4711</v>
      </c>
      <c r="H1565" s="1">
        <v>44417</v>
      </c>
      <c r="J1565" t="s">
        <v>4678</v>
      </c>
      <c r="K1565">
        <v>15</v>
      </c>
      <c r="L1565" t="s">
        <v>4703</v>
      </c>
      <c r="M1565" t="s">
        <v>293</v>
      </c>
      <c r="N1565" t="s">
        <v>4668</v>
      </c>
      <c r="O1565" t="s">
        <v>4669</v>
      </c>
      <c r="P1565" t="s">
        <v>99</v>
      </c>
      <c r="Q1565">
        <v>31</v>
      </c>
      <c r="R1565" s="3">
        <v>572024.4</v>
      </c>
      <c r="S1565" s="3">
        <v>98337.35</v>
      </c>
      <c r="T1565" s="20">
        <v>0</v>
      </c>
      <c r="U1565" s="3">
        <v>0</v>
      </c>
      <c r="V1565" s="21"/>
      <c r="W1565" s="3">
        <v>2291.7644230769229</v>
      </c>
      <c r="X1565" s="3">
        <v>1324.1305555555557</v>
      </c>
      <c r="Y1565" s="22">
        <v>238.34350000000001</v>
      </c>
      <c r="Z1565">
        <v>45</v>
      </c>
      <c r="AA1565" s="3">
        <v>0</v>
      </c>
      <c r="AB1565" s="3">
        <v>0</v>
      </c>
      <c r="AC1565" s="3">
        <v>2500.1999999999998</v>
      </c>
      <c r="AD1565" s="3">
        <v>104736.78847863249</v>
      </c>
      <c r="AE1565" s="3">
        <v>3412.5</v>
      </c>
      <c r="AG1565" s="3">
        <v>108149.28847863249</v>
      </c>
      <c r="AJ1565" s="3">
        <v>2340.4445956770373</v>
      </c>
      <c r="AK1565" t="s">
        <v>289</v>
      </c>
      <c r="AL1565" t="s">
        <v>290</v>
      </c>
      <c r="AM1565">
        <v>8.5000000000000006E-2</v>
      </c>
      <c r="AN1565" s="24">
        <f t="shared" si="381"/>
        <v>110489.73307430952</v>
      </c>
      <c r="AO1565" s="3">
        <v>9391.6273113163097</v>
      </c>
      <c r="AP1565" s="3">
        <v>17820</v>
      </c>
      <c r="AQ1565" s="3">
        <v>1514.7</v>
      </c>
      <c r="AR1565" s="3">
        <v>139216.06038562584</v>
      </c>
      <c r="AS1565" s="24">
        <f t="shared" si="378"/>
        <v>128309.73307430952</v>
      </c>
      <c r="AT1565" t="s">
        <v>4712</v>
      </c>
      <c r="AU1565" t="s">
        <v>771</v>
      </c>
      <c r="AV1565" t="s">
        <v>772</v>
      </c>
      <c r="AW1565">
        <v>1116</v>
      </c>
      <c r="AX1565" t="s">
        <v>102</v>
      </c>
      <c r="AY1565">
        <v>108.643</v>
      </c>
      <c r="AZ1565" s="3">
        <f t="shared" si="374"/>
        <v>1281.4084698105339</v>
      </c>
      <c r="BA1565" s="24">
        <f t="shared" si="379"/>
        <v>128309.73307430952</v>
      </c>
      <c r="BB1565" s="24">
        <f t="shared" si="380"/>
        <v>10906.327311316316</v>
      </c>
      <c r="BD1565" t="s">
        <v>103</v>
      </c>
      <c r="BE1565">
        <v>0.6</v>
      </c>
      <c r="BG1565" t="s">
        <v>5311</v>
      </c>
      <c r="BI1565" t="s">
        <v>312</v>
      </c>
      <c r="BN1565" t="s">
        <v>5109</v>
      </c>
      <c r="BO1565" t="s">
        <v>5061</v>
      </c>
      <c r="BP1565" t="s">
        <v>5062</v>
      </c>
      <c r="BS1565" t="e">
        <f>_xlfn.XLOOKUP(AV1565,#REF!,#REF!)</f>
        <v>#REF!</v>
      </c>
    </row>
    <row r="1566" spans="2:71" x14ac:dyDescent="0.2">
      <c r="C1566" t="s">
        <v>94</v>
      </c>
      <c r="E1566" t="s">
        <v>4709</v>
      </c>
      <c r="F1566" t="s">
        <v>4710</v>
      </c>
      <c r="G1566" t="s">
        <v>4711</v>
      </c>
      <c r="H1566" s="1">
        <v>44417</v>
      </c>
      <c r="J1566" t="s">
        <v>4678</v>
      </c>
      <c r="K1566">
        <v>15</v>
      </c>
      <c r="L1566" t="s">
        <v>4703</v>
      </c>
      <c r="M1566" t="s">
        <v>293</v>
      </c>
      <c r="N1566" t="s">
        <v>4668</v>
      </c>
      <c r="O1566" t="s">
        <v>4669</v>
      </c>
      <c r="P1566" t="s">
        <v>99</v>
      </c>
      <c r="Q1566">
        <v>31</v>
      </c>
      <c r="R1566" s="3">
        <v>381349.60000000003</v>
      </c>
      <c r="S1566" s="3">
        <v>65558.233333333337</v>
      </c>
      <c r="T1566" s="20">
        <v>0</v>
      </c>
      <c r="U1566" s="3">
        <v>0</v>
      </c>
      <c r="V1566" s="21"/>
      <c r="W1566" s="3">
        <v>1527.8429487179487</v>
      </c>
      <c r="X1566" s="3">
        <v>882.75370370370388</v>
      </c>
      <c r="Y1566" s="22">
        <v>158.89566666666667</v>
      </c>
      <c r="Z1566">
        <v>30</v>
      </c>
      <c r="AA1566" s="3">
        <v>0</v>
      </c>
      <c r="AB1566" s="3">
        <v>0</v>
      </c>
      <c r="AC1566" s="3">
        <v>1666.8000000000002</v>
      </c>
      <c r="AD1566" s="3">
        <v>69824.525652421667</v>
      </c>
      <c r="AE1566" s="3">
        <v>2275</v>
      </c>
      <c r="AG1566" s="3">
        <v>72099.525652421667</v>
      </c>
      <c r="AJ1566" s="3">
        <v>1560.2963971180252</v>
      </c>
      <c r="AM1566">
        <v>8.5000000000000006E-2</v>
      </c>
      <c r="AN1566" s="24">
        <f t="shared" si="381"/>
        <v>73659.822049539696</v>
      </c>
      <c r="AO1566" s="3">
        <v>6261.0848742108747</v>
      </c>
      <c r="AP1566" s="3">
        <v>11880</v>
      </c>
      <c r="AQ1566" s="3">
        <v>1009.8000000000001</v>
      </c>
      <c r="AR1566" s="3">
        <v>92810.706923750578</v>
      </c>
      <c r="AS1566" s="24">
        <f t="shared" si="378"/>
        <v>85539.822049539696</v>
      </c>
      <c r="AT1566" t="s">
        <v>4712</v>
      </c>
      <c r="AU1566" t="s">
        <v>4713</v>
      </c>
      <c r="AV1566" t="s">
        <v>2251</v>
      </c>
      <c r="AW1566" t="s">
        <v>4714</v>
      </c>
      <c r="AX1566" t="s">
        <v>102</v>
      </c>
      <c r="AY1566">
        <v>108.643</v>
      </c>
      <c r="AZ1566" s="3">
        <f t="shared" si="374"/>
        <v>854.27231320702276</v>
      </c>
      <c r="BA1566" s="24">
        <f t="shared" si="379"/>
        <v>85539.822049539696</v>
      </c>
      <c r="BB1566" s="24">
        <f t="shared" si="380"/>
        <v>7270.8848742108821</v>
      </c>
      <c r="BD1566" t="s">
        <v>103</v>
      </c>
      <c r="BE1566">
        <v>0.4</v>
      </c>
      <c r="BG1566" t="s">
        <v>5320</v>
      </c>
      <c r="BI1566" t="s">
        <v>312</v>
      </c>
      <c r="BN1566" t="s">
        <v>5109</v>
      </c>
      <c r="BO1566" t="s">
        <v>5061</v>
      </c>
      <c r="BP1566" t="s">
        <v>5062</v>
      </c>
      <c r="BS1566" t="e">
        <f>_xlfn.XLOOKUP(AV1566,#REF!,#REF!)</f>
        <v>#REF!</v>
      </c>
    </row>
    <row r="1567" spans="2:71" x14ac:dyDescent="0.2">
      <c r="C1567" t="s">
        <v>94</v>
      </c>
      <c r="E1567" t="s">
        <v>4715</v>
      </c>
      <c r="F1567" t="s">
        <v>4716</v>
      </c>
      <c r="G1567" t="s">
        <v>4717</v>
      </c>
      <c r="H1567" s="1">
        <v>44452</v>
      </c>
      <c r="J1567" t="s">
        <v>4666</v>
      </c>
      <c r="K1567">
        <v>18</v>
      </c>
      <c r="L1567" t="s">
        <v>4667</v>
      </c>
      <c r="M1567" t="s">
        <v>3984</v>
      </c>
      <c r="N1567" t="s">
        <v>4668</v>
      </c>
      <c r="O1567" t="s">
        <v>4669</v>
      </c>
      <c r="P1567" t="s">
        <v>99</v>
      </c>
      <c r="Q1567">
        <v>31</v>
      </c>
      <c r="R1567" s="3">
        <v>955887.55999999994</v>
      </c>
      <c r="S1567" s="3">
        <v>162214.59333333332</v>
      </c>
      <c r="T1567" s="20">
        <v>8.6999999999999994E-2</v>
      </c>
      <c r="U1567" s="3">
        <v>24332.188999999995</v>
      </c>
      <c r="V1567" s="21"/>
      <c r="W1567" s="3">
        <v>3829.6777243589745</v>
      </c>
      <c r="X1567" s="3">
        <v>2212.7026851851851</v>
      </c>
      <c r="Y1567" s="22">
        <v>398.28648333333331</v>
      </c>
      <c r="Z1567">
        <v>43.5</v>
      </c>
      <c r="AA1567" s="3">
        <v>0</v>
      </c>
      <c r="AB1567" s="3">
        <v>0</v>
      </c>
      <c r="AC1567" s="3">
        <v>2996.8599999999997</v>
      </c>
      <c r="AD1567" s="3">
        <v>196027.80922621078</v>
      </c>
      <c r="AE1567" s="3">
        <v>2409.4166666666665</v>
      </c>
      <c r="AG1567" s="3">
        <v>198437.22589287744</v>
      </c>
      <c r="AM1567">
        <v>0.05</v>
      </c>
      <c r="AN1567" s="24">
        <f t="shared" si="381"/>
        <v>198437.22589287744</v>
      </c>
      <c r="AO1567" s="3">
        <v>9921.8612946438734</v>
      </c>
      <c r="AP1567" s="3">
        <v>17226</v>
      </c>
      <c r="AQ1567" s="3">
        <v>861.30000000000007</v>
      </c>
      <c r="AR1567" s="3">
        <v>226446.38718752129</v>
      </c>
      <c r="AS1567" s="24">
        <f t="shared" si="378"/>
        <v>215663.22589287744</v>
      </c>
      <c r="AT1567" t="s">
        <v>4718</v>
      </c>
      <c r="AU1567" t="s">
        <v>188</v>
      </c>
      <c r="AV1567" t="s">
        <v>189</v>
      </c>
      <c r="AW1567">
        <v>5220</v>
      </c>
      <c r="AX1567" t="s">
        <v>190</v>
      </c>
      <c r="AY1567">
        <v>65.109899999999996</v>
      </c>
      <c r="AZ1567" s="3">
        <f t="shared" si="374"/>
        <v>3477.9102285139634</v>
      </c>
      <c r="BA1567" s="24">
        <f t="shared" si="379"/>
        <v>215663.22589287744</v>
      </c>
      <c r="BB1567" s="24">
        <f t="shared" si="380"/>
        <v>10783.161294643854</v>
      </c>
      <c r="BD1567" t="s">
        <v>103</v>
      </c>
      <c r="BE1567">
        <v>0.57999999999999996</v>
      </c>
      <c r="BG1567" t="s">
        <v>5308</v>
      </c>
      <c r="BI1567" t="s">
        <v>144</v>
      </c>
      <c r="BN1567" t="s">
        <v>5070</v>
      </c>
      <c r="BO1567" t="s">
        <v>5082</v>
      </c>
      <c r="BP1567" t="s">
        <v>5102</v>
      </c>
      <c r="BS1567" t="e">
        <f>_xlfn.XLOOKUP(AV1567,#REF!,#REF!)</f>
        <v>#REF!</v>
      </c>
    </row>
    <row r="1568" spans="2:71" x14ac:dyDescent="0.2">
      <c r="C1568" t="s">
        <v>94</v>
      </c>
      <c r="E1568" t="s">
        <v>4715</v>
      </c>
      <c r="F1568" t="s">
        <v>4716</v>
      </c>
      <c r="G1568" t="s">
        <v>4717</v>
      </c>
      <c r="H1568" s="1">
        <v>44452</v>
      </c>
      <c r="J1568" t="s">
        <v>4666</v>
      </c>
      <c r="K1568">
        <v>18</v>
      </c>
      <c r="L1568" t="s">
        <v>4667</v>
      </c>
      <c r="M1568" t="s">
        <v>3984</v>
      </c>
      <c r="N1568" t="s">
        <v>4668</v>
      </c>
      <c r="O1568" t="s">
        <v>4669</v>
      </c>
      <c r="P1568" t="s">
        <v>99</v>
      </c>
      <c r="Q1568">
        <v>31</v>
      </c>
      <c r="R1568" s="3">
        <v>247212.3</v>
      </c>
      <c r="S1568" s="3">
        <v>41952.049999999996</v>
      </c>
      <c r="T1568" s="20">
        <v>2.2499999999999999E-2</v>
      </c>
      <c r="U1568" s="3">
        <v>6292.807499999999</v>
      </c>
      <c r="V1568" s="21"/>
      <c r="W1568" s="3">
        <v>990.43389423076928</v>
      </c>
      <c r="X1568" s="3">
        <v>572.25069444444443</v>
      </c>
      <c r="Y1568" s="22">
        <v>103.00512499999999</v>
      </c>
      <c r="Z1568">
        <v>11.25</v>
      </c>
      <c r="AA1568" s="3">
        <v>0</v>
      </c>
      <c r="AB1568" s="3">
        <v>0</v>
      </c>
      <c r="AC1568" s="3">
        <v>775.05</v>
      </c>
      <c r="AD1568" s="3">
        <v>50696.847213675217</v>
      </c>
      <c r="AE1568" s="3">
        <v>623.125</v>
      </c>
      <c r="AG1568" s="3">
        <v>51319.972213675217</v>
      </c>
      <c r="AM1568">
        <v>0.05</v>
      </c>
      <c r="AN1568" s="24">
        <f t="shared" si="381"/>
        <v>51319.972213675217</v>
      </c>
      <c r="AO1568" s="3">
        <v>2565.9986106837609</v>
      </c>
      <c r="AP1568" s="3">
        <v>4455</v>
      </c>
      <c r="AQ1568" s="3">
        <v>222.75</v>
      </c>
      <c r="AR1568" s="3">
        <v>58563.720824358978</v>
      </c>
      <c r="AS1568" s="24">
        <f t="shared" si="378"/>
        <v>55774.972213675217</v>
      </c>
      <c r="AT1568" t="s">
        <v>4718</v>
      </c>
      <c r="AU1568" t="s">
        <v>3298</v>
      </c>
      <c r="AV1568" t="s">
        <v>3299</v>
      </c>
      <c r="AW1568">
        <v>7178485</v>
      </c>
      <c r="AX1568" t="s">
        <v>102</v>
      </c>
      <c r="AY1568">
        <v>108.643</v>
      </c>
      <c r="AZ1568" s="3">
        <f t="shared" si="374"/>
        <v>539.04734611856247</v>
      </c>
      <c r="BA1568" s="24">
        <f t="shared" si="379"/>
        <v>55774.972213675217</v>
      </c>
      <c r="BB1568" s="24">
        <f t="shared" si="380"/>
        <v>2788.7486106837605</v>
      </c>
      <c r="BD1568" t="s">
        <v>103</v>
      </c>
      <c r="BE1568">
        <v>0.15</v>
      </c>
      <c r="BG1568" t="s">
        <v>5327</v>
      </c>
      <c r="BI1568" t="s">
        <v>144</v>
      </c>
      <c r="BN1568" t="s">
        <v>5070</v>
      </c>
      <c r="BO1568" t="s">
        <v>5082</v>
      </c>
      <c r="BP1568" t="s">
        <v>5102</v>
      </c>
      <c r="BS1568" t="e">
        <f>_xlfn.XLOOKUP(AV1568,#REF!,#REF!)</f>
        <v>#REF!</v>
      </c>
    </row>
    <row r="1569" spans="3:71" x14ac:dyDescent="0.2">
      <c r="C1569" t="s">
        <v>94</v>
      </c>
      <c r="E1569" t="s">
        <v>4715</v>
      </c>
      <c r="F1569" t="s">
        <v>4716</v>
      </c>
      <c r="G1569" t="s">
        <v>4717</v>
      </c>
      <c r="H1569" s="1">
        <v>44452</v>
      </c>
      <c r="J1569" t="s">
        <v>4666</v>
      </c>
      <c r="K1569">
        <v>18</v>
      </c>
      <c r="L1569" t="s">
        <v>4667</v>
      </c>
      <c r="M1569" t="s">
        <v>3984</v>
      </c>
      <c r="N1569" t="s">
        <v>4668</v>
      </c>
      <c r="O1569" t="s">
        <v>4669</v>
      </c>
      <c r="P1569" t="s">
        <v>99</v>
      </c>
      <c r="Q1569">
        <v>31</v>
      </c>
      <c r="R1569" s="3">
        <v>82404.100000000006</v>
      </c>
      <c r="S1569" s="3">
        <v>13984.016666666666</v>
      </c>
      <c r="T1569" s="20">
        <v>7.4999999999999997E-3</v>
      </c>
      <c r="U1569" s="3">
        <v>2097.6025</v>
      </c>
      <c r="V1569" s="21"/>
      <c r="W1569" s="3">
        <v>330.14463141025647</v>
      </c>
      <c r="X1569" s="3">
        <v>190.75023148148148</v>
      </c>
      <c r="Y1569" s="22">
        <v>34.335041666666669</v>
      </c>
      <c r="Z1569">
        <v>3.75</v>
      </c>
      <c r="AA1569" s="3">
        <v>0</v>
      </c>
      <c r="AB1569" s="3">
        <v>0</v>
      </c>
      <c r="AC1569" s="3">
        <v>258.35000000000002</v>
      </c>
      <c r="AD1569" s="3">
        <v>16898.94907122507</v>
      </c>
      <c r="AE1569" s="3">
        <v>207.70833333333337</v>
      </c>
      <c r="AG1569" s="3">
        <v>17106.657404558402</v>
      </c>
      <c r="AM1569">
        <v>0.05</v>
      </c>
      <c r="AN1569" s="24">
        <f t="shared" si="381"/>
        <v>17106.657404558402</v>
      </c>
      <c r="AO1569" s="3">
        <v>855.33287022792013</v>
      </c>
      <c r="AP1569" s="3">
        <v>1485</v>
      </c>
      <c r="AQ1569" s="3">
        <v>74.25</v>
      </c>
      <c r="AR1569" s="3">
        <v>19521.240274786323</v>
      </c>
      <c r="AS1569" s="24">
        <f t="shared" si="378"/>
        <v>18591.657404558402</v>
      </c>
      <c r="AT1569" t="s">
        <v>4718</v>
      </c>
      <c r="AU1569" t="s">
        <v>3016</v>
      </c>
      <c r="AV1569" t="s">
        <v>3017</v>
      </c>
      <c r="AW1569">
        <v>1951</v>
      </c>
      <c r="AX1569" t="s">
        <v>102</v>
      </c>
      <c r="AY1569">
        <v>108.643</v>
      </c>
      <c r="AZ1569" s="3">
        <f t="shared" si="374"/>
        <v>179.68244870618744</v>
      </c>
      <c r="BA1569" s="24">
        <f t="shared" si="379"/>
        <v>18591.657404558402</v>
      </c>
      <c r="BB1569" s="24">
        <f t="shared" si="380"/>
        <v>929.58287022792138</v>
      </c>
      <c r="BD1569" t="s">
        <v>103</v>
      </c>
      <c r="BE1569">
        <v>0.05</v>
      </c>
      <c r="BG1569" t="s">
        <v>5325</v>
      </c>
      <c r="BI1569" t="s">
        <v>144</v>
      </c>
      <c r="BN1569" t="s">
        <v>5070</v>
      </c>
      <c r="BO1569" t="s">
        <v>5082</v>
      </c>
      <c r="BP1569" t="s">
        <v>5102</v>
      </c>
      <c r="BS1569" t="e">
        <f>_xlfn.XLOOKUP(AV1569,#REF!,#REF!)</f>
        <v>#REF!</v>
      </c>
    </row>
    <row r="1570" spans="3:71" x14ac:dyDescent="0.2">
      <c r="C1570" t="s">
        <v>94</v>
      </c>
      <c r="E1570" t="s">
        <v>4715</v>
      </c>
      <c r="F1570" t="s">
        <v>4716</v>
      </c>
      <c r="G1570" t="s">
        <v>4717</v>
      </c>
      <c r="H1570" s="1">
        <v>44452</v>
      </c>
      <c r="J1570" t="s">
        <v>4666</v>
      </c>
      <c r="K1570">
        <v>18</v>
      </c>
      <c r="L1570" t="s">
        <v>4667</v>
      </c>
      <c r="M1570" t="s">
        <v>3984</v>
      </c>
      <c r="N1570" t="s">
        <v>4668</v>
      </c>
      <c r="O1570" t="s">
        <v>4669</v>
      </c>
      <c r="P1570" t="s">
        <v>99</v>
      </c>
      <c r="Q1570">
        <v>31</v>
      </c>
      <c r="R1570" s="3">
        <v>247212.3</v>
      </c>
      <c r="S1570" s="3">
        <v>41952.049999999996</v>
      </c>
      <c r="T1570" s="20">
        <v>2.2499999999999999E-2</v>
      </c>
      <c r="U1570" s="3">
        <v>6292.807499999999</v>
      </c>
      <c r="V1570" s="21"/>
      <c r="W1570" s="3">
        <v>990.43389423076928</v>
      </c>
      <c r="X1570" s="3">
        <v>572.25069444444443</v>
      </c>
      <c r="Y1570" s="22">
        <v>103.00512499999999</v>
      </c>
      <c r="Z1570">
        <v>11.25</v>
      </c>
      <c r="AA1570" s="3">
        <v>0</v>
      </c>
      <c r="AB1570" s="3">
        <v>0</v>
      </c>
      <c r="AC1570" s="3">
        <v>775.05</v>
      </c>
      <c r="AD1570" s="3">
        <v>50696.847213675217</v>
      </c>
      <c r="AE1570" s="3">
        <v>623.125</v>
      </c>
      <c r="AG1570" s="3">
        <v>51319.972213675217</v>
      </c>
      <c r="AM1570">
        <v>0.05</v>
      </c>
      <c r="AN1570" s="24">
        <f t="shared" si="381"/>
        <v>51319.972213675217</v>
      </c>
      <c r="AO1570" s="3">
        <v>2565.9986106837609</v>
      </c>
      <c r="AP1570" s="3">
        <v>4455</v>
      </c>
      <c r="AQ1570" s="3">
        <v>222.75</v>
      </c>
      <c r="AR1570" s="3">
        <v>58563.720824358978</v>
      </c>
      <c r="AS1570" s="24">
        <f t="shared" si="378"/>
        <v>55774.972213675217</v>
      </c>
      <c r="AT1570" t="s">
        <v>4718</v>
      </c>
      <c r="AU1570" t="s">
        <v>1880</v>
      </c>
      <c r="AV1570" t="s">
        <v>1328</v>
      </c>
      <c r="AW1570" t="s">
        <v>4719</v>
      </c>
      <c r="AX1570" t="s">
        <v>102</v>
      </c>
      <c r="AY1570">
        <v>108.643</v>
      </c>
      <c r="AZ1570" s="3">
        <f t="shared" si="374"/>
        <v>539.04734611856247</v>
      </c>
      <c r="BA1570" s="24">
        <f t="shared" si="379"/>
        <v>55774.972213675217</v>
      </c>
      <c r="BB1570" s="24">
        <f t="shared" si="380"/>
        <v>2788.7486106837605</v>
      </c>
      <c r="BD1570" t="s">
        <v>103</v>
      </c>
      <c r="BE1570">
        <v>0.15</v>
      </c>
      <c r="BG1570" t="s">
        <v>5319</v>
      </c>
      <c r="BI1570" t="s">
        <v>144</v>
      </c>
      <c r="BN1570" t="s">
        <v>5070</v>
      </c>
      <c r="BO1570" t="s">
        <v>5082</v>
      </c>
      <c r="BP1570" t="s">
        <v>5102</v>
      </c>
      <c r="BS1570" t="e">
        <f>_xlfn.XLOOKUP(AV1570,#REF!,#REF!)</f>
        <v>#REF!</v>
      </c>
    </row>
    <row r="1571" spans="3:71" x14ac:dyDescent="0.2">
      <c r="C1571" t="s">
        <v>94</v>
      </c>
      <c r="E1571" t="s">
        <v>4715</v>
      </c>
      <c r="F1571" t="s">
        <v>4716</v>
      </c>
      <c r="G1571" t="s">
        <v>4717</v>
      </c>
      <c r="H1571" s="1">
        <v>44452</v>
      </c>
      <c r="J1571" t="s">
        <v>4666</v>
      </c>
      <c r="K1571">
        <v>18</v>
      </c>
      <c r="L1571" t="s">
        <v>4667</v>
      </c>
      <c r="M1571" t="s">
        <v>3984</v>
      </c>
      <c r="N1571" t="s">
        <v>4668</v>
      </c>
      <c r="O1571" t="s">
        <v>4669</v>
      </c>
      <c r="P1571" t="s">
        <v>99</v>
      </c>
      <c r="Q1571">
        <v>31</v>
      </c>
      <c r="R1571" s="3">
        <v>115365.74</v>
      </c>
      <c r="S1571" s="3">
        <v>19577.623333333333</v>
      </c>
      <c r="T1571" s="20">
        <v>1.0500000000000001E-2</v>
      </c>
      <c r="U1571" s="3">
        <v>2936.6435000000001</v>
      </c>
      <c r="V1571" s="21"/>
      <c r="W1571" s="3">
        <v>462.20248397435904</v>
      </c>
      <c r="X1571" s="3">
        <v>267.05032407407407</v>
      </c>
      <c r="Y1571" s="22">
        <v>48.069058333333338</v>
      </c>
      <c r="Z1571">
        <v>5.2500000000000009</v>
      </c>
      <c r="AA1571" s="3">
        <v>0</v>
      </c>
      <c r="AB1571" s="3">
        <v>0</v>
      </c>
      <c r="AC1571" s="3">
        <v>361.69000000000005</v>
      </c>
      <c r="AD1571" s="3">
        <v>23658.528699715102</v>
      </c>
      <c r="AE1571" s="3">
        <v>290.79166666666674</v>
      </c>
      <c r="AG1571" s="3">
        <v>23949.320366381769</v>
      </c>
      <c r="AM1571">
        <v>0.05</v>
      </c>
      <c r="AN1571" s="24">
        <f t="shared" si="381"/>
        <v>23949.320366381769</v>
      </c>
      <c r="AO1571" s="3">
        <v>1197.4660183190886</v>
      </c>
      <c r="AP1571" s="3">
        <v>2079</v>
      </c>
      <c r="AQ1571" s="3">
        <v>103.95</v>
      </c>
      <c r="AR1571" s="3">
        <v>27329.73638470086</v>
      </c>
      <c r="AS1571" s="24">
        <f t="shared" si="378"/>
        <v>26028.320366381769</v>
      </c>
      <c r="AT1571" t="s">
        <v>4718</v>
      </c>
      <c r="AU1571" t="s">
        <v>1283</v>
      </c>
      <c r="AV1571" t="s">
        <v>1284</v>
      </c>
      <c r="AW1571">
        <v>375</v>
      </c>
      <c r="AX1571" t="s">
        <v>102</v>
      </c>
      <c r="AY1571">
        <v>108.643</v>
      </c>
      <c r="AZ1571" s="3">
        <f t="shared" ref="AZ1571:AZ1588" si="382">AR1571/AY1571</f>
        <v>251.55542818866249</v>
      </c>
      <c r="BA1571" s="24">
        <f t="shared" si="379"/>
        <v>26028.320366381769</v>
      </c>
      <c r="BB1571" s="24">
        <f t="shared" si="380"/>
        <v>1301.4160183190907</v>
      </c>
      <c r="BD1571" t="s">
        <v>103</v>
      </c>
      <c r="BE1571">
        <v>7.0000000000000007E-2</v>
      </c>
      <c r="BG1571" t="s">
        <v>5313</v>
      </c>
      <c r="BI1571" t="s">
        <v>144</v>
      </c>
      <c r="BN1571" t="s">
        <v>5070</v>
      </c>
      <c r="BO1571" t="s">
        <v>5082</v>
      </c>
      <c r="BP1571" t="s">
        <v>5102</v>
      </c>
      <c r="BS1571" t="e">
        <f>_xlfn.XLOOKUP(AV1571,#REF!,#REF!)</f>
        <v>#REF!</v>
      </c>
    </row>
    <row r="1572" spans="3:71" x14ac:dyDescent="0.2">
      <c r="C1572" t="s">
        <v>94</v>
      </c>
      <c r="E1572" t="s">
        <v>4720</v>
      </c>
      <c r="F1572" t="s">
        <v>4721</v>
      </c>
      <c r="G1572" t="s">
        <v>4722</v>
      </c>
      <c r="H1572" s="1">
        <v>44494</v>
      </c>
      <c r="J1572" t="s">
        <v>4723</v>
      </c>
      <c r="K1572">
        <v>19</v>
      </c>
      <c r="L1572" t="s">
        <v>4691</v>
      </c>
      <c r="M1572" t="s">
        <v>4444</v>
      </c>
      <c r="N1572" t="s">
        <v>4668</v>
      </c>
      <c r="O1572" t="s">
        <v>4669</v>
      </c>
      <c r="P1572" t="s">
        <v>99</v>
      </c>
      <c r="Q1572">
        <v>31</v>
      </c>
      <c r="R1572" s="3">
        <v>2180780</v>
      </c>
      <c r="S1572" s="3">
        <v>363463.33333333337</v>
      </c>
      <c r="T1572" s="20">
        <v>0.12</v>
      </c>
      <c r="U1572" s="3">
        <v>54519.5</v>
      </c>
      <c r="V1572" s="21"/>
      <c r="W1572" s="3">
        <v>8737.0993589743575</v>
      </c>
      <c r="X1572" s="3">
        <v>5048.1018518518531</v>
      </c>
      <c r="Y1572" s="22">
        <v>908.65833333333342</v>
      </c>
      <c r="Z1572">
        <v>60</v>
      </c>
      <c r="AA1572" s="3">
        <v>0</v>
      </c>
      <c r="AB1572" s="3">
        <v>0</v>
      </c>
      <c r="AC1572" s="3">
        <v>4133.6000000000004</v>
      </c>
      <c r="AD1572" s="3">
        <v>436870.2928774929</v>
      </c>
      <c r="AE1572" s="3">
        <v>5637.3333333333339</v>
      </c>
      <c r="AG1572" s="3">
        <v>442507.62621082622</v>
      </c>
      <c r="AM1572">
        <v>0.1</v>
      </c>
      <c r="AN1572" s="24">
        <f t="shared" si="381"/>
        <v>442507.62621082622</v>
      </c>
      <c r="AO1572" s="3">
        <v>44250.762621082627</v>
      </c>
      <c r="AP1572" s="3">
        <v>23760</v>
      </c>
      <c r="AQ1572" s="3">
        <v>2376</v>
      </c>
      <c r="AR1572" s="24">
        <f t="shared" ref="AR1572:AR1577" si="383">AN1572+AO1572+AP1572+AQ1572</f>
        <v>512894.38883190881</v>
      </c>
      <c r="AS1572" s="24">
        <f t="shared" si="378"/>
        <v>466267.62621082622</v>
      </c>
      <c r="AT1572" t="s">
        <v>4724</v>
      </c>
      <c r="AU1572" t="s">
        <v>101</v>
      </c>
      <c r="AV1572" t="s">
        <v>101</v>
      </c>
      <c r="AW1572">
        <v>2047500</v>
      </c>
      <c r="AX1572" t="s">
        <v>102</v>
      </c>
      <c r="AY1572">
        <v>108.643</v>
      </c>
      <c r="AZ1572" s="3">
        <f t="shared" si="382"/>
        <v>4720.9151885709052</v>
      </c>
      <c r="BA1572" s="24">
        <f t="shared" si="379"/>
        <v>466267.62621082622</v>
      </c>
      <c r="BB1572" s="24">
        <f t="shared" si="380"/>
        <v>46626.762621082598</v>
      </c>
      <c r="BD1572" t="s">
        <v>103</v>
      </c>
      <c r="BE1572">
        <v>0.8</v>
      </c>
      <c r="BG1572" t="s">
        <v>5304</v>
      </c>
      <c r="BI1572" t="s">
        <v>451</v>
      </c>
      <c r="BN1572" t="s">
        <v>4450</v>
      </c>
      <c r="BO1572" t="s">
        <v>134</v>
      </c>
      <c r="BP1572" t="s">
        <v>5091</v>
      </c>
    </row>
    <row r="1573" spans="3:71" x14ac:dyDescent="0.2">
      <c r="C1573" t="s">
        <v>94</v>
      </c>
      <c r="E1573" t="s">
        <v>4720</v>
      </c>
      <c r="F1573" t="s">
        <v>4721</v>
      </c>
      <c r="G1573" t="s">
        <v>4722</v>
      </c>
      <c r="H1573" s="1">
        <v>44494</v>
      </c>
      <c r="J1573" t="s">
        <v>4723</v>
      </c>
      <c r="K1573">
        <v>19</v>
      </c>
      <c r="L1573" t="s">
        <v>4691</v>
      </c>
      <c r="M1573" t="s">
        <v>4444</v>
      </c>
      <c r="N1573" t="s">
        <v>4668</v>
      </c>
      <c r="O1573" t="s">
        <v>4669</v>
      </c>
      <c r="P1573" t="s">
        <v>99</v>
      </c>
      <c r="Q1573">
        <v>31</v>
      </c>
      <c r="R1573" s="3">
        <v>545195</v>
      </c>
      <c r="S1573" s="3">
        <v>90865.833333333343</v>
      </c>
      <c r="T1573" s="20">
        <v>0.03</v>
      </c>
      <c r="U1573" s="3">
        <v>13629.875</v>
      </c>
      <c r="V1573" s="21"/>
      <c r="W1573" s="3">
        <v>2184.2748397435894</v>
      </c>
      <c r="X1573" s="3">
        <v>1262.0254629629633</v>
      </c>
      <c r="Y1573" s="22">
        <v>227.16458333333335</v>
      </c>
      <c r="Z1573">
        <v>15</v>
      </c>
      <c r="AA1573" s="3">
        <v>0</v>
      </c>
      <c r="AB1573" s="3">
        <v>0</v>
      </c>
      <c r="AC1573" s="3">
        <v>1033.4000000000001</v>
      </c>
      <c r="AD1573" s="3">
        <v>109217.57321937323</v>
      </c>
      <c r="AE1573" s="3">
        <v>1409.3333333333335</v>
      </c>
      <c r="AG1573" s="3">
        <v>110626.90655270655</v>
      </c>
      <c r="AM1573">
        <v>0.1</v>
      </c>
      <c r="AN1573" s="24">
        <f t="shared" si="381"/>
        <v>110626.90655270655</v>
      </c>
      <c r="AO1573" s="3">
        <v>11062.690655270657</v>
      </c>
      <c r="AP1573" s="3">
        <v>5940</v>
      </c>
      <c r="AQ1573" s="3">
        <v>594</v>
      </c>
      <c r="AR1573" s="24">
        <f t="shared" si="383"/>
        <v>128223.5972079772</v>
      </c>
      <c r="AS1573" s="24">
        <f t="shared" si="378"/>
        <v>116566.90655270655</v>
      </c>
      <c r="AT1573" t="s">
        <v>4724</v>
      </c>
      <c r="AU1573" t="s">
        <v>174</v>
      </c>
      <c r="AV1573" t="s">
        <v>174</v>
      </c>
      <c r="AW1573" t="s">
        <v>4725</v>
      </c>
      <c r="AX1573" t="s">
        <v>169</v>
      </c>
      <c r="AY1573">
        <v>1</v>
      </c>
      <c r="AZ1573" s="3">
        <f t="shared" si="382"/>
        <v>128223.5972079772</v>
      </c>
      <c r="BA1573" s="24">
        <f t="shared" si="379"/>
        <v>116566.90655270655</v>
      </c>
      <c r="BB1573" s="24">
        <f t="shared" si="380"/>
        <v>11656.69065527065</v>
      </c>
      <c r="BD1573" t="s">
        <v>170</v>
      </c>
      <c r="BE1573">
        <v>0.2</v>
      </c>
      <c r="BG1573" t="s">
        <v>170</v>
      </c>
      <c r="BI1573" t="s">
        <v>451</v>
      </c>
      <c r="BN1573" t="s">
        <v>4450</v>
      </c>
      <c r="BO1573" t="s">
        <v>134</v>
      </c>
      <c r="BP1573" t="s">
        <v>5091</v>
      </c>
    </row>
    <row r="1574" spans="3:71" x14ac:dyDescent="0.2">
      <c r="C1574" t="s">
        <v>94</v>
      </c>
      <c r="E1574" t="s">
        <v>4726</v>
      </c>
      <c r="F1574" t="s">
        <v>4727</v>
      </c>
      <c r="G1574" t="s">
        <v>4728</v>
      </c>
      <c r="H1574" s="1">
        <v>45026</v>
      </c>
      <c r="J1574" t="s">
        <v>4702</v>
      </c>
      <c r="K1574">
        <v>13</v>
      </c>
      <c r="L1574" t="s">
        <v>4691</v>
      </c>
      <c r="M1574" t="s">
        <v>4444</v>
      </c>
      <c r="N1574" t="s">
        <v>4668</v>
      </c>
      <c r="O1574" t="s">
        <v>4669</v>
      </c>
      <c r="P1574" t="s">
        <v>99</v>
      </c>
      <c r="Q1574">
        <v>31</v>
      </c>
      <c r="R1574" s="3">
        <v>226823.5</v>
      </c>
      <c r="S1574" s="3">
        <v>40303.916666666664</v>
      </c>
      <c r="T1574" s="20">
        <v>0.05</v>
      </c>
      <c r="U1574" s="3">
        <v>4030.3916666666664</v>
      </c>
      <c r="V1574" s="21"/>
      <c r="W1574" s="3">
        <v>908.74799679487171</v>
      </c>
      <c r="X1574" s="3">
        <v>525.05439814814815</v>
      </c>
      <c r="Y1574" s="22">
        <v>94.509791666666658</v>
      </c>
      <c r="Z1574">
        <v>37.5</v>
      </c>
      <c r="AA1574" s="3">
        <v>0</v>
      </c>
      <c r="AB1574" s="3">
        <v>1820.4798066810263</v>
      </c>
      <c r="AC1574" s="3">
        <v>2083.5</v>
      </c>
      <c r="AD1574" s="3">
        <v>49804.100326624044</v>
      </c>
      <c r="AE1574" s="3">
        <v>3523.3333333333335</v>
      </c>
      <c r="AG1574" s="3">
        <v>53327.43365995738</v>
      </c>
      <c r="AM1574">
        <v>0.1</v>
      </c>
      <c r="AN1574" s="24">
        <f t="shared" si="381"/>
        <v>53327.43365995738</v>
      </c>
      <c r="AO1574" s="3">
        <v>5332.7433659957387</v>
      </c>
      <c r="AP1574" s="3">
        <v>14850</v>
      </c>
      <c r="AQ1574" s="3">
        <v>1485</v>
      </c>
      <c r="AR1574" s="24">
        <f t="shared" si="383"/>
        <v>74995.177025953119</v>
      </c>
      <c r="AS1574" s="24">
        <f t="shared" si="378"/>
        <v>68177.433659957373</v>
      </c>
      <c r="AT1574" t="s">
        <v>4698</v>
      </c>
      <c r="AU1574" t="s">
        <v>174</v>
      </c>
      <c r="AV1574" t="s">
        <v>174</v>
      </c>
      <c r="AW1574" t="s">
        <v>4693</v>
      </c>
      <c r="AX1574" t="s">
        <v>169</v>
      </c>
      <c r="AY1574">
        <v>1</v>
      </c>
      <c r="AZ1574" s="3">
        <f t="shared" si="382"/>
        <v>74995.177025953119</v>
      </c>
      <c r="BA1574" s="24">
        <f t="shared" si="379"/>
        <v>68177.433659957373</v>
      </c>
      <c r="BB1574" s="24">
        <f t="shared" si="380"/>
        <v>6817.743365995746</v>
      </c>
      <c r="BD1574" t="s">
        <v>170</v>
      </c>
      <c r="BE1574">
        <v>0.5</v>
      </c>
      <c r="BG1574" t="s">
        <v>170</v>
      </c>
      <c r="BI1574" t="s">
        <v>598</v>
      </c>
      <c r="BN1574" t="s">
        <v>5128</v>
      </c>
      <c r="BO1574" t="s">
        <v>4725</v>
      </c>
      <c r="BP1574" t="s">
        <v>4725</v>
      </c>
    </row>
    <row r="1575" spans="3:71" x14ac:dyDescent="0.2">
      <c r="C1575" t="s">
        <v>94</v>
      </c>
      <c r="E1575" t="s">
        <v>4726</v>
      </c>
      <c r="F1575" t="s">
        <v>4727</v>
      </c>
      <c r="G1575" t="s">
        <v>4728</v>
      </c>
      <c r="H1575" s="1">
        <v>45026</v>
      </c>
      <c r="J1575" t="s">
        <v>4702</v>
      </c>
      <c r="K1575">
        <v>13</v>
      </c>
      <c r="L1575" t="s">
        <v>4691</v>
      </c>
      <c r="M1575" t="s">
        <v>4444</v>
      </c>
      <c r="N1575" t="s">
        <v>4668</v>
      </c>
      <c r="O1575" t="s">
        <v>4669</v>
      </c>
      <c r="P1575" t="s">
        <v>99</v>
      </c>
      <c r="Q1575">
        <v>31</v>
      </c>
      <c r="R1575" s="3">
        <v>226823.5</v>
      </c>
      <c r="S1575" s="3">
        <v>40303.916666666664</v>
      </c>
      <c r="T1575" s="20">
        <v>0.05</v>
      </c>
      <c r="U1575" s="3">
        <v>4030.3916666666664</v>
      </c>
      <c r="V1575" s="21"/>
      <c r="W1575" s="3">
        <v>908.74799679487171</v>
      </c>
      <c r="X1575" s="3">
        <v>525.05439814814815</v>
      </c>
      <c r="Y1575" s="22">
        <v>94.509791666666658</v>
      </c>
      <c r="Z1575">
        <v>37.5</v>
      </c>
      <c r="AA1575" s="3">
        <v>0</v>
      </c>
      <c r="AB1575" s="3">
        <v>1820.4798066810263</v>
      </c>
      <c r="AC1575" s="3">
        <v>2083.5</v>
      </c>
      <c r="AD1575" s="3">
        <v>49804.100326624044</v>
      </c>
      <c r="AE1575" s="3">
        <v>3523.3333333333335</v>
      </c>
      <c r="AG1575" s="3">
        <v>53327.43365995738</v>
      </c>
      <c r="AM1575" s="30">
        <v>0.1</v>
      </c>
      <c r="AN1575" s="24">
        <f t="shared" si="381"/>
        <v>53327.43365995738</v>
      </c>
      <c r="AO1575" s="3">
        <v>5332.7433659957387</v>
      </c>
      <c r="AP1575" s="3">
        <v>14850</v>
      </c>
      <c r="AQ1575" s="3">
        <v>1485</v>
      </c>
      <c r="AR1575" s="24">
        <f t="shared" si="383"/>
        <v>74995.177025953119</v>
      </c>
      <c r="AS1575" s="24">
        <f t="shared" si="378"/>
        <v>68177.433659957373</v>
      </c>
      <c r="AT1575" t="s">
        <v>4698</v>
      </c>
      <c r="AU1575" t="s">
        <v>3890</v>
      </c>
      <c r="AV1575" t="s">
        <v>3891</v>
      </c>
      <c r="AW1575" t="s">
        <v>3890</v>
      </c>
      <c r="AX1575" t="s">
        <v>169</v>
      </c>
      <c r="AY1575">
        <v>1</v>
      </c>
      <c r="AZ1575" s="3">
        <f t="shared" si="382"/>
        <v>74995.177025953119</v>
      </c>
      <c r="BA1575" s="24">
        <f t="shared" si="379"/>
        <v>68177.433659957373</v>
      </c>
      <c r="BB1575" s="24">
        <f t="shared" si="380"/>
        <v>6817.743365995746</v>
      </c>
      <c r="BD1575" t="s">
        <v>103</v>
      </c>
      <c r="BE1575">
        <v>0.5</v>
      </c>
      <c r="BG1575" t="s">
        <v>5331</v>
      </c>
      <c r="BI1575" t="s">
        <v>598</v>
      </c>
      <c r="BN1575" t="s">
        <v>5128</v>
      </c>
      <c r="BO1575" t="s">
        <v>4725</v>
      </c>
      <c r="BP1575" t="s">
        <v>4725</v>
      </c>
      <c r="BS1575" t="e">
        <f>_xlfn.XLOOKUP(AV1575,#REF!,#REF!)</f>
        <v>#REF!</v>
      </c>
    </row>
    <row r="1576" spans="3:71" x14ac:dyDescent="0.2">
      <c r="C1576" t="s">
        <v>94</v>
      </c>
      <c r="E1576" t="s">
        <v>4729</v>
      </c>
      <c r="F1576" t="s">
        <v>4730</v>
      </c>
      <c r="G1576" t="s">
        <v>4731</v>
      </c>
      <c r="H1576" s="1">
        <v>45119</v>
      </c>
      <c r="J1576" t="s">
        <v>151</v>
      </c>
      <c r="K1576">
        <v>16</v>
      </c>
      <c r="L1576" t="s">
        <v>4691</v>
      </c>
      <c r="M1576" t="s">
        <v>4444</v>
      </c>
      <c r="N1576" t="s">
        <v>4668</v>
      </c>
      <c r="O1576" t="s">
        <v>4669</v>
      </c>
      <c r="P1576" t="s">
        <v>99</v>
      </c>
      <c r="Q1576">
        <v>31</v>
      </c>
      <c r="R1576" s="3">
        <v>388128.4</v>
      </c>
      <c r="S1576" s="3">
        <v>66688.066666666666</v>
      </c>
      <c r="T1576" s="20">
        <v>4.0000000000000008E-2</v>
      </c>
      <c r="U1576" s="3">
        <v>6668.8066666666673</v>
      </c>
      <c r="V1576" s="21"/>
      <c r="W1576" s="3">
        <v>1555.0016025641025</v>
      </c>
      <c r="X1576" s="3">
        <v>898.44537037037048</v>
      </c>
      <c r="Y1576" s="22">
        <v>161.72016666666667</v>
      </c>
      <c r="Z1576">
        <v>30</v>
      </c>
      <c r="AA1576" s="3">
        <v>0</v>
      </c>
      <c r="AB1576" s="3">
        <v>3278.2979073603174</v>
      </c>
      <c r="AC1576" s="3">
        <v>1666.8000000000002</v>
      </c>
      <c r="AD1576" s="3">
        <v>80947.138380294811</v>
      </c>
      <c r="AE1576" s="3">
        <v>2818.666666666667</v>
      </c>
      <c r="AG1576" s="3">
        <v>83765.805046961483</v>
      </c>
      <c r="AM1576">
        <v>0.1</v>
      </c>
      <c r="AN1576" s="24">
        <f t="shared" si="381"/>
        <v>83765.805046961483</v>
      </c>
      <c r="AO1576" s="3">
        <v>8376.5805046961486</v>
      </c>
      <c r="AP1576" s="3">
        <v>11880</v>
      </c>
      <c r="AQ1576" s="3">
        <v>1188</v>
      </c>
      <c r="AR1576" s="24">
        <f t="shared" si="383"/>
        <v>105210.38555165763</v>
      </c>
      <c r="AS1576" s="24">
        <f t="shared" si="378"/>
        <v>95645.805046961483</v>
      </c>
      <c r="AT1576" t="s">
        <v>4692</v>
      </c>
      <c r="AU1576" t="s">
        <v>174</v>
      </c>
      <c r="AV1576" t="s">
        <v>174</v>
      </c>
      <c r="AW1576" t="s">
        <v>4693</v>
      </c>
      <c r="AX1576" t="s">
        <v>169</v>
      </c>
      <c r="AY1576">
        <v>1</v>
      </c>
      <c r="AZ1576" s="3">
        <f t="shared" si="382"/>
        <v>105210.38555165763</v>
      </c>
      <c r="BA1576" s="24">
        <f t="shared" si="379"/>
        <v>95645.805046961483</v>
      </c>
      <c r="BB1576" s="24">
        <f t="shared" si="380"/>
        <v>9564.5805046961468</v>
      </c>
      <c r="BD1576" t="s">
        <v>170</v>
      </c>
      <c r="BE1576">
        <v>0.4</v>
      </c>
      <c r="BG1576" t="s">
        <v>170</v>
      </c>
      <c r="BI1576" t="s">
        <v>598</v>
      </c>
      <c r="BN1576" t="s">
        <v>5128</v>
      </c>
      <c r="BO1576" t="s">
        <v>4725</v>
      </c>
      <c r="BP1576" t="s">
        <v>4725</v>
      </c>
    </row>
    <row r="1577" spans="3:71" x14ac:dyDescent="0.2">
      <c r="C1577" t="s">
        <v>94</v>
      </c>
      <c r="E1577" t="s">
        <v>4729</v>
      </c>
      <c r="F1577" t="s">
        <v>4730</v>
      </c>
      <c r="G1577" t="s">
        <v>4731</v>
      </c>
      <c r="H1577" s="1">
        <v>45119</v>
      </c>
      <c r="J1577" t="s">
        <v>151</v>
      </c>
      <c r="K1577">
        <v>16</v>
      </c>
      <c r="L1577" t="s">
        <v>4691</v>
      </c>
      <c r="M1577" t="s">
        <v>4444</v>
      </c>
      <c r="N1577" t="s">
        <v>4668</v>
      </c>
      <c r="O1577" t="s">
        <v>4669</v>
      </c>
      <c r="P1577" t="s">
        <v>99</v>
      </c>
      <c r="Q1577">
        <v>31</v>
      </c>
      <c r="R1577" s="3">
        <v>388128.4</v>
      </c>
      <c r="S1577" s="3">
        <v>66688.066666666666</v>
      </c>
      <c r="T1577" s="20">
        <v>4.0000000000000008E-2</v>
      </c>
      <c r="U1577" s="3">
        <v>6668.8066666666673</v>
      </c>
      <c r="V1577" s="21"/>
      <c r="W1577" s="3">
        <v>1555.0016025641025</v>
      </c>
      <c r="X1577" s="3">
        <v>898.44537037037048</v>
      </c>
      <c r="Y1577" s="22">
        <v>161.72016666666667</v>
      </c>
      <c r="Z1577">
        <v>30</v>
      </c>
      <c r="AA1577" s="3">
        <v>0</v>
      </c>
      <c r="AB1577" s="3">
        <v>3278.2979073603174</v>
      </c>
      <c r="AC1577" s="3">
        <v>1666.8000000000002</v>
      </c>
      <c r="AD1577" s="3">
        <v>80947.138380294811</v>
      </c>
      <c r="AE1577" s="3">
        <v>2818.666666666667</v>
      </c>
      <c r="AG1577" s="3">
        <v>83765.805046961483</v>
      </c>
      <c r="AM1577" s="30">
        <v>0.1</v>
      </c>
      <c r="AN1577" s="24">
        <f t="shared" si="381"/>
        <v>83765.805046961483</v>
      </c>
      <c r="AO1577" s="3">
        <v>8376.5805046961486</v>
      </c>
      <c r="AP1577" s="3">
        <v>11880</v>
      </c>
      <c r="AQ1577" s="3">
        <v>1188</v>
      </c>
      <c r="AR1577" s="24">
        <f t="shared" si="383"/>
        <v>105210.38555165763</v>
      </c>
      <c r="AS1577" s="24">
        <f t="shared" si="378"/>
        <v>95645.805046961483</v>
      </c>
      <c r="AT1577" t="s">
        <v>4692</v>
      </c>
      <c r="AU1577" t="s">
        <v>3890</v>
      </c>
      <c r="AV1577" t="s">
        <v>3891</v>
      </c>
      <c r="AW1577" t="s">
        <v>3890</v>
      </c>
      <c r="AX1577" t="s">
        <v>169</v>
      </c>
      <c r="AY1577">
        <v>1</v>
      </c>
      <c r="AZ1577" s="3">
        <f t="shared" si="382"/>
        <v>105210.38555165763</v>
      </c>
      <c r="BA1577" s="24">
        <f t="shared" si="379"/>
        <v>95645.805046961483</v>
      </c>
      <c r="BB1577" s="24">
        <f t="shared" si="380"/>
        <v>9564.5805046961468</v>
      </c>
      <c r="BD1577" t="s">
        <v>103</v>
      </c>
      <c r="BE1577">
        <v>0.4</v>
      </c>
      <c r="BG1577" t="s">
        <v>5331</v>
      </c>
      <c r="BI1577" t="s">
        <v>598</v>
      </c>
      <c r="BN1577" t="s">
        <v>5128</v>
      </c>
      <c r="BO1577" t="s">
        <v>4725</v>
      </c>
      <c r="BP1577" t="s">
        <v>4725</v>
      </c>
      <c r="BS1577" t="e">
        <f>_xlfn.XLOOKUP(AV1577,#REF!,#REF!)</f>
        <v>#REF!</v>
      </c>
    </row>
    <row r="1578" spans="3:71" x14ac:dyDescent="0.2">
      <c r="C1578" t="s">
        <v>94</v>
      </c>
      <c r="E1578" t="s">
        <v>4729</v>
      </c>
      <c r="F1578" t="s">
        <v>4730</v>
      </c>
      <c r="G1578" t="s">
        <v>4731</v>
      </c>
      <c r="H1578" s="1">
        <v>45119</v>
      </c>
      <c r="J1578" t="s">
        <v>151</v>
      </c>
      <c r="K1578">
        <v>16</v>
      </c>
      <c r="L1578" t="s">
        <v>4691</v>
      </c>
      <c r="M1578" t="s">
        <v>4444</v>
      </c>
      <c r="N1578" t="s">
        <v>4668</v>
      </c>
      <c r="O1578" t="s">
        <v>4669</v>
      </c>
      <c r="P1578" t="s">
        <v>99</v>
      </c>
      <c r="Q1578">
        <v>31</v>
      </c>
      <c r="R1578" s="3">
        <v>194064.2</v>
      </c>
      <c r="S1578" s="3">
        <v>33344.033333333333</v>
      </c>
      <c r="T1578" s="20">
        <v>2.0000000000000004E-2</v>
      </c>
      <c r="U1578" s="3">
        <v>3334.4033333333336</v>
      </c>
      <c r="V1578" s="21"/>
      <c r="W1578" s="3">
        <v>777.50080128205127</v>
      </c>
      <c r="X1578" s="3">
        <v>449.22268518518524</v>
      </c>
      <c r="Y1578" s="22">
        <v>80.860083333333336</v>
      </c>
      <c r="Z1578">
        <v>15</v>
      </c>
      <c r="AA1578" s="3">
        <v>0</v>
      </c>
      <c r="AB1578" s="3">
        <v>1639.1489536801587</v>
      </c>
      <c r="AC1578" s="3">
        <v>833.40000000000009</v>
      </c>
      <c r="AD1578" s="3">
        <v>40473.569190147406</v>
      </c>
      <c r="AE1578" s="3">
        <v>1409.3333333333335</v>
      </c>
      <c r="AG1578" s="3">
        <v>41882.902523480741</v>
      </c>
      <c r="AM1578">
        <v>0.1</v>
      </c>
      <c r="AN1578" s="24">
        <f t="shared" si="381"/>
        <v>41882.902523480741</v>
      </c>
      <c r="AO1578" s="3">
        <v>4188.2902523480743</v>
      </c>
      <c r="AP1578" s="3">
        <v>5940</v>
      </c>
      <c r="AQ1578" s="3">
        <v>594</v>
      </c>
      <c r="AR1578" s="3">
        <v>52605.192775828815</v>
      </c>
      <c r="AS1578" s="24">
        <f t="shared" si="378"/>
        <v>47822.902523480741</v>
      </c>
      <c r="AT1578" t="s">
        <v>4692</v>
      </c>
      <c r="AU1578" t="s">
        <v>134</v>
      </c>
      <c r="AV1578" t="s">
        <v>135</v>
      </c>
      <c r="AW1578">
        <v>90326</v>
      </c>
      <c r="AX1578" t="s">
        <v>136</v>
      </c>
      <c r="AY1578">
        <v>94.088300000000004</v>
      </c>
      <c r="AZ1578" s="3">
        <f t="shared" si="382"/>
        <v>559.10450901789932</v>
      </c>
      <c r="BA1578" s="24">
        <f t="shared" si="379"/>
        <v>47822.902523480741</v>
      </c>
      <c r="BB1578" s="24">
        <f t="shared" si="380"/>
        <v>4782.2902523480734</v>
      </c>
      <c r="BD1578" t="s">
        <v>103</v>
      </c>
      <c r="BE1578">
        <v>0.2</v>
      </c>
      <c r="BG1578" t="s">
        <v>5305</v>
      </c>
      <c r="BI1578" t="s">
        <v>598</v>
      </c>
      <c r="BN1578" t="s">
        <v>5128</v>
      </c>
      <c r="BO1578" t="s">
        <v>4725</v>
      </c>
      <c r="BP1578" t="s">
        <v>4725</v>
      </c>
      <c r="BS1578" t="e">
        <f>_xlfn.XLOOKUP(AV1578,#REF!,#REF!)</f>
        <v>#REF!</v>
      </c>
    </row>
    <row r="1579" spans="3:71" x14ac:dyDescent="0.2">
      <c r="C1579" t="s">
        <v>94</v>
      </c>
      <c r="E1579" t="s">
        <v>4732</v>
      </c>
      <c r="F1579" t="s">
        <v>4733</v>
      </c>
      <c r="G1579" t="s">
        <v>4734</v>
      </c>
      <c r="H1579" s="1">
        <v>45383</v>
      </c>
      <c r="J1579" t="s">
        <v>151</v>
      </c>
      <c r="K1579">
        <v>16</v>
      </c>
      <c r="L1579" t="s">
        <v>4691</v>
      </c>
      <c r="M1579" t="s">
        <v>4444</v>
      </c>
      <c r="N1579" t="s">
        <v>4668</v>
      </c>
      <c r="O1579" t="s">
        <v>4669</v>
      </c>
      <c r="P1579" t="s">
        <v>99</v>
      </c>
      <c r="Q1579">
        <v>31</v>
      </c>
      <c r="R1579" s="3">
        <v>1025004</v>
      </c>
      <c r="S1579" s="3">
        <v>170568.79166666666</v>
      </c>
      <c r="T1579" s="20">
        <v>0</v>
      </c>
      <c r="U1579" s="3">
        <v>0</v>
      </c>
      <c r="V1579" s="21"/>
      <c r="W1579" s="3">
        <v>4106.5865384615381</v>
      </c>
      <c r="X1579" s="3">
        <v>2372.6944444444448</v>
      </c>
      <c r="Y1579" s="22">
        <v>427.08500000000004</v>
      </c>
      <c r="Z1579">
        <v>37.5</v>
      </c>
      <c r="AA1579" s="3">
        <v>0</v>
      </c>
      <c r="AB1579" s="3">
        <v>8737.1761571632705</v>
      </c>
      <c r="AC1579" s="3">
        <v>2083.5</v>
      </c>
      <c r="AD1579" s="3">
        <v>188333.3338067359</v>
      </c>
      <c r="AE1579" s="3">
        <v>3523.3333333333335</v>
      </c>
      <c r="AG1579" s="3">
        <v>191856.66714006924</v>
      </c>
      <c r="AJ1579" s="3">
        <v>3686.1573490262017</v>
      </c>
      <c r="AK1579" t="s">
        <v>433</v>
      </c>
      <c r="AL1579" t="s">
        <v>434</v>
      </c>
      <c r="AM1579">
        <v>0.1</v>
      </c>
      <c r="AN1579" s="24">
        <f t="shared" si="381"/>
        <v>195542.82448909545</v>
      </c>
      <c r="AO1579" s="3">
        <v>19554.282448909547</v>
      </c>
      <c r="AP1579" s="3">
        <v>14850</v>
      </c>
      <c r="AQ1579" s="3">
        <v>1485</v>
      </c>
      <c r="AR1579" s="3">
        <v>231432.10693800499</v>
      </c>
      <c r="AS1579" s="24">
        <f t="shared" si="378"/>
        <v>210392.82448909545</v>
      </c>
      <c r="AT1579" t="s">
        <v>4735</v>
      </c>
      <c r="AU1579" t="s">
        <v>3093</v>
      </c>
      <c r="AV1579" t="s">
        <v>3094</v>
      </c>
      <c r="AW1579" t="s">
        <v>4736</v>
      </c>
      <c r="AX1579" t="s">
        <v>3095</v>
      </c>
      <c r="AY1579">
        <v>0.58960999999999997</v>
      </c>
      <c r="AZ1579" s="3">
        <f t="shared" si="382"/>
        <v>392517.26893710252</v>
      </c>
      <c r="BA1579" s="24">
        <f t="shared" si="379"/>
        <v>210392.82448909545</v>
      </c>
      <c r="BB1579" s="24">
        <f t="shared" si="380"/>
        <v>21039.282448909536</v>
      </c>
      <c r="BD1579" t="s">
        <v>103</v>
      </c>
      <c r="BE1579">
        <v>0.5</v>
      </c>
      <c r="BG1579" t="s">
        <v>5326</v>
      </c>
      <c r="BI1579" t="s">
        <v>435</v>
      </c>
      <c r="BN1579" t="s">
        <v>5119</v>
      </c>
      <c r="BO1579" t="s">
        <v>134</v>
      </c>
      <c r="BP1579" t="s">
        <v>5091</v>
      </c>
      <c r="BS1579" t="e">
        <f>_xlfn.XLOOKUP(AV1579,#REF!,#REF!)</f>
        <v>#REF!</v>
      </c>
    </row>
    <row r="1580" spans="3:71" x14ac:dyDescent="0.2">
      <c r="C1580" t="s">
        <v>94</v>
      </c>
      <c r="E1580" t="s">
        <v>4732</v>
      </c>
      <c r="F1580" s="28" t="s">
        <v>4733</v>
      </c>
      <c r="G1580" t="s">
        <v>4734</v>
      </c>
      <c r="H1580" s="1">
        <v>45383</v>
      </c>
      <c r="J1580" t="s">
        <v>151</v>
      </c>
      <c r="K1580">
        <v>16</v>
      </c>
      <c r="L1580" t="s">
        <v>4691</v>
      </c>
      <c r="M1580" t="s">
        <v>4444</v>
      </c>
      <c r="N1580" t="s">
        <v>4668</v>
      </c>
      <c r="O1580" t="s">
        <v>4669</v>
      </c>
      <c r="P1580" t="s">
        <v>99</v>
      </c>
      <c r="Q1580">
        <v>31</v>
      </c>
      <c r="R1580" s="3">
        <v>1025004</v>
      </c>
      <c r="S1580" s="3">
        <v>170568.79166666666</v>
      </c>
      <c r="T1580" s="20">
        <v>0</v>
      </c>
      <c r="U1580" s="3">
        <v>0</v>
      </c>
      <c r="V1580" s="21"/>
      <c r="W1580" s="3">
        <v>4106.5865384615381</v>
      </c>
      <c r="X1580" s="3">
        <v>2372.6944444444448</v>
      </c>
      <c r="Y1580" s="22">
        <v>427.08500000000004</v>
      </c>
      <c r="Z1580">
        <v>37.5</v>
      </c>
      <c r="AA1580" s="3">
        <v>0</v>
      </c>
      <c r="AB1580" s="3">
        <v>8737.1761571632705</v>
      </c>
      <c r="AC1580" s="3">
        <v>2083.5</v>
      </c>
      <c r="AD1580" s="3">
        <v>188333.3338067359</v>
      </c>
      <c r="AE1580" s="3">
        <v>3523.3333333333335</v>
      </c>
      <c r="AG1580" s="3">
        <v>191856.66714006924</v>
      </c>
      <c r="AJ1580" s="3">
        <v>3686.1573490262017</v>
      </c>
      <c r="AM1580">
        <v>0.1</v>
      </c>
      <c r="AN1580" s="24">
        <f t="shared" si="381"/>
        <v>195542.82448909545</v>
      </c>
      <c r="AO1580" s="3">
        <v>19554.282448909547</v>
      </c>
      <c r="AP1580" s="3">
        <v>14850</v>
      </c>
      <c r="AQ1580" s="3">
        <v>1485</v>
      </c>
      <c r="AR1580" s="24">
        <f>AN1580+AO1580+AP1580+AQ1580</f>
        <v>231432.10693800499</v>
      </c>
      <c r="AS1580" s="24">
        <f t="shared" si="378"/>
        <v>210392.82448909545</v>
      </c>
      <c r="AT1580" t="s">
        <v>4735</v>
      </c>
      <c r="AU1580" t="s">
        <v>1837</v>
      </c>
      <c r="AV1580" t="s">
        <v>1838</v>
      </c>
      <c r="AW1580" t="s">
        <v>1837</v>
      </c>
      <c r="AX1580" t="s">
        <v>169</v>
      </c>
      <c r="AY1580">
        <v>1</v>
      </c>
      <c r="AZ1580" s="3">
        <f t="shared" si="382"/>
        <v>231432.10693800499</v>
      </c>
      <c r="BA1580" s="24">
        <f t="shared" si="379"/>
        <v>210392.82448909545</v>
      </c>
      <c r="BB1580" s="24">
        <f t="shared" si="380"/>
        <v>21039.282448909536</v>
      </c>
      <c r="BD1580" t="s">
        <v>103</v>
      </c>
      <c r="BE1580">
        <v>0.5</v>
      </c>
      <c r="BG1580" t="s">
        <v>5317</v>
      </c>
      <c r="BI1580" t="s">
        <v>435</v>
      </c>
      <c r="BN1580" t="s">
        <v>5119</v>
      </c>
      <c r="BO1580" t="s">
        <v>134</v>
      </c>
      <c r="BP1580" t="s">
        <v>5091</v>
      </c>
      <c r="BS1580" t="e">
        <f>_xlfn.XLOOKUP(AV1580,#REF!,#REF!)</f>
        <v>#REF!</v>
      </c>
    </row>
    <row r="1581" spans="3:71" x14ac:dyDescent="0.2">
      <c r="C1581" t="s">
        <v>94</v>
      </c>
      <c r="E1581" t="s">
        <v>4737</v>
      </c>
      <c r="F1581" t="s">
        <v>4738</v>
      </c>
      <c r="G1581" t="s">
        <v>4739</v>
      </c>
      <c r="H1581" s="1">
        <v>45439</v>
      </c>
      <c r="J1581" t="s">
        <v>4697</v>
      </c>
      <c r="K1581">
        <v>14</v>
      </c>
      <c r="L1581" t="s">
        <v>4616</v>
      </c>
      <c r="M1581" t="s">
        <v>4464</v>
      </c>
      <c r="N1581" t="s">
        <v>4668</v>
      </c>
      <c r="O1581" t="s">
        <v>4669</v>
      </c>
      <c r="P1581" t="s">
        <v>99</v>
      </c>
      <c r="Q1581">
        <v>31</v>
      </c>
      <c r="R1581" s="3">
        <v>291455</v>
      </c>
      <c r="S1581" s="3">
        <v>48575.833333333336</v>
      </c>
      <c r="T1581" s="20">
        <v>0</v>
      </c>
      <c r="U1581" s="3">
        <v>0</v>
      </c>
      <c r="V1581" s="21"/>
      <c r="W1581" s="3">
        <v>1167.6883012820513</v>
      </c>
      <c r="X1581" s="3">
        <v>674.66435185185196</v>
      </c>
      <c r="Y1581" s="22">
        <v>121.43958333333335</v>
      </c>
      <c r="Z1581">
        <v>37.5</v>
      </c>
      <c r="AA1581" s="3">
        <v>0</v>
      </c>
      <c r="AB1581" s="3">
        <v>2206.7042788919134</v>
      </c>
      <c r="AC1581" s="3">
        <v>2083.5</v>
      </c>
      <c r="AD1581" s="3">
        <v>54867.32984869249</v>
      </c>
      <c r="AE1581" s="3">
        <v>6201.25</v>
      </c>
      <c r="AG1581" s="3">
        <v>61068.57984869249</v>
      </c>
      <c r="AM1581">
        <v>0.05</v>
      </c>
      <c r="AN1581" s="24">
        <f t="shared" si="381"/>
        <v>61068.57984869249</v>
      </c>
      <c r="AO1581" s="3">
        <v>3053.4289924346249</v>
      </c>
      <c r="AP1581" s="3">
        <v>14850</v>
      </c>
      <c r="AQ1581" s="3">
        <v>742.5</v>
      </c>
      <c r="AR1581" s="3">
        <v>79714.508841127114</v>
      </c>
      <c r="AS1581" s="24">
        <f t="shared" si="378"/>
        <v>75918.57984869249</v>
      </c>
      <c r="AT1581" t="s">
        <v>4740</v>
      </c>
      <c r="AU1581" t="s">
        <v>134</v>
      </c>
      <c r="AV1581" t="s">
        <v>135</v>
      </c>
      <c r="AW1581">
        <v>37947</v>
      </c>
      <c r="AX1581" t="s">
        <v>136</v>
      </c>
      <c r="AY1581">
        <v>94.088300000000004</v>
      </c>
      <c r="AZ1581" s="3">
        <f t="shared" si="382"/>
        <v>847.23083360127782</v>
      </c>
      <c r="BA1581" s="24">
        <f t="shared" si="379"/>
        <v>75918.57984869249</v>
      </c>
      <c r="BB1581" s="24">
        <f t="shared" si="380"/>
        <v>3795.9289924346231</v>
      </c>
      <c r="BD1581" t="s">
        <v>103</v>
      </c>
      <c r="BE1581">
        <v>0.5</v>
      </c>
      <c r="BG1581" t="s">
        <v>5305</v>
      </c>
      <c r="BI1581" t="s">
        <v>107</v>
      </c>
      <c r="BN1581" t="s">
        <v>5116</v>
      </c>
      <c r="BO1581" t="s">
        <v>5066</v>
      </c>
      <c r="BP1581" t="s">
        <v>5186</v>
      </c>
      <c r="BS1581" t="e">
        <f>_xlfn.XLOOKUP(AV1581,#REF!,#REF!)</f>
        <v>#REF!</v>
      </c>
    </row>
    <row r="1582" spans="3:71" x14ac:dyDescent="0.2">
      <c r="C1582" t="s">
        <v>94</v>
      </c>
      <c r="E1582" t="s">
        <v>4737</v>
      </c>
      <c r="F1582" t="s">
        <v>4738</v>
      </c>
      <c r="G1582" t="s">
        <v>4739</v>
      </c>
      <c r="H1582" s="1">
        <v>45439</v>
      </c>
      <c r="J1582" t="s">
        <v>4697</v>
      </c>
      <c r="K1582">
        <v>14</v>
      </c>
      <c r="L1582" t="s">
        <v>4616</v>
      </c>
      <c r="M1582" t="s">
        <v>4464</v>
      </c>
      <c r="N1582" t="s">
        <v>4668</v>
      </c>
      <c r="O1582" t="s">
        <v>4669</v>
      </c>
      <c r="P1582" t="s">
        <v>99</v>
      </c>
      <c r="Q1582">
        <v>31</v>
      </c>
      <c r="R1582" s="3">
        <v>291455</v>
      </c>
      <c r="S1582" s="3">
        <v>48575.833333333336</v>
      </c>
      <c r="T1582" s="20">
        <v>0</v>
      </c>
      <c r="U1582" s="3">
        <v>0</v>
      </c>
      <c r="V1582" s="21"/>
      <c r="W1582" s="3">
        <v>1167.6883012820513</v>
      </c>
      <c r="X1582" s="3">
        <v>674.66435185185196</v>
      </c>
      <c r="Y1582" s="22">
        <v>121.43958333333335</v>
      </c>
      <c r="Z1582">
        <v>37.5</v>
      </c>
      <c r="AA1582" s="3">
        <v>0</v>
      </c>
      <c r="AB1582" s="3">
        <v>2206.7042788919134</v>
      </c>
      <c r="AC1582" s="3">
        <v>2083.5</v>
      </c>
      <c r="AD1582" s="3">
        <v>54867.32984869249</v>
      </c>
      <c r="AE1582" s="3">
        <v>6201.25</v>
      </c>
      <c r="AG1582" s="3">
        <v>61068.57984869249</v>
      </c>
      <c r="AM1582">
        <v>0.05</v>
      </c>
      <c r="AN1582" s="24">
        <f t="shared" si="381"/>
        <v>61068.57984869249</v>
      </c>
      <c r="AO1582" s="3">
        <v>3053.4289924346249</v>
      </c>
      <c r="AP1582" s="3">
        <v>14850</v>
      </c>
      <c r="AQ1582" s="3">
        <v>742.5</v>
      </c>
      <c r="AR1582" s="24">
        <f>AN1582+AO1582+AP1582+AQ1582</f>
        <v>79714.508841127114</v>
      </c>
      <c r="AS1582" s="24">
        <f t="shared" si="378"/>
        <v>75918.57984869249</v>
      </c>
      <c r="AT1582" t="s">
        <v>4740</v>
      </c>
      <c r="AU1582" t="s">
        <v>101</v>
      </c>
      <c r="AV1582" t="s">
        <v>101</v>
      </c>
      <c r="AW1582">
        <v>2048086</v>
      </c>
      <c r="AX1582" t="s">
        <v>102</v>
      </c>
      <c r="AY1582">
        <v>108.643</v>
      </c>
      <c r="AZ1582" s="3">
        <f t="shared" si="382"/>
        <v>733.72889961734404</v>
      </c>
      <c r="BA1582" s="24">
        <f t="shared" si="379"/>
        <v>75918.57984869249</v>
      </c>
      <c r="BB1582" s="24">
        <f t="shared" si="380"/>
        <v>3795.9289924346231</v>
      </c>
      <c r="BD1582" t="s">
        <v>103</v>
      </c>
      <c r="BE1582">
        <v>0.5</v>
      </c>
      <c r="BG1582" t="s">
        <v>5304</v>
      </c>
      <c r="BI1582" t="s">
        <v>107</v>
      </c>
      <c r="BN1582" t="s">
        <v>5116</v>
      </c>
      <c r="BO1582" t="s">
        <v>5066</v>
      </c>
      <c r="BP1582" t="s">
        <v>5186</v>
      </c>
    </row>
    <row r="1583" spans="3:71" x14ac:dyDescent="0.2">
      <c r="C1583" t="s">
        <v>94</v>
      </c>
      <c r="E1583" t="s">
        <v>4741</v>
      </c>
      <c r="F1583" t="s">
        <v>4742</v>
      </c>
      <c r="G1583" t="s">
        <v>4743</v>
      </c>
      <c r="H1583" s="1">
        <v>45565</v>
      </c>
      <c r="J1583" t="s">
        <v>4678</v>
      </c>
      <c r="K1583">
        <v>15</v>
      </c>
      <c r="L1583" t="s">
        <v>4691</v>
      </c>
      <c r="M1583" t="s">
        <v>4444</v>
      </c>
      <c r="N1583" t="s">
        <v>4668</v>
      </c>
      <c r="O1583" t="s">
        <v>4669</v>
      </c>
      <c r="P1583" t="s">
        <v>99</v>
      </c>
      <c r="Q1583">
        <v>31</v>
      </c>
      <c r="R1583" s="3">
        <v>561180.5</v>
      </c>
      <c r="S1583" s="3">
        <v>93530.041666666672</v>
      </c>
      <c r="T1583" s="20">
        <v>0</v>
      </c>
      <c r="U1583" s="3">
        <v>0</v>
      </c>
      <c r="V1583" s="21"/>
      <c r="W1583" s="3">
        <v>2248.319310897436</v>
      </c>
      <c r="X1583" s="3">
        <v>1299.0289351851852</v>
      </c>
      <c r="Y1583" s="22">
        <v>233.82520833333334</v>
      </c>
      <c r="Z1583">
        <v>37.5</v>
      </c>
      <c r="AA1583" s="3">
        <v>0</v>
      </c>
      <c r="AB1583" s="3">
        <v>3585.6383361753469</v>
      </c>
      <c r="AC1583" s="3">
        <v>2083.5</v>
      </c>
      <c r="AD1583" s="3">
        <v>103017.85345725798</v>
      </c>
      <c r="AE1583" s="3">
        <v>3523.3333333333335</v>
      </c>
      <c r="AG1583" s="3">
        <v>106541.18679059131</v>
      </c>
      <c r="AJ1583" s="3">
        <v>3686.1573490262017</v>
      </c>
      <c r="AK1583" t="s">
        <v>433</v>
      </c>
      <c r="AL1583" t="s">
        <v>434</v>
      </c>
      <c r="AM1583">
        <v>0.1</v>
      </c>
      <c r="AN1583" s="24">
        <f t="shared" si="381"/>
        <v>110227.34413961752</v>
      </c>
      <c r="AO1583" s="3">
        <v>11022.734413961753</v>
      </c>
      <c r="AP1583" s="3">
        <v>14850</v>
      </c>
      <c r="AQ1583" s="3">
        <v>1485</v>
      </c>
      <c r="AR1583" s="3">
        <v>137585.07855357928</v>
      </c>
      <c r="AS1583" s="24">
        <f t="shared" si="378"/>
        <v>125077.34413961752</v>
      </c>
      <c r="AT1583" t="s">
        <v>4735</v>
      </c>
      <c r="AU1583" t="s">
        <v>3093</v>
      </c>
      <c r="AV1583" t="s">
        <v>3094</v>
      </c>
      <c r="AW1583" t="s">
        <v>4736</v>
      </c>
      <c r="AX1583" t="s">
        <v>3095</v>
      </c>
      <c r="AY1583">
        <v>0.58960999999999997</v>
      </c>
      <c r="AZ1583" s="3">
        <f t="shared" si="382"/>
        <v>233349.29623578177</v>
      </c>
      <c r="BA1583" s="24">
        <f t="shared" si="379"/>
        <v>125077.34413961752</v>
      </c>
      <c r="BB1583" s="24">
        <f t="shared" si="380"/>
        <v>12507.734413961763</v>
      </c>
      <c r="BD1583" t="s">
        <v>103</v>
      </c>
      <c r="BE1583">
        <v>0.5</v>
      </c>
      <c r="BG1583" t="s">
        <v>5326</v>
      </c>
      <c r="BI1583" t="s">
        <v>435</v>
      </c>
      <c r="BN1583" t="s">
        <v>5119</v>
      </c>
      <c r="BO1583" t="s">
        <v>5132</v>
      </c>
      <c r="BP1583" t="s">
        <v>3093</v>
      </c>
      <c r="BS1583" t="e">
        <f>_xlfn.XLOOKUP(AV1583,#REF!,#REF!)</f>
        <v>#REF!</v>
      </c>
    </row>
    <row r="1584" spans="3:71" x14ac:dyDescent="0.2">
      <c r="C1584" t="s">
        <v>94</v>
      </c>
      <c r="E1584" t="s">
        <v>4741</v>
      </c>
      <c r="F1584" s="28" t="s">
        <v>4742</v>
      </c>
      <c r="G1584" t="s">
        <v>4743</v>
      </c>
      <c r="H1584" s="1">
        <v>45565</v>
      </c>
      <c r="J1584" t="s">
        <v>4678</v>
      </c>
      <c r="K1584">
        <v>15</v>
      </c>
      <c r="L1584" t="s">
        <v>4691</v>
      </c>
      <c r="M1584" t="s">
        <v>4444</v>
      </c>
      <c r="N1584" t="s">
        <v>4668</v>
      </c>
      <c r="O1584" t="s">
        <v>4669</v>
      </c>
      <c r="P1584" t="s">
        <v>99</v>
      </c>
      <c r="Q1584">
        <v>31</v>
      </c>
      <c r="R1584" s="3">
        <v>561180.5</v>
      </c>
      <c r="S1584" s="3">
        <v>93530.041666666672</v>
      </c>
      <c r="T1584" s="20">
        <v>0</v>
      </c>
      <c r="U1584" s="3">
        <v>0</v>
      </c>
      <c r="V1584" s="21"/>
      <c r="W1584" s="3">
        <v>2248.319310897436</v>
      </c>
      <c r="X1584" s="3">
        <v>1299.0289351851852</v>
      </c>
      <c r="Y1584" s="22">
        <v>233.82520833333334</v>
      </c>
      <c r="Z1584">
        <v>37.5</v>
      </c>
      <c r="AA1584" s="3">
        <v>0</v>
      </c>
      <c r="AB1584" s="3">
        <v>3585.6383361753469</v>
      </c>
      <c r="AC1584" s="3">
        <v>2083.5</v>
      </c>
      <c r="AD1584" s="3">
        <v>103017.85345725798</v>
      </c>
      <c r="AE1584" s="3">
        <v>3523.3333333333335</v>
      </c>
      <c r="AG1584" s="3">
        <v>106541.18679059131</v>
      </c>
      <c r="AJ1584" s="3">
        <v>3686.1573490262017</v>
      </c>
      <c r="AM1584">
        <v>0.1</v>
      </c>
      <c r="AN1584" s="24">
        <f t="shared" si="381"/>
        <v>110227.34413961752</v>
      </c>
      <c r="AO1584" s="3">
        <v>11022.734413961753</v>
      </c>
      <c r="AP1584" s="3">
        <v>14850</v>
      </c>
      <c r="AQ1584" s="3">
        <v>1485</v>
      </c>
      <c r="AR1584" s="24">
        <f t="shared" ref="AR1584:AR1591" si="384">AN1584+AO1584+AP1584+AQ1584</f>
        <v>137585.07855357928</v>
      </c>
      <c r="AS1584" s="24">
        <f t="shared" si="378"/>
        <v>125077.34413961752</v>
      </c>
      <c r="AT1584" t="s">
        <v>4735</v>
      </c>
      <c r="AU1584" t="s">
        <v>1837</v>
      </c>
      <c r="AV1584" t="s">
        <v>1838</v>
      </c>
      <c r="AW1584" t="s">
        <v>1837</v>
      </c>
      <c r="AX1584" t="s">
        <v>169</v>
      </c>
      <c r="AY1584">
        <v>1</v>
      </c>
      <c r="AZ1584" s="3">
        <f t="shared" si="382"/>
        <v>137585.07855357928</v>
      </c>
      <c r="BA1584" s="24">
        <f t="shared" si="379"/>
        <v>125077.34413961752</v>
      </c>
      <c r="BB1584" s="24">
        <f t="shared" si="380"/>
        <v>12507.734413961763</v>
      </c>
      <c r="BD1584" t="s">
        <v>103</v>
      </c>
      <c r="BE1584">
        <v>0.5</v>
      </c>
      <c r="BG1584" t="s">
        <v>5317</v>
      </c>
      <c r="BI1584" t="s">
        <v>435</v>
      </c>
      <c r="BN1584" t="s">
        <v>5119</v>
      </c>
      <c r="BO1584" t="s">
        <v>5132</v>
      </c>
      <c r="BP1584" t="s">
        <v>3093</v>
      </c>
      <c r="BS1584" t="e">
        <f>_xlfn.XLOOKUP(AV1584,#REF!,#REF!)</f>
        <v>#REF!</v>
      </c>
    </row>
    <row r="1585" spans="2:71" x14ac:dyDescent="0.2">
      <c r="C1585" t="s">
        <v>94</v>
      </c>
      <c r="E1585" t="s">
        <v>4744</v>
      </c>
      <c r="F1585" t="s">
        <v>4745</v>
      </c>
      <c r="G1585" t="s">
        <v>4746</v>
      </c>
      <c r="H1585" s="1">
        <v>45628</v>
      </c>
      <c r="J1585" t="s">
        <v>4702</v>
      </c>
      <c r="K1585">
        <v>13</v>
      </c>
      <c r="L1585" t="s">
        <v>4691</v>
      </c>
      <c r="M1585" t="s">
        <v>4444</v>
      </c>
      <c r="N1585" t="s">
        <v>4668</v>
      </c>
      <c r="O1585" t="s">
        <v>4669</v>
      </c>
      <c r="P1585" t="s">
        <v>99</v>
      </c>
      <c r="Q1585">
        <v>31</v>
      </c>
      <c r="R1585" s="3">
        <v>237500</v>
      </c>
      <c r="S1585" s="3">
        <v>39583.333333333336</v>
      </c>
      <c r="T1585" s="20">
        <v>0</v>
      </c>
      <c r="U1585" s="3">
        <v>0</v>
      </c>
      <c r="V1585" s="21"/>
      <c r="W1585" s="3">
        <v>951.52243589743603</v>
      </c>
      <c r="X1585" s="3">
        <v>549.76851851851859</v>
      </c>
      <c r="Y1585" s="22">
        <v>98.958333333333343</v>
      </c>
      <c r="Z1585">
        <v>37.5</v>
      </c>
      <c r="AA1585" s="3">
        <v>0</v>
      </c>
      <c r="AB1585" s="3">
        <v>0</v>
      </c>
      <c r="AC1585" s="3">
        <v>2083.5</v>
      </c>
      <c r="AD1585" s="3">
        <v>43304.582621082627</v>
      </c>
      <c r="AE1585" s="3">
        <v>3523.3333333333335</v>
      </c>
      <c r="AG1585" s="3">
        <v>46827.915954415963</v>
      </c>
      <c r="AM1585">
        <v>0.1</v>
      </c>
      <c r="AN1585" s="24">
        <f t="shared" si="381"/>
        <v>46827.915954415963</v>
      </c>
      <c r="AO1585" s="3">
        <v>4682.7915954415967</v>
      </c>
      <c r="AP1585" s="3">
        <v>14850</v>
      </c>
      <c r="AQ1585" s="3">
        <v>1485</v>
      </c>
      <c r="AR1585" s="24">
        <f t="shared" si="384"/>
        <v>67845.707549857558</v>
      </c>
      <c r="AS1585" s="24">
        <f t="shared" si="378"/>
        <v>61677.915954415963</v>
      </c>
      <c r="AT1585" t="s">
        <v>4698</v>
      </c>
      <c r="AU1585" t="s">
        <v>174</v>
      </c>
      <c r="AV1585" t="s">
        <v>174</v>
      </c>
      <c r="AW1585" t="s">
        <v>4747</v>
      </c>
      <c r="AX1585" t="s">
        <v>169</v>
      </c>
      <c r="AY1585">
        <v>1</v>
      </c>
      <c r="AZ1585" s="3">
        <f t="shared" si="382"/>
        <v>67845.707549857558</v>
      </c>
      <c r="BA1585" s="24">
        <f t="shared" si="379"/>
        <v>61677.915954415963</v>
      </c>
      <c r="BB1585" s="24">
        <f t="shared" si="380"/>
        <v>6167.7915954415948</v>
      </c>
      <c r="BD1585" t="s">
        <v>170</v>
      </c>
      <c r="BE1585">
        <v>0.5</v>
      </c>
      <c r="BG1585" t="s">
        <v>170</v>
      </c>
      <c r="BI1585" t="s">
        <v>598</v>
      </c>
      <c r="BN1585" t="s">
        <v>5128</v>
      </c>
      <c r="BO1585" t="s">
        <v>4725</v>
      </c>
      <c r="BP1585" t="s">
        <v>4725</v>
      </c>
    </row>
    <row r="1586" spans="2:71" x14ac:dyDescent="0.2">
      <c r="C1586" t="s">
        <v>94</v>
      </c>
      <c r="E1586" t="s">
        <v>4744</v>
      </c>
      <c r="F1586" t="s">
        <v>4745</v>
      </c>
      <c r="G1586" t="s">
        <v>4746</v>
      </c>
      <c r="H1586" s="1">
        <v>45628</v>
      </c>
      <c r="J1586" t="s">
        <v>4702</v>
      </c>
      <c r="K1586">
        <v>13</v>
      </c>
      <c r="L1586" t="s">
        <v>4691</v>
      </c>
      <c r="M1586" t="s">
        <v>4444</v>
      </c>
      <c r="N1586" t="s">
        <v>4668</v>
      </c>
      <c r="O1586" t="s">
        <v>4669</v>
      </c>
      <c r="P1586" t="s">
        <v>99</v>
      </c>
      <c r="Q1586">
        <v>31</v>
      </c>
      <c r="R1586" s="3">
        <v>237500</v>
      </c>
      <c r="S1586" s="3">
        <v>39583.333333333336</v>
      </c>
      <c r="T1586" s="20">
        <v>0</v>
      </c>
      <c r="U1586" s="3">
        <v>0</v>
      </c>
      <c r="V1586" s="21"/>
      <c r="W1586" s="3">
        <v>951.52243589743603</v>
      </c>
      <c r="X1586" s="3">
        <v>549.76851851851859</v>
      </c>
      <c r="Y1586" s="22">
        <v>98.958333333333343</v>
      </c>
      <c r="Z1586">
        <v>37.5</v>
      </c>
      <c r="AA1586" s="3">
        <v>0</v>
      </c>
      <c r="AB1586" s="3">
        <v>0</v>
      </c>
      <c r="AC1586" s="3">
        <v>2083.5</v>
      </c>
      <c r="AD1586" s="3">
        <v>43304.582621082627</v>
      </c>
      <c r="AE1586" s="3">
        <v>3523.3333333333335</v>
      </c>
      <c r="AG1586" s="3">
        <v>46827.915954415963</v>
      </c>
      <c r="AM1586" s="30">
        <v>0.1</v>
      </c>
      <c r="AN1586" s="24">
        <f t="shared" si="381"/>
        <v>46827.915954415963</v>
      </c>
      <c r="AO1586" s="3">
        <v>4682.7915954415967</v>
      </c>
      <c r="AP1586" s="3">
        <v>14850</v>
      </c>
      <c r="AQ1586" s="3">
        <v>1485</v>
      </c>
      <c r="AR1586" s="24">
        <f t="shared" si="384"/>
        <v>67845.707549857558</v>
      </c>
      <c r="AS1586" s="24">
        <f t="shared" si="378"/>
        <v>61677.915954415963</v>
      </c>
      <c r="AT1586" t="s">
        <v>4698</v>
      </c>
      <c r="AU1586" t="s">
        <v>3890</v>
      </c>
      <c r="AV1586" t="s">
        <v>3891</v>
      </c>
      <c r="AW1586" t="s">
        <v>3890</v>
      </c>
      <c r="AX1586" t="s">
        <v>169</v>
      </c>
      <c r="AY1586">
        <v>1</v>
      </c>
      <c r="AZ1586" s="3">
        <f t="shared" si="382"/>
        <v>67845.707549857558</v>
      </c>
      <c r="BA1586" s="24">
        <f t="shared" si="379"/>
        <v>61677.915954415963</v>
      </c>
      <c r="BB1586" s="24">
        <f t="shared" si="380"/>
        <v>6167.7915954415948</v>
      </c>
      <c r="BD1586" t="s">
        <v>103</v>
      </c>
      <c r="BE1586">
        <v>0.5</v>
      </c>
      <c r="BG1586" t="s">
        <v>5331</v>
      </c>
      <c r="BI1586" t="s">
        <v>598</v>
      </c>
      <c r="BN1586" t="s">
        <v>5128</v>
      </c>
      <c r="BO1586" t="s">
        <v>4725</v>
      </c>
      <c r="BP1586" t="s">
        <v>4725</v>
      </c>
      <c r="BS1586" t="e">
        <f>_xlfn.XLOOKUP(AV1586,#REF!,#REF!)</f>
        <v>#REF!</v>
      </c>
    </row>
    <row r="1587" spans="2:71" x14ac:dyDescent="0.2">
      <c r="B1587" t="s">
        <v>4748</v>
      </c>
      <c r="C1587" t="s">
        <v>94</v>
      </c>
      <c r="E1587" t="s">
        <v>4749</v>
      </c>
      <c r="F1587" t="s">
        <v>4750</v>
      </c>
      <c r="G1587" t="s">
        <v>4751</v>
      </c>
      <c r="H1587" s="1">
        <v>45642</v>
      </c>
      <c r="J1587" t="s">
        <v>4678</v>
      </c>
      <c r="K1587">
        <v>15</v>
      </c>
      <c r="L1587" t="s">
        <v>4691</v>
      </c>
      <c r="M1587" t="s">
        <v>4444</v>
      </c>
      <c r="N1587" t="s">
        <v>4668</v>
      </c>
      <c r="O1587" t="s">
        <v>4669</v>
      </c>
      <c r="P1587" t="s">
        <v>99</v>
      </c>
      <c r="Q1587">
        <v>31</v>
      </c>
      <c r="S1587" s="3">
        <v>208333</v>
      </c>
      <c r="T1587" s="20">
        <v>0</v>
      </c>
      <c r="U1587" s="3">
        <v>0</v>
      </c>
      <c r="V1587" s="21"/>
      <c r="W1587" s="3">
        <v>5008</v>
      </c>
      <c r="X1587" s="3">
        <v>2894</v>
      </c>
      <c r="Y1587" s="22">
        <v>521</v>
      </c>
      <c r="Z1587" s="32">
        <v>75</v>
      </c>
      <c r="AA1587" s="3">
        <v>0</v>
      </c>
      <c r="AB1587" s="3">
        <v>0</v>
      </c>
      <c r="AC1587" s="3">
        <v>4167</v>
      </c>
      <c r="AD1587" s="3">
        <f>S1587+W1587+X1587+Y1587+Z1587+AA1587+AC1587</f>
        <v>220998</v>
      </c>
      <c r="AE1587" s="3">
        <v>7047</v>
      </c>
      <c r="AG1587" s="3">
        <f>AD1587+AE1587</f>
        <v>228045</v>
      </c>
      <c r="AJ1587" s="3">
        <v>16773</v>
      </c>
      <c r="AK1587" t="s">
        <v>538</v>
      </c>
      <c r="AL1587" t="s">
        <v>539</v>
      </c>
      <c r="AM1587">
        <v>0.1</v>
      </c>
      <c r="AN1587" s="24">
        <f>AG1587+AJ1587</f>
        <v>244818</v>
      </c>
      <c r="AO1587" s="3">
        <v>24482</v>
      </c>
      <c r="AP1587" s="3">
        <v>29700</v>
      </c>
      <c r="AQ1587" s="3">
        <v>2970</v>
      </c>
      <c r="AR1587" s="24">
        <f t="shared" si="384"/>
        <v>301970</v>
      </c>
      <c r="AS1587" s="24">
        <f t="shared" si="378"/>
        <v>274518</v>
      </c>
      <c r="AT1587" t="s">
        <v>101</v>
      </c>
      <c r="AU1587" t="s">
        <v>101</v>
      </c>
      <c r="AV1587" t="s">
        <v>101</v>
      </c>
      <c r="AW1587">
        <v>2047120</v>
      </c>
      <c r="AX1587" t="s">
        <v>102</v>
      </c>
      <c r="AY1587">
        <v>108.643</v>
      </c>
      <c r="AZ1587" s="3">
        <f t="shared" si="382"/>
        <v>2779.4703754498678</v>
      </c>
      <c r="BA1587" s="24">
        <f t="shared" si="379"/>
        <v>274518</v>
      </c>
      <c r="BB1587" s="24">
        <f t="shared" si="380"/>
        <v>27452</v>
      </c>
      <c r="BD1587" t="s">
        <v>103</v>
      </c>
      <c r="BE1587">
        <v>0.5</v>
      </c>
      <c r="BG1587" t="s">
        <v>5304</v>
      </c>
      <c r="BI1587" t="s">
        <v>540</v>
      </c>
      <c r="BN1587" t="s">
        <v>5119</v>
      </c>
      <c r="BO1587" t="s">
        <v>188</v>
      </c>
      <c r="BP1587" t="s">
        <v>188</v>
      </c>
    </row>
    <row r="1588" spans="2:71" x14ac:dyDescent="0.2">
      <c r="B1588" t="s">
        <v>4752</v>
      </c>
      <c r="C1588" t="s">
        <v>94</v>
      </c>
      <c r="E1588" t="s">
        <v>4749</v>
      </c>
      <c r="F1588" t="s">
        <v>4750</v>
      </c>
      <c r="G1588" t="s">
        <v>4751</v>
      </c>
      <c r="H1588" s="1">
        <v>45642</v>
      </c>
      <c r="J1588" t="s">
        <v>4678</v>
      </c>
      <c r="K1588">
        <v>15</v>
      </c>
      <c r="L1588" t="s">
        <v>4691</v>
      </c>
      <c r="M1588" t="s">
        <v>4444</v>
      </c>
      <c r="N1588" t="s">
        <v>4668</v>
      </c>
      <c r="O1588" t="s">
        <v>4669</v>
      </c>
      <c r="P1588" t="s">
        <v>99</v>
      </c>
      <c r="Q1588">
        <v>31</v>
      </c>
      <c r="S1588" s="3">
        <v>104167</v>
      </c>
      <c r="T1588" s="20">
        <v>0</v>
      </c>
      <c r="U1588" s="3">
        <v>0</v>
      </c>
      <c r="V1588" s="21"/>
      <c r="W1588" s="3">
        <v>2504.0064102564102</v>
      </c>
      <c r="X1588" s="3">
        <v>1446.7592592592594</v>
      </c>
      <c r="Y1588" s="22">
        <v>260.41666666666669</v>
      </c>
      <c r="Z1588" s="32">
        <v>37.5</v>
      </c>
      <c r="AA1588" s="3">
        <v>0</v>
      </c>
      <c r="AB1588" s="3">
        <v>0</v>
      </c>
      <c r="AC1588" s="3">
        <v>2083.5</v>
      </c>
      <c r="AD1588" s="3">
        <f>S1588+W1588+X1588+Y1588+Z1588+AA1588+AC1588</f>
        <v>110499.18233618233</v>
      </c>
      <c r="AE1588" s="3">
        <v>3523.3333333333335</v>
      </c>
      <c r="AG1588" s="3">
        <f>AD1588+AE1588+8548</f>
        <v>122570.51566951566</v>
      </c>
      <c r="AK1588" t="s">
        <v>4753</v>
      </c>
      <c r="AN1588" s="24">
        <f>AG1588+AJ1588</f>
        <v>122570.51566951566</v>
      </c>
      <c r="AO1588" s="3">
        <v>12257</v>
      </c>
      <c r="AP1588" s="3">
        <v>14850</v>
      </c>
      <c r="AQ1588" s="3">
        <v>1485</v>
      </c>
      <c r="AR1588" s="24">
        <f t="shared" si="384"/>
        <v>151162.51566951565</v>
      </c>
      <c r="AS1588" s="24">
        <f t="shared" si="378"/>
        <v>137420.51566951565</v>
      </c>
      <c r="AT1588" t="s">
        <v>101</v>
      </c>
      <c r="AU1588" t="s">
        <v>101</v>
      </c>
      <c r="AV1588" t="s">
        <v>101</v>
      </c>
      <c r="AW1588">
        <v>2047120</v>
      </c>
      <c r="AX1588" t="s">
        <v>102</v>
      </c>
      <c r="AY1588">
        <v>108.643</v>
      </c>
      <c r="AZ1588" s="3">
        <f t="shared" si="382"/>
        <v>1391.3691233629008</v>
      </c>
      <c r="BA1588" s="24">
        <f t="shared" si="379"/>
        <v>137420.51566951565</v>
      </c>
      <c r="BB1588" s="24">
        <f t="shared" si="380"/>
        <v>13742</v>
      </c>
      <c r="BD1588" t="s">
        <v>103</v>
      </c>
      <c r="BE1588">
        <v>0.5</v>
      </c>
      <c r="BG1588" t="s">
        <v>5304</v>
      </c>
      <c r="BI1588" t="s">
        <v>540</v>
      </c>
      <c r="BN1588" t="s">
        <v>5119</v>
      </c>
      <c r="BO1588" t="s">
        <v>188</v>
      </c>
      <c r="BP1588" t="s">
        <v>188</v>
      </c>
    </row>
    <row r="1589" spans="2:71" x14ac:dyDescent="0.2">
      <c r="B1589" t="s">
        <v>4754</v>
      </c>
      <c r="C1589" t="s">
        <v>94</v>
      </c>
      <c r="E1589" t="s">
        <v>4749</v>
      </c>
      <c r="F1589" t="s">
        <v>4750</v>
      </c>
      <c r="G1589" t="s">
        <v>4751</v>
      </c>
      <c r="H1589" s="1">
        <v>45642</v>
      </c>
      <c r="J1589" t="s">
        <v>4678</v>
      </c>
      <c r="K1589">
        <v>15</v>
      </c>
      <c r="L1589" t="s">
        <v>4691</v>
      </c>
      <c r="M1589" t="s">
        <v>4444</v>
      </c>
      <c r="N1589" t="s">
        <v>4668</v>
      </c>
      <c r="O1589" t="s">
        <v>4669</v>
      </c>
      <c r="P1589" t="s">
        <v>99</v>
      </c>
      <c r="Q1589">
        <v>28</v>
      </c>
      <c r="S1589" s="3">
        <v>104167</v>
      </c>
      <c r="T1589" s="20">
        <v>0</v>
      </c>
      <c r="V1589" s="21"/>
      <c r="W1589" s="3">
        <v>2504.0064102564102</v>
      </c>
      <c r="X1589" s="3">
        <v>1446.7592592592594</v>
      </c>
      <c r="Y1589" s="22">
        <v>260.41666666666669</v>
      </c>
      <c r="Z1589" s="32">
        <v>37.5</v>
      </c>
      <c r="AC1589" s="3">
        <v>2230</v>
      </c>
      <c r="AD1589" s="3">
        <f>S1589+W1589+X1589+Y1589+Z1589+AA1589+AC1589</f>
        <v>110645.68233618233</v>
      </c>
      <c r="AE1589" s="3">
        <v>3523.3333333333335</v>
      </c>
      <c r="AG1589" s="3">
        <f>AD1589+AE1589+8576</f>
        <v>122745.01566951566</v>
      </c>
      <c r="AK1589" t="s">
        <v>4753</v>
      </c>
      <c r="AN1589" s="24">
        <f>AG1589+AJ1589</f>
        <v>122745.01566951566</v>
      </c>
      <c r="AO1589" s="3">
        <v>12274</v>
      </c>
      <c r="AP1589" s="3">
        <v>14850</v>
      </c>
      <c r="AQ1589" s="3">
        <v>1485</v>
      </c>
      <c r="AR1589" s="24">
        <f t="shared" si="384"/>
        <v>151354.01566951565</v>
      </c>
      <c r="AS1589" s="24">
        <f t="shared" si="378"/>
        <v>137595.01566951565</v>
      </c>
      <c r="AT1589" t="s">
        <v>101</v>
      </c>
      <c r="AU1589" t="s">
        <v>101</v>
      </c>
      <c r="AV1589" t="s">
        <v>101</v>
      </c>
      <c r="AW1589">
        <v>2047120</v>
      </c>
      <c r="AZ1589" s="3">
        <v>0</v>
      </c>
      <c r="BA1589" s="24">
        <f t="shared" si="379"/>
        <v>137595.01566951565</v>
      </c>
      <c r="BB1589" s="24">
        <f t="shared" si="380"/>
        <v>13759</v>
      </c>
      <c r="BD1589" t="s">
        <v>103</v>
      </c>
      <c r="BG1589" t="s">
        <v>5304</v>
      </c>
    </row>
    <row r="1590" spans="2:71" x14ac:dyDescent="0.2">
      <c r="C1590" t="s">
        <v>94</v>
      </c>
      <c r="E1590" t="s">
        <v>4755</v>
      </c>
      <c r="F1590" t="s">
        <v>4756</v>
      </c>
      <c r="G1590" t="s">
        <v>4757</v>
      </c>
      <c r="H1590" s="1">
        <v>45803</v>
      </c>
      <c r="J1590" t="s">
        <v>4702</v>
      </c>
      <c r="K1590">
        <v>13</v>
      </c>
      <c r="L1590" t="s">
        <v>4691</v>
      </c>
      <c r="M1590" t="s">
        <v>4444</v>
      </c>
      <c r="N1590" t="s">
        <v>4668</v>
      </c>
      <c r="O1590" t="s">
        <v>4669</v>
      </c>
      <c r="P1590" t="s">
        <v>99</v>
      </c>
      <c r="Q1590">
        <v>31</v>
      </c>
      <c r="R1590" s="3">
        <v>200000</v>
      </c>
      <c r="S1590" s="3">
        <v>35833.333333333336</v>
      </c>
      <c r="T1590" s="20">
        <v>0</v>
      </c>
      <c r="U1590" s="3">
        <v>0</v>
      </c>
      <c r="V1590" s="21"/>
      <c r="W1590" s="3">
        <v>801.28205128205127</v>
      </c>
      <c r="X1590" s="3">
        <v>462.96296296296299</v>
      </c>
      <c r="Y1590" s="22">
        <v>83.333333333333343</v>
      </c>
      <c r="Z1590">
        <v>37.5</v>
      </c>
      <c r="AA1590" s="3">
        <v>0</v>
      </c>
      <c r="AB1590" s="3">
        <v>0</v>
      </c>
      <c r="AC1590" s="3">
        <v>2083.5</v>
      </c>
      <c r="AD1590" s="3">
        <v>39301.911680911689</v>
      </c>
      <c r="AE1590" s="3">
        <v>3523.3333333333335</v>
      </c>
      <c r="AF1590" s="3">
        <v>0</v>
      </c>
      <c r="AG1590" s="3">
        <v>42825.245014245025</v>
      </c>
      <c r="AH1590" s="3">
        <v>0</v>
      </c>
      <c r="AI1590" s="3">
        <v>0</v>
      </c>
      <c r="AJ1590" s="3">
        <v>0</v>
      </c>
      <c r="AL1590">
        <v>0</v>
      </c>
      <c r="AM1590">
        <v>0.1</v>
      </c>
      <c r="AN1590" s="24">
        <f t="shared" ref="AN1590:AN1610" si="385">AG1590+AJ1590+AH1590+AI1590</f>
        <v>42825.245014245025</v>
      </c>
      <c r="AO1590" s="3">
        <v>4282.5245014245029</v>
      </c>
      <c r="AP1590" s="3">
        <v>14850</v>
      </c>
      <c r="AQ1590" s="3">
        <v>1485</v>
      </c>
      <c r="AR1590" s="24">
        <f t="shared" si="384"/>
        <v>63442.769515669526</v>
      </c>
      <c r="AS1590" s="24">
        <f t="shared" si="378"/>
        <v>57675.245014245025</v>
      </c>
      <c r="AT1590" t="s">
        <v>4698</v>
      </c>
      <c r="AU1590" t="s">
        <v>174</v>
      </c>
      <c r="AV1590" t="s">
        <v>174</v>
      </c>
      <c r="AW1590" t="s">
        <v>4693</v>
      </c>
      <c r="AX1590" t="s">
        <v>169</v>
      </c>
      <c r="AY1590">
        <v>1</v>
      </c>
      <c r="AZ1590" s="3">
        <f t="shared" ref="AZ1590:AZ1609" si="386">AR1590/AY1590</f>
        <v>63442.769515669526</v>
      </c>
      <c r="BA1590" s="24">
        <f t="shared" si="379"/>
        <v>57675.245014245025</v>
      </c>
      <c r="BB1590" s="24">
        <f t="shared" si="380"/>
        <v>5767.5245014245011</v>
      </c>
      <c r="BD1590" t="s">
        <v>170</v>
      </c>
      <c r="BE1590">
        <v>0.5</v>
      </c>
      <c r="BG1590" t="s">
        <v>170</v>
      </c>
      <c r="BI1590" t="s">
        <v>598</v>
      </c>
      <c r="BN1590" t="s">
        <v>5128</v>
      </c>
      <c r="BO1590" t="s">
        <v>4725</v>
      </c>
      <c r="BP1590" t="s">
        <v>5091</v>
      </c>
    </row>
    <row r="1591" spans="2:71" x14ac:dyDescent="0.2">
      <c r="C1591" t="s">
        <v>94</v>
      </c>
      <c r="E1591" t="s">
        <v>4755</v>
      </c>
      <c r="F1591" t="s">
        <v>4756</v>
      </c>
      <c r="G1591" t="s">
        <v>4757</v>
      </c>
      <c r="H1591" s="1">
        <v>45803</v>
      </c>
      <c r="J1591" t="s">
        <v>4702</v>
      </c>
      <c r="K1591">
        <v>13</v>
      </c>
      <c r="L1591" t="s">
        <v>4691</v>
      </c>
      <c r="M1591" t="s">
        <v>4444</v>
      </c>
      <c r="N1591" t="s">
        <v>4668</v>
      </c>
      <c r="O1591" t="s">
        <v>4669</v>
      </c>
      <c r="P1591" t="s">
        <v>99</v>
      </c>
      <c r="Q1591">
        <v>31</v>
      </c>
      <c r="R1591" s="3">
        <v>200000</v>
      </c>
      <c r="S1591" s="3">
        <v>35833.333333333336</v>
      </c>
      <c r="T1591" s="20">
        <v>0</v>
      </c>
      <c r="U1591" s="3">
        <v>0</v>
      </c>
      <c r="V1591" s="21"/>
      <c r="W1591" s="3">
        <v>801.28205128205127</v>
      </c>
      <c r="X1591" s="3">
        <v>462.96296296296299</v>
      </c>
      <c r="Y1591" s="22">
        <v>83.333333333333343</v>
      </c>
      <c r="Z1591">
        <v>37.5</v>
      </c>
      <c r="AA1591" s="3">
        <v>0</v>
      </c>
      <c r="AB1591" s="3">
        <v>0</v>
      </c>
      <c r="AC1591" s="3">
        <v>2083.5</v>
      </c>
      <c r="AD1591" s="3">
        <v>39301.911680911689</v>
      </c>
      <c r="AE1591" s="3">
        <v>3523.3333333333335</v>
      </c>
      <c r="AF1591" s="3">
        <v>0</v>
      </c>
      <c r="AG1591" s="3">
        <v>42825.245014245025</v>
      </c>
      <c r="AH1591" s="3">
        <v>0</v>
      </c>
      <c r="AI1591" s="3">
        <v>0</v>
      </c>
      <c r="AJ1591" s="3">
        <v>0</v>
      </c>
      <c r="AL1591">
        <v>0</v>
      </c>
      <c r="AM1591" s="30">
        <v>0.1</v>
      </c>
      <c r="AN1591" s="24">
        <f t="shared" si="385"/>
        <v>42825.245014245025</v>
      </c>
      <c r="AO1591" s="3">
        <v>4282.5245014245029</v>
      </c>
      <c r="AP1591" s="3">
        <v>14850</v>
      </c>
      <c r="AQ1591" s="3">
        <v>1485</v>
      </c>
      <c r="AR1591" s="24">
        <f t="shared" si="384"/>
        <v>63442.769515669526</v>
      </c>
      <c r="AS1591" s="24">
        <f t="shared" si="378"/>
        <v>57675.245014245025</v>
      </c>
      <c r="AT1591" t="s">
        <v>4698</v>
      </c>
      <c r="AU1591" t="s">
        <v>3890</v>
      </c>
      <c r="AV1591" t="s">
        <v>3891</v>
      </c>
      <c r="AW1591" t="s">
        <v>3890</v>
      </c>
      <c r="AX1591" t="s">
        <v>169</v>
      </c>
      <c r="AY1591">
        <v>1</v>
      </c>
      <c r="AZ1591" s="3">
        <f t="shared" si="386"/>
        <v>63442.769515669526</v>
      </c>
      <c r="BA1591" s="24">
        <f t="shared" si="379"/>
        <v>57675.245014245025</v>
      </c>
      <c r="BB1591" s="24">
        <f t="shared" si="380"/>
        <v>5767.5245014245011</v>
      </c>
      <c r="BD1591" t="s">
        <v>103</v>
      </c>
      <c r="BE1591">
        <v>0.5</v>
      </c>
      <c r="BG1591" t="s">
        <v>5331</v>
      </c>
      <c r="BI1591" t="s">
        <v>598</v>
      </c>
      <c r="BN1591" t="s">
        <v>5128</v>
      </c>
      <c r="BO1591" t="s">
        <v>4725</v>
      </c>
      <c r="BP1591" t="s">
        <v>5091</v>
      </c>
      <c r="BS1591" t="e">
        <f>_xlfn.XLOOKUP(AV1591,#REF!,#REF!)</f>
        <v>#REF!</v>
      </c>
    </row>
    <row r="1592" spans="2:71" x14ac:dyDescent="0.2">
      <c r="C1592" t="s">
        <v>94</v>
      </c>
      <c r="E1592" t="s">
        <v>4758</v>
      </c>
      <c r="F1592" t="s">
        <v>4759</v>
      </c>
      <c r="G1592" t="s">
        <v>4760</v>
      </c>
      <c r="H1592" s="1">
        <v>45831</v>
      </c>
      <c r="I1592">
        <v>46087</v>
      </c>
      <c r="J1592" t="s">
        <v>4697</v>
      </c>
      <c r="K1592">
        <v>14</v>
      </c>
      <c r="L1592" t="s">
        <v>4691</v>
      </c>
      <c r="M1592" t="s">
        <v>4444</v>
      </c>
      <c r="N1592" t="s">
        <v>4668</v>
      </c>
      <c r="O1592" t="s">
        <v>4669</v>
      </c>
      <c r="P1592" t="s">
        <v>478</v>
      </c>
      <c r="Q1592">
        <v>6</v>
      </c>
      <c r="R1592" s="3">
        <v>460000</v>
      </c>
      <c r="S1592" s="3">
        <v>14838.709677419352</v>
      </c>
      <c r="U1592" s="3">
        <v>0</v>
      </c>
      <c r="V1592" s="21"/>
      <c r="W1592" s="3">
        <v>1842.948717948718</v>
      </c>
      <c r="X1592" s="3">
        <v>1064.8148148148148</v>
      </c>
      <c r="Y1592" s="22">
        <v>191.66666666666666</v>
      </c>
      <c r="Z1592">
        <v>30</v>
      </c>
      <c r="AA1592" s="3">
        <v>0</v>
      </c>
      <c r="AB1592" s="3">
        <v>0</v>
      </c>
      <c r="AC1592" s="3">
        <v>1666.8000000000002</v>
      </c>
      <c r="AD1592" s="3">
        <v>19634.939876849552</v>
      </c>
      <c r="AE1592" s="3">
        <v>2818.666666666667</v>
      </c>
      <c r="AF1592" s="3">
        <v>0</v>
      </c>
      <c r="AG1592" s="3">
        <v>22453.606543516216</v>
      </c>
      <c r="AH1592" s="3">
        <v>0</v>
      </c>
      <c r="AI1592" s="3">
        <v>0</v>
      </c>
      <c r="AJ1592" s="3">
        <v>0</v>
      </c>
      <c r="AL1592">
        <v>0</v>
      </c>
      <c r="AM1592">
        <v>0.1</v>
      </c>
      <c r="AN1592" s="24">
        <f t="shared" si="385"/>
        <v>22453.606543516216</v>
      </c>
      <c r="AO1592" s="3">
        <v>2245.3606543516216</v>
      </c>
      <c r="AP1592" s="3">
        <v>2299.2000000000003</v>
      </c>
      <c r="AQ1592" s="3">
        <v>229.92000000000004</v>
      </c>
      <c r="AR1592" s="3">
        <v>27228.087197867837</v>
      </c>
      <c r="AS1592" s="24">
        <f t="shared" si="378"/>
        <v>24752.806543516217</v>
      </c>
      <c r="AT1592" t="s">
        <v>4761</v>
      </c>
      <c r="AU1592" t="s">
        <v>4762</v>
      </c>
      <c r="AV1592" t="s">
        <v>4763</v>
      </c>
      <c r="AW1592" t="s">
        <v>4764</v>
      </c>
      <c r="AX1592" t="s">
        <v>4765</v>
      </c>
      <c r="AY1592">
        <v>73.278400000000005</v>
      </c>
      <c r="AZ1592" s="3">
        <f t="shared" si="386"/>
        <v>371.57043819007833</v>
      </c>
      <c r="BA1592" s="24">
        <f t="shared" si="379"/>
        <v>24752.806543516217</v>
      </c>
      <c r="BB1592" s="24">
        <f t="shared" si="380"/>
        <v>2475.2806543516199</v>
      </c>
      <c r="BD1592" t="s">
        <v>103</v>
      </c>
      <c r="BE1592">
        <v>0.4</v>
      </c>
      <c r="BG1592" t="s">
        <v>5335</v>
      </c>
      <c r="BI1592" t="s">
        <v>540</v>
      </c>
      <c r="BN1592" t="s">
        <v>5119</v>
      </c>
      <c r="BO1592" t="s">
        <v>4784</v>
      </c>
      <c r="BP1592" t="s">
        <v>4725</v>
      </c>
      <c r="BS1592" t="e">
        <f>_xlfn.XLOOKUP(AV1592,#REF!,#REF!)</f>
        <v>#REF!</v>
      </c>
    </row>
    <row r="1593" spans="2:71" x14ac:dyDescent="0.2">
      <c r="C1593" t="s">
        <v>94</v>
      </c>
      <c r="E1593" t="s">
        <v>4758</v>
      </c>
      <c r="F1593" t="s">
        <v>4759</v>
      </c>
      <c r="G1593" t="s">
        <v>4760</v>
      </c>
      <c r="H1593" s="1">
        <v>45831</v>
      </c>
      <c r="I1593">
        <v>46087</v>
      </c>
      <c r="J1593" t="s">
        <v>4697</v>
      </c>
      <c r="K1593">
        <v>14</v>
      </c>
      <c r="L1593" t="s">
        <v>4691</v>
      </c>
      <c r="M1593" t="s">
        <v>4444</v>
      </c>
      <c r="N1593" t="s">
        <v>4668</v>
      </c>
      <c r="O1593" t="s">
        <v>4669</v>
      </c>
      <c r="P1593" t="s">
        <v>99</v>
      </c>
      <c r="Q1593">
        <v>6</v>
      </c>
      <c r="R1593" s="3">
        <v>230000</v>
      </c>
      <c r="S1593" s="3">
        <v>7419.3548387096762</v>
      </c>
      <c r="U1593" s="3">
        <v>0</v>
      </c>
      <c r="V1593" s="21"/>
      <c r="W1593" s="3">
        <v>921.47435897435901</v>
      </c>
      <c r="X1593" s="3">
        <v>532.40740740740739</v>
      </c>
      <c r="Y1593" s="22">
        <v>95.833333333333329</v>
      </c>
      <c r="Z1593">
        <v>15</v>
      </c>
      <c r="AA1593" s="3">
        <v>0</v>
      </c>
      <c r="AB1593" s="3">
        <v>0</v>
      </c>
      <c r="AC1593" s="3">
        <v>833.40000000000009</v>
      </c>
      <c r="AD1593" s="3">
        <v>9817.469938424776</v>
      </c>
      <c r="AE1593" s="3">
        <v>1409.3333333333335</v>
      </c>
      <c r="AF1593" s="3">
        <v>0</v>
      </c>
      <c r="AG1593" s="3">
        <v>11226.803271758108</v>
      </c>
      <c r="AH1593" s="3">
        <v>0</v>
      </c>
      <c r="AI1593" s="3">
        <v>0</v>
      </c>
      <c r="AJ1593" s="3">
        <v>0</v>
      </c>
      <c r="AL1593">
        <v>0</v>
      </c>
      <c r="AM1593">
        <v>0.1</v>
      </c>
      <c r="AN1593" s="24">
        <f t="shared" si="385"/>
        <v>11226.803271758108</v>
      </c>
      <c r="AO1593" s="3">
        <v>1122.6803271758108</v>
      </c>
      <c r="AP1593" s="3">
        <v>1149.6000000000001</v>
      </c>
      <c r="AQ1593" s="3">
        <v>114.96000000000002</v>
      </c>
      <c r="AR1593" s="3">
        <v>13614.043598933918</v>
      </c>
      <c r="AS1593" s="24">
        <f t="shared" si="378"/>
        <v>12376.403271758109</v>
      </c>
      <c r="AT1593" t="s">
        <v>4766</v>
      </c>
      <c r="AU1593" t="s">
        <v>4766</v>
      </c>
      <c r="AV1593" t="s">
        <v>4767</v>
      </c>
      <c r="AW1593" t="s">
        <v>4768</v>
      </c>
      <c r="AX1593" t="s">
        <v>4769</v>
      </c>
      <c r="AY1593">
        <v>23.5459</v>
      </c>
      <c r="AZ1593" s="3">
        <f t="shared" si="386"/>
        <v>578.19168513133582</v>
      </c>
      <c r="BA1593" s="24">
        <f t="shared" si="379"/>
        <v>12376.403271758109</v>
      </c>
      <c r="BB1593" s="24">
        <f t="shared" si="380"/>
        <v>1237.6403271758099</v>
      </c>
      <c r="BD1593" t="s">
        <v>103</v>
      </c>
      <c r="BE1593">
        <v>0.2</v>
      </c>
      <c r="BG1593" t="s">
        <v>5304</v>
      </c>
      <c r="BI1593" t="s">
        <v>540</v>
      </c>
      <c r="BN1593" t="s">
        <v>5119</v>
      </c>
      <c r="BO1593" t="s">
        <v>4784</v>
      </c>
      <c r="BP1593" t="s">
        <v>4725</v>
      </c>
    </row>
    <row r="1594" spans="2:71" x14ac:dyDescent="0.2">
      <c r="C1594" t="s">
        <v>94</v>
      </c>
      <c r="E1594" t="s">
        <v>4758</v>
      </c>
      <c r="F1594" t="s">
        <v>4759</v>
      </c>
      <c r="G1594" t="s">
        <v>4760</v>
      </c>
      <c r="H1594" s="1">
        <v>45831</v>
      </c>
      <c r="I1594">
        <v>46087</v>
      </c>
      <c r="J1594" t="s">
        <v>4697</v>
      </c>
      <c r="K1594">
        <v>14</v>
      </c>
      <c r="L1594" t="s">
        <v>4691</v>
      </c>
      <c r="M1594" t="s">
        <v>4444</v>
      </c>
      <c r="N1594" t="s">
        <v>4668</v>
      </c>
      <c r="O1594" t="s">
        <v>4669</v>
      </c>
      <c r="P1594" t="s">
        <v>99</v>
      </c>
      <c r="Q1594">
        <v>6</v>
      </c>
      <c r="R1594" s="3">
        <v>230000</v>
      </c>
      <c r="S1594" s="3">
        <v>7419.3548387096762</v>
      </c>
      <c r="V1594" s="21"/>
      <c r="W1594" s="3">
        <v>921.47435897435901</v>
      </c>
      <c r="X1594" s="3">
        <v>532.40740740740739</v>
      </c>
      <c r="Y1594" s="22">
        <v>95.833333333333329</v>
      </c>
      <c r="Z1594">
        <v>15</v>
      </c>
      <c r="AC1594" s="3">
        <v>833.40000000000009</v>
      </c>
      <c r="AD1594" s="3">
        <v>9817.469938424776</v>
      </c>
      <c r="AE1594" s="3">
        <v>1409.3333333333335</v>
      </c>
      <c r="AF1594" s="3">
        <v>0</v>
      </c>
      <c r="AG1594" s="3">
        <v>11226.803271758108</v>
      </c>
      <c r="AM1594">
        <v>0.1</v>
      </c>
      <c r="AN1594" s="24">
        <f t="shared" si="385"/>
        <v>11226.803271758108</v>
      </c>
      <c r="AO1594" s="3">
        <v>1122.6803271758108</v>
      </c>
      <c r="AP1594" s="3">
        <v>1149.6000000000001</v>
      </c>
      <c r="AQ1594" s="3">
        <v>114.96000000000002</v>
      </c>
      <c r="AR1594" s="3">
        <v>13614.043598933918</v>
      </c>
      <c r="AS1594" s="24">
        <f t="shared" si="378"/>
        <v>12376.403271758109</v>
      </c>
      <c r="AT1594" t="s">
        <v>4770</v>
      </c>
      <c r="AU1594" t="s">
        <v>4766</v>
      </c>
      <c r="AV1594" t="s">
        <v>4767</v>
      </c>
      <c r="AW1594" t="s">
        <v>4771</v>
      </c>
      <c r="AX1594" t="s">
        <v>4769</v>
      </c>
      <c r="AY1594">
        <v>23.5459</v>
      </c>
      <c r="AZ1594" s="3">
        <f t="shared" si="386"/>
        <v>578.19168513133582</v>
      </c>
      <c r="BA1594" s="24">
        <f t="shared" si="379"/>
        <v>12376.403271758109</v>
      </c>
      <c r="BB1594" s="24">
        <f t="shared" si="380"/>
        <v>1237.6403271758099</v>
      </c>
      <c r="BD1594" t="s">
        <v>103</v>
      </c>
      <c r="BE1594">
        <v>0.2</v>
      </c>
      <c r="BG1594" t="s">
        <v>5304</v>
      </c>
      <c r="BI1594" t="s">
        <v>540</v>
      </c>
      <c r="BN1594" t="s">
        <v>5119</v>
      </c>
      <c r="BO1594" t="s">
        <v>4784</v>
      </c>
      <c r="BP1594" t="s">
        <v>4725</v>
      </c>
    </row>
    <row r="1595" spans="2:71" x14ac:dyDescent="0.2">
      <c r="C1595" t="s">
        <v>94</v>
      </c>
      <c r="E1595" t="s">
        <v>4758</v>
      </c>
      <c r="F1595" t="s">
        <v>4759</v>
      </c>
      <c r="G1595" t="s">
        <v>4760</v>
      </c>
      <c r="H1595" s="1">
        <v>45831</v>
      </c>
      <c r="I1595">
        <v>46087</v>
      </c>
      <c r="J1595" t="s">
        <v>4697</v>
      </c>
      <c r="K1595">
        <v>14</v>
      </c>
      <c r="L1595" t="s">
        <v>4691</v>
      </c>
      <c r="M1595" t="s">
        <v>4444</v>
      </c>
      <c r="N1595" t="s">
        <v>4668</v>
      </c>
      <c r="O1595" t="s">
        <v>4669</v>
      </c>
      <c r="P1595" t="s">
        <v>99</v>
      </c>
      <c r="Q1595">
        <v>6</v>
      </c>
      <c r="R1595" s="3">
        <v>230000</v>
      </c>
      <c r="S1595" s="3">
        <v>7419.3548387096762</v>
      </c>
      <c r="V1595" s="21"/>
      <c r="W1595" s="3">
        <v>921.47435897435901</v>
      </c>
      <c r="X1595" s="3">
        <v>532.40740740740739</v>
      </c>
      <c r="Y1595" s="22">
        <v>95.833333333333329</v>
      </c>
      <c r="Z1595">
        <v>15</v>
      </c>
      <c r="AC1595" s="3">
        <v>833.40000000000009</v>
      </c>
      <c r="AD1595" s="3">
        <v>9817.469938424776</v>
      </c>
      <c r="AE1595" s="3">
        <v>1409.3333333333335</v>
      </c>
      <c r="AF1595" s="3">
        <v>0</v>
      </c>
      <c r="AG1595" s="3">
        <v>11226.803271758108</v>
      </c>
      <c r="AM1595">
        <v>0.1</v>
      </c>
      <c r="AN1595" s="24">
        <f t="shared" si="385"/>
        <v>11226.803271758108</v>
      </c>
      <c r="AO1595" s="3">
        <v>1122.6803271758108</v>
      </c>
      <c r="AP1595" s="3">
        <v>1149.6000000000001</v>
      </c>
      <c r="AQ1595" s="3">
        <v>114.96000000000002</v>
      </c>
      <c r="AR1595" s="3">
        <v>13614.043598933918</v>
      </c>
      <c r="AS1595" s="24">
        <f t="shared" si="378"/>
        <v>12376.403271758109</v>
      </c>
      <c r="AT1595" t="s">
        <v>4772</v>
      </c>
      <c r="AU1595" t="s">
        <v>4766</v>
      </c>
      <c r="AV1595" t="s">
        <v>4767</v>
      </c>
      <c r="AW1595" t="s">
        <v>4773</v>
      </c>
      <c r="AX1595" t="s">
        <v>4769</v>
      </c>
      <c r="AY1595">
        <v>23.5459</v>
      </c>
      <c r="AZ1595" s="3">
        <f t="shared" si="386"/>
        <v>578.19168513133582</v>
      </c>
      <c r="BA1595" s="24">
        <f t="shared" si="379"/>
        <v>12376.403271758109</v>
      </c>
      <c r="BB1595" s="24">
        <f t="shared" si="380"/>
        <v>1237.6403271758099</v>
      </c>
      <c r="BD1595" t="s">
        <v>103</v>
      </c>
      <c r="BE1595">
        <v>0.2</v>
      </c>
      <c r="BG1595" t="s">
        <v>5304</v>
      </c>
      <c r="BI1595" t="s">
        <v>540</v>
      </c>
      <c r="BN1595" t="s">
        <v>5119</v>
      </c>
      <c r="BO1595" t="s">
        <v>4784</v>
      </c>
      <c r="BP1595" t="s">
        <v>4725</v>
      </c>
    </row>
    <row r="1596" spans="2:71" x14ac:dyDescent="0.2">
      <c r="B1596" t="s">
        <v>108</v>
      </c>
      <c r="C1596" t="s">
        <v>94</v>
      </c>
      <c r="E1596" t="s">
        <v>4758</v>
      </c>
      <c r="F1596" t="s">
        <v>4759</v>
      </c>
      <c r="G1596" t="s">
        <v>4760</v>
      </c>
      <c r="H1596" s="1">
        <v>45831</v>
      </c>
      <c r="I1596">
        <v>46087</v>
      </c>
      <c r="J1596" t="s">
        <v>4697</v>
      </c>
      <c r="K1596">
        <v>14</v>
      </c>
      <c r="L1596" t="s">
        <v>4691</v>
      </c>
      <c r="M1596" t="s">
        <v>4444</v>
      </c>
      <c r="N1596" t="s">
        <v>4668</v>
      </c>
      <c r="O1596" t="s">
        <v>4669</v>
      </c>
      <c r="Q1596">
        <f>31-8</f>
        <v>23</v>
      </c>
      <c r="S1596" s="3">
        <v>56881</v>
      </c>
      <c r="V1596" s="21"/>
      <c r="W1596" s="3">
        <v>0</v>
      </c>
      <c r="X1596" s="3">
        <v>0</v>
      </c>
      <c r="Z1596"/>
      <c r="AD1596" s="3">
        <f>S1596</f>
        <v>56881</v>
      </c>
      <c r="AE1596" s="3">
        <v>0</v>
      </c>
      <c r="AG1596" s="3">
        <f>AD1596+AE1596</f>
        <v>56881</v>
      </c>
      <c r="AM1596">
        <v>0.1</v>
      </c>
      <c r="AN1596" s="24">
        <f t="shared" si="385"/>
        <v>56881</v>
      </c>
      <c r="AO1596" s="3">
        <f>+AN1596*AM1596</f>
        <v>5688.1</v>
      </c>
      <c r="AP1596" s="3">
        <v>0</v>
      </c>
      <c r="AQ1596" s="3">
        <v>0</v>
      </c>
      <c r="AR1596" s="3">
        <f>SUM(AN1596:AQ1596)</f>
        <v>62569.1</v>
      </c>
      <c r="AS1596" s="24">
        <f t="shared" si="378"/>
        <v>56881</v>
      </c>
      <c r="AT1596" t="s">
        <v>4762</v>
      </c>
      <c r="AU1596" t="s">
        <v>4762</v>
      </c>
      <c r="AV1596" t="s">
        <v>4763</v>
      </c>
      <c r="AW1596" t="s">
        <v>4764</v>
      </c>
      <c r="AX1596" t="s">
        <v>4765</v>
      </c>
      <c r="AY1596">
        <v>73.278400000000005</v>
      </c>
      <c r="AZ1596" s="3">
        <f t="shared" si="386"/>
        <v>853.85461472957923</v>
      </c>
      <c r="BA1596" s="24">
        <f t="shared" si="379"/>
        <v>56881</v>
      </c>
      <c r="BB1596" s="24">
        <f t="shared" si="380"/>
        <v>5688.0999999999985</v>
      </c>
      <c r="BD1596" t="s">
        <v>103</v>
      </c>
      <c r="BE1596">
        <v>0</v>
      </c>
      <c r="BF1596" t="s">
        <v>4774</v>
      </c>
      <c r="BG1596" t="s">
        <v>5335</v>
      </c>
      <c r="BI1596" t="s">
        <v>540</v>
      </c>
      <c r="BN1596" t="s">
        <v>5119</v>
      </c>
      <c r="BO1596" t="s">
        <v>4784</v>
      </c>
      <c r="BP1596" t="s">
        <v>4725</v>
      </c>
      <c r="BS1596" t="e">
        <f>_xlfn.XLOOKUP(AV1596,#REF!,#REF!)</f>
        <v>#REF!</v>
      </c>
    </row>
    <row r="1597" spans="2:71" x14ac:dyDescent="0.2">
      <c r="B1597" t="s">
        <v>4775</v>
      </c>
      <c r="C1597" t="s">
        <v>94</v>
      </c>
      <c r="E1597" t="s">
        <v>4776</v>
      </c>
      <c r="F1597" t="s">
        <v>4776</v>
      </c>
      <c r="G1597" t="s">
        <v>4777</v>
      </c>
      <c r="H1597" s="1">
        <v>46055</v>
      </c>
      <c r="J1597" t="s">
        <v>4778</v>
      </c>
      <c r="L1597" t="s">
        <v>4667</v>
      </c>
      <c r="M1597" t="s">
        <v>3984</v>
      </c>
      <c r="S1597" s="3">
        <v>-41785.714285714297</v>
      </c>
      <c r="V1597" s="21"/>
      <c r="W1597" s="3">
        <v>-1041.6666666666699</v>
      </c>
      <c r="X1597" s="3">
        <v>-601.85185185185196</v>
      </c>
      <c r="Y1597" s="22">
        <v>-108.333333333333</v>
      </c>
      <c r="Z1597">
        <v>-75</v>
      </c>
      <c r="AC1597" s="3">
        <v>-4018.1785714285802</v>
      </c>
      <c r="AD1597" s="3">
        <v>-47630.744708994702</v>
      </c>
      <c r="AE1597" s="3">
        <v>-4005.8035714285702</v>
      </c>
      <c r="AG1597" s="3">
        <v>-51636.548280423303</v>
      </c>
      <c r="AM1597">
        <v>0</v>
      </c>
      <c r="AN1597" s="24">
        <f t="shared" si="385"/>
        <v>-51636.548280423303</v>
      </c>
      <c r="AO1597" s="3">
        <v>-2581.8274140211702</v>
      </c>
      <c r="AP1597" s="3">
        <v>0</v>
      </c>
      <c r="AQ1597" s="3">
        <v>0</v>
      </c>
      <c r="AR1597" s="24">
        <f>AN1597+AO1597+AP1597+AQ1597</f>
        <v>-54218.375694444476</v>
      </c>
      <c r="AS1597" s="24">
        <f t="shared" si="378"/>
        <v>-51636.548280423303</v>
      </c>
      <c r="AT1597" t="s">
        <v>4779</v>
      </c>
      <c r="AU1597" t="s">
        <v>1837</v>
      </c>
      <c r="AV1597" t="s">
        <v>1838</v>
      </c>
      <c r="AW1597" t="s">
        <v>5002</v>
      </c>
      <c r="AX1597" t="s">
        <v>169</v>
      </c>
      <c r="AY1597">
        <v>1</v>
      </c>
      <c r="AZ1597" s="3">
        <f t="shared" si="386"/>
        <v>-54218.375694444476</v>
      </c>
      <c r="BA1597" s="24">
        <f t="shared" si="379"/>
        <v>-51636.548280423303</v>
      </c>
      <c r="BB1597" s="24">
        <f t="shared" si="380"/>
        <v>-2581.8274140211724</v>
      </c>
      <c r="BD1597" t="s">
        <v>103</v>
      </c>
      <c r="BE1597">
        <v>0</v>
      </c>
      <c r="BG1597" t="s">
        <v>5317</v>
      </c>
      <c r="BI1597" t="s">
        <v>144</v>
      </c>
      <c r="BS1597" t="e">
        <f>_xlfn.XLOOKUP(AV1597,#REF!,#REF!)</f>
        <v>#REF!</v>
      </c>
    </row>
    <row r="1598" spans="2:71" x14ac:dyDescent="0.2">
      <c r="C1598" t="s">
        <v>94</v>
      </c>
      <c r="E1598" t="s">
        <v>4780</v>
      </c>
      <c r="F1598" t="s">
        <v>4781</v>
      </c>
      <c r="G1598" t="s">
        <v>4782</v>
      </c>
      <c r="H1598" s="1">
        <v>45327</v>
      </c>
      <c r="J1598" t="s">
        <v>4702</v>
      </c>
      <c r="K1598">
        <v>13</v>
      </c>
      <c r="L1598" t="s">
        <v>4783</v>
      </c>
      <c r="M1598" t="s">
        <v>3525</v>
      </c>
      <c r="N1598" t="s">
        <v>4668</v>
      </c>
      <c r="O1598" t="s">
        <v>4669</v>
      </c>
      <c r="P1598" t="s">
        <v>99</v>
      </c>
      <c r="Q1598">
        <v>31</v>
      </c>
      <c r="R1598" s="3">
        <v>506472.80000000005</v>
      </c>
      <c r="S1598" s="3">
        <v>84412.133333333346</v>
      </c>
      <c r="T1598" s="23">
        <f>10.4/100</f>
        <v>0.10400000000000001</v>
      </c>
      <c r="U1598" s="3">
        <v>10973.577333333335</v>
      </c>
      <c r="V1598" s="21"/>
      <c r="W1598" s="3">
        <v>2029.1378205128208</v>
      </c>
      <c r="X1598" s="3">
        <v>1172.390740740741</v>
      </c>
      <c r="Y1598" s="3">
        <v>211.03033333333335</v>
      </c>
      <c r="Z1598" s="3">
        <v>60</v>
      </c>
      <c r="AA1598" s="3">
        <v>0</v>
      </c>
      <c r="AB1598" s="3">
        <v>2458.7234305202383</v>
      </c>
      <c r="AC1598" s="3">
        <v>3333.6000000000004</v>
      </c>
      <c r="AD1598" s="3">
        <v>104650.59299177382</v>
      </c>
      <c r="AE1598" s="3">
        <v>10894</v>
      </c>
      <c r="AF1598" s="3">
        <v>0</v>
      </c>
      <c r="AG1598" s="3">
        <v>115544.59299177382</v>
      </c>
      <c r="AJ1598" s="3">
        <v>0</v>
      </c>
      <c r="AM1598" s="23">
        <v>8.5000000000000006E-2</v>
      </c>
      <c r="AN1598" s="24">
        <f t="shared" si="385"/>
        <v>115544.59299177382</v>
      </c>
      <c r="AO1598" s="25">
        <v>9821.2904043007766</v>
      </c>
      <c r="AP1598" s="25">
        <v>23760</v>
      </c>
      <c r="AQ1598" s="24">
        <v>2019.6000000000001</v>
      </c>
      <c r="AR1598" s="24">
        <f>AN1598+AO1598+AP1598+AQ1598</f>
        <v>151145.48339607459</v>
      </c>
      <c r="AS1598" s="24">
        <f t="shared" si="378"/>
        <v>139304.59299177382</v>
      </c>
      <c r="AT1598" t="s">
        <v>1837</v>
      </c>
      <c r="AU1598" t="s">
        <v>1837</v>
      </c>
      <c r="AV1598" t="s">
        <v>1838</v>
      </c>
      <c r="AW1598" t="s">
        <v>4931</v>
      </c>
      <c r="AX1598" t="s">
        <v>169</v>
      </c>
      <c r="AY1598">
        <v>1</v>
      </c>
      <c r="AZ1598" s="3">
        <f t="shared" si="386"/>
        <v>151145.48339607459</v>
      </c>
      <c r="BA1598" s="24">
        <f t="shared" si="379"/>
        <v>139304.59299177382</v>
      </c>
      <c r="BB1598" s="24">
        <f t="shared" si="380"/>
        <v>11840.890404300764</v>
      </c>
      <c r="BD1598" t="s">
        <v>103</v>
      </c>
      <c r="BE1598">
        <v>0.8</v>
      </c>
      <c r="BG1598" t="s">
        <v>5317</v>
      </c>
      <c r="BI1598" t="s">
        <v>2047</v>
      </c>
      <c r="BM1598">
        <v>0.8</v>
      </c>
      <c r="BN1598" t="s">
        <v>5197</v>
      </c>
      <c r="BO1598" t="s">
        <v>5302</v>
      </c>
      <c r="BP1598" t="s">
        <v>5303</v>
      </c>
      <c r="BS1598" t="e">
        <f>_xlfn.XLOOKUP(AV1598,#REF!,#REF!)</f>
        <v>#REF!</v>
      </c>
    </row>
    <row r="1599" spans="2:71" x14ac:dyDescent="0.2">
      <c r="C1599" t="s">
        <v>94</v>
      </c>
      <c r="E1599" t="s">
        <v>4780</v>
      </c>
      <c r="F1599" t="s">
        <v>4781</v>
      </c>
      <c r="G1599" t="s">
        <v>4782</v>
      </c>
      <c r="H1599" s="1">
        <v>45327</v>
      </c>
      <c r="J1599" t="s">
        <v>4702</v>
      </c>
      <c r="K1599">
        <v>13</v>
      </c>
      <c r="L1599" t="s">
        <v>4783</v>
      </c>
      <c r="M1599" t="s">
        <v>3525</v>
      </c>
      <c r="N1599" t="s">
        <v>4668</v>
      </c>
      <c r="O1599" t="s">
        <v>4669</v>
      </c>
      <c r="P1599" t="s">
        <v>99</v>
      </c>
      <c r="Q1599">
        <v>31</v>
      </c>
      <c r="R1599" s="3">
        <v>63309.100000000006</v>
      </c>
      <c r="S1599" s="3">
        <v>10551.516666666668</v>
      </c>
      <c r="T1599" s="23">
        <f>1.3/100</f>
        <v>1.3000000000000001E-2</v>
      </c>
      <c r="U1599" s="3">
        <v>1371.6971666666668</v>
      </c>
      <c r="V1599" s="21"/>
      <c r="W1599" s="3">
        <v>253.6422275641026</v>
      </c>
      <c r="X1599" s="3">
        <v>146.54884259259262</v>
      </c>
      <c r="Y1599" s="3">
        <v>26.378791666666668</v>
      </c>
      <c r="Z1599" s="3">
        <v>7.5</v>
      </c>
      <c r="AA1599" s="3">
        <v>0</v>
      </c>
      <c r="AB1599" s="3">
        <v>307.34042881502978</v>
      </c>
      <c r="AC1599" s="3">
        <v>416.70000000000005</v>
      </c>
      <c r="AD1599" s="3">
        <v>13081.324123971728</v>
      </c>
      <c r="AE1599" s="3">
        <v>1361.75</v>
      </c>
      <c r="AF1599" s="3">
        <v>0</v>
      </c>
      <c r="AG1599" s="3">
        <v>14443.074123971728</v>
      </c>
      <c r="AJ1599" s="3">
        <v>0</v>
      </c>
      <c r="AM1599" s="23">
        <v>8.5000000000000006E-2</v>
      </c>
      <c r="AN1599" s="24">
        <f t="shared" si="385"/>
        <v>14443.074123971728</v>
      </c>
      <c r="AO1599" s="25">
        <v>1227.6613005375971</v>
      </c>
      <c r="AP1599" s="25">
        <v>2970</v>
      </c>
      <c r="AQ1599" s="24">
        <v>252.45000000000002</v>
      </c>
      <c r="AR1599" s="24">
        <v>18893.185424509324</v>
      </c>
      <c r="AS1599" s="24">
        <f t="shared" si="378"/>
        <v>17413.074123971728</v>
      </c>
      <c r="AT1599" t="s">
        <v>4784</v>
      </c>
      <c r="AU1599" t="s">
        <v>4762</v>
      </c>
      <c r="AV1599" t="s">
        <v>4763</v>
      </c>
      <c r="AW1599" t="s">
        <v>4931</v>
      </c>
      <c r="AX1599" t="s">
        <v>4765</v>
      </c>
      <c r="AY1599">
        <v>73.278400000000005</v>
      </c>
      <c r="AZ1599" s="3">
        <f t="shared" si="386"/>
        <v>257.82748292142463</v>
      </c>
      <c r="BA1599" s="24">
        <f t="shared" si="379"/>
        <v>17413.074123971728</v>
      </c>
      <c r="BB1599" s="24">
        <f t="shared" si="380"/>
        <v>1480.1113005375955</v>
      </c>
      <c r="BD1599" t="s">
        <v>103</v>
      </c>
      <c r="BE1599">
        <v>0.1</v>
      </c>
      <c r="BG1599" t="s">
        <v>5335</v>
      </c>
      <c r="BI1599" t="s">
        <v>2047</v>
      </c>
      <c r="BM1599">
        <v>0.1</v>
      </c>
      <c r="BN1599" t="s">
        <v>5197</v>
      </c>
      <c r="BO1599" t="s">
        <v>5302</v>
      </c>
      <c r="BP1599" t="s">
        <v>5303</v>
      </c>
      <c r="BS1599" t="e">
        <f>_xlfn.XLOOKUP(AV1599,#REF!,#REF!)</f>
        <v>#REF!</v>
      </c>
    </row>
    <row r="1600" spans="2:71" x14ac:dyDescent="0.2">
      <c r="C1600" t="s">
        <v>94</v>
      </c>
      <c r="E1600" t="s">
        <v>4780</v>
      </c>
      <c r="F1600" t="s">
        <v>4781</v>
      </c>
      <c r="G1600" t="s">
        <v>4782</v>
      </c>
      <c r="H1600" s="1">
        <v>45327</v>
      </c>
      <c r="J1600" t="s">
        <v>4702</v>
      </c>
      <c r="K1600">
        <v>13</v>
      </c>
      <c r="L1600" t="s">
        <v>4783</v>
      </c>
      <c r="M1600" t="s">
        <v>3525</v>
      </c>
      <c r="N1600" t="s">
        <v>4668</v>
      </c>
      <c r="O1600" t="s">
        <v>4669</v>
      </c>
      <c r="P1600" t="s">
        <v>99</v>
      </c>
      <c r="Q1600">
        <v>31</v>
      </c>
      <c r="R1600" s="3">
        <v>63309.100000000006</v>
      </c>
      <c r="S1600" s="3">
        <v>10551.516666666668</v>
      </c>
      <c r="T1600" s="23">
        <f>1.3/100</f>
        <v>1.3000000000000001E-2</v>
      </c>
      <c r="U1600" s="3">
        <v>1371.6971666666668</v>
      </c>
      <c r="V1600" s="21"/>
      <c r="W1600" s="3">
        <v>253.6422275641026</v>
      </c>
      <c r="X1600" s="3">
        <v>146.54884259259262</v>
      </c>
      <c r="Y1600" s="3">
        <v>26.378791666666668</v>
      </c>
      <c r="Z1600" s="3">
        <v>7.5</v>
      </c>
      <c r="AA1600" s="3">
        <v>0</v>
      </c>
      <c r="AB1600" s="3">
        <v>307.34042881502978</v>
      </c>
      <c r="AC1600" s="3">
        <v>416.70000000000005</v>
      </c>
      <c r="AD1600" s="3">
        <v>13081.324123971728</v>
      </c>
      <c r="AE1600" s="3">
        <v>1361.75</v>
      </c>
      <c r="AF1600" s="3">
        <v>0</v>
      </c>
      <c r="AG1600" s="3">
        <v>14443.074123971728</v>
      </c>
      <c r="AJ1600" s="3">
        <v>0</v>
      </c>
      <c r="AM1600" s="23">
        <v>8.5000000000000006E-2</v>
      </c>
      <c r="AN1600" s="24">
        <f t="shared" si="385"/>
        <v>14443.074123971728</v>
      </c>
      <c r="AO1600" s="25">
        <v>1227.6613005375971</v>
      </c>
      <c r="AP1600" s="25">
        <v>2970</v>
      </c>
      <c r="AQ1600" s="24">
        <v>252.45000000000002</v>
      </c>
      <c r="AR1600" s="24">
        <v>18893.185424509324</v>
      </c>
      <c r="AS1600" s="24">
        <f t="shared" si="378"/>
        <v>17413.074123971728</v>
      </c>
      <c r="AT1600" t="s">
        <v>4785</v>
      </c>
      <c r="AU1600" t="s">
        <v>4766</v>
      </c>
      <c r="AV1600" t="s">
        <v>4767</v>
      </c>
      <c r="AW1600" t="s">
        <v>4786</v>
      </c>
      <c r="AX1600" t="s">
        <v>4769</v>
      </c>
      <c r="AY1600">
        <v>23.5459</v>
      </c>
      <c r="AZ1600" s="3">
        <f t="shared" si="386"/>
        <v>802.39810007302015</v>
      </c>
      <c r="BA1600" s="24">
        <f t="shared" si="379"/>
        <v>17413.074123971728</v>
      </c>
      <c r="BB1600" s="24">
        <f t="shared" si="380"/>
        <v>1480.1113005375955</v>
      </c>
      <c r="BD1600" t="s">
        <v>103</v>
      </c>
      <c r="BE1600">
        <v>0.1</v>
      </c>
      <c r="BG1600" t="s">
        <v>5304</v>
      </c>
      <c r="BI1600" t="s">
        <v>2047</v>
      </c>
      <c r="BM1600">
        <v>0.1</v>
      </c>
      <c r="BN1600" t="s">
        <v>5197</v>
      </c>
      <c r="BO1600" t="s">
        <v>5302</v>
      </c>
      <c r="BP1600" t="s">
        <v>5303</v>
      </c>
    </row>
    <row r="1601" spans="1:71" x14ac:dyDescent="0.2">
      <c r="B1601" t="s">
        <v>108</v>
      </c>
      <c r="C1601" t="s">
        <v>94</v>
      </c>
      <c r="E1601" t="s">
        <v>4749</v>
      </c>
      <c r="F1601" t="s">
        <v>4750</v>
      </c>
      <c r="G1601" t="s">
        <v>4751</v>
      </c>
      <c r="H1601" s="1">
        <v>45642</v>
      </c>
      <c r="J1601" t="s">
        <v>4678</v>
      </c>
      <c r="K1601">
        <v>15</v>
      </c>
      <c r="L1601" t="s">
        <v>4691</v>
      </c>
      <c r="M1601" t="s">
        <v>4444</v>
      </c>
      <c r="N1601" t="s">
        <v>4668</v>
      </c>
      <c r="O1601" t="s">
        <v>4669</v>
      </c>
      <c r="P1601" t="s">
        <v>99</v>
      </c>
      <c r="Q1601">
        <v>31</v>
      </c>
      <c r="S1601" s="3">
        <v>-104166.66666666701</v>
      </c>
      <c r="T1601" s="20">
        <v>0</v>
      </c>
      <c r="V1601" s="21"/>
      <c r="W1601" s="3">
        <v>-2504</v>
      </c>
      <c r="X1601" s="3">
        <v>-1447</v>
      </c>
      <c r="Y1601" s="22">
        <v>-260.41666666666669</v>
      </c>
      <c r="Z1601" s="32">
        <v>-37.5</v>
      </c>
      <c r="AB1601" s="3">
        <v>0</v>
      </c>
      <c r="AC1601" s="3">
        <v>-2083.5</v>
      </c>
      <c r="AD1601" s="3">
        <f>S1601+W1601+X1601+Y1601+Z1601+AC1601+AB1601</f>
        <v>-110499.08333333368</v>
      </c>
      <c r="AE1601" s="3">
        <v>-3523</v>
      </c>
      <c r="AG1601" s="3">
        <f>AD1601+AE1601-8548</f>
        <v>-122570.08333333368</v>
      </c>
      <c r="AM1601">
        <v>0.1</v>
      </c>
      <c r="AN1601" s="24">
        <f t="shared" si="385"/>
        <v>-122570.08333333368</v>
      </c>
      <c r="AO1601" s="3">
        <f t="shared" ref="AO1601:AO1610" si="387">AM1601*AN1601</f>
        <v>-12257.008333333368</v>
      </c>
      <c r="AP1601" s="3">
        <v>-14850</v>
      </c>
      <c r="AQ1601" s="3">
        <f>+AP1601*AM1601</f>
        <v>-1485</v>
      </c>
      <c r="AR1601" s="3">
        <f>SUM(AN1601:AQ1601)</f>
        <v>-151162.09166666705</v>
      </c>
      <c r="AS1601" s="24">
        <f t="shared" si="378"/>
        <v>-137420.08333333366</v>
      </c>
      <c r="AT1601" t="s">
        <v>188</v>
      </c>
      <c r="AU1601" t="s">
        <v>188</v>
      </c>
      <c r="AV1601" t="s">
        <v>189</v>
      </c>
      <c r="AW1601">
        <v>6105</v>
      </c>
      <c r="AX1601" t="s">
        <v>190</v>
      </c>
      <c r="AY1601">
        <v>65.109899999999996</v>
      </c>
      <c r="AZ1601" s="3">
        <f t="shared" si="386"/>
        <v>-2321.6452746305408</v>
      </c>
      <c r="BA1601" s="24">
        <f t="shared" si="379"/>
        <v>-137420.08333333366</v>
      </c>
      <c r="BB1601" s="24">
        <f t="shared" si="380"/>
        <v>-13742.00833333339</v>
      </c>
      <c r="BD1601" t="s">
        <v>103</v>
      </c>
      <c r="BE1601">
        <v>0</v>
      </c>
      <c r="BG1601" t="s">
        <v>5308</v>
      </c>
      <c r="BI1601" t="s">
        <v>540</v>
      </c>
      <c r="BN1601" t="s">
        <v>5119</v>
      </c>
      <c r="BO1601" t="s">
        <v>188</v>
      </c>
      <c r="BP1601" t="s">
        <v>188</v>
      </c>
      <c r="BS1601" t="e">
        <f>_xlfn.XLOOKUP(AV1601,#REF!,#REF!)</f>
        <v>#REF!</v>
      </c>
    </row>
    <row r="1602" spans="1:71" x14ac:dyDescent="0.2">
      <c r="B1602" t="s">
        <v>109</v>
      </c>
      <c r="C1602" t="s">
        <v>94</v>
      </c>
      <c r="E1602" t="s">
        <v>4749</v>
      </c>
      <c r="F1602" t="s">
        <v>4750</v>
      </c>
      <c r="G1602" t="s">
        <v>4751</v>
      </c>
      <c r="H1602" s="1">
        <v>45642</v>
      </c>
      <c r="J1602" t="s">
        <v>4678</v>
      </c>
      <c r="K1602">
        <v>15</v>
      </c>
      <c r="L1602" t="s">
        <v>4691</v>
      </c>
      <c r="M1602" t="s">
        <v>4444</v>
      </c>
      <c r="N1602" t="s">
        <v>4668</v>
      </c>
      <c r="O1602" t="s">
        <v>4669</v>
      </c>
      <c r="P1602" t="s">
        <v>99</v>
      </c>
      <c r="Q1602">
        <v>31</v>
      </c>
      <c r="S1602" s="3">
        <v>-104166.66666666701</v>
      </c>
      <c r="T1602" s="20">
        <v>0</v>
      </c>
      <c r="V1602" s="21"/>
      <c r="W1602" s="3">
        <v>-2504</v>
      </c>
      <c r="X1602" s="3">
        <v>-1447</v>
      </c>
      <c r="Y1602" s="22">
        <v>-260.41666666666669</v>
      </c>
      <c r="Z1602" s="32">
        <v>-37.5</v>
      </c>
      <c r="AC1602" s="3">
        <v>-2230</v>
      </c>
      <c r="AD1602" s="3">
        <f>S1602+W1602+X1602+Y1602+Z1602+AC1602+AB1602</f>
        <v>-110645.58333333368</v>
      </c>
      <c r="AE1602" s="3">
        <v>-3523</v>
      </c>
      <c r="AG1602" s="3">
        <f>AD1602+AE1602-8576</f>
        <v>-122744.58333333368</v>
      </c>
      <c r="AM1602">
        <v>0.1</v>
      </c>
      <c r="AN1602" s="24">
        <f t="shared" si="385"/>
        <v>-122744.58333333368</v>
      </c>
      <c r="AO1602" s="3">
        <f t="shared" si="387"/>
        <v>-12274.458333333369</v>
      </c>
      <c r="AP1602" s="3">
        <v>-14850</v>
      </c>
      <c r="AQ1602" s="3">
        <f>+AP1602*AM1602</f>
        <v>-1485</v>
      </c>
      <c r="AR1602" s="3">
        <f>SUM(AN1602:AQ1602)</f>
        <v>-151354.04166666704</v>
      </c>
      <c r="AS1602" s="24">
        <f t="shared" si="378"/>
        <v>-137594.58333333366</v>
      </c>
      <c r="AT1602" t="s">
        <v>188</v>
      </c>
      <c r="AU1602" t="s">
        <v>188</v>
      </c>
      <c r="AV1602" t="s">
        <v>189</v>
      </c>
      <c r="AW1602">
        <v>6105</v>
      </c>
      <c r="AX1602" t="s">
        <v>190</v>
      </c>
      <c r="AY1602">
        <v>65.109899999999996</v>
      </c>
      <c r="AZ1602" s="3">
        <f t="shared" si="386"/>
        <v>-2324.5933670097334</v>
      </c>
      <c r="BA1602" s="24">
        <f t="shared" si="379"/>
        <v>-137594.58333333366</v>
      </c>
      <c r="BB1602" s="24">
        <f t="shared" si="380"/>
        <v>-13759.458333333372</v>
      </c>
      <c r="BD1602" t="s">
        <v>103</v>
      </c>
      <c r="BE1602">
        <v>0</v>
      </c>
      <c r="BG1602" t="s">
        <v>5308</v>
      </c>
      <c r="BI1602" t="s">
        <v>540</v>
      </c>
      <c r="BN1602" t="s">
        <v>5119</v>
      </c>
      <c r="BO1602" t="s">
        <v>188</v>
      </c>
      <c r="BP1602" t="s">
        <v>188</v>
      </c>
      <c r="BS1602" t="e">
        <f>_xlfn.XLOOKUP(AV1602,#REF!,#REF!)</f>
        <v>#REF!</v>
      </c>
    </row>
    <row r="1603" spans="1:71" x14ac:dyDescent="0.2">
      <c r="B1603" t="s">
        <v>109</v>
      </c>
      <c r="C1603" t="s">
        <v>94</v>
      </c>
      <c r="E1603" t="s">
        <v>4390</v>
      </c>
      <c r="F1603" t="s">
        <v>4390</v>
      </c>
      <c r="G1603" t="s">
        <v>4391</v>
      </c>
      <c r="H1603" s="1">
        <v>46041</v>
      </c>
      <c r="J1603" t="s">
        <v>4708</v>
      </c>
      <c r="K1603">
        <v>12</v>
      </c>
      <c r="L1603" t="s">
        <v>4791</v>
      </c>
      <c r="M1603" t="s">
        <v>4579</v>
      </c>
      <c r="N1603" t="s">
        <v>4668</v>
      </c>
      <c r="O1603" t="s">
        <v>98</v>
      </c>
      <c r="P1603" t="s">
        <v>99</v>
      </c>
      <c r="Q1603">
        <f>IF(IF(ISBLANK(I1603),"",MONTH(I1603))&lt;&gt;MONTH($Q$1),IF(($Q$1-H1603)&gt;30,DAY(EOMONTH($Q$1,0)),EOMONTH($Q$1,0)-H1603+1),DAY(I1603))</f>
        <v>31</v>
      </c>
      <c r="R1603" s="3">
        <v>370000</v>
      </c>
      <c r="S1603" s="3">
        <v>61666.666666666664</v>
      </c>
      <c r="T1603" s="20">
        <v>0</v>
      </c>
      <c r="V1603" s="21"/>
      <c r="W1603" s="3">
        <v>1482.3717948717949</v>
      </c>
      <c r="X1603" s="3">
        <v>856.48148148148152</v>
      </c>
      <c r="Y1603" s="22">
        <v>154.16666666666666</v>
      </c>
      <c r="Z1603">
        <v>75</v>
      </c>
      <c r="AC1603" s="3">
        <v>4167</v>
      </c>
      <c r="AD1603" s="3">
        <f t="shared" ref="AD1603:AD1610" si="388">S1603+U1603+V1603+W1603+X1603+Y1603+Z1603+AA1603+AB1603+AC1603</f>
        <v>68401.686609686614</v>
      </c>
      <c r="AE1603" s="3">
        <v>23570.833333333332</v>
      </c>
      <c r="AG1603" s="3">
        <f t="shared" ref="AG1603:AG1610" si="389">AD1603+AE1603</f>
        <v>91972.519943019943</v>
      </c>
      <c r="AM1603" s="23">
        <v>8.5000000000000006E-2</v>
      </c>
      <c r="AN1603" s="24">
        <f t="shared" si="385"/>
        <v>91972.519943019943</v>
      </c>
      <c r="AO1603" s="25">
        <f t="shared" si="387"/>
        <v>7817.6641951566953</v>
      </c>
      <c r="AP1603" s="3">
        <f>+(29700/31)*Q1603</f>
        <v>29700</v>
      </c>
      <c r="AQ1603" s="24">
        <f t="shared" ref="AQ1603:AQ1609" si="390">AP1603*AM1603</f>
        <v>2524.5</v>
      </c>
      <c r="AR1603" s="24">
        <f t="shared" ref="AR1603:AR1611" si="391">AN1603+AO1603+AP1603+AQ1603</f>
        <v>132014.68413817664</v>
      </c>
      <c r="AS1603" s="24">
        <f t="shared" si="378"/>
        <v>121672.51994301994</v>
      </c>
      <c r="AT1603" t="s">
        <v>101</v>
      </c>
      <c r="AU1603" t="s">
        <v>101</v>
      </c>
      <c r="AV1603" t="s">
        <v>101</v>
      </c>
      <c r="AW1603">
        <v>1008086</v>
      </c>
      <c r="AX1603" t="s">
        <v>102</v>
      </c>
      <c r="AY1603">
        <v>108.643</v>
      </c>
      <c r="AZ1603" s="3">
        <f t="shared" si="386"/>
        <v>1215.1236999915011</v>
      </c>
      <c r="BA1603" s="24">
        <f t="shared" si="379"/>
        <v>121672.51994301994</v>
      </c>
      <c r="BB1603" s="24">
        <f t="shared" si="380"/>
        <v>10342.1641951567</v>
      </c>
      <c r="BD1603" t="s">
        <v>103</v>
      </c>
      <c r="BE1603">
        <v>1</v>
      </c>
      <c r="BG1603" t="s">
        <v>5304</v>
      </c>
      <c r="BI1603" t="s">
        <v>144</v>
      </c>
      <c r="BN1603" t="s">
        <v>5244</v>
      </c>
      <c r="BO1603" t="s">
        <v>3298</v>
      </c>
      <c r="BP1603">
        <v>0</v>
      </c>
    </row>
    <row r="1604" spans="1:71" x14ac:dyDescent="0.2">
      <c r="B1604" t="s">
        <v>108</v>
      </c>
      <c r="C1604" t="s">
        <v>94</v>
      </c>
      <c r="E1604" t="s">
        <v>4390</v>
      </c>
      <c r="F1604" t="s">
        <v>4390</v>
      </c>
      <c r="G1604" t="s">
        <v>4391</v>
      </c>
      <c r="H1604" s="1">
        <v>46041</v>
      </c>
      <c r="J1604" t="s">
        <v>4708</v>
      </c>
      <c r="K1604">
        <v>12</v>
      </c>
      <c r="L1604" t="s">
        <v>4791</v>
      </c>
      <c r="M1604" t="s">
        <v>4579</v>
      </c>
      <c r="N1604" t="s">
        <v>4668</v>
      </c>
      <c r="O1604" t="s">
        <v>98</v>
      </c>
      <c r="P1604" t="s">
        <v>99</v>
      </c>
      <c r="Q1604">
        <v>13</v>
      </c>
      <c r="S1604" s="3">
        <v>25860.215053763441</v>
      </c>
      <c r="T1604" s="20">
        <v>0</v>
      </c>
      <c r="V1604" s="21"/>
      <c r="W1604" s="3">
        <v>1482.3717948717949</v>
      </c>
      <c r="X1604" s="3">
        <v>856</v>
      </c>
      <c r="Y1604" s="22">
        <v>154.16666666666666</v>
      </c>
      <c r="Z1604">
        <v>75</v>
      </c>
      <c r="AD1604" s="3">
        <f t="shared" si="388"/>
        <v>28427.753515301902</v>
      </c>
      <c r="AE1604" s="3">
        <f>+(23571)/31*19</f>
        <v>14446.741935483871</v>
      </c>
      <c r="AG1604" s="3">
        <f t="shared" si="389"/>
        <v>42874.495450785776</v>
      </c>
      <c r="AM1604" s="23">
        <v>8.5000000000000006E-2</v>
      </c>
      <c r="AN1604" s="24">
        <f t="shared" si="385"/>
        <v>42874.495450785776</v>
      </c>
      <c r="AO1604" s="25">
        <f t="shared" si="387"/>
        <v>3644.332113316791</v>
      </c>
      <c r="AP1604" s="3">
        <f>+(29700/31)*Q1604</f>
        <v>12454.83870967742</v>
      </c>
      <c r="AQ1604" s="24">
        <f t="shared" si="390"/>
        <v>1058.6612903225807</v>
      </c>
      <c r="AR1604" s="24">
        <f t="shared" si="391"/>
        <v>60032.327564102576</v>
      </c>
      <c r="AS1604" s="24">
        <f t="shared" ref="AS1604:AS1667" si="392">+AN1604+AP1604</f>
        <v>55329.334160463201</v>
      </c>
      <c r="AT1604" t="s">
        <v>101</v>
      </c>
      <c r="AU1604" t="s">
        <v>101</v>
      </c>
      <c r="AV1604" t="s">
        <v>101</v>
      </c>
      <c r="AW1604">
        <v>1008086</v>
      </c>
      <c r="AX1604" t="s">
        <v>102</v>
      </c>
      <c r="AY1604">
        <v>108.643</v>
      </c>
      <c r="AZ1604" s="3">
        <f t="shared" si="386"/>
        <v>552.56507611261259</v>
      </c>
      <c r="BA1604" s="24">
        <f t="shared" ref="BA1604:BA1621" si="393">AS1604</f>
        <v>55329.334160463201</v>
      </c>
      <c r="BB1604" s="24">
        <f t="shared" ref="BB1604:BB1621" si="394">AR1604-AS1604</f>
        <v>4702.9934036393752</v>
      </c>
      <c r="BD1604" t="s">
        <v>103</v>
      </c>
      <c r="BE1604">
        <v>0</v>
      </c>
      <c r="BG1604" t="s">
        <v>5304</v>
      </c>
      <c r="BI1604" t="s">
        <v>144</v>
      </c>
      <c r="BN1604" t="s">
        <v>5244</v>
      </c>
      <c r="BO1604" t="s">
        <v>3298</v>
      </c>
      <c r="BP1604">
        <v>0</v>
      </c>
    </row>
    <row r="1605" spans="1:71" x14ac:dyDescent="0.2">
      <c r="B1605" t="s">
        <v>4787</v>
      </c>
      <c r="C1605" t="s">
        <v>94</v>
      </c>
      <c r="E1605" t="s">
        <v>4390</v>
      </c>
      <c r="F1605" t="s">
        <v>4390</v>
      </c>
      <c r="G1605" t="s">
        <v>4391</v>
      </c>
      <c r="H1605" s="1">
        <v>46041</v>
      </c>
      <c r="J1605" t="s">
        <v>4708</v>
      </c>
      <c r="K1605">
        <v>12</v>
      </c>
      <c r="L1605" t="s">
        <v>4791</v>
      </c>
      <c r="M1605" t="s">
        <v>4579</v>
      </c>
      <c r="N1605" t="s">
        <v>4668</v>
      </c>
      <c r="O1605" t="s">
        <v>98</v>
      </c>
      <c r="P1605" t="s">
        <v>99</v>
      </c>
      <c r="Q1605">
        <v>31</v>
      </c>
      <c r="S1605" s="3">
        <v>-61666.666666666664</v>
      </c>
      <c r="T1605" s="20">
        <v>0</v>
      </c>
      <c r="V1605" s="21"/>
      <c r="W1605" s="3">
        <v>-1482.3717948717949</v>
      </c>
      <c r="X1605" s="3">
        <v>-856</v>
      </c>
      <c r="Y1605" s="22">
        <v>-154.16666666666666</v>
      </c>
      <c r="Z1605">
        <v>-75</v>
      </c>
      <c r="AC1605" s="3">
        <v>-4167</v>
      </c>
      <c r="AD1605" s="3">
        <f t="shared" si="388"/>
        <v>-68401.205128205125</v>
      </c>
      <c r="AE1605" s="3">
        <v>-23571</v>
      </c>
      <c r="AG1605" s="3">
        <f t="shared" si="389"/>
        <v>-91972.205128205125</v>
      </c>
      <c r="AM1605" s="23">
        <v>8.5000000000000006E-2</v>
      </c>
      <c r="AN1605" s="24">
        <f t="shared" si="385"/>
        <v>-91972.205128205125</v>
      </c>
      <c r="AO1605" s="25">
        <f t="shared" si="387"/>
        <v>-7817.6374358974363</v>
      </c>
      <c r="AP1605" s="3">
        <f>-(29700/31)*Q1605</f>
        <v>-29700</v>
      </c>
      <c r="AQ1605" s="24">
        <f t="shared" si="390"/>
        <v>-2524.5</v>
      </c>
      <c r="AR1605" s="24">
        <f t="shared" si="391"/>
        <v>-132014.34256410255</v>
      </c>
      <c r="AS1605" s="24">
        <f t="shared" si="392"/>
        <v>-121672.20512820513</v>
      </c>
      <c r="AT1605" t="s">
        <v>632</v>
      </c>
      <c r="AU1605" t="s">
        <v>632</v>
      </c>
      <c r="AV1605" t="s">
        <v>633</v>
      </c>
      <c r="AW1605">
        <v>1008086</v>
      </c>
      <c r="AX1605" t="s">
        <v>157</v>
      </c>
      <c r="AY1605">
        <v>125.569</v>
      </c>
      <c r="AZ1605" s="3">
        <f t="shared" si="386"/>
        <v>-1051.3290904928967</v>
      </c>
      <c r="BA1605" s="24">
        <f t="shared" si="393"/>
        <v>-121672.20512820513</v>
      </c>
      <c r="BB1605" s="24">
        <f t="shared" si="394"/>
        <v>-10342.137435897428</v>
      </c>
      <c r="BD1605" t="s">
        <v>103</v>
      </c>
      <c r="BE1605">
        <v>1</v>
      </c>
      <c r="BG1605" t="s">
        <v>5310</v>
      </c>
      <c r="BI1605" t="s">
        <v>144</v>
      </c>
      <c r="BN1605" t="s">
        <v>5244</v>
      </c>
      <c r="BO1605" t="s">
        <v>3298</v>
      </c>
      <c r="BP1605">
        <v>0</v>
      </c>
      <c r="BS1605" t="e">
        <f>_xlfn.XLOOKUP(AV1605,#REF!,#REF!)</f>
        <v>#REF!</v>
      </c>
    </row>
    <row r="1606" spans="1:71" x14ac:dyDescent="0.2">
      <c r="B1606" t="s">
        <v>4788</v>
      </c>
      <c r="C1606" t="s">
        <v>94</v>
      </c>
      <c r="E1606" t="s">
        <v>4384</v>
      </c>
      <c r="F1606" t="s">
        <v>4384</v>
      </c>
      <c r="G1606" t="s">
        <v>4385</v>
      </c>
      <c r="H1606" s="1">
        <v>46041</v>
      </c>
      <c r="J1606" t="s">
        <v>4690</v>
      </c>
      <c r="K1606">
        <v>17</v>
      </c>
      <c r="L1606" t="s">
        <v>4691</v>
      </c>
      <c r="M1606" t="s">
        <v>4444</v>
      </c>
      <c r="N1606" t="s">
        <v>4807</v>
      </c>
      <c r="O1606" t="s">
        <v>98</v>
      </c>
      <c r="P1606" t="s">
        <v>99</v>
      </c>
      <c r="Q1606">
        <v>41</v>
      </c>
      <c r="S1606" s="3">
        <v>-463690</v>
      </c>
      <c r="U1606" s="3">
        <v>-69554</v>
      </c>
      <c r="V1606" s="21"/>
      <c r="W1606" s="3">
        <v>-7612</v>
      </c>
      <c r="X1606" s="3">
        <v>-4398</v>
      </c>
      <c r="Y1606" s="22">
        <v>-792</v>
      </c>
      <c r="Z1606" s="32">
        <v>-75</v>
      </c>
      <c r="AC1606" s="3">
        <v>-4167</v>
      </c>
      <c r="AD1606" s="3">
        <f t="shared" si="388"/>
        <v>-550288</v>
      </c>
      <c r="AE1606" s="3">
        <v>-7047</v>
      </c>
      <c r="AG1606" s="3">
        <f t="shared" si="389"/>
        <v>-557335</v>
      </c>
      <c r="AM1606" s="23">
        <v>0.1</v>
      </c>
      <c r="AN1606" s="24">
        <f t="shared" si="385"/>
        <v>-557335</v>
      </c>
      <c r="AO1606" s="25">
        <f t="shared" si="387"/>
        <v>-55733.5</v>
      </c>
      <c r="AP1606" s="3">
        <v>-43489</v>
      </c>
      <c r="AQ1606" s="24">
        <f t="shared" si="390"/>
        <v>-4348.9000000000005</v>
      </c>
      <c r="AR1606" s="24">
        <f t="shared" si="391"/>
        <v>-660906.4</v>
      </c>
      <c r="AS1606" s="24">
        <f t="shared" si="392"/>
        <v>-600824</v>
      </c>
      <c r="AT1606" t="s">
        <v>4594</v>
      </c>
      <c r="AU1606" t="s">
        <v>4594</v>
      </c>
      <c r="AV1606" t="s">
        <v>135</v>
      </c>
      <c r="AX1606" t="s">
        <v>136</v>
      </c>
      <c r="AY1606">
        <v>94.088300000000004</v>
      </c>
      <c r="AZ1606" s="3">
        <f t="shared" si="386"/>
        <v>-7024.3207710204142</v>
      </c>
      <c r="BA1606" s="24">
        <f t="shared" si="393"/>
        <v>-600824</v>
      </c>
      <c r="BB1606" s="24">
        <f t="shared" si="394"/>
        <v>-60082.400000000023</v>
      </c>
      <c r="BD1606" t="s">
        <v>103</v>
      </c>
      <c r="BE1606">
        <v>0</v>
      </c>
      <c r="BG1606" t="s">
        <v>5305</v>
      </c>
      <c r="BI1606" t="s">
        <v>598</v>
      </c>
      <c r="BS1606" t="e">
        <f>_xlfn.XLOOKUP(AV1606,#REF!,#REF!)</f>
        <v>#REF!</v>
      </c>
    </row>
    <row r="1607" spans="1:71" x14ac:dyDescent="0.2">
      <c r="B1607" t="s">
        <v>4789</v>
      </c>
      <c r="C1607" t="s">
        <v>94</v>
      </c>
      <c r="E1607" t="s">
        <v>4384</v>
      </c>
      <c r="F1607" t="s">
        <v>4384</v>
      </c>
      <c r="G1607" t="s">
        <v>4385</v>
      </c>
      <c r="H1607" s="1">
        <v>46041</v>
      </c>
      <c r="J1607" t="s">
        <v>4690</v>
      </c>
      <c r="K1607">
        <v>17</v>
      </c>
      <c r="L1607" t="s">
        <v>4691</v>
      </c>
      <c r="M1607" t="s">
        <v>4444</v>
      </c>
      <c r="N1607" t="s">
        <v>4807</v>
      </c>
      <c r="O1607" t="s">
        <v>98</v>
      </c>
      <c r="P1607" t="s">
        <v>99</v>
      </c>
      <c r="Q1607">
        <v>41</v>
      </c>
      <c r="S1607" s="3">
        <v>463690.47619047627</v>
      </c>
      <c r="T1607" s="20">
        <v>0.15</v>
      </c>
      <c r="U1607" s="3">
        <v>69553.571428571435</v>
      </c>
      <c r="V1607" s="21"/>
      <c r="W1607">
        <v>7612.1794871794882</v>
      </c>
      <c r="X1607" s="3">
        <v>4398.1481481481487</v>
      </c>
      <c r="Y1607" s="3">
        <v>791.66666666666674</v>
      </c>
      <c r="Z1607" s="22">
        <v>75</v>
      </c>
      <c r="AA1607" s="32"/>
      <c r="AC1607" s="3">
        <v>4167.0000000000127</v>
      </c>
      <c r="AD1607" s="3">
        <f t="shared" si="388"/>
        <v>550288.04192104202</v>
      </c>
      <c r="AE1607" s="3">
        <v>7047</v>
      </c>
      <c r="AG1607" s="3">
        <f t="shared" si="389"/>
        <v>557335.04192104202</v>
      </c>
      <c r="AM1607" s="23">
        <v>0.1</v>
      </c>
      <c r="AN1607" s="24">
        <f t="shared" si="385"/>
        <v>557335.04192104202</v>
      </c>
      <c r="AO1607" s="25">
        <f t="shared" si="387"/>
        <v>55733.504192104207</v>
      </c>
      <c r="AP1607" s="3">
        <v>43489</v>
      </c>
      <c r="AQ1607" s="24">
        <f t="shared" si="390"/>
        <v>4348.9000000000005</v>
      </c>
      <c r="AR1607" s="24">
        <f t="shared" si="391"/>
        <v>660906.44611314626</v>
      </c>
      <c r="AS1607" s="24">
        <f t="shared" si="392"/>
        <v>600824.04192104202</v>
      </c>
      <c r="AT1607" t="s">
        <v>771</v>
      </c>
      <c r="AU1607" t="s">
        <v>771</v>
      </c>
      <c r="AV1607" t="s">
        <v>772</v>
      </c>
      <c r="AW1607">
        <v>34966</v>
      </c>
      <c r="AX1607" t="s">
        <v>102</v>
      </c>
      <c r="AY1607">
        <v>108.643</v>
      </c>
      <c r="AZ1607" s="3">
        <f t="shared" si="386"/>
        <v>6083.2860480025984</v>
      </c>
      <c r="BA1607" s="24">
        <f t="shared" si="393"/>
        <v>600824.04192104202</v>
      </c>
      <c r="BB1607" s="24">
        <f t="shared" si="394"/>
        <v>60082.404192104237</v>
      </c>
      <c r="BD1607" t="s">
        <v>103</v>
      </c>
      <c r="BE1607">
        <v>0</v>
      </c>
      <c r="BG1607" t="s">
        <v>5311</v>
      </c>
      <c r="BI1607" t="s">
        <v>598</v>
      </c>
      <c r="BS1607" t="e">
        <f>_xlfn.XLOOKUP(AV1607,#REF!,#REF!)</f>
        <v>#REF!</v>
      </c>
    </row>
    <row r="1608" spans="1:71" x14ac:dyDescent="0.2">
      <c r="B1608" t="s">
        <v>4790</v>
      </c>
      <c r="C1608" t="s">
        <v>94</v>
      </c>
      <c r="E1608" t="s">
        <v>4392</v>
      </c>
      <c r="F1608" t="s">
        <v>4392</v>
      </c>
      <c r="G1608" t="s">
        <v>4393</v>
      </c>
      <c r="H1608" s="1">
        <v>46041</v>
      </c>
      <c r="I1608">
        <v>1</v>
      </c>
      <c r="J1608" t="s">
        <v>4678</v>
      </c>
      <c r="K1608">
        <v>15</v>
      </c>
      <c r="L1608" t="s">
        <v>4691</v>
      </c>
      <c r="M1608" t="s">
        <v>4444</v>
      </c>
      <c r="N1608" t="s">
        <v>4807</v>
      </c>
      <c r="O1608" t="s">
        <v>98</v>
      </c>
      <c r="P1608" t="s">
        <v>99</v>
      </c>
      <c r="Q1608">
        <v>41</v>
      </c>
      <c r="S1608" s="3">
        <v>-207440</v>
      </c>
      <c r="T1608" s="20">
        <v>0</v>
      </c>
      <c r="V1608" s="21"/>
      <c r="W1608" s="3">
        <v>-3405</v>
      </c>
      <c r="X1608" s="3">
        <v>-1968</v>
      </c>
      <c r="Y1608" s="22">
        <v>-354</v>
      </c>
      <c r="Z1608" s="32">
        <v>-75</v>
      </c>
      <c r="AC1608" s="3">
        <v>-4167</v>
      </c>
      <c r="AD1608" s="3">
        <f t="shared" si="388"/>
        <v>-217409</v>
      </c>
      <c r="AE1608" s="3">
        <v>-7047</v>
      </c>
      <c r="AG1608" s="3">
        <f t="shared" si="389"/>
        <v>-224456</v>
      </c>
      <c r="AM1608" s="23">
        <v>0.1</v>
      </c>
      <c r="AN1608" s="24">
        <f t="shared" si="385"/>
        <v>-224456</v>
      </c>
      <c r="AO1608" s="25">
        <f t="shared" si="387"/>
        <v>-22445.600000000002</v>
      </c>
      <c r="AP1608" s="3">
        <v>-43489</v>
      </c>
      <c r="AQ1608" s="24">
        <f t="shared" si="390"/>
        <v>-4348.9000000000005</v>
      </c>
      <c r="AR1608" s="24">
        <f t="shared" si="391"/>
        <v>-294739.5</v>
      </c>
      <c r="AS1608" s="24">
        <f t="shared" si="392"/>
        <v>-267945</v>
      </c>
      <c r="AT1608" t="s">
        <v>4594</v>
      </c>
      <c r="AU1608" t="s">
        <v>4594</v>
      </c>
      <c r="AV1608" t="s">
        <v>135</v>
      </c>
      <c r="AX1608" t="s">
        <v>136</v>
      </c>
      <c r="AY1608">
        <v>94.088300000000004</v>
      </c>
      <c r="AZ1608" s="3">
        <f t="shared" si="386"/>
        <v>-3132.5839663380038</v>
      </c>
      <c r="BA1608" s="24">
        <f t="shared" si="393"/>
        <v>-267945</v>
      </c>
      <c r="BB1608" s="24">
        <f t="shared" si="394"/>
        <v>-26794.5</v>
      </c>
      <c r="BD1608" t="s">
        <v>103</v>
      </c>
      <c r="BE1608">
        <v>0</v>
      </c>
      <c r="BG1608" t="s">
        <v>5305</v>
      </c>
      <c r="BI1608" t="s">
        <v>598</v>
      </c>
      <c r="BS1608" t="e">
        <f>_xlfn.XLOOKUP(AV1608,#REF!,#REF!)</f>
        <v>#REF!</v>
      </c>
    </row>
    <row r="1609" spans="1:71" x14ac:dyDescent="0.2">
      <c r="B1609" t="s">
        <v>4789</v>
      </c>
      <c r="C1609" t="s">
        <v>94</v>
      </c>
      <c r="E1609" t="s">
        <v>4392</v>
      </c>
      <c r="F1609" t="s">
        <v>4392</v>
      </c>
      <c r="G1609" t="s">
        <v>4393</v>
      </c>
      <c r="H1609" s="1">
        <v>46041</v>
      </c>
      <c r="J1609" t="s">
        <v>4678</v>
      </c>
      <c r="K1609">
        <v>15</v>
      </c>
      <c r="L1609" t="s">
        <v>4691</v>
      </c>
      <c r="M1609" t="s">
        <v>4444</v>
      </c>
      <c r="N1609" t="s">
        <v>4807</v>
      </c>
      <c r="O1609" t="s">
        <v>98</v>
      </c>
      <c r="P1609" t="s">
        <v>99</v>
      </c>
      <c r="Q1609">
        <v>41</v>
      </c>
      <c r="S1609" s="3">
        <v>207440</v>
      </c>
      <c r="T1609" s="20">
        <v>0</v>
      </c>
      <c r="V1609" s="21"/>
      <c r="W1609" s="3">
        <v>3405</v>
      </c>
      <c r="X1609" s="3">
        <v>1968</v>
      </c>
      <c r="Y1609" s="22">
        <v>354</v>
      </c>
      <c r="Z1609" s="32">
        <v>75</v>
      </c>
      <c r="AC1609" s="3">
        <v>4167</v>
      </c>
      <c r="AD1609" s="3">
        <f t="shared" si="388"/>
        <v>217409</v>
      </c>
      <c r="AE1609" s="3">
        <v>7047</v>
      </c>
      <c r="AG1609" s="3">
        <f t="shared" si="389"/>
        <v>224456</v>
      </c>
      <c r="AM1609" s="23">
        <v>0.1</v>
      </c>
      <c r="AN1609" s="24">
        <f t="shared" si="385"/>
        <v>224456</v>
      </c>
      <c r="AO1609" s="25">
        <f t="shared" si="387"/>
        <v>22445.600000000002</v>
      </c>
      <c r="AP1609" s="3">
        <v>43489</v>
      </c>
      <c r="AQ1609" s="24">
        <f t="shared" si="390"/>
        <v>4348.9000000000005</v>
      </c>
      <c r="AR1609" s="24">
        <f t="shared" si="391"/>
        <v>294739.5</v>
      </c>
      <c r="AS1609" s="24">
        <f t="shared" si="392"/>
        <v>267945</v>
      </c>
      <c r="AT1609" t="s">
        <v>771</v>
      </c>
      <c r="AU1609" t="s">
        <v>771</v>
      </c>
      <c r="AV1609" t="s">
        <v>772</v>
      </c>
      <c r="AW1609">
        <v>34966</v>
      </c>
      <c r="AX1609" t="s">
        <v>102</v>
      </c>
      <c r="AY1609">
        <v>108.643</v>
      </c>
      <c r="AZ1609" s="3">
        <f t="shared" si="386"/>
        <v>2712.9175372550462</v>
      </c>
      <c r="BA1609" s="24">
        <f t="shared" si="393"/>
        <v>267945</v>
      </c>
      <c r="BB1609" s="24">
        <f t="shared" si="394"/>
        <v>26794.5</v>
      </c>
      <c r="BD1609" t="s">
        <v>103</v>
      </c>
      <c r="BE1609">
        <v>0</v>
      </c>
      <c r="BG1609" t="s">
        <v>5311</v>
      </c>
      <c r="BI1609" t="s">
        <v>598</v>
      </c>
      <c r="BS1609" t="e">
        <f>_xlfn.XLOOKUP(AV1609,#REF!,#REF!)</f>
        <v>#REF!</v>
      </c>
    </row>
    <row r="1610" spans="1:71" x14ac:dyDescent="0.2">
      <c r="E1610" t="s">
        <v>641</v>
      </c>
      <c r="F1610" t="s">
        <v>642</v>
      </c>
      <c r="G1610" t="s">
        <v>643</v>
      </c>
      <c r="H1610" s="1">
        <v>44308</v>
      </c>
      <c r="J1610" t="s">
        <v>4678</v>
      </c>
      <c r="K1610">
        <v>15</v>
      </c>
      <c r="L1610" t="s">
        <v>4791</v>
      </c>
      <c r="M1610" t="s">
        <v>4579</v>
      </c>
      <c r="N1610" t="s">
        <v>4668</v>
      </c>
      <c r="O1610" t="s">
        <v>98</v>
      </c>
      <c r="P1610" t="s">
        <v>99</v>
      </c>
      <c r="AA1610" s="3">
        <v>178500</v>
      </c>
      <c r="AD1610" s="3">
        <f t="shared" si="388"/>
        <v>178500</v>
      </c>
      <c r="AG1610" s="3">
        <f t="shared" si="389"/>
        <v>178500</v>
      </c>
      <c r="AM1610" s="23">
        <v>8.5000000000000006E-2</v>
      </c>
      <c r="AN1610" s="24">
        <f t="shared" si="385"/>
        <v>178500</v>
      </c>
      <c r="AO1610" s="25">
        <f t="shared" si="387"/>
        <v>15172.500000000002</v>
      </c>
      <c r="AR1610" s="24">
        <f t="shared" si="391"/>
        <v>193672.5</v>
      </c>
      <c r="AS1610" s="24">
        <v>0</v>
      </c>
      <c r="AT1610" t="s">
        <v>3890</v>
      </c>
      <c r="AU1610" t="s">
        <v>3890</v>
      </c>
      <c r="AV1610" t="s">
        <v>3891</v>
      </c>
      <c r="AZ1610" s="3">
        <v>0</v>
      </c>
      <c r="BA1610" s="24">
        <f t="shared" si="393"/>
        <v>0</v>
      </c>
      <c r="BB1610" s="24">
        <f t="shared" si="394"/>
        <v>193672.5</v>
      </c>
      <c r="BD1610" t="s">
        <v>103</v>
      </c>
      <c r="BG1610" t="s">
        <v>5331</v>
      </c>
      <c r="BI1610" t="s">
        <v>144</v>
      </c>
      <c r="BS1610" t="e">
        <f>_xlfn.XLOOKUP(AV1610,#REF!,#REF!)</f>
        <v>#REF!</v>
      </c>
    </row>
    <row r="1611" spans="1:71" x14ac:dyDescent="0.2">
      <c r="B1611" t="s">
        <v>1837</v>
      </c>
      <c r="C1611" t="s">
        <v>94</v>
      </c>
      <c r="E1611" t="s">
        <v>4792</v>
      </c>
      <c r="F1611" t="s">
        <v>4793</v>
      </c>
      <c r="G1611" t="s">
        <v>4794</v>
      </c>
      <c r="H1611" s="1">
        <v>44028</v>
      </c>
      <c r="J1611" t="s">
        <v>4678</v>
      </c>
      <c r="K1611">
        <v>15</v>
      </c>
      <c r="L1611" t="s">
        <v>4683</v>
      </c>
      <c r="M1611" t="s">
        <v>2923</v>
      </c>
      <c r="N1611" t="s">
        <v>4668</v>
      </c>
      <c r="O1611" t="s">
        <v>4669</v>
      </c>
      <c r="P1611" t="s">
        <v>99</v>
      </c>
      <c r="Q1611">
        <v>31</v>
      </c>
      <c r="R1611" s="3">
        <v>1011470</v>
      </c>
      <c r="S1611" s="3">
        <v>24899.019833333336</v>
      </c>
      <c r="T1611" s="20">
        <v>0.1</v>
      </c>
      <c r="U1611" s="3">
        <v>2489.9019833333336</v>
      </c>
      <c r="W1611" s="3">
        <v>598.53413060897435</v>
      </c>
      <c r="X1611" s="3">
        <v>69.123599999999996</v>
      </c>
      <c r="Y1611" s="3">
        <v>69.123599999999996</v>
      </c>
      <c r="Z1611" s="32">
        <v>11.077500000000001</v>
      </c>
      <c r="AB1611" s="32">
        <v>378.28484446649907</v>
      </c>
      <c r="AC1611" s="32">
        <v>615.46590000000003</v>
      </c>
      <c r="AD1611" s="3">
        <v>29130.531391742141</v>
      </c>
      <c r="AG1611" s="3">
        <v>29130.531391742141</v>
      </c>
      <c r="AM1611">
        <v>0</v>
      </c>
      <c r="AN1611" s="24">
        <v>29130.531391742141</v>
      </c>
      <c r="AP1611" s="32">
        <v>4386.6899999999996</v>
      </c>
      <c r="AR1611" s="24">
        <f t="shared" si="391"/>
        <v>33517.22139174214</v>
      </c>
      <c r="AS1611" s="24">
        <v>33517.22139174214</v>
      </c>
      <c r="AT1611" t="s">
        <v>4725</v>
      </c>
      <c r="AU1611" t="s">
        <v>1837</v>
      </c>
      <c r="AV1611" t="s">
        <v>1838</v>
      </c>
      <c r="AZ1611" s="3">
        <v>0</v>
      </c>
      <c r="BA1611" s="24">
        <f t="shared" si="393"/>
        <v>33517.22139174214</v>
      </c>
      <c r="BB1611" s="24">
        <f t="shared" si="394"/>
        <v>0</v>
      </c>
      <c r="BD1611" t="s">
        <v>103</v>
      </c>
      <c r="BE1611">
        <v>0.1477</v>
      </c>
      <c r="BG1611" t="s">
        <v>5317</v>
      </c>
      <c r="BI1611" t="s">
        <v>2924</v>
      </c>
      <c r="BS1611" t="e">
        <f>_xlfn.XLOOKUP(AV1611,#REF!,#REF!)</f>
        <v>#REF!</v>
      </c>
    </row>
    <row r="1612" spans="1:71" x14ac:dyDescent="0.2">
      <c r="B1612" t="s">
        <v>3890</v>
      </c>
      <c r="C1612" t="s">
        <v>94</v>
      </c>
      <c r="E1612" t="s">
        <v>4792</v>
      </c>
      <c r="F1612" t="s">
        <v>4793</v>
      </c>
      <c r="G1612" t="s">
        <v>4794</v>
      </c>
      <c r="H1612" s="1">
        <v>44028</v>
      </c>
      <c r="J1612" t="s">
        <v>4678</v>
      </c>
      <c r="K1612">
        <v>15</v>
      </c>
      <c r="L1612" t="s">
        <v>4683</v>
      </c>
      <c r="M1612" t="s">
        <v>2923</v>
      </c>
      <c r="N1612" t="s">
        <v>4668</v>
      </c>
      <c r="O1612" t="s">
        <v>4669</v>
      </c>
      <c r="P1612" t="s">
        <v>99</v>
      </c>
      <c r="Q1612">
        <v>31</v>
      </c>
      <c r="R1612" s="3">
        <v>1011470</v>
      </c>
      <c r="S1612" s="3">
        <v>85182.631833333333</v>
      </c>
      <c r="T1612" s="20">
        <v>0.1</v>
      </c>
      <c r="U1612" s="3">
        <v>8518.2631833333344</v>
      </c>
      <c r="W1612" s="3">
        <v>2047.6594190705125</v>
      </c>
      <c r="X1612" s="3">
        <v>236.48039999999997</v>
      </c>
      <c r="Y1612" s="3">
        <v>236.48039999999997</v>
      </c>
      <c r="Z1612" s="32">
        <v>37.897500000000001</v>
      </c>
      <c r="AB1612" s="32">
        <v>1294.1593223352877</v>
      </c>
      <c r="AC1612" s="32">
        <v>2105.5850999999998</v>
      </c>
      <c r="AD1612" s="3">
        <v>99659.157158072456</v>
      </c>
      <c r="AG1612" s="3">
        <v>99659.157158072456</v>
      </c>
      <c r="AM1612" s="30">
        <v>0</v>
      </c>
      <c r="AN1612" s="24">
        <v>99659.157158072456</v>
      </c>
      <c r="AP1612" s="32">
        <v>15007.41</v>
      </c>
      <c r="AR1612" s="24">
        <v>114666.56715807246</v>
      </c>
      <c r="AS1612" s="24">
        <v>114666.56715807246</v>
      </c>
      <c r="AT1612" t="s">
        <v>4725</v>
      </c>
      <c r="AU1612" t="s">
        <v>3890</v>
      </c>
      <c r="AV1612" t="s">
        <v>3891</v>
      </c>
      <c r="AZ1612" s="3">
        <v>0</v>
      </c>
      <c r="BA1612" s="24">
        <f t="shared" si="393"/>
        <v>114666.56715807246</v>
      </c>
      <c r="BB1612" s="24">
        <f t="shared" si="394"/>
        <v>0</v>
      </c>
      <c r="BD1612" t="s">
        <v>103</v>
      </c>
      <c r="BE1612">
        <v>0.50529999999999997</v>
      </c>
      <c r="BG1612" t="s">
        <v>5331</v>
      </c>
      <c r="BI1612" t="s">
        <v>2924</v>
      </c>
      <c r="BS1612" t="e">
        <f>_xlfn.XLOOKUP(AV1612,#REF!,#REF!)</f>
        <v>#REF!</v>
      </c>
    </row>
    <row r="1613" spans="1:71" x14ac:dyDescent="0.2">
      <c r="B1613" t="s">
        <v>4795</v>
      </c>
      <c r="C1613" t="s">
        <v>94</v>
      </c>
      <c r="E1613" t="s">
        <v>4792</v>
      </c>
      <c r="F1613" t="s">
        <v>4793</v>
      </c>
      <c r="G1613" t="s">
        <v>4794</v>
      </c>
      <c r="H1613" s="1">
        <v>44028</v>
      </c>
      <c r="J1613" t="s">
        <v>4678</v>
      </c>
      <c r="K1613">
        <v>15</v>
      </c>
      <c r="L1613" t="s">
        <v>4683</v>
      </c>
      <c r="M1613" t="s">
        <v>2923</v>
      </c>
      <c r="N1613" t="s">
        <v>4668</v>
      </c>
      <c r="O1613" t="s">
        <v>4669</v>
      </c>
      <c r="P1613" t="s">
        <v>99</v>
      </c>
      <c r="Q1613">
        <v>31</v>
      </c>
      <c r="R1613" s="3">
        <v>1011470</v>
      </c>
      <c r="S1613" s="3">
        <v>58496.681666666664</v>
      </c>
      <c r="T1613" s="20">
        <v>0.1</v>
      </c>
      <c r="U1613" s="3">
        <v>5849.6681666666664</v>
      </c>
      <c r="W1613" s="3">
        <v>1409.0068870192308</v>
      </c>
      <c r="X1613" s="3">
        <v>162.39600000000002</v>
      </c>
      <c r="Y1613" s="3">
        <v>162.39600000000002</v>
      </c>
      <c r="Z1613" s="32">
        <v>26.024999999999999</v>
      </c>
      <c r="AB1613" s="32">
        <v>888.72607332346092</v>
      </c>
      <c r="AC1613" s="32">
        <v>1445.9489999999998</v>
      </c>
      <c r="AD1613" s="3">
        <v>68440.848793675992</v>
      </c>
      <c r="AG1613" s="3">
        <v>68440.848793675992</v>
      </c>
      <c r="AN1613" s="24">
        <v>68440.848793675992</v>
      </c>
      <c r="AP1613" s="32">
        <v>10305.9</v>
      </c>
      <c r="AR1613" s="24">
        <v>78746.748793675986</v>
      </c>
      <c r="AS1613" s="24">
        <v>78746.748793675986</v>
      </c>
      <c r="AT1613" t="s">
        <v>4725</v>
      </c>
      <c r="AU1613" t="s">
        <v>174</v>
      </c>
      <c r="AV1613" t="s">
        <v>174</v>
      </c>
      <c r="AZ1613" s="3">
        <v>0</v>
      </c>
      <c r="BA1613" s="24">
        <f t="shared" si="393"/>
        <v>78746.748793675986</v>
      </c>
      <c r="BB1613" s="24">
        <f t="shared" si="394"/>
        <v>0</v>
      </c>
      <c r="BD1613" t="s">
        <v>170</v>
      </c>
      <c r="BE1613">
        <v>0.34699999999999998</v>
      </c>
      <c r="BG1613" t="s">
        <v>170</v>
      </c>
      <c r="BI1613" t="s">
        <v>2924</v>
      </c>
    </row>
    <row r="1614" spans="1:71" x14ac:dyDescent="0.2">
      <c r="B1614" t="s">
        <v>1837</v>
      </c>
      <c r="C1614" t="s">
        <v>94</v>
      </c>
      <c r="E1614" t="s">
        <v>4792</v>
      </c>
      <c r="F1614" t="s">
        <v>4793</v>
      </c>
      <c r="G1614" t="s">
        <v>4794</v>
      </c>
      <c r="H1614" s="1">
        <v>44028</v>
      </c>
      <c r="J1614" t="s">
        <v>4678</v>
      </c>
      <c r="K1614">
        <v>15</v>
      </c>
      <c r="L1614" t="s">
        <v>4683</v>
      </c>
      <c r="M1614" t="s">
        <v>2923</v>
      </c>
      <c r="N1614" t="s">
        <v>4668</v>
      </c>
      <c r="O1614" t="s">
        <v>4669</v>
      </c>
      <c r="P1614" t="s">
        <v>99</v>
      </c>
      <c r="Q1614">
        <v>28</v>
      </c>
      <c r="R1614" s="3">
        <v>1011470</v>
      </c>
      <c r="S1614" s="3">
        <v>24899.019833333336</v>
      </c>
      <c r="T1614" s="20">
        <v>0.1</v>
      </c>
      <c r="U1614" s="3">
        <v>2489.9019833333336</v>
      </c>
      <c r="W1614" s="3">
        <v>598.53413060897435</v>
      </c>
      <c r="X1614" s="3">
        <v>69.123599999999996</v>
      </c>
      <c r="Y1614" s="3">
        <v>69.123599999999996</v>
      </c>
      <c r="Z1614" s="32">
        <v>11.077500000000001</v>
      </c>
      <c r="AB1614" s="32">
        <v>378.28484446649907</v>
      </c>
      <c r="AC1614" s="3">
        <f>4460*0.1477</f>
        <v>658.74199999999996</v>
      </c>
      <c r="AD1614" s="3">
        <f>S1614+U1614+W1614+X1614+Y1614+Z1614+AB1614+AC1614</f>
        <v>29173.80749174214</v>
      </c>
      <c r="AG1614" s="3">
        <f>AD1614</f>
        <v>29173.80749174214</v>
      </c>
      <c r="AM1614">
        <v>0</v>
      </c>
      <c r="AN1614" s="24">
        <f>AG1614</f>
        <v>29173.80749174214</v>
      </c>
      <c r="AP1614" s="32">
        <v>4386.6899999999996</v>
      </c>
      <c r="AR1614" s="24">
        <f t="shared" ref="AR1614:AR1615" si="395">AN1614+AO1614+AP1614+AQ1614</f>
        <v>33560.497491742142</v>
      </c>
      <c r="AS1614" s="24">
        <v>0</v>
      </c>
      <c r="AT1614" t="s">
        <v>4725</v>
      </c>
      <c r="AU1614" t="s">
        <v>1837</v>
      </c>
      <c r="AV1614" t="s">
        <v>1838</v>
      </c>
      <c r="AZ1614" s="3">
        <v>0</v>
      </c>
      <c r="BA1614" s="24">
        <f t="shared" si="393"/>
        <v>0</v>
      </c>
      <c r="BB1614" s="24">
        <f t="shared" si="394"/>
        <v>33560.497491742142</v>
      </c>
      <c r="BD1614" t="s">
        <v>103</v>
      </c>
      <c r="BG1614" t="s">
        <v>5317</v>
      </c>
      <c r="BI1614" t="s">
        <v>2924</v>
      </c>
      <c r="BS1614" t="e">
        <f>_xlfn.XLOOKUP(AV1614,#REF!,#REF!)</f>
        <v>#REF!</v>
      </c>
    </row>
    <row r="1615" spans="1:71" x14ac:dyDescent="0.2">
      <c r="B1615" t="s">
        <v>3890</v>
      </c>
      <c r="C1615" t="s">
        <v>94</v>
      </c>
      <c r="E1615" t="s">
        <v>4792</v>
      </c>
      <c r="F1615" t="s">
        <v>4793</v>
      </c>
      <c r="G1615" t="s">
        <v>4794</v>
      </c>
      <c r="H1615" s="1">
        <v>44028</v>
      </c>
      <c r="J1615" t="s">
        <v>4678</v>
      </c>
      <c r="K1615">
        <v>15</v>
      </c>
      <c r="L1615" t="s">
        <v>4683</v>
      </c>
      <c r="M1615" t="s">
        <v>2923</v>
      </c>
      <c r="N1615" t="s">
        <v>4668</v>
      </c>
      <c r="O1615" t="s">
        <v>4669</v>
      </c>
      <c r="P1615" t="s">
        <v>99</v>
      </c>
      <c r="Q1615">
        <v>28</v>
      </c>
      <c r="R1615" s="3">
        <v>1011470</v>
      </c>
      <c r="S1615" s="3">
        <v>85182.631833333333</v>
      </c>
      <c r="T1615" s="20">
        <v>0.1</v>
      </c>
      <c r="U1615" s="3">
        <v>8518.2631833333344</v>
      </c>
      <c r="W1615" s="3">
        <v>2047.6594190705125</v>
      </c>
      <c r="X1615" s="3">
        <v>236.48039999999997</v>
      </c>
      <c r="Y1615" s="3">
        <v>236.48039999999997</v>
      </c>
      <c r="Z1615" s="32">
        <v>37.897500000000001</v>
      </c>
      <c r="AB1615" s="32">
        <v>1294.1593223352877</v>
      </c>
      <c r="AC1615" s="3">
        <f>4460*0.5053</f>
        <v>2253.6379999999999</v>
      </c>
      <c r="AD1615" s="3">
        <f t="shared" ref="AD1615:AD1616" si="396">S1615+U1615+W1615+X1615+Y1615+Z1615+AB1615+AC1615</f>
        <v>99807.210058072465</v>
      </c>
      <c r="AG1615" s="3">
        <f>-AD1615</f>
        <v>-99807.210058072465</v>
      </c>
      <c r="AN1615" s="24">
        <f t="shared" ref="AN1615:AN1616" si="397">AG1615</f>
        <v>-99807.210058072465</v>
      </c>
      <c r="AP1615" s="32">
        <v>-15007.41</v>
      </c>
      <c r="AR1615" s="24">
        <f t="shared" si="395"/>
        <v>-114814.62005807247</v>
      </c>
      <c r="AS1615" s="24">
        <v>0</v>
      </c>
      <c r="AT1615" t="s">
        <v>4725</v>
      </c>
      <c r="AU1615" t="s">
        <v>174</v>
      </c>
      <c r="AV1615" t="s">
        <v>174</v>
      </c>
      <c r="AZ1615" s="3">
        <v>0</v>
      </c>
      <c r="BA1615" s="24">
        <f t="shared" si="393"/>
        <v>0</v>
      </c>
      <c r="BB1615" s="24">
        <f t="shared" si="394"/>
        <v>-114814.62005807247</v>
      </c>
      <c r="BD1615" t="s">
        <v>170</v>
      </c>
      <c r="BG1615" t="s">
        <v>170</v>
      </c>
      <c r="BI1615" t="s">
        <v>2924</v>
      </c>
    </row>
    <row r="1616" spans="1:71" x14ac:dyDescent="0.2">
      <c r="A1616" t="s">
        <v>4796</v>
      </c>
      <c r="B1616" t="s">
        <v>4795</v>
      </c>
      <c r="C1616" t="s">
        <v>94</v>
      </c>
      <c r="E1616" t="s">
        <v>4792</v>
      </c>
      <c r="F1616" t="s">
        <v>4793</v>
      </c>
      <c r="G1616" t="s">
        <v>4794</v>
      </c>
      <c r="H1616" s="1">
        <v>44028</v>
      </c>
      <c r="J1616" t="s">
        <v>4678</v>
      </c>
      <c r="K1616">
        <v>15</v>
      </c>
      <c r="L1616" t="s">
        <v>4683</v>
      </c>
      <c r="M1616" t="s">
        <v>2923</v>
      </c>
      <c r="N1616" t="s">
        <v>4668</v>
      </c>
      <c r="O1616" t="s">
        <v>4669</v>
      </c>
      <c r="P1616" t="s">
        <v>99</v>
      </c>
      <c r="Q1616">
        <v>28</v>
      </c>
      <c r="R1616" s="3">
        <v>1011470</v>
      </c>
      <c r="S1616" s="3">
        <v>58496.681666666664</v>
      </c>
      <c r="T1616" s="20">
        <v>0.1</v>
      </c>
      <c r="U1616" s="3">
        <v>5849.6681666666664</v>
      </c>
      <c r="W1616" s="3">
        <v>1409.0068870192308</v>
      </c>
      <c r="X1616" s="3">
        <v>162.39600000000002</v>
      </c>
      <c r="Y1616" s="3">
        <v>162.39600000000002</v>
      </c>
      <c r="Z1616" s="32">
        <v>26.024999999999999</v>
      </c>
      <c r="AB1616" s="32">
        <v>888.72607332346092</v>
      </c>
      <c r="AC1616" s="3">
        <f>4460*0.3477</f>
        <v>1550.742</v>
      </c>
      <c r="AD1616" s="3">
        <f t="shared" si="396"/>
        <v>68545.641793675997</v>
      </c>
      <c r="AG1616" s="3">
        <f t="shared" ref="AG1616" si="398">AD1616</f>
        <v>68545.641793675997</v>
      </c>
      <c r="AN1616" s="24">
        <f t="shared" si="397"/>
        <v>68545.641793675997</v>
      </c>
      <c r="AP1616" s="32">
        <v>10305.9</v>
      </c>
      <c r="AR1616" s="3">
        <f t="shared" ref="AR1616" si="399">AN1616+AP1616</f>
        <v>78851.541793675991</v>
      </c>
      <c r="AS1616" s="24">
        <v>0</v>
      </c>
      <c r="AT1616" t="s">
        <v>4725</v>
      </c>
      <c r="AU1616" t="s">
        <v>174</v>
      </c>
      <c r="AV1616" t="s">
        <v>174</v>
      </c>
      <c r="AZ1616" s="3">
        <v>0</v>
      </c>
      <c r="BA1616" s="24">
        <f t="shared" si="393"/>
        <v>0</v>
      </c>
      <c r="BB1616" s="24">
        <f t="shared" si="394"/>
        <v>78851.541793675991</v>
      </c>
      <c r="BD1616" t="s">
        <v>170</v>
      </c>
      <c r="BG1616" t="s">
        <v>170</v>
      </c>
      <c r="BI1616" t="s">
        <v>2924</v>
      </c>
    </row>
    <row r="1617" spans="2:71" x14ac:dyDescent="0.2">
      <c r="C1617" t="s">
        <v>94</v>
      </c>
      <c r="E1617" t="s">
        <v>4797</v>
      </c>
      <c r="F1617" t="s">
        <v>4797</v>
      </c>
      <c r="G1617" t="s">
        <v>4798</v>
      </c>
      <c r="H1617" s="1">
        <v>46027</v>
      </c>
      <c r="J1617" t="s">
        <v>4678</v>
      </c>
      <c r="K1617">
        <v>15</v>
      </c>
      <c r="L1617" t="s">
        <v>4691</v>
      </c>
      <c r="M1617" t="s">
        <v>3690</v>
      </c>
      <c r="N1617" t="s">
        <v>4668</v>
      </c>
      <c r="O1617" t="s">
        <v>4669</v>
      </c>
      <c r="P1617" t="s">
        <v>99</v>
      </c>
      <c r="Q1617">
        <v>31</v>
      </c>
      <c r="R1617" s="3">
        <v>1050000</v>
      </c>
      <c r="S1617" s="3">
        <v>87500</v>
      </c>
      <c r="W1617" s="3">
        <v>2103.5</v>
      </c>
      <c r="X1617" s="3">
        <v>1215.5</v>
      </c>
      <c r="Y1617" s="3">
        <v>219</v>
      </c>
      <c r="Z1617" s="32">
        <v>37.5</v>
      </c>
      <c r="AB1617" s="32"/>
      <c r="AC1617" s="3">
        <v>2083.5</v>
      </c>
      <c r="AD1617" s="3">
        <v>93159</v>
      </c>
      <c r="AE1617" s="3">
        <v>3523.5</v>
      </c>
      <c r="AG1617" s="3">
        <v>96682.5</v>
      </c>
      <c r="AM1617" s="30">
        <v>0.1</v>
      </c>
      <c r="AN1617" s="24">
        <v>96682.5</v>
      </c>
      <c r="AO1617" s="25">
        <v>9668.25</v>
      </c>
      <c r="AP1617" s="3">
        <v>14850</v>
      </c>
      <c r="AQ1617" s="24">
        <v>1485</v>
      </c>
      <c r="AR1617" s="24">
        <f t="shared" ref="AR1617" si="400">AN1617+AO1617+AP1617+AQ1617</f>
        <v>122685.75</v>
      </c>
      <c r="AS1617" s="24">
        <v>111532.5</v>
      </c>
      <c r="AT1617" t="s">
        <v>4725</v>
      </c>
      <c r="AU1617" t="s">
        <v>174</v>
      </c>
      <c r="AV1617" t="s">
        <v>174</v>
      </c>
      <c r="AX1617" t="s">
        <v>169</v>
      </c>
      <c r="AY1617">
        <v>1</v>
      </c>
      <c r="AZ1617" s="3">
        <v>122685.75</v>
      </c>
      <c r="BA1617" s="24">
        <f t="shared" si="393"/>
        <v>111532.5</v>
      </c>
      <c r="BB1617" s="24">
        <f t="shared" si="394"/>
        <v>11153.25</v>
      </c>
      <c r="BD1617" t="s">
        <v>170</v>
      </c>
      <c r="BG1617" t="s">
        <v>170</v>
      </c>
      <c r="BI1617" t="s">
        <v>4533</v>
      </c>
    </row>
    <row r="1618" spans="2:71" x14ac:dyDescent="0.2">
      <c r="B1618" t="s">
        <v>4799</v>
      </c>
      <c r="C1618" t="s">
        <v>94</v>
      </c>
      <c r="E1618" t="s">
        <v>4797</v>
      </c>
      <c r="F1618" t="s">
        <v>4797</v>
      </c>
      <c r="G1618" t="s">
        <v>4798</v>
      </c>
      <c r="H1618" s="1">
        <v>46027</v>
      </c>
      <c r="J1618" t="s">
        <v>4678</v>
      </c>
      <c r="K1618">
        <v>15</v>
      </c>
      <c r="L1618" t="s">
        <v>4691</v>
      </c>
      <c r="M1618" t="s">
        <v>3690</v>
      </c>
      <c r="N1618" t="s">
        <v>4668</v>
      </c>
      <c r="O1618" t="s">
        <v>4669</v>
      </c>
      <c r="P1618" t="s">
        <v>99</v>
      </c>
      <c r="Q1618">
        <v>31</v>
      </c>
      <c r="R1618" s="3">
        <v>1050000</v>
      </c>
      <c r="S1618" s="3">
        <v>87500</v>
      </c>
      <c r="W1618" s="3">
        <v>2103.5</v>
      </c>
      <c r="X1618" s="3">
        <v>1215.5</v>
      </c>
      <c r="Y1618" s="3">
        <v>219</v>
      </c>
      <c r="Z1618" s="32">
        <v>37.5</v>
      </c>
      <c r="AB1618" s="32"/>
      <c r="AC1618" s="3">
        <v>2083.5</v>
      </c>
      <c r="AD1618" s="3">
        <v>93159</v>
      </c>
      <c r="AE1618" s="3">
        <v>3523.5</v>
      </c>
      <c r="AG1618" s="3">
        <v>96682.5</v>
      </c>
      <c r="AM1618" s="30">
        <v>0.1</v>
      </c>
      <c r="AN1618" s="24">
        <v>96682.5</v>
      </c>
      <c r="AO1618" s="25">
        <v>9668.25</v>
      </c>
      <c r="AP1618" s="3">
        <v>14850</v>
      </c>
      <c r="AQ1618" s="24">
        <v>1485</v>
      </c>
      <c r="AR1618" s="24">
        <v>122685.75</v>
      </c>
      <c r="AS1618" s="24">
        <v>111532.5</v>
      </c>
      <c r="AT1618" t="s">
        <v>632</v>
      </c>
      <c r="AU1618" t="s">
        <v>632</v>
      </c>
      <c r="AV1618" t="s">
        <v>633</v>
      </c>
      <c r="AW1618">
        <v>9004</v>
      </c>
      <c r="AX1618" t="s">
        <v>157</v>
      </c>
      <c r="AY1618">
        <v>125.569</v>
      </c>
      <c r="AZ1618" s="3">
        <v>977.03852065398303</v>
      </c>
      <c r="BA1618" s="24">
        <f t="shared" si="393"/>
        <v>111532.5</v>
      </c>
      <c r="BB1618" s="24">
        <f t="shared" si="394"/>
        <v>11153.25</v>
      </c>
      <c r="BD1618" t="s">
        <v>103</v>
      </c>
      <c r="BG1618" t="s">
        <v>5310</v>
      </c>
      <c r="BI1618" t="s">
        <v>4533</v>
      </c>
      <c r="BS1618" t="e">
        <f>_xlfn.XLOOKUP(AV1618,#REF!,#REF!)</f>
        <v>#REF!</v>
      </c>
    </row>
    <row r="1619" spans="2:71" x14ac:dyDescent="0.2">
      <c r="B1619" t="s">
        <v>4725</v>
      </c>
      <c r="C1619" t="s">
        <v>94</v>
      </c>
      <c r="E1619" t="s">
        <v>4797</v>
      </c>
      <c r="F1619" t="s">
        <v>4797</v>
      </c>
      <c r="G1619" t="s">
        <v>4798</v>
      </c>
      <c r="H1619" s="1">
        <v>46027</v>
      </c>
      <c r="J1619" t="s">
        <v>4678</v>
      </c>
      <c r="K1619">
        <v>15</v>
      </c>
      <c r="L1619" t="s">
        <v>4691</v>
      </c>
      <c r="M1619" t="s">
        <v>3690</v>
      </c>
      <c r="N1619" t="s">
        <v>4668</v>
      </c>
      <c r="O1619" t="s">
        <v>4669</v>
      </c>
      <c r="P1619" t="s">
        <v>99</v>
      </c>
      <c r="Q1619">
        <v>31</v>
      </c>
      <c r="R1619" s="3">
        <v>1050000</v>
      </c>
      <c r="S1619" s="3">
        <v>-87500</v>
      </c>
      <c r="W1619" s="3">
        <v>-2103.5</v>
      </c>
      <c r="X1619" s="3">
        <v>-1215.5</v>
      </c>
      <c r="Y1619" s="3">
        <v>-219</v>
      </c>
      <c r="Z1619" s="32">
        <v>-37.5</v>
      </c>
      <c r="AB1619" s="32"/>
      <c r="AC1619" s="3">
        <v>-2211.5</v>
      </c>
      <c r="AD1619" s="3">
        <v>-93287</v>
      </c>
      <c r="AE1619" s="3">
        <v>-3523.5</v>
      </c>
      <c r="AG1619" s="3">
        <v>-96810.5</v>
      </c>
      <c r="AM1619" s="30">
        <v>0.1</v>
      </c>
      <c r="AN1619" s="24">
        <v>-96810.5</v>
      </c>
      <c r="AO1619" s="25">
        <v>-9681.0499999999993</v>
      </c>
      <c r="AP1619" s="3">
        <v>-14850</v>
      </c>
      <c r="AQ1619" s="24">
        <v>-1485</v>
      </c>
      <c r="AR1619" s="24">
        <f t="shared" ref="AR1619" si="401">AN1619+AO1619+AP1619+AQ1619</f>
        <v>-122826.55</v>
      </c>
      <c r="AS1619" s="24">
        <v>-111660.5</v>
      </c>
      <c r="AT1619" t="s">
        <v>4725</v>
      </c>
      <c r="AU1619" t="s">
        <v>174</v>
      </c>
      <c r="AV1619" t="s">
        <v>174</v>
      </c>
      <c r="AX1619" t="s">
        <v>169</v>
      </c>
      <c r="AY1619">
        <v>1</v>
      </c>
      <c r="AZ1619" s="3">
        <v>-122826.55</v>
      </c>
      <c r="BA1619" s="24">
        <f t="shared" si="393"/>
        <v>-111660.5</v>
      </c>
      <c r="BB1619" s="24">
        <f t="shared" si="394"/>
        <v>-11166.050000000003</v>
      </c>
      <c r="BD1619" t="s">
        <v>170</v>
      </c>
      <c r="BF1619" t="s">
        <v>4800</v>
      </c>
      <c r="BG1619" t="s">
        <v>170</v>
      </c>
      <c r="BI1619" t="s">
        <v>4533</v>
      </c>
    </row>
    <row r="1620" spans="2:71" x14ac:dyDescent="0.2">
      <c r="B1620" t="s">
        <v>4799</v>
      </c>
      <c r="C1620" t="s">
        <v>94</v>
      </c>
      <c r="E1620" t="s">
        <v>4797</v>
      </c>
      <c r="F1620" t="s">
        <v>4797</v>
      </c>
      <c r="G1620" t="s">
        <v>4798</v>
      </c>
      <c r="H1620" s="1">
        <v>46027</v>
      </c>
      <c r="J1620" t="s">
        <v>4678</v>
      </c>
      <c r="K1620">
        <v>15</v>
      </c>
      <c r="L1620" t="s">
        <v>4691</v>
      </c>
      <c r="M1620" t="s">
        <v>3690</v>
      </c>
      <c r="N1620" t="s">
        <v>4668</v>
      </c>
      <c r="O1620" t="s">
        <v>4669</v>
      </c>
      <c r="P1620" t="s">
        <v>99</v>
      </c>
      <c r="Q1620">
        <v>31</v>
      </c>
      <c r="R1620" s="3">
        <v>1050000</v>
      </c>
      <c r="S1620" s="3">
        <v>87500</v>
      </c>
      <c r="W1620" s="3">
        <v>2103.5</v>
      </c>
      <c r="X1620" s="3">
        <v>1215.5</v>
      </c>
      <c r="Y1620" s="3">
        <v>219</v>
      </c>
      <c r="Z1620" s="32">
        <v>37.5</v>
      </c>
      <c r="AB1620" s="32"/>
      <c r="AC1620" s="3">
        <v>2211.5</v>
      </c>
      <c r="AD1620" s="3">
        <v>93287</v>
      </c>
      <c r="AE1620" s="3">
        <v>3523.5</v>
      </c>
      <c r="AG1620" s="3">
        <v>96810.5</v>
      </c>
      <c r="AM1620" s="30">
        <v>0.1</v>
      </c>
      <c r="AN1620" s="24">
        <v>96810.5</v>
      </c>
      <c r="AO1620" s="25">
        <v>9681.0500000000011</v>
      </c>
      <c r="AP1620" s="3">
        <v>14850</v>
      </c>
      <c r="AQ1620" s="24">
        <v>1485</v>
      </c>
      <c r="AR1620" s="24">
        <v>122826.55</v>
      </c>
      <c r="AS1620" s="24">
        <v>111660.5</v>
      </c>
      <c r="AT1620" t="s">
        <v>632</v>
      </c>
      <c r="AU1620" t="s">
        <v>632</v>
      </c>
      <c r="AV1620" t="s">
        <v>633</v>
      </c>
      <c r="AW1620">
        <v>9004</v>
      </c>
      <c r="AX1620" t="s">
        <v>157</v>
      </c>
      <c r="AY1620">
        <v>125.569</v>
      </c>
      <c r="AZ1620" s="3">
        <v>978.1598165152227</v>
      </c>
      <c r="BA1620" s="24">
        <f t="shared" si="393"/>
        <v>111660.5</v>
      </c>
      <c r="BB1620" s="24">
        <f t="shared" si="394"/>
        <v>11166.050000000003</v>
      </c>
      <c r="BD1620" t="s">
        <v>103</v>
      </c>
      <c r="BF1620" t="s">
        <v>4800</v>
      </c>
      <c r="BG1620" t="s">
        <v>5310</v>
      </c>
      <c r="BI1620" t="s">
        <v>4533</v>
      </c>
      <c r="BS1620" t="e">
        <f>_xlfn.XLOOKUP(AV1620,#REF!,#REF!)</f>
        <v>#REF!</v>
      </c>
    </row>
    <row r="1621" spans="2:71" x14ac:dyDescent="0.2">
      <c r="C1621" t="s">
        <v>4796</v>
      </c>
      <c r="E1621" t="s">
        <v>641</v>
      </c>
      <c r="F1621" t="s">
        <v>642</v>
      </c>
      <c r="G1621" t="s">
        <v>643</v>
      </c>
      <c r="H1621" s="1">
        <v>44308</v>
      </c>
      <c r="J1621" t="s">
        <v>4678</v>
      </c>
      <c r="K1621">
        <v>15</v>
      </c>
      <c r="L1621" t="s">
        <v>4791</v>
      </c>
      <c r="M1621" t="s">
        <v>4579</v>
      </c>
      <c r="N1621" t="s">
        <v>4668</v>
      </c>
      <c r="O1621" t="s">
        <v>98</v>
      </c>
      <c r="P1621" t="s">
        <v>99</v>
      </c>
      <c r="Y1621" s="3"/>
      <c r="AA1621" s="3">
        <v>178500</v>
      </c>
      <c r="AB1621" s="32"/>
      <c r="AD1621" s="3">
        <f t="shared" ref="AD1621" si="402">S1621+U1621+V1621+W1621+X1621+Y1621+Z1621+AA1621+AB1621+AC1621</f>
        <v>178500</v>
      </c>
      <c r="AG1621" s="3">
        <f t="shared" ref="AG1621" si="403">AD1621+AE1621</f>
        <v>178500</v>
      </c>
      <c r="AM1621" s="23">
        <v>8.5000000000000006E-2</v>
      </c>
      <c r="AN1621" s="24">
        <f t="shared" ref="AN1621" si="404">AG1621+AJ1621+AH1621+AI1621</f>
        <v>178500</v>
      </c>
      <c r="AO1621" s="25">
        <f t="shared" ref="AO1621" si="405">AM1621*AN1621</f>
        <v>15172.500000000002</v>
      </c>
      <c r="AP1621" s="32"/>
      <c r="AR1621" s="24">
        <f t="shared" ref="AR1621" si="406">AN1621+AO1621+AP1621+AQ1621</f>
        <v>193672.5</v>
      </c>
      <c r="AS1621" s="24">
        <v>0</v>
      </c>
      <c r="AT1621" t="s">
        <v>3890</v>
      </c>
      <c r="AU1621" t="s">
        <v>3890</v>
      </c>
      <c r="AV1621" t="s">
        <v>3891</v>
      </c>
      <c r="AX1621" t="s">
        <v>169</v>
      </c>
      <c r="AY1621">
        <v>1</v>
      </c>
      <c r="AZ1621" s="3">
        <v>0</v>
      </c>
      <c r="BA1621" s="24">
        <f t="shared" si="393"/>
        <v>0</v>
      </c>
      <c r="BB1621" s="24">
        <f t="shared" si="394"/>
        <v>193672.5</v>
      </c>
      <c r="BD1621" t="s">
        <v>103</v>
      </c>
      <c r="BG1621" t="s">
        <v>5331</v>
      </c>
      <c r="BI1621" t="s">
        <v>144</v>
      </c>
      <c r="BS1621" t="e">
        <f>_xlfn.XLOOKUP(AV1621,#REF!,#REF!)</f>
        <v>#REF!</v>
      </c>
    </row>
    <row r="1622" spans="2:71" x14ac:dyDescent="0.2">
      <c r="Y1622" s="3"/>
      <c r="AB1622" s="32"/>
      <c r="AN1622" s="24"/>
      <c r="AP1622" s="32"/>
      <c r="AS1622" s="24"/>
    </row>
    <row r="1623" spans="2:71" x14ac:dyDescent="0.2">
      <c r="AS1623" s="24"/>
    </row>
    <row r="1624" spans="2:71" x14ac:dyDescent="0.2">
      <c r="AS1624" s="24"/>
    </row>
    <row r="1625" spans="2:71" x14ac:dyDescent="0.2">
      <c r="AS1625" s="24"/>
    </row>
    <row r="1626" spans="2:71" x14ac:dyDescent="0.2">
      <c r="S1626" s="3">
        <f>+S1596*40%</f>
        <v>22752.400000000001</v>
      </c>
      <c r="AS1626" s="24"/>
    </row>
    <row r="1627" spans="2:71" x14ac:dyDescent="0.2">
      <c r="AS1627" s="24"/>
    </row>
    <row r="1628" spans="2:71" x14ac:dyDescent="0.2">
      <c r="G1628" t="s">
        <v>4801</v>
      </c>
      <c r="AS1628" s="24"/>
    </row>
    <row r="1629" spans="2:71" x14ac:dyDescent="0.2">
      <c r="B1629" t="s">
        <v>4802</v>
      </c>
      <c r="C1629" t="s">
        <v>8</v>
      </c>
      <c r="E1629" s="33" t="s">
        <v>10</v>
      </c>
      <c r="F1629" s="33" t="s">
        <v>11</v>
      </c>
      <c r="G1629" s="33" t="s">
        <v>12</v>
      </c>
      <c r="H1629" s="34" t="s">
        <v>13</v>
      </c>
      <c r="I1629" s="33" t="s">
        <v>14</v>
      </c>
      <c r="J1629" s="33" t="s">
        <v>15</v>
      </c>
      <c r="K1629" s="33" t="s">
        <v>16</v>
      </c>
      <c r="L1629" s="33" t="s">
        <v>17</v>
      </c>
      <c r="M1629" s="33" t="s">
        <v>18</v>
      </c>
      <c r="N1629" s="33" t="s">
        <v>19</v>
      </c>
      <c r="O1629" s="33" t="s">
        <v>20</v>
      </c>
      <c r="P1629" s="33" t="s">
        <v>21</v>
      </c>
      <c r="Q1629" s="33" t="s">
        <v>22</v>
      </c>
      <c r="R1629" s="35" t="s">
        <v>23</v>
      </c>
      <c r="S1629" s="35" t="s">
        <v>24</v>
      </c>
      <c r="T1629" s="36" t="s">
        <v>25</v>
      </c>
      <c r="U1629" s="35" t="s">
        <v>26</v>
      </c>
      <c r="V1629" s="33" t="s">
        <v>27</v>
      </c>
      <c r="W1629" s="35" t="s">
        <v>28</v>
      </c>
      <c r="X1629" s="35" t="s">
        <v>29</v>
      </c>
      <c r="Y1629" s="37" t="s">
        <v>30</v>
      </c>
      <c r="Z1629" s="38" t="s">
        <v>31</v>
      </c>
      <c r="AA1629" s="35" t="s">
        <v>32</v>
      </c>
      <c r="AB1629" s="35" t="s">
        <v>33</v>
      </c>
      <c r="AC1629" s="35" t="s">
        <v>34</v>
      </c>
      <c r="AD1629" s="35" t="s">
        <v>35</v>
      </c>
      <c r="AE1629" s="35" t="s">
        <v>36</v>
      </c>
      <c r="AF1629" s="35" t="s">
        <v>37</v>
      </c>
      <c r="AG1629" s="35" t="s">
        <v>38</v>
      </c>
      <c r="AH1629" s="35" t="s">
        <v>39</v>
      </c>
      <c r="AI1629" s="35" t="s">
        <v>40</v>
      </c>
      <c r="AJ1629" s="35" t="s">
        <v>41</v>
      </c>
      <c r="AK1629" s="33" t="s">
        <v>42</v>
      </c>
      <c r="AL1629" s="33" t="s">
        <v>43</v>
      </c>
      <c r="AM1629" s="33" t="s">
        <v>44</v>
      </c>
      <c r="AN1629" s="35" t="s">
        <v>45</v>
      </c>
      <c r="AO1629" s="35" t="s">
        <v>46</v>
      </c>
      <c r="AP1629" s="35" t="s">
        <v>47</v>
      </c>
      <c r="AQ1629" s="35" t="s">
        <v>48</v>
      </c>
      <c r="AR1629" s="35" t="s">
        <v>49</v>
      </c>
      <c r="AS1629" s="24"/>
      <c r="AT1629" s="33" t="s">
        <v>51</v>
      </c>
      <c r="AU1629" s="33" t="s">
        <v>52</v>
      </c>
      <c r="AV1629" s="33" t="s">
        <v>53</v>
      </c>
      <c r="AW1629" s="33" t="s">
        <v>54</v>
      </c>
      <c r="AX1629" s="33" t="s">
        <v>55</v>
      </c>
      <c r="AY1629" s="33" t="s">
        <v>56</v>
      </c>
      <c r="AZ1629" s="35" t="s">
        <v>57</v>
      </c>
      <c r="BA1629" s="33" t="s">
        <v>58</v>
      </c>
      <c r="BB1629" s="33" t="s">
        <v>59</v>
      </c>
      <c r="BC1629" s="33" t="s">
        <v>60</v>
      </c>
      <c r="BD1629" s="33" t="s">
        <v>61</v>
      </c>
      <c r="BE1629" s="33" t="s">
        <v>62</v>
      </c>
    </row>
    <row r="1630" spans="2:71" x14ac:dyDescent="0.2">
      <c r="C1630" t="s">
        <v>4803</v>
      </c>
      <c r="E1630" t="s">
        <v>95</v>
      </c>
      <c r="F1630" t="s">
        <v>96</v>
      </c>
      <c r="G1630" t="s">
        <v>97</v>
      </c>
      <c r="J1630" t="s">
        <v>4678</v>
      </c>
      <c r="L1630" t="s">
        <v>4703</v>
      </c>
      <c r="M1630" t="s">
        <v>293</v>
      </c>
      <c r="N1630" t="s">
        <v>4668</v>
      </c>
      <c r="O1630" t="s">
        <v>98</v>
      </c>
      <c r="P1630" t="s">
        <v>4804</v>
      </c>
      <c r="Q1630">
        <v>28</v>
      </c>
      <c r="S1630" s="3">
        <v>114840</v>
      </c>
      <c r="W1630" s="3">
        <v>2760.5769230769233</v>
      </c>
      <c r="X1630" s="3">
        <v>1595</v>
      </c>
      <c r="Y1630" s="22">
        <v>287.10000000000002</v>
      </c>
      <c r="Z1630" s="32">
        <v>75</v>
      </c>
      <c r="AB1630" s="3">
        <v>0</v>
      </c>
      <c r="AC1630" s="3">
        <v>4460.3751415326506</v>
      </c>
      <c r="AD1630" s="3">
        <f t="shared" ref="AD1630:AD1693" si="407">S1630+U1630+V1630+W1630+X1630+Y1630+Z1630+AA1630+AB1630+AC1630</f>
        <v>124018.05206460958</v>
      </c>
      <c r="AE1630" s="3">
        <v>5687.5</v>
      </c>
      <c r="AG1630" s="3">
        <f>AD1630+AE1630+AF1630</f>
        <v>129705.55206460958</v>
      </c>
      <c r="AM1630">
        <v>8.5000000000000006E-2</v>
      </c>
      <c r="AN1630" s="3">
        <f>AG1630+AH1630+AI1630+AJ1630</f>
        <v>129705.55206460958</v>
      </c>
      <c r="AO1630" s="3">
        <v>11024.971925491815</v>
      </c>
      <c r="AP1630" s="3">
        <v>29700</v>
      </c>
      <c r="AQ1630" s="3">
        <v>2524.5</v>
      </c>
      <c r="AR1630" s="3">
        <f>AN1630+AO1630+AP1630+AQ1630</f>
        <v>172955.02399010138</v>
      </c>
      <c r="AS1630" s="24">
        <f t="shared" si="392"/>
        <v>159405.5520646096</v>
      </c>
      <c r="AT1630" t="s">
        <v>4805</v>
      </c>
      <c r="AU1630" t="s">
        <v>101</v>
      </c>
      <c r="AV1630" t="s">
        <v>101</v>
      </c>
      <c r="AW1630">
        <v>2045310</v>
      </c>
      <c r="BE1630">
        <v>1</v>
      </c>
    </row>
    <row r="1631" spans="2:71" x14ac:dyDescent="0.2">
      <c r="C1631" t="s">
        <v>4803</v>
      </c>
      <c r="E1631" t="s">
        <v>110</v>
      </c>
      <c r="F1631" t="s">
        <v>111</v>
      </c>
      <c r="G1631" t="s">
        <v>112</v>
      </c>
      <c r="J1631" t="s">
        <v>4690</v>
      </c>
      <c r="L1631" t="s">
        <v>4806</v>
      </c>
      <c r="M1631" t="s">
        <v>113</v>
      </c>
      <c r="N1631" t="s">
        <v>4807</v>
      </c>
      <c r="O1631" t="s">
        <v>98</v>
      </c>
      <c r="P1631" t="s">
        <v>4804</v>
      </c>
      <c r="Q1631">
        <v>28</v>
      </c>
      <c r="S1631" s="3">
        <v>406333.33333333331</v>
      </c>
      <c r="U1631" s="3">
        <v>60949.999999999993</v>
      </c>
      <c r="W1631" s="3">
        <v>9767.6282051282051</v>
      </c>
      <c r="X1631" s="3">
        <v>5643.5185185185192</v>
      </c>
      <c r="Y1631" s="22">
        <v>1015.8333333333333</v>
      </c>
      <c r="Z1631" s="32">
        <v>75</v>
      </c>
      <c r="AB1631" s="3">
        <v>0</v>
      </c>
      <c r="AC1631" s="3">
        <v>5460.3751415326506</v>
      </c>
      <c r="AD1631" s="3">
        <f t="shared" si="407"/>
        <v>489245.68853184598</v>
      </c>
      <c r="AE1631" s="3">
        <v>0</v>
      </c>
      <c r="AG1631" s="3">
        <f t="shared" ref="AG1631:AG1694" si="408">AD1631+AE1631+AF1631</f>
        <v>489245.68853184598</v>
      </c>
      <c r="AM1631">
        <v>8.5000000000000006E-2</v>
      </c>
      <c r="AN1631" s="3">
        <f t="shared" ref="AN1631:AN1694" si="409">AG1631+AH1631+AI1631+AJ1631</f>
        <v>489245.68853184598</v>
      </c>
      <c r="AO1631" s="3">
        <v>41585.883525206911</v>
      </c>
      <c r="AP1631" s="3">
        <v>29700</v>
      </c>
      <c r="AQ1631" s="3">
        <v>2524.5</v>
      </c>
      <c r="AR1631" s="3">
        <f t="shared" ref="AR1631:AR1694" si="410">AN1631+AO1631+AP1631+AQ1631</f>
        <v>563056.07205705286</v>
      </c>
      <c r="AS1631" s="24">
        <f t="shared" si="392"/>
        <v>518945.68853184598</v>
      </c>
      <c r="AT1631" t="s">
        <v>4805</v>
      </c>
      <c r="AU1631" t="s">
        <v>101</v>
      </c>
      <c r="AV1631" t="s">
        <v>101</v>
      </c>
      <c r="AW1631">
        <v>2045220</v>
      </c>
      <c r="BE1631">
        <v>1</v>
      </c>
    </row>
    <row r="1632" spans="2:71" x14ac:dyDescent="0.2">
      <c r="C1632" t="s">
        <v>4803</v>
      </c>
      <c r="E1632" t="s">
        <v>114</v>
      </c>
      <c r="F1632" t="s">
        <v>115</v>
      </c>
      <c r="G1632" t="s">
        <v>116</v>
      </c>
      <c r="J1632" t="s">
        <v>4666</v>
      </c>
      <c r="L1632" t="s">
        <v>4806</v>
      </c>
      <c r="M1632" t="s">
        <v>113</v>
      </c>
      <c r="N1632" t="s">
        <v>4807</v>
      </c>
      <c r="O1632" t="s">
        <v>98</v>
      </c>
      <c r="P1632" t="s">
        <v>4804</v>
      </c>
      <c r="Q1632">
        <v>28</v>
      </c>
      <c r="S1632" s="3">
        <v>410166.66666666669</v>
      </c>
      <c r="U1632" s="3">
        <v>61525</v>
      </c>
      <c r="W1632" s="3">
        <v>9859.7756410256407</v>
      </c>
      <c r="X1632" s="3">
        <v>5696.7592592592591</v>
      </c>
      <c r="Y1632" s="22">
        <v>1025.4166666666667</v>
      </c>
      <c r="Z1632" s="32">
        <v>75</v>
      </c>
      <c r="AB1632" s="3">
        <v>0</v>
      </c>
      <c r="AC1632" s="3">
        <v>5460.3751415326506</v>
      </c>
      <c r="AD1632" s="3">
        <f t="shared" si="407"/>
        <v>493808.99337515089</v>
      </c>
      <c r="AE1632" s="3">
        <v>0</v>
      </c>
      <c r="AG1632" s="3">
        <f t="shared" si="408"/>
        <v>493808.99337515089</v>
      </c>
      <c r="AM1632">
        <v>8.5000000000000006E-2</v>
      </c>
      <c r="AN1632" s="3">
        <f t="shared" si="409"/>
        <v>493808.99337515089</v>
      </c>
      <c r="AO1632" s="3">
        <v>41973.764436887832</v>
      </c>
      <c r="AP1632" s="3">
        <v>29700</v>
      </c>
      <c r="AQ1632" s="3">
        <v>2524.5</v>
      </c>
      <c r="AR1632" s="3">
        <f t="shared" si="410"/>
        <v>568007.25781203876</v>
      </c>
      <c r="AS1632" s="24">
        <f t="shared" si="392"/>
        <v>523508.99337515089</v>
      </c>
      <c r="AT1632" t="s">
        <v>4805</v>
      </c>
      <c r="AU1632" t="s">
        <v>101</v>
      </c>
      <c r="AV1632" t="s">
        <v>101</v>
      </c>
      <c r="AW1632">
        <v>2045220</v>
      </c>
      <c r="BE1632">
        <v>1</v>
      </c>
    </row>
    <row r="1633" spans="2:57" x14ac:dyDescent="0.2">
      <c r="C1633" t="s">
        <v>4803</v>
      </c>
      <c r="E1633" t="s">
        <v>117</v>
      </c>
      <c r="F1633" t="s">
        <v>118</v>
      </c>
      <c r="G1633" t="s">
        <v>119</v>
      </c>
      <c r="J1633" t="s">
        <v>4666</v>
      </c>
      <c r="L1633" t="s">
        <v>4806</v>
      </c>
      <c r="M1633" t="s">
        <v>113</v>
      </c>
      <c r="N1633" t="s">
        <v>4807</v>
      </c>
      <c r="O1633" t="s">
        <v>98</v>
      </c>
      <c r="P1633" t="s">
        <v>4804</v>
      </c>
      <c r="Q1633">
        <v>28</v>
      </c>
      <c r="S1633" s="3">
        <v>456000</v>
      </c>
      <c r="U1633" s="3">
        <v>68400</v>
      </c>
      <c r="W1633" s="3">
        <v>10961.538461538461</v>
      </c>
      <c r="X1633" s="3">
        <v>6333.333333333333</v>
      </c>
      <c r="Y1633" s="22">
        <v>1140</v>
      </c>
      <c r="Z1633" s="32">
        <v>75</v>
      </c>
      <c r="AB1633" s="3">
        <v>45076.596226204361</v>
      </c>
      <c r="AC1633" s="3">
        <v>5460.3751415326506</v>
      </c>
      <c r="AD1633" s="3">
        <f t="shared" si="407"/>
        <v>593446.8431626088</v>
      </c>
      <c r="AE1633" s="3">
        <v>0</v>
      </c>
      <c r="AG1633" s="3">
        <f t="shared" si="408"/>
        <v>593446.8431626088</v>
      </c>
      <c r="AM1633">
        <v>8.5000000000000006E-2</v>
      </c>
      <c r="AN1633" s="3">
        <f t="shared" si="409"/>
        <v>593446.8431626088</v>
      </c>
      <c r="AO1633" s="3">
        <v>50442.981668821754</v>
      </c>
      <c r="AP1633" s="3">
        <v>29700</v>
      </c>
      <c r="AQ1633" s="3">
        <v>2524.5</v>
      </c>
      <c r="AR1633" s="3">
        <f t="shared" si="410"/>
        <v>676114.32483143057</v>
      </c>
      <c r="AS1633" s="24">
        <f t="shared" si="392"/>
        <v>623146.8431626088</v>
      </c>
      <c r="AT1633" t="s">
        <v>4805</v>
      </c>
      <c r="AU1633" t="s">
        <v>101</v>
      </c>
      <c r="AV1633" t="s">
        <v>101</v>
      </c>
      <c r="AW1633">
        <v>2045220</v>
      </c>
      <c r="BE1633">
        <v>1</v>
      </c>
    </row>
    <row r="1634" spans="2:57" x14ac:dyDescent="0.2">
      <c r="C1634" t="s">
        <v>4803</v>
      </c>
      <c r="E1634" t="s">
        <v>120</v>
      </c>
      <c r="F1634" t="s">
        <v>121</v>
      </c>
      <c r="G1634" t="s">
        <v>122</v>
      </c>
      <c r="J1634" t="s">
        <v>151</v>
      </c>
      <c r="L1634" t="s">
        <v>4806</v>
      </c>
      <c r="M1634" t="s">
        <v>113</v>
      </c>
      <c r="N1634" t="s">
        <v>4807</v>
      </c>
      <c r="O1634" t="s">
        <v>98</v>
      </c>
      <c r="P1634" t="s">
        <v>4804</v>
      </c>
      <c r="Q1634">
        <v>28</v>
      </c>
      <c r="S1634" s="3">
        <v>335666.66666666669</v>
      </c>
      <c r="U1634" s="3">
        <v>60420</v>
      </c>
      <c r="W1634" s="3">
        <v>8068.9102564102568</v>
      </c>
      <c r="X1634" s="3">
        <v>4662.0370370370374</v>
      </c>
      <c r="Y1634" s="22">
        <v>839.16666666666674</v>
      </c>
      <c r="Z1634" s="32">
        <v>75</v>
      </c>
      <c r="AB1634" s="3">
        <v>0</v>
      </c>
      <c r="AC1634" s="3">
        <v>4460.3751415326506</v>
      </c>
      <c r="AD1634" s="3">
        <f t="shared" si="407"/>
        <v>414192.15576831327</v>
      </c>
      <c r="AE1634" s="3">
        <v>0</v>
      </c>
      <c r="AG1634" s="3">
        <f t="shared" si="408"/>
        <v>414192.15576831327</v>
      </c>
      <c r="AM1634">
        <v>8.5000000000000006E-2</v>
      </c>
      <c r="AN1634" s="3">
        <f t="shared" si="409"/>
        <v>414192.15576831327</v>
      </c>
      <c r="AO1634" s="3">
        <v>35206.333240306631</v>
      </c>
      <c r="AP1634" s="3">
        <v>29700</v>
      </c>
      <c r="AQ1634" s="3">
        <v>2524.5</v>
      </c>
      <c r="AR1634" s="3">
        <f t="shared" si="410"/>
        <v>481622.98900861992</v>
      </c>
      <c r="AS1634" s="24">
        <f t="shared" si="392"/>
        <v>443892.15576831327</v>
      </c>
      <c r="AT1634" t="s">
        <v>4805</v>
      </c>
      <c r="AU1634" t="s">
        <v>101</v>
      </c>
      <c r="AV1634" t="s">
        <v>101</v>
      </c>
      <c r="AW1634">
        <v>2045220</v>
      </c>
      <c r="BE1634">
        <v>1</v>
      </c>
    </row>
    <row r="1635" spans="2:57" x14ac:dyDescent="0.2">
      <c r="C1635" t="s">
        <v>4803</v>
      </c>
      <c r="E1635" t="s">
        <v>123</v>
      </c>
      <c r="F1635" t="s">
        <v>124</v>
      </c>
      <c r="G1635" t="s">
        <v>125</v>
      </c>
      <c r="J1635" t="s">
        <v>4723</v>
      </c>
      <c r="L1635" t="s">
        <v>4806</v>
      </c>
      <c r="M1635" t="s">
        <v>113</v>
      </c>
      <c r="N1635" t="s">
        <v>4807</v>
      </c>
      <c r="O1635" t="s">
        <v>98</v>
      </c>
      <c r="P1635" t="s">
        <v>4804</v>
      </c>
      <c r="Q1635">
        <v>28</v>
      </c>
      <c r="S1635" s="3">
        <v>700625</v>
      </c>
      <c r="U1635" s="3">
        <v>105093.75</v>
      </c>
      <c r="W1635" s="3">
        <v>16841.947115384613</v>
      </c>
      <c r="X1635" s="3">
        <v>9730.9027777777792</v>
      </c>
      <c r="Y1635" s="22">
        <v>1751.5625</v>
      </c>
      <c r="Z1635" s="32">
        <v>75</v>
      </c>
      <c r="AB1635" s="3">
        <v>0</v>
      </c>
      <c r="AC1635" s="3">
        <v>5460.3751415326506</v>
      </c>
      <c r="AD1635" s="3">
        <f t="shared" si="407"/>
        <v>839578.537534695</v>
      </c>
      <c r="AE1635" s="3">
        <v>0</v>
      </c>
      <c r="AG1635" s="3">
        <f t="shared" si="408"/>
        <v>839578.537534695</v>
      </c>
      <c r="AM1635">
        <v>8.5000000000000006E-2</v>
      </c>
      <c r="AN1635" s="3">
        <f t="shared" si="409"/>
        <v>839578.537534695</v>
      </c>
      <c r="AO1635" s="3">
        <v>71364.175690449076</v>
      </c>
      <c r="AP1635" s="3">
        <v>29700</v>
      </c>
      <c r="AQ1635" s="3">
        <v>2524.5</v>
      </c>
      <c r="AR1635" s="3">
        <f t="shared" si="410"/>
        <v>943167.21322514408</v>
      </c>
      <c r="AS1635" s="24">
        <f t="shared" si="392"/>
        <v>869278.537534695</v>
      </c>
      <c r="AT1635" t="s">
        <v>4805</v>
      </c>
      <c r="AU1635" t="s">
        <v>101</v>
      </c>
      <c r="AV1635" t="s">
        <v>101</v>
      </c>
      <c r="AW1635">
        <v>2045220</v>
      </c>
      <c r="BE1635">
        <v>1</v>
      </c>
    </row>
    <row r="1636" spans="2:57" x14ac:dyDescent="0.2">
      <c r="C1636" t="s">
        <v>4803</v>
      </c>
      <c r="E1636" t="s">
        <v>126</v>
      </c>
      <c r="F1636" t="s">
        <v>127</v>
      </c>
      <c r="G1636" t="s">
        <v>128</v>
      </c>
      <c r="J1636" t="s">
        <v>4690</v>
      </c>
      <c r="L1636" t="s">
        <v>4806</v>
      </c>
      <c r="M1636" t="s">
        <v>4808</v>
      </c>
      <c r="N1636" t="s">
        <v>4807</v>
      </c>
      <c r="O1636" t="s">
        <v>98</v>
      </c>
      <c r="P1636" t="s">
        <v>4804</v>
      </c>
      <c r="Q1636">
        <v>28</v>
      </c>
      <c r="S1636" s="3">
        <v>303660</v>
      </c>
      <c r="U1636" s="3">
        <v>45549</v>
      </c>
      <c r="W1636" s="3">
        <v>7299.5192307692305</v>
      </c>
      <c r="X1636" s="3">
        <v>4217.5</v>
      </c>
      <c r="Y1636" s="22">
        <v>759.15</v>
      </c>
      <c r="Z1636" s="32">
        <v>75</v>
      </c>
      <c r="AB1636" s="3">
        <v>0</v>
      </c>
      <c r="AC1636" s="3">
        <v>5460.3751415326506</v>
      </c>
      <c r="AD1636" s="3">
        <f t="shared" si="407"/>
        <v>367020.5443723019</v>
      </c>
      <c r="AE1636" s="3">
        <v>0</v>
      </c>
      <c r="AG1636" s="3">
        <f t="shared" si="408"/>
        <v>367020.5443723019</v>
      </c>
      <c r="AM1636">
        <v>8.5000000000000006E-2</v>
      </c>
      <c r="AN1636" s="3">
        <f t="shared" si="409"/>
        <v>367020.5443723019</v>
      </c>
      <c r="AO1636" s="3">
        <v>31196.746271645665</v>
      </c>
      <c r="AP1636" s="3">
        <v>29700</v>
      </c>
      <c r="AQ1636" s="3">
        <v>2524.5</v>
      </c>
      <c r="AR1636" s="3">
        <f t="shared" si="410"/>
        <v>430441.79064394755</v>
      </c>
      <c r="AS1636" s="24">
        <f t="shared" si="392"/>
        <v>396720.5443723019</v>
      </c>
      <c r="AT1636" t="s">
        <v>4805</v>
      </c>
      <c r="AU1636" t="s">
        <v>101</v>
      </c>
      <c r="AV1636" t="s">
        <v>101</v>
      </c>
      <c r="AW1636">
        <v>2045220</v>
      </c>
      <c r="BE1636">
        <v>1</v>
      </c>
    </row>
    <row r="1637" spans="2:57" x14ac:dyDescent="0.2">
      <c r="C1637" t="s">
        <v>4803</v>
      </c>
      <c r="E1637" t="s">
        <v>129</v>
      </c>
      <c r="F1637" t="s">
        <v>130</v>
      </c>
      <c r="G1637" t="s">
        <v>131</v>
      </c>
      <c r="J1637" t="s">
        <v>4697</v>
      </c>
      <c r="L1637" t="s">
        <v>4616</v>
      </c>
      <c r="M1637" t="s">
        <v>4464</v>
      </c>
      <c r="N1637" t="s">
        <v>4668</v>
      </c>
      <c r="O1637" t="s">
        <v>98</v>
      </c>
      <c r="P1637" t="s">
        <v>4804</v>
      </c>
      <c r="Q1637">
        <v>28</v>
      </c>
      <c r="S1637" s="3">
        <v>101126.58333333333</v>
      </c>
      <c r="W1637" s="3">
        <v>2430.9294871794868</v>
      </c>
      <c r="X1637" s="3">
        <v>1228.9699074074074</v>
      </c>
      <c r="Y1637" s="22">
        <v>252.81666666666669</v>
      </c>
      <c r="Z1637" s="32">
        <v>75</v>
      </c>
      <c r="AB1637" s="3">
        <v>0</v>
      </c>
      <c r="AC1637" s="3">
        <v>5460.3751415326506</v>
      </c>
      <c r="AD1637" s="3">
        <f t="shared" si="407"/>
        <v>110574.67453611954</v>
      </c>
      <c r="AE1637" s="3">
        <v>12402.5</v>
      </c>
      <c r="AG1637" s="3">
        <f t="shared" si="408"/>
        <v>122977.17453611954</v>
      </c>
      <c r="AJ1637" s="3">
        <v>33281</v>
      </c>
      <c r="AK1637" t="s">
        <v>132</v>
      </c>
      <c r="AL1637" t="s">
        <v>133</v>
      </c>
      <c r="AM1637">
        <v>0.05</v>
      </c>
      <c r="AN1637" s="3">
        <f t="shared" si="409"/>
        <v>156258.17453611954</v>
      </c>
      <c r="AO1637" s="3">
        <v>7812.9087268059775</v>
      </c>
      <c r="AP1637" s="3">
        <v>29700</v>
      </c>
      <c r="AQ1637" s="3">
        <v>1485</v>
      </c>
      <c r="AR1637" s="3">
        <f t="shared" si="410"/>
        <v>195256.0832629255</v>
      </c>
      <c r="AS1637" s="24">
        <f t="shared" si="392"/>
        <v>185958.17453611954</v>
      </c>
      <c r="AT1637" t="s">
        <v>134</v>
      </c>
      <c r="AU1637" t="s">
        <v>134</v>
      </c>
      <c r="AV1637" t="s">
        <v>135</v>
      </c>
      <c r="AW1637">
        <v>35880</v>
      </c>
      <c r="BE1637">
        <v>1</v>
      </c>
    </row>
    <row r="1638" spans="2:57" x14ac:dyDescent="0.2">
      <c r="B1638">
        <f>+COUNTIF(F1638:F4796,F1638)</f>
        <v>1</v>
      </c>
      <c r="C1638" t="s">
        <v>4803</v>
      </c>
      <c r="E1638" t="s">
        <v>138</v>
      </c>
      <c r="F1638" t="s">
        <v>139</v>
      </c>
      <c r="G1638" t="s">
        <v>140</v>
      </c>
      <c r="J1638" t="s">
        <v>151</v>
      </c>
      <c r="L1638" t="s">
        <v>4667</v>
      </c>
      <c r="M1638" t="s">
        <v>3984</v>
      </c>
      <c r="N1638" t="s">
        <v>4668</v>
      </c>
      <c r="O1638" t="s">
        <v>98</v>
      </c>
      <c r="P1638" t="s">
        <v>4804</v>
      </c>
      <c r="Q1638">
        <v>28</v>
      </c>
      <c r="S1638" s="3">
        <v>143905.41666666666</v>
      </c>
      <c r="W1638" s="3">
        <v>3339.0745192307691</v>
      </c>
      <c r="X1638" s="3">
        <v>1929.2430555555557</v>
      </c>
      <c r="Y1638" s="22">
        <v>347.26375000000002</v>
      </c>
      <c r="Z1638" s="32">
        <v>75</v>
      </c>
      <c r="AB1638" s="3">
        <v>0</v>
      </c>
      <c r="AC1638" s="3">
        <v>4460.3751415326506</v>
      </c>
      <c r="AD1638" s="3">
        <f t="shared" si="407"/>
        <v>154056.37313298567</v>
      </c>
      <c r="AE1638" s="3">
        <v>4154.166666666667</v>
      </c>
      <c r="AG1638" s="3">
        <f t="shared" si="408"/>
        <v>158210.53979965232</v>
      </c>
      <c r="AM1638">
        <v>0.05</v>
      </c>
      <c r="AN1638" s="3">
        <f t="shared" si="409"/>
        <v>158210.53979965232</v>
      </c>
      <c r="AO1638" s="3">
        <v>7910.5269899826162</v>
      </c>
      <c r="AP1638" s="3">
        <v>29700</v>
      </c>
      <c r="AQ1638" s="3">
        <v>1485</v>
      </c>
      <c r="AR1638" s="3">
        <f t="shared" si="410"/>
        <v>197306.06678963493</v>
      </c>
      <c r="AS1638" s="24">
        <f t="shared" si="392"/>
        <v>187910.53979965232</v>
      </c>
      <c r="AT1638" t="s">
        <v>141</v>
      </c>
      <c r="AU1638" t="s">
        <v>141</v>
      </c>
      <c r="AV1638" t="s">
        <v>142</v>
      </c>
      <c r="AW1638" t="s">
        <v>4809</v>
      </c>
      <c r="BE1638">
        <v>1</v>
      </c>
    </row>
    <row r="1639" spans="2:57" x14ac:dyDescent="0.2">
      <c r="C1639" t="s">
        <v>4803</v>
      </c>
      <c r="E1639" t="s">
        <v>145</v>
      </c>
      <c r="F1639" t="s">
        <v>146</v>
      </c>
      <c r="G1639" t="s">
        <v>147</v>
      </c>
      <c r="J1639" t="s">
        <v>4666</v>
      </c>
      <c r="L1639" t="s">
        <v>4667</v>
      </c>
      <c r="M1639" t="s">
        <v>3984</v>
      </c>
      <c r="N1639" t="s">
        <v>4668</v>
      </c>
      <c r="O1639" t="s">
        <v>98</v>
      </c>
      <c r="P1639" t="s">
        <v>4804</v>
      </c>
      <c r="Q1639">
        <v>28</v>
      </c>
      <c r="S1639" s="3">
        <v>324424.66666666669</v>
      </c>
      <c r="U1639" s="3">
        <v>48663.700000000004</v>
      </c>
      <c r="W1639" s="3">
        <v>7678.4775641025635</v>
      </c>
      <c r="X1639" s="3">
        <v>0</v>
      </c>
      <c r="Y1639" s="22">
        <v>798.56166666666672</v>
      </c>
      <c r="Z1639" s="32">
        <v>75</v>
      </c>
      <c r="AB1639" s="3">
        <v>8195.744768400793</v>
      </c>
      <c r="AC1639" s="3">
        <v>5460.3751415326506</v>
      </c>
      <c r="AD1639" s="3">
        <f t="shared" si="407"/>
        <v>395296.52580736933</v>
      </c>
      <c r="AE1639" s="3">
        <v>4154.166666666667</v>
      </c>
      <c r="AG1639" s="3">
        <f t="shared" si="408"/>
        <v>399450.69247403601</v>
      </c>
      <c r="AM1639">
        <v>0.05</v>
      </c>
      <c r="AN1639" s="3">
        <f t="shared" si="409"/>
        <v>399450.69247403601</v>
      </c>
      <c r="AO1639" s="3">
        <v>19972.534623701802</v>
      </c>
      <c r="AP1639" s="3">
        <v>29700</v>
      </c>
      <c r="AQ1639" s="3">
        <v>1485</v>
      </c>
      <c r="AR1639" s="3">
        <f t="shared" si="410"/>
        <v>450608.22709773784</v>
      </c>
      <c r="AS1639" s="24">
        <f t="shared" si="392"/>
        <v>429150.69247403601</v>
      </c>
      <c r="AT1639" t="s">
        <v>134</v>
      </c>
      <c r="AU1639" t="s">
        <v>134</v>
      </c>
      <c r="AV1639" t="s">
        <v>135</v>
      </c>
      <c r="AW1639">
        <v>35801</v>
      </c>
      <c r="BE1639">
        <v>1</v>
      </c>
    </row>
    <row r="1640" spans="2:57" x14ac:dyDescent="0.2">
      <c r="C1640" t="s">
        <v>4803</v>
      </c>
      <c r="E1640" t="s">
        <v>148</v>
      </c>
      <c r="F1640" t="s">
        <v>149</v>
      </c>
      <c r="G1640" t="s">
        <v>150</v>
      </c>
      <c r="J1640" t="s">
        <v>151</v>
      </c>
      <c r="L1640" t="s">
        <v>4667</v>
      </c>
      <c r="M1640" t="s">
        <v>3984</v>
      </c>
      <c r="N1640" t="s">
        <v>4668</v>
      </c>
      <c r="O1640" t="s">
        <v>98</v>
      </c>
      <c r="P1640" t="s">
        <v>4804</v>
      </c>
      <c r="Q1640">
        <v>28</v>
      </c>
      <c r="S1640" s="3">
        <v>212728.25</v>
      </c>
      <c r="U1640" s="3">
        <v>0</v>
      </c>
      <c r="W1640" s="3">
        <v>4993.4695512820517</v>
      </c>
      <c r="X1640" s="3">
        <v>0</v>
      </c>
      <c r="Y1640" s="22">
        <v>519.32083333333333</v>
      </c>
      <c r="Z1640" s="32">
        <v>75</v>
      </c>
      <c r="AB1640" s="3">
        <v>8195.744768400793</v>
      </c>
      <c r="AC1640" s="3">
        <v>4460.3751415326506</v>
      </c>
      <c r="AD1640" s="3">
        <f t="shared" si="407"/>
        <v>230972.16029454884</v>
      </c>
      <c r="AE1640" s="3">
        <v>4154.166666666667</v>
      </c>
      <c r="AG1640" s="3">
        <f t="shared" si="408"/>
        <v>235126.3269612155</v>
      </c>
      <c r="AM1640">
        <v>0.05</v>
      </c>
      <c r="AN1640" s="3">
        <f t="shared" si="409"/>
        <v>235126.3269612155</v>
      </c>
      <c r="AO1640" s="3">
        <v>11756.316348060776</v>
      </c>
      <c r="AP1640" s="3">
        <v>29700</v>
      </c>
      <c r="AQ1640" s="3">
        <v>1485</v>
      </c>
      <c r="AR1640" s="3">
        <f t="shared" si="410"/>
        <v>278067.64330927626</v>
      </c>
      <c r="AS1640" s="24">
        <f t="shared" si="392"/>
        <v>264826.32696121547</v>
      </c>
      <c r="AT1640" t="s">
        <v>134</v>
      </c>
      <c r="AU1640" t="s">
        <v>134</v>
      </c>
      <c r="AV1640" t="s">
        <v>135</v>
      </c>
      <c r="AW1640">
        <v>35879</v>
      </c>
      <c r="BE1640">
        <v>1</v>
      </c>
    </row>
    <row r="1641" spans="2:57" x14ac:dyDescent="0.2">
      <c r="C1641" t="s">
        <v>4803</v>
      </c>
      <c r="E1641" t="s">
        <v>152</v>
      </c>
      <c r="F1641" t="s">
        <v>153</v>
      </c>
      <c r="G1641" t="s">
        <v>154</v>
      </c>
      <c r="J1641" t="s">
        <v>4778</v>
      </c>
      <c r="L1641" t="s">
        <v>4667</v>
      </c>
      <c r="M1641" t="s">
        <v>3984</v>
      </c>
      <c r="N1641" t="s">
        <v>4668</v>
      </c>
      <c r="O1641" t="s">
        <v>98</v>
      </c>
      <c r="P1641" t="s">
        <v>4804</v>
      </c>
      <c r="Q1641">
        <v>28</v>
      </c>
      <c r="S1641" s="3">
        <v>72550.166666666672</v>
      </c>
      <c r="W1641" s="3">
        <v>1743.9943910256409</v>
      </c>
      <c r="X1641" s="3">
        <v>125.95515046296298</v>
      </c>
      <c r="Y1641" s="22">
        <v>181.37541666666669</v>
      </c>
      <c r="Z1641" s="32">
        <v>75</v>
      </c>
      <c r="AB1641" s="3">
        <v>0</v>
      </c>
      <c r="AC1641" s="3">
        <v>4460.3751415326506</v>
      </c>
      <c r="AD1641" s="3">
        <f t="shared" si="407"/>
        <v>79136.866766354593</v>
      </c>
      <c r="AE1641" s="3">
        <v>4154.166666666667</v>
      </c>
      <c r="AG1641" s="3">
        <f t="shared" si="408"/>
        <v>83291.033433021264</v>
      </c>
      <c r="AM1641">
        <v>0.05</v>
      </c>
      <c r="AN1641" s="3">
        <f t="shared" si="409"/>
        <v>83291.033433021264</v>
      </c>
      <c r="AO1641" s="3">
        <v>4164.5516716510638</v>
      </c>
      <c r="AP1641" s="3">
        <v>29700</v>
      </c>
      <c r="AQ1641" s="3">
        <v>1485</v>
      </c>
      <c r="AR1641" s="3">
        <f t="shared" si="410"/>
        <v>118640.58510467233</v>
      </c>
      <c r="AS1641" s="24">
        <f t="shared" si="392"/>
        <v>112991.03343302126</v>
      </c>
      <c r="AT1641" t="s">
        <v>225</v>
      </c>
      <c r="AU1641" t="s">
        <v>155</v>
      </c>
      <c r="AV1641" t="s">
        <v>156</v>
      </c>
      <c r="AW1641" t="s">
        <v>4810</v>
      </c>
      <c r="BE1641">
        <v>1</v>
      </c>
    </row>
    <row r="1642" spans="2:57" x14ac:dyDescent="0.2">
      <c r="C1642" t="s">
        <v>4803</v>
      </c>
      <c r="E1642" t="s">
        <v>4811</v>
      </c>
      <c r="F1642" t="s">
        <v>4812</v>
      </c>
      <c r="G1642" t="s">
        <v>4813</v>
      </c>
      <c r="J1642" t="s">
        <v>4702</v>
      </c>
      <c r="L1642" t="s">
        <v>4703</v>
      </c>
      <c r="M1642" t="s">
        <v>293</v>
      </c>
      <c r="N1642" t="s">
        <v>4668</v>
      </c>
      <c r="O1642" t="s">
        <v>98</v>
      </c>
      <c r="P1642" t="s">
        <v>4814</v>
      </c>
      <c r="Q1642">
        <v>13</v>
      </c>
      <c r="S1642" s="3">
        <v>50655.622023809527</v>
      </c>
      <c r="U1642" s="3">
        <v>5065.5622023809528</v>
      </c>
      <c r="W1642" s="3">
        <v>2622.7043269230767</v>
      </c>
      <c r="X1642" s="3">
        <v>0</v>
      </c>
      <c r="Y1642" s="22">
        <v>272.76125000000002</v>
      </c>
      <c r="Z1642" s="32">
        <v>75</v>
      </c>
      <c r="AB1642" s="3">
        <v>9220.2128644508921</v>
      </c>
      <c r="AC1642" s="3">
        <v>4460.3751415326506</v>
      </c>
      <c r="AD1642" s="3">
        <f t="shared" si="407"/>
        <v>72372.237809097103</v>
      </c>
      <c r="AE1642" s="3">
        <v>5687.5</v>
      </c>
      <c r="AG1642" s="3">
        <f t="shared" si="408"/>
        <v>78059.737809097103</v>
      </c>
      <c r="AM1642">
        <v>8.5000000000000006E-2</v>
      </c>
      <c r="AN1642" s="3">
        <f t="shared" si="409"/>
        <v>78059.737809097103</v>
      </c>
      <c r="AO1642" s="3">
        <v>6635.0777137732539</v>
      </c>
      <c r="AP1642" s="3">
        <v>29700</v>
      </c>
      <c r="AQ1642" s="3">
        <v>2524.5</v>
      </c>
      <c r="AR1642" s="3">
        <f t="shared" si="410"/>
        <v>116919.31552287035</v>
      </c>
      <c r="AS1642" s="24">
        <f t="shared" si="392"/>
        <v>107759.7378090971</v>
      </c>
      <c r="AT1642" t="s">
        <v>4725</v>
      </c>
      <c r="AU1642" t="s">
        <v>174</v>
      </c>
      <c r="AV1642" t="s">
        <v>174</v>
      </c>
      <c r="AW1642" t="s">
        <v>4693</v>
      </c>
      <c r="BE1642">
        <v>1</v>
      </c>
    </row>
    <row r="1643" spans="2:57" x14ac:dyDescent="0.2">
      <c r="C1643" t="s">
        <v>4803</v>
      </c>
      <c r="E1643" t="s">
        <v>158</v>
      </c>
      <c r="F1643" t="s">
        <v>159</v>
      </c>
      <c r="G1643" t="s">
        <v>160</v>
      </c>
      <c r="J1643" t="s">
        <v>4702</v>
      </c>
      <c r="L1643" t="s">
        <v>4667</v>
      </c>
      <c r="M1643" t="s">
        <v>3984</v>
      </c>
      <c r="N1643" t="s">
        <v>4668</v>
      </c>
      <c r="O1643" t="s">
        <v>98</v>
      </c>
      <c r="P1643" t="s">
        <v>4804</v>
      </c>
      <c r="Q1643">
        <v>28</v>
      </c>
      <c r="S1643" s="3">
        <v>100392.08333333333</v>
      </c>
      <c r="W1643" s="3">
        <v>2293.0809294871797</v>
      </c>
      <c r="X1643" s="3">
        <v>298.10052083333335</v>
      </c>
      <c r="Y1643" s="22">
        <v>238.48041666666668</v>
      </c>
      <c r="Z1643" s="32">
        <v>75</v>
      </c>
      <c r="AB1643" s="3">
        <v>6146.8085763005947</v>
      </c>
      <c r="AC1643" s="3">
        <v>4460.3751415326506</v>
      </c>
      <c r="AD1643" s="3">
        <f t="shared" si="407"/>
        <v>113903.92891815376</v>
      </c>
      <c r="AE1643" s="3">
        <v>4154.166666666667</v>
      </c>
      <c r="AG1643" s="3">
        <f t="shared" si="408"/>
        <v>118058.09558482043</v>
      </c>
      <c r="AM1643">
        <v>0.05</v>
      </c>
      <c r="AN1643" s="3">
        <f t="shared" si="409"/>
        <v>118058.09558482043</v>
      </c>
      <c r="AO1643" s="3">
        <v>5902.904779241022</v>
      </c>
      <c r="AP1643" s="3">
        <v>29700</v>
      </c>
      <c r="AQ1643" s="3">
        <v>1485</v>
      </c>
      <c r="AR1643" s="3">
        <f t="shared" si="410"/>
        <v>155146.00036406144</v>
      </c>
      <c r="AS1643" s="24">
        <f t="shared" si="392"/>
        <v>147758.09558482043</v>
      </c>
      <c r="AT1643" t="s">
        <v>134</v>
      </c>
      <c r="AU1643" t="s">
        <v>134</v>
      </c>
      <c r="AV1643" t="s">
        <v>135</v>
      </c>
      <c r="AW1643">
        <v>35875</v>
      </c>
      <c r="BE1643">
        <v>1</v>
      </c>
    </row>
    <row r="1644" spans="2:57" x14ac:dyDescent="0.2">
      <c r="C1644" t="s">
        <v>4803</v>
      </c>
      <c r="E1644" t="s">
        <v>161</v>
      </c>
      <c r="F1644" t="s">
        <v>162</v>
      </c>
      <c r="G1644" t="s">
        <v>163</v>
      </c>
      <c r="J1644" t="s">
        <v>4708</v>
      </c>
      <c r="L1644" t="s">
        <v>4616</v>
      </c>
      <c r="M1644" t="s">
        <v>4464</v>
      </c>
      <c r="N1644" t="s">
        <v>4668</v>
      </c>
      <c r="O1644" t="s">
        <v>98</v>
      </c>
      <c r="P1644" t="s">
        <v>4804</v>
      </c>
      <c r="Q1644">
        <v>28</v>
      </c>
      <c r="S1644" s="3">
        <v>66747.583333333328</v>
      </c>
      <c r="W1644" s="3">
        <v>1604.5112179487178</v>
      </c>
      <c r="X1644" s="3">
        <v>463.52546296296299</v>
      </c>
      <c r="Y1644" s="22">
        <v>166.86916666666667</v>
      </c>
      <c r="Z1644" s="32">
        <v>75</v>
      </c>
      <c r="AB1644" s="3">
        <v>2048.9361921001982</v>
      </c>
      <c r="AC1644" s="3">
        <v>4460.3751415326506</v>
      </c>
      <c r="AD1644" s="3">
        <f t="shared" si="407"/>
        <v>75566.800514544535</v>
      </c>
      <c r="AE1644" s="3">
        <v>12402.5</v>
      </c>
      <c r="AG1644" s="3">
        <f t="shared" si="408"/>
        <v>87969.300514544535</v>
      </c>
      <c r="AJ1644" s="3">
        <v>33281</v>
      </c>
      <c r="AK1644" t="s">
        <v>132</v>
      </c>
      <c r="AL1644" t="s">
        <v>133</v>
      </c>
      <c r="AM1644">
        <v>0.05</v>
      </c>
      <c r="AN1644" s="3">
        <f t="shared" si="409"/>
        <v>121250.30051454453</v>
      </c>
      <c r="AO1644" s="3">
        <v>6062.5150257272271</v>
      </c>
      <c r="AP1644" s="3">
        <v>29700</v>
      </c>
      <c r="AQ1644" s="3">
        <v>1485</v>
      </c>
      <c r="AR1644" s="3">
        <f t="shared" si="410"/>
        <v>158497.81554027175</v>
      </c>
      <c r="AS1644" s="24">
        <f t="shared" si="392"/>
        <v>150950.30051454453</v>
      </c>
      <c r="AT1644" t="s">
        <v>134</v>
      </c>
      <c r="AU1644" t="s">
        <v>134</v>
      </c>
      <c r="AV1644" t="s">
        <v>135</v>
      </c>
      <c r="AW1644">
        <v>90208</v>
      </c>
      <c r="BE1644">
        <v>1</v>
      </c>
    </row>
    <row r="1645" spans="2:57" x14ac:dyDescent="0.2">
      <c r="C1645" t="s">
        <v>4803</v>
      </c>
      <c r="E1645" t="s">
        <v>164</v>
      </c>
      <c r="F1645" t="s">
        <v>165</v>
      </c>
      <c r="G1645" t="s">
        <v>166</v>
      </c>
      <c r="J1645" t="s">
        <v>4666</v>
      </c>
      <c r="L1645" t="s">
        <v>4667</v>
      </c>
      <c r="M1645" t="s">
        <v>295</v>
      </c>
      <c r="N1645" t="s">
        <v>4668</v>
      </c>
      <c r="O1645" t="s">
        <v>167</v>
      </c>
      <c r="P1645" t="s">
        <v>4804</v>
      </c>
      <c r="Q1645">
        <v>28</v>
      </c>
      <c r="S1645" s="3">
        <v>425053.91666666669</v>
      </c>
      <c r="U1645" s="3">
        <v>93511.861666666679</v>
      </c>
      <c r="W1645" s="3">
        <v>10217.64423076923</v>
      </c>
      <c r="X1645" s="3">
        <v>0</v>
      </c>
      <c r="Y1645" s="22">
        <v>1062.635</v>
      </c>
      <c r="Z1645" s="32">
        <v>75</v>
      </c>
      <c r="AB1645" s="3">
        <v>28685.106689402775</v>
      </c>
      <c r="AC1645" s="3">
        <v>5460.3751415326506</v>
      </c>
      <c r="AD1645" s="3">
        <f t="shared" si="407"/>
        <v>564066.53939503804</v>
      </c>
      <c r="AE1645" s="3">
        <v>4154.166666666667</v>
      </c>
      <c r="AF1645" s="3">
        <v>29700</v>
      </c>
      <c r="AG1645" s="3">
        <f t="shared" si="408"/>
        <v>597920.70606170467</v>
      </c>
      <c r="AJ1645" s="3">
        <v>-597920.70606170467</v>
      </c>
      <c r="AM1645">
        <v>0.05</v>
      </c>
      <c r="AN1645" s="3">
        <f t="shared" si="409"/>
        <v>0</v>
      </c>
      <c r="AO1645" s="3">
        <v>0</v>
      </c>
      <c r="AQ1645" s="3">
        <v>0</v>
      </c>
      <c r="AR1645" s="3">
        <f t="shared" si="410"/>
        <v>0</v>
      </c>
      <c r="AS1645" s="24">
        <f t="shared" si="392"/>
        <v>0</v>
      </c>
      <c r="AT1645" t="s">
        <v>4815</v>
      </c>
      <c r="AU1645" t="s">
        <v>4816</v>
      </c>
      <c r="AV1645" t="s">
        <v>174</v>
      </c>
      <c r="AW1645" t="s">
        <v>4817</v>
      </c>
      <c r="BE1645">
        <v>1</v>
      </c>
    </row>
    <row r="1646" spans="2:57" x14ac:dyDescent="0.2">
      <c r="C1646" t="s">
        <v>4803</v>
      </c>
      <c r="E1646" t="s">
        <v>171</v>
      </c>
      <c r="F1646" t="s">
        <v>172</v>
      </c>
      <c r="G1646" t="s">
        <v>173</v>
      </c>
      <c r="J1646" t="s">
        <v>4702</v>
      </c>
      <c r="L1646" t="s">
        <v>4683</v>
      </c>
      <c r="M1646" t="s">
        <v>295</v>
      </c>
      <c r="N1646" t="s">
        <v>4668</v>
      </c>
      <c r="O1646" t="s">
        <v>98</v>
      </c>
      <c r="P1646" t="s">
        <v>4804</v>
      </c>
      <c r="Q1646">
        <v>28</v>
      </c>
      <c r="S1646" s="3">
        <v>101403.5</v>
      </c>
      <c r="U1646" s="3">
        <v>10140.35</v>
      </c>
      <c r="W1646" s="3">
        <v>2437.5841346153843</v>
      </c>
      <c r="X1646" s="3">
        <v>316.88593750000001</v>
      </c>
      <c r="Y1646" s="22">
        <v>253.50874999999999</v>
      </c>
      <c r="Z1646" s="32">
        <v>75</v>
      </c>
      <c r="AB1646" s="3">
        <v>8099.4447673720842</v>
      </c>
      <c r="AC1646" s="3">
        <v>4460.3751415326506</v>
      </c>
      <c r="AD1646" s="3">
        <f t="shared" si="407"/>
        <v>127186.64873102013</v>
      </c>
      <c r="AE1646" s="3">
        <v>0</v>
      </c>
      <c r="AG1646" s="3">
        <f t="shared" si="408"/>
        <v>127186.64873102013</v>
      </c>
      <c r="AM1646">
        <v>0</v>
      </c>
      <c r="AN1646" s="3">
        <f t="shared" si="409"/>
        <v>127186.64873102013</v>
      </c>
      <c r="AO1646" s="3">
        <v>0</v>
      </c>
      <c r="AP1646" s="3">
        <v>29700</v>
      </c>
      <c r="AQ1646" s="3">
        <v>0</v>
      </c>
      <c r="AR1646" s="3">
        <f t="shared" si="410"/>
        <v>156886.64873102013</v>
      </c>
      <c r="AS1646" s="24">
        <f t="shared" si="392"/>
        <v>156886.64873102013</v>
      </c>
      <c r="AT1646" t="s">
        <v>4725</v>
      </c>
      <c r="AU1646" t="s">
        <v>174</v>
      </c>
      <c r="AV1646" t="s">
        <v>174</v>
      </c>
      <c r="AW1646" t="s">
        <v>4693</v>
      </c>
      <c r="BE1646">
        <v>1</v>
      </c>
    </row>
    <row r="1647" spans="2:57" x14ac:dyDescent="0.2">
      <c r="C1647" t="s">
        <v>4803</v>
      </c>
      <c r="E1647" t="s">
        <v>176</v>
      </c>
      <c r="F1647" t="s">
        <v>177</v>
      </c>
      <c r="G1647" t="s">
        <v>178</v>
      </c>
      <c r="J1647" t="s">
        <v>4678</v>
      </c>
      <c r="L1647" t="s">
        <v>4667</v>
      </c>
      <c r="M1647" t="s">
        <v>3984</v>
      </c>
      <c r="N1647" t="s">
        <v>4668</v>
      </c>
      <c r="O1647" t="s">
        <v>98</v>
      </c>
      <c r="P1647" t="s">
        <v>4804</v>
      </c>
      <c r="Q1647">
        <v>28</v>
      </c>
      <c r="S1647" s="3">
        <v>155968.58333333334</v>
      </c>
      <c r="W1647" s="3">
        <v>3629.0544871794868</v>
      </c>
      <c r="X1647" s="3">
        <v>0</v>
      </c>
      <c r="Y1647" s="22">
        <v>377.42166666666662</v>
      </c>
      <c r="Z1647" s="32">
        <v>75</v>
      </c>
      <c r="AB1647" s="3">
        <v>0</v>
      </c>
      <c r="AC1647" s="3">
        <v>4460.3751415326506</v>
      </c>
      <c r="AD1647" s="3">
        <f t="shared" si="407"/>
        <v>164510.43462871216</v>
      </c>
      <c r="AE1647" s="3">
        <v>4154.166666666667</v>
      </c>
      <c r="AG1647" s="3">
        <f t="shared" si="408"/>
        <v>168664.60129537882</v>
      </c>
      <c r="AM1647">
        <v>0.05</v>
      </c>
      <c r="AN1647" s="3">
        <f t="shared" si="409"/>
        <v>168664.60129537882</v>
      </c>
      <c r="AO1647" s="3">
        <v>8433.2300647689408</v>
      </c>
      <c r="AP1647" s="3">
        <v>29700</v>
      </c>
      <c r="AQ1647" s="3">
        <v>1485</v>
      </c>
      <c r="AR1647" s="3">
        <f t="shared" si="410"/>
        <v>208282.83136014774</v>
      </c>
      <c r="AS1647" s="24">
        <f t="shared" si="392"/>
        <v>198364.60129537882</v>
      </c>
      <c r="AT1647" t="s">
        <v>134</v>
      </c>
      <c r="AU1647" t="s">
        <v>134</v>
      </c>
      <c r="AV1647" t="s">
        <v>135</v>
      </c>
      <c r="AW1647">
        <v>35070</v>
      </c>
      <c r="BE1647">
        <v>1</v>
      </c>
    </row>
    <row r="1648" spans="2:57" x14ac:dyDescent="0.2">
      <c r="C1648" t="s">
        <v>4803</v>
      </c>
      <c r="E1648" t="s">
        <v>179</v>
      </c>
      <c r="F1648" t="s">
        <v>180</v>
      </c>
      <c r="G1648" t="s">
        <v>181</v>
      </c>
      <c r="J1648" t="s">
        <v>4678</v>
      </c>
      <c r="L1648" t="s">
        <v>4667</v>
      </c>
      <c r="M1648" t="s">
        <v>3984</v>
      </c>
      <c r="N1648" t="s">
        <v>4668</v>
      </c>
      <c r="O1648" t="s">
        <v>98</v>
      </c>
      <c r="P1648" t="s">
        <v>4804</v>
      </c>
      <c r="Q1648">
        <v>28</v>
      </c>
      <c r="S1648" s="3">
        <v>113340.16666666667</v>
      </c>
      <c r="W1648" s="3">
        <v>2604.3309294871797</v>
      </c>
      <c r="X1648" s="3">
        <v>1090.9252893518519</v>
      </c>
      <c r="Y1648" s="22">
        <v>270.85041666666666</v>
      </c>
      <c r="Z1648" s="32">
        <v>75</v>
      </c>
      <c r="AB1648" s="3">
        <v>10433.183090174211</v>
      </c>
      <c r="AC1648" s="3">
        <v>4460.3751415326506</v>
      </c>
      <c r="AD1648" s="3">
        <f t="shared" si="407"/>
        <v>132274.83153387922</v>
      </c>
      <c r="AE1648" s="3">
        <v>4154.166666666667</v>
      </c>
      <c r="AG1648" s="3">
        <f t="shared" si="408"/>
        <v>136428.99820054587</v>
      </c>
      <c r="AM1648">
        <v>0.05</v>
      </c>
      <c r="AN1648" s="3">
        <f t="shared" si="409"/>
        <v>136428.99820054587</v>
      </c>
      <c r="AO1648" s="3">
        <v>6821.4499100272951</v>
      </c>
      <c r="AP1648" s="3">
        <v>29700</v>
      </c>
      <c r="AQ1648" s="3">
        <v>1485</v>
      </c>
      <c r="AR1648" s="3">
        <f t="shared" si="410"/>
        <v>174435.44811057317</v>
      </c>
      <c r="AS1648" s="24">
        <f t="shared" si="392"/>
        <v>166128.99820054587</v>
      </c>
      <c r="AT1648" t="s">
        <v>134</v>
      </c>
      <c r="AU1648" t="s">
        <v>134</v>
      </c>
      <c r="AV1648" t="s">
        <v>135</v>
      </c>
      <c r="AW1648">
        <v>34732</v>
      </c>
      <c r="BE1648">
        <v>1</v>
      </c>
    </row>
    <row r="1649" spans="2:57" x14ac:dyDescent="0.2">
      <c r="C1649" t="s">
        <v>4803</v>
      </c>
      <c r="E1649" t="s">
        <v>182</v>
      </c>
      <c r="F1649" t="s">
        <v>183</v>
      </c>
      <c r="G1649" t="s">
        <v>184</v>
      </c>
      <c r="J1649" t="s">
        <v>4778</v>
      </c>
      <c r="L1649" t="s">
        <v>4616</v>
      </c>
      <c r="M1649" t="s">
        <v>4464</v>
      </c>
      <c r="N1649" t="s">
        <v>4668</v>
      </c>
      <c r="O1649" t="s">
        <v>98</v>
      </c>
      <c r="P1649" t="s">
        <v>4804</v>
      </c>
      <c r="Q1649">
        <v>28</v>
      </c>
      <c r="S1649" s="3">
        <v>54167.583333333336</v>
      </c>
      <c r="W1649" s="3">
        <v>1302.1073717948718</v>
      </c>
      <c r="X1649" s="3">
        <v>752.3287037037037</v>
      </c>
      <c r="Y1649" s="22">
        <v>135.41916666666665</v>
      </c>
      <c r="Z1649" s="32">
        <v>75</v>
      </c>
      <c r="AB1649" s="3">
        <v>5548.5192082073372</v>
      </c>
      <c r="AC1649" s="3">
        <v>4460.3751415326506</v>
      </c>
      <c r="AD1649" s="3">
        <f t="shared" si="407"/>
        <v>66441.332925238574</v>
      </c>
      <c r="AE1649" s="3">
        <v>12402.5</v>
      </c>
      <c r="AG1649" s="3">
        <f t="shared" si="408"/>
        <v>78843.832925238574</v>
      </c>
      <c r="AM1649">
        <v>0.05</v>
      </c>
      <c r="AN1649" s="3">
        <f t="shared" si="409"/>
        <v>78843.832925238574</v>
      </c>
      <c r="AO1649" s="3">
        <v>3942.1916462619283</v>
      </c>
      <c r="AP1649" s="3">
        <v>29700</v>
      </c>
      <c r="AQ1649" s="3">
        <v>1485</v>
      </c>
      <c r="AR1649" s="3">
        <f t="shared" si="410"/>
        <v>113971.0245715005</v>
      </c>
      <c r="AS1649" s="24">
        <f t="shared" si="392"/>
        <v>108543.83292523857</v>
      </c>
      <c r="AT1649" t="s">
        <v>134</v>
      </c>
      <c r="AU1649" t="s">
        <v>134</v>
      </c>
      <c r="AV1649" t="s">
        <v>135</v>
      </c>
      <c r="AW1649">
        <v>90208</v>
      </c>
      <c r="BE1649">
        <v>1</v>
      </c>
    </row>
    <row r="1650" spans="2:57" x14ac:dyDescent="0.2">
      <c r="C1650" t="s">
        <v>4803</v>
      </c>
      <c r="E1650" t="s">
        <v>185</v>
      </c>
      <c r="F1650" t="s">
        <v>186</v>
      </c>
      <c r="G1650" t="s">
        <v>187</v>
      </c>
      <c r="J1650" t="s">
        <v>4702</v>
      </c>
      <c r="L1650" t="s">
        <v>4667</v>
      </c>
      <c r="M1650" t="s">
        <v>3984</v>
      </c>
      <c r="N1650" t="s">
        <v>4668</v>
      </c>
      <c r="O1650" t="s">
        <v>98</v>
      </c>
      <c r="P1650" t="s">
        <v>4804</v>
      </c>
      <c r="Q1650">
        <v>28</v>
      </c>
      <c r="S1650" s="3">
        <v>93143.25</v>
      </c>
      <c r="W1650" s="3">
        <v>2118.8301282051279</v>
      </c>
      <c r="X1650" s="3">
        <v>0</v>
      </c>
      <c r="Y1650" s="22">
        <v>220.35833333333332</v>
      </c>
      <c r="Z1650" s="32">
        <v>75</v>
      </c>
      <c r="AB1650" s="3">
        <v>2868.5106689402778</v>
      </c>
      <c r="AC1650" s="3">
        <v>4460.3751415326506</v>
      </c>
      <c r="AD1650" s="3">
        <f t="shared" si="407"/>
        <v>102886.32427201139</v>
      </c>
      <c r="AE1650" s="3">
        <v>4154.166666666667</v>
      </c>
      <c r="AG1650" s="3">
        <f t="shared" si="408"/>
        <v>107040.49093867806</v>
      </c>
      <c r="AM1650">
        <v>0.05</v>
      </c>
      <c r="AN1650" s="3">
        <f t="shared" si="409"/>
        <v>107040.49093867806</v>
      </c>
      <c r="AO1650" s="3">
        <v>5352.0245469339034</v>
      </c>
      <c r="AP1650" s="3">
        <v>29700</v>
      </c>
      <c r="AQ1650" s="3">
        <v>1485</v>
      </c>
      <c r="AR1650" s="3">
        <f t="shared" si="410"/>
        <v>143577.51548561198</v>
      </c>
      <c r="AS1650" s="24">
        <f t="shared" si="392"/>
        <v>136740.49093867806</v>
      </c>
      <c r="AT1650" t="s">
        <v>4779</v>
      </c>
      <c r="AU1650" t="s">
        <v>188</v>
      </c>
      <c r="AV1650" t="s">
        <v>189</v>
      </c>
      <c r="AW1650">
        <v>2750</v>
      </c>
      <c r="BE1650">
        <v>1</v>
      </c>
    </row>
    <row r="1651" spans="2:57" x14ac:dyDescent="0.2">
      <c r="C1651" t="s">
        <v>4803</v>
      </c>
      <c r="E1651" t="s">
        <v>191</v>
      </c>
      <c r="F1651" t="s">
        <v>192</v>
      </c>
      <c r="G1651" t="s">
        <v>193</v>
      </c>
      <c r="J1651" t="s">
        <v>4702</v>
      </c>
      <c r="L1651" t="s">
        <v>4667</v>
      </c>
      <c r="M1651" t="s">
        <v>3984</v>
      </c>
      <c r="N1651" t="s">
        <v>4668</v>
      </c>
      <c r="O1651" t="s">
        <v>98</v>
      </c>
      <c r="P1651" t="s">
        <v>4804</v>
      </c>
      <c r="Q1651">
        <v>28</v>
      </c>
      <c r="S1651" s="3">
        <v>92424</v>
      </c>
      <c r="W1651" s="3">
        <v>2101.5384615384614</v>
      </c>
      <c r="X1651" s="3">
        <v>1214.2222222222224</v>
      </c>
      <c r="Y1651" s="22">
        <v>218.56</v>
      </c>
      <c r="Z1651" s="32">
        <v>75</v>
      </c>
      <c r="AB1651" s="3">
        <v>0</v>
      </c>
      <c r="AC1651" s="3">
        <v>4460.3751415326506</v>
      </c>
      <c r="AD1651" s="3">
        <f t="shared" si="407"/>
        <v>100493.69582529334</v>
      </c>
      <c r="AE1651" s="3">
        <v>4154.166666666667</v>
      </c>
      <c r="AG1651" s="3">
        <f t="shared" si="408"/>
        <v>104647.86249196001</v>
      </c>
      <c r="AM1651">
        <v>0.05</v>
      </c>
      <c r="AN1651" s="3">
        <f t="shared" si="409"/>
        <v>104647.86249196001</v>
      </c>
      <c r="AO1651" s="3">
        <v>5232.3931245980011</v>
      </c>
      <c r="AP1651" s="3">
        <v>29700</v>
      </c>
      <c r="AQ1651" s="3">
        <v>1485</v>
      </c>
      <c r="AR1651" s="3">
        <f t="shared" si="410"/>
        <v>141065.25561655802</v>
      </c>
      <c r="AS1651" s="24">
        <f t="shared" si="392"/>
        <v>134347.86249196</v>
      </c>
      <c r="AT1651" t="s">
        <v>134</v>
      </c>
      <c r="AU1651" t="s">
        <v>134</v>
      </c>
      <c r="AV1651" t="s">
        <v>135</v>
      </c>
      <c r="AW1651">
        <v>35887</v>
      </c>
      <c r="BE1651">
        <v>1</v>
      </c>
    </row>
    <row r="1652" spans="2:57" x14ac:dyDescent="0.2">
      <c r="B1652">
        <f>+COUNTIF(F1652:F4810,F1652)</f>
        <v>1</v>
      </c>
      <c r="C1652" t="s">
        <v>4803</v>
      </c>
      <c r="E1652" t="s">
        <v>194</v>
      </c>
      <c r="F1652" t="s">
        <v>195</v>
      </c>
      <c r="G1652" t="s">
        <v>196</v>
      </c>
      <c r="J1652" t="s">
        <v>4697</v>
      </c>
      <c r="L1652" t="s">
        <v>4703</v>
      </c>
      <c r="M1652" t="s">
        <v>293</v>
      </c>
      <c r="N1652" t="s">
        <v>4668</v>
      </c>
      <c r="O1652" t="s">
        <v>98</v>
      </c>
      <c r="P1652" t="s">
        <v>4804</v>
      </c>
      <c r="Q1652">
        <v>28</v>
      </c>
      <c r="S1652" s="3">
        <v>82289.833333333328</v>
      </c>
      <c r="W1652" s="3">
        <v>1857.9286858974358</v>
      </c>
      <c r="X1652" s="3">
        <v>0</v>
      </c>
      <c r="Y1652" s="22">
        <v>193.22458333333333</v>
      </c>
      <c r="Z1652" s="32">
        <v>75</v>
      </c>
      <c r="AB1652" s="3">
        <v>0</v>
      </c>
      <c r="AC1652" s="3">
        <v>4460.3751415326506</v>
      </c>
      <c r="AD1652" s="3">
        <f t="shared" si="407"/>
        <v>88876.36174409675</v>
      </c>
      <c r="AE1652" s="3">
        <v>5687.5</v>
      </c>
      <c r="AG1652" s="3">
        <f t="shared" si="408"/>
        <v>94563.86174409675</v>
      </c>
      <c r="AJ1652" s="3">
        <v>7641.968773833004</v>
      </c>
      <c r="AK1652" t="s">
        <v>197</v>
      </c>
      <c r="AL1652" t="s">
        <v>198</v>
      </c>
      <c r="AM1652">
        <v>8.5000000000000006E-2</v>
      </c>
      <c r="AN1652" s="3">
        <f t="shared" si="409"/>
        <v>102205.83051792976</v>
      </c>
      <c r="AO1652" s="3">
        <v>8687.4955940240307</v>
      </c>
      <c r="AP1652" s="3">
        <v>29700</v>
      </c>
      <c r="AQ1652" s="3">
        <v>2524.5</v>
      </c>
      <c r="AR1652" s="3">
        <f t="shared" si="410"/>
        <v>143117.82611195379</v>
      </c>
      <c r="AS1652" s="24">
        <f t="shared" si="392"/>
        <v>131905.83051792975</v>
      </c>
      <c r="AT1652" t="s">
        <v>141</v>
      </c>
      <c r="AU1652" t="s">
        <v>141</v>
      </c>
      <c r="AV1652" t="s">
        <v>142</v>
      </c>
      <c r="AW1652">
        <v>2933</v>
      </c>
      <c r="BE1652">
        <v>1</v>
      </c>
    </row>
    <row r="1653" spans="2:57" x14ac:dyDescent="0.2">
      <c r="C1653" t="s">
        <v>4803</v>
      </c>
      <c r="E1653" t="s">
        <v>200</v>
      </c>
      <c r="F1653" t="s">
        <v>201</v>
      </c>
      <c r="G1653" t="s">
        <v>202</v>
      </c>
      <c r="J1653" t="s">
        <v>151</v>
      </c>
      <c r="L1653" t="s">
        <v>4667</v>
      </c>
      <c r="M1653" t="s">
        <v>3984</v>
      </c>
      <c r="N1653" t="s">
        <v>4668</v>
      </c>
      <c r="O1653" t="s">
        <v>98</v>
      </c>
      <c r="P1653" t="s">
        <v>4804</v>
      </c>
      <c r="Q1653">
        <v>28</v>
      </c>
      <c r="S1653" s="3">
        <v>157585.08333333334</v>
      </c>
      <c r="W1653" s="3">
        <v>3667.9126602564106</v>
      </c>
      <c r="X1653" s="3">
        <v>2119.2384259259256</v>
      </c>
      <c r="Y1653" s="22">
        <v>381.46291666666667</v>
      </c>
      <c r="Z1653" s="32">
        <v>75</v>
      </c>
      <c r="AB1653" s="3">
        <v>8195.744768400793</v>
      </c>
      <c r="AC1653" s="3">
        <v>4460.3751415326506</v>
      </c>
      <c r="AD1653" s="3">
        <f t="shared" si="407"/>
        <v>176484.8172461158</v>
      </c>
      <c r="AE1653" s="3">
        <v>4154.166666666667</v>
      </c>
      <c r="AG1653" s="3">
        <f t="shared" si="408"/>
        <v>180638.98391278245</v>
      </c>
      <c r="AM1653">
        <v>0.05</v>
      </c>
      <c r="AN1653" s="3">
        <f t="shared" si="409"/>
        <v>180638.98391278245</v>
      </c>
      <c r="AO1653" s="3">
        <v>9031.949195639123</v>
      </c>
      <c r="AP1653" s="3">
        <v>29700</v>
      </c>
      <c r="AQ1653" s="3">
        <v>1485</v>
      </c>
      <c r="AR1653" s="3">
        <f t="shared" si="410"/>
        <v>220855.93310842157</v>
      </c>
      <c r="AS1653" s="24">
        <f t="shared" si="392"/>
        <v>210338.98391278245</v>
      </c>
      <c r="AT1653" t="s">
        <v>134</v>
      </c>
      <c r="AU1653" t="s">
        <v>134</v>
      </c>
      <c r="AV1653" t="s">
        <v>135</v>
      </c>
      <c r="AW1653">
        <v>35887</v>
      </c>
      <c r="BE1653">
        <v>1</v>
      </c>
    </row>
    <row r="1654" spans="2:57" x14ac:dyDescent="0.2">
      <c r="C1654" t="s">
        <v>4803</v>
      </c>
      <c r="E1654" t="s">
        <v>203</v>
      </c>
      <c r="F1654" t="s">
        <v>204</v>
      </c>
      <c r="G1654" t="s">
        <v>205</v>
      </c>
      <c r="J1654" t="s">
        <v>4678</v>
      </c>
      <c r="L1654" t="s">
        <v>4667</v>
      </c>
      <c r="M1654" t="s">
        <v>3984</v>
      </c>
      <c r="N1654" t="s">
        <v>4668</v>
      </c>
      <c r="O1654" t="s">
        <v>98</v>
      </c>
      <c r="P1654" t="s">
        <v>4804</v>
      </c>
      <c r="Q1654">
        <v>28</v>
      </c>
      <c r="S1654" s="3">
        <v>105669.75</v>
      </c>
      <c r="W1654" s="3">
        <v>2419.9479166666665</v>
      </c>
      <c r="X1654" s="3">
        <v>0</v>
      </c>
      <c r="Y1654" s="22">
        <v>251.67458333333332</v>
      </c>
      <c r="Z1654" s="32">
        <v>75</v>
      </c>
      <c r="AB1654" s="3">
        <v>10314.344791032398</v>
      </c>
      <c r="AC1654" s="3">
        <v>4460.3751415326506</v>
      </c>
      <c r="AD1654" s="3">
        <f t="shared" si="407"/>
        <v>123191.09243256506</v>
      </c>
      <c r="AE1654" s="3">
        <v>4154.166666666667</v>
      </c>
      <c r="AG1654" s="3">
        <f t="shared" si="408"/>
        <v>127345.25909923173</v>
      </c>
      <c r="AM1654">
        <v>0.05</v>
      </c>
      <c r="AN1654" s="3">
        <f t="shared" si="409"/>
        <v>127345.25909923173</v>
      </c>
      <c r="AO1654" s="3">
        <v>6367.2629549615867</v>
      </c>
      <c r="AP1654" s="3">
        <v>29700</v>
      </c>
      <c r="AQ1654" s="3">
        <v>1485</v>
      </c>
      <c r="AR1654" s="3">
        <f t="shared" si="410"/>
        <v>164897.52205419331</v>
      </c>
      <c r="AS1654" s="24">
        <f t="shared" si="392"/>
        <v>157045.25909923174</v>
      </c>
      <c r="AT1654" t="s">
        <v>134</v>
      </c>
      <c r="AU1654" t="s">
        <v>134</v>
      </c>
      <c r="AV1654" t="s">
        <v>135</v>
      </c>
      <c r="AW1654" t="s">
        <v>4818</v>
      </c>
      <c r="BE1654">
        <v>1</v>
      </c>
    </row>
    <row r="1655" spans="2:57" x14ac:dyDescent="0.2">
      <c r="C1655" t="s">
        <v>4803</v>
      </c>
      <c r="E1655" t="s">
        <v>206</v>
      </c>
      <c r="F1655" t="s">
        <v>207</v>
      </c>
      <c r="G1655" t="s">
        <v>208</v>
      </c>
      <c r="J1655" t="s">
        <v>4697</v>
      </c>
      <c r="L1655" t="s">
        <v>4791</v>
      </c>
      <c r="M1655" t="s">
        <v>4579</v>
      </c>
      <c r="N1655" t="s">
        <v>4668</v>
      </c>
      <c r="O1655" t="s">
        <v>98</v>
      </c>
      <c r="P1655" t="s">
        <v>4804</v>
      </c>
      <c r="Q1655">
        <v>28</v>
      </c>
      <c r="S1655" s="3">
        <v>109289.66666666667</v>
      </c>
      <c r="W1655" s="3">
        <v>2506.9631410256411</v>
      </c>
      <c r="X1655" s="3">
        <v>1448.4675925925926</v>
      </c>
      <c r="Y1655" s="22">
        <v>260.72416666666669</v>
      </c>
      <c r="Z1655" s="32">
        <v>75</v>
      </c>
      <c r="AB1655" s="3">
        <v>0</v>
      </c>
      <c r="AC1655" s="3">
        <v>4460.3751415326506</v>
      </c>
      <c r="AD1655" s="3">
        <f t="shared" si="407"/>
        <v>118041.19670848423</v>
      </c>
      <c r="AE1655" s="3">
        <v>23570.833333333332</v>
      </c>
      <c r="AG1655" s="3">
        <f t="shared" si="408"/>
        <v>141612.03004181758</v>
      </c>
      <c r="AM1655">
        <v>8.5000000000000006E-2</v>
      </c>
      <c r="AN1655" s="3">
        <f t="shared" si="409"/>
        <v>141612.03004181758</v>
      </c>
      <c r="AO1655" s="3">
        <v>12037.022553554494</v>
      </c>
      <c r="AP1655" s="3">
        <v>29700</v>
      </c>
      <c r="AQ1655" s="3">
        <v>2524.5</v>
      </c>
      <c r="AR1655" s="3">
        <f t="shared" si="410"/>
        <v>185873.55259537208</v>
      </c>
      <c r="AS1655" s="24">
        <f t="shared" si="392"/>
        <v>171312.03004181758</v>
      </c>
      <c r="AT1655" t="s">
        <v>134</v>
      </c>
      <c r="AU1655" t="s">
        <v>134</v>
      </c>
      <c r="AV1655" t="s">
        <v>135</v>
      </c>
      <c r="AW1655">
        <v>90020</v>
      </c>
      <c r="BE1655">
        <v>1</v>
      </c>
    </row>
    <row r="1656" spans="2:57" x14ac:dyDescent="0.2">
      <c r="C1656" t="s">
        <v>4803</v>
      </c>
      <c r="E1656" t="s">
        <v>210</v>
      </c>
      <c r="F1656" t="s">
        <v>211</v>
      </c>
      <c r="G1656" t="s">
        <v>212</v>
      </c>
      <c r="J1656" t="s">
        <v>4702</v>
      </c>
      <c r="L1656" t="s">
        <v>4667</v>
      </c>
      <c r="M1656" t="s">
        <v>3984</v>
      </c>
      <c r="N1656" t="s">
        <v>4668</v>
      </c>
      <c r="O1656" t="s">
        <v>98</v>
      </c>
      <c r="P1656" t="s">
        <v>4804</v>
      </c>
      <c r="Q1656">
        <v>28</v>
      </c>
      <c r="S1656" s="3">
        <v>66505.75</v>
      </c>
      <c r="W1656" s="3">
        <v>1478.5056089743591</v>
      </c>
      <c r="X1656" s="3">
        <v>234.91811342592592</v>
      </c>
      <c r="Y1656" s="22">
        <v>153.76458333333335</v>
      </c>
      <c r="Z1656" s="32">
        <v>75</v>
      </c>
      <c r="AB1656" s="3">
        <v>5196.1021831661028</v>
      </c>
      <c r="AC1656" s="3">
        <v>4460.3751415326506</v>
      </c>
      <c r="AD1656" s="3">
        <f t="shared" si="407"/>
        <v>78104.415630432384</v>
      </c>
      <c r="AE1656" s="3">
        <v>4154.166666666667</v>
      </c>
      <c r="AG1656" s="3">
        <f t="shared" si="408"/>
        <v>82258.582297099056</v>
      </c>
      <c r="AM1656">
        <v>0.05</v>
      </c>
      <c r="AN1656" s="3">
        <f t="shared" si="409"/>
        <v>82258.582297099056</v>
      </c>
      <c r="AO1656" s="3">
        <v>4112.9291148549528</v>
      </c>
      <c r="AP1656" s="3">
        <v>29700</v>
      </c>
      <c r="AQ1656" s="3">
        <v>1485</v>
      </c>
      <c r="AR1656" s="3">
        <f t="shared" si="410"/>
        <v>117556.51141195401</v>
      </c>
      <c r="AS1656" s="24">
        <f t="shared" si="392"/>
        <v>111958.58229709906</v>
      </c>
      <c r="AT1656" t="s">
        <v>134</v>
      </c>
      <c r="AU1656" t="s">
        <v>134</v>
      </c>
      <c r="AV1656" t="s">
        <v>135</v>
      </c>
      <c r="AW1656">
        <v>34732</v>
      </c>
      <c r="BE1656">
        <v>1</v>
      </c>
    </row>
    <row r="1657" spans="2:57" x14ac:dyDescent="0.2">
      <c r="B1657">
        <f>+COUNTIF(F1657:F4815,F1657)</f>
        <v>1</v>
      </c>
      <c r="C1657" t="s">
        <v>4803</v>
      </c>
      <c r="E1657" t="s">
        <v>213</v>
      </c>
      <c r="F1657" t="s">
        <v>214</v>
      </c>
      <c r="G1657" t="s">
        <v>215</v>
      </c>
      <c r="J1657" t="s">
        <v>151</v>
      </c>
      <c r="L1657" t="s">
        <v>4667</v>
      </c>
      <c r="M1657" t="s">
        <v>3984</v>
      </c>
      <c r="N1657" t="s">
        <v>4668</v>
      </c>
      <c r="O1657" t="s">
        <v>98</v>
      </c>
      <c r="P1657" t="s">
        <v>4804</v>
      </c>
      <c r="Q1657">
        <v>28</v>
      </c>
      <c r="S1657" s="3">
        <v>179016.16666666666</v>
      </c>
      <c r="W1657" s="3">
        <v>4183.0809294871797</v>
      </c>
      <c r="X1657" s="3">
        <v>0</v>
      </c>
      <c r="Y1657" s="22">
        <v>435.04041666666666</v>
      </c>
      <c r="Z1657" s="32">
        <v>75</v>
      </c>
      <c r="AB1657" s="3">
        <v>16758.249115187522</v>
      </c>
      <c r="AC1657" s="3">
        <v>4460.3751415326506</v>
      </c>
      <c r="AD1657" s="3">
        <f t="shared" si="407"/>
        <v>204927.91226954068</v>
      </c>
      <c r="AE1657" s="3">
        <v>4154.166666666667</v>
      </c>
      <c r="AG1657" s="3">
        <f t="shared" si="408"/>
        <v>209082.07893620734</v>
      </c>
      <c r="AM1657">
        <v>0.05</v>
      </c>
      <c r="AN1657" s="3">
        <f t="shared" si="409"/>
        <v>209082.07893620734</v>
      </c>
      <c r="AO1657" s="3">
        <v>10454.103946810368</v>
      </c>
      <c r="AP1657" s="3">
        <v>29700</v>
      </c>
      <c r="AQ1657" s="3">
        <v>1485</v>
      </c>
      <c r="AR1657" s="3">
        <f t="shared" si="410"/>
        <v>250721.1828830177</v>
      </c>
      <c r="AS1657" s="24">
        <f t="shared" si="392"/>
        <v>238782.07893620734</v>
      </c>
      <c r="AT1657" t="s">
        <v>141</v>
      </c>
      <c r="AU1657" t="s">
        <v>141</v>
      </c>
      <c r="AV1657" t="s">
        <v>142</v>
      </c>
      <c r="AW1657">
        <v>2933</v>
      </c>
      <c r="BE1657">
        <v>1</v>
      </c>
    </row>
    <row r="1658" spans="2:57" x14ac:dyDescent="0.2">
      <c r="C1658" t="s">
        <v>4803</v>
      </c>
      <c r="E1658" t="s">
        <v>216</v>
      </c>
      <c r="F1658" t="s">
        <v>217</v>
      </c>
      <c r="G1658" t="s">
        <v>4819</v>
      </c>
      <c r="J1658" t="s">
        <v>4678</v>
      </c>
      <c r="L1658" t="s">
        <v>4667</v>
      </c>
      <c r="M1658" t="s">
        <v>3984</v>
      </c>
      <c r="N1658" t="s">
        <v>4668</v>
      </c>
      <c r="O1658" t="s">
        <v>98</v>
      </c>
      <c r="P1658" t="s">
        <v>4804</v>
      </c>
      <c r="Q1658">
        <v>28</v>
      </c>
      <c r="S1658" s="3">
        <v>103024.58333333333</v>
      </c>
      <c r="W1658" s="3">
        <v>2356.3621794871797</v>
      </c>
      <c r="X1658" s="3">
        <v>0</v>
      </c>
      <c r="Y1658" s="22">
        <v>245.0616666666667</v>
      </c>
      <c r="Z1658" s="32">
        <v>75</v>
      </c>
      <c r="AB1658" s="3">
        <v>9439.4490370056137</v>
      </c>
      <c r="AC1658" s="3">
        <v>4460.3751415326506</v>
      </c>
      <c r="AD1658" s="3">
        <f t="shared" si="407"/>
        <v>119600.83135802543</v>
      </c>
      <c r="AE1658" s="3">
        <v>4154.166666666667</v>
      </c>
      <c r="AG1658" s="3">
        <f t="shared" si="408"/>
        <v>123754.9980246921</v>
      </c>
      <c r="AM1658">
        <v>0.05</v>
      </c>
      <c r="AN1658" s="3">
        <f t="shared" si="409"/>
        <v>123754.9980246921</v>
      </c>
      <c r="AO1658" s="3">
        <v>6187.7499012346052</v>
      </c>
      <c r="AP1658" s="3">
        <v>29700</v>
      </c>
      <c r="AQ1658" s="3">
        <v>1485</v>
      </c>
      <c r="AR1658" s="3">
        <f t="shared" si="410"/>
        <v>161127.7479259267</v>
      </c>
      <c r="AS1658" s="24">
        <f t="shared" si="392"/>
        <v>153454.99802469212</v>
      </c>
      <c r="AT1658" t="s">
        <v>134</v>
      </c>
      <c r="AU1658" t="s">
        <v>134</v>
      </c>
      <c r="AV1658" t="s">
        <v>135</v>
      </c>
      <c r="AW1658">
        <v>35875</v>
      </c>
      <c r="BE1658">
        <v>1</v>
      </c>
    </row>
    <row r="1659" spans="2:57" x14ac:dyDescent="0.2">
      <c r="C1659" t="s">
        <v>4803</v>
      </c>
      <c r="E1659" t="s">
        <v>219</v>
      </c>
      <c r="F1659" t="s">
        <v>220</v>
      </c>
      <c r="G1659" t="s">
        <v>221</v>
      </c>
      <c r="J1659" t="s">
        <v>4708</v>
      </c>
      <c r="L1659" t="s">
        <v>4667</v>
      </c>
      <c r="M1659" t="s">
        <v>3984</v>
      </c>
      <c r="N1659" t="s">
        <v>4668</v>
      </c>
      <c r="O1659" t="s">
        <v>98</v>
      </c>
      <c r="P1659" t="s">
        <v>4804</v>
      </c>
      <c r="Q1659">
        <v>28</v>
      </c>
      <c r="S1659" s="3">
        <v>69831.75</v>
      </c>
      <c r="W1659" s="3">
        <v>1558.4575320512822</v>
      </c>
      <c r="X1659" s="3">
        <v>0</v>
      </c>
      <c r="Y1659" s="22">
        <v>162.07958333333335</v>
      </c>
      <c r="Z1659" s="32">
        <v>75</v>
      </c>
      <c r="AB1659" s="3">
        <v>0</v>
      </c>
      <c r="AC1659" s="3">
        <v>4460.3751415326506</v>
      </c>
      <c r="AD1659" s="3">
        <f t="shared" si="407"/>
        <v>76087.662256917276</v>
      </c>
      <c r="AE1659" s="3">
        <v>4154.166666666667</v>
      </c>
      <c r="AG1659" s="3">
        <f t="shared" si="408"/>
        <v>80241.828923583947</v>
      </c>
      <c r="AM1659">
        <v>0.05</v>
      </c>
      <c r="AN1659" s="3">
        <f t="shared" si="409"/>
        <v>80241.828923583947</v>
      </c>
      <c r="AO1659" s="3">
        <v>4012.0914461791976</v>
      </c>
      <c r="AP1659" s="3">
        <v>29700</v>
      </c>
      <c r="AQ1659" s="3">
        <v>1485</v>
      </c>
      <c r="AR1659" s="3">
        <f t="shared" si="410"/>
        <v>115438.92036976315</v>
      </c>
      <c r="AS1659" s="24">
        <f t="shared" si="392"/>
        <v>109941.82892358395</v>
      </c>
      <c r="AT1659" t="s">
        <v>134</v>
      </c>
      <c r="AU1659" t="s">
        <v>134</v>
      </c>
      <c r="AV1659" t="s">
        <v>135</v>
      </c>
      <c r="AW1659">
        <v>35879</v>
      </c>
      <c r="BE1659">
        <v>1</v>
      </c>
    </row>
    <row r="1660" spans="2:57" x14ac:dyDescent="0.2">
      <c r="C1660" t="s">
        <v>4803</v>
      </c>
      <c r="E1660" t="s">
        <v>222</v>
      </c>
      <c r="F1660" t="s">
        <v>223</v>
      </c>
      <c r="G1660" t="s">
        <v>4820</v>
      </c>
      <c r="J1660" t="s">
        <v>4708</v>
      </c>
      <c r="L1660" t="s">
        <v>4667</v>
      </c>
      <c r="M1660" t="s">
        <v>3984</v>
      </c>
      <c r="N1660" t="s">
        <v>4668</v>
      </c>
      <c r="O1660" t="s">
        <v>98</v>
      </c>
      <c r="P1660" t="s">
        <v>4804</v>
      </c>
      <c r="Q1660">
        <v>28</v>
      </c>
      <c r="S1660" s="3">
        <v>54844.916666666664</v>
      </c>
      <c r="W1660" s="3">
        <v>1318.3894230769231</v>
      </c>
      <c r="X1660" s="3">
        <v>0</v>
      </c>
      <c r="Y1660" s="22">
        <v>137.11250000000001</v>
      </c>
      <c r="Z1660" s="32">
        <v>75</v>
      </c>
      <c r="AB1660" s="3">
        <v>0</v>
      </c>
      <c r="AC1660" s="3">
        <v>4460.3751415326506</v>
      </c>
      <c r="AD1660" s="3">
        <f t="shared" si="407"/>
        <v>60835.793731276237</v>
      </c>
      <c r="AE1660" s="3">
        <v>4154.166666666667</v>
      </c>
      <c r="AG1660" s="3">
        <f t="shared" si="408"/>
        <v>64989.960397942901</v>
      </c>
      <c r="AJ1660" s="3">
        <v>4671.4236268028844</v>
      </c>
      <c r="AK1660" t="s">
        <v>166</v>
      </c>
      <c r="AL1660" t="s">
        <v>165</v>
      </c>
      <c r="AM1660">
        <v>0.05</v>
      </c>
      <c r="AN1660" s="3">
        <f t="shared" si="409"/>
        <v>69661.384024745785</v>
      </c>
      <c r="AO1660" s="3">
        <v>3483.0692012372892</v>
      </c>
      <c r="AP1660" s="3">
        <v>29700</v>
      </c>
      <c r="AQ1660" s="3">
        <v>1485</v>
      </c>
      <c r="AR1660" s="3">
        <f t="shared" si="410"/>
        <v>104329.45322598307</v>
      </c>
      <c r="AS1660" s="24">
        <f t="shared" si="392"/>
        <v>99361.384024745785</v>
      </c>
      <c r="AT1660" t="s">
        <v>225</v>
      </c>
      <c r="AU1660" t="s">
        <v>225</v>
      </c>
      <c r="AV1660" t="s">
        <v>156</v>
      </c>
      <c r="AW1660" t="s">
        <v>4821</v>
      </c>
      <c r="BE1660">
        <v>1</v>
      </c>
    </row>
    <row r="1661" spans="2:57" x14ac:dyDescent="0.2">
      <c r="C1661" t="s">
        <v>4803</v>
      </c>
      <c r="E1661" t="s">
        <v>226</v>
      </c>
      <c r="F1661" t="s">
        <v>227</v>
      </c>
      <c r="G1661" t="s">
        <v>228</v>
      </c>
      <c r="J1661" t="s">
        <v>4697</v>
      </c>
      <c r="L1661" t="s">
        <v>4703</v>
      </c>
      <c r="M1661" t="s">
        <v>293</v>
      </c>
      <c r="N1661" t="s">
        <v>4668</v>
      </c>
      <c r="O1661" t="s">
        <v>98</v>
      </c>
      <c r="P1661" t="s">
        <v>4804</v>
      </c>
      <c r="Q1661">
        <v>28</v>
      </c>
      <c r="S1661" s="3">
        <v>97732.166666666672</v>
      </c>
      <c r="W1661" s="3">
        <v>2229.1386217948721</v>
      </c>
      <c r="X1661" s="3">
        <v>0</v>
      </c>
      <c r="Y1661" s="22">
        <v>231.83041666666668</v>
      </c>
      <c r="Z1661" s="32">
        <v>75</v>
      </c>
      <c r="AB1661" s="3">
        <v>0</v>
      </c>
      <c r="AC1661" s="3">
        <v>4460.3751415326506</v>
      </c>
      <c r="AD1661" s="3">
        <f t="shared" si="407"/>
        <v>104728.51084666087</v>
      </c>
      <c r="AE1661" s="3">
        <v>5687.5</v>
      </c>
      <c r="AG1661" s="3">
        <f t="shared" si="408"/>
        <v>110416.01084666087</v>
      </c>
      <c r="AJ1661" s="3">
        <v>6263.2559860715419</v>
      </c>
      <c r="AK1661" t="s">
        <v>229</v>
      </c>
      <c r="AL1661" t="s">
        <v>230</v>
      </c>
      <c r="AM1661">
        <v>8.5000000000000006E-2</v>
      </c>
      <c r="AN1661" s="3">
        <f t="shared" si="409"/>
        <v>116679.26683273241</v>
      </c>
      <c r="AO1661" s="3">
        <v>9917.7376807822548</v>
      </c>
      <c r="AP1661" s="3">
        <v>29700</v>
      </c>
      <c r="AQ1661" s="3">
        <v>2524.5</v>
      </c>
      <c r="AR1661" s="3">
        <f t="shared" si="410"/>
        <v>158821.50451351466</v>
      </c>
      <c r="AS1661" s="24">
        <f t="shared" si="392"/>
        <v>146379.26683273242</v>
      </c>
      <c r="AT1661" t="s">
        <v>134</v>
      </c>
      <c r="AU1661" t="s">
        <v>134</v>
      </c>
      <c r="AV1661" t="s">
        <v>135</v>
      </c>
      <c r="AW1661">
        <v>90349</v>
      </c>
      <c r="BE1661">
        <v>1</v>
      </c>
    </row>
    <row r="1662" spans="2:57" x14ac:dyDescent="0.2">
      <c r="C1662" t="s">
        <v>4803</v>
      </c>
      <c r="E1662" t="s">
        <v>231</v>
      </c>
      <c r="F1662" t="s">
        <v>232</v>
      </c>
      <c r="G1662" t="s">
        <v>233</v>
      </c>
      <c r="J1662" t="s">
        <v>151</v>
      </c>
      <c r="L1662" t="s">
        <v>4667</v>
      </c>
      <c r="M1662" t="s">
        <v>3984</v>
      </c>
      <c r="N1662" t="s">
        <v>4668</v>
      </c>
      <c r="O1662" t="s">
        <v>98</v>
      </c>
      <c r="P1662" t="s">
        <v>4804</v>
      </c>
      <c r="Q1662">
        <v>28</v>
      </c>
      <c r="S1662" s="3">
        <v>93910.75</v>
      </c>
      <c r="W1662" s="3">
        <v>2137.2796474358975</v>
      </c>
      <c r="X1662" s="3">
        <v>0</v>
      </c>
      <c r="Y1662" s="22">
        <v>222.27708333333334</v>
      </c>
      <c r="Z1662" s="32">
        <v>75</v>
      </c>
      <c r="AB1662" s="3">
        <v>0</v>
      </c>
      <c r="AC1662" s="3">
        <v>4460.3751415326506</v>
      </c>
      <c r="AD1662" s="3">
        <f t="shared" si="407"/>
        <v>100805.68187230188</v>
      </c>
      <c r="AE1662" s="3">
        <v>4154.166666666667</v>
      </c>
      <c r="AG1662" s="3">
        <f t="shared" si="408"/>
        <v>104959.84853896855</v>
      </c>
      <c r="AM1662">
        <v>0.05</v>
      </c>
      <c r="AN1662" s="3">
        <f t="shared" si="409"/>
        <v>104959.84853896855</v>
      </c>
      <c r="AO1662" s="3">
        <v>5247.9924269484281</v>
      </c>
      <c r="AP1662" s="3">
        <v>29700</v>
      </c>
      <c r="AQ1662" s="3">
        <v>1485</v>
      </c>
      <c r="AR1662" s="3">
        <f t="shared" si="410"/>
        <v>141392.84096591698</v>
      </c>
      <c r="AS1662" s="24">
        <f t="shared" si="392"/>
        <v>134659.84853896854</v>
      </c>
      <c r="AT1662" t="s">
        <v>188</v>
      </c>
      <c r="AU1662" t="s">
        <v>188</v>
      </c>
      <c r="AV1662" t="s">
        <v>189</v>
      </c>
      <c r="AW1662">
        <v>5220</v>
      </c>
      <c r="BE1662">
        <v>1</v>
      </c>
    </row>
    <row r="1663" spans="2:57" x14ac:dyDescent="0.2">
      <c r="C1663" t="s">
        <v>4803</v>
      </c>
      <c r="E1663" t="s">
        <v>234</v>
      </c>
      <c r="F1663" t="s">
        <v>235</v>
      </c>
      <c r="G1663" t="s">
        <v>236</v>
      </c>
      <c r="J1663" t="s">
        <v>4697</v>
      </c>
      <c r="L1663" t="s">
        <v>4703</v>
      </c>
      <c r="M1663" t="s">
        <v>293</v>
      </c>
      <c r="N1663" t="s">
        <v>4668</v>
      </c>
      <c r="O1663" t="s">
        <v>98</v>
      </c>
      <c r="P1663" t="s">
        <v>4804</v>
      </c>
      <c r="Q1663">
        <v>28</v>
      </c>
      <c r="S1663" s="3">
        <v>103358.08333333333</v>
      </c>
      <c r="W1663" s="3">
        <v>2364.3790064102564</v>
      </c>
      <c r="X1663" s="3">
        <v>1366.0856481481483</v>
      </c>
      <c r="Y1663" s="22">
        <v>245.89541666666668</v>
      </c>
      <c r="Z1663" s="32">
        <v>75</v>
      </c>
      <c r="AB1663" s="3">
        <v>0</v>
      </c>
      <c r="AC1663" s="3">
        <v>4460.3751415326506</v>
      </c>
      <c r="AD1663" s="3">
        <f t="shared" si="407"/>
        <v>111869.81854609105</v>
      </c>
      <c r="AE1663" s="3">
        <v>5687.5</v>
      </c>
      <c r="AG1663" s="3">
        <f t="shared" si="408"/>
        <v>117557.31854609105</v>
      </c>
      <c r="AJ1663" s="3">
        <v>7641.968773833004</v>
      </c>
      <c r="AK1663" t="s">
        <v>197</v>
      </c>
      <c r="AL1663" t="s">
        <v>198</v>
      </c>
      <c r="AM1663">
        <v>8.5000000000000006E-2</v>
      </c>
      <c r="AN1663" s="3">
        <f t="shared" si="409"/>
        <v>125199.28731992406</v>
      </c>
      <c r="AO1663" s="3">
        <v>10641.939422193545</v>
      </c>
      <c r="AP1663" s="3">
        <v>29700</v>
      </c>
      <c r="AQ1663" s="3">
        <v>2524.5</v>
      </c>
      <c r="AR1663" s="3">
        <f t="shared" si="410"/>
        <v>168065.72674211761</v>
      </c>
      <c r="AS1663" s="24">
        <f t="shared" si="392"/>
        <v>154899.28731992404</v>
      </c>
      <c r="AT1663" t="s">
        <v>134</v>
      </c>
      <c r="AU1663" t="s">
        <v>134</v>
      </c>
      <c r="AV1663" t="s">
        <v>135</v>
      </c>
      <c r="AW1663">
        <v>35072</v>
      </c>
      <c r="BE1663">
        <v>1</v>
      </c>
    </row>
    <row r="1664" spans="2:57" x14ac:dyDescent="0.2">
      <c r="C1664" t="s">
        <v>4803</v>
      </c>
      <c r="E1664" t="s">
        <v>237</v>
      </c>
      <c r="F1664" t="s">
        <v>238</v>
      </c>
      <c r="G1664" t="s">
        <v>4822</v>
      </c>
      <c r="J1664" t="s">
        <v>4708</v>
      </c>
      <c r="L1664" t="s">
        <v>4616</v>
      </c>
      <c r="M1664" t="s">
        <v>4464</v>
      </c>
      <c r="N1664" t="s">
        <v>4668</v>
      </c>
      <c r="O1664" t="s">
        <v>98</v>
      </c>
      <c r="P1664" t="s">
        <v>4804</v>
      </c>
      <c r="Q1664">
        <v>28</v>
      </c>
      <c r="S1664" s="3">
        <v>61121.666666666664</v>
      </c>
      <c r="W1664" s="3">
        <v>1469.2708333333333</v>
      </c>
      <c r="X1664" s="3">
        <v>0</v>
      </c>
      <c r="Y1664" s="22">
        <v>152.80416666666667</v>
      </c>
      <c r="Z1664" s="32">
        <v>75</v>
      </c>
      <c r="AB1664" s="3">
        <v>0</v>
      </c>
      <c r="AC1664" s="3">
        <v>4460.3751415326506</v>
      </c>
      <c r="AD1664" s="3">
        <f t="shared" si="407"/>
        <v>67279.116808199324</v>
      </c>
      <c r="AE1664" s="3">
        <v>12402.5</v>
      </c>
      <c r="AG1664" s="3">
        <f t="shared" si="408"/>
        <v>79681.616808199324</v>
      </c>
      <c r="AM1664">
        <v>0.05</v>
      </c>
      <c r="AN1664" s="3">
        <f t="shared" si="409"/>
        <v>79681.616808199324</v>
      </c>
      <c r="AO1664" s="3">
        <v>3984.0808404099662</v>
      </c>
      <c r="AP1664" s="3">
        <v>29700</v>
      </c>
      <c r="AQ1664" s="3">
        <v>1485</v>
      </c>
      <c r="AR1664" s="3">
        <f t="shared" si="410"/>
        <v>114850.69764860929</v>
      </c>
      <c r="AS1664" s="24">
        <f t="shared" si="392"/>
        <v>109381.61680819932</v>
      </c>
      <c r="AT1664" t="s">
        <v>4779</v>
      </c>
      <c r="AU1664" t="s">
        <v>188</v>
      </c>
      <c r="AV1664" t="s">
        <v>189</v>
      </c>
      <c r="AW1664">
        <v>6007</v>
      </c>
      <c r="BE1664">
        <v>1</v>
      </c>
    </row>
    <row r="1665" spans="3:57" x14ac:dyDescent="0.2">
      <c r="C1665" t="s">
        <v>4803</v>
      </c>
      <c r="E1665" t="s">
        <v>240</v>
      </c>
      <c r="F1665" t="s">
        <v>241</v>
      </c>
      <c r="G1665" t="s">
        <v>242</v>
      </c>
      <c r="J1665" t="s">
        <v>4702</v>
      </c>
      <c r="L1665" t="s">
        <v>4616</v>
      </c>
      <c r="M1665" t="s">
        <v>4464</v>
      </c>
      <c r="N1665" t="s">
        <v>4668</v>
      </c>
      <c r="O1665" t="s">
        <v>98</v>
      </c>
      <c r="P1665" t="s">
        <v>4804</v>
      </c>
      <c r="Q1665">
        <v>28</v>
      </c>
      <c r="S1665" s="3">
        <v>87830</v>
      </c>
      <c r="W1665" s="3">
        <v>1991.1057692307693</v>
      </c>
      <c r="X1665" s="3">
        <v>1150.4166666666667</v>
      </c>
      <c r="Y1665" s="22">
        <v>207.07500000000002</v>
      </c>
      <c r="Z1665" s="32">
        <v>75</v>
      </c>
      <c r="AB1665" s="3">
        <v>0</v>
      </c>
      <c r="AC1665" s="3">
        <v>4460.3751415326506</v>
      </c>
      <c r="AD1665" s="3">
        <f t="shared" si="407"/>
        <v>95713.97257743009</v>
      </c>
      <c r="AE1665" s="3">
        <v>12402.5</v>
      </c>
      <c r="AG1665" s="3">
        <f t="shared" si="408"/>
        <v>108116.47257743009</v>
      </c>
      <c r="AM1665">
        <v>0.05</v>
      </c>
      <c r="AN1665" s="3">
        <f t="shared" si="409"/>
        <v>108116.47257743009</v>
      </c>
      <c r="AO1665" s="3">
        <v>5405.8236288715052</v>
      </c>
      <c r="AP1665" s="3">
        <v>29700</v>
      </c>
      <c r="AQ1665" s="3">
        <v>1485</v>
      </c>
      <c r="AR1665" s="3">
        <f t="shared" si="410"/>
        <v>144707.2962063016</v>
      </c>
      <c r="AS1665" s="24">
        <f t="shared" si="392"/>
        <v>137816.47257743008</v>
      </c>
      <c r="AT1665" t="s">
        <v>134</v>
      </c>
      <c r="AU1665" t="s">
        <v>134</v>
      </c>
      <c r="AV1665" t="s">
        <v>135</v>
      </c>
      <c r="AW1665">
        <v>90342</v>
      </c>
      <c r="BE1665">
        <v>1</v>
      </c>
    </row>
    <row r="1666" spans="3:57" x14ac:dyDescent="0.2">
      <c r="C1666" t="s">
        <v>4803</v>
      </c>
      <c r="E1666" t="s">
        <v>244</v>
      </c>
      <c r="F1666" t="s">
        <v>245</v>
      </c>
      <c r="G1666" t="s">
        <v>246</v>
      </c>
      <c r="J1666" t="s">
        <v>4778</v>
      </c>
      <c r="L1666" t="s">
        <v>4667</v>
      </c>
      <c r="M1666" t="s">
        <v>3984</v>
      </c>
      <c r="N1666" t="s">
        <v>4668</v>
      </c>
      <c r="O1666" t="s">
        <v>98</v>
      </c>
      <c r="P1666" t="s">
        <v>4804</v>
      </c>
      <c r="Q1666">
        <v>28</v>
      </c>
      <c r="S1666" s="3">
        <v>59188.5</v>
      </c>
      <c r="W1666" s="3">
        <v>1302.6081730769231</v>
      </c>
      <c r="X1666" s="3">
        <v>0</v>
      </c>
      <c r="Y1666" s="22">
        <v>135.47125</v>
      </c>
      <c r="Z1666" s="32">
        <v>75</v>
      </c>
      <c r="AB1666" s="3">
        <v>0</v>
      </c>
      <c r="AC1666" s="3">
        <v>4460.3751415326506</v>
      </c>
      <c r="AD1666" s="3">
        <f t="shared" si="407"/>
        <v>65161.954564609572</v>
      </c>
      <c r="AE1666" s="3">
        <v>4154.166666666667</v>
      </c>
      <c r="AG1666" s="3">
        <f t="shared" si="408"/>
        <v>69316.121231276236</v>
      </c>
      <c r="AM1666">
        <v>0.05</v>
      </c>
      <c r="AN1666" s="3">
        <f t="shared" si="409"/>
        <v>69316.121231276236</v>
      </c>
      <c r="AO1666" s="3">
        <v>3465.8060615638119</v>
      </c>
      <c r="AP1666" s="3">
        <v>29700</v>
      </c>
      <c r="AQ1666" s="3">
        <v>1485</v>
      </c>
      <c r="AR1666" s="3">
        <f t="shared" si="410"/>
        <v>103966.92729284005</v>
      </c>
      <c r="AS1666" s="24">
        <f t="shared" si="392"/>
        <v>99016.121231276236</v>
      </c>
      <c r="AT1666" t="s">
        <v>134</v>
      </c>
      <c r="AU1666" t="s">
        <v>134</v>
      </c>
      <c r="AV1666" t="s">
        <v>135</v>
      </c>
      <c r="AW1666">
        <v>35070</v>
      </c>
      <c r="BE1666">
        <v>1</v>
      </c>
    </row>
    <row r="1667" spans="3:57" x14ac:dyDescent="0.2">
      <c r="C1667" t="s">
        <v>4803</v>
      </c>
      <c r="E1667" t="s">
        <v>247</v>
      </c>
      <c r="F1667" t="s">
        <v>248</v>
      </c>
      <c r="G1667" t="s">
        <v>249</v>
      </c>
      <c r="J1667" t="s">
        <v>151</v>
      </c>
      <c r="L1667" t="s">
        <v>4703</v>
      </c>
      <c r="M1667" t="s">
        <v>293</v>
      </c>
      <c r="N1667" t="s">
        <v>4668</v>
      </c>
      <c r="O1667" t="s">
        <v>98</v>
      </c>
      <c r="P1667" t="s">
        <v>4804</v>
      </c>
      <c r="Q1667">
        <v>28</v>
      </c>
      <c r="S1667" s="3">
        <v>135116.66666666666</v>
      </c>
      <c r="W1667" s="3">
        <v>3127.8044871794868</v>
      </c>
      <c r="X1667" s="3">
        <v>0</v>
      </c>
      <c r="Y1667" s="22">
        <v>325.29166666666669</v>
      </c>
      <c r="Z1667" s="32">
        <v>75</v>
      </c>
      <c r="AB1667" s="3">
        <v>0</v>
      </c>
      <c r="AC1667" s="3">
        <v>4460.3751415326506</v>
      </c>
      <c r="AD1667" s="3">
        <f t="shared" si="407"/>
        <v>143105.13796204547</v>
      </c>
      <c r="AE1667" s="3">
        <v>5687.5</v>
      </c>
      <c r="AG1667" s="3">
        <f t="shared" si="408"/>
        <v>148792.63796204547</v>
      </c>
      <c r="AJ1667" s="3">
        <v>6263.2559860715419</v>
      </c>
      <c r="AK1667" t="s">
        <v>229</v>
      </c>
      <c r="AL1667" t="s">
        <v>230</v>
      </c>
      <c r="AM1667">
        <v>8.5000000000000006E-2</v>
      </c>
      <c r="AN1667" s="3">
        <f t="shared" si="409"/>
        <v>155055.89394811701</v>
      </c>
      <c r="AO1667" s="3">
        <v>13179.750985589946</v>
      </c>
      <c r="AP1667" s="3">
        <v>29700</v>
      </c>
      <c r="AQ1667" s="3">
        <v>2524.5</v>
      </c>
      <c r="AR1667" s="3">
        <f t="shared" si="410"/>
        <v>200460.14493370696</v>
      </c>
      <c r="AS1667" s="24">
        <f t="shared" si="392"/>
        <v>184755.89394811701</v>
      </c>
      <c r="AT1667" t="s">
        <v>134</v>
      </c>
      <c r="AU1667" t="s">
        <v>134</v>
      </c>
      <c r="AV1667" t="s">
        <v>135</v>
      </c>
      <c r="AW1667">
        <v>90349</v>
      </c>
      <c r="BE1667">
        <v>1</v>
      </c>
    </row>
    <row r="1668" spans="3:57" x14ac:dyDescent="0.2">
      <c r="C1668" t="s">
        <v>4803</v>
      </c>
      <c r="E1668" t="s">
        <v>250</v>
      </c>
      <c r="F1668" t="s">
        <v>251</v>
      </c>
      <c r="G1668" t="s">
        <v>252</v>
      </c>
      <c r="J1668" t="s">
        <v>4702</v>
      </c>
      <c r="L1668" t="s">
        <v>4667</v>
      </c>
      <c r="M1668" t="s">
        <v>3984</v>
      </c>
      <c r="N1668" t="s">
        <v>4668</v>
      </c>
      <c r="O1668" t="s">
        <v>98</v>
      </c>
      <c r="P1668" t="s">
        <v>4804</v>
      </c>
      <c r="Q1668">
        <v>28</v>
      </c>
      <c r="S1668" s="3">
        <v>99082.75</v>
      </c>
      <c r="W1668" s="3">
        <v>2261.6065705128203</v>
      </c>
      <c r="X1668" s="3">
        <v>0</v>
      </c>
      <c r="Y1668" s="22">
        <v>235.20708333333332</v>
      </c>
      <c r="Z1668" s="32">
        <v>75</v>
      </c>
      <c r="AB1668" s="3">
        <v>0</v>
      </c>
      <c r="AC1668" s="3">
        <v>4460.3751415326506</v>
      </c>
      <c r="AD1668" s="3">
        <f t="shared" si="407"/>
        <v>106114.9387953788</v>
      </c>
      <c r="AE1668" s="3">
        <v>4154.166666666667</v>
      </c>
      <c r="AG1668" s="3">
        <f t="shared" si="408"/>
        <v>110269.10546204547</v>
      </c>
      <c r="AM1668">
        <v>0.05</v>
      </c>
      <c r="AN1668" s="3">
        <f t="shared" si="409"/>
        <v>110269.10546204547</v>
      </c>
      <c r="AO1668" s="3">
        <v>5513.4552731022741</v>
      </c>
      <c r="AP1668" s="3">
        <v>29700</v>
      </c>
      <c r="AQ1668" s="3">
        <v>1485</v>
      </c>
      <c r="AR1668" s="3">
        <f t="shared" si="410"/>
        <v>146967.56073514774</v>
      </c>
      <c r="AS1668" s="24">
        <f t="shared" ref="AS1668:AS1734" si="411">+AN1668+AP1668</f>
        <v>139969.10546204547</v>
      </c>
      <c r="AT1668" t="s">
        <v>134</v>
      </c>
      <c r="AU1668" t="s">
        <v>134</v>
      </c>
      <c r="AV1668" t="s">
        <v>135</v>
      </c>
      <c r="AW1668">
        <v>35880</v>
      </c>
      <c r="BE1668">
        <v>1</v>
      </c>
    </row>
    <row r="1669" spans="3:57" x14ac:dyDescent="0.2">
      <c r="C1669" t="s">
        <v>4803</v>
      </c>
      <c r="E1669" t="s">
        <v>253</v>
      </c>
      <c r="F1669" t="s">
        <v>254</v>
      </c>
      <c r="G1669" t="s">
        <v>255</v>
      </c>
      <c r="J1669" t="s">
        <v>151</v>
      </c>
      <c r="L1669" t="s">
        <v>4667</v>
      </c>
      <c r="M1669" t="s">
        <v>3984</v>
      </c>
      <c r="N1669" t="s">
        <v>4668</v>
      </c>
      <c r="O1669" t="s">
        <v>98</v>
      </c>
      <c r="P1669" t="s">
        <v>4804</v>
      </c>
      <c r="Q1669">
        <v>28</v>
      </c>
      <c r="S1669" s="3">
        <v>163375.16666666666</v>
      </c>
      <c r="W1669" s="3">
        <v>3807.0953525641021</v>
      </c>
      <c r="X1669" s="3">
        <v>0</v>
      </c>
      <c r="Y1669" s="22">
        <v>395.93791666666664</v>
      </c>
      <c r="Z1669" s="32">
        <v>75</v>
      </c>
      <c r="AB1669" s="3">
        <v>13119.33843801757</v>
      </c>
      <c r="AC1669" s="3">
        <v>4460.3751415326506</v>
      </c>
      <c r="AD1669" s="3">
        <f t="shared" si="407"/>
        <v>185232.91351544767</v>
      </c>
      <c r="AE1669" s="3">
        <v>4154.166666666667</v>
      </c>
      <c r="AG1669" s="3">
        <f t="shared" si="408"/>
        <v>189387.08018211432</v>
      </c>
      <c r="AM1669">
        <v>0.05</v>
      </c>
      <c r="AN1669" s="3">
        <f t="shared" si="409"/>
        <v>189387.08018211432</v>
      </c>
      <c r="AO1669" s="3">
        <v>9469.3540091057148</v>
      </c>
      <c r="AP1669" s="3">
        <v>29700</v>
      </c>
      <c r="AQ1669" s="3">
        <v>1485</v>
      </c>
      <c r="AR1669" s="3">
        <f t="shared" si="410"/>
        <v>230041.43419122003</v>
      </c>
      <c r="AS1669" s="24">
        <f t="shared" si="411"/>
        <v>219087.08018211432</v>
      </c>
      <c r="AT1669" t="s">
        <v>225</v>
      </c>
      <c r="AU1669" t="s">
        <v>155</v>
      </c>
      <c r="AV1669" t="s">
        <v>156</v>
      </c>
      <c r="AW1669" t="s">
        <v>4810</v>
      </c>
      <c r="BE1669">
        <v>1</v>
      </c>
    </row>
    <row r="1670" spans="3:57" x14ac:dyDescent="0.2">
      <c r="C1670" t="s">
        <v>4803</v>
      </c>
      <c r="E1670" t="s">
        <v>256</v>
      </c>
      <c r="F1670" t="s">
        <v>257</v>
      </c>
      <c r="G1670" t="s">
        <v>258</v>
      </c>
      <c r="J1670" t="s">
        <v>4778</v>
      </c>
      <c r="L1670" t="s">
        <v>4667</v>
      </c>
      <c r="M1670" t="s">
        <v>3984</v>
      </c>
      <c r="N1670" t="s">
        <v>4668</v>
      </c>
      <c r="O1670" t="s">
        <v>98</v>
      </c>
      <c r="P1670" t="s">
        <v>4804</v>
      </c>
      <c r="Q1670">
        <v>28</v>
      </c>
      <c r="S1670" s="3">
        <v>63192.916666666657</v>
      </c>
      <c r="W1670" s="3">
        <v>1398.8701923076924</v>
      </c>
      <c r="X1670" s="3">
        <v>20.205902777777776</v>
      </c>
      <c r="Y1670" s="22">
        <v>145.48250000000002</v>
      </c>
      <c r="Z1670" s="32">
        <v>75</v>
      </c>
      <c r="AB1670" s="3">
        <v>0</v>
      </c>
      <c r="AC1670" s="3">
        <v>4460.3751415326506</v>
      </c>
      <c r="AD1670" s="3">
        <f t="shared" si="407"/>
        <v>69292.850403284785</v>
      </c>
      <c r="AE1670" s="3">
        <v>4154.166666666667</v>
      </c>
      <c r="AG1670" s="3">
        <f t="shared" si="408"/>
        <v>73447.017069951457</v>
      </c>
      <c r="AM1670">
        <v>0.05</v>
      </c>
      <c r="AN1670" s="3">
        <f t="shared" si="409"/>
        <v>73447.017069951457</v>
      </c>
      <c r="AO1670" s="3">
        <v>3672.3508534975731</v>
      </c>
      <c r="AP1670" s="3">
        <v>29700</v>
      </c>
      <c r="AQ1670" s="3">
        <v>1485</v>
      </c>
      <c r="AR1670" s="3">
        <f t="shared" si="410"/>
        <v>108304.36792344903</v>
      </c>
      <c r="AS1670" s="24">
        <f t="shared" si="411"/>
        <v>103147.01706995146</v>
      </c>
      <c r="AT1670" t="s">
        <v>134</v>
      </c>
      <c r="AU1670" t="s">
        <v>134</v>
      </c>
      <c r="AV1670" t="s">
        <v>135</v>
      </c>
      <c r="AW1670">
        <v>35887</v>
      </c>
      <c r="BE1670">
        <v>1</v>
      </c>
    </row>
    <row r="1671" spans="3:57" x14ac:dyDescent="0.2">
      <c r="C1671" t="s">
        <v>4803</v>
      </c>
      <c r="E1671" t="s">
        <v>259</v>
      </c>
      <c r="F1671" t="s">
        <v>260</v>
      </c>
      <c r="G1671" t="s">
        <v>261</v>
      </c>
      <c r="J1671" t="s">
        <v>4702</v>
      </c>
      <c r="L1671" t="s">
        <v>4703</v>
      </c>
      <c r="M1671" t="s">
        <v>293</v>
      </c>
      <c r="N1671" t="s">
        <v>4668</v>
      </c>
      <c r="O1671" t="s">
        <v>98</v>
      </c>
      <c r="P1671" t="s">
        <v>4804</v>
      </c>
      <c r="Q1671">
        <v>28</v>
      </c>
      <c r="S1671" s="3">
        <v>71119.416666666672</v>
      </c>
      <c r="W1671" s="3">
        <v>1589.4110576923076</v>
      </c>
      <c r="X1671" s="3">
        <v>0</v>
      </c>
      <c r="Y1671" s="22">
        <v>165.29875000000001</v>
      </c>
      <c r="Z1671" s="32">
        <v>75</v>
      </c>
      <c r="AB1671" s="3">
        <v>0</v>
      </c>
      <c r="AC1671" s="3">
        <v>4460.3751415326506</v>
      </c>
      <c r="AD1671" s="3">
        <f t="shared" si="407"/>
        <v>77409.501615891641</v>
      </c>
      <c r="AE1671" s="3">
        <v>5687.5</v>
      </c>
      <c r="AG1671" s="3">
        <f t="shared" si="408"/>
        <v>83097.001615891641</v>
      </c>
      <c r="AJ1671" s="3">
        <v>7641.968773833004</v>
      </c>
      <c r="AK1671" t="s">
        <v>197</v>
      </c>
      <c r="AL1671" t="s">
        <v>198</v>
      </c>
      <c r="AM1671">
        <v>8.5000000000000006E-2</v>
      </c>
      <c r="AN1671" s="3">
        <f t="shared" si="409"/>
        <v>90738.970389724651</v>
      </c>
      <c r="AO1671" s="3">
        <v>7712.8124831265959</v>
      </c>
      <c r="AP1671" s="3">
        <v>29700</v>
      </c>
      <c r="AQ1671" s="3">
        <v>2524.5</v>
      </c>
      <c r="AR1671" s="3">
        <f t="shared" si="410"/>
        <v>130676.28287285124</v>
      </c>
      <c r="AS1671" s="24">
        <f t="shared" si="411"/>
        <v>120438.97038972465</v>
      </c>
      <c r="AT1671" t="s">
        <v>134</v>
      </c>
      <c r="AU1671" t="s">
        <v>134</v>
      </c>
      <c r="AV1671" t="s">
        <v>135</v>
      </c>
      <c r="AW1671">
        <v>80096</v>
      </c>
      <c r="BE1671">
        <v>1</v>
      </c>
    </row>
    <row r="1672" spans="3:57" x14ac:dyDescent="0.2">
      <c r="C1672" t="s">
        <v>4803</v>
      </c>
      <c r="E1672" t="s">
        <v>263</v>
      </c>
      <c r="F1672" t="s">
        <v>264</v>
      </c>
      <c r="G1672" t="s">
        <v>265</v>
      </c>
      <c r="J1672" t="s">
        <v>151</v>
      </c>
      <c r="L1672" t="s">
        <v>4703</v>
      </c>
      <c r="M1672" t="s">
        <v>293</v>
      </c>
      <c r="N1672" t="s">
        <v>4668</v>
      </c>
      <c r="O1672" t="s">
        <v>98</v>
      </c>
      <c r="P1672" t="s">
        <v>4804</v>
      </c>
      <c r="Q1672">
        <v>28</v>
      </c>
      <c r="S1672" s="3">
        <v>126646</v>
      </c>
      <c r="W1672" s="3">
        <v>2924.1826923076919</v>
      </c>
      <c r="X1672" s="3">
        <v>0</v>
      </c>
      <c r="Y1672" s="22">
        <v>304.11500000000001</v>
      </c>
      <c r="Z1672" s="32">
        <v>75</v>
      </c>
      <c r="AB1672" s="3">
        <v>6146.8085763005947</v>
      </c>
      <c r="AC1672" s="3">
        <v>4460.3751415326506</v>
      </c>
      <c r="AD1672" s="3">
        <f t="shared" si="407"/>
        <v>140556.48141014096</v>
      </c>
      <c r="AE1672" s="3">
        <v>5687.5</v>
      </c>
      <c r="AG1672" s="3">
        <f t="shared" si="408"/>
        <v>146243.98141014096</v>
      </c>
      <c r="AJ1672" s="3">
        <v>6107.1873780099913</v>
      </c>
      <c r="AK1672" t="s">
        <v>266</v>
      </c>
      <c r="AL1672" t="s">
        <v>267</v>
      </c>
      <c r="AM1672">
        <v>8.5000000000000006E-2</v>
      </c>
      <c r="AN1672" s="3">
        <f t="shared" si="409"/>
        <v>152351.16878815094</v>
      </c>
      <c r="AO1672" s="3">
        <v>12949.849346992829</v>
      </c>
      <c r="AP1672" s="3">
        <v>29700</v>
      </c>
      <c r="AQ1672" s="3">
        <v>2524.5</v>
      </c>
      <c r="AR1672" s="3">
        <f t="shared" si="410"/>
        <v>197525.51813514376</v>
      </c>
      <c r="AS1672" s="24">
        <f t="shared" si="411"/>
        <v>182051.16878815094</v>
      </c>
      <c r="AT1672" t="s">
        <v>134</v>
      </c>
      <c r="AU1672" t="s">
        <v>134</v>
      </c>
      <c r="AV1672" t="s">
        <v>135</v>
      </c>
      <c r="AW1672">
        <v>90129</v>
      </c>
      <c r="BE1672">
        <v>1</v>
      </c>
    </row>
    <row r="1673" spans="3:57" x14ac:dyDescent="0.2">
      <c r="C1673" t="s">
        <v>4803</v>
      </c>
      <c r="E1673" t="s">
        <v>268</v>
      </c>
      <c r="F1673" t="s">
        <v>269</v>
      </c>
      <c r="G1673" t="s">
        <v>270</v>
      </c>
      <c r="J1673" t="s">
        <v>4708</v>
      </c>
      <c r="L1673" t="s">
        <v>4667</v>
      </c>
      <c r="M1673" t="s">
        <v>3984</v>
      </c>
      <c r="N1673" t="s">
        <v>4668</v>
      </c>
      <c r="O1673" t="s">
        <v>98</v>
      </c>
      <c r="P1673" t="s">
        <v>4804</v>
      </c>
      <c r="Q1673">
        <v>28</v>
      </c>
      <c r="S1673" s="3">
        <v>76569.666666666672</v>
      </c>
      <c r="W1673" s="3">
        <v>1720.4246794871794</v>
      </c>
      <c r="X1673" s="3">
        <v>779.31414814814855</v>
      </c>
      <c r="Y1673" s="22">
        <v>178.92416666666668</v>
      </c>
      <c r="Z1673" s="32">
        <v>75</v>
      </c>
      <c r="AB1673" s="3">
        <v>7333.1426315266099</v>
      </c>
      <c r="AC1673" s="3">
        <v>4460.3751415326506</v>
      </c>
      <c r="AD1673" s="3">
        <f t="shared" si="407"/>
        <v>91116.847434027921</v>
      </c>
      <c r="AE1673" s="3">
        <v>4154.166666666667</v>
      </c>
      <c r="AG1673" s="3">
        <f t="shared" si="408"/>
        <v>95271.014100694592</v>
      </c>
      <c r="AM1673">
        <v>0.05</v>
      </c>
      <c r="AN1673" s="3">
        <f t="shared" si="409"/>
        <v>95271.014100694592</v>
      </c>
      <c r="AO1673" s="3">
        <v>4763.5507050347296</v>
      </c>
      <c r="AP1673" s="3">
        <v>29700</v>
      </c>
      <c r="AQ1673" s="3">
        <v>1485</v>
      </c>
      <c r="AR1673" s="3">
        <f t="shared" si="410"/>
        <v>131219.56480572931</v>
      </c>
      <c r="AS1673" s="24">
        <f t="shared" si="411"/>
        <v>124971.01410069459</v>
      </c>
      <c r="AT1673" t="s">
        <v>134</v>
      </c>
      <c r="AU1673" t="s">
        <v>134</v>
      </c>
      <c r="AV1673" t="s">
        <v>135</v>
      </c>
      <c r="AW1673">
        <v>38542</v>
      </c>
      <c r="BE1673">
        <v>1</v>
      </c>
    </row>
    <row r="1674" spans="3:57" x14ac:dyDescent="0.2">
      <c r="C1674" t="s">
        <v>4803</v>
      </c>
      <c r="E1674" t="s">
        <v>271</v>
      </c>
      <c r="F1674" t="s">
        <v>272</v>
      </c>
      <c r="G1674" t="s">
        <v>273</v>
      </c>
      <c r="J1674" t="s">
        <v>151</v>
      </c>
      <c r="L1674" t="s">
        <v>4667</v>
      </c>
      <c r="M1674" t="s">
        <v>3984</v>
      </c>
      <c r="N1674" t="s">
        <v>4668</v>
      </c>
      <c r="O1674" t="s">
        <v>98</v>
      </c>
      <c r="P1674" t="s">
        <v>4804</v>
      </c>
      <c r="Q1674">
        <v>28</v>
      </c>
      <c r="S1674" s="3">
        <v>150649.25</v>
      </c>
      <c r="W1674" s="3">
        <v>3501.1858974358979</v>
      </c>
      <c r="X1674" s="3">
        <v>0</v>
      </c>
      <c r="Y1674" s="22">
        <v>364.12333333333339</v>
      </c>
      <c r="Z1674" s="32">
        <v>75</v>
      </c>
      <c r="AB1674" s="3">
        <v>0</v>
      </c>
      <c r="AC1674" s="3">
        <v>4460.3751415326506</v>
      </c>
      <c r="AD1674" s="3">
        <f t="shared" si="407"/>
        <v>159049.93437230188</v>
      </c>
      <c r="AE1674" s="3">
        <v>4154.166666666667</v>
      </c>
      <c r="AG1674" s="3">
        <f t="shared" si="408"/>
        <v>163204.10103896854</v>
      </c>
      <c r="AM1674">
        <v>0.05</v>
      </c>
      <c r="AN1674" s="3">
        <f t="shared" si="409"/>
        <v>163204.10103896854</v>
      </c>
      <c r="AO1674" s="3">
        <v>8160.2050519484274</v>
      </c>
      <c r="AP1674" s="3">
        <v>29700</v>
      </c>
      <c r="AQ1674" s="3">
        <v>1485</v>
      </c>
      <c r="AR1674" s="3">
        <f t="shared" si="410"/>
        <v>202549.30609091697</v>
      </c>
      <c r="AS1674" s="24">
        <f t="shared" si="411"/>
        <v>192904.10103896854</v>
      </c>
      <c r="AT1674" t="s">
        <v>134</v>
      </c>
      <c r="AU1674" t="s">
        <v>134</v>
      </c>
      <c r="AV1674" t="s">
        <v>135</v>
      </c>
      <c r="AW1674">
        <v>35879</v>
      </c>
      <c r="BE1674">
        <v>1</v>
      </c>
    </row>
    <row r="1675" spans="3:57" x14ac:dyDescent="0.2">
      <c r="C1675" t="s">
        <v>4803</v>
      </c>
      <c r="E1675" t="s">
        <v>274</v>
      </c>
      <c r="F1675" t="s">
        <v>275</v>
      </c>
      <c r="G1675" t="s">
        <v>276</v>
      </c>
      <c r="J1675" t="s">
        <v>4697</v>
      </c>
      <c r="L1675" t="s">
        <v>4703</v>
      </c>
      <c r="M1675" t="s">
        <v>293</v>
      </c>
      <c r="N1675" t="s">
        <v>4668</v>
      </c>
      <c r="O1675" t="s">
        <v>98</v>
      </c>
      <c r="P1675" t="s">
        <v>4804</v>
      </c>
      <c r="Q1675">
        <v>28</v>
      </c>
      <c r="S1675" s="3">
        <v>75246.5</v>
      </c>
      <c r="W1675" s="3">
        <v>1688.6177884615383</v>
      </c>
      <c r="X1675" s="3">
        <v>975.64583333333337</v>
      </c>
      <c r="Y1675" s="22">
        <v>175.61625000000001</v>
      </c>
      <c r="Z1675" s="32">
        <v>75</v>
      </c>
      <c r="AB1675" s="3">
        <v>0</v>
      </c>
      <c r="AC1675" s="3">
        <v>4460.3751415326506</v>
      </c>
      <c r="AD1675" s="3">
        <f t="shared" si="407"/>
        <v>82621.755013327522</v>
      </c>
      <c r="AE1675" s="3">
        <v>5687.5</v>
      </c>
      <c r="AG1675" s="3">
        <f t="shared" si="408"/>
        <v>88309.255013327522</v>
      </c>
      <c r="AJ1675" s="3">
        <v>7641.968773833004</v>
      </c>
      <c r="AK1675" t="s">
        <v>197</v>
      </c>
      <c r="AL1675" t="s">
        <v>198</v>
      </c>
      <c r="AM1675">
        <v>8.5000000000000006E-2</v>
      </c>
      <c r="AN1675" s="3">
        <f t="shared" si="409"/>
        <v>95951.223787160532</v>
      </c>
      <c r="AO1675" s="3">
        <v>8155.8540219086462</v>
      </c>
      <c r="AP1675" s="3">
        <v>29700</v>
      </c>
      <c r="AQ1675" s="3">
        <v>2524.5</v>
      </c>
      <c r="AR1675" s="3">
        <f t="shared" si="410"/>
        <v>136331.57780906919</v>
      </c>
      <c r="AS1675" s="24">
        <f t="shared" si="411"/>
        <v>125651.22378716053</v>
      </c>
      <c r="AT1675" t="s">
        <v>134</v>
      </c>
      <c r="AU1675" t="s">
        <v>134</v>
      </c>
      <c r="AV1675" t="s">
        <v>135</v>
      </c>
      <c r="AW1675">
        <v>34752</v>
      </c>
      <c r="BE1675">
        <v>1</v>
      </c>
    </row>
    <row r="1676" spans="3:57" x14ac:dyDescent="0.2">
      <c r="C1676" t="s">
        <v>4803</v>
      </c>
      <c r="E1676" t="s">
        <v>277</v>
      </c>
      <c r="F1676" t="s">
        <v>278</v>
      </c>
      <c r="G1676" t="s">
        <v>279</v>
      </c>
      <c r="J1676" t="s">
        <v>4702</v>
      </c>
      <c r="L1676" t="s">
        <v>4667</v>
      </c>
      <c r="M1676" t="s">
        <v>3984</v>
      </c>
      <c r="N1676" t="s">
        <v>4668</v>
      </c>
      <c r="O1676" t="s">
        <v>98</v>
      </c>
      <c r="P1676" t="s">
        <v>4804</v>
      </c>
      <c r="Q1676">
        <v>28</v>
      </c>
      <c r="S1676" s="3">
        <v>86101.833333333328</v>
      </c>
      <c r="W1676" s="3">
        <v>1949.563301282051</v>
      </c>
      <c r="X1676" s="3">
        <v>1126.4143518518517</v>
      </c>
      <c r="Y1676" s="22">
        <v>202.75458333333333</v>
      </c>
      <c r="Z1676" s="32">
        <v>75</v>
      </c>
      <c r="AB1676" s="3">
        <v>8308.4362589663033</v>
      </c>
      <c r="AC1676" s="3">
        <v>4460.3751415326506</v>
      </c>
      <c r="AD1676" s="3">
        <f t="shared" si="407"/>
        <v>102224.37697029952</v>
      </c>
      <c r="AE1676" s="3">
        <v>4154.166666666667</v>
      </c>
      <c r="AG1676" s="3">
        <f t="shared" si="408"/>
        <v>106378.54363696619</v>
      </c>
      <c r="AM1676">
        <v>0.05</v>
      </c>
      <c r="AN1676" s="3">
        <f t="shared" si="409"/>
        <v>106378.54363696619</v>
      </c>
      <c r="AO1676" s="3">
        <v>5318.9271818483103</v>
      </c>
      <c r="AP1676" s="3">
        <v>29700</v>
      </c>
      <c r="AQ1676" s="3">
        <v>1485</v>
      </c>
      <c r="AR1676" s="3">
        <f t="shared" si="410"/>
        <v>142882.4708188145</v>
      </c>
      <c r="AS1676" s="24">
        <f t="shared" si="411"/>
        <v>136078.54363696621</v>
      </c>
      <c r="AT1676" t="s">
        <v>134</v>
      </c>
      <c r="AU1676" t="s">
        <v>134</v>
      </c>
      <c r="AV1676" t="s">
        <v>135</v>
      </c>
      <c r="AW1676">
        <v>19883</v>
      </c>
      <c r="BE1676">
        <v>1</v>
      </c>
    </row>
    <row r="1677" spans="3:57" x14ac:dyDescent="0.2">
      <c r="C1677" t="s">
        <v>4803</v>
      </c>
      <c r="E1677" t="s">
        <v>280</v>
      </c>
      <c r="F1677" t="s">
        <v>281</v>
      </c>
      <c r="G1677" t="s">
        <v>282</v>
      </c>
      <c r="J1677" t="s">
        <v>4702</v>
      </c>
      <c r="L1677" t="s">
        <v>4667</v>
      </c>
      <c r="M1677" t="s">
        <v>3984</v>
      </c>
      <c r="N1677" t="s">
        <v>4668</v>
      </c>
      <c r="O1677" t="s">
        <v>98</v>
      </c>
      <c r="P1677" t="s">
        <v>4804</v>
      </c>
      <c r="Q1677">
        <v>28</v>
      </c>
      <c r="S1677" s="3">
        <v>75848.5</v>
      </c>
      <c r="W1677" s="3">
        <v>1703.0889423076924</v>
      </c>
      <c r="X1677" s="3">
        <v>704.54897222222178</v>
      </c>
      <c r="Y1677" s="22">
        <v>177.12125</v>
      </c>
      <c r="Z1677" s="32">
        <v>75</v>
      </c>
      <c r="AB1677" s="3">
        <v>7257.3319924189027</v>
      </c>
      <c r="AC1677" s="3">
        <v>4460.3751415326506</v>
      </c>
      <c r="AD1677" s="3">
        <f t="shared" si="407"/>
        <v>90225.966298481464</v>
      </c>
      <c r="AE1677" s="3">
        <v>4154.166666666667</v>
      </c>
      <c r="AG1677" s="3">
        <f t="shared" si="408"/>
        <v>94380.132965148136</v>
      </c>
      <c r="AM1677">
        <v>0.05</v>
      </c>
      <c r="AN1677" s="3">
        <f t="shared" si="409"/>
        <v>94380.132965148136</v>
      </c>
      <c r="AO1677" s="3">
        <v>4719.0066482574066</v>
      </c>
      <c r="AP1677" s="3">
        <v>29700</v>
      </c>
      <c r="AQ1677" s="3">
        <v>1485</v>
      </c>
      <c r="AR1677" s="3">
        <f t="shared" si="410"/>
        <v>130284.13961340554</v>
      </c>
      <c r="AS1677" s="24">
        <f t="shared" si="411"/>
        <v>124080.13296514814</v>
      </c>
      <c r="AT1677" t="s">
        <v>134</v>
      </c>
      <c r="AU1677" t="s">
        <v>134</v>
      </c>
      <c r="AV1677" t="s">
        <v>135</v>
      </c>
      <c r="AW1677">
        <v>38542</v>
      </c>
      <c r="BE1677">
        <v>1</v>
      </c>
    </row>
    <row r="1678" spans="3:57" x14ac:dyDescent="0.2">
      <c r="C1678" t="s">
        <v>4803</v>
      </c>
      <c r="E1678" t="s">
        <v>283</v>
      </c>
      <c r="F1678" t="s">
        <v>284</v>
      </c>
      <c r="G1678" t="s">
        <v>285</v>
      </c>
      <c r="J1678" t="s">
        <v>151</v>
      </c>
      <c r="L1678" t="s">
        <v>4667</v>
      </c>
      <c r="M1678" t="s">
        <v>3984</v>
      </c>
      <c r="N1678" t="s">
        <v>4668</v>
      </c>
      <c r="O1678" t="s">
        <v>98</v>
      </c>
      <c r="P1678" t="s">
        <v>4804</v>
      </c>
      <c r="Q1678">
        <v>28</v>
      </c>
      <c r="S1678" s="3">
        <v>134453.75</v>
      </c>
      <c r="W1678" s="3">
        <v>3111.8709935897436</v>
      </c>
      <c r="X1678" s="3">
        <v>0</v>
      </c>
      <c r="Y1678" s="22">
        <v>323.63458333333335</v>
      </c>
      <c r="Z1678" s="32">
        <v>75</v>
      </c>
      <c r="AB1678" s="3">
        <v>6146.8085763005947</v>
      </c>
      <c r="AC1678" s="3">
        <v>4460.3751415326506</v>
      </c>
      <c r="AD1678" s="3">
        <f t="shared" si="407"/>
        <v>148571.43929475633</v>
      </c>
      <c r="AE1678" s="3">
        <v>4154.166666666667</v>
      </c>
      <c r="AG1678" s="3">
        <f t="shared" si="408"/>
        <v>152725.60596142299</v>
      </c>
      <c r="AM1678">
        <v>0.05</v>
      </c>
      <c r="AN1678" s="3">
        <f t="shared" si="409"/>
        <v>152725.60596142299</v>
      </c>
      <c r="AO1678" s="3">
        <v>7636.2802980711494</v>
      </c>
      <c r="AP1678" s="3">
        <v>29700</v>
      </c>
      <c r="AQ1678" s="3">
        <v>1485</v>
      </c>
      <c r="AR1678" s="3">
        <f t="shared" si="410"/>
        <v>191546.88625949415</v>
      </c>
      <c r="AS1678" s="24">
        <f t="shared" si="411"/>
        <v>182425.60596142299</v>
      </c>
      <c r="AT1678" t="s">
        <v>134</v>
      </c>
      <c r="AU1678" t="s">
        <v>134</v>
      </c>
      <c r="AV1678" t="s">
        <v>135</v>
      </c>
      <c r="AW1678">
        <v>35880</v>
      </c>
      <c r="BE1678">
        <v>1</v>
      </c>
    </row>
    <row r="1679" spans="3:57" x14ac:dyDescent="0.2">
      <c r="C1679" t="s">
        <v>4803</v>
      </c>
      <c r="E1679" t="s">
        <v>286</v>
      </c>
      <c r="F1679" t="s">
        <v>287</v>
      </c>
      <c r="G1679" t="s">
        <v>288</v>
      </c>
      <c r="J1679" t="s">
        <v>4697</v>
      </c>
      <c r="L1679" t="s">
        <v>4703</v>
      </c>
      <c r="M1679" t="s">
        <v>293</v>
      </c>
      <c r="N1679" t="s">
        <v>4668</v>
      </c>
      <c r="O1679" t="s">
        <v>98</v>
      </c>
      <c r="P1679" t="s">
        <v>4804</v>
      </c>
      <c r="Q1679">
        <v>28</v>
      </c>
      <c r="S1679" s="3">
        <v>108880.16666666667</v>
      </c>
      <c r="W1679" s="3">
        <v>2497.1193910256411</v>
      </c>
      <c r="X1679" s="3">
        <v>1442.7800925925926</v>
      </c>
      <c r="Y1679" s="22">
        <v>259.70041666666668</v>
      </c>
      <c r="Z1679" s="32">
        <v>75</v>
      </c>
      <c r="AB1679" s="3">
        <v>0</v>
      </c>
      <c r="AC1679" s="3">
        <v>4460.3751415326506</v>
      </c>
      <c r="AD1679" s="3">
        <f t="shared" si="407"/>
        <v>117615.14170848424</v>
      </c>
      <c r="AE1679" s="3">
        <v>5687.5</v>
      </c>
      <c r="AG1679" s="3">
        <f t="shared" si="408"/>
        <v>123302.64170848424</v>
      </c>
      <c r="AJ1679" s="3">
        <v>4292.2455565959208</v>
      </c>
      <c r="AK1679" t="s">
        <v>289</v>
      </c>
      <c r="AL1679" t="s">
        <v>290</v>
      </c>
      <c r="AM1679">
        <v>8.5000000000000006E-2</v>
      </c>
      <c r="AN1679" s="3">
        <f t="shared" si="409"/>
        <v>127594.88726508016</v>
      </c>
      <c r="AO1679" s="3">
        <v>10845.565417531814</v>
      </c>
      <c r="AP1679" s="3">
        <v>29700</v>
      </c>
      <c r="AQ1679" s="3">
        <v>2524.5</v>
      </c>
      <c r="AR1679" s="3">
        <f t="shared" si="410"/>
        <v>170664.95268261197</v>
      </c>
      <c r="AS1679" s="24">
        <f t="shared" si="411"/>
        <v>157294.88726508018</v>
      </c>
      <c r="AT1679" t="s">
        <v>134</v>
      </c>
      <c r="AU1679" t="s">
        <v>134</v>
      </c>
      <c r="AV1679" t="s">
        <v>135</v>
      </c>
      <c r="AW1679">
        <v>90294</v>
      </c>
      <c r="BE1679">
        <v>1</v>
      </c>
    </row>
    <row r="1680" spans="3:57" x14ac:dyDescent="0.2">
      <c r="C1680" t="s">
        <v>4803</v>
      </c>
      <c r="E1680" t="s">
        <v>291</v>
      </c>
      <c r="F1680" t="s">
        <v>292</v>
      </c>
      <c r="G1680" t="s">
        <v>293</v>
      </c>
      <c r="J1680" t="s">
        <v>4823</v>
      </c>
      <c r="L1680" t="s">
        <v>4703</v>
      </c>
      <c r="M1680" t="s">
        <v>295</v>
      </c>
      <c r="N1680" t="s">
        <v>4668</v>
      </c>
      <c r="O1680" t="s">
        <v>294</v>
      </c>
      <c r="P1680" t="s">
        <v>4804</v>
      </c>
      <c r="Q1680">
        <v>28</v>
      </c>
      <c r="S1680" s="3">
        <v>1571623.8333333333</v>
      </c>
      <c r="U1680" s="3">
        <v>345757.24333333335</v>
      </c>
      <c r="W1680" s="3">
        <v>37779.41907051282</v>
      </c>
      <c r="X1680" s="3">
        <v>0</v>
      </c>
      <c r="Y1680" s="22">
        <v>3929.0595833333332</v>
      </c>
      <c r="Z1680" s="32">
        <v>75</v>
      </c>
      <c r="AB1680" s="3">
        <v>151346.72076567324</v>
      </c>
      <c r="AC1680" s="3">
        <v>5460.3751415326506</v>
      </c>
      <c r="AD1680" s="3">
        <f t="shared" si="407"/>
        <v>2115971.6512277187</v>
      </c>
      <c r="AE1680" s="3">
        <v>5687.5</v>
      </c>
      <c r="AG1680" s="3">
        <f t="shared" si="408"/>
        <v>2121659.1512277187</v>
      </c>
      <c r="AM1680">
        <v>8.5000000000000006E-2</v>
      </c>
      <c r="AN1680" s="3">
        <f t="shared" si="409"/>
        <v>2121659.1512277187</v>
      </c>
      <c r="AO1680" s="3">
        <v>180341.0278543561</v>
      </c>
      <c r="AP1680" s="3">
        <v>29700</v>
      </c>
      <c r="AQ1680" s="3">
        <v>2524.5</v>
      </c>
      <c r="AR1680" s="3">
        <f t="shared" si="410"/>
        <v>2334224.6790820747</v>
      </c>
      <c r="AS1680" s="24">
        <f t="shared" si="411"/>
        <v>2151359.1512277187</v>
      </c>
      <c r="AT1680" t="s">
        <v>134</v>
      </c>
      <c r="AU1680" t="s">
        <v>297</v>
      </c>
      <c r="AV1680" t="s">
        <v>174</v>
      </c>
      <c r="AW1680">
        <v>90217</v>
      </c>
      <c r="BE1680">
        <v>1</v>
      </c>
    </row>
    <row r="1681" spans="3:57" x14ac:dyDescent="0.2">
      <c r="C1681" t="s">
        <v>4803</v>
      </c>
      <c r="E1681" t="s">
        <v>299</v>
      </c>
      <c r="F1681" t="s">
        <v>300</v>
      </c>
      <c r="G1681" t="s">
        <v>301</v>
      </c>
      <c r="J1681" t="s">
        <v>4702</v>
      </c>
      <c r="L1681" t="s">
        <v>4683</v>
      </c>
      <c r="M1681" t="s">
        <v>4824</v>
      </c>
      <c r="N1681" t="s">
        <v>4668</v>
      </c>
      <c r="O1681" t="s">
        <v>98</v>
      </c>
      <c r="P1681" t="s">
        <v>4804</v>
      </c>
      <c r="Q1681">
        <v>28</v>
      </c>
      <c r="S1681" s="3">
        <v>77322</v>
      </c>
      <c r="W1681" s="3">
        <v>1738.5096153846155</v>
      </c>
      <c r="X1681" s="3">
        <v>0</v>
      </c>
      <c r="Y1681" s="22">
        <v>180.80500000000001</v>
      </c>
      <c r="Z1681" s="32">
        <v>75</v>
      </c>
      <c r="AB1681" s="3">
        <v>0</v>
      </c>
      <c r="AC1681" s="3">
        <v>5460.3751415326506</v>
      </c>
      <c r="AD1681" s="3">
        <f t="shared" si="407"/>
        <v>84776.689756917258</v>
      </c>
      <c r="AE1681" s="3">
        <v>0</v>
      </c>
      <c r="AG1681" s="3">
        <f t="shared" si="408"/>
        <v>84776.689756917258</v>
      </c>
      <c r="AM1681">
        <v>0</v>
      </c>
      <c r="AN1681" s="3">
        <f t="shared" si="409"/>
        <v>84776.689756917258</v>
      </c>
      <c r="AO1681" s="3">
        <v>0</v>
      </c>
      <c r="AP1681" s="3">
        <v>29700</v>
      </c>
      <c r="AQ1681" s="3">
        <v>0</v>
      </c>
      <c r="AR1681" s="3">
        <f t="shared" si="410"/>
        <v>114476.68975691726</v>
      </c>
      <c r="AS1681" s="24">
        <f t="shared" si="411"/>
        <v>114476.68975691726</v>
      </c>
      <c r="AT1681" t="s">
        <v>4725</v>
      </c>
      <c r="AU1681" t="s">
        <v>174</v>
      </c>
      <c r="AV1681" t="s">
        <v>174</v>
      </c>
      <c r="AW1681" t="s">
        <v>4693</v>
      </c>
      <c r="BE1681">
        <v>1</v>
      </c>
    </row>
    <row r="1682" spans="3:57" x14ac:dyDescent="0.2">
      <c r="C1682" t="s">
        <v>4803</v>
      </c>
      <c r="E1682" t="s">
        <v>303</v>
      </c>
      <c r="F1682" t="s">
        <v>304</v>
      </c>
      <c r="G1682" t="s">
        <v>305</v>
      </c>
      <c r="J1682" t="s">
        <v>4708</v>
      </c>
      <c r="L1682" t="s">
        <v>4667</v>
      </c>
      <c r="M1682" t="s">
        <v>3984</v>
      </c>
      <c r="N1682" t="s">
        <v>4668</v>
      </c>
      <c r="O1682" t="s">
        <v>98</v>
      </c>
      <c r="P1682" t="s">
        <v>4804</v>
      </c>
      <c r="Q1682">
        <v>28</v>
      </c>
      <c r="S1682" s="3">
        <v>82099.583333333328</v>
      </c>
      <c r="W1682" s="3">
        <v>1853.3573717948721</v>
      </c>
      <c r="X1682" s="3">
        <v>1070.8287037037037</v>
      </c>
      <c r="Y1682" s="22">
        <v>192.7491666666667</v>
      </c>
      <c r="Z1682" s="32">
        <v>75</v>
      </c>
      <c r="AB1682" s="3">
        <v>0</v>
      </c>
      <c r="AC1682" s="3">
        <v>4460.3751415326506</v>
      </c>
      <c r="AD1682" s="3">
        <f t="shared" si="407"/>
        <v>89751.893717031227</v>
      </c>
      <c r="AE1682" s="3">
        <v>4154.166666666667</v>
      </c>
      <c r="AG1682" s="3">
        <f t="shared" si="408"/>
        <v>93906.060383697899</v>
      </c>
      <c r="AM1682">
        <v>0.05</v>
      </c>
      <c r="AN1682" s="3">
        <f t="shared" si="409"/>
        <v>93906.060383697899</v>
      </c>
      <c r="AO1682" s="3">
        <v>4695.3030191848948</v>
      </c>
      <c r="AP1682" s="3">
        <v>29700</v>
      </c>
      <c r="AQ1682" s="3">
        <v>1485</v>
      </c>
      <c r="AR1682" s="3">
        <f t="shared" si="410"/>
        <v>129786.36340288279</v>
      </c>
      <c r="AS1682" s="24">
        <f t="shared" si="411"/>
        <v>123606.0603836979</v>
      </c>
      <c r="AT1682" t="s">
        <v>134</v>
      </c>
      <c r="AU1682" t="s">
        <v>134</v>
      </c>
      <c r="AV1682" t="s">
        <v>135</v>
      </c>
      <c r="AW1682">
        <v>35070</v>
      </c>
      <c r="BE1682">
        <v>1</v>
      </c>
    </row>
    <row r="1683" spans="3:57" x14ac:dyDescent="0.2">
      <c r="C1683" t="s">
        <v>4803</v>
      </c>
      <c r="E1683" t="s">
        <v>306</v>
      </c>
      <c r="F1683" t="s">
        <v>307</v>
      </c>
      <c r="G1683" t="s">
        <v>308</v>
      </c>
      <c r="J1683" t="s">
        <v>4708</v>
      </c>
      <c r="L1683" t="s">
        <v>4667</v>
      </c>
      <c r="M1683" t="s">
        <v>3984</v>
      </c>
      <c r="N1683" t="s">
        <v>4668</v>
      </c>
      <c r="O1683" t="s">
        <v>98</v>
      </c>
      <c r="P1683" t="s">
        <v>4804</v>
      </c>
      <c r="Q1683">
        <v>28</v>
      </c>
      <c r="S1683" s="3">
        <v>63105.500000000007</v>
      </c>
      <c r="W1683" s="3">
        <v>1396.7668269230769</v>
      </c>
      <c r="X1683" s="3">
        <v>0</v>
      </c>
      <c r="Y1683" s="22">
        <v>145.26375000000002</v>
      </c>
      <c r="Z1683" s="32">
        <v>75</v>
      </c>
      <c r="AB1683" s="3">
        <v>0</v>
      </c>
      <c r="AC1683" s="3">
        <v>4460.3751415326506</v>
      </c>
      <c r="AD1683" s="3">
        <f t="shared" si="407"/>
        <v>69182.905718455731</v>
      </c>
      <c r="AE1683" s="3">
        <v>4154.166666666667</v>
      </c>
      <c r="AG1683" s="3">
        <f t="shared" si="408"/>
        <v>73337.072385122403</v>
      </c>
      <c r="AM1683">
        <v>0.05</v>
      </c>
      <c r="AN1683" s="3">
        <f t="shared" si="409"/>
        <v>73337.072385122403</v>
      </c>
      <c r="AO1683" s="3">
        <v>3666.8536192561205</v>
      </c>
      <c r="AP1683" s="3">
        <v>29700</v>
      </c>
      <c r="AQ1683" s="3">
        <v>1485</v>
      </c>
      <c r="AR1683" s="3">
        <f t="shared" si="410"/>
        <v>108188.92600437852</v>
      </c>
      <c r="AS1683" s="24">
        <f t="shared" si="411"/>
        <v>103037.0723851224</v>
      </c>
      <c r="AT1683" t="s">
        <v>134</v>
      </c>
      <c r="AU1683" t="s">
        <v>134</v>
      </c>
      <c r="AV1683" t="s">
        <v>135</v>
      </c>
      <c r="AW1683">
        <v>35880</v>
      </c>
      <c r="BE1683">
        <v>1</v>
      </c>
    </row>
    <row r="1684" spans="3:57" x14ac:dyDescent="0.2">
      <c r="C1684" t="s">
        <v>4803</v>
      </c>
      <c r="E1684" t="s">
        <v>309</v>
      </c>
      <c r="F1684" t="s">
        <v>310</v>
      </c>
      <c r="G1684" t="s">
        <v>311</v>
      </c>
      <c r="J1684" t="s">
        <v>4697</v>
      </c>
      <c r="L1684" t="s">
        <v>4703</v>
      </c>
      <c r="M1684" t="s">
        <v>293</v>
      </c>
      <c r="N1684" t="s">
        <v>4668</v>
      </c>
      <c r="O1684" t="s">
        <v>98</v>
      </c>
      <c r="P1684" t="s">
        <v>4804</v>
      </c>
      <c r="Q1684">
        <v>28</v>
      </c>
      <c r="S1684" s="3">
        <v>103163.25</v>
      </c>
      <c r="W1684" s="3">
        <v>2359.6955128205132</v>
      </c>
      <c r="X1684" s="3">
        <v>0</v>
      </c>
      <c r="Y1684" s="22">
        <v>245.40833333333333</v>
      </c>
      <c r="Z1684" s="32">
        <v>75</v>
      </c>
      <c r="AB1684" s="3">
        <v>0</v>
      </c>
      <c r="AC1684" s="3">
        <v>4460.3751415326506</v>
      </c>
      <c r="AD1684" s="3">
        <f t="shared" si="407"/>
        <v>110303.72898768651</v>
      </c>
      <c r="AE1684" s="3">
        <v>5687.5</v>
      </c>
      <c r="AG1684" s="3">
        <f t="shared" si="408"/>
        <v>115991.22898768651</v>
      </c>
      <c r="AJ1684" s="3">
        <v>4292.2455565959208</v>
      </c>
      <c r="AK1684" t="s">
        <v>289</v>
      </c>
      <c r="AL1684" t="s">
        <v>290</v>
      </c>
      <c r="AM1684">
        <v>8.5000000000000006E-2</v>
      </c>
      <c r="AN1684" s="3">
        <f t="shared" si="409"/>
        <v>120283.47454428244</v>
      </c>
      <c r="AO1684" s="3">
        <v>10224.095336264008</v>
      </c>
      <c r="AP1684" s="3">
        <v>29700</v>
      </c>
      <c r="AQ1684" s="3">
        <v>2524.5</v>
      </c>
      <c r="AR1684" s="3">
        <f t="shared" si="410"/>
        <v>162732.06988054645</v>
      </c>
      <c r="AS1684" s="24">
        <f t="shared" si="411"/>
        <v>149983.47454428242</v>
      </c>
      <c r="AT1684" t="s">
        <v>134</v>
      </c>
      <c r="AU1684" t="s">
        <v>134</v>
      </c>
      <c r="AV1684" t="s">
        <v>135</v>
      </c>
      <c r="AW1684">
        <v>90242</v>
      </c>
      <c r="BE1684">
        <v>1</v>
      </c>
    </row>
    <row r="1685" spans="3:57" x14ac:dyDescent="0.2">
      <c r="C1685" t="s">
        <v>4803</v>
      </c>
      <c r="E1685" t="s">
        <v>313</v>
      </c>
      <c r="F1685" t="s">
        <v>314</v>
      </c>
      <c r="G1685" t="s">
        <v>315</v>
      </c>
      <c r="J1685" t="s">
        <v>4697</v>
      </c>
      <c r="L1685" t="s">
        <v>4703</v>
      </c>
      <c r="M1685" t="s">
        <v>293</v>
      </c>
      <c r="N1685" t="s">
        <v>4668</v>
      </c>
      <c r="O1685" t="s">
        <v>98</v>
      </c>
      <c r="P1685" t="s">
        <v>4804</v>
      </c>
      <c r="Q1685">
        <v>28</v>
      </c>
      <c r="S1685" s="3">
        <v>101137.75</v>
      </c>
      <c r="W1685" s="3">
        <v>2311.0056089743589</v>
      </c>
      <c r="X1685" s="3">
        <v>0</v>
      </c>
      <c r="Y1685" s="22">
        <v>240.34458333333333</v>
      </c>
      <c r="Z1685" s="32">
        <v>75</v>
      </c>
      <c r="AB1685" s="3">
        <v>0</v>
      </c>
      <c r="AC1685" s="3">
        <v>4460.3751415326506</v>
      </c>
      <c r="AD1685" s="3">
        <f t="shared" si="407"/>
        <v>108224.47533384035</v>
      </c>
      <c r="AE1685" s="3">
        <v>5687.5</v>
      </c>
      <c r="AG1685" s="3">
        <f t="shared" si="408"/>
        <v>113911.97533384035</v>
      </c>
      <c r="AJ1685" s="3">
        <v>6263.2559860715419</v>
      </c>
      <c r="AK1685" t="s">
        <v>229</v>
      </c>
      <c r="AL1685" t="s">
        <v>230</v>
      </c>
      <c r="AM1685">
        <v>8.5000000000000006E-2</v>
      </c>
      <c r="AN1685" s="3">
        <f t="shared" si="409"/>
        <v>120175.23131991189</v>
      </c>
      <c r="AO1685" s="3">
        <v>10214.894662192512</v>
      </c>
      <c r="AP1685" s="3">
        <v>29700</v>
      </c>
      <c r="AQ1685" s="3">
        <v>2524.5</v>
      </c>
      <c r="AR1685" s="3">
        <f t="shared" si="410"/>
        <v>162614.62598210439</v>
      </c>
      <c r="AS1685" s="24">
        <f t="shared" si="411"/>
        <v>149875.23131991189</v>
      </c>
      <c r="AT1685" t="s">
        <v>134</v>
      </c>
      <c r="AU1685" t="s">
        <v>134</v>
      </c>
      <c r="AV1685" t="s">
        <v>135</v>
      </c>
      <c r="AW1685">
        <v>14684</v>
      </c>
      <c r="BE1685">
        <v>1</v>
      </c>
    </row>
    <row r="1686" spans="3:57" x14ac:dyDescent="0.2">
      <c r="C1686" t="s">
        <v>4803</v>
      </c>
      <c r="E1686" t="s">
        <v>316</v>
      </c>
      <c r="F1686" t="s">
        <v>317</v>
      </c>
      <c r="G1686" t="s">
        <v>318</v>
      </c>
      <c r="J1686" t="s">
        <v>4702</v>
      </c>
      <c r="L1686" t="s">
        <v>4703</v>
      </c>
      <c r="M1686" t="s">
        <v>293</v>
      </c>
      <c r="N1686" t="s">
        <v>4668</v>
      </c>
      <c r="O1686" t="s">
        <v>98</v>
      </c>
      <c r="P1686" t="s">
        <v>4804</v>
      </c>
      <c r="Q1686">
        <v>28</v>
      </c>
      <c r="S1686" s="3">
        <v>85224.666666666672</v>
      </c>
      <c r="W1686" s="3">
        <v>1928.4775641025642</v>
      </c>
      <c r="X1686" s="3">
        <v>947.09675925925933</v>
      </c>
      <c r="Y1686" s="22">
        <v>200.5616666666667</v>
      </c>
      <c r="Z1686" s="32">
        <v>75</v>
      </c>
      <c r="AB1686" s="3">
        <v>0</v>
      </c>
      <c r="AC1686" s="3">
        <v>4460.3751415326506</v>
      </c>
      <c r="AD1686" s="3">
        <f t="shared" si="407"/>
        <v>92836.177798227814</v>
      </c>
      <c r="AE1686" s="3">
        <v>5687.5</v>
      </c>
      <c r="AG1686" s="3">
        <f t="shared" si="408"/>
        <v>98523.677798227814</v>
      </c>
      <c r="AJ1686" s="3">
        <v>4292.2455565959208</v>
      </c>
      <c r="AK1686" t="s">
        <v>289</v>
      </c>
      <c r="AL1686" t="s">
        <v>290</v>
      </c>
      <c r="AM1686">
        <v>8.5000000000000006E-2</v>
      </c>
      <c r="AN1686" s="3">
        <f t="shared" si="409"/>
        <v>102815.92335482374</v>
      </c>
      <c r="AO1686" s="3">
        <v>8739.353485160018</v>
      </c>
      <c r="AP1686" s="3">
        <v>29700</v>
      </c>
      <c r="AQ1686" s="3">
        <v>2524.5</v>
      </c>
      <c r="AR1686" s="3">
        <f t="shared" si="410"/>
        <v>143779.77683998377</v>
      </c>
      <c r="AS1686" s="24">
        <f t="shared" si="411"/>
        <v>132515.92335482372</v>
      </c>
      <c r="AT1686" t="s">
        <v>134</v>
      </c>
      <c r="AU1686" t="s">
        <v>134</v>
      </c>
      <c r="AV1686" t="s">
        <v>135</v>
      </c>
      <c r="AW1686">
        <v>90382</v>
      </c>
      <c r="BE1686">
        <v>1</v>
      </c>
    </row>
    <row r="1687" spans="3:57" x14ac:dyDescent="0.2">
      <c r="C1687" t="s">
        <v>4803</v>
      </c>
      <c r="E1687" t="s">
        <v>319</v>
      </c>
      <c r="F1687" t="s">
        <v>320</v>
      </c>
      <c r="G1687" t="s">
        <v>321</v>
      </c>
      <c r="J1687" t="s">
        <v>4708</v>
      </c>
      <c r="L1687" t="s">
        <v>4667</v>
      </c>
      <c r="M1687" t="s">
        <v>3984</v>
      </c>
      <c r="N1687" t="s">
        <v>4668</v>
      </c>
      <c r="O1687" t="s">
        <v>98</v>
      </c>
      <c r="P1687" t="s">
        <v>4804</v>
      </c>
      <c r="Q1687">
        <v>28</v>
      </c>
      <c r="S1687" s="3">
        <v>78075.166666666672</v>
      </c>
      <c r="W1687" s="3">
        <v>1756.6145833333333</v>
      </c>
      <c r="X1687" s="3">
        <v>0</v>
      </c>
      <c r="Y1687" s="22">
        <v>182.68791666666669</v>
      </c>
      <c r="Z1687" s="32">
        <v>75</v>
      </c>
      <c r="AB1687" s="3">
        <v>0</v>
      </c>
      <c r="AC1687" s="3">
        <v>4460.3751415326506</v>
      </c>
      <c r="AD1687" s="3">
        <f t="shared" si="407"/>
        <v>84549.844308199317</v>
      </c>
      <c r="AE1687" s="3">
        <v>4154.166666666667</v>
      </c>
      <c r="AG1687" s="3">
        <f t="shared" si="408"/>
        <v>88704.010974865989</v>
      </c>
      <c r="AM1687">
        <v>0.05</v>
      </c>
      <c r="AN1687" s="3">
        <f t="shared" si="409"/>
        <v>88704.010974865989</v>
      </c>
      <c r="AO1687" s="3">
        <v>4435.2005487432998</v>
      </c>
      <c r="AP1687" s="3">
        <v>29700</v>
      </c>
      <c r="AQ1687" s="3">
        <v>1485</v>
      </c>
      <c r="AR1687" s="3">
        <f t="shared" si="410"/>
        <v>124324.21152360929</v>
      </c>
      <c r="AS1687" s="24">
        <f t="shared" si="411"/>
        <v>118404.01097486599</v>
      </c>
      <c r="AT1687" t="s">
        <v>134</v>
      </c>
      <c r="AU1687" t="s">
        <v>134</v>
      </c>
      <c r="AV1687" t="s">
        <v>135</v>
      </c>
      <c r="AW1687">
        <v>35879</v>
      </c>
      <c r="BE1687">
        <v>1</v>
      </c>
    </row>
    <row r="1688" spans="3:57" x14ac:dyDescent="0.2">
      <c r="C1688" t="s">
        <v>4803</v>
      </c>
      <c r="E1688" t="s">
        <v>322</v>
      </c>
      <c r="F1688" t="s">
        <v>323</v>
      </c>
      <c r="G1688" t="s">
        <v>324</v>
      </c>
      <c r="J1688" t="s">
        <v>4697</v>
      </c>
      <c r="L1688" t="s">
        <v>4703</v>
      </c>
      <c r="M1688" t="s">
        <v>293</v>
      </c>
      <c r="N1688" t="s">
        <v>4668</v>
      </c>
      <c r="O1688" t="s">
        <v>98</v>
      </c>
      <c r="P1688" t="s">
        <v>4804</v>
      </c>
      <c r="Q1688">
        <v>28</v>
      </c>
      <c r="S1688" s="3">
        <v>136683.75</v>
      </c>
      <c r="W1688" s="3">
        <v>3165.4767628205132</v>
      </c>
      <c r="X1688" s="3">
        <v>1828.94212962963</v>
      </c>
      <c r="Y1688" s="22">
        <v>329.20958333333334</v>
      </c>
      <c r="Z1688" s="32">
        <v>75</v>
      </c>
      <c r="AB1688" s="3">
        <v>2048.9361921001982</v>
      </c>
      <c r="AC1688" s="3">
        <v>4460.3751415326506</v>
      </c>
      <c r="AD1688" s="3">
        <f t="shared" si="407"/>
        <v>148591.68980941633</v>
      </c>
      <c r="AE1688" s="3">
        <v>5687.5</v>
      </c>
      <c r="AG1688" s="3">
        <f t="shared" si="408"/>
        <v>154279.18980941633</v>
      </c>
      <c r="AJ1688" s="3">
        <v>6263.2559860715419</v>
      </c>
      <c r="AK1688" t="s">
        <v>229</v>
      </c>
      <c r="AL1688" t="s">
        <v>230</v>
      </c>
      <c r="AM1688">
        <v>8.5000000000000006E-2</v>
      </c>
      <c r="AN1688" s="3">
        <f t="shared" si="409"/>
        <v>160542.44579548787</v>
      </c>
      <c r="AO1688" s="3">
        <v>13646.10789261647</v>
      </c>
      <c r="AP1688" s="3">
        <v>29700</v>
      </c>
      <c r="AQ1688" s="3">
        <v>2524.5</v>
      </c>
      <c r="AR1688" s="3">
        <f t="shared" si="410"/>
        <v>206413.05368810435</v>
      </c>
      <c r="AS1688" s="24">
        <f t="shared" si="411"/>
        <v>190242.44579548787</v>
      </c>
      <c r="AT1688" t="s">
        <v>134</v>
      </c>
      <c r="AU1688" t="s">
        <v>134</v>
      </c>
      <c r="AV1688" t="s">
        <v>135</v>
      </c>
      <c r="AW1688">
        <v>90349</v>
      </c>
      <c r="BE1688">
        <v>1</v>
      </c>
    </row>
    <row r="1689" spans="3:57" x14ac:dyDescent="0.2">
      <c r="C1689" t="s">
        <v>4803</v>
      </c>
      <c r="E1689" t="s">
        <v>325</v>
      </c>
      <c r="F1689" t="s">
        <v>326</v>
      </c>
      <c r="G1689" t="s">
        <v>327</v>
      </c>
      <c r="J1689" t="s">
        <v>4708</v>
      </c>
      <c r="L1689" t="s">
        <v>4667</v>
      </c>
      <c r="M1689" t="s">
        <v>3984</v>
      </c>
      <c r="N1689" t="s">
        <v>4668</v>
      </c>
      <c r="O1689" t="s">
        <v>98</v>
      </c>
      <c r="P1689" t="s">
        <v>4804</v>
      </c>
      <c r="Q1689">
        <v>28</v>
      </c>
      <c r="S1689" s="3">
        <v>62057</v>
      </c>
      <c r="W1689" s="3">
        <v>1371.5625</v>
      </c>
      <c r="X1689" s="3">
        <v>792.45833333333337</v>
      </c>
      <c r="Y1689" s="22">
        <v>142.64250000000001</v>
      </c>
      <c r="Z1689" s="32">
        <v>75</v>
      </c>
      <c r="AB1689" s="3">
        <v>0</v>
      </c>
      <c r="AC1689" s="3">
        <v>4460.3751415326506</v>
      </c>
      <c r="AD1689" s="3">
        <f t="shared" si="407"/>
        <v>68899.038474865985</v>
      </c>
      <c r="AE1689" s="3">
        <v>4154.166666666667</v>
      </c>
      <c r="AG1689" s="3">
        <f t="shared" si="408"/>
        <v>73053.205141532657</v>
      </c>
      <c r="AM1689">
        <v>0.05</v>
      </c>
      <c r="AN1689" s="3">
        <f t="shared" si="409"/>
        <v>73053.205141532657</v>
      </c>
      <c r="AO1689" s="3">
        <v>3652.6602570766331</v>
      </c>
      <c r="AP1689" s="3">
        <v>29700</v>
      </c>
      <c r="AQ1689" s="3">
        <v>1485</v>
      </c>
      <c r="AR1689" s="3">
        <f t="shared" si="410"/>
        <v>107890.86539860928</v>
      </c>
      <c r="AS1689" s="24">
        <f t="shared" si="411"/>
        <v>102753.20514153266</v>
      </c>
      <c r="AT1689" t="s">
        <v>134</v>
      </c>
      <c r="AU1689" t="s">
        <v>134</v>
      </c>
      <c r="AV1689" t="s">
        <v>135</v>
      </c>
      <c r="AW1689">
        <v>35070</v>
      </c>
      <c r="BE1689">
        <v>1</v>
      </c>
    </row>
    <row r="1690" spans="3:57" x14ac:dyDescent="0.2">
      <c r="C1690" t="s">
        <v>4803</v>
      </c>
      <c r="E1690" t="s">
        <v>328</v>
      </c>
      <c r="F1690" t="s">
        <v>329</v>
      </c>
      <c r="G1690" t="s">
        <v>330</v>
      </c>
      <c r="J1690" t="s">
        <v>4697</v>
      </c>
      <c r="L1690" t="s">
        <v>4703</v>
      </c>
      <c r="M1690" t="s">
        <v>293</v>
      </c>
      <c r="N1690" t="s">
        <v>4668</v>
      </c>
      <c r="O1690" t="s">
        <v>98</v>
      </c>
      <c r="P1690" t="s">
        <v>4804</v>
      </c>
      <c r="Q1690">
        <v>28</v>
      </c>
      <c r="S1690" s="3">
        <v>108881.83333333333</v>
      </c>
      <c r="W1690" s="3">
        <v>2497.1594551282055</v>
      </c>
      <c r="X1690" s="3">
        <v>0</v>
      </c>
      <c r="Y1690" s="22">
        <v>259.70458333333335</v>
      </c>
      <c r="Z1690" s="32">
        <v>75</v>
      </c>
      <c r="AB1690" s="3">
        <v>0</v>
      </c>
      <c r="AC1690" s="3">
        <v>4460.3751415326506</v>
      </c>
      <c r="AD1690" s="3">
        <f t="shared" si="407"/>
        <v>116174.07251332753</v>
      </c>
      <c r="AE1690" s="3">
        <v>5687.5</v>
      </c>
      <c r="AG1690" s="3">
        <f t="shared" si="408"/>
        <v>121861.57251332753</v>
      </c>
      <c r="AJ1690" s="3">
        <v>4292.2455565959208</v>
      </c>
      <c r="AK1690" t="s">
        <v>289</v>
      </c>
      <c r="AL1690" t="s">
        <v>290</v>
      </c>
      <c r="AM1690">
        <v>8.5000000000000006E-2</v>
      </c>
      <c r="AN1690" s="3">
        <f t="shared" si="409"/>
        <v>126153.81806992345</v>
      </c>
      <c r="AO1690" s="3">
        <v>10723.074535943495</v>
      </c>
      <c r="AP1690" s="3">
        <v>29700</v>
      </c>
      <c r="AQ1690" s="3">
        <v>2524.5</v>
      </c>
      <c r="AR1690" s="3">
        <f t="shared" si="410"/>
        <v>169101.39260586695</v>
      </c>
      <c r="AS1690" s="24">
        <f t="shared" si="411"/>
        <v>155853.81806992344</v>
      </c>
      <c r="AT1690" t="s">
        <v>134</v>
      </c>
      <c r="AU1690" t="s">
        <v>134</v>
      </c>
      <c r="AV1690" t="s">
        <v>135</v>
      </c>
      <c r="AW1690">
        <v>90294</v>
      </c>
      <c r="BE1690">
        <v>1</v>
      </c>
    </row>
    <row r="1691" spans="3:57" x14ac:dyDescent="0.2">
      <c r="C1691" t="s">
        <v>4803</v>
      </c>
      <c r="E1691" t="s">
        <v>331</v>
      </c>
      <c r="F1691" t="s">
        <v>332</v>
      </c>
      <c r="G1691" t="s">
        <v>333</v>
      </c>
      <c r="J1691" t="s">
        <v>4778</v>
      </c>
      <c r="L1691" t="s">
        <v>4667</v>
      </c>
      <c r="M1691" t="s">
        <v>3984</v>
      </c>
      <c r="N1691" t="s">
        <v>4668</v>
      </c>
      <c r="O1691" t="s">
        <v>98</v>
      </c>
      <c r="P1691" t="s">
        <v>4804</v>
      </c>
      <c r="Q1691">
        <v>28</v>
      </c>
      <c r="S1691" s="3">
        <v>59648.416666666657</v>
      </c>
      <c r="W1691" s="3">
        <v>1313.6658653846155</v>
      </c>
      <c r="X1691" s="3">
        <v>759.00694444444457</v>
      </c>
      <c r="Y1691" s="22">
        <v>136.62125</v>
      </c>
      <c r="Z1691" s="32">
        <v>75</v>
      </c>
      <c r="AB1691" s="3">
        <v>0</v>
      </c>
      <c r="AC1691" s="3">
        <v>4460.3751415326506</v>
      </c>
      <c r="AD1691" s="3">
        <f t="shared" si="407"/>
        <v>66393.085868028371</v>
      </c>
      <c r="AE1691" s="3">
        <v>4154.166666666667</v>
      </c>
      <c r="AG1691" s="3">
        <f t="shared" si="408"/>
        <v>70547.252534695042</v>
      </c>
      <c r="AM1691">
        <v>0.05</v>
      </c>
      <c r="AN1691" s="3">
        <f t="shared" si="409"/>
        <v>70547.252534695042</v>
      </c>
      <c r="AO1691" s="3">
        <v>3527.3626267347522</v>
      </c>
      <c r="AP1691" s="3">
        <v>29700</v>
      </c>
      <c r="AQ1691" s="3">
        <v>1485</v>
      </c>
      <c r="AR1691" s="3">
        <f t="shared" si="410"/>
        <v>105259.6151614298</v>
      </c>
      <c r="AS1691" s="24">
        <f t="shared" si="411"/>
        <v>100247.25253469504</v>
      </c>
      <c r="AT1691" t="s">
        <v>134</v>
      </c>
      <c r="AU1691" t="s">
        <v>134</v>
      </c>
      <c r="AV1691" t="s">
        <v>135</v>
      </c>
      <c r="AW1691">
        <v>35070</v>
      </c>
      <c r="BE1691">
        <v>1</v>
      </c>
    </row>
    <row r="1692" spans="3:57" x14ac:dyDescent="0.2">
      <c r="C1692" t="s">
        <v>4803</v>
      </c>
      <c r="E1692" t="s">
        <v>334</v>
      </c>
      <c r="F1692" t="s">
        <v>335</v>
      </c>
      <c r="G1692" t="s">
        <v>336</v>
      </c>
      <c r="J1692" t="s">
        <v>4702</v>
      </c>
      <c r="L1692" t="s">
        <v>4703</v>
      </c>
      <c r="M1692" t="s">
        <v>293</v>
      </c>
      <c r="N1692" t="s">
        <v>4668</v>
      </c>
      <c r="O1692" t="s">
        <v>98</v>
      </c>
      <c r="P1692" t="s">
        <v>4804</v>
      </c>
      <c r="Q1692">
        <v>28</v>
      </c>
      <c r="S1692" s="3">
        <v>102365.58333333333</v>
      </c>
      <c r="W1692" s="3">
        <v>2340.5208333333335</v>
      </c>
      <c r="X1692" s="3">
        <v>1352.3009259259261</v>
      </c>
      <c r="Y1692" s="22">
        <v>243.41416666666669</v>
      </c>
      <c r="Z1692" s="32">
        <v>75</v>
      </c>
      <c r="AB1692" s="3">
        <v>8195.744768400793</v>
      </c>
      <c r="AC1692" s="3">
        <v>4460.3751415326506</v>
      </c>
      <c r="AD1692" s="3">
        <f t="shared" si="407"/>
        <v>119032.9391691927</v>
      </c>
      <c r="AE1692" s="3">
        <v>5687.5</v>
      </c>
      <c r="AG1692" s="3">
        <f t="shared" si="408"/>
        <v>124720.4391691927</v>
      </c>
      <c r="AJ1692" s="3">
        <v>6263.2559860715419</v>
      </c>
      <c r="AK1692" t="s">
        <v>229</v>
      </c>
      <c r="AL1692" t="s">
        <v>230</v>
      </c>
      <c r="AM1692">
        <v>8.5000000000000006E-2</v>
      </c>
      <c r="AN1692" s="3">
        <f t="shared" si="409"/>
        <v>130983.69515526424</v>
      </c>
      <c r="AO1692" s="3">
        <v>11133.614088197461</v>
      </c>
      <c r="AP1692" s="3">
        <v>29700</v>
      </c>
      <c r="AQ1692" s="3">
        <v>2524.5</v>
      </c>
      <c r="AR1692" s="3">
        <f t="shared" si="410"/>
        <v>174341.8092434617</v>
      </c>
      <c r="AS1692" s="24">
        <f t="shared" si="411"/>
        <v>160683.69515526423</v>
      </c>
      <c r="AT1692" t="s">
        <v>134</v>
      </c>
      <c r="AU1692" t="s">
        <v>134</v>
      </c>
      <c r="AV1692" t="s">
        <v>135</v>
      </c>
      <c r="AW1692">
        <v>94617</v>
      </c>
      <c r="BE1692">
        <v>1</v>
      </c>
    </row>
    <row r="1693" spans="3:57" x14ac:dyDescent="0.2">
      <c r="C1693" t="s">
        <v>4803</v>
      </c>
      <c r="E1693" t="s">
        <v>337</v>
      </c>
      <c r="F1693" t="s">
        <v>338</v>
      </c>
      <c r="G1693" t="s">
        <v>339</v>
      </c>
      <c r="J1693" t="s">
        <v>4702</v>
      </c>
      <c r="L1693" t="s">
        <v>4703</v>
      </c>
      <c r="M1693" t="s">
        <v>293</v>
      </c>
      <c r="N1693" t="s">
        <v>4668</v>
      </c>
      <c r="O1693" t="s">
        <v>98</v>
      </c>
      <c r="P1693" t="s">
        <v>4804</v>
      </c>
      <c r="Q1693">
        <v>28</v>
      </c>
      <c r="S1693" s="3">
        <v>110786.58333333333</v>
      </c>
      <c r="W1693" s="3">
        <v>2542.9487179487178</v>
      </c>
      <c r="X1693" s="3">
        <v>0</v>
      </c>
      <c r="Y1693" s="22">
        <v>264.4666666666667</v>
      </c>
      <c r="Z1693" s="32">
        <v>75</v>
      </c>
      <c r="AB1693" s="3">
        <v>9267.338396869196</v>
      </c>
      <c r="AC1693" s="3">
        <v>4460.3751415326506</v>
      </c>
      <c r="AD1693" s="3">
        <f t="shared" si="407"/>
        <v>127396.71225635055</v>
      </c>
      <c r="AE1693" s="3">
        <v>5687.5</v>
      </c>
      <c r="AG1693" s="3">
        <f t="shared" si="408"/>
        <v>133084.21225635055</v>
      </c>
      <c r="AJ1693" s="3">
        <v>6263.2559860715419</v>
      </c>
      <c r="AK1693" t="s">
        <v>229</v>
      </c>
      <c r="AL1693" t="s">
        <v>230</v>
      </c>
      <c r="AM1693">
        <v>8.5000000000000006E-2</v>
      </c>
      <c r="AN1693" s="3">
        <f t="shared" si="409"/>
        <v>139347.4682424221</v>
      </c>
      <c r="AO1693" s="3">
        <v>11844.534800605879</v>
      </c>
      <c r="AP1693" s="3">
        <v>29700</v>
      </c>
      <c r="AQ1693" s="3">
        <v>2524.5</v>
      </c>
      <c r="AR1693" s="3">
        <f t="shared" si="410"/>
        <v>183416.50304302797</v>
      </c>
      <c r="AS1693" s="24">
        <f t="shared" si="411"/>
        <v>169047.4682424221</v>
      </c>
      <c r="AT1693" t="s">
        <v>134</v>
      </c>
      <c r="AU1693" t="s">
        <v>134</v>
      </c>
      <c r="AV1693" t="s">
        <v>135</v>
      </c>
      <c r="AW1693">
        <v>90264</v>
      </c>
      <c r="BE1693">
        <v>1</v>
      </c>
    </row>
    <row r="1694" spans="3:57" x14ac:dyDescent="0.2">
      <c r="C1694" t="s">
        <v>4803</v>
      </c>
      <c r="E1694" t="s">
        <v>340</v>
      </c>
      <c r="F1694" t="s">
        <v>341</v>
      </c>
      <c r="G1694" t="s">
        <v>342</v>
      </c>
      <c r="J1694" t="s">
        <v>4697</v>
      </c>
      <c r="L1694" t="s">
        <v>4703</v>
      </c>
      <c r="M1694" t="s">
        <v>293</v>
      </c>
      <c r="N1694" t="s">
        <v>4668</v>
      </c>
      <c r="O1694" t="s">
        <v>98</v>
      </c>
      <c r="P1694" t="s">
        <v>4804</v>
      </c>
      <c r="Q1694">
        <v>28</v>
      </c>
      <c r="S1694" s="3">
        <v>96405.833333333328</v>
      </c>
      <c r="W1694" s="3">
        <v>2197.2556089743589</v>
      </c>
      <c r="X1694" s="3">
        <v>1269.525462962963</v>
      </c>
      <c r="Y1694" s="22">
        <v>228.51458333333332</v>
      </c>
      <c r="Z1694" s="32">
        <v>75</v>
      </c>
      <c r="AB1694" s="3">
        <v>0</v>
      </c>
      <c r="AC1694" s="3">
        <v>4460.3751415326506</v>
      </c>
      <c r="AD1694" s="3">
        <f t="shared" ref="AD1694:AD1757" si="412">S1694+U1694+V1694+W1694+X1694+Y1694+Z1694+AA1694+AB1694+AC1694</f>
        <v>104636.50413013664</v>
      </c>
      <c r="AE1694" s="3">
        <v>5687.5</v>
      </c>
      <c r="AG1694" s="3">
        <f t="shared" si="408"/>
        <v>110324.00413013664</v>
      </c>
      <c r="AJ1694" s="3">
        <v>4292.2455565959208</v>
      </c>
      <c r="AK1694" t="s">
        <v>289</v>
      </c>
      <c r="AL1694" t="s">
        <v>290</v>
      </c>
      <c r="AM1694">
        <v>8.5000000000000006E-2</v>
      </c>
      <c r="AN1694" s="3">
        <f t="shared" si="409"/>
        <v>114616.24968673257</v>
      </c>
      <c r="AO1694" s="3">
        <v>9742.3812233722692</v>
      </c>
      <c r="AP1694" s="3">
        <v>29700</v>
      </c>
      <c r="AQ1694" s="3">
        <v>2524.5</v>
      </c>
      <c r="AR1694" s="3">
        <f t="shared" si="410"/>
        <v>156583.13091010484</v>
      </c>
      <c r="AS1694" s="24">
        <f t="shared" si="411"/>
        <v>144316.24968673257</v>
      </c>
      <c r="AT1694" t="s">
        <v>134</v>
      </c>
      <c r="AU1694" t="s">
        <v>134</v>
      </c>
      <c r="AV1694" t="s">
        <v>135</v>
      </c>
      <c r="AW1694">
        <v>90242</v>
      </c>
      <c r="BE1694">
        <v>1</v>
      </c>
    </row>
    <row r="1695" spans="3:57" x14ac:dyDescent="0.2">
      <c r="C1695" t="s">
        <v>4803</v>
      </c>
      <c r="E1695" t="s">
        <v>343</v>
      </c>
      <c r="F1695" t="s">
        <v>344</v>
      </c>
      <c r="G1695" t="s">
        <v>345</v>
      </c>
      <c r="J1695" t="s">
        <v>4708</v>
      </c>
      <c r="L1695" t="s">
        <v>4667</v>
      </c>
      <c r="M1695" t="s">
        <v>3984</v>
      </c>
      <c r="N1695" t="s">
        <v>4668</v>
      </c>
      <c r="O1695" t="s">
        <v>98</v>
      </c>
      <c r="P1695" t="s">
        <v>4804</v>
      </c>
      <c r="Q1695">
        <v>28</v>
      </c>
      <c r="S1695" s="3">
        <v>90584.083333333328</v>
      </c>
      <c r="W1695" s="3">
        <v>2057.3116987179487</v>
      </c>
      <c r="X1695" s="3">
        <v>1055.538055555556</v>
      </c>
      <c r="Y1695" s="22">
        <v>213.96041666666667</v>
      </c>
      <c r="Z1695" s="32">
        <v>75</v>
      </c>
      <c r="AB1695" s="3">
        <v>0</v>
      </c>
      <c r="AC1695" s="3">
        <v>4460.3751415326506</v>
      </c>
      <c r="AD1695" s="3">
        <f t="shared" si="412"/>
        <v>98446.268645806165</v>
      </c>
      <c r="AE1695" s="3">
        <v>4154.166666666667</v>
      </c>
      <c r="AG1695" s="3">
        <f t="shared" ref="AG1695:AG1758" si="413">AD1695+AE1695+AF1695</f>
        <v>102600.43531247284</v>
      </c>
      <c r="AM1695">
        <v>0.05</v>
      </c>
      <c r="AN1695" s="3">
        <f t="shared" ref="AN1695:AN1758" si="414">AG1695+AH1695+AI1695+AJ1695</f>
        <v>102600.43531247284</v>
      </c>
      <c r="AO1695" s="3">
        <v>5130.0217656236418</v>
      </c>
      <c r="AP1695" s="3">
        <v>29700</v>
      </c>
      <c r="AQ1695" s="3">
        <v>1485</v>
      </c>
      <c r="AR1695" s="3">
        <f t="shared" ref="AR1695:AR1758" si="415">AN1695+AO1695+AP1695+AQ1695</f>
        <v>138915.45707809649</v>
      </c>
      <c r="AS1695" s="24">
        <f t="shared" si="411"/>
        <v>132300.43531247284</v>
      </c>
      <c r="AT1695" t="s">
        <v>134</v>
      </c>
      <c r="AU1695" t="s">
        <v>134</v>
      </c>
      <c r="AV1695" t="s">
        <v>135</v>
      </c>
      <c r="AW1695">
        <v>35879</v>
      </c>
      <c r="BE1695">
        <v>1</v>
      </c>
    </row>
    <row r="1696" spans="3:57" x14ac:dyDescent="0.2">
      <c r="C1696" t="s">
        <v>4803</v>
      </c>
      <c r="E1696" t="s">
        <v>346</v>
      </c>
      <c r="F1696" t="s">
        <v>347</v>
      </c>
      <c r="G1696" t="s">
        <v>348</v>
      </c>
      <c r="J1696" t="s">
        <v>4708</v>
      </c>
      <c r="L1696" t="s">
        <v>4667</v>
      </c>
      <c r="M1696" t="s">
        <v>3984</v>
      </c>
      <c r="N1696" t="s">
        <v>4668</v>
      </c>
      <c r="O1696" t="s">
        <v>98</v>
      </c>
      <c r="P1696" t="s">
        <v>4804</v>
      </c>
      <c r="Q1696">
        <v>28</v>
      </c>
      <c r="S1696" s="3">
        <v>66024.25</v>
      </c>
      <c r="W1696" s="3">
        <v>1587.1233974358975</v>
      </c>
      <c r="X1696" s="3">
        <v>840.89324537037044</v>
      </c>
      <c r="Y1696" s="22">
        <v>165.06083333333333</v>
      </c>
      <c r="Z1696" s="32">
        <v>75</v>
      </c>
      <c r="AB1696" s="3">
        <v>6357.8490040869156</v>
      </c>
      <c r="AC1696" s="3">
        <v>4460.3751415326506</v>
      </c>
      <c r="AD1696" s="3">
        <f t="shared" si="412"/>
        <v>79510.551621759179</v>
      </c>
      <c r="AE1696" s="3">
        <v>4154.166666666667</v>
      </c>
      <c r="AG1696" s="3">
        <f t="shared" si="413"/>
        <v>83664.718288425851</v>
      </c>
      <c r="AJ1696" s="3">
        <v>4671.4236268028844</v>
      </c>
      <c r="AK1696" t="s">
        <v>166</v>
      </c>
      <c r="AL1696" t="s">
        <v>165</v>
      </c>
      <c r="AM1696">
        <v>0.05</v>
      </c>
      <c r="AN1696" s="3">
        <f t="shared" si="414"/>
        <v>88336.141915228742</v>
      </c>
      <c r="AO1696" s="3">
        <v>4416.8070957614373</v>
      </c>
      <c r="AP1696" s="3">
        <v>29700</v>
      </c>
      <c r="AQ1696" s="3">
        <v>1485</v>
      </c>
      <c r="AR1696" s="3">
        <f t="shared" si="415"/>
        <v>123937.94901099018</v>
      </c>
      <c r="AS1696" s="24">
        <f t="shared" si="411"/>
        <v>118036.14191522874</v>
      </c>
      <c r="AT1696" t="s">
        <v>225</v>
      </c>
      <c r="AU1696" t="s">
        <v>225</v>
      </c>
      <c r="AV1696" t="s">
        <v>156</v>
      </c>
      <c r="AW1696" t="s">
        <v>4825</v>
      </c>
      <c r="BE1696">
        <v>1</v>
      </c>
    </row>
    <row r="1697" spans="3:57" x14ac:dyDescent="0.2">
      <c r="C1697" t="s">
        <v>4803</v>
      </c>
      <c r="E1697" t="s">
        <v>349</v>
      </c>
      <c r="F1697" t="s">
        <v>350</v>
      </c>
      <c r="G1697" t="s">
        <v>351</v>
      </c>
      <c r="J1697" t="s">
        <v>4708</v>
      </c>
      <c r="L1697" t="s">
        <v>4703</v>
      </c>
      <c r="M1697" t="s">
        <v>293</v>
      </c>
      <c r="N1697" t="s">
        <v>4668</v>
      </c>
      <c r="O1697" t="s">
        <v>98</v>
      </c>
      <c r="P1697" t="s">
        <v>4804</v>
      </c>
      <c r="Q1697">
        <v>28</v>
      </c>
      <c r="S1697" s="3">
        <v>70511.25</v>
      </c>
      <c r="W1697" s="3">
        <v>1574.7916666666667</v>
      </c>
      <c r="X1697" s="3">
        <v>909.87962962962968</v>
      </c>
      <c r="Y1697" s="22">
        <v>163.77833333333334</v>
      </c>
      <c r="Z1697" s="32">
        <v>75</v>
      </c>
      <c r="AB1697" s="3">
        <v>0</v>
      </c>
      <c r="AC1697" s="3">
        <v>4460.3751415326506</v>
      </c>
      <c r="AD1697" s="3">
        <f t="shared" si="412"/>
        <v>77695.074771162297</v>
      </c>
      <c r="AE1697" s="3">
        <v>5687.5</v>
      </c>
      <c r="AG1697" s="3">
        <f t="shared" si="413"/>
        <v>83382.574771162297</v>
      </c>
      <c r="AJ1697" s="3">
        <v>6107.1873780099913</v>
      </c>
      <c r="AK1697" t="s">
        <v>266</v>
      </c>
      <c r="AL1697" t="s">
        <v>267</v>
      </c>
      <c r="AM1697">
        <v>8.5000000000000006E-2</v>
      </c>
      <c r="AN1697" s="3">
        <f t="shared" si="414"/>
        <v>89489.762149172282</v>
      </c>
      <c r="AO1697" s="3">
        <v>7606.6297826796444</v>
      </c>
      <c r="AP1697" s="3">
        <v>29700</v>
      </c>
      <c r="AQ1697" s="3">
        <v>2524.5</v>
      </c>
      <c r="AR1697" s="3">
        <f t="shared" si="415"/>
        <v>129320.89193185193</v>
      </c>
      <c r="AS1697" s="24">
        <f t="shared" si="411"/>
        <v>119189.76214917228</v>
      </c>
      <c r="AT1697" t="s">
        <v>134</v>
      </c>
      <c r="AU1697" t="s">
        <v>134</v>
      </c>
      <c r="AV1697" t="s">
        <v>135</v>
      </c>
      <c r="AW1697">
        <v>90129</v>
      </c>
      <c r="BE1697">
        <v>1</v>
      </c>
    </row>
    <row r="1698" spans="3:57" x14ac:dyDescent="0.2">
      <c r="C1698" t="s">
        <v>4803</v>
      </c>
      <c r="E1698" t="s">
        <v>352</v>
      </c>
      <c r="F1698" t="s">
        <v>353</v>
      </c>
      <c r="G1698" t="s">
        <v>354</v>
      </c>
      <c r="J1698" t="s">
        <v>4778</v>
      </c>
      <c r="L1698" t="s">
        <v>4667</v>
      </c>
      <c r="M1698" t="s">
        <v>3984</v>
      </c>
      <c r="N1698" t="s">
        <v>4668</v>
      </c>
      <c r="O1698" t="s">
        <v>98</v>
      </c>
      <c r="P1698" t="s">
        <v>4804</v>
      </c>
      <c r="Q1698">
        <v>28</v>
      </c>
      <c r="S1698" s="3">
        <v>68547.583333333328</v>
      </c>
      <c r="W1698" s="3">
        <v>1567.9767628205127</v>
      </c>
      <c r="X1698" s="3">
        <v>0</v>
      </c>
      <c r="Y1698" s="22">
        <v>163.06958333333336</v>
      </c>
      <c r="Z1698" s="32">
        <v>75</v>
      </c>
      <c r="AB1698" s="3">
        <v>6109.9277248427916</v>
      </c>
      <c r="AC1698" s="3">
        <v>4460.3751415326506</v>
      </c>
      <c r="AD1698" s="3">
        <f t="shared" si="412"/>
        <v>80923.932545862626</v>
      </c>
      <c r="AE1698" s="3">
        <v>4154.166666666667</v>
      </c>
      <c r="AG1698" s="3">
        <f t="shared" si="413"/>
        <v>85078.099212529298</v>
      </c>
      <c r="AM1698">
        <v>0.05</v>
      </c>
      <c r="AN1698" s="3">
        <f t="shared" si="414"/>
        <v>85078.099212529298</v>
      </c>
      <c r="AO1698" s="3">
        <v>4253.9049606264653</v>
      </c>
      <c r="AP1698" s="3">
        <v>29700</v>
      </c>
      <c r="AQ1698" s="3">
        <v>1485</v>
      </c>
      <c r="AR1698" s="3">
        <f t="shared" si="415"/>
        <v>120517.00417315576</v>
      </c>
      <c r="AS1698" s="24">
        <f t="shared" si="411"/>
        <v>114778.0992125293</v>
      </c>
      <c r="AT1698" t="s">
        <v>225</v>
      </c>
      <c r="AU1698" t="s">
        <v>155</v>
      </c>
      <c r="AV1698" t="s">
        <v>156</v>
      </c>
      <c r="AW1698" t="s">
        <v>4810</v>
      </c>
      <c r="BE1698">
        <v>1</v>
      </c>
    </row>
    <row r="1699" spans="3:57" x14ac:dyDescent="0.2">
      <c r="C1699" t="s">
        <v>4803</v>
      </c>
      <c r="E1699" t="s">
        <v>355</v>
      </c>
      <c r="F1699" t="s">
        <v>356</v>
      </c>
      <c r="G1699" t="s">
        <v>357</v>
      </c>
      <c r="J1699" t="s">
        <v>4702</v>
      </c>
      <c r="L1699" t="s">
        <v>4703</v>
      </c>
      <c r="M1699" t="s">
        <v>293</v>
      </c>
      <c r="N1699" t="s">
        <v>4668</v>
      </c>
      <c r="O1699" t="s">
        <v>98</v>
      </c>
      <c r="P1699" t="s">
        <v>4804</v>
      </c>
      <c r="Q1699">
        <v>28</v>
      </c>
      <c r="S1699" s="3">
        <v>54394.5</v>
      </c>
      <c r="W1699" s="3">
        <v>1187.3677884615383</v>
      </c>
      <c r="X1699" s="3">
        <v>91.928652777778026</v>
      </c>
      <c r="Y1699" s="22">
        <v>123.48625</v>
      </c>
      <c r="Z1699" s="32">
        <v>75</v>
      </c>
      <c r="AB1699" s="3">
        <v>0</v>
      </c>
      <c r="AC1699" s="3">
        <v>4460.3751415326506</v>
      </c>
      <c r="AD1699" s="3">
        <f t="shared" si="412"/>
        <v>60332.657832771969</v>
      </c>
      <c r="AE1699" s="3">
        <v>5687.5</v>
      </c>
      <c r="AG1699" s="3">
        <f t="shared" si="413"/>
        <v>66020.157832771976</v>
      </c>
      <c r="AJ1699" s="3">
        <v>4292.2455565959208</v>
      </c>
      <c r="AK1699" t="s">
        <v>289</v>
      </c>
      <c r="AL1699" t="s">
        <v>290</v>
      </c>
      <c r="AM1699">
        <v>8.5000000000000006E-2</v>
      </c>
      <c r="AN1699" s="3">
        <f t="shared" si="414"/>
        <v>70312.403389367901</v>
      </c>
      <c r="AO1699" s="3">
        <v>5976.5542880962721</v>
      </c>
      <c r="AP1699" s="3">
        <v>29700</v>
      </c>
      <c r="AQ1699" s="3">
        <v>2524.5</v>
      </c>
      <c r="AR1699" s="3">
        <f t="shared" si="415"/>
        <v>108513.45767746418</v>
      </c>
      <c r="AS1699" s="24">
        <f t="shared" si="411"/>
        <v>100012.4033893679</v>
      </c>
      <c r="AT1699" t="s">
        <v>134</v>
      </c>
      <c r="AU1699" t="s">
        <v>134</v>
      </c>
      <c r="AV1699" t="s">
        <v>135</v>
      </c>
      <c r="AW1699">
        <v>90294</v>
      </c>
      <c r="BE1699">
        <v>1</v>
      </c>
    </row>
    <row r="1700" spans="3:57" x14ac:dyDescent="0.2">
      <c r="C1700" t="s">
        <v>4803</v>
      </c>
      <c r="E1700" t="s">
        <v>358</v>
      </c>
      <c r="F1700" t="s">
        <v>359</v>
      </c>
      <c r="G1700" t="s">
        <v>360</v>
      </c>
      <c r="J1700" t="s">
        <v>4697</v>
      </c>
      <c r="L1700" t="s">
        <v>4703</v>
      </c>
      <c r="M1700" t="s">
        <v>293</v>
      </c>
      <c r="N1700" t="s">
        <v>4668</v>
      </c>
      <c r="O1700" t="s">
        <v>98</v>
      </c>
      <c r="P1700" t="s">
        <v>4804</v>
      </c>
      <c r="Q1700">
        <v>28</v>
      </c>
      <c r="S1700" s="3">
        <v>98125.75</v>
      </c>
      <c r="W1700" s="3">
        <v>2238.6017628205132</v>
      </c>
      <c r="X1700" s="3">
        <v>0</v>
      </c>
      <c r="Y1700" s="22">
        <v>232.81458333333333</v>
      </c>
      <c r="Z1700" s="32">
        <v>75</v>
      </c>
      <c r="AB1700" s="3">
        <v>0</v>
      </c>
      <c r="AC1700" s="3">
        <v>4460.3751415326506</v>
      </c>
      <c r="AD1700" s="3">
        <f t="shared" si="412"/>
        <v>105132.54148768651</v>
      </c>
      <c r="AE1700" s="3">
        <v>5687.5</v>
      </c>
      <c r="AG1700" s="3">
        <f t="shared" si="413"/>
        <v>110820.04148768651</v>
      </c>
      <c r="AJ1700" s="3">
        <v>18525.414448346986</v>
      </c>
      <c r="AK1700" t="s">
        <v>361</v>
      </c>
      <c r="AL1700" t="s">
        <v>362</v>
      </c>
      <c r="AM1700">
        <v>8.5000000000000006E-2</v>
      </c>
      <c r="AN1700" s="3">
        <f t="shared" si="414"/>
        <v>129345.4559360335</v>
      </c>
      <c r="AO1700" s="3">
        <v>10994.363754562848</v>
      </c>
      <c r="AP1700" s="3">
        <v>29700</v>
      </c>
      <c r="AQ1700" s="3">
        <v>2524.5</v>
      </c>
      <c r="AR1700" s="3">
        <f t="shared" si="415"/>
        <v>172564.31969059634</v>
      </c>
      <c r="AS1700" s="24">
        <f t="shared" si="411"/>
        <v>159045.45593603351</v>
      </c>
      <c r="AT1700" t="s">
        <v>134</v>
      </c>
      <c r="AU1700" t="s">
        <v>134</v>
      </c>
      <c r="AV1700" t="s">
        <v>135</v>
      </c>
      <c r="AW1700">
        <v>90353</v>
      </c>
      <c r="BE1700">
        <v>1</v>
      </c>
    </row>
    <row r="1701" spans="3:57" x14ac:dyDescent="0.2">
      <c r="C1701" t="s">
        <v>4803</v>
      </c>
      <c r="E1701" t="s">
        <v>363</v>
      </c>
      <c r="F1701" t="s">
        <v>364</v>
      </c>
      <c r="G1701" t="s">
        <v>365</v>
      </c>
      <c r="J1701" t="s">
        <v>151</v>
      </c>
      <c r="L1701" t="s">
        <v>4667</v>
      </c>
      <c r="M1701" t="s">
        <v>3984</v>
      </c>
      <c r="N1701" t="s">
        <v>4668</v>
      </c>
      <c r="O1701" t="s">
        <v>98</v>
      </c>
      <c r="P1701" t="s">
        <v>4804</v>
      </c>
      <c r="Q1701">
        <v>28</v>
      </c>
      <c r="S1701" s="3">
        <v>184624.66666666666</v>
      </c>
      <c r="U1701" s="3">
        <v>0</v>
      </c>
      <c r="W1701" s="3">
        <v>4317.9006410256407</v>
      </c>
      <c r="X1701" s="3">
        <v>2494.787037037037</v>
      </c>
      <c r="Y1701" s="22">
        <v>449.06166666666667</v>
      </c>
      <c r="Z1701" s="32">
        <v>75</v>
      </c>
      <c r="AB1701" s="3">
        <v>10244.680960500991</v>
      </c>
      <c r="AC1701" s="3">
        <v>4460.3751415326506</v>
      </c>
      <c r="AD1701" s="3">
        <f t="shared" si="412"/>
        <v>206666.47211342969</v>
      </c>
      <c r="AE1701" s="3">
        <v>4154.166666666667</v>
      </c>
      <c r="AG1701" s="3">
        <f t="shared" si="413"/>
        <v>210820.63878009634</v>
      </c>
      <c r="AM1701">
        <v>0.05</v>
      </c>
      <c r="AN1701" s="3">
        <f t="shared" si="414"/>
        <v>210820.63878009634</v>
      </c>
      <c r="AO1701" s="3">
        <v>10541.031939004817</v>
      </c>
      <c r="AP1701" s="3">
        <v>29700</v>
      </c>
      <c r="AQ1701" s="3">
        <v>1485</v>
      </c>
      <c r="AR1701" s="3">
        <f t="shared" si="415"/>
        <v>252546.67071910115</v>
      </c>
      <c r="AS1701" s="24">
        <f t="shared" si="411"/>
        <v>240520.63878009634</v>
      </c>
      <c r="AT1701" t="s">
        <v>134</v>
      </c>
      <c r="AU1701" t="s">
        <v>134</v>
      </c>
      <c r="AV1701" t="s">
        <v>135</v>
      </c>
      <c r="AW1701">
        <v>35887</v>
      </c>
      <c r="BE1701">
        <v>1</v>
      </c>
    </row>
    <row r="1702" spans="3:57" x14ac:dyDescent="0.2">
      <c r="C1702" t="s">
        <v>4803</v>
      </c>
      <c r="E1702" t="s">
        <v>366</v>
      </c>
      <c r="F1702" t="s">
        <v>367</v>
      </c>
      <c r="G1702" t="s">
        <v>368</v>
      </c>
      <c r="J1702" t="s">
        <v>4702</v>
      </c>
      <c r="L1702" t="s">
        <v>4703</v>
      </c>
      <c r="M1702" t="s">
        <v>293</v>
      </c>
      <c r="N1702" t="s">
        <v>4668</v>
      </c>
      <c r="O1702" t="s">
        <v>98</v>
      </c>
      <c r="P1702" t="s">
        <v>4804</v>
      </c>
      <c r="Q1702">
        <v>28</v>
      </c>
      <c r="S1702" s="3">
        <v>81443.583333333328</v>
      </c>
      <c r="W1702" s="3">
        <v>1837.5881410256409</v>
      </c>
      <c r="X1702" s="3">
        <v>1061.7175925925926</v>
      </c>
      <c r="Y1702" s="22">
        <v>191.10916666666668</v>
      </c>
      <c r="Z1702" s="32">
        <v>75</v>
      </c>
      <c r="AB1702" s="3">
        <v>3915.5170631034789</v>
      </c>
      <c r="AC1702" s="3">
        <v>4460.3751415326506</v>
      </c>
      <c r="AD1702" s="3">
        <f t="shared" si="412"/>
        <v>92984.89043825437</v>
      </c>
      <c r="AE1702" s="3">
        <v>5687.5</v>
      </c>
      <c r="AG1702" s="3">
        <f t="shared" si="413"/>
        <v>98672.39043825437</v>
      </c>
      <c r="AJ1702" s="3">
        <v>6107.1873780099913</v>
      </c>
      <c r="AK1702" t="s">
        <v>266</v>
      </c>
      <c r="AL1702" t="s">
        <v>267</v>
      </c>
      <c r="AM1702">
        <v>8.5000000000000006E-2</v>
      </c>
      <c r="AN1702" s="3">
        <f t="shared" si="414"/>
        <v>104779.57781626435</v>
      </c>
      <c r="AO1702" s="3">
        <v>8906.2641143824712</v>
      </c>
      <c r="AP1702" s="3">
        <v>29700</v>
      </c>
      <c r="AQ1702" s="3">
        <v>2524.5</v>
      </c>
      <c r="AR1702" s="3">
        <f t="shared" si="415"/>
        <v>145910.34193064683</v>
      </c>
      <c r="AS1702" s="24">
        <f t="shared" si="411"/>
        <v>134479.57781626435</v>
      </c>
      <c r="AT1702" t="s">
        <v>134</v>
      </c>
      <c r="AU1702" t="s">
        <v>134</v>
      </c>
      <c r="AV1702" t="s">
        <v>135</v>
      </c>
      <c r="AW1702">
        <v>90373</v>
      </c>
      <c r="BE1702">
        <v>1</v>
      </c>
    </row>
    <row r="1703" spans="3:57" x14ac:dyDescent="0.2">
      <c r="C1703" t="s">
        <v>4803</v>
      </c>
      <c r="E1703" t="s">
        <v>369</v>
      </c>
      <c r="F1703" t="s">
        <v>370</v>
      </c>
      <c r="G1703" t="s">
        <v>4826</v>
      </c>
      <c r="J1703" t="s">
        <v>4702</v>
      </c>
      <c r="L1703" t="s">
        <v>4703</v>
      </c>
      <c r="M1703" t="s">
        <v>293</v>
      </c>
      <c r="N1703" t="s">
        <v>4668</v>
      </c>
      <c r="O1703" t="s">
        <v>98</v>
      </c>
      <c r="P1703" t="s">
        <v>4804</v>
      </c>
      <c r="Q1703">
        <v>28</v>
      </c>
      <c r="S1703" s="3">
        <v>83235.833333333328</v>
      </c>
      <c r="W1703" s="3">
        <v>1880.6690705128203</v>
      </c>
      <c r="X1703" s="3">
        <v>0</v>
      </c>
      <c r="Y1703" s="22">
        <v>195.58958333333334</v>
      </c>
      <c r="Z1703" s="32">
        <v>75</v>
      </c>
      <c r="AB1703" s="3">
        <v>0</v>
      </c>
      <c r="AC1703" s="3">
        <v>4460.3751415326506</v>
      </c>
      <c r="AD1703" s="3">
        <f t="shared" si="412"/>
        <v>89847.467128712145</v>
      </c>
      <c r="AE1703" s="3">
        <v>5687.5</v>
      </c>
      <c r="AG1703" s="3">
        <f t="shared" si="413"/>
        <v>95534.967128712145</v>
      </c>
      <c r="AJ1703" s="3">
        <v>4292.2455565959208</v>
      </c>
      <c r="AK1703" t="s">
        <v>289</v>
      </c>
      <c r="AL1703" t="s">
        <v>290</v>
      </c>
      <c r="AM1703">
        <v>8.5000000000000006E-2</v>
      </c>
      <c r="AN1703" s="3">
        <f t="shared" si="414"/>
        <v>99827.21268530807</v>
      </c>
      <c r="AO1703" s="3">
        <v>8485.3130782511871</v>
      </c>
      <c r="AP1703" s="3">
        <v>29700</v>
      </c>
      <c r="AQ1703" s="3">
        <v>2524.5</v>
      </c>
      <c r="AR1703" s="3">
        <f t="shared" si="415"/>
        <v>140537.02576355927</v>
      </c>
      <c r="AS1703" s="24">
        <f t="shared" si="411"/>
        <v>129527.21268530807</v>
      </c>
      <c r="AT1703" t="s">
        <v>134</v>
      </c>
      <c r="AU1703" t="s">
        <v>134</v>
      </c>
      <c r="AV1703" t="s">
        <v>135</v>
      </c>
      <c r="AW1703">
        <v>90242</v>
      </c>
      <c r="BE1703">
        <v>1</v>
      </c>
    </row>
    <row r="1704" spans="3:57" x14ac:dyDescent="0.2">
      <c r="C1704" t="s">
        <v>4803</v>
      </c>
      <c r="E1704" t="s">
        <v>372</v>
      </c>
      <c r="F1704" t="s">
        <v>373</v>
      </c>
      <c r="G1704" t="s">
        <v>374</v>
      </c>
      <c r="J1704" t="s">
        <v>4702</v>
      </c>
      <c r="L1704" t="s">
        <v>4703</v>
      </c>
      <c r="M1704" t="s">
        <v>293</v>
      </c>
      <c r="N1704" t="s">
        <v>4668</v>
      </c>
      <c r="O1704" t="s">
        <v>98</v>
      </c>
      <c r="P1704" t="s">
        <v>4804</v>
      </c>
      <c r="Q1704">
        <v>28</v>
      </c>
      <c r="S1704" s="3">
        <v>77936.583333333328</v>
      </c>
      <c r="W1704" s="3">
        <v>1753.2852564102566</v>
      </c>
      <c r="X1704" s="3">
        <v>0</v>
      </c>
      <c r="Y1704" s="22">
        <v>182.34166666666667</v>
      </c>
      <c r="Z1704" s="32">
        <v>75</v>
      </c>
      <c r="AB1704" s="3">
        <v>3892.9787649903769</v>
      </c>
      <c r="AC1704" s="3">
        <v>4460.3751415326506</v>
      </c>
      <c r="AD1704" s="3">
        <f t="shared" si="412"/>
        <v>88300.564162933268</v>
      </c>
      <c r="AE1704" s="3">
        <v>5687.5</v>
      </c>
      <c r="AG1704" s="3">
        <f t="shared" si="413"/>
        <v>93988.064162933268</v>
      </c>
      <c r="AJ1704" s="3">
        <v>4292.2455565959208</v>
      </c>
      <c r="AK1704" t="s">
        <v>289</v>
      </c>
      <c r="AL1704" t="s">
        <v>290</v>
      </c>
      <c r="AM1704">
        <v>8.5000000000000006E-2</v>
      </c>
      <c r="AN1704" s="3">
        <f t="shared" si="414"/>
        <v>98280.309719529192</v>
      </c>
      <c r="AO1704" s="3">
        <v>8353.8263261599823</v>
      </c>
      <c r="AP1704" s="3">
        <v>29700</v>
      </c>
      <c r="AQ1704" s="3">
        <v>2524.5</v>
      </c>
      <c r="AR1704" s="3">
        <f t="shared" si="415"/>
        <v>138858.63604568917</v>
      </c>
      <c r="AS1704" s="24">
        <f t="shared" si="411"/>
        <v>127980.30971952919</v>
      </c>
      <c r="AT1704" t="s">
        <v>134</v>
      </c>
      <c r="AU1704" t="s">
        <v>134</v>
      </c>
      <c r="AV1704" t="s">
        <v>135</v>
      </c>
      <c r="AW1704">
        <v>89158</v>
      </c>
      <c r="BE1704">
        <v>1</v>
      </c>
    </row>
    <row r="1705" spans="3:57" x14ac:dyDescent="0.2">
      <c r="C1705" t="s">
        <v>4803</v>
      </c>
      <c r="E1705" t="s">
        <v>375</v>
      </c>
      <c r="F1705" t="s">
        <v>267</v>
      </c>
      <c r="G1705" t="s">
        <v>266</v>
      </c>
      <c r="J1705" t="s">
        <v>4723</v>
      </c>
      <c r="L1705" t="s">
        <v>4703</v>
      </c>
      <c r="M1705" t="s">
        <v>293</v>
      </c>
      <c r="N1705" t="s">
        <v>4668</v>
      </c>
      <c r="O1705" t="s">
        <v>167</v>
      </c>
      <c r="P1705" t="s">
        <v>4804</v>
      </c>
      <c r="Q1705">
        <v>28</v>
      </c>
      <c r="S1705" s="3">
        <v>667959.58333333337</v>
      </c>
      <c r="U1705" s="3">
        <v>100193.9375</v>
      </c>
      <c r="W1705" s="3">
        <v>15936.530448717947</v>
      </c>
      <c r="X1705" s="3">
        <v>4272.406740740741</v>
      </c>
      <c r="Y1705" s="22">
        <v>1657.3991666666666</v>
      </c>
      <c r="Z1705" s="32">
        <v>75</v>
      </c>
      <c r="AB1705" s="3">
        <v>61468.085763005947</v>
      </c>
      <c r="AC1705" s="3">
        <v>5460.3751415326506</v>
      </c>
      <c r="AD1705" s="3">
        <f t="shared" si="412"/>
        <v>857023.31809399743</v>
      </c>
      <c r="AE1705" s="3">
        <v>5687.5</v>
      </c>
      <c r="AF1705" s="3">
        <v>29700</v>
      </c>
      <c r="AG1705" s="3">
        <f t="shared" si="413"/>
        <v>892410.81809399743</v>
      </c>
      <c r="AJ1705" s="3">
        <v>-892410.81809399743</v>
      </c>
      <c r="AM1705">
        <v>8.5000000000000006E-2</v>
      </c>
      <c r="AN1705" s="3">
        <f t="shared" si="414"/>
        <v>0</v>
      </c>
      <c r="AO1705" s="3">
        <v>0</v>
      </c>
      <c r="AQ1705" s="3">
        <v>0</v>
      </c>
      <c r="AR1705" s="3">
        <f t="shared" si="415"/>
        <v>0</v>
      </c>
      <c r="AS1705" s="24">
        <f t="shared" si="411"/>
        <v>0</v>
      </c>
      <c r="AT1705" t="s">
        <v>134</v>
      </c>
      <c r="AU1705" t="s">
        <v>4816</v>
      </c>
      <c r="AV1705" t="s">
        <v>174</v>
      </c>
      <c r="AW1705">
        <v>90217</v>
      </c>
      <c r="BE1705">
        <v>1</v>
      </c>
    </row>
    <row r="1706" spans="3:57" x14ac:dyDescent="0.2">
      <c r="C1706" t="s">
        <v>4803</v>
      </c>
      <c r="E1706" t="s">
        <v>376</v>
      </c>
      <c r="F1706" t="s">
        <v>377</v>
      </c>
      <c r="G1706" t="s">
        <v>378</v>
      </c>
      <c r="J1706" t="s">
        <v>4697</v>
      </c>
      <c r="L1706" t="s">
        <v>4703</v>
      </c>
      <c r="M1706" t="s">
        <v>293</v>
      </c>
      <c r="N1706" t="s">
        <v>4668</v>
      </c>
      <c r="O1706" t="s">
        <v>98</v>
      </c>
      <c r="P1706" t="s">
        <v>4804</v>
      </c>
      <c r="Q1706">
        <v>28</v>
      </c>
      <c r="S1706" s="3">
        <v>99744.833333333328</v>
      </c>
      <c r="W1706" s="3">
        <v>2277.5200320512822</v>
      </c>
      <c r="X1706" s="3">
        <v>0</v>
      </c>
      <c r="Y1706" s="22">
        <v>236.86208333333332</v>
      </c>
      <c r="Z1706" s="32">
        <v>75</v>
      </c>
      <c r="AB1706" s="3">
        <v>0</v>
      </c>
      <c r="AC1706" s="3">
        <v>4460.3751415326506</v>
      </c>
      <c r="AD1706" s="3">
        <f t="shared" si="412"/>
        <v>106794.59059025059</v>
      </c>
      <c r="AE1706" s="3">
        <v>5687.5</v>
      </c>
      <c r="AG1706" s="3">
        <f t="shared" si="413"/>
        <v>112482.09059025059</v>
      </c>
      <c r="AJ1706" s="3">
        <v>4292.2455565959208</v>
      </c>
      <c r="AK1706" t="s">
        <v>289</v>
      </c>
      <c r="AL1706" t="s">
        <v>290</v>
      </c>
      <c r="AM1706">
        <v>8.5000000000000006E-2</v>
      </c>
      <c r="AN1706" s="3">
        <f t="shared" si="414"/>
        <v>116774.33614684652</v>
      </c>
      <c r="AO1706" s="3">
        <v>9925.8185724819541</v>
      </c>
      <c r="AP1706" s="3">
        <v>29700</v>
      </c>
      <c r="AQ1706" s="3">
        <v>2524.5</v>
      </c>
      <c r="AR1706" s="3">
        <f t="shared" si="415"/>
        <v>158924.65471932845</v>
      </c>
      <c r="AS1706" s="24">
        <f t="shared" si="411"/>
        <v>146474.33614684653</v>
      </c>
      <c r="AT1706" t="s">
        <v>134</v>
      </c>
      <c r="AU1706" t="s">
        <v>134</v>
      </c>
      <c r="AV1706" t="s">
        <v>135</v>
      </c>
      <c r="AW1706">
        <v>90294</v>
      </c>
      <c r="BE1706">
        <v>1</v>
      </c>
    </row>
    <row r="1707" spans="3:57" x14ac:dyDescent="0.2">
      <c r="C1707" t="s">
        <v>4803</v>
      </c>
      <c r="E1707" t="s">
        <v>379</v>
      </c>
      <c r="F1707" t="s">
        <v>380</v>
      </c>
      <c r="G1707" t="s">
        <v>381</v>
      </c>
      <c r="J1707" t="s">
        <v>4697</v>
      </c>
      <c r="L1707" t="s">
        <v>4703</v>
      </c>
      <c r="M1707" t="s">
        <v>293</v>
      </c>
      <c r="N1707" t="s">
        <v>4668</v>
      </c>
      <c r="O1707" t="s">
        <v>98</v>
      </c>
      <c r="P1707" t="s">
        <v>4804</v>
      </c>
      <c r="Q1707">
        <v>28</v>
      </c>
      <c r="S1707" s="3">
        <v>143702.41666666666</v>
      </c>
      <c r="W1707" s="3">
        <v>3334.1947115384614</v>
      </c>
      <c r="X1707" s="3">
        <v>1036.4159027777782</v>
      </c>
      <c r="Y1707" s="22">
        <v>346.75625000000002</v>
      </c>
      <c r="Z1707" s="32">
        <v>75</v>
      </c>
      <c r="AB1707" s="3">
        <v>0</v>
      </c>
      <c r="AC1707" s="3">
        <v>4460.3751415326506</v>
      </c>
      <c r="AD1707" s="3">
        <f t="shared" si="412"/>
        <v>152955.15867251556</v>
      </c>
      <c r="AE1707" s="3">
        <v>5687.5</v>
      </c>
      <c r="AG1707" s="3">
        <f t="shared" si="413"/>
        <v>158642.65867251556</v>
      </c>
      <c r="AJ1707" s="3">
        <v>4292.2455565959208</v>
      </c>
      <c r="AK1707" t="s">
        <v>289</v>
      </c>
      <c r="AL1707" t="s">
        <v>290</v>
      </c>
      <c r="AM1707">
        <v>8.5000000000000006E-2</v>
      </c>
      <c r="AN1707" s="3">
        <f t="shared" si="414"/>
        <v>162934.90422911147</v>
      </c>
      <c r="AO1707" s="3">
        <v>13849.466859474476</v>
      </c>
      <c r="AP1707" s="3">
        <v>29700</v>
      </c>
      <c r="AQ1707" s="3">
        <v>2524.5</v>
      </c>
      <c r="AR1707" s="3">
        <f t="shared" si="415"/>
        <v>209008.87108858596</v>
      </c>
      <c r="AS1707" s="24">
        <f t="shared" si="411"/>
        <v>192634.90422911147</v>
      </c>
      <c r="AT1707" t="s">
        <v>134</v>
      </c>
      <c r="AU1707" t="s">
        <v>134</v>
      </c>
      <c r="AV1707" t="s">
        <v>135</v>
      </c>
      <c r="AW1707">
        <v>89158</v>
      </c>
      <c r="BE1707">
        <v>1</v>
      </c>
    </row>
    <row r="1708" spans="3:57" x14ac:dyDescent="0.2">
      <c r="C1708" t="s">
        <v>4803</v>
      </c>
      <c r="E1708" t="s">
        <v>382</v>
      </c>
      <c r="F1708" t="s">
        <v>383</v>
      </c>
      <c r="G1708" t="s">
        <v>384</v>
      </c>
      <c r="J1708" t="s">
        <v>4702</v>
      </c>
      <c r="L1708" t="s">
        <v>4616</v>
      </c>
      <c r="M1708" t="s">
        <v>4464</v>
      </c>
      <c r="N1708" t="s">
        <v>4668</v>
      </c>
      <c r="O1708" t="s">
        <v>98</v>
      </c>
      <c r="P1708" t="s">
        <v>4804</v>
      </c>
      <c r="Q1708">
        <v>28</v>
      </c>
      <c r="S1708" s="3">
        <v>84943.166666666672</v>
      </c>
      <c r="W1708" s="3">
        <v>1921.7107371794871</v>
      </c>
      <c r="X1708" s="3">
        <v>42.192226851852141</v>
      </c>
      <c r="Y1708" s="22">
        <v>199.85791666666668</v>
      </c>
      <c r="Z1708" s="32">
        <v>75</v>
      </c>
      <c r="AB1708" s="3">
        <v>0</v>
      </c>
      <c r="AC1708" s="3">
        <v>4460.3751415326506</v>
      </c>
      <c r="AD1708" s="3">
        <f t="shared" si="412"/>
        <v>91642.302688897325</v>
      </c>
      <c r="AE1708" s="3">
        <v>12402.5</v>
      </c>
      <c r="AG1708" s="3">
        <f t="shared" si="413"/>
        <v>104044.80268889733</v>
      </c>
      <c r="AM1708">
        <v>0.05</v>
      </c>
      <c r="AN1708" s="3">
        <f t="shared" si="414"/>
        <v>104044.80268889733</v>
      </c>
      <c r="AO1708" s="3">
        <v>5202.2401344448663</v>
      </c>
      <c r="AP1708" s="3">
        <v>29700</v>
      </c>
      <c r="AQ1708" s="3">
        <v>1485</v>
      </c>
      <c r="AR1708" s="3">
        <f t="shared" si="415"/>
        <v>140432.0428233422</v>
      </c>
      <c r="AS1708" s="24">
        <f t="shared" si="411"/>
        <v>133744.80268889733</v>
      </c>
      <c r="AT1708" t="s">
        <v>134</v>
      </c>
      <c r="AU1708" t="s">
        <v>134</v>
      </c>
      <c r="AV1708" t="s">
        <v>135</v>
      </c>
      <c r="AW1708">
        <v>90342</v>
      </c>
      <c r="BE1708">
        <v>1</v>
      </c>
    </row>
    <row r="1709" spans="3:57" x14ac:dyDescent="0.2">
      <c r="C1709" t="s">
        <v>4803</v>
      </c>
      <c r="E1709" t="s">
        <v>4827</v>
      </c>
      <c r="F1709" t="s">
        <v>4828</v>
      </c>
      <c r="G1709" t="s">
        <v>4829</v>
      </c>
      <c r="J1709" t="s">
        <v>4708</v>
      </c>
      <c r="L1709" t="s">
        <v>4703</v>
      </c>
      <c r="M1709" t="s">
        <v>293</v>
      </c>
      <c r="N1709" t="s">
        <v>4668</v>
      </c>
      <c r="O1709" t="s">
        <v>98</v>
      </c>
      <c r="P1709" t="s">
        <v>4814</v>
      </c>
      <c r="Q1709">
        <v>18</v>
      </c>
      <c r="S1709" s="3">
        <v>45009.803571428565</v>
      </c>
      <c r="W1709" s="3">
        <v>1562.8685897435898</v>
      </c>
      <c r="X1709" s="3">
        <v>902.99074074074076</v>
      </c>
      <c r="Y1709" s="22">
        <v>162.53833333333336</v>
      </c>
      <c r="Z1709" s="32">
        <v>75</v>
      </c>
      <c r="AB1709" s="3">
        <v>0</v>
      </c>
      <c r="AC1709" s="3">
        <v>4460.3751415326506</v>
      </c>
      <c r="AD1709" s="3">
        <f t="shared" si="412"/>
        <v>52173.576376778874</v>
      </c>
      <c r="AE1709" s="3">
        <v>5687.5</v>
      </c>
      <c r="AG1709" s="3">
        <f t="shared" si="413"/>
        <v>57861.076376778874</v>
      </c>
      <c r="AJ1709" s="3">
        <v>4292.2455565959208</v>
      </c>
      <c r="AK1709" t="s">
        <v>289</v>
      </c>
      <c r="AL1709" t="s">
        <v>290</v>
      </c>
      <c r="AM1709">
        <v>8.5000000000000006E-2</v>
      </c>
      <c r="AN1709" s="3">
        <f t="shared" si="414"/>
        <v>62153.321933374798</v>
      </c>
      <c r="AO1709" s="3">
        <v>5283.0323643368583</v>
      </c>
      <c r="AP1709" s="3">
        <v>29700</v>
      </c>
      <c r="AQ1709" s="3">
        <v>2524.5</v>
      </c>
      <c r="AR1709" s="3">
        <f t="shared" si="415"/>
        <v>99660.854297711659</v>
      </c>
      <c r="AS1709" s="24">
        <f t="shared" si="411"/>
        <v>91853.321933374798</v>
      </c>
      <c r="AT1709" t="s">
        <v>134</v>
      </c>
      <c r="AU1709" t="s">
        <v>134</v>
      </c>
      <c r="AV1709" t="s">
        <v>135</v>
      </c>
      <c r="AW1709">
        <v>90242</v>
      </c>
      <c r="BE1709">
        <v>1</v>
      </c>
    </row>
    <row r="1710" spans="3:57" x14ac:dyDescent="0.2">
      <c r="C1710" t="s">
        <v>4803</v>
      </c>
      <c r="E1710" t="s">
        <v>385</v>
      </c>
      <c r="F1710" t="s">
        <v>386</v>
      </c>
      <c r="G1710" t="s">
        <v>387</v>
      </c>
      <c r="J1710" t="s">
        <v>4702</v>
      </c>
      <c r="L1710" t="s">
        <v>4703</v>
      </c>
      <c r="M1710" t="s">
        <v>293</v>
      </c>
      <c r="N1710" t="s">
        <v>4668</v>
      </c>
      <c r="O1710" t="s">
        <v>98</v>
      </c>
      <c r="P1710" t="s">
        <v>4804</v>
      </c>
      <c r="Q1710">
        <v>28</v>
      </c>
      <c r="S1710" s="3">
        <v>79302.833333333328</v>
      </c>
      <c r="W1710" s="3">
        <v>1786.125801282051</v>
      </c>
      <c r="X1710" s="3">
        <v>1002.0562662037038</v>
      </c>
      <c r="Y1710" s="22">
        <v>185.75708333333333</v>
      </c>
      <c r="Z1710" s="32">
        <v>75</v>
      </c>
      <c r="AB1710" s="3">
        <v>0</v>
      </c>
      <c r="AC1710" s="3">
        <v>4460.3751415326506</v>
      </c>
      <c r="AD1710" s="3">
        <f t="shared" si="412"/>
        <v>86812.147625685058</v>
      </c>
      <c r="AE1710" s="3">
        <v>5687.5</v>
      </c>
      <c r="AG1710" s="3">
        <f t="shared" si="413"/>
        <v>92499.647625685058</v>
      </c>
      <c r="AJ1710" s="3">
        <v>6107.1873780099913</v>
      </c>
      <c r="AK1710" t="s">
        <v>266</v>
      </c>
      <c r="AL1710" t="s">
        <v>267</v>
      </c>
      <c r="AM1710">
        <v>8.5000000000000006E-2</v>
      </c>
      <c r="AN1710" s="3">
        <f t="shared" si="414"/>
        <v>98606.835003695043</v>
      </c>
      <c r="AO1710" s="3">
        <v>8381.5809753140784</v>
      </c>
      <c r="AP1710" s="3">
        <v>29700</v>
      </c>
      <c r="AQ1710" s="3">
        <v>2524.5</v>
      </c>
      <c r="AR1710" s="3">
        <f t="shared" si="415"/>
        <v>139212.91597900912</v>
      </c>
      <c r="AS1710" s="24">
        <f t="shared" si="411"/>
        <v>128306.83500369504</v>
      </c>
      <c r="AT1710" t="s">
        <v>134</v>
      </c>
      <c r="AU1710" t="s">
        <v>134</v>
      </c>
      <c r="AV1710" t="s">
        <v>135</v>
      </c>
      <c r="AW1710">
        <v>90129</v>
      </c>
      <c r="BE1710">
        <v>1</v>
      </c>
    </row>
    <row r="1711" spans="3:57" x14ac:dyDescent="0.2">
      <c r="C1711" t="s">
        <v>4803</v>
      </c>
      <c r="E1711" t="s">
        <v>388</v>
      </c>
      <c r="F1711" t="s">
        <v>389</v>
      </c>
      <c r="G1711" t="s">
        <v>390</v>
      </c>
      <c r="J1711" t="s">
        <v>4697</v>
      </c>
      <c r="L1711" t="s">
        <v>4703</v>
      </c>
      <c r="M1711" t="s">
        <v>293</v>
      </c>
      <c r="N1711" t="s">
        <v>4668</v>
      </c>
      <c r="O1711" t="s">
        <v>98</v>
      </c>
      <c r="P1711" t="s">
        <v>4804</v>
      </c>
      <c r="Q1711">
        <v>28</v>
      </c>
      <c r="S1711" s="3">
        <v>99320.333333333328</v>
      </c>
      <c r="W1711" s="3">
        <v>2267.3157051282055</v>
      </c>
      <c r="X1711" s="3">
        <v>0</v>
      </c>
      <c r="Y1711" s="22">
        <v>235.80083333333332</v>
      </c>
      <c r="Z1711" s="32">
        <v>75</v>
      </c>
      <c r="AB1711" s="3">
        <v>0</v>
      </c>
      <c r="AC1711" s="3">
        <v>4460.3751415326506</v>
      </c>
      <c r="AD1711" s="3">
        <f t="shared" si="412"/>
        <v>106358.82501332751</v>
      </c>
      <c r="AE1711" s="3">
        <v>5687.5</v>
      </c>
      <c r="AG1711" s="3">
        <f t="shared" si="413"/>
        <v>112046.32501332751</v>
      </c>
      <c r="AJ1711" s="3">
        <v>4292.2455565959208</v>
      </c>
      <c r="AK1711" t="s">
        <v>289</v>
      </c>
      <c r="AL1711" t="s">
        <v>290</v>
      </c>
      <c r="AM1711">
        <v>8.5000000000000006E-2</v>
      </c>
      <c r="AN1711" s="3">
        <f t="shared" si="414"/>
        <v>116338.57056992344</v>
      </c>
      <c r="AO1711" s="3">
        <v>9888.7784984434929</v>
      </c>
      <c r="AP1711" s="3">
        <v>29700</v>
      </c>
      <c r="AQ1711" s="3">
        <v>2524.5</v>
      </c>
      <c r="AR1711" s="3">
        <f t="shared" si="415"/>
        <v>158451.84906836692</v>
      </c>
      <c r="AS1711" s="24">
        <f t="shared" si="411"/>
        <v>146038.57056992344</v>
      </c>
      <c r="AT1711" t="s">
        <v>134</v>
      </c>
      <c r="AU1711" t="s">
        <v>134</v>
      </c>
      <c r="AV1711" t="s">
        <v>135</v>
      </c>
      <c r="AW1711">
        <v>90220</v>
      </c>
      <c r="BE1711">
        <v>1</v>
      </c>
    </row>
    <row r="1712" spans="3:57" x14ac:dyDescent="0.2">
      <c r="C1712" t="s">
        <v>4803</v>
      </c>
      <c r="E1712" t="s">
        <v>391</v>
      </c>
      <c r="F1712" t="s">
        <v>392</v>
      </c>
      <c r="G1712" t="s">
        <v>393</v>
      </c>
      <c r="J1712" t="s">
        <v>151</v>
      </c>
      <c r="L1712" t="s">
        <v>4703</v>
      </c>
      <c r="M1712" t="s">
        <v>293</v>
      </c>
      <c r="N1712" t="s">
        <v>4668</v>
      </c>
      <c r="O1712" t="s">
        <v>98</v>
      </c>
      <c r="P1712" t="s">
        <v>4804</v>
      </c>
      <c r="Q1712">
        <v>28</v>
      </c>
      <c r="S1712" s="3">
        <v>174171.75</v>
      </c>
      <c r="W1712" s="3">
        <v>4066.6306089743593</v>
      </c>
      <c r="X1712" s="3">
        <v>2257.9740532407404</v>
      </c>
      <c r="Y1712" s="22">
        <v>422.92958333333337</v>
      </c>
      <c r="Z1712" s="32">
        <v>75</v>
      </c>
      <c r="AB1712" s="3">
        <v>0</v>
      </c>
      <c r="AC1712" s="3">
        <v>4460.3751415326506</v>
      </c>
      <c r="AD1712" s="3">
        <f t="shared" si="412"/>
        <v>185454.6593870811</v>
      </c>
      <c r="AE1712" s="3">
        <v>5687.5</v>
      </c>
      <c r="AG1712" s="3">
        <f t="shared" si="413"/>
        <v>191142.1593870811</v>
      </c>
      <c r="AJ1712" s="3">
        <v>6107.1873780099913</v>
      </c>
      <c r="AK1712" t="s">
        <v>266</v>
      </c>
      <c r="AL1712" t="s">
        <v>267</v>
      </c>
      <c r="AM1712">
        <v>8.5000000000000006E-2</v>
      </c>
      <c r="AN1712" s="3">
        <f t="shared" si="414"/>
        <v>197249.34676509109</v>
      </c>
      <c r="AO1712" s="3">
        <v>16766.194475032742</v>
      </c>
      <c r="AP1712" s="3">
        <v>29700</v>
      </c>
      <c r="AQ1712" s="3">
        <v>2524.5</v>
      </c>
      <c r="AR1712" s="3">
        <f t="shared" si="415"/>
        <v>246240.04124012383</v>
      </c>
      <c r="AS1712" s="24">
        <f t="shared" si="411"/>
        <v>226949.34676509109</v>
      </c>
      <c r="AT1712" t="s">
        <v>134</v>
      </c>
      <c r="AU1712" t="s">
        <v>134</v>
      </c>
      <c r="AV1712" t="s">
        <v>135</v>
      </c>
      <c r="AW1712">
        <v>90272</v>
      </c>
      <c r="BE1712">
        <v>1</v>
      </c>
    </row>
    <row r="1713" spans="3:57" x14ac:dyDescent="0.2">
      <c r="C1713" t="s">
        <v>4803</v>
      </c>
      <c r="E1713" t="s">
        <v>395</v>
      </c>
      <c r="F1713" t="s">
        <v>362</v>
      </c>
      <c r="G1713" t="s">
        <v>361</v>
      </c>
      <c r="J1713" t="s">
        <v>4666</v>
      </c>
      <c r="L1713" t="s">
        <v>4703</v>
      </c>
      <c r="M1713" t="s">
        <v>293</v>
      </c>
      <c r="N1713" t="s">
        <v>4668</v>
      </c>
      <c r="O1713" t="s">
        <v>167</v>
      </c>
      <c r="P1713" t="s">
        <v>4804</v>
      </c>
      <c r="Q1713">
        <v>28</v>
      </c>
      <c r="S1713" s="3">
        <v>342252.16666666669</v>
      </c>
      <c r="U1713" s="3">
        <v>51337.825000000004</v>
      </c>
      <c r="W1713" s="3">
        <v>8107.0232371794882</v>
      </c>
      <c r="X1713" s="3">
        <v>440.30143981481376</v>
      </c>
      <c r="Y1713" s="22">
        <v>843.13041666666675</v>
      </c>
      <c r="Z1713" s="32">
        <v>75</v>
      </c>
      <c r="AB1713" s="3">
        <v>0</v>
      </c>
      <c r="AC1713" s="3">
        <v>5460.3751415326506</v>
      </c>
      <c r="AD1713" s="3">
        <f t="shared" si="412"/>
        <v>408515.8219018603</v>
      </c>
      <c r="AE1713" s="3">
        <v>5687.5</v>
      </c>
      <c r="AF1713" s="3">
        <v>29700</v>
      </c>
      <c r="AG1713" s="3">
        <f t="shared" si="413"/>
        <v>443903.3219018603</v>
      </c>
      <c r="AJ1713" s="3">
        <v>-443903.3219018603</v>
      </c>
      <c r="AM1713">
        <v>8.5000000000000006E-2</v>
      </c>
      <c r="AN1713" s="3">
        <f t="shared" si="414"/>
        <v>0</v>
      </c>
      <c r="AO1713" s="3">
        <v>0</v>
      </c>
      <c r="AQ1713" s="3">
        <v>0</v>
      </c>
      <c r="AR1713" s="3">
        <f t="shared" si="415"/>
        <v>0</v>
      </c>
      <c r="AS1713" s="24">
        <f t="shared" si="411"/>
        <v>0</v>
      </c>
      <c r="AT1713" t="s">
        <v>134</v>
      </c>
      <c r="AU1713" t="s">
        <v>4816</v>
      </c>
      <c r="AV1713" t="s">
        <v>174</v>
      </c>
      <c r="AW1713">
        <v>90135</v>
      </c>
      <c r="BE1713">
        <v>1</v>
      </c>
    </row>
    <row r="1714" spans="3:57" x14ac:dyDescent="0.2">
      <c r="C1714" t="s">
        <v>4803</v>
      </c>
      <c r="E1714" t="s">
        <v>4830</v>
      </c>
      <c r="F1714" t="s">
        <v>4831</v>
      </c>
      <c r="G1714" t="s">
        <v>4832</v>
      </c>
      <c r="J1714" t="s">
        <v>4702</v>
      </c>
      <c r="L1714" t="s">
        <v>4703</v>
      </c>
      <c r="M1714" t="s">
        <v>293</v>
      </c>
      <c r="N1714" t="s">
        <v>4668</v>
      </c>
      <c r="O1714" t="s">
        <v>98</v>
      </c>
      <c r="P1714" t="s">
        <v>4814</v>
      </c>
      <c r="Q1714">
        <v>0</v>
      </c>
      <c r="S1714" s="3">
        <v>0</v>
      </c>
      <c r="W1714" s="3">
        <v>0</v>
      </c>
      <c r="X1714" s="3">
        <v>0</v>
      </c>
      <c r="Y1714" s="22">
        <v>0</v>
      </c>
      <c r="Z1714" s="32">
        <v>0</v>
      </c>
      <c r="AC1714" s="3">
        <v>0</v>
      </c>
      <c r="AD1714" s="3">
        <f t="shared" si="412"/>
        <v>0</v>
      </c>
      <c r="AE1714" s="3">
        <v>0</v>
      </c>
      <c r="AG1714" s="3">
        <f t="shared" si="413"/>
        <v>0</v>
      </c>
      <c r="AJ1714" s="3">
        <v>6107.19</v>
      </c>
      <c r="AK1714" t="s">
        <v>266</v>
      </c>
      <c r="AL1714" t="s">
        <v>267</v>
      </c>
      <c r="AM1714">
        <v>8.5000000000000006E-2</v>
      </c>
      <c r="AO1714" s="3">
        <v>0</v>
      </c>
      <c r="AP1714" s="3">
        <v>0</v>
      </c>
      <c r="AQ1714" s="3">
        <v>0</v>
      </c>
      <c r="AR1714" s="3">
        <f t="shared" si="415"/>
        <v>0</v>
      </c>
      <c r="AS1714" s="24">
        <f t="shared" si="411"/>
        <v>0</v>
      </c>
      <c r="AT1714" t="s">
        <v>134</v>
      </c>
      <c r="AU1714" t="s">
        <v>134</v>
      </c>
      <c r="AV1714" t="s">
        <v>135</v>
      </c>
      <c r="AW1714">
        <v>90366</v>
      </c>
      <c r="BE1714">
        <v>0</v>
      </c>
    </row>
    <row r="1715" spans="3:57" x14ac:dyDescent="0.2">
      <c r="C1715" t="s">
        <v>4803</v>
      </c>
      <c r="E1715" t="s">
        <v>396</v>
      </c>
      <c r="F1715" t="s">
        <v>397</v>
      </c>
      <c r="G1715" t="s">
        <v>4833</v>
      </c>
      <c r="J1715" t="s">
        <v>4702</v>
      </c>
      <c r="L1715" t="s">
        <v>4703</v>
      </c>
      <c r="M1715" t="s">
        <v>293</v>
      </c>
      <c r="N1715" t="s">
        <v>4668</v>
      </c>
      <c r="O1715" t="s">
        <v>98</v>
      </c>
      <c r="P1715" t="s">
        <v>4804</v>
      </c>
      <c r="Q1715">
        <v>28</v>
      </c>
      <c r="S1715" s="3">
        <v>80931.5</v>
      </c>
      <c r="W1715" s="3">
        <v>1825.2764423076924</v>
      </c>
      <c r="X1715" s="3">
        <v>0</v>
      </c>
      <c r="Y1715" s="22">
        <v>189.82875000000001</v>
      </c>
      <c r="Z1715" s="32">
        <v>75</v>
      </c>
      <c r="AB1715" s="3">
        <v>0</v>
      </c>
      <c r="AC1715" s="3">
        <v>4460.3751415326506</v>
      </c>
      <c r="AD1715" s="3">
        <f t="shared" si="412"/>
        <v>87481.980333840344</v>
      </c>
      <c r="AE1715" s="3">
        <v>5687.5</v>
      </c>
      <c r="AG1715" s="3">
        <f t="shared" si="413"/>
        <v>93169.480333840344</v>
      </c>
      <c r="AJ1715" s="3">
        <v>6107.1873780099913</v>
      </c>
      <c r="AK1715" t="s">
        <v>266</v>
      </c>
      <c r="AL1715" t="s">
        <v>267</v>
      </c>
      <c r="AM1715">
        <v>8.5000000000000006E-2</v>
      </c>
      <c r="AN1715" s="3">
        <f t="shared" si="414"/>
        <v>99276.667711850328</v>
      </c>
      <c r="AO1715" s="3">
        <v>8438.5167555072785</v>
      </c>
      <c r="AP1715" s="3">
        <v>29700</v>
      </c>
      <c r="AQ1715" s="3">
        <v>2524.5</v>
      </c>
      <c r="AR1715" s="3">
        <f t="shared" si="415"/>
        <v>139939.68446735761</v>
      </c>
      <c r="AS1715" s="24">
        <f t="shared" si="411"/>
        <v>128976.66771185033</v>
      </c>
      <c r="AT1715" t="s">
        <v>134</v>
      </c>
      <c r="AU1715" t="s">
        <v>134</v>
      </c>
      <c r="AV1715" t="s">
        <v>135</v>
      </c>
      <c r="AW1715">
        <v>90366</v>
      </c>
      <c r="BE1715">
        <v>1</v>
      </c>
    </row>
    <row r="1716" spans="3:57" x14ac:dyDescent="0.2">
      <c r="C1716" t="s">
        <v>4803</v>
      </c>
      <c r="E1716" t="s">
        <v>399</v>
      </c>
      <c r="F1716" t="s">
        <v>400</v>
      </c>
      <c r="G1716" t="s">
        <v>301</v>
      </c>
      <c r="J1716" t="s">
        <v>4702</v>
      </c>
      <c r="L1716" t="s">
        <v>4703</v>
      </c>
      <c r="M1716" t="s">
        <v>293</v>
      </c>
      <c r="N1716" t="s">
        <v>4668</v>
      </c>
      <c r="O1716" t="s">
        <v>98</v>
      </c>
      <c r="P1716" t="s">
        <v>4804</v>
      </c>
      <c r="Q1716">
        <v>28</v>
      </c>
      <c r="S1716" s="3">
        <v>61967.5</v>
      </c>
      <c r="W1716" s="3">
        <v>1369.4110576923076</v>
      </c>
      <c r="X1716" s="3">
        <v>0</v>
      </c>
      <c r="Y1716" s="22">
        <v>142.41875000000002</v>
      </c>
      <c r="Z1716" s="32">
        <v>75</v>
      </c>
      <c r="AB1716" s="3">
        <v>0</v>
      </c>
      <c r="AC1716" s="3">
        <v>4460.3751415326506</v>
      </c>
      <c r="AD1716" s="3">
        <f t="shared" si="412"/>
        <v>68014.70494922495</v>
      </c>
      <c r="AE1716" s="3">
        <v>5687.5</v>
      </c>
      <c r="AG1716" s="3">
        <f t="shared" si="413"/>
        <v>73702.20494922495</v>
      </c>
      <c r="AJ1716" s="3">
        <v>4292.2455565959208</v>
      </c>
      <c r="AK1716" t="s">
        <v>289</v>
      </c>
      <c r="AL1716" t="s">
        <v>290</v>
      </c>
      <c r="AM1716">
        <v>8.5000000000000006E-2</v>
      </c>
      <c r="AN1716" s="3">
        <f t="shared" si="414"/>
        <v>77994.450505820874</v>
      </c>
      <c r="AO1716" s="3">
        <v>6629.5282929947743</v>
      </c>
      <c r="AP1716" s="3">
        <v>29700</v>
      </c>
      <c r="AQ1716" s="3">
        <v>2524.5</v>
      </c>
      <c r="AR1716" s="3">
        <f t="shared" si="415"/>
        <v>116848.47879881565</v>
      </c>
      <c r="AS1716" s="24">
        <f t="shared" si="411"/>
        <v>107694.45050582087</v>
      </c>
      <c r="AT1716" t="s">
        <v>134</v>
      </c>
      <c r="AU1716" t="s">
        <v>134</v>
      </c>
      <c r="AV1716" t="s">
        <v>135</v>
      </c>
      <c r="AW1716">
        <v>90382</v>
      </c>
      <c r="BE1716">
        <v>1</v>
      </c>
    </row>
    <row r="1717" spans="3:57" x14ac:dyDescent="0.2">
      <c r="C1717" t="s">
        <v>4803</v>
      </c>
      <c r="E1717" t="s">
        <v>402</v>
      </c>
      <c r="F1717" t="s">
        <v>403</v>
      </c>
      <c r="G1717" t="s">
        <v>404</v>
      </c>
      <c r="J1717" t="s">
        <v>4697</v>
      </c>
      <c r="L1717" t="s">
        <v>4703</v>
      </c>
      <c r="M1717" t="s">
        <v>293</v>
      </c>
      <c r="N1717" t="s">
        <v>4668</v>
      </c>
      <c r="O1717" t="s">
        <v>98</v>
      </c>
      <c r="P1717" t="s">
        <v>4804</v>
      </c>
      <c r="Q1717">
        <v>28</v>
      </c>
      <c r="S1717" s="3">
        <v>87289.916666666672</v>
      </c>
      <c r="W1717" s="3">
        <v>1978.125</v>
      </c>
      <c r="X1717" s="3">
        <v>1142.9166666666667</v>
      </c>
      <c r="Y1717" s="22">
        <v>205.72499999999999</v>
      </c>
      <c r="Z1717" s="32">
        <v>75</v>
      </c>
      <c r="AB1717" s="3">
        <v>0</v>
      </c>
      <c r="AC1717" s="3">
        <v>4460.3751415326506</v>
      </c>
      <c r="AD1717" s="3">
        <f t="shared" si="412"/>
        <v>95152.058474866004</v>
      </c>
      <c r="AE1717" s="3">
        <v>5687.5</v>
      </c>
      <c r="AG1717" s="3">
        <f t="shared" si="413"/>
        <v>100839.558474866</v>
      </c>
      <c r="AJ1717" s="3">
        <v>6107.1873780099913</v>
      </c>
      <c r="AK1717" t="s">
        <v>266</v>
      </c>
      <c r="AL1717" t="s">
        <v>267</v>
      </c>
      <c r="AM1717">
        <v>8.5000000000000006E-2</v>
      </c>
      <c r="AN1717" s="3">
        <f t="shared" si="414"/>
        <v>106946.74585287599</v>
      </c>
      <c r="AO1717" s="3">
        <v>9090.4733974944593</v>
      </c>
      <c r="AP1717" s="3">
        <v>29700</v>
      </c>
      <c r="AQ1717" s="3">
        <v>2524.5</v>
      </c>
      <c r="AR1717" s="3">
        <f t="shared" si="415"/>
        <v>148261.71925037046</v>
      </c>
      <c r="AS1717" s="24">
        <f t="shared" si="411"/>
        <v>136646.74585287599</v>
      </c>
      <c r="AT1717" t="s">
        <v>134</v>
      </c>
      <c r="AU1717" t="s">
        <v>134</v>
      </c>
      <c r="AV1717" t="s">
        <v>135</v>
      </c>
      <c r="AW1717">
        <v>90129</v>
      </c>
      <c r="BE1717">
        <v>1</v>
      </c>
    </row>
    <row r="1718" spans="3:57" x14ac:dyDescent="0.2">
      <c r="C1718" t="s">
        <v>4803</v>
      </c>
      <c r="E1718" t="s">
        <v>405</v>
      </c>
      <c r="F1718" t="s">
        <v>406</v>
      </c>
      <c r="G1718" t="s">
        <v>407</v>
      </c>
      <c r="J1718" t="s">
        <v>4697</v>
      </c>
      <c r="L1718" t="s">
        <v>4703</v>
      </c>
      <c r="M1718" t="s">
        <v>293</v>
      </c>
      <c r="N1718" t="s">
        <v>4668</v>
      </c>
      <c r="O1718" t="s">
        <v>98</v>
      </c>
      <c r="P1718" t="s">
        <v>4804</v>
      </c>
      <c r="Q1718">
        <v>28</v>
      </c>
      <c r="S1718" s="3">
        <v>96636.583333333328</v>
      </c>
      <c r="W1718" s="3">
        <v>2202.8044871794868</v>
      </c>
      <c r="X1718" s="3">
        <v>0</v>
      </c>
      <c r="Y1718" s="22">
        <v>229.0916666666667</v>
      </c>
      <c r="Z1718" s="32">
        <v>75</v>
      </c>
      <c r="AB1718" s="3">
        <v>0</v>
      </c>
      <c r="AC1718" s="3">
        <v>4460.3751415326506</v>
      </c>
      <c r="AD1718" s="3">
        <f t="shared" si="412"/>
        <v>103603.85462871213</v>
      </c>
      <c r="AE1718" s="3">
        <v>5687.5</v>
      </c>
      <c r="AG1718" s="3">
        <f t="shared" si="413"/>
        <v>109291.35462871213</v>
      </c>
      <c r="AJ1718" s="3">
        <v>6107.1873780099913</v>
      </c>
      <c r="AK1718" t="s">
        <v>266</v>
      </c>
      <c r="AL1718" t="s">
        <v>267</v>
      </c>
      <c r="AM1718">
        <v>8.5000000000000006E-2</v>
      </c>
      <c r="AN1718" s="3">
        <f t="shared" si="414"/>
        <v>115398.54200672211</v>
      </c>
      <c r="AO1718" s="3">
        <v>9808.8760705713812</v>
      </c>
      <c r="AP1718" s="3">
        <v>29700</v>
      </c>
      <c r="AQ1718" s="3">
        <v>2524.5</v>
      </c>
      <c r="AR1718" s="3">
        <f t="shared" si="415"/>
        <v>157431.91807729349</v>
      </c>
      <c r="AS1718" s="24">
        <f t="shared" si="411"/>
        <v>145098.54200672213</v>
      </c>
      <c r="AT1718" t="s">
        <v>134</v>
      </c>
      <c r="AU1718" t="s">
        <v>134</v>
      </c>
      <c r="AV1718" t="s">
        <v>135</v>
      </c>
      <c r="AW1718">
        <v>90373</v>
      </c>
      <c r="BE1718">
        <v>1</v>
      </c>
    </row>
    <row r="1719" spans="3:57" x14ac:dyDescent="0.2">
      <c r="C1719" t="s">
        <v>4803</v>
      </c>
      <c r="E1719" t="s">
        <v>408</v>
      </c>
      <c r="F1719" t="s">
        <v>409</v>
      </c>
      <c r="G1719" t="s">
        <v>410</v>
      </c>
      <c r="J1719" t="s">
        <v>4702</v>
      </c>
      <c r="L1719" t="s">
        <v>4703</v>
      </c>
      <c r="M1719" t="s">
        <v>293</v>
      </c>
      <c r="N1719" t="s">
        <v>4668</v>
      </c>
      <c r="O1719" t="s">
        <v>98</v>
      </c>
      <c r="P1719" t="s">
        <v>4804</v>
      </c>
      <c r="Q1719">
        <v>28</v>
      </c>
      <c r="S1719" s="3">
        <v>66622.583333333328</v>
      </c>
      <c r="W1719" s="3">
        <v>1481.3141025641025</v>
      </c>
      <c r="X1719" s="3">
        <v>21.396759259259259</v>
      </c>
      <c r="Y1719" s="22">
        <v>154.05666666666667</v>
      </c>
      <c r="Z1719" s="32">
        <v>75</v>
      </c>
      <c r="AB1719" s="3">
        <v>0</v>
      </c>
      <c r="AC1719" s="3">
        <v>4460.3751415326506</v>
      </c>
      <c r="AD1719" s="3">
        <f t="shared" si="412"/>
        <v>72814.726003356016</v>
      </c>
      <c r="AE1719" s="3">
        <v>5687.5</v>
      </c>
      <c r="AG1719" s="3">
        <f t="shared" si="413"/>
        <v>78502.226003356016</v>
      </c>
      <c r="AJ1719" s="3">
        <v>4292.2455565959208</v>
      </c>
      <c r="AK1719" t="s">
        <v>289</v>
      </c>
      <c r="AL1719" t="s">
        <v>290</v>
      </c>
      <c r="AM1719">
        <v>8.5000000000000006E-2</v>
      </c>
      <c r="AN1719" s="3">
        <f t="shared" si="414"/>
        <v>82794.47155995194</v>
      </c>
      <c r="AO1719" s="3">
        <v>7037.5300825959157</v>
      </c>
      <c r="AP1719" s="3">
        <v>29700</v>
      </c>
      <c r="AQ1719" s="3">
        <v>2524.5</v>
      </c>
      <c r="AR1719" s="3">
        <f t="shared" si="415"/>
        <v>122056.50164254785</v>
      </c>
      <c r="AS1719" s="24">
        <f t="shared" si="411"/>
        <v>112494.47155995194</v>
      </c>
      <c r="AT1719" t="s">
        <v>134</v>
      </c>
      <c r="AU1719" t="s">
        <v>134</v>
      </c>
      <c r="AV1719" t="s">
        <v>135</v>
      </c>
      <c r="AW1719">
        <v>90382</v>
      </c>
      <c r="BE1719">
        <v>1</v>
      </c>
    </row>
    <row r="1720" spans="3:57" x14ac:dyDescent="0.2">
      <c r="C1720" t="s">
        <v>4803</v>
      </c>
      <c r="E1720" t="s">
        <v>411</v>
      </c>
      <c r="F1720" t="s">
        <v>412</v>
      </c>
      <c r="G1720" t="s">
        <v>413</v>
      </c>
      <c r="J1720" t="s">
        <v>4697</v>
      </c>
      <c r="L1720" t="s">
        <v>4703</v>
      </c>
      <c r="M1720" t="s">
        <v>293</v>
      </c>
      <c r="N1720" t="s">
        <v>4668</v>
      </c>
      <c r="O1720" t="s">
        <v>98</v>
      </c>
      <c r="P1720" t="s">
        <v>4804</v>
      </c>
      <c r="Q1720">
        <v>28</v>
      </c>
      <c r="S1720" s="3">
        <v>105866.25</v>
      </c>
      <c r="W1720" s="3">
        <v>2424.6714743589741</v>
      </c>
      <c r="X1720" s="3">
        <v>0</v>
      </c>
      <c r="Y1720" s="22">
        <v>252.16583333333332</v>
      </c>
      <c r="Z1720" s="32">
        <v>75</v>
      </c>
      <c r="AB1720" s="3">
        <v>0</v>
      </c>
      <c r="AC1720" s="3">
        <v>4460.3751415326506</v>
      </c>
      <c r="AD1720" s="3">
        <f t="shared" si="412"/>
        <v>113078.46244922496</v>
      </c>
      <c r="AE1720" s="3">
        <v>5687.5</v>
      </c>
      <c r="AG1720" s="3">
        <f t="shared" si="413"/>
        <v>118765.96244922496</v>
      </c>
      <c r="AJ1720" s="3">
        <v>6107.1873780099913</v>
      </c>
      <c r="AK1720" t="s">
        <v>266</v>
      </c>
      <c r="AL1720" t="s">
        <v>267</v>
      </c>
      <c r="AM1720">
        <v>8.5000000000000006E-2</v>
      </c>
      <c r="AN1720" s="3">
        <f t="shared" si="414"/>
        <v>124873.14982723494</v>
      </c>
      <c r="AO1720" s="3">
        <v>10614.217735314971</v>
      </c>
      <c r="AP1720" s="3">
        <v>29700</v>
      </c>
      <c r="AQ1720" s="3">
        <v>2524.5</v>
      </c>
      <c r="AR1720" s="3">
        <f t="shared" si="415"/>
        <v>167711.86756254992</v>
      </c>
      <c r="AS1720" s="24">
        <f t="shared" si="411"/>
        <v>154573.14982723494</v>
      </c>
      <c r="AT1720" t="s">
        <v>134</v>
      </c>
      <c r="AU1720" t="s">
        <v>134</v>
      </c>
      <c r="AV1720" t="s">
        <v>135</v>
      </c>
      <c r="AW1720">
        <v>90271</v>
      </c>
      <c r="BE1720">
        <v>1</v>
      </c>
    </row>
    <row r="1721" spans="3:57" x14ac:dyDescent="0.2">
      <c r="C1721" t="s">
        <v>4803</v>
      </c>
      <c r="E1721" t="s">
        <v>414</v>
      </c>
      <c r="F1721" t="s">
        <v>415</v>
      </c>
      <c r="G1721" t="s">
        <v>416</v>
      </c>
      <c r="J1721" t="s">
        <v>4702</v>
      </c>
      <c r="L1721" t="s">
        <v>4703</v>
      </c>
      <c r="M1721" t="s">
        <v>293</v>
      </c>
      <c r="N1721" t="s">
        <v>4668</v>
      </c>
      <c r="O1721" t="s">
        <v>98</v>
      </c>
      <c r="P1721" t="s">
        <v>4804</v>
      </c>
      <c r="Q1721">
        <v>28</v>
      </c>
      <c r="S1721" s="3">
        <v>89981.25</v>
      </c>
      <c r="W1721" s="3">
        <v>2042.8205128205129</v>
      </c>
      <c r="X1721" s="3">
        <v>354.08888888888885</v>
      </c>
      <c r="Y1721" s="22">
        <v>212.45333333333332</v>
      </c>
      <c r="Z1721" s="32">
        <v>75</v>
      </c>
      <c r="AB1721" s="3">
        <v>4097.8723842003965</v>
      </c>
      <c r="AC1721" s="3">
        <v>4460.3751415326506</v>
      </c>
      <c r="AD1721" s="3">
        <f t="shared" si="412"/>
        <v>101223.86026077579</v>
      </c>
      <c r="AE1721" s="3">
        <v>5687.5</v>
      </c>
      <c r="AG1721" s="3">
        <f t="shared" si="413"/>
        <v>106911.36026077579</v>
      </c>
      <c r="AJ1721" s="3">
        <v>6263.2559860715419</v>
      </c>
      <c r="AK1721" t="s">
        <v>229</v>
      </c>
      <c r="AL1721" t="s">
        <v>230</v>
      </c>
      <c r="AM1721">
        <v>8.5000000000000006E-2</v>
      </c>
      <c r="AN1721" s="3">
        <f t="shared" si="414"/>
        <v>113174.61624684733</v>
      </c>
      <c r="AO1721" s="3">
        <v>9619.8423809820233</v>
      </c>
      <c r="AP1721" s="3">
        <v>29700</v>
      </c>
      <c r="AQ1721" s="3">
        <v>2524.5</v>
      </c>
      <c r="AR1721" s="3">
        <f t="shared" si="415"/>
        <v>155018.95862782936</v>
      </c>
      <c r="AS1721" s="24">
        <f t="shared" si="411"/>
        <v>142874.61624684732</v>
      </c>
      <c r="AT1721" t="s">
        <v>134</v>
      </c>
      <c r="AU1721" t="s">
        <v>134</v>
      </c>
      <c r="AV1721" t="s">
        <v>135</v>
      </c>
      <c r="AW1721">
        <v>90349</v>
      </c>
      <c r="BE1721">
        <v>1</v>
      </c>
    </row>
    <row r="1722" spans="3:57" x14ac:dyDescent="0.2">
      <c r="C1722" t="s">
        <v>4803</v>
      </c>
      <c r="E1722" t="s">
        <v>417</v>
      </c>
      <c r="F1722" t="s">
        <v>418</v>
      </c>
      <c r="G1722" t="s">
        <v>419</v>
      </c>
      <c r="J1722" t="s">
        <v>4708</v>
      </c>
      <c r="L1722" t="s">
        <v>4667</v>
      </c>
      <c r="M1722" t="s">
        <v>3984</v>
      </c>
      <c r="N1722" t="s">
        <v>4668</v>
      </c>
      <c r="O1722" t="s">
        <v>98</v>
      </c>
      <c r="P1722" t="s">
        <v>4804</v>
      </c>
      <c r="Q1722">
        <v>28</v>
      </c>
      <c r="S1722" s="3">
        <v>87080.083333333328</v>
      </c>
      <c r="W1722" s="3">
        <v>1973.0809294871797</v>
      </c>
      <c r="X1722" s="3">
        <v>1140.0023148148148</v>
      </c>
      <c r="Y1722" s="22">
        <v>205.20041666666668</v>
      </c>
      <c r="Z1722" s="32">
        <v>75</v>
      </c>
      <c r="AB1722" s="3">
        <v>0</v>
      </c>
      <c r="AC1722" s="3">
        <v>4460.3751415326506</v>
      </c>
      <c r="AD1722" s="3">
        <f t="shared" si="412"/>
        <v>94933.742135834647</v>
      </c>
      <c r="AE1722" s="3">
        <v>4154.166666666667</v>
      </c>
      <c r="AG1722" s="3">
        <f t="shared" si="413"/>
        <v>99087.908802501319</v>
      </c>
      <c r="AM1722">
        <v>0.05</v>
      </c>
      <c r="AN1722" s="3">
        <f t="shared" si="414"/>
        <v>99087.908802501319</v>
      </c>
      <c r="AO1722" s="3">
        <v>4954.3954401250667</v>
      </c>
      <c r="AP1722" s="3">
        <v>29700</v>
      </c>
      <c r="AQ1722" s="3">
        <v>1485</v>
      </c>
      <c r="AR1722" s="3">
        <f t="shared" si="415"/>
        <v>135227.30424262639</v>
      </c>
      <c r="AS1722" s="24">
        <f t="shared" si="411"/>
        <v>128787.90880250132</v>
      </c>
      <c r="AT1722" t="s">
        <v>134</v>
      </c>
      <c r="AU1722" t="s">
        <v>134</v>
      </c>
      <c r="AV1722" t="s">
        <v>135</v>
      </c>
      <c r="AW1722">
        <v>35887</v>
      </c>
      <c r="BE1722">
        <v>1</v>
      </c>
    </row>
    <row r="1723" spans="3:57" x14ac:dyDescent="0.2">
      <c r="C1723" t="s">
        <v>4803</v>
      </c>
      <c r="E1723" t="s">
        <v>420</v>
      </c>
      <c r="F1723" t="s">
        <v>421</v>
      </c>
      <c r="G1723" t="s">
        <v>422</v>
      </c>
      <c r="J1723" t="s">
        <v>4702</v>
      </c>
      <c r="L1723" t="s">
        <v>4703</v>
      </c>
      <c r="M1723" t="s">
        <v>293</v>
      </c>
      <c r="N1723" t="s">
        <v>4668</v>
      </c>
      <c r="O1723" t="s">
        <v>98</v>
      </c>
      <c r="P1723" t="s">
        <v>4804</v>
      </c>
      <c r="Q1723">
        <v>28</v>
      </c>
      <c r="S1723" s="3">
        <v>85926.166666666672</v>
      </c>
      <c r="W1723" s="3">
        <v>1945.3405448717947</v>
      </c>
      <c r="X1723" s="3">
        <v>477.68917824074083</v>
      </c>
      <c r="Y1723" s="22">
        <v>202.31541666666669</v>
      </c>
      <c r="Z1723" s="32">
        <v>75</v>
      </c>
      <c r="AB1723" s="3">
        <v>4097.8723842003965</v>
      </c>
      <c r="AC1723" s="3">
        <v>4460.3751415326506</v>
      </c>
      <c r="AD1723" s="3">
        <f t="shared" si="412"/>
        <v>97184.759332178932</v>
      </c>
      <c r="AE1723" s="3">
        <v>5687.5</v>
      </c>
      <c r="AG1723" s="3">
        <f t="shared" si="413"/>
        <v>102872.25933217893</v>
      </c>
      <c r="AJ1723" s="3">
        <v>6263.2559860715419</v>
      </c>
      <c r="AK1723" t="s">
        <v>229</v>
      </c>
      <c r="AL1723" t="s">
        <v>230</v>
      </c>
      <c r="AM1723">
        <v>8.5000000000000006E-2</v>
      </c>
      <c r="AN1723" s="3">
        <f t="shared" si="414"/>
        <v>109135.51531825047</v>
      </c>
      <c r="AO1723" s="3">
        <v>9276.5188020512905</v>
      </c>
      <c r="AP1723" s="3">
        <v>29700</v>
      </c>
      <c r="AQ1723" s="3">
        <v>2524.5</v>
      </c>
      <c r="AR1723" s="3">
        <f t="shared" si="415"/>
        <v>150636.53412030177</v>
      </c>
      <c r="AS1723" s="24">
        <f t="shared" si="411"/>
        <v>138835.51531825046</v>
      </c>
      <c r="AT1723" t="s">
        <v>134</v>
      </c>
      <c r="AU1723" t="s">
        <v>134</v>
      </c>
      <c r="AV1723" t="s">
        <v>135</v>
      </c>
      <c r="AW1723">
        <v>90349</v>
      </c>
      <c r="BE1723">
        <v>1</v>
      </c>
    </row>
    <row r="1724" spans="3:57" x14ac:dyDescent="0.2">
      <c r="C1724" t="s">
        <v>4803</v>
      </c>
      <c r="E1724" t="s">
        <v>423</v>
      </c>
      <c r="F1724" t="s">
        <v>424</v>
      </c>
      <c r="G1724" t="s">
        <v>425</v>
      </c>
      <c r="J1724" t="s">
        <v>4697</v>
      </c>
      <c r="L1724" t="s">
        <v>4703</v>
      </c>
      <c r="M1724" t="s">
        <v>293</v>
      </c>
      <c r="N1724" t="s">
        <v>4668</v>
      </c>
      <c r="O1724" t="s">
        <v>98</v>
      </c>
      <c r="P1724" t="s">
        <v>4804</v>
      </c>
      <c r="Q1724">
        <v>28</v>
      </c>
      <c r="S1724" s="3">
        <v>110390.5</v>
      </c>
      <c r="W1724" s="3">
        <v>2533.4254807692309</v>
      </c>
      <c r="X1724" s="3">
        <v>0</v>
      </c>
      <c r="Y1724" s="22">
        <v>263.47624999999999</v>
      </c>
      <c r="Z1724" s="32">
        <v>75</v>
      </c>
      <c r="AB1724" s="3">
        <v>8498.9873248316217</v>
      </c>
      <c r="AC1724" s="3">
        <v>4460.3751415326506</v>
      </c>
      <c r="AD1724" s="3">
        <f t="shared" si="412"/>
        <v>126221.76419713351</v>
      </c>
      <c r="AE1724" s="3">
        <v>5687.5</v>
      </c>
      <c r="AG1724" s="3">
        <f t="shared" si="413"/>
        <v>131909.26419713351</v>
      </c>
      <c r="AJ1724" s="3">
        <v>6107.1873780099913</v>
      </c>
      <c r="AK1724" t="s">
        <v>266</v>
      </c>
      <c r="AL1724" t="s">
        <v>267</v>
      </c>
      <c r="AM1724">
        <v>8.5000000000000006E-2</v>
      </c>
      <c r="AN1724" s="3">
        <f t="shared" si="414"/>
        <v>138016.4515751435</v>
      </c>
      <c r="AO1724" s="3">
        <v>11731.398383887197</v>
      </c>
      <c r="AP1724" s="3">
        <v>29700</v>
      </c>
      <c r="AQ1724" s="3">
        <v>2524.5</v>
      </c>
      <c r="AR1724" s="3">
        <f t="shared" si="415"/>
        <v>181972.34995903069</v>
      </c>
      <c r="AS1724" s="24">
        <f t="shared" si="411"/>
        <v>167716.4515751435</v>
      </c>
      <c r="AT1724" t="s">
        <v>134</v>
      </c>
      <c r="AU1724" t="s">
        <v>134</v>
      </c>
      <c r="AV1724" t="s">
        <v>135</v>
      </c>
      <c r="AW1724">
        <v>90362</v>
      </c>
      <c r="BE1724">
        <v>1</v>
      </c>
    </row>
    <row r="1725" spans="3:57" x14ac:dyDescent="0.2">
      <c r="C1725" t="s">
        <v>4803</v>
      </c>
      <c r="E1725" t="s">
        <v>427</v>
      </c>
      <c r="F1725" t="s">
        <v>428</v>
      </c>
      <c r="G1725" t="s">
        <v>429</v>
      </c>
      <c r="J1725" t="s">
        <v>4702</v>
      </c>
      <c r="L1725" t="s">
        <v>4703</v>
      </c>
      <c r="M1725" t="s">
        <v>293</v>
      </c>
      <c r="N1725" t="s">
        <v>4668</v>
      </c>
      <c r="O1725" t="s">
        <v>98</v>
      </c>
      <c r="P1725" t="s">
        <v>4804</v>
      </c>
      <c r="Q1725">
        <v>28</v>
      </c>
      <c r="S1725" s="3">
        <v>87869.083333333328</v>
      </c>
      <c r="W1725" s="3">
        <v>1992.0472756410256</v>
      </c>
      <c r="X1725" s="3">
        <v>1150.9606481481483</v>
      </c>
      <c r="Y1725" s="22">
        <v>207.17291666666668</v>
      </c>
      <c r="Z1725" s="32">
        <v>75</v>
      </c>
      <c r="AB1725" s="3">
        <v>0</v>
      </c>
      <c r="AC1725" s="3">
        <v>4460.3751415326506</v>
      </c>
      <c r="AD1725" s="3">
        <f t="shared" si="412"/>
        <v>95754.639315321823</v>
      </c>
      <c r="AE1725" s="3">
        <v>5687.5</v>
      </c>
      <c r="AG1725" s="3">
        <f t="shared" si="413"/>
        <v>101442.13931532182</v>
      </c>
      <c r="AJ1725" s="3">
        <v>6107.1873780099913</v>
      </c>
      <c r="AK1725" t="s">
        <v>266</v>
      </c>
      <c r="AL1725" t="s">
        <v>267</v>
      </c>
      <c r="AM1725">
        <v>8.5000000000000006E-2</v>
      </c>
      <c r="AN1725" s="3">
        <f t="shared" si="414"/>
        <v>107549.32669333181</v>
      </c>
      <c r="AO1725" s="3">
        <v>9141.6927689332042</v>
      </c>
      <c r="AP1725" s="3">
        <v>29700</v>
      </c>
      <c r="AQ1725" s="3">
        <v>2524.5</v>
      </c>
      <c r="AR1725" s="3">
        <f t="shared" si="415"/>
        <v>148915.51946226502</v>
      </c>
      <c r="AS1725" s="24">
        <f t="shared" si="411"/>
        <v>137249.32669333182</v>
      </c>
      <c r="AT1725" t="s">
        <v>134</v>
      </c>
      <c r="AU1725" t="s">
        <v>134</v>
      </c>
      <c r="AV1725" t="s">
        <v>135</v>
      </c>
      <c r="AW1725">
        <v>90023</v>
      </c>
      <c r="BE1725">
        <v>1</v>
      </c>
    </row>
    <row r="1726" spans="3:57" x14ac:dyDescent="0.2">
      <c r="C1726" t="s">
        <v>4803</v>
      </c>
      <c r="E1726" t="s">
        <v>430</v>
      </c>
      <c r="F1726" t="s">
        <v>431</v>
      </c>
      <c r="G1726" t="s">
        <v>432</v>
      </c>
      <c r="J1726" t="s">
        <v>151</v>
      </c>
      <c r="L1726" t="s">
        <v>4691</v>
      </c>
      <c r="M1726" t="s">
        <v>4444</v>
      </c>
      <c r="N1726" t="s">
        <v>4668</v>
      </c>
      <c r="O1726" t="s">
        <v>98</v>
      </c>
      <c r="P1726" t="s">
        <v>4804</v>
      </c>
      <c r="Q1726">
        <v>28</v>
      </c>
      <c r="S1726" s="3">
        <v>197184.33333333334</v>
      </c>
      <c r="W1726" s="3">
        <v>4740.0080128205127</v>
      </c>
      <c r="X1726" s="3">
        <v>2738.6712962962965</v>
      </c>
      <c r="Y1726" s="22">
        <v>492.96083333333337</v>
      </c>
      <c r="Z1726" s="32">
        <v>75</v>
      </c>
      <c r="AB1726" s="3">
        <v>20200.461917915854</v>
      </c>
      <c r="AC1726" s="3">
        <v>4460.3751415326506</v>
      </c>
      <c r="AD1726" s="3">
        <f t="shared" si="412"/>
        <v>229891.81053523198</v>
      </c>
      <c r="AE1726" s="3">
        <v>7046.666666666667</v>
      </c>
      <c r="AG1726" s="3">
        <f t="shared" si="413"/>
        <v>236938.47720189864</v>
      </c>
      <c r="AJ1726" s="3">
        <v>7875.5933865769939</v>
      </c>
      <c r="AK1726" t="s">
        <v>433</v>
      </c>
      <c r="AL1726" t="s">
        <v>434</v>
      </c>
      <c r="AM1726">
        <v>0.1</v>
      </c>
      <c r="AN1726" s="3">
        <f t="shared" si="414"/>
        <v>244814.07058847565</v>
      </c>
      <c r="AO1726" s="3">
        <v>24481.407058847566</v>
      </c>
      <c r="AP1726" s="3">
        <v>29700</v>
      </c>
      <c r="AQ1726" s="3">
        <v>2970</v>
      </c>
      <c r="AR1726" s="3">
        <f t="shared" si="415"/>
        <v>301965.47764732322</v>
      </c>
      <c r="AS1726" s="24">
        <f t="shared" si="411"/>
        <v>274514.07058847568</v>
      </c>
      <c r="AT1726" t="s">
        <v>134</v>
      </c>
      <c r="AU1726" t="s">
        <v>134</v>
      </c>
      <c r="AV1726" t="s">
        <v>135</v>
      </c>
      <c r="AW1726">
        <v>90324</v>
      </c>
      <c r="BE1726">
        <v>1</v>
      </c>
    </row>
    <row r="1727" spans="3:57" x14ac:dyDescent="0.2">
      <c r="C1727" t="s">
        <v>4803</v>
      </c>
      <c r="E1727" t="s">
        <v>436</v>
      </c>
      <c r="F1727" t="s">
        <v>437</v>
      </c>
      <c r="G1727" t="s">
        <v>438</v>
      </c>
      <c r="J1727" t="s">
        <v>4678</v>
      </c>
      <c r="L1727" t="s">
        <v>4691</v>
      </c>
      <c r="M1727" t="s">
        <v>4444</v>
      </c>
      <c r="N1727" t="s">
        <v>4668</v>
      </c>
      <c r="O1727" t="s">
        <v>98</v>
      </c>
      <c r="P1727" t="s">
        <v>4804</v>
      </c>
      <c r="Q1727">
        <v>28</v>
      </c>
      <c r="S1727" s="3">
        <v>128683.16666666666</v>
      </c>
      <c r="W1727" s="3">
        <v>3093.3453525641021</v>
      </c>
      <c r="X1727" s="3">
        <v>0</v>
      </c>
      <c r="Y1727" s="22">
        <v>321.70791666666668</v>
      </c>
      <c r="Z1727" s="32">
        <v>75</v>
      </c>
      <c r="AB1727" s="3">
        <v>13182.855459972676</v>
      </c>
      <c r="AC1727" s="3">
        <v>4460.3751415326506</v>
      </c>
      <c r="AD1727" s="3">
        <f t="shared" si="412"/>
        <v>149816.45053740274</v>
      </c>
      <c r="AE1727" s="3">
        <v>7046.666666666667</v>
      </c>
      <c r="AG1727" s="3">
        <f t="shared" si="413"/>
        <v>156863.11720406939</v>
      </c>
      <c r="AJ1727" s="3">
        <v>7875.5933865769939</v>
      </c>
      <c r="AK1727" t="s">
        <v>433</v>
      </c>
      <c r="AL1727" t="s">
        <v>434</v>
      </c>
      <c r="AM1727">
        <v>0.1</v>
      </c>
      <c r="AN1727" s="3">
        <f t="shared" si="414"/>
        <v>164738.7105906464</v>
      </c>
      <c r="AO1727" s="3">
        <v>16473.871059064641</v>
      </c>
      <c r="AP1727" s="3">
        <v>29700</v>
      </c>
      <c r="AQ1727" s="3">
        <v>2970</v>
      </c>
      <c r="AR1727" s="3">
        <f t="shared" si="415"/>
        <v>213882.58164971104</v>
      </c>
      <c r="AS1727" s="24">
        <f t="shared" si="411"/>
        <v>194438.7105906464</v>
      </c>
      <c r="AT1727" t="s">
        <v>134</v>
      </c>
      <c r="AU1727" t="s">
        <v>134</v>
      </c>
      <c r="AV1727" t="s">
        <v>135</v>
      </c>
      <c r="AW1727">
        <v>90324</v>
      </c>
      <c r="BE1727">
        <v>1</v>
      </c>
    </row>
    <row r="1728" spans="3:57" x14ac:dyDescent="0.2">
      <c r="C1728" t="s">
        <v>4803</v>
      </c>
      <c r="E1728" t="s">
        <v>439</v>
      </c>
      <c r="F1728" t="s">
        <v>440</v>
      </c>
      <c r="G1728" t="s">
        <v>441</v>
      </c>
      <c r="J1728" t="s">
        <v>4708</v>
      </c>
      <c r="L1728" t="s">
        <v>4703</v>
      </c>
      <c r="M1728" t="s">
        <v>293</v>
      </c>
      <c r="N1728" t="s">
        <v>4668</v>
      </c>
      <c r="O1728" t="s">
        <v>98</v>
      </c>
      <c r="P1728" t="s">
        <v>4804</v>
      </c>
      <c r="Q1728">
        <v>28</v>
      </c>
      <c r="S1728" s="3">
        <v>73446</v>
      </c>
      <c r="W1728" s="3">
        <v>1645.3365384615383</v>
      </c>
      <c r="X1728" s="3">
        <v>950.63888888888891</v>
      </c>
      <c r="Y1728" s="22">
        <v>171.11500000000001</v>
      </c>
      <c r="Z1728" s="32">
        <v>75</v>
      </c>
      <c r="AB1728" s="3">
        <v>0</v>
      </c>
      <c r="AC1728" s="3">
        <v>4460.3751415326506</v>
      </c>
      <c r="AD1728" s="3">
        <f t="shared" si="412"/>
        <v>80748.465568883083</v>
      </c>
      <c r="AE1728" s="3">
        <v>5687.5</v>
      </c>
      <c r="AG1728" s="3">
        <f t="shared" si="413"/>
        <v>86435.965568883083</v>
      </c>
      <c r="AJ1728" s="3">
        <v>4292.2455565959208</v>
      </c>
      <c r="AK1728" t="s">
        <v>289</v>
      </c>
      <c r="AL1728" t="s">
        <v>290</v>
      </c>
      <c r="AM1728">
        <v>8.5000000000000006E-2</v>
      </c>
      <c r="AN1728" s="3">
        <f t="shared" si="414"/>
        <v>90728.211125479007</v>
      </c>
      <c r="AO1728" s="3">
        <v>7711.8979456657162</v>
      </c>
      <c r="AP1728" s="3">
        <v>29700</v>
      </c>
      <c r="AQ1728" s="3">
        <v>2524.5</v>
      </c>
      <c r="AR1728" s="3">
        <f t="shared" si="415"/>
        <v>130664.60907114472</v>
      </c>
      <c r="AS1728" s="24">
        <f t="shared" si="411"/>
        <v>120428.21112547901</v>
      </c>
      <c r="AT1728" t="s">
        <v>134</v>
      </c>
      <c r="AU1728" t="s">
        <v>134</v>
      </c>
      <c r="AV1728" t="s">
        <v>135</v>
      </c>
      <c r="AW1728">
        <v>90242</v>
      </c>
      <c r="BE1728">
        <v>1</v>
      </c>
    </row>
    <row r="1729" spans="2:57" x14ac:dyDescent="0.2">
      <c r="C1729" t="s">
        <v>4803</v>
      </c>
      <c r="E1729" t="s">
        <v>442</v>
      </c>
      <c r="F1729" t="s">
        <v>443</v>
      </c>
      <c r="G1729" t="s">
        <v>444</v>
      </c>
      <c r="J1729" t="s">
        <v>4702</v>
      </c>
      <c r="L1729" t="s">
        <v>4703</v>
      </c>
      <c r="M1729" t="s">
        <v>293</v>
      </c>
      <c r="N1729" t="s">
        <v>4668</v>
      </c>
      <c r="O1729" t="s">
        <v>98</v>
      </c>
      <c r="P1729" t="s">
        <v>4804</v>
      </c>
      <c r="Q1729">
        <v>28</v>
      </c>
      <c r="S1729" s="3">
        <v>82188.833333333328</v>
      </c>
      <c r="W1729" s="3">
        <v>1855.500801282051</v>
      </c>
      <c r="X1729" s="3">
        <v>0</v>
      </c>
      <c r="Y1729" s="22">
        <v>192.97208333333333</v>
      </c>
      <c r="Z1729" s="32">
        <v>75</v>
      </c>
      <c r="AB1729" s="3">
        <v>0</v>
      </c>
      <c r="AC1729" s="3">
        <v>4460.3751415326506</v>
      </c>
      <c r="AD1729" s="3">
        <f t="shared" si="412"/>
        <v>88772.681359481358</v>
      </c>
      <c r="AE1729" s="3">
        <v>5687.5</v>
      </c>
      <c r="AG1729" s="3">
        <f t="shared" si="413"/>
        <v>94460.181359481358</v>
      </c>
      <c r="AJ1729" s="3">
        <v>4292.2455565959208</v>
      </c>
      <c r="AK1729" t="s">
        <v>289</v>
      </c>
      <c r="AL1729" t="s">
        <v>290</v>
      </c>
      <c r="AM1729">
        <v>8.5000000000000006E-2</v>
      </c>
      <c r="AN1729" s="3">
        <f t="shared" si="414"/>
        <v>98752.426916077282</v>
      </c>
      <c r="AO1729" s="3">
        <v>8393.9562878665693</v>
      </c>
      <c r="AP1729" s="3">
        <v>29700</v>
      </c>
      <c r="AQ1729" s="3">
        <v>2524.5</v>
      </c>
      <c r="AR1729" s="3">
        <f t="shared" si="415"/>
        <v>139370.88320394384</v>
      </c>
      <c r="AS1729" s="24">
        <f t="shared" si="411"/>
        <v>128452.42691607728</v>
      </c>
      <c r="AT1729" t="s">
        <v>134</v>
      </c>
      <c r="AU1729" t="s">
        <v>134</v>
      </c>
      <c r="AV1729" t="s">
        <v>135</v>
      </c>
      <c r="AW1729">
        <v>90242</v>
      </c>
      <c r="BE1729">
        <v>1</v>
      </c>
    </row>
    <row r="1730" spans="2:57" x14ac:dyDescent="0.2">
      <c r="C1730" t="s">
        <v>4803</v>
      </c>
      <c r="E1730" t="s">
        <v>445</v>
      </c>
      <c r="F1730" t="s">
        <v>446</v>
      </c>
      <c r="G1730" t="s">
        <v>447</v>
      </c>
      <c r="J1730" t="s">
        <v>4702</v>
      </c>
      <c r="L1730" t="s">
        <v>4703</v>
      </c>
      <c r="M1730" t="s">
        <v>293</v>
      </c>
      <c r="N1730" t="s">
        <v>4668</v>
      </c>
      <c r="O1730" t="s">
        <v>98</v>
      </c>
      <c r="P1730" t="s">
        <v>4804</v>
      </c>
      <c r="Q1730">
        <v>28</v>
      </c>
      <c r="S1730" s="3">
        <v>116635.00000000001</v>
      </c>
      <c r="W1730" s="3">
        <v>2683.5336538461538</v>
      </c>
      <c r="X1730" s="3">
        <v>1550.4861111111111</v>
      </c>
      <c r="Y1730" s="22">
        <v>279.08750000000003</v>
      </c>
      <c r="Z1730" s="32">
        <v>75</v>
      </c>
      <c r="AB1730" s="3">
        <v>10244.680960500991</v>
      </c>
      <c r="AC1730" s="3">
        <v>4460.3751415326506</v>
      </c>
      <c r="AD1730" s="3">
        <f t="shared" si="412"/>
        <v>135928.16336699092</v>
      </c>
      <c r="AE1730" s="3">
        <v>5687.5</v>
      </c>
      <c r="AG1730" s="3">
        <f t="shared" si="413"/>
        <v>141615.66336699092</v>
      </c>
      <c r="AJ1730" s="3">
        <v>6107.1873780099913</v>
      </c>
      <c r="AK1730" t="s">
        <v>266</v>
      </c>
      <c r="AL1730" t="s">
        <v>267</v>
      </c>
      <c r="AM1730">
        <v>8.5000000000000006E-2</v>
      </c>
      <c r="AN1730" s="3">
        <f t="shared" si="414"/>
        <v>147722.85074500091</v>
      </c>
      <c r="AO1730" s="3">
        <v>12556.442313325078</v>
      </c>
      <c r="AP1730" s="3">
        <v>29700</v>
      </c>
      <c r="AQ1730" s="3">
        <v>2524.5</v>
      </c>
      <c r="AR1730" s="3">
        <f t="shared" si="415"/>
        <v>192503.79305832597</v>
      </c>
      <c r="AS1730" s="24">
        <f t="shared" si="411"/>
        <v>177422.85074500091</v>
      </c>
      <c r="AT1730" t="s">
        <v>134</v>
      </c>
      <c r="AU1730" t="s">
        <v>134</v>
      </c>
      <c r="AV1730" t="s">
        <v>135</v>
      </c>
      <c r="AW1730">
        <v>35803</v>
      </c>
      <c r="BE1730">
        <v>1</v>
      </c>
    </row>
    <row r="1731" spans="2:57" x14ac:dyDescent="0.2">
      <c r="C1731" t="s">
        <v>4803</v>
      </c>
      <c r="E1731" t="s">
        <v>4834</v>
      </c>
      <c r="F1731" t="s">
        <v>4835</v>
      </c>
      <c r="G1731" t="s">
        <v>4836</v>
      </c>
      <c r="J1731" t="s">
        <v>4708</v>
      </c>
      <c r="L1731" t="s">
        <v>4667</v>
      </c>
      <c r="M1731" t="s">
        <v>3984</v>
      </c>
      <c r="N1731" t="s">
        <v>4668</v>
      </c>
      <c r="O1731" t="s">
        <v>98</v>
      </c>
      <c r="P1731" t="s">
        <v>4814</v>
      </c>
      <c r="Q1731">
        <v>28</v>
      </c>
      <c r="S1731" s="3">
        <v>70381.25</v>
      </c>
      <c r="W1731" s="3">
        <v>1593.9142628205127</v>
      </c>
      <c r="X1731" s="3">
        <v>920.92824074074076</v>
      </c>
      <c r="Y1731" s="22">
        <v>165.76708333333332</v>
      </c>
      <c r="Z1731" s="32">
        <v>75</v>
      </c>
      <c r="AB1731" s="3">
        <v>0</v>
      </c>
      <c r="AC1731" s="3">
        <v>4460.3751415326506</v>
      </c>
      <c r="AD1731" s="3">
        <f t="shared" si="412"/>
        <v>77597.234728427255</v>
      </c>
      <c r="AE1731" s="3">
        <v>4154.166666666667</v>
      </c>
      <c r="AG1731" s="3">
        <f t="shared" si="413"/>
        <v>81751.401395093926</v>
      </c>
      <c r="AJ1731" s="3">
        <v>4671.4236268028844</v>
      </c>
      <c r="AK1731" t="s">
        <v>166</v>
      </c>
      <c r="AL1731" t="s">
        <v>165</v>
      </c>
      <c r="AM1731">
        <v>0.05</v>
      </c>
      <c r="AN1731" s="3">
        <f t="shared" si="414"/>
        <v>86422.825021896817</v>
      </c>
      <c r="AO1731" s="3">
        <v>4321.1412510948412</v>
      </c>
      <c r="AP1731" s="3">
        <v>29700</v>
      </c>
      <c r="AQ1731" s="3">
        <v>1485</v>
      </c>
      <c r="AR1731" s="3">
        <f t="shared" si="415"/>
        <v>121928.96627299166</v>
      </c>
      <c r="AS1731" s="24">
        <f t="shared" si="411"/>
        <v>116122.82502189682</v>
      </c>
      <c r="AT1731" t="s">
        <v>225</v>
      </c>
      <c r="AU1731" t="s">
        <v>225</v>
      </c>
      <c r="AV1731" t="s">
        <v>156</v>
      </c>
      <c r="AW1731" t="s">
        <v>4837</v>
      </c>
      <c r="BE1731">
        <v>1</v>
      </c>
    </row>
    <row r="1732" spans="2:57" x14ac:dyDescent="0.2">
      <c r="C1732" t="s">
        <v>4803</v>
      </c>
      <c r="E1732" t="s">
        <v>448</v>
      </c>
      <c r="F1732" t="s">
        <v>449</v>
      </c>
      <c r="G1732" t="s">
        <v>450</v>
      </c>
      <c r="J1732" t="s">
        <v>4697</v>
      </c>
      <c r="L1732" t="s">
        <v>4691</v>
      </c>
      <c r="M1732" t="s">
        <v>4444</v>
      </c>
      <c r="N1732" t="s">
        <v>4668</v>
      </c>
      <c r="O1732" t="s">
        <v>98</v>
      </c>
      <c r="P1732" t="s">
        <v>4804</v>
      </c>
      <c r="Q1732">
        <v>28</v>
      </c>
      <c r="S1732" s="3">
        <v>132893.75</v>
      </c>
      <c r="W1732" s="3">
        <v>3074.3709935897436</v>
      </c>
      <c r="X1732" s="3">
        <v>1776.3032407407406</v>
      </c>
      <c r="Y1732" s="22">
        <v>319.73458333333332</v>
      </c>
      <c r="Z1732" s="32">
        <v>75</v>
      </c>
      <c r="AB1732" s="3">
        <v>0</v>
      </c>
      <c r="AC1732" s="3">
        <v>4460.3751415326506</v>
      </c>
      <c r="AD1732" s="3">
        <f t="shared" si="412"/>
        <v>142599.53395919647</v>
      </c>
      <c r="AE1732" s="3">
        <v>7046.666666666667</v>
      </c>
      <c r="AG1732" s="3">
        <f t="shared" si="413"/>
        <v>149646.20062586313</v>
      </c>
      <c r="AM1732">
        <v>0.1</v>
      </c>
      <c r="AN1732" s="3">
        <f t="shared" si="414"/>
        <v>149646.20062586313</v>
      </c>
      <c r="AO1732" s="3">
        <v>14964.620062586313</v>
      </c>
      <c r="AP1732" s="3">
        <v>29700</v>
      </c>
      <c r="AQ1732" s="3">
        <v>2970</v>
      </c>
      <c r="AR1732" s="3">
        <f t="shared" si="415"/>
        <v>197280.82068844943</v>
      </c>
      <c r="AS1732" s="24">
        <f t="shared" si="411"/>
        <v>179346.20062586313</v>
      </c>
      <c r="AT1732" t="s">
        <v>134</v>
      </c>
      <c r="AU1732" t="s">
        <v>134</v>
      </c>
      <c r="AV1732" t="s">
        <v>135</v>
      </c>
      <c r="AW1732">
        <v>90024</v>
      </c>
      <c r="BE1732">
        <v>1</v>
      </c>
    </row>
    <row r="1733" spans="2:57" x14ac:dyDescent="0.2">
      <c r="C1733" t="s">
        <v>4803</v>
      </c>
      <c r="E1733" t="s">
        <v>452</v>
      </c>
      <c r="F1733" t="s">
        <v>198</v>
      </c>
      <c r="G1733" t="s">
        <v>197</v>
      </c>
      <c r="J1733" t="s">
        <v>4690</v>
      </c>
      <c r="L1733" t="s">
        <v>4703</v>
      </c>
      <c r="M1733" t="s">
        <v>293</v>
      </c>
      <c r="N1733" t="s">
        <v>4668</v>
      </c>
      <c r="O1733" t="s">
        <v>167</v>
      </c>
      <c r="P1733" t="s">
        <v>4804</v>
      </c>
      <c r="Q1733">
        <v>28</v>
      </c>
      <c r="S1733" s="3">
        <v>206147.08333333334</v>
      </c>
      <c r="U1733" s="3">
        <v>30922.0625</v>
      </c>
      <c r="W1733" s="3">
        <v>4835.2684294871797</v>
      </c>
      <c r="X1733" s="3">
        <v>0</v>
      </c>
      <c r="Y1733" s="22">
        <v>502.86791666666664</v>
      </c>
      <c r="Z1733" s="32">
        <v>75</v>
      </c>
      <c r="AB1733" s="3">
        <v>16391.489536801586</v>
      </c>
      <c r="AC1733" s="3">
        <v>4460.3751415326506</v>
      </c>
      <c r="AD1733" s="3">
        <f t="shared" si="412"/>
        <v>263334.14685782144</v>
      </c>
      <c r="AE1733" s="3">
        <v>5687.5</v>
      </c>
      <c r="AF1733" s="3">
        <v>29700</v>
      </c>
      <c r="AG1733" s="3">
        <f t="shared" si="413"/>
        <v>298721.64685782144</v>
      </c>
      <c r="AJ1733" s="3">
        <v>-298721.64685782144</v>
      </c>
      <c r="AM1733">
        <v>8.5000000000000006E-2</v>
      </c>
      <c r="AN1733" s="3">
        <f t="shared" si="414"/>
        <v>0</v>
      </c>
      <c r="AO1733" s="3">
        <v>0</v>
      </c>
      <c r="AQ1733" s="3">
        <v>0</v>
      </c>
      <c r="AR1733" s="3">
        <f t="shared" si="415"/>
        <v>0</v>
      </c>
      <c r="AS1733" s="24">
        <f t="shared" si="411"/>
        <v>0</v>
      </c>
      <c r="AT1733" t="s">
        <v>134</v>
      </c>
      <c r="AU1733" t="s">
        <v>4816</v>
      </c>
      <c r="AV1733" t="s">
        <v>174</v>
      </c>
      <c r="AW1733">
        <v>90362</v>
      </c>
      <c r="BE1733">
        <v>1</v>
      </c>
    </row>
    <row r="1734" spans="2:57" x14ac:dyDescent="0.2">
      <c r="C1734" t="s">
        <v>4803</v>
      </c>
      <c r="E1734" t="s">
        <v>453</v>
      </c>
      <c r="F1734" t="s">
        <v>454</v>
      </c>
      <c r="G1734" t="s">
        <v>455</v>
      </c>
      <c r="J1734" t="s">
        <v>4697</v>
      </c>
      <c r="L1734" t="s">
        <v>4703</v>
      </c>
      <c r="M1734" t="s">
        <v>293</v>
      </c>
      <c r="N1734" t="s">
        <v>4668</v>
      </c>
      <c r="O1734" t="s">
        <v>98</v>
      </c>
      <c r="P1734" t="s">
        <v>4804</v>
      </c>
      <c r="Q1734">
        <v>28</v>
      </c>
      <c r="S1734" s="3">
        <v>94645.166666666672</v>
      </c>
      <c r="W1734" s="3">
        <v>2154.9318910256411</v>
      </c>
      <c r="X1734" s="3">
        <v>0</v>
      </c>
      <c r="Y1734" s="22">
        <v>224.11291666666668</v>
      </c>
      <c r="Z1734" s="32">
        <v>75</v>
      </c>
      <c r="AB1734" s="3">
        <v>7507.3022078551267</v>
      </c>
      <c r="AC1734" s="3">
        <v>4460.3751415326506</v>
      </c>
      <c r="AD1734" s="3">
        <f t="shared" si="412"/>
        <v>109066.88882374676</v>
      </c>
      <c r="AE1734" s="3">
        <v>5687.5</v>
      </c>
      <c r="AG1734" s="3">
        <f t="shared" si="413"/>
        <v>114754.38882374676</v>
      </c>
      <c r="AJ1734" s="3">
        <v>18525.414448346986</v>
      </c>
      <c r="AK1734" t="s">
        <v>361</v>
      </c>
      <c r="AL1734" t="s">
        <v>362</v>
      </c>
      <c r="AM1734">
        <v>8.5000000000000006E-2</v>
      </c>
      <c r="AN1734" s="3">
        <f t="shared" si="414"/>
        <v>133279.80327209376</v>
      </c>
      <c r="AO1734" s="3">
        <v>11328.78327812797</v>
      </c>
      <c r="AP1734" s="3">
        <v>29700</v>
      </c>
      <c r="AQ1734" s="3">
        <v>2524.5</v>
      </c>
      <c r="AR1734" s="3">
        <f t="shared" si="415"/>
        <v>176833.08655022172</v>
      </c>
      <c r="AS1734" s="24">
        <f t="shared" si="411"/>
        <v>162979.80327209376</v>
      </c>
      <c r="AT1734" t="s">
        <v>134</v>
      </c>
      <c r="AU1734" t="s">
        <v>134</v>
      </c>
      <c r="AV1734" t="s">
        <v>135</v>
      </c>
      <c r="AW1734">
        <v>90135</v>
      </c>
      <c r="BE1734">
        <v>1</v>
      </c>
    </row>
    <row r="1735" spans="2:57" x14ac:dyDescent="0.2">
      <c r="C1735" t="s">
        <v>4803</v>
      </c>
      <c r="E1735" t="s">
        <v>456</v>
      </c>
      <c r="F1735" t="s">
        <v>457</v>
      </c>
      <c r="G1735" t="s">
        <v>458</v>
      </c>
      <c r="J1735" t="s">
        <v>4702</v>
      </c>
      <c r="L1735" t="s">
        <v>4616</v>
      </c>
      <c r="M1735" t="s">
        <v>4464</v>
      </c>
      <c r="N1735" t="s">
        <v>4668</v>
      </c>
      <c r="O1735" t="s">
        <v>98</v>
      </c>
      <c r="P1735" t="s">
        <v>4804</v>
      </c>
      <c r="Q1735">
        <v>28</v>
      </c>
      <c r="S1735" s="3">
        <v>69025.666666666672</v>
      </c>
      <c r="W1735" s="3">
        <v>1539.0785256410256</v>
      </c>
      <c r="X1735" s="3">
        <v>889.24537037037032</v>
      </c>
      <c r="Y1735" s="22">
        <v>160.06416666666667</v>
      </c>
      <c r="Z1735" s="32">
        <v>75</v>
      </c>
      <c r="AB1735" s="3">
        <v>0</v>
      </c>
      <c r="AC1735" s="3">
        <v>4460.3751415326506</v>
      </c>
      <c r="AD1735" s="3">
        <f t="shared" si="412"/>
        <v>76149.429870877386</v>
      </c>
      <c r="AE1735" s="3">
        <v>12402.5</v>
      </c>
      <c r="AG1735" s="3">
        <f t="shared" si="413"/>
        <v>88551.929870877386</v>
      </c>
      <c r="AM1735">
        <v>0.05</v>
      </c>
      <c r="AN1735" s="3">
        <f t="shared" si="414"/>
        <v>88551.929870877386</v>
      </c>
      <c r="AO1735" s="3">
        <v>4427.5964935438697</v>
      </c>
      <c r="AP1735" s="3">
        <v>29700</v>
      </c>
      <c r="AQ1735" s="3">
        <v>1485</v>
      </c>
      <c r="AR1735" s="3">
        <f t="shared" si="415"/>
        <v>124164.52636442125</v>
      </c>
      <c r="AS1735" s="24">
        <f t="shared" ref="AS1735:AS1798" si="416">+AN1735+AP1735</f>
        <v>118251.92987087739</v>
      </c>
      <c r="AT1735" t="s">
        <v>134</v>
      </c>
      <c r="AU1735" t="s">
        <v>134</v>
      </c>
      <c r="AV1735" t="s">
        <v>135</v>
      </c>
      <c r="AW1735">
        <v>90342</v>
      </c>
      <c r="BE1735">
        <v>1</v>
      </c>
    </row>
    <row r="1736" spans="2:57" x14ac:dyDescent="0.2">
      <c r="C1736" t="s">
        <v>4803</v>
      </c>
      <c r="E1736" t="s">
        <v>459</v>
      </c>
      <c r="F1736" t="s">
        <v>460</v>
      </c>
      <c r="G1736" t="s">
        <v>461</v>
      </c>
      <c r="J1736" t="s">
        <v>4708</v>
      </c>
      <c r="L1736" t="s">
        <v>4703</v>
      </c>
      <c r="M1736" t="s">
        <v>293</v>
      </c>
      <c r="N1736" t="s">
        <v>4807</v>
      </c>
      <c r="O1736" t="s">
        <v>98</v>
      </c>
      <c r="P1736" t="s">
        <v>4804</v>
      </c>
      <c r="Q1736">
        <v>28</v>
      </c>
      <c r="S1736" s="3">
        <v>75548.916666666672</v>
      </c>
      <c r="W1736" s="3">
        <v>1695.8894230769231</v>
      </c>
      <c r="X1736" s="3">
        <v>979.84722222222229</v>
      </c>
      <c r="Y1736" s="22">
        <v>176.3725</v>
      </c>
      <c r="Z1736" s="32">
        <v>75</v>
      </c>
      <c r="AB1736" s="3">
        <v>4337.5979186761197</v>
      </c>
      <c r="AC1736" s="3">
        <v>4460.3751415326506</v>
      </c>
      <c r="AD1736" s="3">
        <f t="shared" si="412"/>
        <v>87273.99887217459</v>
      </c>
      <c r="AE1736" s="3">
        <v>5687.5</v>
      </c>
      <c r="AG1736" s="3">
        <f t="shared" si="413"/>
        <v>92961.49887217459</v>
      </c>
      <c r="AJ1736" s="3">
        <v>6263.2559860715419</v>
      </c>
      <c r="AK1736" t="s">
        <v>229</v>
      </c>
      <c r="AL1736" t="s">
        <v>230</v>
      </c>
      <c r="AM1736">
        <v>8.5000000000000006E-2</v>
      </c>
      <c r="AN1736" s="3">
        <f t="shared" si="414"/>
        <v>99224.754858246131</v>
      </c>
      <c r="AO1736" s="3">
        <v>8434.1041629509218</v>
      </c>
      <c r="AP1736" s="3">
        <v>29700</v>
      </c>
      <c r="AQ1736" s="3">
        <v>2524.5</v>
      </c>
      <c r="AR1736" s="3">
        <f t="shared" si="415"/>
        <v>139883.35902119707</v>
      </c>
      <c r="AS1736" s="24">
        <f t="shared" si="416"/>
        <v>128924.75485824613</v>
      </c>
      <c r="AT1736" t="s">
        <v>134</v>
      </c>
      <c r="AU1736" t="s">
        <v>134</v>
      </c>
      <c r="AV1736" t="s">
        <v>135</v>
      </c>
      <c r="AW1736">
        <v>90390</v>
      </c>
      <c r="BE1736">
        <v>1</v>
      </c>
    </row>
    <row r="1737" spans="2:57" x14ac:dyDescent="0.2">
      <c r="C1737" t="s">
        <v>4803</v>
      </c>
      <c r="E1737" t="s">
        <v>462</v>
      </c>
      <c r="F1737" t="s">
        <v>463</v>
      </c>
      <c r="G1737" t="s">
        <v>464</v>
      </c>
      <c r="J1737" t="s">
        <v>4708</v>
      </c>
      <c r="L1737" t="s">
        <v>4703</v>
      </c>
      <c r="M1737" t="s">
        <v>293</v>
      </c>
      <c r="N1737" t="s">
        <v>4668</v>
      </c>
      <c r="O1737" t="s">
        <v>98</v>
      </c>
      <c r="P1737" t="s">
        <v>4804</v>
      </c>
      <c r="Q1737">
        <v>28</v>
      </c>
      <c r="S1737" s="3">
        <v>54302.5</v>
      </c>
      <c r="W1737" s="3">
        <v>1185.15625</v>
      </c>
      <c r="X1737" s="3">
        <v>34.237847222222214</v>
      </c>
      <c r="Y1737" s="22">
        <v>123.25625000000001</v>
      </c>
      <c r="Z1737" s="32">
        <v>75</v>
      </c>
      <c r="AB1737" s="3">
        <v>0</v>
      </c>
      <c r="AC1737" s="3">
        <v>4460.3751415326506</v>
      </c>
      <c r="AD1737" s="3">
        <f t="shared" si="412"/>
        <v>60180.525488754865</v>
      </c>
      <c r="AE1737" s="3">
        <v>5687.5</v>
      </c>
      <c r="AG1737" s="3">
        <f t="shared" si="413"/>
        <v>65868.025488754865</v>
      </c>
      <c r="AJ1737" s="3">
        <v>6107.1873780099913</v>
      </c>
      <c r="AK1737" t="s">
        <v>266</v>
      </c>
      <c r="AL1737" t="s">
        <v>267</v>
      </c>
      <c r="AM1737">
        <v>8.5000000000000006E-2</v>
      </c>
      <c r="AN1737" s="3">
        <f t="shared" si="414"/>
        <v>71975.21286676485</v>
      </c>
      <c r="AO1737" s="3">
        <v>6117.893093675013</v>
      </c>
      <c r="AP1737" s="3">
        <v>29700</v>
      </c>
      <c r="AQ1737" s="3">
        <v>2524.5</v>
      </c>
      <c r="AR1737" s="3">
        <f t="shared" si="415"/>
        <v>110317.60596043986</v>
      </c>
      <c r="AS1737" s="24">
        <f t="shared" si="416"/>
        <v>101675.21286676485</v>
      </c>
      <c r="AT1737" t="s">
        <v>134</v>
      </c>
      <c r="AU1737" t="s">
        <v>134</v>
      </c>
      <c r="AV1737" t="s">
        <v>135</v>
      </c>
      <c r="AW1737">
        <v>90373</v>
      </c>
      <c r="BE1737">
        <v>1</v>
      </c>
    </row>
    <row r="1738" spans="2:57" x14ac:dyDescent="0.2">
      <c r="C1738" t="s">
        <v>4803</v>
      </c>
      <c r="E1738" t="s">
        <v>465</v>
      </c>
      <c r="F1738" t="s">
        <v>466</v>
      </c>
      <c r="G1738" t="s">
        <v>467</v>
      </c>
      <c r="J1738" t="s">
        <v>151</v>
      </c>
      <c r="L1738" t="s">
        <v>4691</v>
      </c>
      <c r="M1738" t="s">
        <v>4444</v>
      </c>
      <c r="N1738" t="s">
        <v>4668</v>
      </c>
      <c r="O1738" t="s">
        <v>98</v>
      </c>
      <c r="P1738" t="s">
        <v>4804</v>
      </c>
      <c r="Q1738">
        <v>28</v>
      </c>
      <c r="S1738" s="3">
        <v>209534.25</v>
      </c>
      <c r="W1738" s="3">
        <v>5036.8830128205127</v>
      </c>
      <c r="X1738" s="3">
        <v>2546.4241898148148</v>
      </c>
      <c r="Y1738" s="22">
        <v>523.83583333333331</v>
      </c>
      <c r="Z1738" s="32">
        <v>75</v>
      </c>
      <c r="AB1738" s="3">
        <v>21466.704484633778</v>
      </c>
      <c r="AC1738" s="3">
        <v>4460.3751415326506</v>
      </c>
      <c r="AD1738" s="3">
        <f t="shared" si="412"/>
        <v>243643.47266213509</v>
      </c>
      <c r="AE1738" s="3">
        <v>7046.666666666667</v>
      </c>
      <c r="AG1738" s="3">
        <f t="shared" si="413"/>
        <v>250690.13932880174</v>
      </c>
      <c r="AJ1738" s="3">
        <v>7875.5933865769939</v>
      </c>
      <c r="AK1738" t="s">
        <v>433</v>
      </c>
      <c r="AL1738" t="s">
        <v>434</v>
      </c>
      <c r="AM1738">
        <v>0.1</v>
      </c>
      <c r="AN1738" s="3">
        <f t="shared" si="414"/>
        <v>258565.73271537875</v>
      </c>
      <c r="AO1738" s="3">
        <v>25856.573271537876</v>
      </c>
      <c r="AP1738" s="3">
        <v>29700</v>
      </c>
      <c r="AQ1738" s="3">
        <v>2970</v>
      </c>
      <c r="AR1738" s="3">
        <f t="shared" si="415"/>
        <v>317092.30598691665</v>
      </c>
      <c r="AS1738" s="24">
        <f t="shared" si="416"/>
        <v>288265.73271537875</v>
      </c>
      <c r="AT1738" t="s">
        <v>134</v>
      </c>
      <c r="AU1738" t="s">
        <v>134</v>
      </c>
      <c r="AV1738" t="s">
        <v>135</v>
      </c>
      <c r="AW1738">
        <v>90324</v>
      </c>
      <c r="BE1738">
        <v>1</v>
      </c>
    </row>
    <row r="1739" spans="2:57" x14ac:dyDescent="0.2">
      <c r="C1739" t="s">
        <v>4803</v>
      </c>
      <c r="E1739" t="s">
        <v>468</v>
      </c>
      <c r="F1739" t="s">
        <v>469</v>
      </c>
      <c r="G1739" t="s">
        <v>470</v>
      </c>
      <c r="J1739" t="s">
        <v>151</v>
      </c>
      <c r="L1739" t="s">
        <v>4703</v>
      </c>
      <c r="M1739" t="s">
        <v>293</v>
      </c>
      <c r="N1739" t="s">
        <v>4668</v>
      </c>
      <c r="O1739" t="s">
        <v>98</v>
      </c>
      <c r="P1739" t="s">
        <v>4804</v>
      </c>
      <c r="Q1739">
        <v>28</v>
      </c>
      <c r="S1739" s="3">
        <v>110795.5</v>
      </c>
      <c r="W1739" s="3">
        <v>2543.1610576923076</v>
      </c>
      <c r="X1739" s="3">
        <v>1469.3819444444446</v>
      </c>
      <c r="Y1739" s="22">
        <v>264.48874999999998</v>
      </c>
      <c r="Z1739" s="32">
        <v>75</v>
      </c>
      <c r="AB1739" s="3">
        <v>0</v>
      </c>
      <c r="AC1739" s="3">
        <v>4460.3751415326506</v>
      </c>
      <c r="AD1739" s="3">
        <f t="shared" si="412"/>
        <v>119607.90689366941</v>
      </c>
      <c r="AE1739" s="3">
        <v>5687.5</v>
      </c>
      <c r="AG1739" s="3">
        <f t="shared" si="413"/>
        <v>125295.40689366941</v>
      </c>
      <c r="AJ1739" s="3">
        <v>6107.1873780099913</v>
      </c>
      <c r="AK1739" t="s">
        <v>266</v>
      </c>
      <c r="AL1739" t="s">
        <v>267</v>
      </c>
      <c r="AM1739">
        <v>8.5000000000000006E-2</v>
      </c>
      <c r="AN1739" s="3">
        <f t="shared" si="414"/>
        <v>131402.59427167941</v>
      </c>
      <c r="AO1739" s="3">
        <v>11169.22051309275</v>
      </c>
      <c r="AP1739" s="3">
        <v>29700</v>
      </c>
      <c r="AQ1739" s="3">
        <v>2524.5</v>
      </c>
      <c r="AR1739" s="3">
        <f t="shared" si="415"/>
        <v>174796.31478477217</v>
      </c>
      <c r="AS1739" s="24">
        <f t="shared" si="416"/>
        <v>161102.59427167941</v>
      </c>
      <c r="AT1739" t="s">
        <v>134</v>
      </c>
      <c r="AU1739" t="s">
        <v>134</v>
      </c>
      <c r="AV1739" t="s">
        <v>135</v>
      </c>
      <c r="AW1739">
        <v>90218</v>
      </c>
      <c r="BE1739">
        <v>1</v>
      </c>
    </row>
    <row r="1740" spans="2:57" x14ac:dyDescent="0.2">
      <c r="B1740">
        <f>+COUNTIF(F1740:F4898,F1740)</f>
        <v>1</v>
      </c>
      <c r="C1740" t="s">
        <v>4803</v>
      </c>
      <c r="E1740" t="s">
        <v>472</v>
      </c>
      <c r="F1740" t="s">
        <v>473</v>
      </c>
      <c r="G1740" t="s">
        <v>474</v>
      </c>
      <c r="J1740" t="s">
        <v>4678</v>
      </c>
      <c r="L1740" t="s">
        <v>4703</v>
      </c>
      <c r="M1740" t="s">
        <v>293</v>
      </c>
      <c r="N1740" t="s">
        <v>4668</v>
      </c>
      <c r="O1740" t="s">
        <v>98</v>
      </c>
      <c r="P1740" t="s">
        <v>4804</v>
      </c>
      <c r="Q1740">
        <v>28</v>
      </c>
      <c r="S1740" s="3">
        <v>140031.16666666666</v>
      </c>
      <c r="W1740" s="3">
        <v>3245.9415064102564</v>
      </c>
      <c r="X1740" s="3">
        <v>1875.4328703703702</v>
      </c>
      <c r="Y1740" s="22">
        <v>337.57791666666662</v>
      </c>
      <c r="Z1740" s="32">
        <v>75</v>
      </c>
      <c r="AB1740" s="3">
        <v>13834.417169060538</v>
      </c>
      <c r="AC1740" s="3">
        <v>4460.3751415326506</v>
      </c>
      <c r="AD1740" s="3">
        <f t="shared" si="412"/>
        <v>163859.91127070712</v>
      </c>
      <c r="AE1740" s="3">
        <v>5687.5</v>
      </c>
      <c r="AG1740" s="3">
        <f t="shared" si="413"/>
        <v>169547.41127070712</v>
      </c>
      <c r="AJ1740" s="3">
        <v>6107.1873780099913</v>
      </c>
      <c r="AK1740" t="s">
        <v>266</v>
      </c>
      <c r="AL1740" t="s">
        <v>267</v>
      </c>
      <c r="AM1740">
        <v>8.5000000000000006E-2</v>
      </c>
      <c r="AN1740" s="3">
        <f t="shared" si="414"/>
        <v>175654.5986487171</v>
      </c>
      <c r="AO1740" s="3">
        <v>14930.640885140954</v>
      </c>
      <c r="AP1740" s="3">
        <v>29700</v>
      </c>
      <c r="AQ1740" s="3">
        <v>2524.5</v>
      </c>
      <c r="AR1740" s="3">
        <f t="shared" si="415"/>
        <v>222809.73953385805</v>
      </c>
      <c r="AS1740" s="24">
        <f t="shared" si="416"/>
        <v>205354.5986487171</v>
      </c>
      <c r="AT1740" t="s">
        <v>141</v>
      </c>
      <c r="AU1740" t="s">
        <v>141</v>
      </c>
      <c r="AV1740" t="s">
        <v>142</v>
      </c>
      <c r="AW1740">
        <v>1233</v>
      </c>
      <c r="BE1740">
        <v>1</v>
      </c>
    </row>
    <row r="1741" spans="2:57" x14ac:dyDescent="0.2">
      <c r="C1741" t="s">
        <v>4803</v>
      </c>
      <c r="E1741" t="s">
        <v>475</v>
      </c>
      <c r="F1741" t="s">
        <v>476</v>
      </c>
      <c r="G1741" t="s">
        <v>477</v>
      </c>
      <c r="J1741" t="s">
        <v>4708</v>
      </c>
      <c r="L1741" t="s">
        <v>4703</v>
      </c>
      <c r="M1741" t="s">
        <v>293</v>
      </c>
      <c r="N1741" t="s">
        <v>4668</v>
      </c>
      <c r="O1741" t="s">
        <v>98</v>
      </c>
      <c r="P1741" t="s">
        <v>4804</v>
      </c>
      <c r="Q1741">
        <v>28</v>
      </c>
      <c r="S1741" s="3">
        <v>70629</v>
      </c>
      <c r="W1741" s="3">
        <v>1577.6201923076924</v>
      </c>
      <c r="X1741" s="3">
        <v>911.51388888888891</v>
      </c>
      <c r="Y1741" s="22">
        <v>164.07249999999999</v>
      </c>
      <c r="Z1741" s="32">
        <v>75</v>
      </c>
      <c r="AB1741" s="3">
        <v>6146.8085763005947</v>
      </c>
      <c r="AC1741" s="3">
        <v>4460.3751415326506</v>
      </c>
      <c r="AD1741" s="3">
        <f t="shared" si="412"/>
        <v>83964.390299029823</v>
      </c>
      <c r="AE1741" s="3">
        <v>5687.5</v>
      </c>
      <c r="AG1741" s="3">
        <f t="shared" si="413"/>
        <v>89651.890299029823</v>
      </c>
      <c r="AJ1741" s="3">
        <v>6263.2559860715419</v>
      </c>
      <c r="AK1741" t="s">
        <v>229</v>
      </c>
      <c r="AL1741" t="s">
        <v>230</v>
      </c>
      <c r="AM1741">
        <v>8.5000000000000006E-2</v>
      </c>
      <c r="AN1741" s="3">
        <f t="shared" si="414"/>
        <v>95915.146285101364</v>
      </c>
      <c r="AO1741" s="3">
        <v>8152.7874342336163</v>
      </c>
      <c r="AP1741" s="3">
        <v>29700</v>
      </c>
      <c r="AQ1741" s="3">
        <v>2524.5</v>
      </c>
      <c r="AR1741" s="3">
        <f t="shared" si="415"/>
        <v>136292.43371933498</v>
      </c>
      <c r="AS1741" s="24">
        <f t="shared" si="416"/>
        <v>125615.14628510136</v>
      </c>
      <c r="AT1741" t="s">
        <v>134</v>
      </c>
      <c r="AU1741" t="s">
        <v>134</v>
      </c>
      <c r="AV1741" t="s">
        <v>135</v>
      </c>
      <c r="AW1741">
        <v>90264</v>
      </c>
      <c r="BE1741">
        <v>1</v>
      </c>
    </row>
    <row r="1742" spans="2:57" x14ac:dyDescent="0.2">
      <c r="C1742" t="s">
        <v>4803</v>
      </c>
      <c r="E1742" t="s">
        <v>479</v>
      </c>
      <c r="F1742" t="s">
        <v>480</v>
      </c>
      <c r="G1742" t="s">
        <v>481</v>
      </c>
      <c r="J1742" t="s">
        <v>4702</v>
      </c>
      <c r="L1742" t="s">
        <v>4703</v>
      </c>
      <c r="M1742" t="s">
        <v>293</v>
      </c>
      <c r="N1742" t="s">
        <v>4668</v>
      </c>
      <c r="O1742" t="s">
        <v>98</v>
      </c>
      <c r="P1742" t="s">
        <v>4804</v>
      </c>
      <c r="Q1742">
        <v>28</v>
      </c>
      <c r="S1742" s="3">
        <v>80900.083333333328</v>
      </c>
      <c r="W1742" s="3">
        <v>1824.5232371794871</v>
      </c>
      <c r="X1742" s="3">
        <v>1054.1689814814815</v>
      </c>
      <c r="Y1742" s="22">
        <v>189.75041666666669</v>
      </c>
      <c r="Z1742" s="32">
        <v>75</v>
      </c>
      <c r="AB1742" s="3">
        <v>0</v>
      </c>
      <c r="AC1742" s="3">
        <v>4460.3751415326506</v>
      </c>
      <c r="AD1742" s="3">
        <f t="shared" si="412"/>
        <v>88503.901110193605</v>
      </c>
      <c r="AE1742" s="3">
        <v>5687.5</v>
      </c>
      <c r="AG1742" s="3">
        <f t="shared" si="413"/>
        <v>94191.401110193605</v>
      </c>
      <c r="AJ1742" s="3">
        <v>6107.1873780099913</v>
      </c>
      <c r="AK1742" t="s">
        <v>266</v>
      </c>
      <c r="AL1742" t="s">
        <v>267</v>
      </c>
      <c r="AM1742">
        <v>8.5000000000000006E-2</v>
      </c>
      <c r="AN1742" s="3">
        <f t="shared" si="414"/>
        <v>100298.58848820359</v>
      </c>
      <c r="AO1742" s="3">
        <v>8525.3800214973053</v>
      </c>
      <c r="AP1742" s="3">
        <v>29700</v>
      </c>
      <c r="AQ1742" s="3">
        <v>2524.5</v>
      </c>
      <c r="AR1742" s="3">
        <f t="shared" si="415"/>
        <v>141048.46850970091</v>
      </c>
      <c r="AS1742" s="24">
        <f t="shared" si="416"/>
        <v>129998.58848820359</v>
      </c>
      <c r="AT1742" t="s">
        <v>134</v>
      </c>
      <c r="AU1742" t="s">
        <v>134</v>
      </c>
      <c r="AV1742" t="s">
        <v>135</v>
      </c>
      <c r="AW1742">
        <v>90373</v>
      </c>
      <c r="BE1742">
        <v>1</v>
      </c>
    </row>
    <row r="1743" spans="2:57" x14ac:dyDescent="0.2">
      <c r="C1743" t="s">
        <v>4803</v>
      </c>
      <c r="E1743" t="s">
        <v>4792</v>
      </c>
      <c r="F1743" t="s">
        <v>4793</v>
      </c>
      <c r="G1743" t="s">
        <v>4794</v>
      </c>
      <c r="J1743" t="s">
        <v>4678</v>
      </c>
      <c r="L1743" t="s">
        <v>4683</v>
      </c>
      <c r="M1743" t="s">
        <v>2923</v>
      </c>
      <c r="N1743" t="s">
        <v>4668</v>
      </c>
      <c r="O1743" t="s">
        <v>98</v>
      </c>
      <c r="P1743" t="s">
        <v>4804</v>
      </c>
      <c r="Q1743">
        <v>28</v>
      </c>
      <c r="S1743" s="3">
        <v>168578.33333333334</v>
      </c>
      <c r="U1743" s="3">
        <v>16857.833333333336</v>
      </c>
      <c r="W1743" s="3">
        <v>4052.3637820512818</v>
      </c>
      <c r="X1743" s="3">
        <v>468.27314814814815</v>
      </c>
      <c r="Y1743" s="22">
        <v>421.44583333333338</v>
      </c>
      <c r="Z1743" s="32">
        <v>75</v>
      </c>
      <c r="AB1743" s="3">
        <v>5122.3404802504956</v>
      </c>
      <c r="AC1743" s="3">
        <v>4460.3751415326506</v>
      </c>
      <c r="AD1743" s="3">
        <f t="shared" si="412"/>
        <v>200035.96505198258</v>
      </c>
      <c r="AE1743" s="3">
        <v>0</v>
      </c>
      <c r="AG1743" s="3">
        <f t="shared" si="413"/>
        <v>200035.96505198258</v>
      </c>
      <c r="AM1743">
        <v>0</v>
      </c>
      <c r="AN1743" s="3">
        <f t="shared" si="414"/>
        <v>200035.96505198258</v>
      </c>
      <c r="AO1743" s="3">
        <v>0</v>
      </c>
      <c r="AP1743" s="3">
        <v>29700</v>
      </c>
      <c r="AQ1743" s="3">
        <v>0</v>
      </c>
      <c r="AR1743" s="3">
        <f t="shared" si="415"/>
        <v>229735.96505198258</v>
      </c>
      <c r="AS1743" s="24">
        <f t="shared" si="416"/>
        <v>229735.96505198258</v>
      </c>
      <c r="AT1743" t="s">
        <v>4725</v>
      </c>
      <c r="AU1743" t="s">
        <v>174</v>
      </c>
      <c r="AV1743" t="s">
        <v>174</v>
      </c>
      <c r="AW1743" t="s">
        <v>4693</v>
      </c>
      <c r="BE1743">
        <v>1</v>
      </c>
    </row>
    <row r="1744" spans="2:57" x14ac:dyDescent="0.2">
      <c r="C1744" t="s">
        <v>4803</v>
      </c>
      <c r="E1744" t="s">
        <v>482</v>
      </c>
      <c r="F1744" t="s">
        <v>483</v>
      </c>
      <c r="G1744" t="s">
        <v>484</v>
      </c>
      <c r="J1744" t="s">
        <v>4678</v>
      </c>
      <c r="L1744" t="s">
        <v>4703</v>
      </c>
      <c r="M1744" t="s">
        <v>293</v>
      </c>
      <c r="N1744" t="s">
        <v>4668</v>
      </c>
      <c r="O1744" t="s">
        <v>98</v>
      </c>
      <c r="P1744" t="s">
        <v>4804</v>
      </c>
      <c r="Q1744">
        <v>28</v>
      </c>
      <c r="S1744" s="3">
        <v>146804.58333333334</v>
      </c>
      <c r="W1744" s="3">
        <v>3408.7660256410254</v>
      </c>
      <c r="X1744" s="3">
        <v>1969.5092592592591</v>
      </c>
      <c r="Y1744" s="22">
        <v>354.51166666666666</v>
      </c>
      <c r="Z1744" s="32">
        <v>75</v>
      </c>
      <c r="AB1744" s="3">
        <v>10244.680960500991</v>
      </c>
      <c r="AC1744" s="3">
        <v>4460.3751415326506</v>
      </c>
      <c r="AD1744" s="3">
        <f t="shared" si="412"/>
        <v>167317.42638693395</v>
      </c>
      <c r="AE1744" s="3">
        <v>5687.5</v>
      </c>
      <c r="AG1744" s="3">
        <f t="shared" si="413"/>
        <v>173004.92638693395</v>
      </c>
      <c r="AJ1744" s="3">
        <v>6263.2559860715419</v>
      </c>
      <c r="AK1744" t="s">
        <v>229</v>
      </c>
      <c r="AL1744" t="s">
        <v>230</v>
      </c>
      <c r="AM1744">
        <v>8.5000000000000006E-2</v>
      </c>
      <c r="AN1744" s="3">
        <f t="shared" si="414"/>
        <v>179268.18237300549</v>
      </c>
      <c r="AO1744" s="3">
        <v>15237.795501705468</v>
      </c>
      <c r="AP1744" s="3">
        <v>29700</v>
      </c>
      <c r="AQ1744" s="3">
        <v>2524.5</v>
      </c>
      <c r="AR1744" s="3">
        <f t="shared" si="415"/>
        <v>226730.47787471095</v>
      </c>
      <c r="AS1744" s="24">
        <f t="shared" si="416"/>
        <v>208968.18237300549</v>
      </c>
      <c r="AT1744" t="s">
        <v>134</v>
      </c>
      <c r="AU1744" t="s">
        <v>134</v>
      </c>
      <c r="AV1744" t="s">
        <v>135</v>
      </c>
      <c r="AW1744">
        <v>90264</v>
      </c>
      <c r="BE1744">
        <v>1</v>
      </c>
    </row>
    <row r="1745" spans="2:57" x14ac:dyDescent="0.2">
      <c r="C1745" t="s">
        <v>4803</v>
      </c>
      <c r="E1745" t="s">
        <v>485</v>
      </c>
      <c r="F1745" t="s">
        <v>486</v>
      </c>
      <c r="G1745" t="s">
        <v>487</v>
      </c>
      <c r="J1745" t="s">
        <v>4702</v>
      </c>
      <c r="L1745" t="s">
        <v>4703</v>
      </c>
      <c r="M1745" t="s">
        <v>293</v>
      </c>
      <c r="N1745" t="s">
        <v>4668</v>
      </c>
      <c r="O1745" t="s">
        <v>98</v>
      </c>
      <c r="P1745" t="s">
        <v>4804</v>
      </c>
      <c r="Q1745">
        <v>28</v>
      </c>
      <c r="S1745" s="3">
        <v>115165.33333333334</v>
      </c>
      <c r="W1745" s="3">
        <v>2648.2051282051279</v>
      </c>
      <c r="X1745" s="3">
        <v>1530.0740740740739</v>
      </c>
      <c r="Y1745" s="22">
        <v>275.41333333333336</v>
      </c>
      <c r="Z1745" s="32">
        <v>75</v>
      </c>
      <c r="AB1745" s="3">
        <v>0</v>
      </c>
      <c r="AC1745" s="3">
        <v>4460.3751415326506</v>
      </c>
      <c r="AD1745" s="3">
        <f t="shared" si="412"/>
        <v>124154.40101047853</v>
      </c>
      <c r="AE1745" s="3">
        <v>5687.5</v>
      </c>
      <c r="AG1745" s="3">
        <f t="shared" si="413"/>
        <v>129841.90101047853</v>
      </c>
      <c r="AJ1745" s="3">
        <v>6107.1873780099913</v>
      </c>
      <c r="AK1745" t="s">
        <v>266</v>
      </c>
      <c r="AL1745" t="s">
        <v>267</v>
      </c>
      <c r="AM1745">
        <v>8.5000000000000006E-2</v>
      </c>
      <c r="AN1745" s="3">
        <f t="shared" si="414"/>
        <v>135949.08838848851</v>
      </c>
      <c r="AO1745" s="3">
        <v>11555.672513021524</v>
      </c>
      <c r="AP1745" s="3">
        <v>29700</v>
      </c>
      <c r="AQ1745" s="3">
        <v>2524.5</v>
      </c>
      <c r="AR1745" s="3">
        <f t="shared" si="415"/>
        <v>179729.26090151005</v>
      </c>
      <c r="AS1745" s="24">
        <f t="shared" si="416"/>
        <v>165649.08838848851</v>
      </c>
      <c r="AT1745" t="s">
        <v>134</v>
      </c>
      <c r="AU1745" t="s">
        <v>134</v>
      </c>
      <c r="AV1745" t="s">
        <v>135</v>
      </c>
      <c r="AW1745">
        <v>90023</v>
      </c>
      <c r="BE1745">
        <v>1</v>
      </c>
    </row>
    <row r="1746" spans="2:57" x14ac:dyDescent="0.2">
      <c r="C1746" t="s">
        <v>4803</v>
      </c>
      <c r="E1746" t="s">
        <v>488</v>
      </c>
      <c r="F1746" t="s">
        <v>489</v>
      </c>
      <c r="G1746" t="s">
        <v>4838</v>
      </c>
      <c r="J1746" t="s">
        <v>4678</v>
      </c>
      <c r="L1746" t="s">
        <v>4703</v>
      </c>
      <c r="M1746" t="s">
        <v>293</v>
      </c>
      <c r="N1746" t="s">
        <v>4668</v>
      </c>
      <c r="O1746" t="s">
        <v>98</v>
      </c>
      <c r="P1746" t="s">
        <v>4804</v>
      </c>
      <c r="Q1746">
        <v>28</v>
      </c>
      <c r="S1746" s="3">
        <v>117291.41666666667</v>
      </c>
      <c r="W1746" s="3">
        <v>2699.3149038461538</v>
      </c>
      <c r="X1746" s="3">
        <v>0</v>
      </c>
      <c r="Y1746" s="22">
        <v>280.72874999999999</v>
      </c>
      <c r="Z1746" s="32">
        <v>75</v>
      </c>
      <c r="AB1746" s="3">
        <v>0</v>
      </c>
      <c r="AC1746" s="3">
        <v>4460.3751415326506</v>
      </c>
      <c r="AD1746" s="3">
        <f t="shared" si="412"/>
        <v>124806.83546204548</v>
      </c>
      <c r="AE1746" s="3">
        <v>5687.5</v>
      </c>
      <c r="AG1746" s="3">
        <f t="shared" si="413"/>
        <v>130494.33546204548</v>
      </c>
      <c r="AJ1746" s="3">
        <v>4292.2455565959208</v>
      </c>
      <c r="AK1746" t="s">
        <v>289</v>
      </c>
      <c r="AL1746" t="s">
        <v>290</v>
      </c>
      <c r="AM1746">
        <v>8.5000000000000006E-2</v>
      </c>
      <c r="AN1746" s="3">
        <f t="shared" si="414"/>
        <v>134786.58101864139</v>
      </c>
      <c r="AO1746" s="3">
        <v>11456.85938658452</v>
      </c>
      <c r="AP1746" s="3">
        <v>29700</v>
      </c>
      <c r="AQ1746" s="3">
        <v>2524.5</v>
      </c>
      <c r="AR1746" s="3">
        <f t="shared" si="415"/>
        <v>178467.94040522591</v>
      </c>
      <c r="AS1746" s="24">
        <f t="shared" si="416"/>
        <v>164486.58101864139</v>
      </c>
      <c r="AT1746" t="s">
        <v>134</v>
      </c>
      <c r="AU1746" t="s">
        <v>134</v>
      </c>
      <c r="AV1746" t="s">
        <v>135</v>
      </c>
      <c r="AW1746">
        <v>90242</v>
      </c>
      <c r="BE1746">
        <v>1</v>
      </c>
    </row>
    <row r="1747" spans="2:57" x14ac:dyDescent="0.2">
      <c r="C1747" t="s">
        <v>4803</v>
      </c>
      <c r="E1747" t="s">
        <v>491</v>
      </c>
      <c r="F1747" t="s">
        <v>492</v>
      </c>
      <c r="G1747" t="s">
        <v>493</v>
      </c>
      <c r="J1747" t="s">
        <v>4702</v>
      </c>
      <c r="L1747" t="s">
        <v>4703</v>
      </c>
      <c r="M1747" t="s">
        <v>293</v>
      </c>
      <c r="N1747" t="s">
        <v>4668</v>
      </c>
      <c r="O1747" t="s">
        <v>98</v>
      </c>
      <c r="P1747" t="s">
        <v>4804</v>
      </c>
      <c r="Q1747">
        <v>28</v>
      </c>
      <c r="S1747" s="3">
        <v>75583.5</v>
      </c>
      <c r="W1747" s="3">
        <v>1696.71875</v>
      </c>
      <c r="X1747" s="3">
        <v>980.32638888888891</v>
      </c>
      <c r="Y1747" s="22">
        <v>176.45875000000001</v>
      </c>
      <c r="Z1747" s="32">
        <v>75</v>
      </c>
      <c r="AB1747" s="3">
        <v>7230.6958219215994</v>
      </c>
      <c r="AC1747" s="3">
        <v>4460.3751415326506</v>
      </c>
      <c r="AD1747" s="3">
        <f t="shared" si="412"/>
        <v>90203.074852343154</v>
      </c>
      <c r="AE1747" s="3">
        <v>5687.5</v>
      </c>
      <c r="AG1747" s="3">
        <f t="shared" si="413"/>
        <v>95890.574852343154</v>
      </c>
      <c r="AJ1747" s="3">
        <v>6263.2559860715419</v>
      </c>
      <c r="AK1747" t="s">
        <v>229</v>
      </c>
      <c r="AL1747" t="s">
        <v>230</v>
      </c>
      <c r="AM1747">
        <v>8.5000000000000006E-2</v>
      </c>
      <c r="AN1747" s="3">
        <f t="shared" si="414"/>
        <v>102153.83083841469</v>
      </c>
      <c r="AO1747" s="3">
        <v>8683.0756212652504</v>
      </c>
      <c r="AP1747" s="3">
        <v>29700</v>
      </c>
      <c r="AQ1747" s="3">
        <v>2524.5</v>
      </c>
      <c r="AR1747" s="3">
        <f t="shared" si="415"/>
        <v>143061.40645967994</v>
      </c>
      <c r="AS1747" s="24">
        <f t="shared" si="416"/>
        <v>131853.83083841469</v>
      </c>
      <c r="AT1747" t="s">
        <v>134</v>
      </c>
      <c r="AU1747" t="s">
        <v>134</v>
      </c>
      <c r="AV1747" t="s">
        <v>135</v>
      </c>
      <c r="AW1747">
        <v>90390</v>
      </c>
      <c r="BE1747">
        <v>1</v>
      </c>
    </row>
    <row r="1748" spans="2:57" x14ac:dyDescent="0.2">
      <c r="C1748" t="s">
        <v>4803</v>
      </c>
      <c r="E1748" t="s">
        <v>494</v>
      </c>
      <c r="F1748" t="s">
        <v>495</v>
      </c>
      <c r="G1748" t="s">
        <v>496</v>
      </c>
      <c r="J1748" t="s">
        <v>4702</v>
      </c>
      <c r="L1748" t="s">
        <v>4703</v>
      </c>
      <c r="M1748" t="s">
        <v>293</v>
      </c>
      <c r="N1748" t="s">
        <v>4668</v>
      </c>
      <c r="O1748" t="s">
        <v>98</v>
      </c>
      <c r="P1748" t="s">
        <v>4804</v>
      </c>
      <c r="Q1748">
        <v>28</v>
      </c>
      <c r="S1748" s="3">
        <v>89600</v>
      </c>
      <c r="W1748" s="3">
        <v>2033.6538461538464</v>
      </c>
      <c r="X1748" s="3">
        <v>969.375</v>
      </c>
      <c r="Y1748" s="22">
        <v>211.5</v>
      </c>
      <c r="Z1748" s="32">
        <v>75</v>
      </c>
      <c r="AB1748" s="3">
        <v>0</v>
      </c>
      <c r="AC1748" s="3">
        <v>4460.3751415326506</v>
      </c>
      <c r="AD1748" s="3">
        <f t="shared" si="412"/>
        <v>97349.903987686499</v>
      </c>
      <c r="AE1748" s="3">
        <v>5687.5</v>
      </c>
      <c r="AG1748" s="3">
        <f t="shared" si="413"/>
        <v>103037.4039876865</v>
      </c>
      <c r="AJ1748" s="3">
        <v>6263.2559860715419</v>
      </c>
      <c r="AK1748" t="s">
        <v>229</v>
      </c>
      <c r="AL1748" t="s">
        <v>230</v>
      </c>
      <c r="AM1748">
        <v>8.5000000000000006E-2</v>
      </c>
      <c r="AN1748" s="3">
        <f t="shared" si="414"/>
        <v>109300.65997375804</v>
      </c>
      <c r="AO1748" s="3">
        <v>9290.5560977694349</v>
      </c>
      <c r="AP1748" s="3">
        <v>29700</v>
      </c>
      <c r="AQ1748" s="3">
        <v>2524.5</v>
      </c>
      <c r="AR1748" s="3">
        <f t="shared" si="415"/>
        <v>150815.71607152748</v>
      </c>
      <c r="AS1748" s="24">
        <f t="shared" si="416"/>
        <v>139000.65997375804</v>
      </c>
      <c r="AT1748" t="s">
        <v>134</v>
      </c>
      <c r="AU1748" t="s">
        <v>134</v>
      </c>
      <c r="AV1748" t="s">
        <v>135</v>
      </c>
      <c r="AW1748">
        <v>90390</v>
      </c>
      <c r="BE1748">
        <v>1</v>
      </c>
    </row>
    <row r="1749" spans="2:57" x14ac:dyDescent="0.2">
      <c r="C1749" t="s">
        <v>4803</v>
      </c>
      <c r="E1749" t="s">
        <v>497</v>
      </c>
      <c r="F1749" t="s">
        <v>498</v>
      </c>
      <c r="G1749" t="s">
        <v>499</v>
      </c>
      <c r="J1749" t="s">
        <v>151</v>
      </c>
      <c r="L1749" t="s">
        <v>4691</v>
      </c>
      <c r="M1749" t="s">
        <v>4444</v>
      </c>
      <c r="N1749" t="s">
        <v>4668</v>
      </c>
      <c r="O1749" t="s">
        <v>98</v>
      </c>
      <c r="P1749" t="s">
        <v>4804</v>
      </c>
      <c r="Q1749">
        <v>28</v>
      </c>
      <c r="S1749" s="3">
        <v>217088</v>
      </c>
      <c r="W1749" s="3">
        <v>5218.4615384615381</v>
      </c>
      <c r="X1749" s="3">
        <v>1658.3111111111109</v>
      </c>
      <c r="Y1749" s="22">
        <v>542.72</v>
      </c>
      <c r="Z1749" s="32">
        <v>75</v>
      </c>
      <c r="AB1749" s="3">
        <v>22239.153429055554</v>
      </c>
      <c r="AC1749" s="3">
        <v>4460.3751415326506</v>
      </c>
      <c r="AD1749" s="3">
        <f t="shared" si="412"/>
        <v>251282.02122016085</v>
      </c>
      <c r="AE1749" s="3">
        <v>7046.666666666667</v>
      </c>
      <c r="AG1749" s="3">
        <f t="shared" si="413"/>
        <v>258328.68788682751</v>
      </c>
      <c r="AJ1749" s="3">
        <v>7875.5933865769939</v>
      </c>
      <c r="AK1749" t="s">
        <v>433</v>
      </c>
      <c r="AL1749" t="s">
        <v>434</v>
      </c>
      <c r="AM1749">
        <v>0.1</v>
      </c>
      <c r="AN1749" s="3">
        <f t="shared" si="414"/>
        <v>266204.28127340449</v>
      </c>
      <c r="AO1749" s="3">
        <v>26620.428127340449</v>
      </c>
      <c r="AP1749" s="3">
        <v>29700</v>
      </c>
      <c r="AQ1749" s="3">
        <v>2970</v>
      </c>
      <c r="AR1749" s="3">
        <f t="shared" si="415"/>
        <v>325494.70940074493</v>
      </c>
      <c r="AS1749" s="24">
        <f t="shared" si="416"/>
        <v>295904.28127340449</v>
      </c>
      <c r="AT1749" t="s">
        <v>134</v>
      </c>
      <c r="AU1749" t="s">
        <v>134</v>
      </c>
      <c r="AV1749" t="s">
        <v>135</v>
      </c>
      <c r="AW1749">
        <v>90324</v>
      </c>
      <c r="BE1749">
        <v>1</v>
      </c>
    </row>
    <row r="1750" spans="2:57" x14ac:dyDescent="0.2">
      <c r="C1750" t="s">
        <v>4803</v>
      </c>
      <c r="E1750" t="s">
        <v>500</v>
      </c>
      <c r="F1750" t="s">
        <v>501</v>
      </c>
      <c r="G1750" t="s">
        <v>502</v>
      </c>
      <c r="J1750" t="s">
        <v>151</v>
      </c>
      <c r="L1750" t="s">
        <v>4703</v>
      </c>
      <c r="M1750" t="s">
        <v>293</v>
      </c>
      <c r="N1750" t="s">
        <v>4668</v>
      </c>
      <c r="O1750" t="s">
        <v>98</v>
      </c>
      <c r="P1750" t="s">
        <v>4804</v>
      </c>
      <c r="Q1750">
        <v>28</v>
      </c>
      <c r="S1750" s="3">
        <v>138506.58333333334</v>
      </c>
      <c r="W1750" s="3">
        <v>3209.2948717948716</v>
      </c>
      <c r="X1750" s="3">
        <v>1854.2592592592591</v>
      </c>
      <c r="Y1750" s="22">
        <v>333.76666666666665</v>
      </c>
      <c r="Z1750" s="32">
        <v>75</v>
      </c>
      <c r="AB1750" s="3">
        <v>0</v>
      </c>
      <c r="AC1750" s="3">
        <v>4460.3751415326506</v>
      </c>
      <c r="AD1750" s="3">
        <f t="shared" si="412"/>
        <v>148439.27927258681</v>
      </c>
      <c r="AE1750" s="3">
        <v>5687.5</v>
      </c>
      <c r="AG1750" s="3">
        <f t="shared" si="413"/>
        <v>154126.77927258681</v>
      </c>
      <c r="AJ1750" s="3">
        <v>18525.414448346986</v>
      </c>
      <c r="AK1750" t="s">
        <v>361</v>
      </c>
      <c r="AL1750" t="s">
        <v>362</v>
      </c>
      <c r="AM1750">
        <v>8.5000000000000006E-2</v>
      </c>
      <c r="AN1750" s="3">
        <f t="shared" si="414"/>
        <v>172652.19372093381</v>
      </c>
      <c r="AO1750" s="3">
        <v>14675.436466279374</v>
      </c>
      <c r="AP1750" s="3">
        <v>29700</v>
      </c>
      <c r="AQ1750" s="3">
        <v>2524.5</v>
      </c>
      <c r="AR1750" s="3">
        <f t="shared" si="415"/>
        <v>219552.13018721319</v>
      </c>
      <c r="AS1750" s="24">
        <f t="shared" si="416"/>
        <v>202352.19372093381</v>
      </c>
      <c r="AT1750" t="s">
        <v>134</v>
      </c>
      <c r="AU1750" t="s">
        <v>134</v>
      </c>
      <c r="AV1750" t="s">
        <v>135</v>
      </c>
      <c r="AW1750">
        <v>90135</v>
      </c>
      <c r="BE1750">
        <v>1</v>
      </c>
    </row>
    <row r="1751" spans="2:57" x14ac:dyDescent="0.2">
      <c r="B1751">
        <f>+COUNTIF(F1751:F4909,F1751)</f>
        <v>1</v>
      </c>
      <c r="C1751" t="s">
        <v>4803</v>
      </c>
      <c r="E1751" t="s">
        <v>503</v>
      </c>
      <c r="F1751" t="s">
        <v>504</v>
      </c>
      <c r="G1751" t="s">
        <v>505</v>
      </c>
      <c r="J1751" t="s">
        <v>4697</v>
      </c>
      <c r="L1751" t="s">
        <v>4703</v>
      </c>
      <c r="M1751" t="s">
        <v>293</v>
      </c>
      <c r="N1751" t="s">
        <v>4668</v>
      </c>
      <c r="O1751" t="s">
        <v>98</v>
      </c>
      <c r="P1751" t="s">
        <v>4804</v>
      </c>
      <c r="Q1751">
        <v>28</v>
      </c>
      <c r="S1751" s="3">
        <v>129526</v>
      </c>
      <c r="W1751" s="3">
        <v>2993.4134615384614</v>
      </c>
      <c r="X1751" s="3">
        <v>1729.5277777777778</v>
      </c>
      <c r="Y1751" s="22">
        <v>311.315</v>
      </c>
      <c r="Z1751" s="32">
        <v>75</v>
      </c>
      <c r="AB1751" s="3">
        <v>6634.4553900204419</v>
      </c>
      <c r="AC1751" s="3">
        <v>4460.3751415326506</v>
      </c>
      <c r="AD1751" s="3">
        <f t="shared" si="412"/>
        <v>145730.08677086935</v>
      </c>
      <c r="AE1751" s="3">
        <v>5687.5</v>
      </c>
      <c r="AG1751" s="3">
        <f t="shared" si="413"/>
        <v>151417.58677086935</v>
      </c>
      <c r="AJ1751" s="3">
        <v>6107.1873780099913</v>
      </c>
      <c r="AK1751" t="s">
        <v>266</v>
      </c>
      <c r="AL1751" t="s">
        <v>267</v>
      </c>
      <c r="AM1751">
        <v>8.5000000000000006E-2</v>
      </c>
      <c r="AN1751" s="3">
        <f t="shared" si="414"/>
        <v>157524.77414887934</v>
      </c>
      <c r="AO1751" s="3">
        <v>13389.605802654745</v>
      </c>
      <c r="AP1751" s="3">
        <v>29700</v>
      </c>
      <c r="AQ1751" s="3">
        <v>2524.5</v>
      </c>
      <c r="AR1751" s="3">
        <f t="shared" si="415"/>
        <v>203138.87995153409</v>
      </c>
      <c r="AS1751" s="24">
        <f t="shared" si="416"/>
        <v>187224.77414887934</v>
      </c>
      <c r="AT1751" t="s">
        <v>141</v>
      </c>
      <c r="AU1751" t="s">
        <v>141</v>
      </c>
      <c r="AV1751" t="s">
        <v>142</v>
      </c>
      <c r="AW1751">
        <v>1233</v>
      </c>
      <c r="BE1751">
        <v>1</v>
      </c>
    </row>
    <row r="1752" spans="2:57" x14ac:dyDescent="0.2">
      <c r="C1752" t="s">
        <v>4803</v>
      </c>
      <c r="E1752" t="s">
        <v>506</v>
      </c>
      <c r="F1752" t="s">
        <v>507</v>
      </c>
      <c r="G1752" t="s">
        <v>508</v>
      </c>
      <c r="J1752" t="s">
        <v>4678</v>
      </c>
      <c r="L1752" t="s">
        <v>4791</v>
      </c>
      <c r="M1752" t="s">
        <v>4579</v>
      </c>
      <c r="N1752" t="s">
        <v>4668</v>
      </c>
      <c r="O1752" t="s">
        <v>98</v>
      </c>
      <c r="P1752" t="s">
        <v>4804</v>
      </c>
      <c r="Q1752">
        <v>28</v>
      </c>
      <c r="S1752" s="3">
        <v>177208.33333333334</v>
      </c>
      <c r="U1752" s="3">
        <v>17720.833333333336</v>
      </c>
      <c r="W1752" s="3">
        <v>4259.8157051282051</v>
      </c>
      <c r="X1752" s="3">
        <v>1476.7361111111111</v>
      </c>
      <c r="Y1752" s="22">
        <v>443.02083333333337</v>
      </c>
      <c r="Z1752" s="32">
        <v>75</v>
      </c>
      <c r="AB1752" s="3">
        <v>18153.574662007755</v>
      </c>
      <c r="AC1752" s="3">
        <v>4460.3751415326506</v>
      </c>
      <c r="AD1752" s="3">
        <f t="shared" si="412"/>
        <v>223797.68911977977</v>
      </c>
      <c r="AE1752" s="3">
        <v>23570.833333333332</v>
      </c>
      <c r="AG1752" s="3">
        <f t="shared" si="413"/>
        <v>247368.52245311311</v>
      </c>
      <c r="AM1752">
        <v>8.5000000000000006E-2</v>
      </c>
      <c r="AN1752" s="3">
        <f t="shared" si="414"/>
        <v>247368.52245311311</v>
      </c>
      <c r="AO1752" s="3">
        <v>21026.324408514618</v>
      </c>
      <c r="AP1752" s="3">
        <v>29700</v>
      </c>
      <c r="AQ1752" s="3">
        <v>2524.5</v>
      </c>
      <c r="AR1752" s="3">
        <f t="shared" si="415"/>
        <v>300619.34686162771</v>
      </c>
      <c r="AS1752" s="24">
        <f t="shared" si="416"/>
        <v>277068.52245311311</v>
      </c>
      <c r="AT1752" t="s">
        <v>134</v>
      </c>
      <c r="AU1752" t="s">
        <v>134</v>
      </c>
      <c r="AV1752" t="s">
        <v>135</v>
      </c>
      <c r="AW1752">
        <v>90217</v>
      </c>
      <c r="BE1752">
        <v>1</v>
      </c>
    </row>
    <row r="1753" spans="2:57" x14ac:dyDescent="0.2">
      <c r="C1753" t="s">
        <v>4803</v>
      </c>
      <c r="E1753" t="s">
        <v>510</v>
      </c>
      <c r="F1753" t="s">
        <v>511</v>
      </c>
      <c r="G1753" t="s">
        <v>512</v>
      </c>
      <c r="J1753" t="s">
        <v>4708</v>
      </c>
      <c r="L1753" t="s">
        <v>4703</v>
      </c>
      <c r="M1753" t="s">
        <v>293</v>
      </c>
      <c r="N1753" t="s">
        <v>4668</v>
      </c>
      <c r="O1753" t="s">
        <v>98</v>
      </c>
      <c r="P1753" t="s">
        <v>4804</v>
      </c>
      <c r="Q1753">
        <v>28</v>
      </c>
      <c r="S1753" s="3">
        <v>72586.833333333328</v>
      </c>
      <c r="W1753" s="3">
        <v>1624.6834935897434</v>
      </c>
      <c r="X1753" s="3">
        <v>938.70601851851848</v>
      </c>
      <c r="Y1753" s="22">
        <v>168.96708333333333</v>
      </c>
      <c r="Z1753" s="32">
        <v>75</v>
      </c>
      <c r="AB1753" s="3">
        <v>0</v>
      </c>
      <c r="AC1753" s="3">
        <v>4460.3751415326506</v>
      </c>
      <c r="AD1753" s="3">
        <f t="shared" si="412"/>
        <v>79854.565070307595</v>
      </c>
      <c r="AE1753" s="3">
        <v>5687.5</v>
      </c>
      <c r="AG1753" s="3">
        <f t="shared" si="413"/>
        <v>85542.065070307595</v>
      </c>
      <c r="AJ1753" s="3">
        <v>6107.1873780099913</v>
      </c>
      <c r="AK1753" t="s">
        <v>266</v>
      </c>
      <c r="AL1753" t="s">
        <v>267</v>
      </c>
      <c r="AM1753">
        <v>8.5000000000000006E-2</v>
      </c>
      <c r="AN1753" s="3">
        <f t="shared" si="414"/>
        <v>91649.25244831758</v>
      </c>
      <c r="AO1753" s="3">
        <v>7790.1864581069949</v>
      </c>
      <c r="AP1753" s="3">
        <v>29700</v>
      </c>
      <c r="AQ1753" s="3">
        <v>2524.5</v>
      </c>
      <c r="AR1753" s="3">
        <f t="shared" si="415"/>
        <v>131663.93890642456</v>
      </c>
      <c r="AS1753" s="24">
        <f t="shared" si="416"/>
        <v>121349.25244831758</v>
      </c>
      <c r="AT1753" t="s">
        <v>134</v>
      </c>
      <c r="AU1753" t="s">
        <v>134</v>
      </c>
      <c r="AV1753" t="s">
        <v>135</v>
      </c>
      <c r="AW1753">
        <v>90373</v>
      </c>
      <c r="BE1753">
        <v>1</v>
      </c>
    </row>
    <row r="1754" spans="2:57" x14ac:dyDescent="0.2">
      <c r="C1754" t="s">
        <v>4803</v>
      </c>
      <c r="E1754" t="s">
        <v>513</v>
      </c>
      <c r="F1754" t="s">
        <v>514</v>
      </c>
      <c r="G1754" t="s">
        <v>515</v>
      </c>
      <c r="J1754" t="s">
        <v>151</v>
      </c>
      <c r="L1754" t="s">
        <v>4616</v>
      </c>
      <c r="M1754" t="s">
        <v>4464</v>
      </c>
      <c r="N1754" t="s">
        <v>4668</v>
      </c>
      <c r="O1754" t="s">
        <v>98</v>
      </c>
      <c r="P1754" t="s">
        <v>4804</v>
      </c>
      <c r="Q1754">
        <v>28</v>
      </c>
      <c r="S1754" s="3">
        <v>332593.16666666669</v>
      </c>
      <c r="W1754" s="3">
        <v>7874.8357371794882</v>
      </c>
      <c r="X1754" s="3">
        <v>1819.9620370370369</v>
      </c>
      <c r="Y1754" s="22">
        <v>818.98291666666671</v>
      </c>
      <c r="Z1754" s="32">
        <v>75</v>
      </c>
      <c r="AB1754" s="3">
        <v>29945.202447544398</v>
      </c>
      <c r="AC1754" s="3">
        <v>4460.3751415326506</v>
      </c>
      <c r="AD1754" s="3">
        <f t="shared" si="412"/>
        <v>377587.52494662686</v>
      </c>
      <c r="AE1754" s="3">
        <v>12402.5</v>
      </c>
      <c r="AG1754" s="3">
        <f t="shared" si="413"/>
        <v>389990.02494662686</v>
      </c>
      <c r="AM1754">
        <v>0.05</v>
      </c>
      <c r="AN1754" s="3">
        <f t="shared" si="414"/>
        <v>389990.02494662686</v>
      </c>
      <c r="AO1754" s="3">
        <v>19499.501247331344</v>
      </c>
      <c r="AP1754" s="3">
        <v>29700</v>
      </c>
      <c r="AQ1754" s="3">
        <v>1485</v>
      </c>
      <c r="AR1754" s="3">
        <f t="shared" si="415"/>
        <v>440674.52619395818</v>
      </c>
      <c r="AS1754" s="24">
        <f t="shared" si="416"/>
        <v>419690.02494662686</v>
      </c>
      <c r="AT1754" t="s">
        <v>134</v>
      </c>
      <c r="AU1754" t="s">
        <v>134</v>
      </c>
      <c r="AV1754" t="s">
        <v>135</v>
      </c>
      <c r="AW1754">
        <v>90205</v>
      </c>
      <c r="BE1754">
        <v>1</v>
      </c>
    </row>
    <row r="1755" spans="2:57" x14ac:dyDescent="0.2">
      <c r="C1755" t="s">
        <v>4803</v>
      </c>
      <c r="E1755" t="s">
        <v>517</v>
      </c>
      <c r="F1755" t="s">
        <v>518</v>
      </c>
      <c r="G1755" t="s">
        <v>519</v>
      </c>
      <c r="J1755" t="s">
        <v>4678</v>
      </c>
      <c r="L1755" t="s">
        <v>4703</v>
      </c>
      <c r="M1755" t="s">
        <v>293</v>
      </c>
      <c r="N1755" t="s">
        <v>4668</v>
      </c>
      <c r="O1755" t="s">
        <v>98</v>
      </c>
      <c r="P1755" t="s">
        <v>4804</v>
      </c>
      <c r="Q1755">
        <v>28</v>
      </c>
      <c r="S1755" s="3">
        <v>135391.5</v>
      </c>
      <c r="W1755" s="3">
        <v>3134.4110576923081</v>
      </c>
      <c r="X1755" s="3">
        <v>0</v>
      </c>
      <c r="Y1755" s="22">
        <v>325.97874999999999</v>
      </c>
      <c r="Z1755" s="32">
        <v>75</v>
      </c>
      <c r="AB1755" s="3">
        <v>0</v>
      </c>
      <c r="AC1755" s="3">
        <v>4460.3751415326506</v>
      </c>
      <c r="AD1755" s="3">
        <f t="shared" si="412"/>
        <v>143387.26494922498</v>
      </c>
      <c r="AE1755" s="3">
        <v>5687.5</v>
      </c>
      <c r="AG1755" s="3">
        <f t="shared" si="413"/>
        <v>149074.76494922498</v>
      </c>
      <c r="AJ1755" s="3">
        <v>6107.1873780099913</v>
      </c>
      <c r="AK1755" t="s">
        <v>266</v>
      </c>
      <c r="AL1755" t="s">
        <v>267</v>
      </c>
      <c r="AM1755">
        <v>8.5000000000000006E-2</v>
      </c>
      <c r="AN1755" s="3">
        <f t="shared" si="414"/>
        <v>155181.95232723496</v>
      </c>
      <c r="AO1755" s="3">
        <v>13190.465947814973</v>
      </c>
      <c r="AP1755" s="3">
        <v>29700</v>
      </c>
      <c r="AQ1755" s="3">
        <v>2524.5</v>
      </c>
      <c r="AR1755" s="3">
        <f t="shared" si="415"/>
        <v>200596.91827504995</v>
      </c>
      <c r="AS1755" s="24">
        <f t="shared" si="416"/>
        <v>184881.95232723496</v>
      </c>
      <c r="AT1755" t="s">
        <v>134</v>
      </c>
      <c r="AU1755" t="s">
        <v>134</v>
      </c>
      <c r="AV1755" t="s">
        <v>135</v>
      </c>
      <c r="AW1755">
        <v>90366</v>
      </c>
      <c r="BE1755">
        <v>1</v>
      </c>
    </row>
    <row r="1756" spans="2:57" x14ac:dyDescent="0.2">
      <c r="B1756">
        <f>+COUNTIF(F1756:F4914,F1756)</f>
        <v>1</v>
      </c>
      <c r="C1756" t="s">
        <v>4803</v>
      </c>
      <c r="E1756" t="s">
        <v>520</v>
      </c>
      <c r="F1756" t="s">
        <v>521</v>
      </c>
      <c r="G1756" t="s">
        <v>522</v>
      </c>
      <c r="J1756" t="s">
        <v>4697</v>
      </c>
      <c r="L1756" t="s">
        <v>4703</v>
      </c>
      <c r="M1756" t="s">
        <v>293</v>
      </c>
      <c r="N1756" t="s">
        <v>4668</v>
      </c>
      <c r="O1756" t="s">
        <v>98</v>
      </c>
      <c r="P1756" t="s">
        <v>4804</v>
      </c>
      <c r="Q1756">
        <v>28</v>
      </c>
      <c r="S1756" s="3">
        <v>106744.66666666667</v>
      </c>
      <c r="W1756" s="3">
        <v>2445.7852564102564</v>
      </c>
      <c r="X1756" s="3">
        <v>529.92013888888891</v>
      </c>
      <c r="Y1756" s="22">
        <v>254.36166666666668</v>
      </c>
      <c r="Z1756" s="32">
        <v>75</v>
      </c>
      <c r="AB1756" s="3">
        <v>0</v>
      </c>
      <c r="AC1756" s="3">
        <v>4460.3751415326506</v>
      </c>
      <c r="AD1756" s="3">
        <f t="shared" si="412"/>
        <v>114510.10887016513</v>
      </c>
      <c r="AE1756" s="3">
        <v>5687.5</v>
      </c>
      <c r="AG1756" s="3">
        <f t="shared" si="413"/>
        <v>120197.60887016513</v>
      </c>
      <c r="AJ1756" s="3">
        <v>8123.3279313761932</v>
      </c>
      <c r="AK1756" t="s">
        <v>523</v>
      </c>
      <c r="AL1756" t="s">
        <v>524</v>
      </c>
      <c r="AM1756">
        <v>8.5000000000000006E-2</v>
      </c>
      <c r="AN1756" s="3">
        <f t="shared" si="414"/>
        <v>128320.93680154132</v>
      </c>
      <c r="AO1756" s="3">
        <v>10907.279628131013</v>
      </c>
      <c r="AP1756" s="3">
        <v>29700</v>
      </c>
      <c r="AQ1756" s="3">
        <v>2524.5</v>
      </c>
      <c r="AR1756" s="3">
        <f t="shared" si="415"/>
        <v>171452.71642967232</v>
      </c>
      <c r="AS1756" s="24">
        <f t="shared" si="416"/>
        <v>158020.93680154131</v>
      </c>
      <c r="AT1756" t="s">
        <v>141</v>
      </c>
      <c r="AU1756" t="s">
        <v>141</v>
      </c>
      <c r="AV1756" t="s">
        <v>142</v>
      </c>
      <c r="AW1756">
        <v>1205</v>
      </c>
      <c r="BE1756">
        <v>1</v>
      </c>
    </row>
    <row r="1757" spans="2:57" x14ac:dyDescent="0.2">
      <c r="C1757" t="s">
        <v>4803</v>
      </c>
      <c r="E1757" t="s">
        <v>525</v>
      </c>
      <c r="F1757" t="s">
        <v>230</v>
      </c>
      <c r="G1757" t="s">
        <v>229</v>
      </c>
      <c r="J1757" t="s">
        <v>4666</v>
      </c>
      <c r="L1757" t="s">
        <v>4703</v>
      </c>
      <c r="M1757" t="s">
        <v>293</v>
      </c>
      <c r="N1757" t="s">
        <v>4668</v>
      </c>
      <c r="O1757" t="s">
        <v>167</v>
      </c>
      <c r="P1757" t="s">
        <v>4804</v>
      </c>
      <c r="Q1757">
        <v>28</v>
      </c>
      <c r="S1757" s="3">
        <v>361428.5</v>
      </c>
      <c r="U1757" s="3">
        <v>54214.275000000001</v>
      </c>
      <c r="W1757" s="3">
        <v>8567.9927884615372</v>
      </c>
      <c r="X1757" s="3">
        <v>4950.395833333333</v>
      </c>
      <c r="Y1757" s="22">
        <v>891.07124999999996</v>
      </c>
      <c r="Z1757" s="32">
        <v>75</v>
      </c>
      <c r="AB1757" s="3">
        <v>36514.091879417632</v>
      </c>
      <c r="AC1757" s="3">
        <v>5460.3751415326506</v>
      </c>
      <c r="AD1757" s="3">
        <f t="shared" si="412"/>
        <v>472101.70189274516</v>
      </c>
      <c r="AE1757" s="3">
        <v>5687.5</v>
      </c>
      <c r="AF1757" s="3">
        <v>29700</v>
      </c>
      <c r="AG1757" s="3">
        <f t="shared" si="413"/>
        <v>507489.20189274516</v>
      </c>
      <c r="AJ1757" s="3">
        <v>-507489.20189274516</v>
      </c>
      <c r="AM1757">
        <v>8.5000000000000006E-2</v>
      </c>
      <c r="AN1757" s="3">
        <f t="shared" si="414"/>
        <v>0</v>
      </c>
      <c r="AO1757" s="3">
        <v>0</v>
      </c>
      <c r="AQ1757" s="3">
        <v>0</v>
      </c>
      <c r="AR1757" s="3">
        <f t="shared" si="415"/>
        <v>0</v>
      </c>
      <c r="AS1757" s="24">
        <f t="shared" si="416"/>
        <v>0</v>
      </c>
      <c r="AT1757" t="s">
        <v>134</v>
      </c>
      <c r="AU1757" t="s">
        <v>4816</v>
      </c>
      <c r="AV1757" t="s">
        <v>174</v>
      </c>
      <c r="AW1757">
        <v>90264</v>
      </c>
      <c r="BE1757">
        <v>1</v>
      </c>
    </row>
    <row r="1758" spans="2:57" x14ac:dyDescent="0.2">
      <c r="C1758" t="s">
        <v>4803</v>
      </c>
      <c r="E1758" t="s">
        <v>526</v>
      </c>
      <c r="F1758" t="s">
        <v>527</v>
      </c>
      <c r="G1758" t="s">
        <v>528</v>
      </c>
      <c r="J1758" t="s">
        <v>4678</v>
      </c>
      <c r="L1758" t="s">
        <v>4703</v>
      </c>
      <c r="M1758" t="s">
        <v>293</v>
      </c>
      <c r="N1758" t="s">
        <v>4668</v>
      </c>
      <c r="O1758" t="s">
        <v>98</v>
      </c>
      <c r="P1758" t="s">
        <v>4804</v>
      </c>
      <c r="Q1758">
        <v>28</v>
      </c>
      <c r="S1758" s="3">
        <v>150197.83333333334</v>
      </c>
      <c r="W1758" s="3">
        <v>3490.3325320512818</v>
      </c>
      <c r="X1758" s="3">
        <v>2016.6365740740741</v>
      </c>
      <c r="Y1758" s="22">
        <v>362.99458333333337</v>
      </c>
      <c r="Z1758" s="32">
        <v>75</v>
      </c>
      <c r="AB1758" s="3">
        <v>13981.940574891752</v>
      </c>
      <c r="AC1758" s="3">
        <v>4460.3751415326506</v>
      </c>
      <c r="AD1758" s="3">
        <f t="shared" ref="AD1758:AD1821" si="417">S1758+U1758+V1758+W1758+X1758+Y1758+Z1758+AA1758+AB1758+AC1758</f>
        <v>174585.11273921645</v>
      </c>
      <c r="AE1758" s="3">
        <v>5687.5</v>
      </c>
      <c r="AG1758" s="3">
        <f t="shared" si="413"/>
        <v>180272.61273921645</v>
      </c>
      <c r="AJ1758" s="3">
        <v>28163.84865133233</v>
      </c>
      <c r="AK1758" t="s">
        <v>529</v>
      </c>
      <c r="AL1758" t="s">
        <v>530</v>
      </c>
      <c r="AM1758">
        <v>8.5000000000000006E-2</v>
      </c>
      <c r="AN1758" s="3">
        <f t="shared" si="414"/>
        <v>208436.46139054879</v>
      </c>
      <c r="AO1758" s="3">
        <v>17717.09921819665</v>
      </c>
      <c r="AP1758" s="3">
        <v>29700</v>
      </c>
      <c r="AQ1758" s="3">
        <v>2524.5</v>
      </c>
      <c r="AR1758" s="3">
        <f t="shared" si="415"/>
        <v>258378.06060874544</v>
      </c>
      <c r="AS1758" s="24">
        <f t="shared" si="416"/>
        <v>238136.46139054879</v>
      </c>
      <c r="AT1758" t="s">
        <v>134</v>
      </c>
      <c r="AU1758" t="s">
        <v>134</v>
      </c>
      <c r="AV1758" t="s">
        <v>135</v>
      </c>
      <c r="AW1758">
        <v>90030</v>
      </c>
      <c r="BE1758">
        <v>1</v>
      </c>
    </row>
    <row r="1759" spans="2:57" x14ac:dyDescent="0.2">
      <c r="B1759">
        <f t="shared" ref="B1759:B1760" si="418">+COUNTIF(F1759:F4917,F1759)</f>
        <v>1</v>
      </c>
      <c r="C1759" t="s">
        <v>4803</v>
      </c>
      <c r="E1759" t="s">
        <v>532</v>
      </c>
      <c r="F1759" t="s">
        <v>533</v>
      </c>
      <c r="G1759" t="s">
        <v>534</v>
      </c>
      <c r="J1759" t="s">
        <v>4778</v>
      </c>
      <c r="L1759" t="s">
        <v>4667</v>
      </c>
      <c r="M1759" t="s">
        <v>3984</v>
      </c>
      <c r="N1759" t="s">
        <v>4668</v>
      </c>
      <c r="O1759" t="s">
        <v>98</v>
      </c>
      <c r="P1759" t="s">
        <v>4804</v>
      </c>
      <c r="Q1759">
        <v>28</v>
      </c>
      <c r="S1759" s="3">
        <v>51500.5</v>
      </c>
      <c r="W1759" s="3">
        <v>1117.8004807692307</v>
      </c>
      <c r="X1759" s="3">
        <v>645.84027777777783</v>
      </c>
      <c r="Y1759" s="22">
        <v>116.25125</v>
      </c>
      <c r="Z1759" s="32">
        <v>75</v>
      </c>
      <c r="AB1759" s="3">
        <v>0</v>
      </c>
      <c r="AC1759" s="3">
        <v>4460.3751415326506</v>
      </c>
      <c r="AD1759" s="3">
        <f t="shared" si="417"/>
        <v>57915.767150079664</v>
      </c>
      <c r="AE1759" s="3">
        <v>4154.166666666667</v>
      </c>
      <c r="AG1759" s="3">
        <f t="shared" ref="AG1759:AG1822" si="419">AD1759+AE1759+AF1759</f>
        <v>62069.933816746328</v>
      </c>
      <c r="AM1759">
        <v>0.05</v>
      </c>
      <c r="AN1759" s="3">
        <f t="shared" ref="AN1759:AN1822" si="420">AG1759+AH1759+AI1759+AJ1759</f>
        <v>62069.933816746328</v>
      </c>
      <c r="AO1759" s="3">
        <v>3103.4966908373167</v>
      </c>
      <c r="AP1759" s="3">
        <v>29700</v>
      </c>
      <c r="AQ1759" s="3">
        <v>1485</v>
      </c>
      <c r="AR1759" s="3">
        <f t="shared" ref="AR1759:AR1822" si="421">AN1759+AO1759+AP1759+AQ1759</f>
        <v>96358.430507583646</v>
      </c>
      <c r="AS1759" s="24">
        <f t="shared" si="416"/>
        <v>91769.933816746328</v>
      </c>
      <c r="AT1759" t="s">
        <v>141</v>
      </c>
      <c r="AU1759" t="s">
        <v>141</v>
      </c>
      <c r="AV1759" t="s">
        <v>142</v>
      </c>
      <c r="AW1759">
        <v>2933</v>
      </c>
      <c r="BE1759">
        <v>1</v>
      </c>
    </row>
    <row r="1760" spans="2:57" x14ac:dyDescent="0.2">
      <c r="B1760">
        <f t="shared" si="418"/>
        <v>1</v>
      </c>
      <c r="C1760" t="s">
        <v>4803</v>
      </c>
      <c r="E1760" t="s">
        <v>535</v>
      </c>
      <c r="F1760" t="s">
        <v>536</v>
      </c>
      <c r="G1760" t="s">
        <v>537</v>
      </c>
      <c r="J1760" t="s">
        <v>4678</v>
      </c>
      <c r="L1760" t="s">
        <v>4691</v>
      </c>
      <c r="M1760" t="s">
        <v>4444</v>
      </c>
      <c r="N1760" t="s">
        <v>4668</v>
      </c>
      <c r="O1760" t="s">
        <v>98</v>
      </c>
      <c r="P1760" t="s">
        <v>4804</v>
      </c>
      <c r="Q1760">
        <v>28</v>
      </c>
      <c r="S1760" s="3">
        <v>158301</v>
      </c>
      <c r="W1760" s="3">
        <v>3685.1201923076928</v>
      </c>
      <c r="X1760" s="3">
        <v>2129.1805555555557</v>
      </c>
      <c r="Y1760" s="22">
        <v>383.2525</v>
      </c>
      <c r="Z1760" s="32">
        <v>75</v>
      </c>
      <c r="AB1760" s="3">
        <v>15705.09591244802</v>
      </c>
      <c r="AC1760" s="3">
        <v>4460.3751415326506</v>
      </c>
      <c r="AD1760" s="3">
        <f t="shared" si="417"/>
        <v>184739.02430184392</v>
      </c>
      <c r="AE1760" s="3">
        <v>7046.666666666667</v>
      </c>
      <c r="AG1760" s="3">
        <f t="shared" si="419"/>
        <v>191785.69096851058</v>
      </c>
      <c r="AJ1760" s="3">
        <v>18123.592035816033</v>
      </c>
      <c r="AK1760" t="s">
        <v>538</v>
      </c>
      <c r="AL1760" t="s">
        <v>539</v>
      </c>
      <c r="AM1760">
        <v>0.1</v>
      </c>
      <c r="AN1760" s="3">
        <f t="shared" si="420"/>
        <v>209909.2830043266</v>
      </c>
      <c r="AO1760" s="3">
        <v>20990.928300432661</v>
      </c>
      <c r="AP1760" s="3">
        <v>29700</v>
      </c>
      <c r="AQ1760" s="3">
        <v>2970</v>
      </c>
      <c r="AR1760" s="3">
        <f t="shared" si="421"/>
        <v>263570.21130475926</v>
      </c>
      <c r="AS1760" s="24">
        <f t="shared" si="416"/>
        <v>239609.2830043266</v>
      </c>
      <c r="AT1760" t="s">
        <v>141</v>
      </c>
      <c r="AU1760" t="s">
        <v>141</v>
      </c>
      <c r="AV1760" t="s">
        <v>142</v>
      </c>
      <c r="AW1760">
        <v>1210</v>
      </c>
      <c r="BE1760">
        <v>1</v>
      </c>
    </row>
    <row r="1761" spans="3:57" x14ac:dyDescent="0.2">
      <c r="C1761" t="s">
        <v>4803</v>
      </c>
      <c r="E1761" t="s">
        <v>541</v>
      </c>
      <c r="F1761" t="s">
        <v>542</v>
      </c>
      <c r="G1761" t="s">
        <v>543</v>
      </c>
      <c r="J1761" t="s">
        <v>151</v>
      </c>
      <c r="L1761" t="s">
        <v>4703</v>
      </c>
      <c r="M1761" t="s">
        <v>293</v>
      </c>
      <c r="N1761" t="s">
        <v>4668</v>
      </c>
      <c r="O1761" t="s">
        <v>98</v>
      </c>
      <c r="P1761" t="s">
        <v>4804</v>
      </c>
      <c r="Q1761">
        <v>28</v>
      </c>
      <c r="S1761" s="3">
        <v>151590.5</v>
      </c>
      <c r="W1761" s="3">
        <v>3523.8100961538462</v>
      </c>
      <c r="X1761" s="3">
        <v>2035.9791666666667</v>
      </c>
      <c r="Y1761" s="22">
        <v>366.47624999999999</v>
      </c>
      <c r="Z1761" s="32">
        <v>75</v>
      </c>
      <c r="AB1761" s="3">
        <v>15018.702288094453</v>
      </c>
      <c r="AC1761" s="3">
        <v>4460.3751415326506</v>
      </c>
      <c r="AD1761" s="3">
        <f t="shared" si="417"/>
        <v>177070.84294244761</v>
      </c>
      <c r="AE1761" s="3">
        <v>5687.5</v>
      </c>
      <c r="AG1761" s="3">
        <f t="shared" si="419"/>
        <v>182758.34294244761</v>
      </c>
      <c r="AJ1761" s="3">
        <v>6107.1873780099913</v>
      </c>
      <c r="AK1761" t="s">
        <v>266</v>
      </c>
      <c r="AL1761" t="s">
        <v>267</v>
      </c>
      <c r="AM1761">
        <v>8.5000000000000006E-2</v>
      </c>
      <c r="AN1761" s="3">
        <f t="shared" si="420"/>
        <v>188865.53032045759</v>
      </c>
      <c r="AO1761" s="3">
        <v>16053.570077238895</v>
      </c>
      <c r="AP1761" s="3">
        <v>29700</v>
      </c>
      <c r="AQ1761" s="3">
        <v>2524.5</v>
      </c>
      <c r="AR1761" s="3">
        <f t="shared" si="421"/>
        <v>237143.60039769649</v>
      </c>
      <c r="AS1761" s="24">
        <f t="shared" si="416"/>
        <v>218565.53032045759</v>
      </c>
      <c r="AT1761" t="s">
        <v>134</v>
      </c>
      <c r="AU1761" t="s">
        <v>134</v>
      </c>
      <c r="AV1761" t="s">
        <v>135</v>
      </c>
      <c r="AW1761">
        <v>90272</v>
      </c>
      <c r="BE1761">
        <v>1</v>
      </c>
    </row>
    <row r="1762" spans="3:57" x14ac:dyDescent="0.2">
      <c r="C1762" t="s">
        <v>4803</v>
      </c>
      <c r="E1762" t="s">
        <v>544</v>
      </c>
      <c r="F1762" t="s">
        <v>545</v>
      </c>
      <c r="G1762" t="s">
        <v>546</v>
      </c>
      <c r="J1762" t="s">
        <v>4702</v>
      </c>
      <c r="L1762" t="s">
        <v>4703</v>
      </c>
      <c r="M1762" t="s">
        <v>293</v>
      </c>
      <c r="N1762" t="s">
        <v>4668</v>
      </c>
      <c r="O1762" t="s">
        <v>98</v>
      </c>
      <c r="P1762" t="s">
        <v>4804</v>
      </c>
      <c r="Q1762">
        <v>28</v>
      </c>
      <c r="S1762" s="3">
        <v>73637.833333333328</v>
      </c>
      <c r="W1762" s="3">
        <v>1649.9479166666667</v>
      </c>
      <c r="X1762" s="3">
        <v>953.30324074074076</v>
      </c>
      <c r="Y1762" s="22">
        <v>171.59458333333333</v>
      </c>
      <c r="Z1762" s="32">
        <v>75</v>
      </c>
      <c r="AB1762" s="3">
        <v>2048.9361921001982</v>
      </c>
      <c r="AC1762" s="3">
        <v>4460.3751415326506</v>
      </c>
      <c r="AD1762" s="3">
        <f t="shared" si="417"/>
        <v>82996.990407706937</v>
      </c>
      <c r="AE1762" s="3">
        <v>5687.5</v>
      </c>
      <c r="AG1762" s="3">
        <f t="shared" si="419"/>
        <v>88684.490407706937</v>
      </c>
      <c r="AJ1762" s="3">
        <v>7641.968773833004</v>
      </c>
      <c r="AK1762" t="s">
        <v>197</v>
      </c>
      <c r="AL1762" t="s">
        <v>198</v>
      </c>
      <c r="AM1762">
        <v>8.5000000000000006E-2</v>
      </c>
      <c r="AN1762" s="3">
        <f t="shared" si="420"/>
        <v>96326.459181539947</v>
      </c>
      <c r="AO1762" s="3">
        <v>8187.7490304308958</v>
      </c>
      <c r="AP1762" s="3">
        <v>29700</v>
      </c>
      <c r="AQ1762" s="3">
        <v>2524.5</v>
      </c>
      <c r="AR1762" s="3">
        <f t="shared" si="421"/>
        <v>136738.70821197084</v>
      </c>
      <c r="AS1762" s="24">
        <f t="shared" si="416"/>
        <v>126026.45918153995</v>
      </c>
      <c r="AT1762" t="s">
        <v>134</v>
      </c>
      <c r="AU1762" t="s">
        <v>134</v>
      </c>
      <c r="AV1762" t="s">
        <v>135</v>
      </c>
      <c r="AW1762">
        <v>38599</v>
      </c>
      <c r="BE1762">
        <v>1</v>
      </c>
    </row>
    <row r="1763" spans="3:57" x14ac:dyDescent="0.2">
      <c r="C1763" t="s">
        <v>4803</v>
      </c>
      <c r="E1763" t="s">
        <v>547</v>
      </c>
      <c r="F1763" t="s">
        <v>548</v>
      </c>
      <c r="G1763" t="s">
        <v>549</v>
      </c>
      <c r="J1763" t="s">
        <v>4708</v>
      </c>
      <c r="L1763" t="s">
        <v>4703</v>
      </c>
      <c r="M1763" t="s">
        <v>293</v>
      </c>
      <c r="N1763" t="s">
        <v>4668</v>
      </c>
      <c r="O1763" t="s">
        <v>98</v>
      </c>
      <c r="P1763" t="s">
        <v>4804</v>
      </c>
      <c r="Q1763">
        <v>28</v>
      </c>
      <c r="S1763" s="3">
        <v>65703.25</v>
      </c>
      <c r="W1763" s="3">
        <v>1459.2147435897434</v>
      </c>
      <c r="X1763" s="3">
        <v>843.10185185185196</v>
      </c>
      <c r="Y1763" s="22">
        <v>151.75833333333335</v>
      </c>
      <c r="Z1763" s="32">
        <v>75</v>
      </c>
      <c r="AB1763" s="3">
        <v>4097.8723842003965</v>
      </c>
      <c r="AC1763" s="3">
        <v>4460.3751415326506</v>
      </c>
      <c r="AD1763" s="3">
        <f t="shared" si="417"/>
        <v>76790.572454507987</v>
      </c>
      <c r="AE1763" s="3">
        <v>5687.5</v>
      </c>
      <c r="AG1763" s="3">
        <f t="shared" si="419"/>
        <v>82478.072454507987</v>
      </c>
      <c r="AJ1763" s="3">
        <v>6107.1873780099913</v>
      </c>
      <c r="AK1763" t="s">
        <v>266</v>
      </c>
      <c r="AL1763" t="s">
        <v>267</v>
      </c>
      <c r="AM1763">
        <v>8.5000000000000006E-2</v>
      </c>
      <c r="AN1763" s="3">
        <f t="shared" si="420"/>
        <v>88585.259832517972</v>
      </c>
      <c r="AO1763" s="3">
        <v>7529.7470857640283</v>
      </c>
      <c r="AP1763" s="3">
        <v>29700</v>
      </c>
      <c r="AQ1763" s="3">
        <v>2524.5</v>
      </c>
      <c r="AR1763" s="3">
        <f t="shared" si="421"/>
        <v>128339.506918282</v>
      </c>
      <c r="AS1763" s="24">
        <f t="shared" si="416"/>
        <v>118285.25983251797</v>
      </c>
      <c r="AT1763" t="s">
        <v>134</v>
      </c>
      <c r="AU1763" t="s">
        <v>134</v>
      </c>
      <c r="AV1763" t="s">
        <v>135</v>
      </c>
      <c r="AW1763">
        <v>90373</v>
      </c>
      <c r="BE1763">
        <v>1</v>
      </c>
    </row>
    <row r="1764" spans="3:57" x14ac:dyDescent="0.2">
      <c r="C1764" t="s">
        <v>4803</v>
      </c>
      <c r="E1764" t="s">
        <v>550</v>
      </c>
      <c r="F1764" t="s">
        <v>551</v>
      </c>
      <c r="G1764" t="s">
        <v>552</v>
      </c>
      <c r="J1764" t="s">
        <v>4697</v>
      </c>
      <c r="L1764" t="s">
        <v>4703</v>
      </c>
      <c r="M1764" t="s">
        <v>293</v>
      </c>
      <c r="N1764" t="s">
        <v>4668</v>
      </c>
      <c r="O1764" t="s">
        <v>98</v>
      </c>
      <c r="P1764" t="s">
        <v>4804</v>
      </c>
      <c r="Q1764">
        <v>28</v>
      </c>
      <c r="S1764" s="3">
        <v>79910.25</v>
      </c>
      <c r="W1764" s="3">
        <v>1800.7291666666667</v>
      </c>
      <c r="X1764" s="3">
        <v>130.05266203703704</v>
      </c>
      <c r="Y1764" s="22">
        <v>187.27583333333334</v>
      </c>
      <c r="Z1764" s="32">
        <v>75</v>
      </c>
      <c r="AB1764" s="3">
        <v>2048.9361921001982</v>
      </c>
      <c r="AC1764" s="3">
        <v>4460.3751415326506</v>
      </c>
      <c r="AD1764" s="3">
        <f t="shared" si="417"/>
        <v>88612.618995669895</v>
      </c>
      <c r="AE1764" s="3">
        <v>5687.5</v>
      </c>
      <c r="AG1764" s="3">
        <f t="shared" si="419"/>
        <v>94300.118995669895</v>
      </c>
      <c r="AJ1764" s="3">
        <v>6107.1873780099913</v>
      </c>
      <c r="AK1764" t="s">
        <v>266</v>
      </c>
      <c r="AL1764" t="s">
        <v>267</v>
      </c>
      <c r="AM1764">
        <v>8.5000000000000006E-2</v>
      </c>
      <c r="AN1764" s="3">
        <f t="shared" si="420"/>
        <v>100407.30637367988</v>
      </c>
      <c r="AO1764" s="3">
        <v>8534.6210417627899</v>
      </c>
      <c r="AP1764" s="3">
        <v>29700</v>
      </c>
      <c r="AQ1764" s="3">
        <v>2524.5</v>
      </c>
      <c r="AR1764" s="3">
        <f t="shared" si="421"/>
        <v>141166.42741544265</v>
      </c>
      <c r="AS1764" s="24">
        <f t="shared" si="416"/>
        <v>130107.30637367988</v>
      </c>
      <c r="AT1764" t="s">
        <v>134</v>
      </c>
      <c r="AU1764" t="s">
        <v>134</v>
      </c>
      <c r="AV1764" t="s">
        <v>135</v>
      </c>
      <c r="AW1764">
        <v>90373</v>
      </c>
      <c r="BE1764">
        <v>1</v>
      </c>
    </row>
    <row r="1765" spans="3:57" x14ac:dyDescent="0.2">
      <c r="C1765" t="s">
        <v>4803</v>
      </c>
      <c r="E1765" t="s">
        <v>553</v>
      </c>
      <c r="F1765" t="s">
        <v>554</v>
      </c>
      <c r="G1765" t="s">
        <v>555</v>
      </c>
      <c r="J1765" t="s">
        <v>4697</v>
      </c>
      <c r="L1765" t="s">
        <v>4703</v>
      </c>
      <c r="M1765" t="s">
        <v>293</v>
      </c>
      <c r="N1765" t="s">
        <v>4668</v>
      </c>
      <c r="O1765" t="s">
        <v>98</v>
      </c>
      <c r="P1765" t="s">
        <v>4804</v>
      </c>
      <c r="Q1765">
        <v>28</v>
      </c>
      <c r="S1765" s="3">
        <v>136289.66666666666</v>
      </c>
      <c r="W1765" s="3">
        <v>3156.0016025641021</v>
      </c>
      <c r="X1765" s="3">
        <v>1823.4675925925924</v>
      </c>
      <c r="Y1765" s="22">
        <v>328.22416666666663</v>
      </c>
      <c r="Z1765" s="32">
        <v>75</v>
      </c>
      <c r="AB1765" s="3">
        <v>8195.744768400793</v>
      </c>
      <c r="AC1765" s="3">
        <v>4460.3751415326506</v>
      </c>
      <c r="AD1765" s="3">
        <f t="shared" si="417"/>
        <v>154328.47993842344</v>
      </c>
      <c r="AE1765" s="3">
        <v>5687.5</v>
      </c>
      <c r="AG1765" s="3">
        <f t="shared" si="419"/>
        <v>160015.97993842344</v>
      </c>
      <c r="AJ1765" s="3">
        <v>8123.3279313761932</v>
      </c>
      <c r="AK1765" t="s">
        <v>523</v>
      </c>
      <c r="AL1765" t="s">
        <v>524</v>
      </c>
      <c r="AM1765">
        <v>8.5000000000000006E-2</v>
      </c>
      <c r="AN1765" s="3">
        <f t="shared" si="420"/>
        <v>168139.30786979964</v>
      </c>
      <c r="AO1765" s="3">
        <v>14291.84116893297</v>
      </c>
      <c r="AP1765" s="3">
        <v>29700</v>
      </c>
      <c r="AQ1765" s="3">
        <v>2524.5</v>
      </c>
      <c r="AR1765" s="3">
        <f t="shared" si="421"/>
        <v>214655.6490387326</v>
      </c>
      <c r="AS1765" s="24">
        <f t="shared" si="416"/>
        <v>197839.30786979964</v>
      </c>
      <c r="AT1765" t="s">
        <v>134</v>
      </c>
      <c r="AU1765" t="s">
        <v>134</v>
      </c>
      <c r="AV1765" t="s">
        <v>135</v>
      </c>
      <c r="AW1765">
        <v>35802</v>
      </c>
      <c r="BE1765">
        <v>1</v>
      </c>
    </row>
    <row r="1766" spans="3:57" x14ac:dyDescent="0.2">
      <c r="C1766" t="s">
        <v>4803</v>
      </c>
      <c r="E1766" t="s">
        <v>556</v>
      </c>
      <c r="F1766" t="s">
        <v>557</v>
      </c>
      <c r="G1766" t="s">
        <v>558</v>
      </c>
      <c r="J1766" t="s">
        <v>4678</v>
      </c>
      <c r="L1766" t="s">
        <v>4703</v>
      </c>
      <c r="M1766" t="s">
        <v>293</v>
      </c>
      <c r="N1766" t="s">
        <v>4668</v>
      </c>
      <c r="O1766" t="s">
        <v>98</v>
      </c>
      <c r="P1766" t="s">
        <v>4804</v>
      </c>
      <c r="Q1766">
        <v>28</v>
      </c>
      <c r="S1766" s="3">
        <v>130063.33333333334</v>
      </c>
      <c r="W1766" s="3">
        <v>3006.3301282051284</v>
      </c>
      <c r="X1766" s="3">
        <v>130.27430555555554</v>
      </c>
      <c r="Y1766" s="22">
        <v>312.6583333333333</v>
      </c>
      <c r="Z1766" s="32">
        <v>75</v>
      </c>
      <c r="AB1766" s="3">
        <v>12043.646937164965</v>
      </c>
      <c r="AC1766" s="3">
        <v>4460.3751415326506</v>
      </c>
      <c r="AD1766" s="3">
        <f t="shared" si="417"/>
        <v>150091.61817912498</v>
      </c>
      <c r="AE1766" s="3">
        <v>5687.5</v>
      </c>
      <c r="AG1766" s="3">
        <f t="shared" si="419"/>
        <v>155779.11817912498</v>
      </c>
      <c r="AJ1766" s="3">
        <v>28163.84865133233</v>
      </c>
      <c r="AK1766" t="s">
        <v>529</v>
      </c>
      <c r="AL1766" t="s">
        <v>530</v>
      </c>
      <c r="AM1766">
        <v>8.5000000000000006E-2</v>
      </c>
      <c r="AN1766" s="3">
        <f t="shared" si="420"/>
        <v>183942.96683045733</v>
      </c>
      <c r="AO1766" s="3">
        <v>15635.152180588873</v>
      </c>
      <c r="AP1766" s="3">
        <v>29700</v>
      </c>
      <c r="AQ1766" s="3">
        <v>2524.5</v>
      </c>
      <c r="AR1766" s="3">
        <f t="shared" si="421"/>
        <v>231802.61901104619</v>
      </c>
      <c r="AS1766" s="24">
        <f t="shared" si="416"/>
        <v>213642.96683045733</v>
      </c>
      <c r="AT1766" t="s">
        <v>134</v>
      </c>
      <c r="AU1766" t="s">
        <v>134</v>
      </c>
      <c r="AV1766" t="s">
        <v>135</v>
      </c>
      <c r="AW1766">
        <v>90030</v>
      </c>
      <c r="BE1766">
        <v>1</v>
      </c>
    </row>
    <row r="1767" spans="3:57" x14ac:dyDescent="0.2">
      <c r="C1767" t="s">
        <v>4803</v>
      </c>
      <c r="E1767" t="s">
        <v>559</v>
      </c>
      <c r="F1767" t="s">
        <v>560</v>
      </c>
      <c r="G1767" t="s">
        <v>561</v>
      </c>
      <c r="J1767" t="s">
        <v>4778</v>
      </c>
      <c r="L1767" t="s">
        <v>4667</v>
      </c>
      <c r="M1767" t="s">
        <v>3984</v>
      </c>
      <c r="N1767" t="s">
        <v>4668</v>
      </c>
      <c r="O1767" t="s">
        <v>98</v>
      </c>
      <c r="P1767" t="s">
        <v>4804</v>
      </c>
      <c r="Q1767">
        <v>28</v>
      </c>
      <c r="S1767" s="3">
        <v>48603.166666666664</v>
      </c>
      <c r="W1767" s="3">
        <v>1168.3453525641028</v>
      </c>
      <c r="X1767" s="3">
        <v>50.628298611111106</v>
      </c>
      <c r="Y1767" s="22">
        <v>121.50791666666666</v>
      </c>
      <c r="Z1767" s="32">
        <v>75</v>
      </c>
      <c r="AB1767" s="3">
        <v>0</v>
      </c>
      <c r="AC1767" s="3">
        <v>4460.3751415326506</v>
      </c>
      <c r="AD1767" s="3">
        <f t="shared" si="417"/>
        <v>54479.023376041194</v>
      </c>
      <c r="AE1767" s="3">
        <v>4154.166666666667</v>
      </c>
      <c r="AG1767" s="3">
        <f t="shared" si="419"/>
        <v>58633.190042707858</v>
      </c>
      <c r="AM1767">
        <v>0.05</v>
      </c>
      <c r="AN1767" s="3">
        <f t="shared" si="420"/>
        <v>58633.190042707858</v>
      </c>
      <c r="AO1767" s="3">
        <v>2931.6595021353933</v>
      </c>
      <c r="AP1767" s="3">
        <v>29700</v>
      </c>
      <c r="AQ1767" s="3">
        <v>1485</v>
      </c>
      <c r="AR1767" s="3">
        <f t="shared" si="421"/>
        <v>92749.849544843251</v>
      </c>
      <c r="AS1767" s="24">
        <f t="shared" si="416"/>
        <v>88333.190042707865</v>
      </c>
      <c r="AT1767" t="s">
        <v>134</v>
      </c>
      <c r="AU1767" t="s">
        <v>134</v>
      </c>
      <c r="AV1767" t="s">
        <v>135</v>
      </c>
      <c r="AW1767">
        <v>35070</v>
      </c>
      <c r="BE1767">
        <v>1</v>
      </c>
    </row>
    <row r="1768" spans="3:57" x14ac:dyDescent="0.2">
      <c r="C1768" t="s">
        <v>4803</v>
      </c>
      <c r="E1768" t="s">
        <v>562</v>
      </c>
      <c r="F1768" t="s">
        <v>563</v>
      </c>
      <c r="G1768" t="s">
        <v>564</v>
      </c>
      <c r="J1768" t="s">
        <v>4708</v>
      </c>
      <c r="L1768" t="s">
        <v>4667</v>
      </c>
      <c r="M1768" t="s">
        <v>3984</v>
      </c>
      <c r="N1768" t="s">
        <v>4668</v>
      </c>
      <c r="O1768" t="s">
        <v>98</v>
      </c>
      <c r="P1768" t="s">
        <v>4804</v>
      </c>
      <c r="Q1768">
        <v>28</v>
      </c>
      <c r="S1768" s="3">
        <v>53612.083333333336</v>
      </c>
      <c r="W1768" s="3">
        <v>1168.5616987179487</v>
      </c>
      <c r="X1768" s="3">
        <v>675.16898148148152</v>
      </c>
      <c r="Y1768" s="22">
        <v>121.53041666666667</v>
      </c>
      <c r="Z1768" s="32">
        <v>75</v>
      </c>
      <c r="AB1768" s="3">
        <v>0</v>
      </c>
      <c r="AC1768" s="3">
        <v>4460.3751415326506</v>
      </c>
      <c r="AD1768" s="3">
        <f t="shared" si="417"/>
        <v>60112.719571732079</v>
      </c>
      <c r="AE1768" s="3">
        <v>4154.166666666667</v>
      </c>
      <c r="AG1768" s="3">
        <f t="shared" si="419"/>
        <v>64266.886238398743</v>
      </c>
      <c r="AM1768">
        <v>0.05</v>
      </c>
      <c r="AN1768" s="3">
        <f t="shared" si="420"/>
        <v>64266.886238398743</v>
      </c>
      <c r="AO1768" s="3">
        <v>3213.3443119199374</v>
      </c>
      <c r="AP1768" s="3">
        <v>29700</v>
      </c>
      <c r="AQ1768" s="3">
        <v>1485</v>
      </c>
      <c r="AR1768" s="3">
        <f t="shared" si="421"/>
        <v>98665.23055031868</v>
      </c>
      <c r="AS1768" s="24">
        <f t="shared" si="416"/>
        <v>93966.886238398743</v>
      </c>
      <c r="AT1768" t="s">
        <v>134</v>
      </c>
      <c r="AU1768" t="s">
        <v>134</v>
      </c>
      <c r="AV1768" t="s">
        <v>135</v>
      </c>
      <c r="AW1768">
        <v>35876</v>
      </c>
      <c r="BE1768">
        <v>1</v>
      </c>
    </row>
    <row r="1769" spans="3:57" x14ac:dyDescent="0.2">
      <c r="C1769" t="s">
        <v>4803</v>
      </c>
      <c r="E1769" t="s">
        <v>565</v>
      </c>
      <c r="F1769" t="s">
        <v>566</v>
      </c>
      <c r="G1769" t="s">
        <v>567</v>
      </c>
      <c r="J1769" t="s">
        <v>4708</v>
      </c>
      <c r="L1769" t="s">
        <v>4703</v>
      </c>
      <c r="M1769" t="s">
        <v>293</v>
      </c>
      <c r="N1769" t="s">
        <v>4668</v>
      </c>
      <c r="O1769" t="s">
        <v>98</v>
      </c>
      <c r="P1769" t="s">
        <v>4804</v>
      </c>
      <c r="Q1769">
        <v>28</v>
      </c>
      <c r="S1769" s="3">
        <v>80968.416666666672</v>
      </c>
      <c r="W1769" s="3">
        <v>1826.1658653846155</v>
      </c>
      <c r="X1769" s="3">
        <v>211.02361111111111</v>
      </c>
      <c r="Y1769" s="22">
        <v>189.92125000000001</v>
      </c>
      <c r="Z1769" s="32">
        <v>75</v>
      </c>
      <c r="AB1769" s="3">
        <v>0</v>
      </c>
      <c r="AC1769" s="3">
        <v>4460.3751415326506</v>
      </c>
      <c r="AD1769" s="3">
        <f t="shared" si="417"/>
        <v>87730.902534695051</v>
      </c>
      <c r="AE1769" s="3">
        <v>5687.5</v>
      </c>
      <c r="AG1769" s="3">
        <f t="shared" si="419"/>
        <v>93418.402534695051</v>
      </c>
      <c r="AJ1769" s="3">
        <v>4292.2455565959208</v>
      </c>
      <c r="AK1769" t="s">
        <v>289</v>
      </c>
      <c r="AL1769" t="s">
        <v>290</v>
      </c>
      <c r="AM1769">
        <v>8.5000000000000006E-2</v>
      </c>
      <c r="AN1769" s="3">
        <f t="shared" si="420"/>
        <v>97710.648091290976</v>
      </c>
      <c r="AO1769" s="3">
        <v>8305.4050877597329</v>
      </c>
      <c r="AP1769" s="3">
        <v>29700</v>
      </c>
      <c r="AQ1769" s="3">
        <v>2524.5</v>
      </c>
      <c r="AR1769" s="3">
        <f t="shared" si="421"/>
        <v>138240.55317905071</v>
      </c>
      <c r="AS1769" s="24">
        <f t="shared" si="416"/>
        <v>127410.64809129098</v>
      </c>
      <c r="AT1769" t="s">
        <v>134</v>
      </c>
      <c r="AU1769" t="s">
        <v>134</v>
      </c>
      <c r="AV1769" t="s">
        <v>135</v>
      </c>
      <c r="AW1769">
        <v>90294</v>
      </c>
      <c r="BE1769">
        <v>1</v>
      </c>
    </row>
    <row r="1770" spans="3:57" x14ac:dyDescent="0.2">
      <c r="C1770" t="s">
        <v>4803</v>
      </c>
      <c r="E1770" t="s">
        <v>568</v>
      </c>
      <c r="F1770" t="s">
        <v>569</v>
      </c>
      <c r="G1770" t="s">
        <v>570</v>
      </c>
      <c r="J1770" t="s">
        <v>4697</v>
      </c>
      <c r="L1770" t="s">
        <v>4703</v>
      </c>
      <c r="M1770" t="s">
        <v>293</v>
      </c>
      <c r="N1770" t="s">
        <v>4668</v>
      </c>
      <c r="O1770" t="s">
        <v>98</v>
      </c>
      <c r="P1770" t="s">
        <v>4804</v>
      </c>
      <c r="Q1770">
        <v>28</v>
      </c>
      <c r="S1770" s="3">
        <v>79834.166666666672</v>
      </c>
      <c r="W1770" s="3">
        <v>1798.8982371794873</v>
      </c>
      <c r="X1770" s="3">
        <v>207.87268518518519</v>
      </c>
      <c r="Y1770" s="22">
        <v>187.08541666666667</v>
      </c>
      <c r="Z1770" s="32">
        <v>75</v>
      </c>
      <c r="AB1770" s="3">
        <v>0</v>
      </c>
      <c r="AC1770" s="3">
        <v>4460.3751415326506</v>
      </c>
      <c r="AD1770" s="3">
        <f t="shared" si="417"/>
        <v>86563.398147230662</v>
      </c>
      <c r="AE1770" s="3">
        <v>5687.5</v>
      </c>
      <c r="AG1770" s="3">
        <f t="shared" si="419"/>
        <v>92250.898147230662</v>
      </c>
      <c r="AJ1770" s="3">
        <v>4292.2455565959208</v>
      </c>
      <c r="AK1770" t="s">
        <v>289</v>
      </c>
      <c r="AL1770" t="s">
        <v>290</v>
      </c>
      <c r="AM1770">
        <v>8.5000000000000006E-2</v>
      </c>
      <c r="AN1770" s="3">
        <f t="shared" si="420"/>
        <v>96543.143703826587</v>
      </c>
      <c r="AO1770" s="3">
        <v>8206.1672148252601</v>
      </c>
      <c r="AP1770" s="3">
        <v>29700</v>
      </c>
      <c r="AQ1770" s="3">
        <v>2524.5</v>
      </c>
      <c r="AR1770" s="3">
        <f t="shared" si="421"/>
        <v>136973.81091865184</v>
      </c>
      <c r="AS1770" s="24">
        <f t="shared" si="416"/>
        <v>126243.14370382659</v>
      </c>
      <c r="AT1770" t="s">
        <v>134</v>
      </c>
      <c r="AU1770" t="s">
        <v>134</v>
      </c>
      <c r="AV1770" t="s">
        <v>135</v>
      </c>
      <c r="AW1770">
        <v>90242</v>
      </c>
      <c r="BE1770">
        <v>1</v>
      </c>
    </row>
    <row r="1771" spans="3:57" x14ac:dyDescent="0.2">
      <c r="C1771" t="s">
        <v>4803</v>
      </c>
      <c r="E1771" t="s">
        <v>571</v>
      </c>
      <c r="F1771" t="s">
        <v>572</v>
      </c>
      <c r="G1771" t="s">
        <v>573</v>
      </c>
      <c r="J1771" t="s">
        <v>4708</v>
      </c>
      <c r="L1771" t="s">
        <v>4667</v>
      </c>
      <c r="M1771" t="s">
        <v>3984</v>
      </c>
      <c r="N1771" t="s">
        <v>4668</v>
      </c>
      <c r="O1771" t="s">
        <v>98</v>
      </c>
      <c r="P1771" t="s">
        <v>4804</v>
      </c>
      <c r="Q1771">
        <v>28</v>
      </c>
      <c r="S1771" s="3">
        <v>50297.25</v>
      </c>
      <c r="W1771" s="3">
        <v>1088.8782051282051</v>
      </c>
      <c r="X1771" s="3">
        <v>629.12962962962968</v>
      </c>
      <c r="Y1771" s="22">
        <v>113.24333333333334</v>
      </c>
      <c r="Z1771" s="32">
        <v>75</v>
      </c>
      <c r="AB1771" s="3">
        <v>0</v>
      </c>
      <c r="AC1771" s="3">
        <v>4460.3751415326506</v>
      </c>
      <c r="AD1771" s="3">
        <f t="shared" si="417"/>
        <v>56663.876309623811</v>
      </c>
      <c r="AE1771" s="3">
        <v>4154.166666666667</v>
      </c>
      <c r="AG1771" s="3">
        <f t="shared" si="419"/>
        <v>60818.042976290475</v>
      </c>
      <c r="AM1771">
        <v>0.05</v>
      </c>
      <c r="AN1771" s="3">
        <f t="shared" si="420"/>
        <v>60818.042976290475</v>
      </c>
      <c r="AO1771" s="3">
        <v>3040.902148814524</v>
      </c>
      <c r="AP1771" s="3">
        <v>29700</v>
      </c>
      <c r="AQ1771" s="3">
        <v>1485</v>
      </c>
      <c r="AR1771" s="3">
        <f t="shared" si="421"/>
        <v>95043.945125105005</v>
      </c>
      <c r="AS1771" s="24">
        <f t="shared" si="416"/>
        <v>90518.042976290482</v>
      </c>
      <c r="AT1771" t="s">
        <v>134</v>
      </c>
      <c r="AU1771" t="s">
        <v>134</v>
      </c>
      <c r="AV1771" t="s">
        <v>135</v>
      </c>
      <c r="AW1771">
        <v>19883</v>
      </c>
      <c r="BE1771">
        <v>1</v>
      </c>
    </row>
    <row r="1772" spans="3:57" x14ac:dyDescent="0.2">
      <c r="C1772" t="s">
        <v>4803</v>
      </c>
      <c r="E1772" t="s">
        <v>574</v>
      </c>
      <c r="F1772" t="s">
        <v>575</v>
      </c>
      <c r="G1772" t="s">
        <v>576</v>
      </c>
      <c r="J1772" t="s">
        <v>4708</v>
      </c>
      <c r="L1772" t="s">
        <v>4667</v>
      </c>
      <c r="M1772" t="s">
        <v>3984</v>
      </c>
      <c r="N1772" t="s">
        <v>4668</v>
      </c>
      <c r="O1772" t="s">
        <v>98</v>
      </c>
      <c r="P1772" t="s">
        <v>4804</v>
      </c>
      <c r="Q1772">
        <v>28</v>
      </c>
      <c r="S1772" s="3">
        <v>60582.083333333336</v>
      </c>
      <c r="W1772" s="3">
        <v>1336.1097756410256</v>
      </c>
      <c r="X1772" s="3">
        <v>463.18472222222221</v>
      </c>
      <c r="Y1772" s="22">
        <v>138.95541666666665</v>
      </c>
      <c r="Z1772" s="32">
        <v>75</v>
      </c>
      <c r="AB1772" s="3">
        <v>5351.821333765718</v>
      </c>
      <c r="AC1772" s="3">
        <v>4460.3751415326506</v>
      </c>
      <c r="AD1772" s="3">
        <f t="shared" si="417"/>
        <v>72407.529723161613</v>
      </c>
      <c r="AE1772" s="3">
        <v>4154.166666666667</v>
      </c>
      <c r="AG1772" s="3">
        <f t="shared" si="419"/>
        <v>76561.696389828285</v>
      </c>
      <c r="AM1772">
        <v>0.05</v>
      </c>
      <c r="AN1772" s="3">
        <f t="shared" si="420"/>
        <v>76561.696389828285</v>
      </c>
      <c r="AO1772" s="3">
        <v>3828.0848194914142</v>
      </c>
      <c r="AP1772" s="3">
        <v>29700</v>
      </c>
      <c r="AQ1772" s="3">
        <v>1485</v>
      </c>
      <c r="AR1772" s="3">
        <f t="shared" si="421"/>
        <v>111574.7812093197</v>
      </c>
      <c r="AS1772" s="24">
        <f t="shared" si="416"/>
        <v>106261.69638982828</v>
      </c>
      <c r="AT1772" t="s">
        <v>134</v>
      </c>
      <c r="AU1772" t="s">
        <v>134</v>
      </c>
      <c r="AV1772" t="s">
        <v>135</v>
      </c>
      <c r="AW1772">
        <v>34732</v>
      </c>
      <c r="BE1772">
        <v>1</v>
      </c>
    </row>
    <row r="1773" spans="3:57" x14ac:dyDescent="0.2">
      <c r="C1773" t="s">
        <v>4803</v>
      </c>
      <c r="E1773" t="s">
        <v>577</v>
      </c>
      <c r="F1773" t="s">
        <v>578</v>
      </c>
      <c r="G1773" t="s">
        <v>579</v>
      </c>
      <c r="J1773" t="s">
        <v>4702</v>
      </c>
      <c r="L1773" t="s">
        <v>4667</v>
      </c>
      <c r="M1773" t="s">
        <v>3984</v>
      </c>
      <c r="N1773" t="s">
        <v>4668</v>
      </c>
      <c r="O1773" t="s">
        <v>98</v>
      </c>
      <c r="P1773" t="s">
        <v>4804</v>
      </c>
      <c r="Q1773">
        <v>28</v>
      </c>
      <c r="S1773" s="3">
        <v>74889.166666666672</v>
      </c>
      <c r="W1773" s="3">
        <v>1680.0280448717949</v>
      </c>
      <c r="X1773" s="3">
        <v>970.68287037037044</v>
      </c>
      <c r="Y1773" s="22">
        <v>174.72291666666669</v>
      </c>
      <c r="Z1773" s="32">
        <v>75</v>
      </c>
      <c r="AB1773" s="3">
        <v>0</v>
      </c>
      <c r="AC1773" s="3">
        <v>4460.3751415326506</v>
      </c>
      <c r="AD1773" s="3">
        <f t="shared" si="417"/>
        <v>82249.975640108154</v>
      </c>
      <c r="AE1773" s="3">
        <v>4154.166666666667</v>
      </c>
      <c r="AG1773" s="3">
        <f t="shared" si="419"/>
        <v>86404.142306774826</v>
      </c>
      <c r="AM1773">
        <v>0.05</v>
      </c>
      <c r="AN1773" s="3">
        <f t="shared" si="420"/>
        <v>86404.142306774826</v>
      </c>
      <c r="AO1773" s="3">
        <v>4320.2071153387415</v>
      </c>
      <c r="AP1773" s="3">
        <v>29700</v>
      </c>
      <c r="AQ1773" s="3">
        <v>1485</v>
      </c>
      <c r="AR1773" s="3">
        <f t="shared" si="421"/>
        <v>121909.34942211356</v>
      </c>
      <c r="AS1773" s="24">
        <f t="shared" si="416"/>
        <v>116104.14230677483</v>
      </c>
      <c r="AT1773" t="s">
        <v>134</v>
      </c>
      <c r="AU1773" t="s">
        <v>134</v>
      </c>
      <c r="AV1773" t="s">
        <v>135</v>
      </c>
      <c r="AW1773">
        <v>35883</v>
      </c>
      <c r="BE1773">
        <v>1</v>
      </c>
    </row>
    <row r="1774" spans="3:57" x14ac:dyDescent="0.2">
      <c r="C1774" t="s">
        <v>4803</v>
      </c>
      <c r="E1774" t="s">
        <v>580</v>
      </c>
      <c r="F1774" t="s">
        <v>581</v>
      </c>
      <c r="G1774" t="s">
        <v>582</v>
      </c>
      <c r="J1774" t="s">
        <v>4702</v>
      </c>
      <c r="L1774" t="s">
        <v>4703</v>
      </c>
      <c r="M1774" t="s">
        <v>293</v>
      </c>
      <c r="N1774" t="s">
        <v>4668</v>
      </c>
      <c r="O1774" t="s">
        <v>98</v>
      </c>
      <c r="P1774" t="s">
        <v>4804</v>
      </c>
      <c r="Q1774">
        <v>28</v>
      </c>
      <c r="S1774" s="3">
        <v>92363.416666666672</v>
      </c>
      <c r="W1774" s="3">
        <v>2100.0841346153843</v>
      </c>
      <c r="X1774" s="3">
        <v>1213.3819444444446</v>
      </c>
      <c r="Y1774" s="22">
        <v>218.40875</v>
      </c>
      <c r="Z1774" s="32">
        <v>75</v>
      </c>
      <c r="AB1774" s="3">
        <v>7861.768169088461</v>
      </c>
      <c r="AC1774" s="3">
        <v>4460.3751415326506</v>
      </c>
      <c r="AD1774" s="3">
        <f t="shared" si="417"/>
        <v>108292.43480634762</v>
      </c>
      <c r="AE1774" s="3">
        <v>5687.5</v>
      </c>
      <c r="AG1774" s="3">
        <f t="shared" si="419"/>
        <v>113979.93480634762</v>
      </c>
      <c r="AJ1774" s="3">
        <v>6107.1873780099913</v>
      </c>
      <c r="AK1774" t="s">
        <v>266</v>
      </c>
      <c r="AL1774" t="s">
        <v>267</v>
      </c>
      <c r="AM1774">
        <v>8.5000000000000006E-2</v>
      </c>
      <c r="AN1774" s="3">
        <f t="shared" si="420"/>
        <v>120087.12218435761</v>
      </c>
      <c r="AO1774" s="3">
        <v>10207.405385670398</v>
      </c>
      <c r="AP1774" s="3">
        <v>29700</v>
      </c>
      <c r="AQ1774" s="3">
        <v>2524.5</v>
      </c>
      <c r="AR1774" s="3">
        <f t="shared" si="421"/>
        <v>162519.027570028</v>
      </c>
      <c r="AS1774" s="24">
        <f t="shared" si="416"/>
        <v>149787.12218435761</v>
      </c>
      <c r="AT1774" t="s">
        <v>134</v>
      </c>
      <c r="AU1774" t="s">
        <v>134</v>
      </c>
      <c r="AV1774" t="s">
        <v>135</v>
      </c>
      <c r="AW1774">
        <v>90362</v>
      </c>
      <c r="BE1774">
        <v>1</v>
      </c>
    </row>
    <row r="1775" spans="3:57" x14ac:dyDescent="0.2">
      <c r="C1775" t="s">
        <v>4803</v>
      </c>
      <c r="E1775" t="s">
        <v>583</v>
      </c>
      <c r="F1775" t="s">
        <v>584</v>
      </c>
      <c r="G1775" t="s">
        <v>4839</v>
      </c>
      <c r="J1775" t="s">
        <v>4702</v>
      </c>
      <c r="L1775" t="s">
        <v>4703</v>
      </c>
      <c r="M1775" t="s">
        <v>293</v>
      </c>
      <c r="N1775" t="s">
        <v>4668</v>
      </c>
      <c r="O1775" t="s">
        <v>98</v>
      </c>
      <c r="P1775" t="s">
        <v>4804</v>
      </c>
      <c r="Q1775">
        <v>28</v>
      </c>
      <c r="S1775" s="3">
        <v>78287</v>
      </c>
      <c r="W1775" s="3">
        <v>1761.7067307692307</v>
      </c>
      <c r="X1775" s="3">
        <v>1017.875</v>
      </c>
      <c r="Y1775" s="22">
        <v>183.2175</v>
      </c>
      <c r="Z1775" s="32">
        <v>75</v>
      </c>
      <c r="AB1775" s="3">
        <v>0</v>
      </c>
      <c r="AC1775" s="3">
        <v>4460.3751415326506</v>
      </c>
      <c r="AD1775" s="3">
        <f t="shared" si="417"/>
        <v>85785.174372301888</v>
      </c>
      <c r="AE1775" s="3">
        <v>5687.5</v>
      </c>
      <c r="AG1775" s="3">
        <f t="shared" si="419"/>
        <v>91472.674372301888</v>
      </c>
      <c r="AJ1775" s="3">
        <v>6107.1873780099913</v>
      </c>
      <c r="AK1775" t="s">
        <v>266</v>
      </c>
      <c r="AL1775" t="s">
        <v>267</v>
      </c>
      <c r="AM1775">
        <v>8.5000000000000006E-2</v>
      </c>
      <c r="AN1775" s="3">
        <f t="shared" si="420"/>
        <v>97579.861750311873</v>
      </c>
      <c r="AO1775" s="3">
        <v>8294.2882487765091</v>
      </c>
      <c r="AP1775" s="3">
        <v>29700</v>
      </c>
      <c r="AQ1775" s="3">
        <v>2524.5</v>
      </c>
      <c r="AR1775" s="3">
        <f t="shared" si="421"/>
        <v>138098.64999908837</v>
      </c>
      <c r="AS1775" s="24">
        <f t="shared" si="416"/>
        <v>127279.86175031187</v>
      </c>
      <c r="AT1775" t="s">
        <v>134</v>
      </c>
      <c r="AU1775" t="s">
        <v>134</v>
      </c>
      <c r="AV1775" t="s">
        <v>135</v>
      </c>
      <c r="AW1775">
        <v>90129</v>
      </c>
      <c r="BE1775">
        <v>1</v>
      </c>
    </row>
    <row r="1776" spans="3:57" x14ac:dyDescent="0.2">
      <c r="C1776" t="s">
        <v>4803</v>
      </c>
      <c r="E1776" t="s">
        <v>586</v>
      </c>
      <c r="F1776" t="s">
        <v>587</v>
      </c>
      <c r="G1776" t="s">
        <v>588</v>
      </c>
      <c r="J1776" t="s">
        <v>4702</v>
      </c>
      <c r="L1776" t="s">
        <v>4667</v>
      </c>
      <c r="M1776" t="s">
        <v>3984</v>
      </c>
      <c r="N1776" t="s">
        <v>4668</v>
      </c>
      <c r="O1776" t="s">
        <v>98</v>
      </c>
      <c r="P1776" t="s">
        <v>4804</v>
      </c>
      <c r="Q1776">
        <v>28</v>
      </c>
      <c r="S1776" s="3">
        <v>81945.25</v>
      </c>
      <c r="W1776" s="3">
        <v>1849.6474358974358</v>
      </c>
      <c r="X1776" s="3">
        <v>1068.6851851851852</v>
      </c>
      <c r="Y1776" s="22">
        <v>192.36333333333332</v>
      </c>
      <c r="Z1776" s="32">
        <v>75</v>
      </c>
      <c r="AB1776" s="3">
        <v>7882.2575310094626</v>
      </c>
      <c r="AC1776" s="3">
        <v>4460.3751415326506</v>
      </c>
      <c r="AD1776" s="3">
        <f t="shared" si="417"/>
        <v>97473.578626958071</v>
      </c>
      <c r="AE1776" s="3">
        <v>4154.166666666667</v>
      </c>
      <c r="AG1776" s="3">
        <f t="shared" si="419"/>
        <v>101627.74529362474</v>
      </c>
      <c r="AM1776">
        <v>0.05</v>
      </c>
      <c r="AN1776" s="3">
        <f t="shared" si="420"/>
        <v>101627.74529362474</v>
      </c>
      <c r="AO1776" s="3">
        <v>5081.3872646812379</v>
      </c>
      <c r="AP1776" s="3">
        <v>29700</v>
      </c>
      <c r="AQ1776" s="3">
        <v>1485</v>
      </c>
      <c r="AR1776" s="3">
        <f t="shared" si="421"/>
        <v>137894.13255830598</v>
      </c>
      <c r="AS1776" s="24">
        <f t="shared" si="416"/>
        <v>131327.74529362476</v>
      </c>
      <c r="AT1776" t="s">
        <v>134</v>
      </c>
      <c r="AU1776" t="s">
        <v>134</v>
      </c>
      <c r="AV1776" t="s">
        <v>135</v>
      </c>
      <c r="AW1776">
        <v>35875</v>
      </c>
      <c r="BE1776">
        <v>1</v>
      </c>
    </row>
    <row r="1777" spans="2:57" x14ac:dyDescent="0.2">
      <c r="C1777" t="s">
        <v>4803</v>
      </c>
      <c r="E1777" t="s">
        <v>589</v>
      </c>
      <c r="F1777" t="s">
        <v>590</v>
      </c>
      <c r="G1777" t="s">
        <v>591</v>
      </c>
      <c r="J1777" t="s">
        <v>4708</v>
      </c>
      <c r="L1777" t="s">
        <v>4667</v>
      </c>
      <c r="M1777" t="s">
        <v>3984</v>
      </c>
      <c r="N1777" t="s">
        <v>4668</v>
      </c>
      <c r="O1777" t="s">
        <v>98</v>
      </c>
      <c r="P1777" t="s">
        <v>4804</v>
      </c>
      <c r="Q1777">
        <v>28</v>
      </c>
      <c r="S1777" s="3">
        <v>63917.500000000007</v>
      </c>
      <c r="W1777" s="3">
        <v>1416.2860576923076</v>
      </c>
      <c r="X1777" s="3">
        <v>818.2986111111112</v>
      </c>
      <c r="Y1777" s="22">
        <v>147.29375000000002</v>
      </c>
      <c r="Z1777" s="32">
        <v>75</v>
      </c>
      <c r="AB1777" s="3">
        <v>0</v>
      </c>
      <c r="AC1777" s="3">
        <v>4460.3751415326506</v>
      </c>
      <c r="AD1777" s="3">
        <f t="shared" si="417"/>
        <v>70834.753560336074</v>
      </c>
      <c r="AE1777" s="3">
        <v>4154.166666666667</v>
      </c>
      <c r="AG1777" s="3">
        <f t="shared" si="419"/>
        <v>74988.920227002745</v>
      </c>
      <c r="AM1777">
        <v>0.05</v>
      </c>
      <c r="AN1777" s="3">
        <f t="shared" si="420"/>
        <v>74988.920227002745</v>
      </c>
      <c r="AO1777" s="3">
        <v>3749.4460113501373</v>
      </c>
      <c r="AP1777" s="3">
        <v>29700</v>
      </c>
      <c r="AQ1777" s="3">
        <v>1485</v>
      </c>
      <c r="AR1777" s="3">
        <f t="shared" si="421"/>
        <v>109923.36623835289</v>
      </c>
      <c r="AS1777" s="24">
        <f t="shared" si="416"/>
        <v>104688.92022700275</v>
      </c>
      <c r="AT1777" t="s">
        <v>134</v>
      </c>
      <c r="AU1777" t="s">
        <v>134</v>
      </c>
      <c r="AV1777" t="s">
        <v>135</v>
      </c>
      <c r="AW1777">
        <v>35880</v>
      </c>
      <c r="BE1777">
        <v>1</v>
      </c>
    </row>
    <row r="1778" spans="2:57" x14ac:dyDescent="0.2">
      <c r="B1778">
        <f>+COUNTIF(F1778:F4936,F1778)</f>
        <v>1</v>
      </c>
      <c r="C1778" t="s">
        <v>4803</v>
      </c>
      <c r="E1778" t="s">
        <v>592</v>
      </c>
      <c r="F1778" t="s">
        <v>593</v>
      </c>
      <c r="G1778" t="s">
        <v>594</v>
      </c>
      <c r="J1778" t="s">
        <v>4702</v>
      </c>
      <c r="L1778" t="s">
        <v>4703</v>
      </c>
      <c r="M1778" t="s">
        <v>293</v>
      </c>
      <c r="N1778" t="s">
        <v>4668</v>
      </c>
      <c r="O1778" t="s">
        <v>98</v>
      </c>
      <c r="P1778" t="s">
        <v>4804</v>
      </c>
      <c r="Q1778">
        <v>28</v>
      </c>
      <c r="S1778" s="3">
        <v>89379.083333333328</v>
      </c>
      <c r="W1778" s="3">
        <v>2028.3453525641025</v>
      </c>
      <c r="X1778" s="3">
        <v>1171.9328703703707</v>
      </c>
      <c r="Y1778" s="22">
        <v>210.94791666666669</v>
      </c>
      <c r="Z1778" s="32">
        <v>75</v>
      </c>
      <c r="AB1778" s="3">
        <v>0</v>
      </c>
      <c r="AC1778" s="3">
        <v>4460.3751415326506</v>
      </c>
      <c r="AD1778" s="3">
        <f t="shared" si="417"/>
        <v>97325.684614467129</v>
      </c>
      <c r="AE1778" s="3">
        <v>5687.5</v>
      </c>
      <c r="AG1778" s="3">
        <f t="shared" si="419"/>
        <v>103013.18461446713</v>
      </c>
      <c r="AJ1778" s="3">
        <v>8123.3279313761932</v>
      </c>
      <c r="AK1778" t="s">
        <v>523</v>
      </c>
      <c r="AL1778" t="s">
        <v>524</v>
      </c>
      <c r="AM1778">
        <v>8.5000000000000006E-2</v>
      </c>
      <c r="AN1778" s="3">
        <f t="shared" si="420"/>
        <v>111136.51254584332</v>
      </c>
      <c r="AO1778" s="3">
        <v>9446.6035663966832</v>
      </c>
      <c r="AP1778" s="3">
        <v>29700</v>
      </c>
      <c r="AQ1778" s="3">
        <v>2524.5</v>
      </c>
      <c r="AR1778" s="3">
        <f t="shared" si="421"/>
        <v>152807.61611224001</v>
      </c>
      <c r="AS1778" s="24">
        <f t="shared" si="416"/>
        <v>140836.51254584332</v>
      </c>
      <c r="AT1778" t="s">
        <v>141</v>
      </c>
      <c r="AU1778" t="s">
        <v>141</v>
      </c>
      <c r="AV1778" t="s">
        <v>142</v>
      </c>
      <c r="AW1778">
        <v>5179</v>
      </c>
      <c r="BE1778">
        <v>1</v>
      </c>
    </row>
    <row r="1779" spans="2:57" x14ac:dyDescent="0.2">
      <c r="C1779" t="s">
        <v>4803</v>
      </c>
      <c r="E1779" t="s">
        <v>595</v>
      </c>
      <c r="F1779" t="s">
        <v>596</v>
      </c>
      <c r="G1779" t="s">
        <v>597</v>
      </c>
      <c r="J1779" t="s">
        <v>4678</v>
      </c>
      <c r="L1779" t="s">
        <v>4691</v>
      </c>
      <c r="M1779" t="s">
        <v>4444</v>
      </c>
      <c r="N1779" t="s">
        <v>4668</v>
      </c>
      <c r="O1779" t="s">
        <v>98</v>
      </c>
      <c r="P1779" t="s">
        <v>4804</v>
      </c>
      <c r="Q1779">
        <v>28</v>
      </c>
      <c r="S1779" s="3">
        <v>134547.08333333334</v>
      </c>
      <c r="W1779" s="3">
        <v>3114.1145833333335</v>
      </c>
      <c r="X1779" s="3">
        <v>719.70648148148155</v>
      </c>
      <c r="Y1779" s="22">
        <v>323.8679166666667</v>
      </c>
      <c r="Z1779" s="32">
        <v>75</v>
      </c>
      <c r="AB1779" s="3">
        <v>8195.744768400793</v>
      </c>
      <c r="AC1779" s="3">
        <v>4460.3751415326506</v>
      </c>
      <c r="AD1779" s="3">
        <f t="shared" si="417"/>
        <v>151435.8922247483</v>
      </c>
      <c r="AE1779" s="3">
        <v>7046.666666666667</v>
      </c>
      <c r="AG1779" s="3">
        <f t="shared" si="419"/>
        <v>158482.55889141496</v>
      </c>
      <c r="AM1779">
        <v>0.1</v>
      </c>
      <c r="AN1779" s="3">
        <f t="shared" si="420"/>
        <v>158482.55889141496</v>
      </c>
      <c r="AO1779" s="3">
        <v>15848.255889141496</v>
      </c>
      <c r="AP1779" s="3">
        <v>29700</v>
      </c>
      <c r="AQ1779" s="3">
        <v>2970</v>
      </c>
      <c r="AR1779" s="3">
        <f t="shared" si="421"/>
        <v>207000.81478055645</v>
      </c>
      <c r="AS1779" s="24">
        <f t="shared" si="416"/>
        <v>188182.55889141496</v>
      </c>
      <c r="AT1779" t="s">
        <v>134</v>
      </c>
      <c r="AU1779" t="s">
        <v>134</v>
      </c>
      <c r="AV1779" t="s">
        <v>135</v>
      </c>
      <c r="AW1779">
        <v>90326</v>
      </c>
      <c r="BE1779">
        <v>1</v>
      </c>
    </row>
    <row r="1780" spans="2:57" x14ac:dyDescent="0.2">
      <c r="C1780" t="s">
        <v>4803</v>
      </c>
      <c r="E1780" t="s">
        <v>599</v>
      </c>
      <c r="F1780" t="s">
        <v>600</v>
      </c>
      <c r="G1780" t="s">
        <v>601</v>
      </c>
      <c r="J1780" t="s">
        <v>4708</v>
      </c>
      <c r="L1780" t="s">
        <v>4667</v>
      </c>
      <c r="M1780" t="s">
        <v>3984</v>
      </c>
      <c r="N1780" t="s">
        <v>4668</v>
      </c>
      <c r="O1780" t="s">
        <v>98</v>
      </c>
      <c r="P1780" t="s">
        <v>4804</v>
      </c>
      <c r="Q1780">
        <v>28</v>
      </c>
      <c r="S1780" s="3">
        <v>60161.916666666657</v>
      </c>
      <c r="W1780" s="3">
        <v>1326.0096153846155</v>
      </c>
      <c r="X1780" s="3">
        <v>766.13888888888891</v>
      </c>
      <c r="Y1780" s="22">
        <v>137.905</v>
      </c>
      <c r="Z1780" s="32">
        <v>75</v>
      </c>
      <c r="AB1780" s="3">
        <v>0</v>
      </c>
      <c r="AC1780" s="3">
        <v>4460.3751415326506</v>
      </c>
      <c r="AD1780" s="3">
        <f t="shared" si="417"/>
        <v>66927.345312472811</v>
      </c>
      <c r="AE1780" s="3">
        <v>4154.166666666667</v>
      </c>
      <c r="AG1780" s="3">
        <f t="shared" si="419"/>
        <v>71081.511979139483</v>
      </c>
      <c r="AM1780">
        <v>0.05</v>
      </c>
      <c r="AN1780" s="3">
        <f t="shared" si="420"/>
        <v>71081.511979139483</v>
      </c>
      <c r="AO1780" s="3">
        <v>3554.0755989569743</v>
      </c>
      <c r="AP1780" s="3">
        <v>29700</v>
      </c>
      <c r="AQ1780" s="3">
        <v>1485</v>
      </c>
      <c r="AR1780" s="3">
        <f t="shared" si="421"/>
        <v>105820.58757809646</v>
      </c>
      <c r="AS1780" s="24">
        <f t="shared" si="416"/>
        <v>100781.51197913948</v>
      </c>
      <c r="AT1780" t="s">
        <v>134</v>
      </c>
      <c r="AU1780" t="s">
        <v>134</v>
      </c>
      <c r="AV1780" t="s">
        <v>135</v>
      </c>
      <c r="AW1780">
        <v>35875</v>
      </c>
      <c r="BE1780">
        <v>1</v>
      </c>
    </row>
    <row r="1781" spans="2:57" x14ac:dyDescent="0.2">
      <c r="C1781" t="s">
        <v>4803</v>
      </c>
      <c r="E1781" t="s">
        <v>602</v>
      </c>
      <c r="F1781" t="s">
        <v>603</v>
      </c>
      <c r="G1781" t="s">
        <v>604</v>
      </c>
      <c r="J1781" t="s">
        <v>151</v>
      </c>
      <c r="L1781" t="s">
        <v>4691</v>
      </c>
      <c r="M1781" t="s">
        <v>4444</v>
      </c>
      <c r="N1781" t="s">
        <v>4668</v>
      </c>
      <c r="O1781" t="s">
        <v>98</v>
      </c>
      <c r="P1781" t="s">
        <v>4804</v>
      </c>
      <c r="Q1781">
        <v>28</v>
      </c>
      <c r="S1781" s="3">
        <v>188790.41666666666</v>
      </c>
      <c r="W1781" s="3">
        <v>4418.0408653846152</v>
      </c>
      <c r="X1781" s="3">
        <v>2552.6458333333335</v>
      </c>
      <c r="Y1781" s="22">
        <v>459.47624999999999</v>
      </c>
      <c r="Z1781" s="32">
        <v>75</v>
      </c>
      <c r="AB1781" s="3">
        <v>18829.723605400821</v>
      </c>
      <c r="AC1781" s="3">
        <v>4460.3751415326506</v>
      </c>
      <c r="AD1781" s="3">
        <f t="shared" si="417"/>
        <v>219585.67836231811</v>
      </c>
      <c r="AE1781" s="3">
        <v>7046.666666666667</v>
      </c>
      <c r="AG1781" s="3">
        <f t="shared" si="419"/>
        <v>226632.34502898477</v>
      </c>
      <c r="AJ1781" s="3">
        <v>7875.5933865769939</v>
      </c>
      <c r="AK1781" t="s">
        <v>433</v>
      </c>
      <c r="AL1781" t="s">
        <v>434</v>
      </c>
      <c r="AM1781">
        <v>0.1</v>
      </c>
      <c r="AN1781" s="3">
        <f t="shared" si="420"/>
        <v>234507.93841556177</v>
      </c>
      <c r="AO1781" s="3">
        <v>23450.79384155618</v>
      </c>
      <c r="AP1781" s="3">
        <v>29700</v>
      </c>
      <c r="AQ1781" s="3">
        <v>2970</v>
      </c>
      <c r="AR1781" s="3">
        <f t="shared" si="421"/>
        <v>290628.73225711798</v>
      </c>
      <c r="AS1781" s="24">
        <f t="shared" si="416"/>
        <v>264207.9384155618</v>
      </c>
      <c r="AT1781" t="s">
        <v>134</v>
      </c>
      <c r="AU1781" t="s">
        <v>134</v>
      </c>
      <c r="AV1781" t="s">
        <v>135</v>
      </c>
      <c r="AW1781">
        <v>90324</v>
      </c>
      <c r="BE1781">
        <v>1</v>
      </c>
    </row>
    <row r="1782" spans="2:57" x14ac:dyDescent="0.2">
      <c r="C1782" t="s">
        <v>4803</v>
      </c>
      <c r="E1782" t="s">
        <v>605</v>
      </c>
      <c r="F1782" t="s">
        <v>606</v>
      </c>
      <c r="G1782" t="s">
        <v>607</v>
      </c>
      <c r="J1782" t="s">
        <v>4702</v>
      </c>
      <c r="L1782" t="s">
        <v>4703</v>
      </c>
      <c r="M1782" t="s">
        <v>293</v>
      </c>
      <c r="N1782" t="s">
        <v>4668</v>
      </c>
      <c r="O1782" t="s">
        <v>98</v>
      </c>
      <c r="P1782" t="s">
        <v>4804</v>
      </c>
      <c r="Q1782">
        <v>28</v>
      </c>
      <c r="S1782" s="3">
        <v>79361.583333333328</v>
      </c>
      <c r="W1782" s="3">
        <v>1787.5400641025642</v>
      </c>
      <c r="X1782" s="3">
        <v>1032.8009259259261</v>
      </c>
      <c r="Y1782" s="22">
        <v>185.90416666666667</v>
      </c>
      <c r="Z1782" s="32">
        <v>75</v>
      </c>
      <c r="AB1782" s="3">
        <v>6509.4702823023299</v>
      </c>
      <c r="AC1782" s="3">
        <v>4460.3751415326506</v>
      </c>
      <c r="AD1782" s="3">
        <f t="shared" si="417"/>
        <v>93412.673913863458</v>
      </c>
      <c r="AE1782" s="3">
        <v>5687.5</v>
      </c>
      <c r="AG1782" s="3">
        <f t="shared" si="419"/>
        <v>99100.173913863458</v>
      </c>
      <c r="AJ1782" s="3">
        <v>6263.2559860715419</v>
      </c>
      <c r="AK1782" t="s">
        <v>229</v>
      </c>
      <c r="AL1782" t="s">
        <v>230</v>
      </c>
      <c r="AM1782">
        <v>8.5000000000000006E-2</v>
      </c>
      <c r="AN1782" s="3">
        <f t="shared" si="420"/>
        <v>105363.429899935</v>
      </c>
      <c r="AO1782" s="3">
        <v>8955.891541494475</v>
      </c>
      <c r="AP1782" s="3">
        <v>29700</v>
      </c>
      <c r="AQ1782" s="3">
        <v>2524.5</v>
      </c>
      <c r="AR1782" s="3">
        <f t="shared" si="421"/>
        <v>146543.82144142949</v>
      </c>
      <c r="AS1782" s="24">
        <f t="shared" si="416"/>
        <v>135063.429899935</v>
      </c>
      <c r="AT1782" t="s">
        <v>134</v>
      </c>
      <c r="AU1782" t="s">
        <v>134</v>
      </c>
      <c r="AV1782" t="s">
        <v>135</v>
      </c>
      <c r="AW1782">
        <v>90264</v>
      </c>
      <c r="BE1782">
        <v>1</v>
      </c>
    </row>
    <row r="1783" spans="2:57" x14ac:dyDescent="0.2">
      <c r="C1783" t="s">
        <v>4803</v>
      </c>
      <c r="E1783" t="s">
        <v>608</v>
      </c>
      <c r="F1783" t="s">
        <v>609</v>
      </c>
      <c r="G1783" t="s">
        <v>610</v>
      </c>
      <c r="J1783" t="s">
        <v>4702</v>
      </c>
      <c r="L1783" t="s">
        <v>4703</v>
      </c>
      <c r="M1783" t="s">
        <v>293</v>
      </c>
      <c r="N1783" t="s">
        <v>4668</v>
      </c>
      <c r="O1783" t="s">
        <v>98</v>
      </c>
      <c r="P1783" t="s">
        <v>4804</v>
      </c>
      <c r="Q1783">
        <v>28</v>
      </c>
      <c r="S1783" s="3">
        <v>89470.583333333328</v>
      </c>
      <c r="W1783" s="3">
        <v>2030.5448717948721</v>
      </c>
      <c r="X1783" s="3">
        <v>1173.2037037037039</v>
      </c>
      <c r="Y1783" s="22">
        <v>211.17666666666668</v>
      </c>
      <c r="Z1783" s="32">
        <v>75</v>
      </c>
      <c r="AB1783" s="3">
        <v>4097.8723842003965</v>
      </c>
      <c r="AC1783" s="3">
        <v>4460.3751415326506</v>
      </c>
      <c r="AD1783" s="3">
        <f t="shared" si="417"/>
        <v>101518.75610123163</v>
      </c>
      <c r="AE1783" s="3">
        <v>5687.5</v>
      </c>
      <c r="AG1783" s="3">
        <f t="shared" si="419"/>
        <v>107206.25610123163</v>
      </c>
      <c r="AJ1783" s="3">
        <v>6263.2559860715419</v>
      </c>
      <c r="AK1783" t="s">
        <v>229</v>
      </c>
      <c r="AL1783" t="s">
        <v>230</v>
      </c>
      <c r="AM1783">
        <v>8.5000000000000006E-2</v>
      </c>
      <c r="AN1783" s="3">
        <f t="shared" si="420"/>
        <v>113469.51208730317</v>
      </c>
      <c r="AO1783" s="3">
        <v>9644.90852742077</v>
      </c>
      <c r="AP1783" s="3">
        <v>29700</v>
      </c>
      <c r="AQ1783" s="3">
        <v>2524.5</v>
      </c>
      <c r="AR1783" s="3">
        <f t="shared" si="421"/>
        <v>155338.92061472393</v>
      </c>
      <c r="AS1783" s="24">
        <f t="shared" si="416"/>
        <v>143169.51208730316</v>
      </c>
      <c r="AT1783" t="s">
        <v>134</v>
      </c>
      <c r="AU1783" t="s">
        <v>134</v>
      </c>
      <c r="AV1783" t="s">
        <v>135</v>
      </c>
      <c r="AW1783">
        <v>90264</v>
      </c>
      <c r="BE1783">
        <v>1</v>
      </c>
    </row>
    <row r="1784" spans="2:57" x14ac:dyDescent="0.2">
      <c r="C1784" t="s">
        <v>4803</v>
      </c>
      <c r="E1784" t="s">
        <v>611</v>
      </c>
      <c r="F1784" t="s">
        <v>612</v>
      </c>
      <c r="G1784" t="s">
        <v>613</v>
      </c>
      <c r="J1784" t="s">
        <v>4702</v>
      </c>
      <c r="L1784" t="s">
        <v>4667</v>
      </c>
      <c r="M1784" t="s">
        <v>3984</v>
      </c>
      <c r="N1784" t="s">
        <v>4668</v>
      </c>
      <c r="O1784" t="s">
        <v>98</v>
      </c>
      <c r="P1784" t="s">
        <v>4804</v>
      </c>
      <c r="Q1784">
        <v>28</v>
      </c>
      <c r="S1784" s="3">
        <v>99576.5</v>
      </c>
      <c r="W1784" s="3">
        <v>2273.4735576923076</v>
      </c>
      <c r="X1784" s="3">
        <v>591.10312499999998</v>
      </c>
      <c r="Y1784" s="22">
        <v>236.44125</v>
      </c>
      <c r="Z1784" s="32">
        <v>75</v>
      </c>
      <c r="AB1784" s="3">
        <v>0</v>
      </c>
      <c r="AC1784" s="3">
        <v>4460.3751415326506</v>
      </c>
      <c r="AD1784" s="3">
        <f t="shared" si="417"/>
        <v>107212.89307422496</v>
      </c>
      <c r="AE1784" s="3">
        <v>4154.166666666667</v>
      </c>
      <c r="AG1784" s="3">
        <f t="shared" si="419"/>
        <v>111367.05974089164</v>
      </c>
      <c r="AM1784">
        <v>0.05</v>
      </c>
      <c r="AN1784" s="3">
        <f t="shared" si="420"/>
        <v>111367.05974089164</v>
      </c>
      <c r="AO1784" s="3">
        <v>5568.3529870445818</v>
      </c>
      <c r="AP1784" s="3">
        <v>29700</v>
      </c>
      <c r="AQ1784" s="3">
        <v>1485</v>
      </c>
      <c r="AR1784" s="3">
        <f t="shared" si="421"/>
        <v>148120.41272793623</v>
      </c>
      <c r="AS1784" s="24">
        <f t="shared" si="416"/>
        <v>141067.05974089162</v>
      </c>
      <c r="AT1784" t="s">
        <v>134</v>
      </c>
      <c r="AU1784" t="s">
        <v>134</v>
      </c>
      <c r="AV1784" t="s">
        <v>135</v>
      </c>
      <c r="AW1784">
        <v>35879</v>
      </c>
      <c r="BE1784">
        <v>1</v>
      </c>
    </row>
    <row r="1785" spans="2:57" x14ac:dyDescent="0.2">
      <c r="C1785" t="s">
        <v>4803</v>
      </c>
      <c r="E1785" t="s">
        <v>614</v>
      </c>
      <c r="F1785" t="s">
        <v>615</v>
      </c>
      <c r="G1785" t="s">
        <v>616</v>
      </c>
      <c r="J1785" t="s">
        <v>4702</v>
      </c>
      <c r="L1785" t="s">
        <v>4691</v>
      </c>
      <c r="M1785" t="s">
        <v>4444</v>
      </c>
      <c r="N1785" t="s">
        <v>4668</v>
      </c>
      <c r="O1785" t="s">
        <v>98</v>
      </c>
      <c r="P1785" t="s">
        <v>4804</v>
      </c>
      <c r="Q1785">
        <v>28</v>
      </c>
      <c r="S1785" s="3">
        <v>88098.75</v>
      </c>
      <c r="W1785" s="3">
        <v>1997.5681089743591</v>
      </c>
      <c r="X1785" s="3">
        <v>1154.150462962963</v>
      </c>
      <c r="Y1785" s="22">
        <v>207.74708333333334</v>
      </c>
      <c r="Z1785" s="32">
        <v>75</v>
      </c>
      <c r="AB1785" s="3">
        <v>0</v>
      </c>
      <c r="AC1785" s="3">
        <v>4460.3751415326506</v>
      </c>
      <c r="AD1785" s="3">
        <f t="shared" si="417"/>
        <v>95993.590796803313</v>
      </c>
      <c r="AE1785" s="3">
        <v>7046.666666666667</v>
      </c>
      <c r="AG1785" s="3">
        <f t="shared" si="419"/>
        <v>103040.25746346998</v>
      </c>
      <c r="AM1785">
        <v>0.1</v>
      </c>
      <c r="AN1785" s="3">
        <f t="shared" si="420"/>
        <v>103040.25746346998</v>
      </c>
      <c r="AO1785" s="3">
        <v>10304.025746346999</v>
      </c>
      <c r="AP1785" s="3">
        <v>29700</v>
      </c>
      <c r="AQ1785" s="3">
        <v>2970</v>
      </c>
      <c r="AR1785" s="3">
        <f t="shared" si="421"/>
        <v>146014.28320981699</v>
      </c>
      <c r="AS1785" s="24">
        <f t="shared" si="416"/>
        <v>132740.25746346998</v>
      </c>
      <c r="AT1785" t="s">
        <v>134</v>
      </c>
      <c r="AU1785" t="s">
        <v>134</v>
      </c>
      <c r="AV1785" t="s">
        <v>135</v>
      </c>
      <c r="AW1785">
        <v>90326</v>
      </c>
      <c r="BE1785">
        <v>1</v>
      </c>
    </row>
    <row r="1786" spans="2:57" x14ac:dyDescent="0.2">
      <c r="B1786">
        <f t="shared" ref="B1786:B1787" si="422">+COUNTIF(F1786:F4944,F1786)</f>
        <v>1</v>
      </c>
      <c r="C1786" t="s">
        <v>4803</v>
      </c>
      <c r="E1786" t="s">
        <v>617</v>
      </c>
      <c r="F1786" t="s">
        <v>618</v>
      </c>
      <c r="G1786" t="s">
        <v>619</v>
      </c>
      <c r="J1786" t="s">
        <v>4702</v>
      </c>
      <c r="L1786" t="s">
        <v>4667</v>
      </c>
      <c r="M1786" t="s">
        <v>3984</v>
      </c>
      <c r="N1786" t="s">
        <v>4668</v>
      </c>
      <c r="O1786" t="s">
        <v>98</v>
      </c>
      <c r="P1786" t="s">
        <v>4804</v>
      </c>
      <c r="Q1786">
        <v>28</v>
      </c>
      <c r="S1786" s="3">
        <v>84324</v>
      </c>
      <c r="W1786" s="3">
        <v>1906.8269230769231</v>
      </c>
      <c r="X1786" s="3">
        <v>495.77499999999998</v>
      </c>
      <c r="Y1786" s="22">
        <v>198.31</v>
      </c>
      <c r="Z1786" s="32">
        <v>75</v>
      </c>
      <c r="AB1786" s="3">
        <v>0</v>
      </c>
      <c r="AC1786" s="3">
        <v>4460.3751415326506</v>
      </c>
      <c r="AD1786" s="3">
        <f t="shared" si="417"/>
        <v>91460.287064609569</v>
      </c>
      <c r="AE1786" s="3">
        <v>4154.166666666667</v>
      </c>
      <c r="AG1786" s="3">
        <f t="shared" si="419"/>
        <v>95614.45373127624</v>
      </c>
      <c r="AM1786">
        <v>0.05</v>
      </c>
      <c r="AN1786" s="3">
        <f t="shared" si="420"/>
        <v>95614.45373127624</v>
      </c>
      <c r="AO1786" s="3">
        <v>4780.7226865638122</v>
      </c>
      <c r="AP1786" s="3">
        <v>29700</v>
      </c>
      <c r="AQ1786" s="3">
        <v>1485</v>
      </c>
      <c r="AR1786" s="3">
        <f t="shared" si="421"/>
        <v>131580.17641784006</v>
      </c>
      <c r="AS1786" s="24">
        <f t="shared" si="416"/>
        <v>125314.45373127624</v>
      </c>
      <c r="AT1786" t="s">
        <v>141</v>
      </c>
      <c r="AU1786" t="s">
        <v>141</v>
      </c>
      <c r="AV1786" t="s">
        <v>142</v>
      </c>
      <c r="AW1786">
        <v>2933</v>
      </c>
      <c r="BE1786">
        <v>1</v>
      </c>
    </row>
    <row r="1787" spans="2:57" x14ac:dyDescent="0.2">
      <c r="B1787">
        <f t="shared" si="422"/>
        <v>1</v>
      </c>
      <c r="C1787" t="s">
        <v>4803</v>
      </c>
      <c r="E1787" t="s">
        <v>620</v>
      </c>
      <c r="F1787" t="s">
        <v>621</v>
      </c>
      <c r="G1787" t="s">
        <v>622</v>
      </c>
      <c r="J1787" t="s">
        <v>4708</v>
      </c>
      <c r="L1787" t="s">
        <v>4667</v>
      </c>
      <c r="M1787" t="s">
        <v>3984</v>
      </c>
      <c r="N1787" t="s">
        <v>4668</v>
      </c>
      <c r="O1787" t="s">
        <v>98</v>
      </c>
      <c r="P1787" t="s">
        <v>4804</v>
      </c>
      <c r="Q1787">
        <v>28</v>
      </c>
      <c r="S1787" s="3">
        <v>59637.916666666657</v>
      </c>
      <c r="W1787" s="3">
        <v>1313.4134615384617</v>
      </c>
      <c r="X1787" s="3">
        <v>758.8611111111112</v>
      </c>
      <c r="Y1787" s="22">
        <v>136.595</v>
      </c>
      <c r="Z1787" s="32">
        <v>75</v>
      </c>
      <c r="AB1787" s="3">
        <v>0</v>
      </c>
      <c r="AC1787" s="3">
        <v>4460.3751415326506</v>
      </c>
      <c r="AD1787" s="3">
        <f t="shared" si="417"/>
        <v>66382.161380848876</v>
      </c>
      <c r="AE1787" s="3">
        <v>4154.166666666667</v>
      </c>
      <c r="AG1787" s="3">
        <f t="shared" si="419"/>
        <v>70536.328047515548</v>
      </c>
      <c r="AM1787">
        <v>0.05</v>
      </c>
      <c r="AN1787" s="3">
        <f t="shared" si="420"/>
        <v>70536.328047515548</v>
      </c>
      <c r="AO1787" s="3">
        <v>3526.8164023757777</v>
      </c>
      <c r="AP1787" s="3">
        <v>29700</v>
      </c>
      <c r="AQ1787" s="3">
        <v>1485</v>
      </c>
      <c r="AR1787" s="3">
        <f t="shared" si="421"/>
        <v>105248.14444989132</v>
      </c>
      <c r="AS1787" s="24">
        <f t="shared" si="416"/>
        <v>100236.32804751555</v>
      </c>
      <c r="AT1787" t="s">
        <v>141</v>
      </c>
      <c r="AU1787" t="s">
        <v>141</v>
      </c>
      <c r="AV1787" t="s">
        <v>142</v>
      </c>
      <c r="AW1787">
        <v>5151</v>
      </c>
      <c r="BE1787">
        <v>1</v>
      </c>
    </row>
    <row r="1788" spans="2:57" x14ac:dyDescent="0.2">
      <c r="C1788" t="s">
        <v>4803</v>
      </c>
      <c r="E1788" t="s">
        <v>623</v>
      </c>
      <c r="F1788" t="s">
        <v>624</v>
      </c>
      <c r="G1788" t="s">
        <v>625</v>
      </c>
      <c r="J1788" t="s">
        <v>4708</v>
      </c>
      <c r="L1788" t="s">
        <v>4703</v>
      </c>
      <c r="M1788" t="s">
        <v>293</v>
      </c>
      <c r="N1788" t="s">
        <v>4668</v>
      </c>
      <c r="O1788" t="s">
        <v>98</v>
      </c>
      <c r="P1788" t="s">
        <v>4804</v>
      </c>
      <c r="Q1788">
        <v>28</v>
      </c>
      <c r="S1788" s="3">
        <v>73773.083333333328</v>
      </c>
      <c r="W1788" s="3">
        <v>1653.2011217948718</v>
      </c>
      <c r="X1788" s="3">
        <v>955.18287037037044</v>
      </c>
      <c r="Y1788" s="22">
        <v>171.93291666666667</v>
      </c>
      <c r="Z1788" s="32">
        <v>75</v>
      </c>
      <c r="AB1788" s="3">
        <v>0</v>
      </c>
      <c r="AC1788" s="3">
        <v>4460.3751415326506</v>
      </c>
      <c r="AD1788" s="3">
        <f t="shared" si="417"/>
        <v>81088.775383697895</v>
      </c>
      <c r="AE1788" s="3">
        <v>5687.5</v>
      </c>
      <c r="AG1788" s="3">
        <f t="shared" si="419"/>
        <v>86776.275383697895</v>
      </c>
      <c r="AJ1788" s="3">
        <v>6263.2559860715419</v>
      </c>
      <c r="AK1788" t="s">
        <v>229</v>
      </c>
      <c r="AL1788" t="s">
        <v>230</v>
      </c>
      <c r="AM1788">
        <v>8.5000000000000006E-2</v>
      </c>
      <c r="AN1788" s="3">
        <f t="shared" si="420"/>
        <v>93039.531369769436</v>
      </c>
      <c r="AO1788" s="3">
        <v>7908.3601664304024</v>
      </c>
      <c r="AP1788" s="3">
        <v>29700</v>
      </c>
      <c r="AQ1788" s="3">
        <v>2524.5</v>
      </c>
      <c r="AR1788" s="3">
        <f t="shared" si="421"/>
        <v>133172.39153619984</v>
      </c>
      <c r="AS1788" s="24">
        <f t="shared" si="416"/>
        <v>122739.53136976944</v>
      </c>
      <c r="AT1788" t="s">
        <v>134</v>
      </c>
      <c r="AU1788" t="s">
        <v>134</v>
      </c>
      <c r="AV1788" t="s">
        <v>135</v>
      </c>
      <c r="AW1788">
        <v>90264</v>
      </c>
      <c r="BE1788">
        <v>1</v>
      </c>
    </row>
    <row r="1789" spans="2:57" x14ac:dyDescent="0.2">
      <c r="B1789">
        <f>+COUNTIF(F1789:F4947,F1789)</f>
        <v>1</v>
      </c>
      <c r="C1789" t="s">
        <v>4803</v>
      </c>
      <c r="E1789" t="s">
        <v>626</v>
      </c>
      <c r="F1789" t="s">
        <v>627</v>
      </c>
      <c r="G1789" t="s">
        <v>628</v>
      </c>
      <c r="J1789" t="s">
        <v>4708</v>
      </c>
      <c r="L1789" t="s">
        <v>4667</v>
      </c>
      <c r="M1789" t="s">
        <v>3984</v>
      </c>
      <c r="N1789" t="s">
        <v>4668</v>
      </c>
      <c r="O1789" t="s">
        <v>98</v>
      </c>
      <c r="P1789" t="s">
        <v>4804</v>
      </c>
      <c r="Q1789">
        <v>28</v>
      </c>
      <c r="S1789" s="3">
        <v>96923.75</v>
      </c>
      <c r="W1789" s="3">
        <v>2329.8998397435898</v>
      </c>
      <c r="X1789" s="3">
        <v>841.35271990740739</v>
      </c>
      <c r="Y1789" s="22">
        <v>242.30958333333334</v>
      </c>
      <c r="Z1789" s="32">
        <v>75</v>
      </c>
      <c r="AB1789" s="3">
        <v>0</v>
      </c>
      <c r="AC1789" s="3">
        <v>4460.3751415326506</v>
      </c>
      <c r="AD1789" s="3">
        <f t="shared" si="417"/>
        <v>104872.68728451699</v>
      </c>
      <c r="AE1789" s="3">
        <v>4154.166666666667</v>
      </c>
      <c r="AG1789" s="3">
        <f t="shared" si="419"/>
        <v>109026.85395118366</v>
      </c>
      <c r="AM1789">
        <v>0.05</v>
      </c>
      <c r="AN1789" s="3">
        <f t="shared" si="420"/>
        <v>109026.85395118366</v>
      </c>
      <c r="AO1789" s="3">
        <v>5451.3426975591829</v>
      </c>
      <c r="AP1789" s="3">
        <v>29700</v>
      </c>
      <c r="AQ1789" s="3">
        <v>1485</v>
      </c>
      <c r="AR1789" s="3">
        <f t="shared" si="421"/>
        <v>145663.19664874283</v>
      </c>
      <c r="AS1789" s="24">
        <f t="shared" si="416"/>
        <v>138726.85395118367</v>
      </c>
      <c r="AT1789" t="s">
        <v>141</v>
      </c>
      <c r="AU1789" t="s">
        <v>141</v>
      </c>
      <c r="AV1789" t="s">
        <v>142</v>
      </c>
      <c r="AW1789">
        <v>2633</v>
      </c>
      <c r="BE1789">
        <v>1</v>
      </c>
    </row>
    <row r="1790" spans="2:57" x14ac:dyDescent="0.2">
      <c r="C1790" t="s">
        <v>4803</v>
      </c>
      <c r="E1790" t="s">
        <v>629</v>
      </c>
      <c r="F1790" t="s">
        <v>630</v>
      </c>
      <c r="G1790" t="s">
        <v>631</v>
      </c>
      <c r="J1790" t="s">
        <v>4708</v>
      </c>
      <c r="L1790" t="s">
        <v>4616</v>
      </c>
      <c r="M1790" t="s">
        <v>4464</v>
      </c>
      <c r="N1790" t="s">
        <v>4668</v>
      </c>
      <c r="O1790" t="s">
        <v>98</v>
      </c>
      <c r="P1790" t="s">
        <v>4804</v>
      </c>
      <c r="Q1790">
        <v>28</v>
      </c>
      <c r="S1790" s="3">
        <v>50833.333333333336</v>
      </c>
      <c r="W1790" s="3">
        <v>1101.7628205128206</v>
      </c>
      <c r="X1790" s="3">
        <v>636.57407407407413</v>
      </c>
      <c r="Y1790" s="22">
        <v>114.58333333333334</v>
      </c>
      <c r="Z1790" s="32">
        <v>75</v>
      </c>
      <c r="AB1790" s="3">
        <v>5208.3958003187045</v>
      </c>
      <c r="AC1790" s="3">
        <v>4460.3751415326506</v>
      </c>
      <c r="AD1790" s="3">
        <f t="shared" si="417"/>
        <v>62430.02450310492</v>
      </c>
      <c r="AE1790" s="3">
        <v>12402.5</v>
      </c>
      <c r="AG1790" s="3">
        <f t="shared" si="419"/>
        <v>74832.524503104913</v>
      </c>
      <c r="AM1790">
        <v>0.05</v>
      </c>
      <c r="AN1790" s="3">
        <f t="shared" si="420"/>
        <v>74832.524503104913</v>
      </c>
      <c r="AO1790" s="3">
        <v>3741.6262251552457</v>
      </c>
      <c r="AP1790" s="3">
        <v>29700</v>
      </c>
      <c r="AQ1790" s="3">
        <v>1485</v>
      </c>
      <c r="AR1790" s="3">
        <f t="shared" si="421"/>
        <v>109759.15072826015</v>
      </c>
      <c r="AS1790" s="24">
        <f t="shared" si="416"/>
        <v>104532.52450310491</v>
      </c>
      <c r="AT1790" t="s">
        <v>632</v>
      </c>
      <c r="AU1790" t="s">
        <v>632</v>
      </c>
      <c r="AV1790" t="s">
        <v>633</v>
      </c>
      <c r="AW1790" t="s">
        <v>4840</v>
      </c>
      <c r="BE1790">
        <v>1</v>
      </c>
    </row>
    <row r="1791" spans="2:57" x14ac:dyDescent="0.2">
      <c r="C1791" t="s">
        <v>4803</v>
      </c>
      <c r="E1791" t="s">
        <v>634</v>
      </c>
      <c r="F1791" t="s">
        <v>635</v>
      </c>
      <c r="G1791" t="s">
        <v>636</v>
      </c>
      <c r="J1791" t="s">
        <v>4823</v>
      </c>
      <c r="L1791" t="s">
        <v>4691</v>
      </c>
      <c r="M1791" t="s">
        <v>295</v>
      </c>
      <c r="N1791" t="s">
        <v>4668</v>
      </c>
      <c r="O1791" t="s">
        <v>294</v>
      </c>
      <c r="P1791" t="s">
        <v>4804</v>
      </c>
      <c r="Q1791">
        <v>28</v>
      </c>
      <c r="S1791" s="3">
        <v>1129102.1666666667</v>
      </c>
      <c r="U1791" s="3">
        <v>248402.47666666668</v>
      </c>
      <c r="W1791" s="3">
        <v>33395.368589743586</v>
      </c>
      <c r="X1791" s="3">
        <v>19295.10185185185</v>
      </c>
      <c r="Y1791" s="22">
        <v>3473.1183333333333</v>
      </c>
      <c r="Z1791" s="32">
        <v>75</v>
      </c>
      <c r="AB1791" s="3">
        <v>81701.330659995408</v>
      </c>
      <c r="AC1791" s="3">
        <v>5460.3751415326506</v>
      </c>
      <c r="AD1791" s="3">
        <f t="shared" si="417"/>
        <v>1520904.9379097903</v>
      </c>
      <c r="AE1791" s="3">
        <v>7046.666666666667</v>
      </c>
      <c r="AG1791" s="3">
        <f t="shared" si="419"/>
        <v>1527951.6045764571</v>
      </c>
      <c r="AM1791">
        <v>0.1</v>
      </c>
      <c r="AN1791" s="3">
        <f t="shared" si="420"/>
        <v>1527951.6045764571</v>
      </c>
      <c r="AO1791" s="3">
        <v>152795.16045764572</v>
      </c>
      <c r="AP1791" s="3">
        <v>29700</v>
      </c>
      <c r="AQ1791" s="3">
        <v>2970</v>
      </c>
      <c r="AR1791" s="3">
        <f t="shared" si="421"/>
        <v>1713416.7650341028</v>
      </c>
      <c r="AS1791" s="24">
        <f t="shared" si="416"/>
        <v>1557651.6045764571</v>
      </c>
      <c r="AT1791" t="s">
        <v>134</v>
      </c>
      <c r="AU1791" t="s">
        <v>297</v>
      </c>
      <c r="AV1791" t="s">
        <v>174</v>
      </c>
      <c r="AW1791">
        <v>90324</v>
      </c>
      <c r="BE1791">
        <v>1</v>
      </c>
    </row>
    <row r="1792" spans="2:57" x14ac:dyDescent="0.2">
      <c r="C1792" t="s">
        <v>4803</v>
      </c>
      <c r="E1792" t="s">
        <v>638</v>
      </c>
      <c r="F1792" t="s">
        <v>639</v>
      </c>
      <c r="G1792" t="s">
        <v>640</v>
      </c>
      <c r="J1792" t="s">
        <v>4778</v>
      </c>
      <c r="L1792" t="s">
        <v>4667</v>
      </c>
      <c r="M1792" t="s">
        <v>3984</v>
      </c>
      <c r="N1792" t="s">
        <v>4668</v>
      </c>
      <c r="O1792" t="s">
        <v>98</v>
      </c>
      <c r="P1792" t="s">
        <v>4804</v>
      </c>
      <c r="Q1792">
        <v>28</v>
      </c>
      <c r="S1792" s="3">
        <v>57477</v>
      </c>
      <c r="W1792" s="3">
        <v>1261.4663461538462</v>
      </c>
      <c r="X1792" s="3">
        <v>419.08715277777782</v>
      </c>
      <c r="Y1792" s="22">
        <v>131.1925</v>
      </c>
      <c r="Z1792" s="32">
        <v>75</v>
      </c>
      <c r="AB1792" s="3">
        <v>0</v>
      </c>
      <c r="AC1792" s="3">
        <v>4460.3751415326506</v>
      </c>
      <c r="AD1792" s="3">
        <f t="shared" si="417"/>
        <v>63824.121140464267</v>
      </c>
      <c r="AE1792" s="3">
        <v>4154.166666666667</v>
      </c>
      <c r="AG1792" s="3">
        <f t="shared" si="419"/>
        <v>67978.287807130939</v>
      </c>
      <c r="AM1792">
        <v>0.05</v>
      </c>
      <c r="AN1792" s="3">
        <f t="shared" si="420"/>
        <v>67978.287807130939</v>
      </c>
      <c r="AO1792" s="3">
        <v>3398.9143903565473</v>
      </c>
      <c r="AP1792" s="3">
        <v>29700</v>
      </c>
      <c r="AQ1792" s="3">
        <v>1485</v>
      </c>
      <c r="AR1792" s="3">
        <f t="shared" si="421"/>
        <v>102562.20219748748</v>
      </c>
      <c r="AS1792" s="24">
        <f t="shared" si="416"/>
        <v>97678.287807130939</v>
      </c>
      <c r="AT1792" t="s">
        <v>134</v>
      </c>
      <c r="AU1792" t="s">
        <v>134</v>
      </c>
      <c r="AV1792" t="s">
        <v>135</v>
      </c>
      <c r="AW1792">
        <v>35880</v>
      </c>
      <c r="BE1792">
        <v>1</v>
      </c>
    </row>
    <row r="1793" spans="2:57" x14ac:dyDescent="0.2">
      <c r="C1793" t="s">
        <v>4803</v>
      </c>
      <c r="E1793" t="s">
        <v>641</v>
      </c>
      <c r="F1793" t="s">
        <v>642</v>
      </c>
      <c r="G1793" t="s">
        <v>643</v>
      </c>
      <c r="J1793" t="s">
        <v>4678</v>
      </c>
      <c r="L1793" t="s">
        <v>4791</v>
      </c>
      <c r="M1793" t="s">
        <v>4579</v>
      </c>
      <c r="N1793" t="s">
        <v>4668</v>
      </c>
      <c r="O1793" t="s">
        <v>98</v>
      </c>
      <c r="P1793" t="s">
        <v>4804</v>
      </c>
      <c r="Q1793">
        <v>28</v>
      </c>
      <c r="S1793" s="3">
        <v>192774.25</v>
      </c>
      <c r="U1793" s="3">
        <v>19277.424999999999</v>
      </c>
      <c r="W1793" s="3">
        <v>4513.8060897435889</v>
      </c>
      <c r="X1793" s="3">
        <v>1499.5866898148149</v>
      </c>
      <c r="Y1793" s="22">
        <v>469.43583333333339</v>
      </c>
      <c r="Z1793" s="32">
        <v>75</v>
      </c>
      <c r="AB1793" s="3">
        <v>6146.8085763005947</v>
      </c>
      <c r="AC1793" s="3">
        <v>4460.3751415326506</v>
      </c>
      <c r="AD1793" s="3">
        <f t="shared" si="417"/>
        <v>229216.68733072496</v>
      </c>
      <c r="AE1793" s="3">
        <v>23570.833333333332</v>
      </c>
      <c r="AG1793" s="3">
        <f t="shared" si="419"/>
        <v>252787.52066405831</v>
      </c>
      <c r="AM1793">
        <v>8.5000000000000006E-2</v>
      </c>
      <c r="AN1793" s="3">
        <f t="shared" si="420"/>
        <v>252787.52066405831</v>
      </c>
      <c r="AO1793" s="3">
        <v>21486.939256444959</v>
      </c>
      <c r="AP1793" s="3">
        <v>29700</v>
      </c>
      <c r="AQ1793" s="3">
        <v>2524.5</v>
      </c>
      <c r="AR1793" s="3">
        <f t="shared" si="421"/>
        <v>306498.95992050326</v>
      </c>
      <c r="AS1793" s="24">
        <f t="shared" si="416"/>
        <v>282487.52066405828</v>
      </c>
      <c r="AT1793" t="s">
        <v>4725</v>
      </c>
      <c r="AU1793" t="s">
        <v>174</v>
      </c>
      <c r="AV1793" t="s">
        <v>174</v>
      </c>
      <c r="AW1793" t="s">
        <v>4693</v>
      </c>
      <c r="BE1793">
        <v>1</v>
      </c>
    </row>
    <row r="1794" spans="2:57" x14ac:dyDescent="0.2">
      <c r="C1794" t="s">
        <v>4803</v>
      </c>
      <c r="E1794" t="s">
        <v>644</v>
      </c>
      <c r="F1794" t="s">
        <v>530</v>
      </c>
      <c r="G1794" t="s">
        <v>529</v>
      </c>
      <c r="J1794" t="s">
        <v>4690</v>
      </c>
      <c r="L1794" t="s">
        <v>4703</v>
      </c>
      <c r="M1794" t="s">
        <v>293</v>
      </c>
      <c r="N1794" t="s">
        <v>4668</v>
      </c>
      <c r="O1794" t="s">
        <v>167</v>
      </c>
      <c r="P1794" t="s">
        <v>4804</v>
      </c>
      <c r="Q1794">
        <v>28</v>
      </c>
      <c r="S1794" s="3">
        <v>356018.41666666669</v>
      </c>
      <c r="U1794" s="3">
        <v>53402.762500000004</v>
      </c>
      <c r="W1794" s="3">
        <v>8437.9447115384628</v>
      </c>
      <c r="X1794" s="3">
        <v>4875.2569444444443</v>
      </c>
      <c r="Y1794" s="22">
        <v>877.54624999999999</v>
      </c>
      <c r="Z1794" s="32">
        <v>75</v>
      </c>
      <c r="AB1794" s="3">
        <v>13875.395892902543</v>
      </c>
      <c r="AC1794" s="3">
        <v>5460.3751415326506</v>
      </c>
      <c r="AD1794" s="3">
        <f t="shared" si="417"/>
        <v>443022.69810708478</v>
      </c>
      <c r="AE1794" s="3">
        <v>5687.5</v>
      </c>
      <c r="AF1794" s="3">
        <v>29700</v>
      </c>
      <c r="AG1794" s="3">
        <f t="shared" si="419"/>
        <v>478410.19810708478</v>
      </c>
      <c r="AJ1794" s="3">
        <v>-478410.19810708478</v>
      </c>
      <c r="AM1794">
        <v>8.5000000000000006E-2</v>
      </c>
      <c r="AN1794" s="3">
        <f t="shared" si="420"/>
        <v>0</v>
      </c>
      <c r="AO1794" s="3">
        <v>0</v>
      </c>
      <c r="AQ1794" s="3">
        <v>0</v>
      </c>
      <c r="AR1794" s="3">
        <f t="shared" si="421"/>
        <v>0</v>
      </c>
      <c r="AS1794" s="24">
        <f t="shared" si="416"/>
        <v>0</v>
      </c>
      <c r="AT1794" t="s">
        <v>134</v>
      </c>
      <c r="AU1794" t="s">
        <v>4816</v>
      </c>
      <c r="AV1794" t="s">
        <v>174</v>
      </c>
      <c r="AW1794">
        <v>90217</v>
      </c>
      <c r="BE1794">
        <v>1</v>
      </c>
    </row>
    <row r="1795" spans="2:57" x14ac:dyDescent="0.2">
      <c r="C1795" t="s">
        <v>4803</v>
      </c>
      <c r="E1795" t="s">
        <v>645</v>
      </c>
      <c r="F1795" t="s">
        <v>646</v>
      </c>
      <c r="G1795" t="s">
        <v>647</v>
      </c>
      <c r="J1795" t="s">
        <v>4708</v>
      </c>
      <c r="L1795" t="s">
        <v>4667</v>
      </c>
      <c r="M1795" t="s">
        <v>3984</v>
      </c>
      <c r="N1795" t="s">
        <v>4668</v>
      </c>
      <c r="O1795" t="s">
        <v>98</v>
      </c>
      <c r="P1795" t="s">
        <v>4804</v>
      </c>
      <c r="Q1795">
        <v>28</v>
      </c>
      <c r="S1795" s="3">
        <v>66815.916666666672</v>
      </c>
      <c r="W1795" s="3">
        <v>1485.9615384615383</v>
      </c>
      <c r="X1795" s="3">
        <v>858.55555555555554</v>
      </c>
      <c r="Y1795" s="22">
        <v>154.54</v>
      </c>
      <c r="Z1795" s="32">
        <v>75</v>
      </c>
      <c r="AB1795" s="3">
        <v>0</v>
      </c>
      <c r="AC1795" s="3">
        <v>4460.3751415326506</v>
      </c>
      <c r="AD1795" s="3">
        <f t="shared" si="417"/>
        <v>73850.348902216414</v>
      </c>
      <c r="AE1795" s="3">
        <v>4154.166666666667</v>
      </c>
      <c r="AG1795" s="3">
        <f t="shared" si="419"/>
        <v>78004.515568883086</v>
      </c>
      <c r="AJ1795" s="3">
        <v>4671.4236268028844</v>
      </c>
      <c r="AK1795" t="s">
        <v>166</v>
      </c>
      <c r="AL1795" t="s">
        <v>165</v>
      </c>
      <c r="AM1795">
        <v>0.05</v>
      </c>
      <c r="AN1795" s="3">
        <f t="shared" si="420"/>
        <v>82675.939195685976</v>
      </c>
      <c r="AO1795" s="3">
        <v>4133.7969597842994</v>
      </c>
      <c r="AP1795" s="3">
        <v>29700</v>
      </c>
      <c r="AQ1795" s="3">
        <v>1485</v>
      </c>
      <c r="AR1795" s="3">
        <f t="shared" si="421"/>
        <v>117994.73615547028</v>
      </c>
      <c r="AS1795" s="24">
        <f t="shared" si="416"/>
        <v>112375.93919568598</v>
      </c>
      <c r="AT1795" t="s">
        <v>225</v>
      </c>
      <c r="AU1795" t="s">
        <v>225</v>
      </c>
      <c r="AV1795" t="s">
        <v>156</v>
      </c>
      <c r="AW1795" t="s">
        <v>4825</v>
      </c>
      <c r="BE1795">
        <v>1</v>
      </c>
    </row>
    <row r="1796" spans="2:57" x14ac:dyDescent="0.2">
      <c r="C1796" t="s">
        <v>4803</v>
      </c>
      <c r="E1796" t="s">
        <v>648</v>
      </c>
      <c r="F1796" t="s">
        <v>649</v>
      </c>
      <c r="G1796" t="s">
        <v>650</v>
      </c>
      <c r="J1796" t="s">
        <v>4708</v>
      </c>
      <c r="L1796" t="s">
        <v>4703</v>
      </c>
      <c r="M1796" t="s">
        <v>293</v>
      </c>
      <c r="N1796" t="s">
        <v>4668</v>
      </c>
      <c r="O1796" t="s">
        <v>98</v>
      </c>
      <c r="P1796" t="s">
        <v>4804</v>
      </c>
      <c r="Q1796">
        <v>28</v>
      </c>
      <c r="S1796" s="3">
        <v>66530.25</v>
      </c>
      <c r="W1796" s="3">
        <v>1479.094551282051</v>
      </c>
      <c r="X1796" s="3">
        <v>555.48217592592596</v>
      </c>
      <c r="Y1796" s="22">
        <v>153.82583333333335</v>
      </c>
      <c r="Z1796" s="32">
        <v>75</v>
      </c>
      <c r="AB1796" s="3">
        <v>0</v>
      </c>
      <c r="AC1796" s="3">
        <v>4460.3751415326506</v>
      </c>
      <c r="AD1796" s="3">
        <f t="shared" si="417"/>
        <v>73254.02770207396</v>
      </c>
      <c r="AE1796" s="3">
        <v>5687.5</v>
      </c>
      <c r="AG1796" s="3">
        <f t="shared" si="419"/>
        <v>78941.52770207396</v>
      </c>
      <c r="AJ1796" s="3">
        <v>6107.1873780099913</v>
      </c>
      <c r="AK1796" t="s">
        <v>266</v>
      </c>
      <c r="AL1796" t="s">
        <v>267</v>
      </c>
      <c r="AM1796">
        <v>8.5000000000000006E-2</v>
      </c>
      <c r="AN1796" s="3">
        <f t="shared" si="420"/>
        <v>85048.715080083944</v>
      </c>
      <c r="AO1796" s="3">
        <v>7229.1407818071357</v>
      </c>
      <c r="AP1796" s="3">
        <v>29700</v>
      </c>
      <c r="AQ1796" s="3">
        <v>2524.5</v>
      </c>
      <c r="AR1796" s="3">
        <f t="shared" si="421"/>
        <v>124502.35586189108</v>
      </c>
      <c r="AS1796" s="24">
        <f t="shared" si="416"/>
        <v>114748.71508008394</v>
      </c>
      <c r="AT1796" t="s">
        <v>134</v>
      </c>
      <c r="AU1796" t="s">
        <v>134</v>
      </c>
      <c r="AV1796" t="s">
        <v>135</v>
      </c>
      <c r="AW1796">
        <v>90373</v>
      </c>
      <c r="BE1796">
        <v>1</v>
      </c>
    </row>
    <row r="1797" spans="2:57" x14ac:dyDescent="0.2">
      <c r="C1797" t="s">
        <v>4803</v>
      </c>
      <c r="E1797" t="s">
        <v>651</v>
      </c>
      <c r="F1797" t="s">
        <v>652</v>
      </c>
      <c r="G1797" t="s">
        <v>653</v>
      </c>
      <c r="J1797" t="s">
        <v>4702</v>
      </c>
      <c r="L1797" t="s">
        <v>4703</v>
      </c>
      <c r="M1797" t="s">
        <v>293</v>
      </c>
      <c r="N1797" t="s">
        <v>4668</v>
      </c>
      <c r="O1797" t="s">
        <v>98</v>
      </c>
      <c r="P1797" t="s">
        <v>4804</v>
      </c>
      <c r="Q1797">
        <v>28</v>
      </c>
      <c r="S1797" s="3">
        <v>78184.833333333328</v>
      </c>
      <c r="W1797" s="3">
        <v>1759.250801282051</v>
      </c>
      <c r="X1797" s="3">
        <v>863.98761574074081</v>
      </c>
      <c r="Y1797" s="22">
        <v>182.96208333333331</v>
      </c>
      <c r="Z1797" s="32">
        <v>75</v>
      </c>
      <c r="AB1797" s="3">
        <v>0</v>
      </c>
      <c r="AC1797" s="3">
        <v>4460.3751415326506</v>
      </c>
      <c r="AD1797" s="3">
        <f t="shared" si="417"/>
        <v>85526.408975222104</v>
      </c>
      <c r="AE1797" s="3">
        <v>5687.5</v>
      </c>
      <c r="AG1797" s="3">
        <f t="shared" si="419"/>
        <v>91213.908975222104</v>
      </c>
      <c r="AJ1797" s="3">
        <v>6263.2559860715419</v>
      </c>
      <c r="AK1797" t="s">
        <v>229</v>
      </c>
      <c r="AL1797" t="s">
        <v>230</v>
      </c>
      <c r="AM1797">
        <v>8.5000000000000006E-2</v>
      </c>
      <c r="AN1797" s="3">
        <f t="shared" si="420"/>
        <v>97477.164961293645</v>
      </c>
      <c r="AO1797" s="3">
        <v>8285.5590217099598</v>
      </c>
      <c r="AP1797" s="3">
        <v>29700</v>
      </c>
      <c r="AQ1797" s="3">
        <v>2524.5</v>
      </c>
      <c r="AR1797" s="3">
        <f t="shared" si="421"/>
        <v>137987.22398300361</v>
      </c>
      <c r="AS1797" s="24">
        <f t="shared" si="416"/>
        <v>127177.16496129365</v>
      </c>
      <c r="AT1797" t="s">
        <v>134</v>
      </c>
      <c r="AU1797" t="s">
        <v>134</v>
      </c>
      <c r="AV1797" t="s">
        <v>135</v>
      </c>
      <c r="AW1797">
        <v>14684</v>
      </c>
      <c r="BE1797">
        <v>1</v>
      </c>
    </row>
    <row r="1798" spans="2:57" x14ac:dyDescent="0.2">
      <c r="C1798" t="s">
        <v>4803</v>
      </c>
      <c r="E1798" t="s">
        <v>654</v>
      </c>
      <c r="F1798" t="s">
        <v>655</v>
      </c>
      <c r="G1798" t="s">
        <v>656</v>
      </c>
      <c r="J1798" t="s">
        <v>4708</v>
      </c>
      <c r="L1798" t="s">
        <v>4667</v>
      </c>
      <c r="M1798" t="s">
        <v>3984</v>
      </c>
      <c r="N1798" t="s">
        <v>4668</v>
      </c>
      <c r="O1798" t="s">
        <v>98</v>
      </c>
      <c r="P1798" t="s">
        <v>4804</v>
      </c>
      <c r="Q1798">
        <v>28</v>
      </c>
      <c r="S1798" s="3">
        <v>61945.083333333343</v>
      </c>
      <c r="W1798" s="3">
        <v>1368.874198717949</v>
      </c>
      <c r="X1798" s="3">
        <v>790.90509259259261</v>
      </c>
      <c r="Y1798" s="22">
        <v>142.36291666666668</v>
      </c>
      <c r="Z1798" s="32">
        <v>75</v>
      </c>
      <c r="AB1798" s="3">
        <v>4122.4596185055989</v>
      </c>
      <c r="AC1798" s="3">
        <v>4460.3751415326506</v>
      </c>
      <c r="AD1798" s="3">
        <f t="shared" si="417"/>
        <v>72905.0603013488</v>
      </c>
      <c r="AE1798" s="3">
        <v>4154.166666666667</v>
      </c>
      <c r="AG1798" s="3">
        <f t="shared" si="419"/>
        <v>77059.226968015471</v>
      </c>
      <c r="AM1798">
        <v>0.05</v>
      </c>
      <c r="AN1798" s="3">
        <f t="shared" si="420"/>
        <v>77059.226968015471</v>
      </c>
      <c r="AO1798" s="3">
        <v>3852.9613484007737</v>
      </c>
      <c r="AP1798" s="3">
        <v>29700</v>
      </c>
      <c r="AQ1798" s="3">
        <v>1485</v>
      </c>
      <c r="AR1798" s="3">
        <f t="shared" si="421"/>
        <v>112097.18831641624</v>
      </c>
      <c r="AS1798" s="24">
        <f t="shared" si="416"/>
        <v>106759.22696801547</v>
      </c>
      <c r="AT1798" t="s">
        <v>134</v>
      </c>
      <c r="AU1798" t="s">
        <v>134</v>
      </c>
      <c r="AV1798" t="s">
        <v>135</v>
      </c>
      <c r="AW1798">
        <v>35885</v>
      </c>
      <c r="BE1798">
        <v>1</v>
      </c>
    </row>
    <row r="1799" spans="2:57" x14ac:dyDescent="0.2">
      <c r="C1799" t="s">
        <v>4803</v>
      </c>
      <c r="E1799" t="s">
        <v>657</v>
      </c>
      <c r="F1799" t="s">
        <v>658</v>
      </c>
      <c r="G1799" t="s">
        <v>659</v>
      </c>
      <c r="J1799" t="s">
        <v>4702</v>
      </c>
      <c r="L1799" t="s">
        <v>4703</v>
      </c>
      <c r="M1799" t="s">
        <v>293</v>
      </c>
      <c r="N1799" t="s">
        <v>4668</v>
      </c>
      <c r="O1799" t="s">
        <v>98</v>
      </c>
      <c r="P1799" t="s">
        <v>4804</v>
      </c>
      <c r="Q1799">
        <v>28</v>
      </c>
      <c r="S1799" s="3">
        <v>74368.083333333328</v>
      </c>
      <c r="W1799" s="3">
        <v>1667.5040064102566</v>
      </c>
      <c r="X1799" s="3">
        <v>963.44675925925935</v>
      </c>
      <c r="Y1799" s="22">
        <v>173.42041666666668</v>
      </c>
      <c r="Z1799" s="32">
        <v>75</v>
      </c>
      <c r="AB1799" s="3">
        <v>0</v>
      </c>
      <c r="AC1799" s="3">
        <v>4460.3751415326506</v>
      </c>
      <c r="AD1799" s="3">
        <f t="shared" si="417"/>
        <v>81707.82965720215</v>
      </c>
      <c r="AE1799" s="3">
        <v>5687.5</v>
      </c>
      <c r="AG1799" s="3">
        <f t="shared" si="419"/>
        <v>87395.32965720215</v>
      </c>
      <c r="AJ1799" s="3">
        <v>4292.2455565959208</v>
      </c>
      <c r="AK1799" t="s">
        <v>289</v>
      </c>
      <c r="AL1799" t="s">
        <v>290</v>
      </c>
      <c r="AM1799">
        <v>8.5000000000000006E-2</v>
      </c>
      <c r="AN1799" s="3">
        <f t="shared" si="420"/>
        <v>91687.575213798074</v>
      </c>
      <c r="AO1799" s="3">
        <v>7793.4438931728373</v>
      </c>
      <c r="AP1799" s="3">
        <v>29700</v>
      </c>
      <c r="AQ1799" s="3">
        <v>2524.5</v>
      </c>
      <c r="AR1799" s="3">
        <f t="shared" si="421"/>
        <v>131705.51910697093</v>
      </c>
      <c r="AS1799" s="24">
        <f t="shared" ref="AS1799:AS1862" si="423">+AN1799+AP1799</f>
        <v>121387.57521379807</v>
      </c>
      <c r="AT1799" t="s">
        <v>134</v>
      </c>
      <c r="AU1799" t="s">
        <v>134</v>
      </c>
      <c r="AV1799" t="s">
        <v>135</v>
      </c>
      <c r="AW1799">
        <v>90242</v>
      </c>
      <c r="BE1799">
        <v>1</v>
      </c>
    </row>
    <row r="1800" spans="2:57" x14ac:dyDescent="0.2">
      <c r="C1800" t="s">
        <v>4803</v>
      </c>
      <c r="E1800" t="s">
        <v>660</v>
      </c>
      <c r="F1800" t="s">
        <v>661</v>
      </c>
      <c r="G1800" t="s">
        <v>662</v>
      </c>
      <c r="J1800" t="s">
        <v>4697</v>
      </c>
      <c r="L1800" t="s">
        <v>4616</v>
      </c>
      <c r="M1800" t="s">
        <v>4464</v>
      </c>
      <c r="N1800" t="s">
        <v>4668</v>
      </c>
      <c r="O1800" t="s">
        <v>98</v>
      </c>
      <c r="P1800" t="s">
        <v>4804</v>
      </c>
      <c r="Q1800">
        <v>28</v>
      </c>
      <c r="S1800" s="3">
        <v>87000</v>
      </c>
      <c r="U1800" s="3">
        <v>8700</v>
      </c>
      <c r="W1800" s="3">
        <v>2091.3461538461538</v>
      </c>
      <c r="X1800" s="3">
        <v>785.41666666666663</v>
      </c>
      <c r="Y1800" s="22">
        <v>217.5</v>
      </c>
      <c r="Z1800" s="32">
        <v>75</v>
      </c>
      <c r="AB1800" s="3">
        <v>6968.4319893327747</v>
      </c>
      <c r="AC1800" s="3">
        <v>4910.3751415326506</v>
      </c>
      <c r="AD1800" s="3">
        <f t="shared" si="417"/>
        <v>110748.06995137826</v>
      </c>
      <c r="AE1800" s="3">
        <v>12402.5</v>
      </c>
      <c r="AG1800" s="3">
        <f t="shared" si="419"/>
        <v>123150.56995137826</v>
      </c>
      <c r="AM1800">
        <v>0.05</v>
      </c>
      <c r="AN1800" s="3">
        <f t="shared" si="420"/>
        <v>123150.56995137826</v>
      </c>
      <c r="AO1800" s="3">
        <v>6157.5284975689137</v>
      </c>
      <c r="AP1800" s="3">
        <v>29700</v>
      </c>
      <c r="AQ1800" s="3">
        <v>1485</v>
      </c>
      <c r="AR1800" s="3">
        <f t="shared" si="421"/>
        <v>160493.09844894719</v>
      </c>
      <c r="AS1800" s="24">
        <f t="shared" si="423"/>
        <v>152850.56995137827</v>
      </c>
      <c r="AT1800" t="s">
        <v>4805</v>
      </c>
      <c r="AU1800" t="s">
        <v>101</v>
      </c>
      <c r="AV1800" t="s">
        <v>101</v>
      </c>
      <c r="AW1800">
        <v>2047600</v>
      </c>
      <c r="BE1800">
        <v>1</v>
      </c>
    </row>
    <row r="1801" spans="2:57" x14ac:dyDescent="0.2">
      <c r="B1801">
        <f>+COUNTIF(F1801:F4959,F1801)</f>
        <v>1</v>
      </c>
      <c r="C1801" t="s">
        <v>4803</v>
      </c>
      <c r="E1801" t="s">
        <v>663</v>
      </c>
      <c r="F1801" t="s">
        <v>664</v>
      </c>
      <c r="G1801" t="s">
        <v>665</v>
      </c>
      <c r="J1801" t="s">
        <v>4678</v>
      </c>
      <c r="L1801" t="s">
        <v>4703</v>
      </c>
      <c r="M1801" t="s">
        <v>293</v>
      </c>
      <c r="N1801" t="s">
        <v>4668</v>
      </c>
      <c r="O1801" t="s">
        <v>98</v>
      </c>
      <c r="P1801" t="s">
        <v>4804</v>
      </c>
      <c r="Q1801">
        <v>28</v>
      </c>
      <c r="S1801" s="3">
        <v>166631.25</v>
      </c>
      <c r="W1801" s="3">
        <v>3885.3685897435894</v>
      </c>
      <c r="X1801" s="3">
        <v>1571.4157407407408</v>
      </c>
      <c r="Y1801" s="22">
        <v>404.07833333333338</v>
      </c>
      <c r="Z1801" s="32">
        <v>75</v>
      </c>
      <c r="AB1801" s="3">
        <v>16559.502304553804</v>
      </c>
      <c r="AC1801" s="3">
        <v>4460.3751415326506</v>
      </c>
      <c r="AD1801" s="3">
        <f t="shared" si="417"/>
        <v>193586.99010990415</v>
      </c>
      <c r="AE1801" s="3">
        <v>5687.5</v>
      </c>
      <c r="AG1801" s="3">
        <f t="shared" si="419"/>
        <v>199274.49010990415</v>
      </c>
      <c r="AJ1801" s="3">
        <v>28163.84865133233</v>
      </c>
      <c r="AK1801" t="s">
        <v>529</v>
      </c>
      <c r="AL1801" t="s">
        <v>530</v>
      </c>
      <c r="AM1801">
        <v>8.5000000000000006E-2</v>
      </c>
      <c r="AN1801" s="3">
        <f t="shared" si="420"/>
        <v>227438.33876123646</v>
      </c>
      <c r="AO1801" s="3">
        <v>19332.2587947051</v>
      </c>
      <c r="AP1801" s="3">
        <v>29700</v>
      </c>
      <c r="AQ1801" s="3">
        <v>2524.5</v>
      </c>
      <c r="AR1801" s="3">
        <f t="shared" si="421"/>
        <v>278995.09755594155</v>
      </c>
      <c r="AS1801" s="24">
        <f t="shared" si="423"/>
        <v>257138.33876123646</v>
      </c>
      <c r="AT1801" t="s">
        <v>141</v>
      </c>
      <c r="AU1801" t="s">
        <v>141</v>
      </c>
      <c r="AV1801" t="s">
        <v>142</v>
      </c>
      <c r="AW1801">
        <v>1201</v>
      </c>
      <c r="BE1801">
        <v>1</v>
      </c>
    </row>
    <row r="1802" spans="2:57" x14ac:dyDescent="0.2">
      <c r="C1802" t="s">
        <v>4803</v>
      </c>
      <c r="E1802" t="s">
        <v>666</v>
      </c>
      <c r="F1802" t="s">
        <v>667</v>
      </c>
      <c r="G1802" t="s">
        <v>668</v>
      </c>
      <c r="J1802" t="s">
        <v>4697</v>
      </c>
      <c r="L1802" t="s">
        <v>4703</v>
      </c>
      <c r="M1802" t="s">
        <v>293</v>
      </c>
      <c r="N1802" t="s">
        <v>4668</v>
      </c>
      <c r="O1802" t="s">
        <v>98</v>
      </c>
      <c r="P1802" t="s">
        <v>4804</v>
      </c>
      <c r="Q1802">
        <v>28</v>
      </c>
      <c r="S1802" s="3">
        <v>100490.91666666667</v>
      </c>
      <c r="W1802" s="3">
        <v>2295.4567307692309</v>
      </c>
      <c r="X1802" s="3">
        <v>928.38472222222231</v>
      </c>
      <c r="Y1802" s="22">
        <v>238.72749999999999</v>
      </c>
      <c r="Z1802" s="32">
        <v>75</v>
      </c>
      <c r="AB1802" s="3">
        <v>0</v>
      </c>
      <c r="AC1802" s="3">
        <v>4460.3751415326506</v>
      </c>
      <c r="AD1802" s="3">
        <f t="shared" si="417"/>
        <v>108488.86076119078</v>
      </c>
      <c r="AE1802" s="3">
        <v>5687.5</v>
      </c>
      <c r="AG1802" s="3">
        <f t="shared" si="419"/>
        <v>114176.36076119078</v>
      </c>
      <c r="AJ1802" s="3">
        <v>18525.414448346986</v>
      </c>
      <c r="AK1802" t="s">
        <v>361</v>
      </c>
      <c r="AL1802" t="s">
        <v>362</v>
      </c>
      <c r="AM1802">
        <v>8.5000000000000006E-2</v>
      </c>
      <c r="AN1802" s="3">
        <f t="shared" si="420"/>
        <v>132701.77520953777</v>
      </c>
      <c r="AO1802" s="3">
        <v>11279.650892810711</v>
      </c>
      <c r="AP1802" s="3">
        <v>29700</v>
      </c>
      <c r="AQ1802" s="3">
        <v>2524.5</v>
      </c>
      <c r="AR1802" s="3">
        <f t="shared" si="421"/>
        <v>176205.92610234849</v>
      </c>
      <c r="AS1802" s="24">
        <f t="shared" si="423"/>
        <v>162401.77520953777</v>
      </c>
      <c r="AT1802" t="s">
        <v>134</v>
      </c>
      <c r="AU1802" t="s">
        <v>134</v>
      </c>
      <c r="AV1802" t="s">
        <v>135</v>
      </c>
      <c r="AW1802">
        <v>90135</v>
      </c>
      <c r="BE1802">
        <v>1</v>
      </c>
    </row>
    <row r="1803" spans="2:57" x14ac:dyDescent="0.2">
      <c r="C1803" t="s">
        <v>4803</v>
      </c>
      <c r="E1803" t="s">
        <v>669</v>
      </c>
      <c r="F1803" t="s">
        <v>670</v>
      </c>
      <c r="G1803" t="s">
        <v>671</v>
      </c>
      <c r="J1803" t="s">
        <v>4702</v>
      </c>
      <c r="L1803" t="s">
        <v>4667</v>
      </c>
      <c r="M1803" t="s">
        <v>3984</v>
      </c>
      <c r="N1803" t="s">
        <v>4668</v>
      </c>
      <c r="O1803" t="s">
        <v>98</v>
      </c>
      <c r="P1803" t="s">
        <v>4804</v>
      </c>
      <c r="Q1803">
        <v>28</v>
      </c>
      <c r="S1803" s="3">
        <v>77709.75</v>
      </c>
      <c r="W1803" s="3">
        <v>1747.8325320512822</v>
      </c>
      <c r="X1803" s="3">
        <v>1009.8587962962962</v>
      </c>
      <c r="Y1803" s="22">
        <v>181.77458333333331</v>
      </c>
      <c r="Z1803" s="32">
        <v>75</v>
      </c>
      <c r="AB1803" s="3">
        <v>0</v>
      </c>
      <c r="AC1803" s="3">
        <v>4460.3751415326506</v>
      </c>
      <c r="AD1803" s="3">
        <f t="shared" si="417"/>
        <v>85184.59105321356</v>
      </c>
      <c r="AE1803" s="3">
        <v>4154.166666666667</v>
      </c>
      <c r="AG1803" s="3">
        <f t="shared" si="419"/>
        <v>89338.757719880232</v>
      </c>
      <c r="AM1803">
        <v>0.05</v>
      </c>
      <c r="AN1803" s="3">
        <f t="shared" si="420"/>
        <v>89338.757719880232</v>
      </c>
      <c r="AO1803" s="3">
        <v>4466.9378859940116</v>
      </c>
      <c r="AP1803" s="3">
        <v>29700</v>
      </c>
      <c r="AQ1803" s="3">
        <v>1485</v>
      </c>
      <c r="AR1803" s="3">
        <f t="shared" si="421"/>
        <v>124990.69560587424</v>
      </c>
      <c r="AS1803" s="24">
        <f t="shared" si="423"/>
        <v>119038.75771988023</v>
      </c>
      <c r="AT1803" t="s">
        <v>134</v>
      </c>
      <c r="AU1803" t="s">
        <v>134</v>
      </c>
      <c r="AV1803" t="s">
        <v>135</v>
      </c>
      <c r="AW1803">
        <v>35883</v>
      </c>
      <c r="BE1803">
        <v>1</v>
      </c>
    </row>
    <row r="1804" spans="2:57" x14ac:dyDescent="0.2">
      <c r="C1804" t="s">
        <v>4803</v>
      </c>
      <c r="E1804" t="s">
        <v>672</v>
      </c>
      <c r="F1804" t="s">
        <v>673</v>
      </c>
      <c r="G1804" t="s">
        <v>674</v>
      </c>
      <c r="J1804" t="s">
        <v>4708</v>
      </c>
      <c r="L1804" t="s">
        <v>4667</v>
      </c>
      <c r="M1804" t="s">
        <v>3984</v>
      </c>
      <c r="N1804" t="s">
        <v>4668</v>
      </c>
      <c r="O1804" t="s">
        <v>98</v>
      </c>
      <c r="P1804" t="s">
        <v>4804</v>
      </c>
      <c r="Q1804">
        <v>28</v>
      </c>
      <c r="S1804" s="3">
        <v>62056</v>
      </c>
      <c r="W1804" s="3">
        <v>1371.5384615384617</v>
      </c>
      <c r="X1804" s="3">
        <v>633.95555555555552</v>
      </c>
      <c r="Y1804" s="22">
        <v>142.64000000000001</v>
      </c>
      <c r="Z1804" s="32">
        <v>75</v>
      </c>
      <c r="AB1804" s="3">
        <v>0</v>
      </c>
      <c r="AC1804" s="3">
        <v>4460.3751415326506</v>
      </c>
      <c r="AD1804" s="3">
        <f t="shared" si="417"/>
        <v>68739.509158626664</v>
      </c>
      <c r="AE1804" s="3">
        <v>4154.166666666667</v>
      </c>
      <c r="AG1804" s="3">
        <f t="shared" si="419"/>
        <v>72893.675825293336</v>
      </c>
      <c r="AM1804">
        <v>0.05</v>
      </c>
      <c r="AN1804" s="3">
        <f t="shared" si="420"/>
        <v>72893.675825293336</v>
      </c>
      <c r="AO1804" s="3">
        <v>3644.683791264667</v>
      </c>
      <c r="AP1804" s="3">
        <v>29700</v>
      </c>
      <c r="AQ1804" s="3">
        <v>1485</v>
      </c>
      <c r="AR1804" s="3">
        <f t="shared" si="421"/>
        <v>107723.35961655801</v>
      </c>
      <c r="AS1804" s="24">
        <f t="shared" si="423"/>
        <v>102593.67582529334</v>
      </c>
      <c r="AT1804" t="s">
        <v>134</v>
      </c>
      <c r="AU1804" t="s">
        <v>134</v>
      </c>
      <c r="AV1804" t="s">
        <v>135</v>
      </c>
      <c r="AW1804">
        <v>35070</v>
      </c>
      <c r="BE1804">
        <v>1</v>
      </c>
    </row>
    <row r="1805" spans="2:57" x14ac:dyDescent="0.2">
      <c r="C1805" t="s">
        <v>4803</v>
      </c>
      <c r="E1805" t="s">
        <v>675</v>
      </c>
      <c r="F1805" t="s">
        <v>676</v>
      </c>
      <c r="G1805" t="s">
        <v>677</v>
      </c>
      <c r="J1805" t="s">
        <v>4702</v>
      </c>
      <c r="L1805" t="s">
        <v>4703</v>
      </c>
      <c r="M1805" t="s">
        <v>293</v>
      </c>
      <c r="N1805" t="s">
        <v>4668</v>
      </c>
      <c r="O1805" t="s">
        <v>98</v>
      </c>
      <c r="P1805" t="s">
        <v>4804</v>
      </c>
      <c r="Q1805">
        <v>28</v>
      </c>
      <c r="S1805" s="3">
        <v>57307.916666666664</v>
      </c>
      <c r="W1805" s="3">
        <v>1257.4038461538462</v>
      </c>
      <c r="X1805" s="3">
        <v>726.5</v>
      </c>
      <c r="Y1805" s="22">
        <v>130.77000000000001</v>
      </c>
      <c r="Z1805" s="32">
        <v>75</v>
      </c>
      <c r="AB1805" s="3">
        <v>0</v>
      </c>
      <c r="AC1805" s="3">
        <v>4460.3751415326506</v>
      </c>
      <c r="AD1805" s="3">
        <f t="shared" si="417"/>
        <v>63957.965654353153</v>
      </c>
      <c r="AE1805" s="3">
        <v>5687.5</v>
      </c>
      <c r="AG1805" s="3">
        <f t="shared" si="419"/>
        <v>69645.465654353146</v>
      </c>
      <c r="AJ1805" s="3">
        <v>7641.968773833004</v>
      </c>
      <c r="AK1805" t="s">
        <v>197</v>
      </c>
      <c r="AL1805" t="s">
        <v>198</v>
      </c>
      <c r="AM1805">
        <v>8.5000000000000006E-2</v>
      </c>
      <c r="AN1805" s="3">
        <f t="shared" si="420"/>
        <v>77287.434428186156</v>
      </c>
      <c r="AO1805" s="3">
        <v>6569.4319263958241</v>
      </c>
      <c r="AP1805" s="3">
        <v>29700</v>
      </c>
      <c r="AQ1805" s="3">
        <v>2524.5</v>
      </c>
      <c r="AR1805" s="3">
        <f t="shared" si="421"/>
        <v>116081.36635458199</v>
      </c>
      <c r="AS1805" s="24">
        <f t="shared" si="423"/>
        <v>106987.43442818616</v>
      </c>
      <c r="AT1805" t="s">
        <v>134</v>
      </c>
      <c r="AU1805" t="s">
        <v>134</v>
      </c>
      <c r="AV1805" t="s">
        <v>135</v>
      </c>
      <c r="AW1805">
        <v>35803</v>
      </c>
      <c r="BE1805">
        <v>1</v>
      </c>
    </row>
    <row r="1806" spans="2:57" x14ac:dyDescent="0.2">
      <c r="C1806" t="s">
        <v>4803</v>
      </c>
      <c r="E1806" t="s">
        <v>678</v>
      </c>
      <c r="F1806" t="s">
        <v>679</v>
      </c>
      <c r="G1806" t="s">
        <v>680</v>
      </c>
      <c r="J1806" t="s">
        <v>4690</v>
      </c>
      <c r="L1806" t="s">
        <v>4703</v>
      </c>
      <c r="M1806" t="s">
        <v>293</v>
      </c>
      <c r="N1806" t="s">
        <v>4668</v>
      </c>
      <c r="O1806" t="s">
        <v>98</v>
      </c>
      <c r="P1806" t="s">
        <v>4804</v>
      </c>
      <c r="Q1806">
        <v>28</v>
      </c>
      <c r="S1806" s="3">
        <v>319754.58333333331</v>
      </c>
      <c r="U1806" s="3">
        <v>47963.187499999993</v>
      </c>
      <c r="W1806" s="3">
        <v>7566.2179487179483</v>
      </c>
      <c r="X1806" s="3">
        <v>4371.5925925925931</v>
      </c>
      <c r="Y1806" s="22">
        <v>786.88666666666677</v>
      </c>
      <c r="Z1806" s="32">
        <v>75</v>
      </c>
      <c r="AB1806" s="3">
        <v>30309.913089738235</v>
      </c>
      <c r="AC1806" s="3">
        <v>5460.3751415326506</v>
      </c>
      <c r="AD1806" s="3">
        <f t="shared" si="417"/>
        <v>416287.75627258135</v>
      </c>
      <c r="AE1806" s="3">
        <v>5687.5</v>
      </c>
      <c r="AG1806" s="3">
        <f t="shared" si="419"/>
        <v>421975.25627258135</v>
      </c>
      <c r="AJ1806" s="3">
        <v>6107.1873780099913</v>
      </c>
      <c r="AK1806" t="s">
        <v>266</v>
      </c>
      <c r="AL1806" t="s">
        <v>267</v>
      </c>
      <c r="AM1806">
        <v>8.5000000000000006E-2</v>
      </c>
      <c r="AN1806" s="3">
        <f t="shared" si="420"/>
        <v>428082.44365059136</v>
      </c>
      <c r="AO1806" s="3">
        <v>36387.00771030027</v>
      </c>
      <c r="AP1806" s="3">
        <v>29700</v>
      </c>
      <c r="AQ1806" s="3">
        <v>2524.5</v>
      </c>
      <c r="AR1806" s="3">
        <f t="shared" si="421"/>
        <v>496693.95136089163</v>
      </c>
      <c r="AS1806" s="24">
        <f t="shared" si="423"/>
        <v>457782.44365059136</v>
      </c>
      <c r="AT1806" t="s">
        <v>134</v>
      </c>
      <c r="AU1806" t="s">
        <v>134</v>
      </c>
      <c r="AV1806" t="s">
        <v>135</v>
      </c>
      <c r="AW1806" t="s">
        <v>4841</v>
      </c>
      <c r="BE1806">
        <v>1</v>
      </c>
    </row>
    <row r="1807" spans="2:57" x14ac:dyDescent="0.2">
      <c r="C1807" t="s">
        <v>4803</v>
      </c>
      <c r="E1807" t="s">
        <v>681</v>
      </c>
      <c r="F1807" t="s">
        <v>682</v>
      </c>
      <c r="G1807" t="s">
        <v>683</v>
      </c>
      <c r="J1807" t="s">
        <v>4702</v>
      </c>
      <c r="L1807" t="s">
        <v>4703</v>
      </c>
      <c r="M1807" t="s">
        <v>293</v>
      </c>
      <c r="N1807" t="s">
        <v>4668</v>
      </c>
      <c r="O1807" t="s">
        <v>98</v>
      </c>
      <c r="P1807" t="s">
        <v>4804</v>
      </c>
      <c r="Q1807">
        <v>28</v>
      </c>
      <c r="S1807" s="3">
        <v>72372.166666666672</v>
      </c>
      <c r="W1807" s="3">
        <v>1619.5232371794873</v>
      </c>
      <c r="X1807" s="3">
        <v>935.72453703703707</v>
      </c>
      <c r="Y1807" s="22">
        <v>168.43041666666667</v>
      </c>
      <c r="Z1807" s="32">
        <v>75</v>
      </c>
      <c r="AB1807" s="3">
        <v>0</v>
      </c>
      <c r="AC1807" s="3">
        <v>4460.3751415326506</v>
      </c>
      <c r="AD1807" s="3">
        <f t="shared" si="417"/>
        <v>79631.219999082517</v>
      </c>
      <c r="AE1807" s="3">
        <v>5687.5</v>
      </c>
      <c r="AG1807" s="3">
        <f t="shared" si="419"/>
        <v>85318.719999082517</v>
      </c>
      <c r="AJ1807" s="3">
        <v>6107.1873780099913</v>
      </c>
      <c r="AK1807" t="s">
        <v>266</v>
      </c>
      <c r="AL1807" t="s">
        <v>267</v>
      </c>
      <c r="AM1807">
        <v>8.5000000000000006E-2</v>
      </c>
      <c r="AN1807" s="3">
        <f t="shared" si="420"/>
        <v>91425.907377092502</v>
      </c>
      <c r="AO1807" s="3">
        <v>7771.202127052863</v>
      </c>
      <c r="AP1807" s="3">
        <v>29700</v>
      </c>
      <c r="AQ1807" s="3">
        <v>2524.5</v>
      </c>
      <c r="AR1807" s="3">
        <f t="shared" si="421"/>
        <v>131421.60950414537</v>
      </c>
      <c r="AS1807" s="24">
        <f t="shared" si="423"/>
        <v>121125.9073770925</v>
      </c>
      <c r="AT1807" t="s">
        <v>134</v>
      </c>
      <c r="AU1807" t="s">
        <v>134</v>
      </c>
      <c r="AV1807" t="s">
        <v>135</v>
      </c>
      <c r="AW1807">
        <v>90129</v>
      </c>
      <c r="BE1807">
        <v>1</v>
      </c>
    </row>
    <row r="1808" spans="2:57" x14ac:dyDescent="0.2">
      <c r="C1808" t="s">
        <v>4803</v>
      </c>
      <c r="E1808" t="s">
        <v>684</v>
      </c>
      <c r="F1808" t="s">
        <v>685</v>
      </c>
      <c r="G1808" t="s">
        <v>686</v>
      </c>
      <c r="J1808" t="s">
        <v>4708</v>
      </c>
      <c r="L1808" t="s">
        <v>4703</v>
      </c>
      <c r="M1808" t="s">
        <v>293</v>
      </c>
      <c r="N1808" t="s">
        <v>4668</v>
      </c>
      <c r="O1808" t="s">
        <v>98</v>
      </c>
      <c r="P1808" t="s">
        <v>4804</v>
      </c>
      <c r="Q1808">
        <v>28</v>
      </c>
      <c r="S1808" s="3">
        <v>57799.083333333328</v>
      </c>
      <c r="W1808" s="3">
        <v>1269.2107371794871</v>
      </c>
      <c r="X1808" s="3">
        <v>733.32175925925924</v>
      </c>
      <c r="Y1808" s="22">
        <v>131.99791666666667</v>
      </c>
      <c r="Z1808" s="32">
        <v>75</v>
      </c>
      <c r="AB1808" s="3">
        <v>0</v>
      </c>
      <c r="AC1808" s="3">
        <v>4460.3751415326506</v>
      </c>
      <c r="AD1808" s="3">
        <f t="shared" si="417"/>
        <v>64468.988887971391</v>
      </c>
      <c r="AE1808" s="3">
        <v>5687.5</v>
      </c>
      <c r="AG1808" s="3">
        <f t="shared" si="419"/>
        <v>70156.488887971384</v>
      </c>
      <c r="AJ1808" s="3">
        <v>6107.1873780099913</v>
      </c>
      <c r="AK1808" t="s">
        <v>266</v>
      </c>
      <c r="AL1808" t="s">
        <v>267</v>
      </c>
      <c r="AM1808">
        <v>8.5000000000000006E-2</v>
      </c>
      <c r="AN1808" s="3">
        <f t="shared" si="420"/>
        <v>76263.676265981368</v>
      </c>
      <c r="AO1808" s="3">
        <v>6482.4124826084171</v>
      </c>
      <c r="AP1808" s="3">
        <v>29700</v>
      </c>
      <c r="AQ1808" s="3">
        <v>2524.5</v>
      </c>
      <c r="AR1808" s="3">
        <f t="shared" si="421"/>
        <v>114970.58874858978</v>
      </c>
      <c r="AS1808" s="24">
        <f t="shared" si="423"/>
        <v>105963.67626598137</v>
      </c>
      <c r="AT1808" t="s">
        <v>134</v>
      </c>
      <c r="AU1808" t="s">
        <v>134</v>
      </c>
      <c r="AV1808" t="s">
        <v>135</v>
      </c>
      <c r="AW1808">
        <v>90129</v>
      </c>
      <c r="BE1808">
        <v>1</v>
      </c>
    </row>
    <row r="1809" spans="2:57" x14ac:dyDescent="0.2">
      <c r="C1809" t="s">
        <v>4803</v>
      </c>
      <c r="E1809" t="s">
        <v>687</v>
      </c>
      <c r="F1809" t="s">
        <v>688</v>
      </c>
      <c r="G1809" t="s">
        <v>689</v>
      </c>
      <c r="J1809" t="s">
        <v>4778</v>
      </c>
      <c r="L1809" t="s">
        <v>4667</v>
      </c>
      <c r="M1809" t="s">
        <v>3984</v>
      </c>
      <c r="N1809" t="s">
        <v>4668</v>
      </c>
      <c r="O1809" t="s">
        <v>98</v>
      </c>
      <c r="P1809" t="s">
        <v>4804</v>
      </c>
      <c r="Q1809">
        <v>28</v>
      </c>
      <c r="S1809" s="3">
        <v>56493.666666666664</v>
      </c>
      <c r="W1809" s="3">
        <v>1237.8285256410256</v>
      </c>
      <c r="X1809" s="3">
        <v>715.18981481481489</v>
      </c>
      <c r="Y1809" s="22">
        <v>128.73416666666665</v>
      </c>
      <c r="Z1809" s="32">
        <v>75</v>
      </c>
      <c r="AB1809" s="3">
        <v>0</v>
      </c>
      <c r="AC1809" s="3">
        <v>4460.3751415326506</v>
      </c>
      <c r="AD1809" s="3">
        <f t="shared" si="417"/>
        <v>63110.794315321822</v>
      </c>
      <c r="AE1809" s="3">
        <v>4154.166666666667</v>
      </c>
      <c r="AG1809" s="3">
        <f t="shared" si="419"/>
        <v>67264.960981988494</v>
      </c>
      <c r="AM1809">
        <v>0.05</v>
      </c>
      <c r="AN1809" s="3">
        <f t="shared" si="420"/>
        <v>67264.960981988494</v>
      </c>
      <c r="AO1809" s="3">
        <v>3363.2480490994249</v>
      </c>
      <c r="AP1809" s="3">
        <v>29700</v>
      </c>
      <c r="AQ1809" s="3">
        <v>1485</v>
      </c>
      <c r="AR1809" s="3">
        <f t="shared" si="421"/>
        <v>101813.20903108791</v>
      </c>
      <c r="AS1809" s="24">
        <f t="shared" si="423"/>
        <v>96964.960981988494</v>
      </c>
      <c r="AT1809" t="s">
        <v>134</v>
      </c>
      <c r="AU1809" t="s">
        <v>134</v>
      </c>
      <c r="AV1809" t="s">
        <v>135</v>
      </c>
      <c r="AW1809">
        <v>89079</v>
      </c>
      <c r="BE1809">
        <v>1</v>
      </c>
    </row>
    <row r="1810" spans="2:57" x14ac:dyDescent="0.2">
      <c r="C1810" t="s">
        <v>4803</v>
      </c>
      <c r="E1810" t="s">
        <v>690</v>
      </c>
      <c r="F1810" t="s">
        <v>691</v>
      </c>
      <c r="G1810" t="s">
        <v>692</v>
      </c>
      <c r="J1810" t="s">
        <v>4702</v>
      </c>
      <c r="L1810" t="s">
        <v>4703</v>
      </c>
      <c r="M1810" t="s">
        <v>293</v>
      </c>
      <c r="N1810" t="s">
        <v>4668</v>
      </c>
      <c r="O1810" t="s">
        <v>98</v>
      </c>
      <c r="P1810" t="s">
        <v>4804</v>
      </c>
      <c r="Q1810">
        <v>28</v>
      </c>
      <c r="S1810" s="3">
        <v>89363.416666666672</v>
      </c>
      <c r="W1810" s="3">
        <v>2027.96875</v>
      </c>
      <c r="X1810" s="3">
        <v>1025.2508680555554</v>
      </c>
      <c r="Y1810" s="22">
        <v>210.90875</v>
      </c>
      <c r="Z1810" s="32">
        <v>75</v>
      </c>
      <c r="AB1810" s="3">
        <v>0</v>
      </c>
      <c r="AC1810" s="3">
        <v>4460.3751415326506</v>
      </c>
      <c r="AD1810" s="3">
        <f t="shared" si="417"/>
        <v>97162.920176254891</v>
      </c>
      <c r="AE1810" s="3">
        <v>5687.5</v>
      </c>
      <c r="AG1810" s="3">
        <f t="shared" si="419"/>
        <v>102850.42017625489</v>
      </c>
      <c r="AJ1810" s="3">
        <v>18525.414448346986</v>
      </c>
      <c r="AK1810" t="s">
        <v>361</v>
      </c>
      <c r="AL1810" t="s">
        <v>362</v>
      </c>
      <c r="AM1810">
        <v>8.5000000000000006E-2</v>
      </c>
      <c r="AN1810" s="3">
        <f t="shared" si="420"/>
        <v>121375.83462460188</v>
      </c>
      <c r="AO1810" s="3">
        <v>10316.945943091161</v>
      </c>
      <c r="AP1810" s="3">
        <v>29700</v>
      </c>
      <c r="AQ1810" s="3">
        <v>2524.5</v>
      </c>
      <c r="AR1810" s="3">
        <f t="shared" si="421"/>
        <v>163917.28056769303</v>
      </c>
      <c r="AS1810" s="24">
        <f t="shared" si="423"/>
        <v>151075.83462460188</v>
      </c>
      <c r="AT1810" t="s">
        <v>134</v>
      </c>
      <c r="AU1810" t="s">
        <v>134</v>
      </c>
      <c r="AV1810" t="s">
        <v>135</v>
      </c>
      <c r="AW1810">
        <v>90135</v>
      </c>
      <c r="BE1810">
        <v>1</v>
      </c>
    </row>
    <row r="1811" spans="2:57" x14ac:dyDescent="0.2">
      <c r="B1811">
        <f>+COUNTIF(F1811:F4969,F1811)</f>
        <v>1</v>
      </c>
      <c r="C1811" t="s">
        <v>4803</v>
      </c>
      <c r="E1811" t="s">
        <v>4842</v>
      </c>
      <c r="F1811" t="s">
        <v>4843</v>
      </c>
      <c r="G1811" t="s">
        <v>4844</v>
      </c>
      <c r="J1811" t="s">
        <v>4702</v>
      </c>
      <c r="L1811" t="s">
        <v>4703</v>
      </c>
      <c r="M1811" t="s">
        <v>293</v>
      </c>
      <c r="N1811" t="s">
        <v>4668</v>
      </c>
      <c r="O1811" t="s">
        <v>98</v>
      </c>
      <c r="P1811" t="s">
        <v>4814</v>
      </c>
      <c r="Q1811">
        <v>28</v>
      </c>
      <c r="S1811" s="3">
        <v>80915.916666666672</v>
      </c>
      <c r="W1811" s="3">
        <v>1824.9038461538464</v>
      </c>
      <c r="X1811" s="3">
        <v>1054.3888888888889</v>
      </c>
      <c r="Y1811" s="22">
        <v>189.79</v>
      </c>
      <c r="Z1811" s="32">
        <v>75</v>
      </c>
      <c r="AB1811" s="3">
        <v>0</v>
      </c>
      <c r="AC1811" s="3">
        <v>4460.3751415326506</v>
      </c>
      <c r="AD1811" s="3">
        <f t="shared" si="417"/>
        <v>88520.374543242055</v>
      </c>
      <c r="AE1811" s="3">
        <v>5687.5</v>
      </c>
      <c r="AG1811" s="3">
        <f t="shared" si="419"/>
        <v>94207.874543242055</v>
      </c>
      <c r="AJ1811" s="3">
        <v>8123.3279313761932</v>
      </c>
      <c r="AK1811" t="s">
        <v>523</v>
      </c>
      <c r="AL1811" t="s">
        <v>524</v>
      </c>
      <c r="AM1811">
        <v>8.5000000000000006E-2</v>
      </c>
      <c r="AN1811" s="3">
        <f t="shared" si="420"/>
        <v>102331.20247461824</v>
      </c>
      <c r="AO1811" s="3">
        <v>8698.1522103425505</v>
      </c>
      <c r="AP1811" s="3">
        <v>29700</v>
      </c>
      <c r="AQ1811" s="3">
        <v>2524.5</v>
      </c>
      <c r="AR1811" s="3">
        <f t="shared" si="421"/>
        <v>143253.8546849608</v>
      </c>
      <c r="AS1811" s="24">
        <f t="shared" si="423"/>
        <v>132031.20247461824</v>
      </c>
      <c r="AT1811" t="s">
        <v>141</v>
      </c>
      <c r="AU1811" t="s">
        <v>141</v>
      </c>
      <c r="AV1811" t="s">
        <v>142</v>
      </c>
      <c r="AW1811">
        <v>1208</v>
      </c>
      <c r="BE1811">
        <v>1</v>
      </c>
    </row>
    <row r="1812" spans="2:57" x14ac:dyDescent="0.2">
      <c r="C1812" t="s">
        <v>4803</v>
      </c>
      <c r="E1812" t="s">
        <v>4845</v>
      </c>
      <c r="F1812" t="s">
        <v>4846</v>
      </c>
      <c r="G1812" t="s">
        <v>4847</v>
      </c>
      <c r="J1812" t="s">
        <v>4697</v>
      </c>
      <c r="L1812" t="s">
        <v>4667</v>
      </c>
      <c r="M1812" t="s">
        <v>3984</v>
      </c>
      <c r="N1812" t="s">
        <v>4668</v>
      </c>
      <c r="O1812" t="s">
        <v>98</v>
      </c>
      <c r="P1812" t="s">
        <v>4814</v>
      </c>
      <c r="Q1812">
        <v>16</v>
      </c>
      <c r="S1812" s="3">
        <v>73353.28571428571</v>
      </c>
      <c r="W1812" s="3">
        <v>2965.5849358974356</v>
      </c>
      <c r="X1812" s="3">
        <v>1713.4490740740739</v>
      </c>
      <c r="Y1812" s="22">
        <v>308.42083333333335</v>
      </c>
      <c r="Z1812" s="32">
        <v>75</v>
      </c>
      <c r="AB1812" s="3">
        <v>0</v>
      </c>
      <c r="AC1812" s="3">
        <v>4460.3751415326506</v>
      </c>
      <c r="AD1812" s="3">
        <f t="shared" si="417"/>
        <v>82876.115699123213</v>
      </c>
      <c r="AE1812" s="3">
        <v>4154.166666666667</v>
      </c>
      <c r="AG1812" s="3">
        <f t="shared" si="419"/>
        <v>87030.282365789884</v>
      </c>
      <c r="AJ1812" s="3">
        <v>6263.2559860715419</v>
      </c>
      <c r="AK1812" t="s">
        <v>229</v>
      </c>
      <c r="AL1812" t="s">
        <v>230</v>
      </c>
      <c r="AM1812">
        <v>0.05</v>
      </c>
      <c r="AN1812" s="3">
        <f t="shared" si="420"/>
        <v>93293.538351861425</v>
      </c>
      <c r="AO1812" s="3">
        <v>4664.6769175930713</v>
      </c>
      <c r="AP1812" s="3">
        <v>29700</v>
      </c>
      <c r="AQ1812" s="3">
        <v>1485</v>
      </c>
      <c r="AR1812" s="3">
        <f t="shared" si="421"/>
        <v>129143.21526945449</v>
      </c>
      <c r="AS1812" s="24">
        <f t="shared" si="423"/>
        <v>122993.53835186143</v>
      </c>
      <c r="AT1812" t="s">
        <v>225</v>
      </c>
      <c r="AU1812" t="s">
        <v>225</v>
      </c>
      <c r="AV1812" t="s">
        <v>156</v>
      </c>
      <c r="AW1812" t="s">
        <v>4825</v>
      </c>
      <c r="BE1812">
        <v>1</v>
      </c>
    </row>
    <row r="1813" spans="2:57" x14ac:dyDescent="0.2">
      <c r="B1813">
        <f t="shared" ref="B1813:B1814" si="424">+COUNTIF(F1813:F4971,F1813)</f>
        <v>1</v>
      </c>
      <c r="C1813" t="s">
        <v>4803</v>
      </c>
      <c r="E1813" t="s">
        <v>693</v>
      </c>
      <c r="F1813" t="s">
        <v>694</v>
      </c>
      <c r="G1813" t="s">
        <v>695</v>
      </c>
      <c r="J1813" t="s">
        <v>4708</v>
      </c>
      <c r="L1813" t="s">
        <v>4667</v>
      </c>
      <c r="M1813" t="s">
        <v>3984</v>
      </c>
      <c r="N1813" t="s">
        <v>4668</v>
      </c>
      <c r="O1813" t="s">
        <v>98</v>
      </c>
      <c r="P1813" t="s">
        <v>4804</v>
      </c>
      <c r="Q1813">
        <v>28</v>
      </c>
      <c r="S1813" s="3">
        <v>57150.75</v>
      </c>
      <c r="W1813" s="3">
        <v>1253.6258012820513</v>
      </c>
      <c r="X1813" s="3">
        <v>724.31712962962968</v>
      </c>
      <c r="Y1813" s="22">
        <v>130.37708333333333</v>
      </c>
      <c r="Z1813" s="32">
        <v>75</v>
      </c>
      <c r="AB1813" s="3">
        <v>0</v>
      </c>
      <c r="AC1813" s="3">
        <v>4460.3751415326506</v>
      </c>
      <c r="AD1813" s="3">
        <f t="shared" si="417"/>
        <v>63794.445155777663</v>
      </c>
      <c r="AE1813" s="3">
        <v>4154.166666666667</v>
      </c>
      <c r="AG1813" s="3">
        <f t="shared" si="419"/>
        <v>67948.611822444334</v>
      </c>
      <c r="AM1813">
        <v>0.05</v>
      </c>
      <c r="AN1813" s="3">
        <f t="shared" si="420"/>
        <v>67948.611822444334</v>
      </c>
      <c r="AO1813" s="3">
        <v>3397.4305911222168</v>
      </c>
      <c r="AP1813" s="3">
        <v>29700</v>
      </c>
      <c r="AQ1813" s="3">
        <v>1485</v>
      </c>
      <c r="AR1813" s="3">
        <f t="shared" si="421"/>
        <v>102531.04241356655</v>
      </c>
      <c r="AS1813" s="24">
        <f t="shared" si="423"/>
        <v>97648.611822444334</v>
      </c>
      <c r="AT1813" t="s">
        <v>141</v>
      </c>
      <c r="AU1813" t="s">
        <v>141</v>
      </c>
      <c r="AV1813" t="s">
        <v>142</v>
      </c>
      <c r="AW1813">
        <v>2670</v>
      </c>
      <c r="BE1813">
        <v>1</v>
      </c>
    </row>
    <row r="1814" spans="2:57" x14ac:dyDescent="0.2">
      <c r="B1814">
        <f t="shared" si="424"/>
        <v>1</v>
      </c>
      <c r="C1814" t="s">
        <v>4803</v>
      </c>
      <c r="E1814" t="s">
        <v>696</v>
      </c>
      <c r="F1814" t="s">
        <v>697</v>
      </c>
      <c r="G1814" t="s">
        <v>698</v>
      </c>
      <c r="J1814" t="s">
        <v>4778</v>
      </c>
      <c r="L1814" t="s">
        <v>4667</v>
      </c>
      <c r="M1814" t="s">
        <v>3984</v>
      </c>
      <c r="N1814" t="s">
        <v>4668</v>
      </c>
      <c r="O1814" t="s">
        <v>98</v>
      </c>
      <c r="P1814" t="s">
        <v>4804</v>
      </c>
      <c r="Q1814">
        <v>28</v>
      </c>
      <c r="S1814" s="3">
        <v>60174.250000000007</v>
      </c>
      <c r="W1814" s="3">
        <v>1326.3060897435898</v>
      </c>
      <c r="X1814" s="3">
        <v>766.31018518518533</v>
      </c>
      <c r="Y1814" s="22">
        <v>137.93583333333333</v>
      </c>
      <c r="Z1814" s="32">
        <v>75</v>
      </c>
      <c r="AB1814" s="3">
        <v>0</v>
      </c>
      <c r="AC1814" s="3">
        <v>4460.3751415326506</v>
      </c>
      <c r="AD1814" s="3">
        <f t="shared" si="417"/>
        <v>66940.177249794768</v>
      </c>
      <c r="AE1814" s="3">
        <v>4154.166666666667</v>
      </c>
      <c r="AG1814" s="3">
        <f t="shared" si="419"/>
        <v>71094.343916461439</v>
      </c>
      <c r="AM1814">
        <v>0.05</v>
      </c>
      <c r="AN1814" s="3">
        <f t="shared" si="420"/>
        <v>71094.343916461439</v>
      </c>
      <c r="AO1814" s="3">
        <v>3554.717195823072</v>
      </c>
      <c r="AP1814" s="3">
        <v>29700</v>
      </c>
      <c r="AQ1814" s="3">
        <v>1485</v>
      </c>
      <c r="AR1814" s="3">
        <f t="shared" si="421"/>
        <v>105834.06111228451</v>
      </c>
      <c r="AS1814" s="24">
        <f t="shared" si="423"/>
        <v>100794.34391646144</v>
      </c>
      <c r="AT1814" t="s">
        <v>141</v>
      </c>
      <c r="AU1814" t="s">
        <v>141</v>
      </c>
      <c r="AV1814" t="s">
        <v>142</v>
      </c>
      <c r="AW1814">
        <v>2933</v>
      </c>
      <c r="BE1814">
        <v>1</v>
      </c>
    </row>
    <row r="1815" spans="2:57" x14ac:dyDescent="0.2">
      <c r="C1815" t="s">
        <v>4803</v>
      </c>
      <c r="E1815" t="s">
        <v>699</v>
      </c>
      <c r="F1815" t="s">
        <v>700</v>
      </c>
      <c r="G1815" t="s">
        <v>701</v>
      </c>
      <c r="J1815" t="s">
        <v>4778</v>
      </c>
      <c r="L1815" t="s">
        <v>4667</v>
      </c>
      <c r="M1815" t="s">
        <v>3984</v>
      </c>
      <c r="N1815" t="s">
        <v>4668</v>
      </c>
      <c r="O1815" t="s">
        <v>98</v>
      </c>
      <c r="P1815" t="s">
        <v>4804</v>
      </c>
      <c r="Q1815">
        <v>28</v>
      </c>
      <c r="S1815" s="3">
        <v>45996.25</v>
      </c>
      <c r="W1815" s="3">
        <v>1010.0961538461538</v>
      </c>
      <c r="X1815" s="3">
        <v>583.6111111111112</v>
      </c>
      <c r="Y1815" s="22">
        <v>105.05</v>
      </c>
      <c r="Z1815" s="32">
        <v>75</v>
      </c>
      <c r="AB1815" s="3">
        <v>3559.0021656780445</v>
      </c>
      <c r="AC1815" s="3">
        <v>4460.3751415326506</v>
      </c>
      <c r="AD1815" s="3">
        <f t="shared" si="417"/>
        <v>55789.384572167961</v>
      </c>
      <c r="AE1815" s="3">
        <v>4154.166666666667</v>
      </c>
      <c r="AG1815" s="3">
        <f t="shared" si="419"/>
        <v>59943.551238834625</v>
      </c>
      <c r="AM1815">
        <v>0.05</v>
      </c>
      <c r="AN1815" s="3">
        <f t="shared" si="420"/>
        <v>59943.551238834625</v>
      </c>
      <c r="AO1815" s="3">
        <v>2997.1775619417313</v>
      </c>
      <c r="AP1815" s="3">
        <v>29700</v>
      </c>
      <c r="AQ1815" s="3">
        <v>1485</v>
      </c>
      <c r="AR1815" s="3">
        <f t="shared" si="421"/>
        <v>94125.728800776356</v>
      </c>
      <c r="AS1815" s="24">
        <f t="shared" si="423"/>
        <v>89643.551238834625</v>
      </c>
      <c r="AT1815" t="s">
        <v>134</v>
      </c>
      <c r="AU1815" t="s">
        <v>134</v>
      </c>
      <c r="AV1815" t="s">
        <v>135</v>
      </c>
      <c r="AW1815">
        <v>34766</v>
      </c>
      <c r="BE1815">
        <v>1</v>
      </c>
    </row>
    <row r="1816" spans="2:57" x14ac:dyDescent="0.2">
      <c r="C1816" t="s">
        <v>4803</v>
      </c>
      <c r="E1816" t="s">
        <v>702</v>
      </c>
      <c r="F1816" t="s">
        <v>703</v>
      </c>
      <c r="G1816" t="s">
        <v>704</v>
      </c>
      <c r="J1816" t="s">
        <v>4697</v>
      </c>
      <c r="L1816" t="s">
        <v>4703</v>
      </c>
      <c r="M1816" t="s">
        <v>293</v>
      </c>
      <c r="N1816" t="s">
        <v>4668</v>
      </c>
      <c r="O1816" t="s">
        <v>98</v>
      </c>
      <c r="P1816" t="s">
        <v>4804</v>
      </c>
      <c r="Q1816">
        <v>28</v>
      </c>
      <c r="S1816" s="3">
        <v>100146.08333333333</v>
      </c>
      <c r="W1816" s="3">
        <v>2287.1674679487178</v>
      </c>
      <c r="X1816" s="3">
        <v>1321.4745370370372</v>
      </c>
      <c r="Y1816" s="22">
        <v>237.86541666666668</v>
      </c>
      <c r="Z1816" s="32">
        <v>75</v>
      </c>
      <c r="AB1816" s="3">
        <v>0</v>
      </c>
      <c r="AC1816" s="3">
        <v>4460.3751415326506</v>
      </c>
      <c r="AD1816" s="3">
        <f t="shared" si="417"/>
        <v>108527.96589651841</v>
      </c>
      <c r="AE1816" s="3">
        <v>5687.5</v>
      </c>
      <c r="AG1816" s="3">
        <f t="shared" si="419"/>
        <v>114215.46589651841</v>
      </c>
      <c r="AJ1816" s="3">
        <v>6107.1873780099913</v>
      </c>
      <c r="AK1816" t="s">
        <v>266</v>
      </c>
      <c r="AL1816" t="s">
        <v>267</v>
      </c>
      <c r="AM1816">
        <v>8.5000000000000006E-2</v>
      </c>
      <c r="AN1816" s="3">
        <f t="shared" si="420"/>
        <v>120322.65327452839</v>
      </c>
      <c r="AO1816" s="3">
        <v>10227.425528334914</v>
      </c>
      <c r="AP1816" s="3">
        <v>29700</v>
      </c>
      <c r="AQ1816" s="3">
        <v>2524.5</v>
      </c>
      <c r="AR1816" s="3">
        <f t="shared" si="421"/>
        <v>162774.57880286331</v>
      </c>
      <c r="AS1816" s="24">
        <f t="shared" si="423"/>
        <v>150022.65327452839</v>
      </c>
      <c r="AT1816" t="s">
        <v>134</v>
      </c>
      <c r="AU1816" t="s">
        <v>134</v>
      </c>
      <c r="AV1816" t="s">
        <v>135</v>
      </c>
      <c r="AW1816">
        <v>90389</v>
      </c>
      <c r="BE1816">
        <v>1</v>
      </c>
    </row>
    <row r="1817" spans="2:57" x14ac:dyDescent="0.2">
      <c r="C1817" t="s">
        <v>4803</v>
      </c>
      <c r="E1817" t="s">
        <v>705</v>
      </c>
      <c r="F1817" t="s">
        <v>706</v>
      </c>
      <c r="G1817" t="s">
        <v>707</v>
      </c>
      <c r="J1817" t="s">
        <v>4702</v>
      </c>
      <c r="L1817" t="s">
        <v>4703</v>
      </c>
      <c r="M1817" t="s">
        <v>293</v>
      </c>
      <c r="N1817" t="s">
        <v>4668</v>
      </c>
      <c r="O1817" t="s">
        <v>98</v>
      </c>
      <c r="P1817" t="s">
        <v>4804</v>
      </c>
      <c r="Q1817">
        <v>28</v>
      </c>
      <c r="S1817" s="3">
        <v>90313.833333333328</v>
      </c>
      <c r="W1817" s="3">
        <v>2050.8133012820513</v>
      </c>
      <c r="X1817" s="3">
        <v>1184.9143518518517</v>
      </c>
      <c r="Y1817" s="22">
        <v>213.28458333333333</v>
      </c>
      <c r="Z1817" s="32">
        <v>75</v>
      </c>
      <c r="AB1817" s="3">
        <v>8740.7617954994457</v>
      </c>
      <c r="AC1817" s="3">
        <v>4460.3751415326506</v>
      </c>
      <c r="AD1817" s="3">
        <f t="shared" si="417"/>
        <v>107038.98250683266</v>
      </c>
      <c r="AE1817" s="3">
        <v>5687.5</v>
      </c>
      <c r="AG1817" s="3">
        <f t="shared" si="419"/>
        <v>112726.48250683266</v>
      </c>
      <c r="AJ1817" s="3">
        <v>8123.3279313761932</v>
      </c>
      <c r="AK1817" t="s">
        <v>523</v>
      </c>
      <c r="AL1817" t="s">
        <v>524</v>
      </c>
      <c r="AM1817">
        <v>8.5000000000000006E-2</v>
      </c>
      <c r="AN1817" s="3">
        <f t="shared" si="420"/>
        <v>120849.81043820885</v>
      </c>
      <c r="AO1817" s="3">
        <v>10272.233887247752</v>
      </c>
      <c r="AP1817" s="3">
        <v>29700</v>
      </c>
      <c r="AQ1817" s="3">
        <v>2524.5</v>
      </c>
      <c r="AR1817" s="3">
        <f t="shared" si="421"/>
        <v>163346.54432545661</v>
      </c>
      <c r="AS1817" s="24">
        <f t="shared" si="423"/>
        <v>150549.81043820886</v>
      </c>
      <c r="AT1817" t="s">
        <v>134</v>
      </c>
      <c r="AU1817" t="s">
        <v>134</v>
      </c>
      <c r="AV1817" t="s">
        <v>135</v>
      </c>
      <c r="AW1817">
        <v>94651</v>
      </c>
      <c r="BE1817">
        <v>1</v>
      </c>
    </row>
    <row r="1818" spans="2:57" x14ac:dyDescent="0.2">
      <c r="C1818" t="s">
        <v>4803</v>
      </c>
      <c r="E1818" t="s">
        <v>708</v>
      </c>
      <c r="F1818" t="s">
        <v>709</v>
      </c>
      <c r="G1818" t="s">
        <v>710</v>
      </c>
      <c r="J1818" t="s">
        <v>151</v>
      </c>
      <c r="L1818" t="s">
        <v>4691</v>
      </c>
      <c r="M1818" t="s">
        <v>4444</v>
      </c>
      <c r="N1818" t="s">
        <v>4668</v>
      </c>
      <c r="O1818" t="s">
        <v>98</v>
      </c>
      <c r="P1818" t="s">
        <v>4804</v>
      </c>
      <c r="Q1818">
        <v>28</v>
      </c>
      <c r="S1818" s="3">
        <v>242630.08333333337</v>
      </c>
      <c r="W1818" s="3">
        <v>5712.2636217948711</v>
      </c>
      <c r="X1818" s="3">
        <v>3300.4189814814813</v>
      </c>
      <c r="Y1818" s="22">
        <v>594.07541666666668</v>
      </c>
      <c r="Z1818" s="32">
        <v>75</v>
      </c>
      <c r="AB1818" s="3">
        <v>16782.836349492725</v>
      </c>
      <c r="AC1818" s="3">
        <v>4460.3751415326506</v>
      </c>
      <c r="AD1818" s="3">
        <f t="shared" si="417"/>
        <v>273555.05284430174</v>
      </c>
      <c r="AE1818" s="3">
        <v>7046.666666666667</v>
      </c>
      <c r="AG1818" s="3">
        <f t="shared" si="419"/>
        <v>280601.71951096843</v>
      </c>
      <c r="AM1818">
        <v>0.1</v>
      </c>
      <c r="AN1818" s="3">
        <f t="shared" si="420"/>
        <v>280601.71951096843</v>
      </c>
      <c r="AO1818" s="3">
        <v>28060.171951096851</v>
      </c>
      <c r="AP1818" s="3">
        <v>29700</v>
      </c>
      <c r="AQ1818" s="3">
        <v>2970</v>
      </c>
      <c r="AR1818" s="3">
        <f t="shared" si="421"/>
        <v>341331.89146206528</v>
      </c>
      <c r="AS1818" s="24">
        <f t="shared" si="423"/>
        <v>310301.71951096843</v>
      </c>
      <c r="AT1818" t="s">
        <v>134</v>
      </c>
      <c r="AU1818" t="s">
        <v>134</v>
      </c>
      <c r="AV1818" t="s">
        <v>135</v>
      </c>
      <c r="AW1818">
        <v>90292</v>
      </c>
      <c r="BE1818">
        <v>1</v>
      </c>
    </row>
    <row r="1819" spans="2:57" x14ac:dyDescent="0.2">
      <c r="C1819" t="s">
        <v>4803</v>
      </c>
      <c r="E1819" t="s">
        <v>711</v>
      </c>
      <c r="F1819" t="s">
        <v>712</v>
      </c>
      <c r="G1819" t="s">
        <v>713</v>
      </c>
      <c r="J1819" t="s">
        <v>151</v>
      </c>
      <c r="L1819" t="s">
        <v>4691</v>
      </c>
      <c r="M1819" t="s">
        <v>4444</v>
      </c>
      <c r="N1819" t="s">
        <v>4668</v>
      </c>
      <c r="O1819" t="s">
        <v>98</v>
      </c>
      <c r="P1819" t="s">
        <v>4804</v>
      </c>
      <c r="Q1819">
        <v>28</v>
      </c>
      <c r="S1819" s="3">
        <v>178725.83333333334</v>
      </c>
      <c r="W1819" s="3">
        <v>4176.1017628205127</v>
      </c>
      <c r="X1819" s="3">
        <v>2412.8587962962965</v>
      </c>
      <c r="Y1819" s="22">
        <v>434.31458333333336</v>
      </c>
      <c r="Z1819" s="32">
        <v>75</v>
      </c>
      <c r="AB1819" s="3">
        <v>17797.059764582322</v>
      </c>
      <c r="AC1819" s="3">
        <v>4460.3751415326506</v>
      </c>
      <c r="AD1819" s="3">
        <f t="shared" si="417"/>
        <v>208081.54338189843</v>
      </c>
      <c r="AE1819" s="3">
        <v>7046.666666666667</v>
      </c>
      <c r="AG1819" s="3">
        <f t="shared" si="419"/>
        <v>215128.21004856509</v>
      </c>
      <c r="AM1819">
        <v>0.1</v>
      </c>
      <c r="AN1819" s="3">
        <f t="shared" si="420"/>
        <v>215128.21004856509</v>
      </c>
      <c r="AO1819" s="3">
        <v>21512.821004856509</v>
      </c>
      <c r="AP1819" s="3">
        <v>29700</v>
      </c>
      <c r="AQ1819" s="3">
        <v>2970</v>
      </c>
      <c r="AR1819" s="3">
        <f t="shared" si="421"/>
        <v>269311.03105342161</v>
      </c>
      <c r="AS1819" s="24">
        <f t="shared" si="423"/>
        <v>244828.21004856509</v>
      </c>
      <c r="AT1819" t="s">
        <v>134</v>
      </c>
      <c r="AU1819" t="s">
        <v>134</v>
      </c>
      <c r="AV1819" t="s">
        <v>135</v>
      </c>
      <c r="AW1819">
        <v>90292</v>
      </c>
      <c r="BE1819">
        <v>1</v>
      </c>
    </row>
    <row r="1820" spans="2:57" x14ac:dyDescent="0.2">
      <c r="C1820" t="s">
        <v>4803</v>
      </c>
      <c r="E1820" t="s">
        <v>714</v>
      </c>
      <c r="F1820" t="s">
        <v>715</v>
      </c>
      <c r="G1820" t="s">
        <v>716</v>
      </c>
      <c r="J1820" t="s">
        <v>4702</v>
      </c>
      <c r="L1820" t="s">
        <v>4703</v>
      </c>
      <c r="M1820" t="s">
        <v>293</v>
      </c>
      <c r="N1820" t="s">
        <v>4668</v>
      </c>
      <c r="O1820" t="s">
        <v>98</v>
      </c>
      <c r="P1820" t="s">
        <v>4804</v>
      </c>
      <c r="Q1820">
        <v>28</v>
      </c>
      <c r="S1820" s="3">
        <v>77397.166666666672</v>
      </c>
      <c r="W1820" s="3">
        <v>1740.3165064102566</v>
      </c>
      <c r="X1820" s="3">
        <v>1005.5162037037038</v>
      </c>
      <c r="Y1820" s="22">
        <v>180.99291666666667</v>
      </c>
      <c r="Z1820" s="32">
        <v>75</v>
      </c>
      <c r="AB1820" s="3">
        <v>0</v>
      </c>
      <c r="AC1820" s="3">
        <v>4460.3751415326506</v>
      </c>
      <c r="AD1820" s="3">
        <f t="shared" si="417"/>
        <v>84859.367434979955</v>
      </c>
      <c r="AE1820" s="3">
        <v>5687.5</v>
      </c>
      <c r="AG1820" s="3">
        <f t="shared" si="419"/>
        <v>90546.867434979955</v>
      </c>
      <c r="AJ1820" s="3">
        <v>6263.2559860715419</v>
      </c>
      <c r="AK1820" t="s">
        <v>229</v>
      </c>
      <c r="AL1820" t="s">
        <v>230</v>
      </c>
      <c r="AM1820">
        <v>8.5000000000000006E-2</v>
      </c>
      <c r="AN1820" s="3">
        <f t="shared" si="420"/>
        <v>96810.123421051496</v>
      </c>
      <c r="AO1820" s="3">
        <v>8228.8604907893769</v>
      </c>
      <c r="AP1820" s="3">
        <v>29700</v>
      </c>
      <c r="AQ1820" s="3">
        <v>2524.5</v>
      </c>
      <c r="AR1820" s="3">
        <f t="shared" si="421"/>
        <v>137263.48391184089</v>
      </c>
      <c r="AS1820" s="24">
        <f t="shared" si="423"/>
        <v>126510.1234210515</v>
      </c>
      <c r="AT1820" t="s">
        <v>134</v>
      </c>
      <c r="AU1820" t="s">
        <v>134</v>
      </c>
      <c r="AV1820" t="s">
        <v>135</v>
      </c>
      <c r="AW1820">
        <v>90264</v>
      </c>
      <c r="BE1820">
        <v>1</v>
      </c>
    </row>
    <row r="1821" spans="2:57" x14ac:dyDescent="0.2">
      <c r="C1821" t="s">
        <v>4803</v>
      </c>
      <c r="E1821" t="s">
        <v>717</v>
      </c>
      <c r="F1821" t="s">
        <v>718</v>
      </c>
      <c r="G1821" t="s">
        <v>719</v>
      </c>
      <c r="J1821" t="s">
        <v>4702</v>
      </c>
      <c r="L1821" t="s">
        <v>4703</v>
      </c>
      <c r="M1821" t="s">
        <v>293</v>
      </c>
      <c r="N1821" t="s">
        <v>4668</v>
      </c>
      <c r="O1821" t="s">
        <v>98</v>
      </c>
      <c r="P1821" t="s">
        <v>4804</v>
      </c>
      <c r="Q1821">
        <v>28</v>
      </c>
      <c r="S1821" s="3">
        <v>73358.083333333328</v>
      </c>
      <c r="W1821" s="3">
        <v>1643.2251602564102</v>
      </c>
      <c r="X1821" s="3">
        <v>949.41898148148164</v>
      </c>
      <c r="Y1821" s="22">
        <v>170.89541666666668</v>
      </c>
      <c r="Z1821" s="32">
        <v>75</v>
      </c>
      <c r="AB1821" s="3">
        <v>4097.8723842003965</v>
      </c>
      <c r="AC1821" s="3">
        <v>4460.3751415326506</v>
      </c>
      <c r="AD1821" s="3">
        <f t="shared" si="417"/>
        <v>84754.870417470927</v>
      </c>
      <c r="AE1821" s="3">
        <v>5687.5</v>
      </c>
      <c r="AG1821" s="3">
        <f t="shared" si="419"/>
        <v>90442.370417470927</v>
      </c>
      <c r="AJ1821" s="3">
        <v>18525.414448346986</v>
      </c>
      <c r="AK1821" t="s">
        <v>361</v>
      </c>
      <c r="AL1821" t="s">
        <v>362</v>
      </c>
      <c r="AM1821">
        <v>8.5000000000000006E-2</v>
      </c>
      <c r="AN1821" s="3">
        <f t="shared" si="420"/>
        <v>108967.78486581791</v>
      </c>
      <c r="AO1821" s="3">
        <v>9262.2617135945238</v>
      </c>
      <c r="AP1821" s="3">
        <v>29700</v>
      </c>
      <c r="AQ1821" s="3">
        <v>2524.5</v>
      </c>
      <c r="AR1821" s="3">
        <f t="shared" si="421"/>
        <v>150454.54657941242</v>
      </c>
      <c r="AS1821" s="24">
        <f t="shared" si="423"/>
        <v>138667.78486581793</v>
      </c>
      <c r="AT1821" t="s">
        <v>188</v>
      </c>
      <c r="AU1821" t="s">
        <v>188</v>
      </c>
      <c r="AV1821" t="s">
        <v>189</v>
      </c>
      <c r="AW1821">
        <v>6391</v>
      </c>
      <c r="BE1821">
        <v>1</v>
      </c>
    </row>
    <row r="1822" spans="2:57" x14ac:dyDescent="0.2">
      <c r="C1822" t="s">
        <v>4803</v>
      </c>
      <c r="E1822" t="s">
        <v>720</v>
      </c>
      <c r="F1822" t="s">
        <v>721</v>
      </c>
      <c r="G1822" t="s">
        <v>722</v>
      </c>
      <c r="J1822" t="s">
        <v>4708</v>
      </c>
      <c r="L1822" t="s">
        <v>4667</v>
      </c>
      <c r="M1822" t="s">
        <v>3984</v>
      </c>
      <c r="N1822" t="s">
        <v>4668</v>
      </c>
      <c r="O1822" t="s">
        <v>98</v>
      </c>
      <c r="P1822" t="s">
        <v>4804</v>
      </c>
      <c r="Q1822">
        <v>28</v>
      </c>
      <c r="S1822" s="3">
        <v>70343.083333333328</v>
      </c>
      <c r="W1822" s="3">
        <v>1570.749198717949</v>
      </c>
      <c r="X1822" s="3">
        <v>907.54398148148152</v>
      </c>
      <c r="Y1822" s="22">
        <v>163.35791666666665</v>
      </c>
      <c r="Z1822" s="32">
        <v>75</v>
      </c>
      <c r="AB1822" s="3">
        <v>2677.959603074959</v>
      </c>
      <c r="AC1822" s="3">
        <v>4460.3751415326506</v>
      </c>
      <c r="AD1822" s="3">
        <f t="shared" ref="AD1822:AD1885" si="425">S1822+U1822+V1822+W1822+X1822+Y1822+Z1822+AA1822+AB1822+AC1822</f>
        <v>80198.069174807024</v>
      </c>
      <c r="AE1822" s="3">
        <v>4154.166666666667</v>
      </c>
      <c r="AG1822" s="3">
        <f t="shared" si="419"/>
        <v>84352.235841473695</v>
      </c>
      <c r="AM1822">
        <v>0.05</v>
      </c>
      <c r="AN1822" s="3">
        <f t="shared" si="420"/>
        <v>84352.235841473695</v>
      </c>
      <c r="AO1822" s="3">
        <v>4217.6117920736851</v>
      </c>
      <c r="AP1822" s="3">
        <v>29700</v>
      </c>
      <c r="AQ1822" s="3">
        <v>1485</v>
      </c>
      <c r="AR1822" s="3">
        <f t="shared" si="421"/>
        <v>119754.84763354738</v>
      </c>
      <c r="AS1822" s="24">
        <f t="shared" si="423"/>
        <v>114052.2358414737</v>
      </c>
      <c r="AT1822" t="s">
        <v>134</v>
      </c>
      <c r="AU1822" t="s">
        <v>134</v>
      </c>
      <c r="AV1822" t="s">
        <v>135</v>
      </c>
      <c r="AW1822">
        <v>35880</v>
      </c>
      <c r="BE1822">
        <v>1</v>
      </c>
    </row>
    <row r="1823" spans="2:57" x14ac:dyDescent="0.2">
      <c r="C1823" t="s">
        <v>4803</v>
      </c>
      <c r="E1823" t="s">
        <v>723</v>
      </c>
      <c r="F1823" t="s">
        <v>724</v>
      </c>
      <c r="G1823" t="s">
        <v>725</v>
      </c>
      <c r="J1823" t="s">
        <v>4690</v>
      </c>
      <c r="L1823" t="s">
        <v>4703</v>
      </c>
      <c r="M1823" t="s">
        <v>293</v>
      </c>
      <c r="N1823" t="s">
        <v>4668</v>
      </c>
      <c r="O1823" t="s">
        <v>98</v>
      </c>
      <c r="P1823" t="s">
        <v>4804</v>
      </c>
      <c r="Q1823">
        <v>28</v>
      </c>
      <c r="S1823" s="3">
        <v>223834.58333333334</v>
      </c>
      <c r="U1823" s="3">
        <v>33575.1875</v>
      </c>
      <c r="W1823" s="3">
        <v>5260.4487179487178</v>
      </c>
      <c r="X1823" s="3">
        <v>3039.3703703703704</v>
      </c>
      <c r="Y1823" s="22">
        <v>547.0866666666667</v>
      </c>
      <c r="Z1823" s="32">
        <v>75</v>
      </c>
      <c r="AB1823" s="3">
        <v>0</v>
      </c>
      <c r="AC1823" s="3">
        <v>5460.3751415326506</v>
      </c>
      <c r="AD1823" s="3">
        <f t="shared" si="425"/>
        <v>271792.05172985175</v>
      </c>
      <c r="AE1823" s="3">
        <v>5687.5</v>
      </c>
      <c r="AG1823" s="3">
        <f t="shared" ref="AG1823:AG1886" si="426">AD1823+AE1823+AF1823</f>
        <v>277479.55172985175</v>
      </c>
      <c r="AJ1823" s="3">
        <v>6107.1873780099913</v>
      </c>
      <c r="AK1823" t="s">
        <v>266</v>
      </c>
      <c r="AL1823" t="s">
        <v>267</v>
      </c>
      <c r="AM1823">
        <v>8.5000000000000006E-2</v>
      </c>
      <c r="AN1823" s="3">
        <f t="shared" ref="AN1823:AN1886" si="427">AG1823+AH1823+AI1823+AJ1823</f>
        <v>283586.73910786177</v>
      </c>
      <c r="AO1823" s="3">
        <v>24104.872824168251</v>
      </c>
      <c r="AP1823" s="3">
        <v>29700</v>
      </c>
      <c r="AQ1823" s="3">
        <v>2524.5</v>
      </c>
      <c r="AR1823" s="3">
        <f t="shared" ref="AR1823:AR1886" si="428">AN1823+AO1823+AP1823+AQ1823</f>
        <v>339916.11193203001</v>
      </c>
      <c r="AS1823" s="24">
        <f t="shared" si="423"/>
        <v>313286.73910786177</v>
      </c>
      <c r="AT1823" t="s">
        <v>134</v>
      </c>
      <c r="AU1823" t="s">
        <v>134</v>
      </c>
      <c r="AV1823" t="s">
        <v>135</v>
      </c>
      <c r="AW1823">
        <v>90217</v>
      </c>
      <c r="BE1823">
        <v>1</v>
      </c>
    </row>
    <row r="1824" spans="2:57" x14ac:dyDescent="0.2">
      <c r="C1824" t="s">
        <v>4803</v>
      </c>
      <c r="E1824" t="s">
        <v>726</v>
      </c>
      <c r="F1824" t="s">
        <v>727</v>
      </c>
      <c r="G1824" t="s">
        <v>728</v>
      </c>
      <c r="J1824" t="s">
        <v>4702</v>
      </c>
      <c r="L1824" t="s">
        <v>4667</v>
      </c>
      <c r="M1824" t="s">
        <v>3984</v>
      </c>
      <c r="N1824" t="s">
        <v>4668</v>
      </c>
      <c r="O1824" t="s">
        <v>98</v>
      </c>
      <c r="P1824" t="s">
        <v>4804</v>
      </c>
      <c r="Q1824">
        <v>28</v>
      </c>
      <c r="S1824" s="3">
        <v>101825.83333333333</v>
      </c>
      <c r="W1824" s="3">
        <v>2327.5440705128203</v>
      </c>
      <c r="X1824" s="3">
        <v>1344.8032407407406</v>
      </c>
      <c r="Y1824" s="22">
        <v>242.06458333333333</v>
      </c>
      <c r="Z1824" s="32">
        <v>75</v>
      </c>
      <c r="AB1824" s="3">
        <v>9324.7086102480025</v>
      </c>
      <c r="AC1824" s="3">
        <v>4460.3751415326506</v>
      </c>
      <c r="AD1824" s="3">
        <f t="shared" si="425"/>
        <v>119600.32897970089</v>
      </c>
      <c r="AE1824" s="3">
        <v>4154.166666666667</v>
      </c>
      <c r="AG1824" s="3">
        <f t="shared" si="426"/>
        <v>123754.49564636756</v>
      </c>
      <c r="AM1824">
        <v>0.05</v>
      </c>
      <c r="AN1824" s="3">
        <f t="shared" si="427"/>
        <v>123754.49564636756</v>
      </c>
      <c r="AO1824" s="3">
        <v>6187.7247823183789</v>
      </c>
      <c r="AP1824" s="3">
        <v>29700</v>
      </c>
      <c r="AQ1824" s="3">
        <v>1485</v>
      </c>
      <c r="AR1824" s="3">
        <f t="shared" si="428"/>
        <v>161127.22042868595</v>
      </c>
      <c r="AS1824" s="24">
        <f t="shared" si="423"/>
        <v>153454.49564636755</v>
      </c>
      <c r="AT1824" t="s">
        <v>134</v>
      </c>
      <c r="AU1824" t="s">
        <v>134</v>
      </c>
      <c r="AV1824" t="s">
        <v>135</v>
      </c>
      <c r="AW1824">
        <v>35887</v>
      </c>
      <c r="BE1824">
        <v>1</v>
      </c>
    </row>
    <row r="1825" spans="2:57" x14ac:dyDescent="0.2">
      <c r="C1825" t="s">
        <v>4803</v>
      </c>
      <c r="E1825" t="s">
        <v>729</v>
      </c>
      <c r="F1825" t="s">
        <v>730</v>
      </c>
      <c r="G1825" t="s">
        <v>731</v>
      </c>
      <c r="J1825" t="s">
        <v>4697</v>
      </c>
      <c r="L1825" t="s">
        <v>4683</v>
      </c>
      <c r="M1825" t="s">
        <v>293</v>
      </c>
      <c r="N1825" t="s">
        <v>4668</v>
      </c>
      <c r="O1825" t="s">
        <v>98</v>
      </c>
      <c r="P1825" t="s">
        <v>4804</v>
      </c>
      <c r="Q1825">
        <v>28</v>
      </c>
      <c r="S1825" s="3">
        <v>97307.25</v>
      </c>
      <c r="U1825" s="3">
        <v>9730.7250000000004</v>
      </c>
      <c r="W1825" s="3">
        <v>2339.1185897435898</v>
      </c>
      <c r="X1825" s="3">
        <v>1351.4907407407406</v>
      </c>
      <c r="Y1825" s="22">
        <v>243.26833333333332</v>
      </c>
      <c r="Z1825" s="32">
        <v>75</v>
      </c>
      <c r="AB1825" s="3">
        <v>4097.8723842003965</v>
      </c>
      <c r="AC1825" s="3">
        <v>4460.3751415326506</v>
      </c>
      <c r="AD1825" s="3">
        <f t="shared" si="425"/>
        <v>119605.10018955072</v>
      </c>
      <c r="AE1825" s="3">
        <v>0</v>
      </c>
      <c r="AG1825" s="3">
        <f t="shared" si="426"/>
        <v>119605.10018955072</v>
      </c>
      <c r="AM1825">
        <v>0</v>
      </c>
      <c r="AN1825" s="3">
        <f t="shared" si="427"/>
        <v>119605.10018955072</v>
      </c>
      <c r="AO1825" s="3">
        <v>0</v>
      </c>
      <c r="AP1825" s="3">
        <v>29700</v>
      </c>
      <c r="AQ1825" s="3">
        <v>0</v>
      </c>
      <c r="AR1825" s="3">
        <f t="shared" si="428"/>
        <v>149305.10018955072</v>
      </c>
      <c r="AS1825" s="24">
        <f t="shared" si="423"/>
        <v>149305.10018955072</v>
      </c>
      <c r="AT1825" t="s">
        <v>4725</v>
      </c>
      <c r="AU1825" t="s">
        <v>174</v>
      </c>
      <c r="AV1825" t="s">
        <v>174</v>
      </c>
      <c r="AW1825" t="s">
        <v>4693</v>
      </c>
      <c r="BE1825">
        <v>1</v>
      </c>
    </row>
    <row r="1826" spans="2:57" x14ac:dyDescent="0.2">
      <c r="C1826" t="s">
        <v>4803</v>
      </c>
      <c r="E1826" t="s">
        <v>732</v>
      </c>
      <c r="F1826" t="s">
        <v>733</v>
      </c>
      <c r="G1826" t="s">
        <v>734</v>
      </c>
      <c r="J1826" t="s">
        <v>4708</v>
      </c>
      <c r="L1826" t="s">
        <v>4667</v>
      </c>
      <c r="M1826" t="s">
        <v>3984</v>
      </c>
      <c r="N1826" t="s">
        <v>4668</v>
      </c>
      <c r="O1826" t="s">
        <v>98</v>
      </c>
      <c r="P1826" t="s">
        <v>4804</v>
      </c>
      <c r="Q1826">
        <v>28</v>
      </c>
      <c r="S1826" s="3">
        <v>59920.25</v>
      </c>
      <c r="W1826" s="3">
        <v>1320.2003205128206</v>
      </c>
      <c r="X1826" s="3">
        <v>762.78240740740739</v>
      </c>
      <c r="Y1826" s="22">
        <v>137.30083333333334</v>
      </c>
      <c r="Z1826" s="32">
        <v>75</v>
      </c>
      <c r="AB1826" s="3">
        <v>0</v>
      </c>
      <c r="AC1826" s="3">
        <v>4460.3751415326506</v>
      </c>
      <c r="AD1826" s="3">
        <f t="shared" si="425"/>
        <v>66675.908702786212</v>
      </c>
      <c r="AE1826" s="3">
        <v>4154.166666666667</v>
      </c>
      <c r="AG1826" s="3">
        <f t="shared" si="426"/>
        <v>70830.075369452883</v>
      </c>
      <c r="AM1826">
        <v>0.05</v>
      </c>
      <c r="AN1826" s="3">
        <f t="shared" si="427"/>
        <v>70830.075369452883</v>
      </c>
      <c r="AO1826" s="3">
        <v>3541.5037684726444</v>
      </c>
      <c r="AP1826" s="3">
        <v>29700</v>
      </c>
      <c r="AQ1826" s="3">
        <v>1485</v>
      </c>
      <c r="AR1826" s="3">
        <f t="shared" si="428"/>
        <v>105556.57913792552</v>
      </c>
      <c r="AS1826" s="24">
        <f t="shared" si="423"/>
        <v>100530.07536945288</v>
      </c>
      <c r="AT1826" t="s">
        <v>134</v>
      </c>
      <c r="AU1826" t="s">
        <v>134</v>
      </c>
      <c r="AV1826" t="s">
        <v>135</v>
      </c>
      <c r="AW1826">
        <v>35883</v>
      </c>
      <c r="BE1826">
        <v>1</v>
      </c>
    </row>
    <row r="1827" spans="2:57" x14ac:dyDescent="0.2">
      <c r="C1827" t="s">
        <v>4803</v>
      </c>
      <c r="E1827" t="s">
        <v>735</v>
      </c>
      <c r="F1827" t="s">
        <v>736</v>
      </c>
      <c r="G1827" t="s">
        <v>737</v>
      </c>
      <c r="J1827" t="s">
        <v>4702</v>
      </c>
      <c r="L1827" t="s">
        <v>4703</v>
      </c>
      <c r="M1827" t="s">
        <v>293</v>
      </c>
      <c r="N1827" t="s">
        <v>4668</v>
      </c>
      <c r="O1827" t="s">
        <v>98</v>
      </c>
      <c r="P1827" t="s">
        <v>4804</v>
      </c>
      <c r="Q1827">
        <v>28</v>
      </c>
      <c r="S1827" s="3">
        <v>89391.583333333328</v>
      </c>
      <c r="W1827" s="3">
        <v>2028.6458333333333</v>
      </c>
      <c r="X1827" s="3">
        <v>1172.1064814814815</v>
      </c>
      <c r="Y1827" s="22">
        <v>210.97916666666669</v>
      </c>
      <c r="Z1827" s="32">
        <v>75</v>
      </c>
      <c r="AB1827" s="3">
        <v>0</v>
      </c>
      <c r="AC1827" s="3">
        <v>4460.3751415326506</v>
      </c>
      <c r="AD1827" s="3">
        <f t="shared" si="425"/>
        <v>97338.689956347458</v>
      </c>
      <c r="AE1827" s="3">
        <v>5687.5</v>
      </c>
      <c r="AG1827" s="3">
        <f t="shared" si="426"/>
        <v>103026.18995634746</v>
      </c>
      <c r="AJ1827" s="3">
        <v>6107.1873780099913</v>
      </c>
      <c r="AK1827" t="s">
        <v>266</v>
      </c>
      <c r="AL1827" t="s">
        <v>267</v>
      </c>
      <c r="AM1827">
        <v>8.5000000000000006E-2</v>
      </c>
      <c r="AN1827" s="3">
        <f t="shared" si="427"/>
        <v>109133.37733435744</v>
      </c>
      <c r="AO1827" s="3">
        <v>9276.3370734203836</v>
      </c>
      <c r="AP1827" s="3">
        <v>29700</v>
      </c>
      <c r="AQ1827" s="3">
        <v>2524.5</v>
      </c>
      <c r="AR1827" s="3">
        <f t="shared" si="428"/>
        <v>150634.21440777782</v>
      </c>
      <c r="AS1827" s="24">
        <f t="shared" si="423"/>
        <v>138833.37733435744</v>
      </c>
      <c r="AT1827" t="s">
        <v>134</v>
      </c>
      <c r="AU1827" t="s">
        <v>134</v>
      </c>
      <c r="AV1827" t="s">
        <v>135</v>
      </c>
      <c r="AW1827">
        <v>90390</v>
      </c>
      <c r="BE1827">
        <v>1</v>
      </c>
    </row>
    <row r="1828" spans="2:57" x14ac:dyDescent="0.2">
      <c r="C1828" t="s">
        <v>4803</v>
      </c>
      <c r="E1828" t="s">
        <v>738</v>
      </c>
      <c r="F1828" t="s">
        <v>739</v>
      </c>
      <c r="G1828" t="s">
        <v>740</v>
      </c>
      <c r="J1828" t="s">
        <v>4708</v>
      </c>
      <c r="L1828" t="s">
        <v>4667</v>
      </c>
      <c r="M1828" t="s">
        <v>3984</v>
      </c>
      <c r="N1828" t="s">
        <v>4668</v>
      </c>
      <c r="O1828" t="s">
        <v>98</v>
      </c>
      <c r="P1828" t="s">
        <v>4804</v>
      </c>
      <c r="Q1828">
        <v>28</v>
      </c>
      <c r="S1828" s="3">
        <v>65437.333333333343</v>
      </c>
      <c r="W1828" s="3">
        <v>1452.8205128205127</v>
      </c>
      <c r="X1828" s="3">
        <v>839.40740740740739</v>
      </c>
      <c r="Y1828" s="22">
        <v>151.09333333333333</v>
      </c>
      <c r="Z1828" s="32">
        <v>75</v>
      </c>
      <c r="AB1828" s="3">
        <v>0</v>
      </c>
      <c r="AC1828" s="3">
        <v>4460.3751415326506</v>
      </c>
      <c r="AD1828" s="3">
        <f t="shared" si="425"/>
        <v>72416.029728427253</v>
      </c>
      <c r="AE1828" s="3">
        <v>4154.166666666667</v>
      </c>
      <c r="AG1828" s="3">
        <f t="shared" si="426"/>
        <v>76570.196395093924</v>
      </c>
      <c r="AM1828">
        <v>0.05</v>
      </c>
      <c r="AN1828" s="3">
        <f t="shared" si="427"/>
        <v>76570.196395093924</v>
      </c>
      <c r="AO1828" s="3">
        <v>3828.5098197546963</v>
      </c>
      <c r="AP1828" s="3">
        <v>29700</v>
      </c>
      <c r="AQ1828" s="3">
        <v>1485</v>
      </c>
      <c r="AR1828" s="3">
        <f t="shared" si="428"/>
        <v>111583.70621484861</v>
      </c>
      <c r="AS1828" s="24">
        <f t="shared" si="423"/>
        <v>106270.19639509392</v>
      </c>
      <c r="AT1828" t="s">
        <v>134</v>
      </c>
      <c r="AU1828" t="s">
        <v>134</v>
      </c>
      <c r="AV1828" t="s">
        <v>135</v>
      </c>
      <c r="AW1828">
        <v>32119</v>
      </c>
      <c r="BE1828">
        <v>1</v>
      </c>
    </row>
    <row r="1829" spans="2:57" x14ac:dyDescent="0.2">
      <c r="C1829" t="s">
        <v>4803</v>
      </c>
      <c r="E1829" t="s">
        <v>741</v>
      </c>
      <c r="F1829" t="s">
        <v>742</v>
      </c>
      <c r="G1829" t="s">
        <v>743</v>
      </c>
      <c r="J1829" t="s">
        <v>4702</v>
      </c>
      <c r="L1829" t="s">
        <v>4703</v>
      </c>
      <c r="M1829" t="s">
        <v>293</v>
      </c>
      <c r="N1829" t="s">
        <v>4668</v>
      </c>
      <c r="O1829" t="s">
        <v>98</v>
      </c>
      <c r="P1829" t="s">
        <v>4804</v>
      </c>
      <c r="Q1829">
        <v>28</v>
      </c>
      <c r="S1829" s="3">
        <v>70903.583333333328</v>
      </c>
      <c r="W1829" s="3">
        <v>1584.2227564102566</v>
      </c>
      <c r="X1829" s="3">
        <v>915.32870370370381</v>
      </c>
      <c r="Y1829" s="22">
        <v>164.75916666666669</v>
      </c>
      <c r="Z1829" s="32">
        <v>75</v>
      </c>
      <c r="AB1829" s="3">
        <v>0</v>
      </c>
      <c r="AC1829" s="3">
        <v>4460.3751415326506</v>
      </c>
      <c r="AD1829" s="3">
        <f t="shared" si="425"/>
        <v>78103.269101646612</v>
      </c>
      <c r="AE1829" s="3">
        <v>5687.5</v>
      </c>
      <c r="AG1829" s="3">
        <f t="shared" si="426"/>
        <v>83790.769101646612</v>
      </c>
      <c r="AJ1829" s="3">
        <v>4292.2455565959208</v>
      </c>
      <c r="AK1829" t="s">
        <v>289</v>
      </c>
      <c r="AL1829" t="s">
        <v>290</v>
      </c>
      <c r="AM1829">
        <v>8.5000000000000006E-2</v>
      </c>
      <c r="AN1829" s="3">
        <f t="shared" si="427"/>
        <v>88083.014658242537</v>
      </c>
      <c r="AO1829" s="3">
        <v>7487.0562459506164</v>
      </c>
      <c r="AP1829" s="3">
        <v>29700</v>
      </c>
      <c r="AQ1829" s="3">
        <v>2524.5</v>
      </c>
      <c r="AR1829" s="3">
        <f t="shared" si="428"/>
        <v>127794.57090419316</v>
      </c>
      <c r="AS1829" s="24">
        <f t="shared" si="423"/>
        <v>117783.01465824254</v>
      </c>
      <c r="AT1829" t="s">
        <v>134</v>
      </c>
      <c r="AU1829" t="s">
        <v>134</v>
      </c>
      <c r="AV1829" t="s">
        <v>135</v>
      </c>
      <c r="AW1829">
        <v>90294</v>
      </c>
      <c r="BE1829">
        <v>1</v>
      </c>
    </row>
    <row r="1830" spans="2:57" x14ac:dyDescent="0.2">
      <c r="C1830" t="s">
        <v>4803</v>
      </c>
      <c r="E1830" t="s">
        <v>744</v>
      </c>
      <c r="F1830" t="s">
        <v>745</v>
      </c>
      <c r="G1830" t="s">
        <v>746</v>
      </c>
      <c r="J1830" t="s">
        <v>4708</v>
      </c>
      <c r="L1830" t="s">
        <v>4667</v>
      </c>
      <c r="M1830" t="s">
        <v>3984</v>
      </c>
      <c r="N1830" t="s">
        <v>4668</v>
      </c>
      <c r="O1830" t="s">
        <v>98</v>
      </c>
      <c r="P1830" t="s">
        <v>4804</v>
      </c>
      <c r="Q1830">
        <v>28</v>
      </c>
      <c r="S1830" s="3">
        <v>69645.583333333328</v>
      </c>
      <c r="W1830" s="3">
        <v>1553.9823717948718</v>
      </c>
      <c r="X1830" s="3">
        <v>897.85648148148152</v>
      </c>
      <c r="Y1830" s="22">
        <v>161.61416666666668</v>
      </c>
      <c r="Z1830" s="32">
        <v>75</v>
      </c>
      <c r="AB1830" s="3">
        <v>0</v>
      </c>
      <c r="AC1830" s="3">
        <v>4460.3751415326506</v>
      </c>
      <c r="AD1830" s="3">
        <f t="shared" si="425"/>
        <v>76794.411494808999</v>
      </c>
      <c r="AE1830" s="3">
        <v>4154.166666666667</v>
      </c>
      <c r="AG1830" s="3">
        <f t="shared" si="426"/>
        <v>80948.578161475671</v>
      </c>
      <c r="AM1830">
        <v>0.05</v>
      </c>
      <c r="AN1830" s="3">
        <f t="shared" si="427"/>
        <v>80948.578161475671</v>
      </c>
      <c r="AO1830" s="3">
        <v>4047.4289080737835</v>
      </c>
      <c r="AP1830" s="3">
        <v>29700</v>
      </c>
      <c r="AQ1830" s="3">
        <v>1485</v>
      </c>
      <c r="AR1830" s="3">
        <f t="shared" si="428"/>
        <v>116181.00706954945</v>
      </c>
      <c r="AS1830" s="24">
        <f t="shared" si="423"/>
        <v>110648.57816147567</v>
      </c>
      <c r="AT1830" t="s">
        <v>134</v>
      </c>
      <c r="AU1830" t="s">
        <v>134</v>
      </c>
      <c r="AV1830" t="s">
        <v>135</v>
      </c>
      <c r="AW1830">
        <v>35070</v>
      </c>
      <c r="BE1830">
        <v>1</v>
      </c>
    </row>
    <row r="1831" spans="2:57" x14ac:dyDescent="0.2">
      <c r="C1831" t="s">
        <v>4803</v>
      </c>
      <c r="E1831" t="s">
        <v>747</v>
      </c>
      <c r="F1831" t="s">
        <v>748</v>
      </c>
      <c r="G1831" t="s">
        <v>749</v>
      </c>
      <c r="J1831" t="s">
        <v>4708</v>
      </c>
      <c r="L1831" t="s">
        <v>4667</v>
      </c>
      <c r="M1831" t="s">
        <v>3984</v>
      </c>
      <c r="N1831" t="s">
        <v>4668</v>
      </c>
      <c r="O1831" t="s">
        <v>98</v>
      </c>
      <c r="P1831" t="s">
        <v>4804</v>
      </c>
      <c r="Q1831">
        <v>28</v>
      </c>
      <c r="S1831" s="3">
        <v>50031.666666666664</v>
      </c>
      <c r="W1831" s="3">
        <v>1082.4919871794871</v>
      </c>
      <c r="X1831" s="3">
        <v>625.43981481481489</v>
      </c>
      <c r="Y1831" s="22">
        <v>112.57916666666667</v>
      </c>
      <c r="Z1831" s="32">
        <v>75</v>
      </c>
      <c r="AB1831" s="3">
        <v>0</v>
      </c>
      <c r="AC1831" s="3">
        <v>4460.3751415326506</v>
      </c>
      <c r="AD1831" s="3">
        <f t="shared" si="425"/>
        <v>56387.552776860284</v>
      </c>
      <c r="AE1831" s="3">
        <v>4154.166666666667</v>
      </c>
      <c r="AG1831" s="3">
        <f t="shared" si="426"/>
        <v>60541.719443526948</v>
      </c>
      <c r="AJ1831" s="3">
        <v>4671.4236268028844</v>
      </c>
      <c r="AK1831" t="s">
        <v>166</v>
      </c>
      <c r="AL1831" t="s">
        <v>165</v>
      </c>
      <c r="AM1831">
        <v>0.05</v>
      </c>
      <c r="AN1831" s="3">
        <f t="shared" si="427"/>
        <v>65213.143070329832</v>
      </c>
      <c r="AO1831" s="3">
        <v>3260.6571535164917</v>
      </c>
      <c r="AP1831" s="3">
        <v>29700</v>
      </c>
      <c r="AQ1831" s="3">
        <v>1485</v>
      </c>
      <c r="AR1831" s="3">
        <f t="shared" si="428"/>
        <v>99658.800223846323</v>
      </c>
      <c r="AS1831" s="24">
        <f t="shared" si="423"/>
        <v>94913.143070329825</v>
      </c>
      <c r="AT1831" t="s">
        <v>225</v>
      </c>
      <c r="AU1831" t="s">
        <v>225</v>
      </c>
      <c r="AV1831" t="s">
        <v>156</v>
      </c>
      <c r="AW1831" t="s">
        <v>4848</v>
      </c>
      <c r="BE1831">
        <v>1</v>
      </c>
    </row>
    <row r="1832" spans="2:57" x14ac:dyDescent="0.2">
      <c r="C1832" t="s">
        <v>4803</v>
      </c>
      <c r="E1832" t="s">
        <v>750</v>
      </c>
      <c r="F1832" t="s">
        <v>751</v>
      </c>
      <c r="G1832" t="s">
        <v>752</v>
      </c>
      <c r="J1832" t="s">
        <v>4702</v>
      </c>
      <c r="L1832" t="s">
        <v>4703</v>
      </c>
      <c r="M1832" t="s">
        <v>293</v>
      </c>
      <c r="N1832" t="s">
        <v>4668</v>
      </c>
      <c r="O1832" t="s">
        <v>98</v>
      </c>
      <c r="P1832" t="s">
        <v>4804</v>
      </c>
      <c r="Q1832">
        <v>28</v>
      </c>
      <c r="S1832" s="3">
        <v>72538.916666666672</v>
      </c>
      <c r="W1832" s="3">
        <v>1623.533653846154</v>
      </c>
      <c r="X1832" s="3">
        <v>938.04166666666663</v>
      </c>
      <c r="Y1832" s="22">
        <v>168.8475</v>
      </c>
      <c r="Z1832" s="32">
        <v>75</v>
      </c>
      <c r="AB1832" s="3">
        <v>6146.8085763005947</v>
      </c>
      <c r="AC1832" s="3">
        <v>4460.3751415326506</v>
      </c>
      <c r="AD1832" s="3">
        <f t="shared" si="425"/>
        <v>85951.523205012752</v>
      </c>
      <c r="AE1832" s="3">
        <v>5687.5</v>
      </c>
      <c r="AG1832" s="3">
        <f t="shared" si="426"/>
        <v>91639.023205012752</v>
      </c>
      <c r="AJ1832" s="3">
        <v>6107.1873780099913</v>
      </c>
      <c r="AK1832" t="s">
        <v>266</v>
      </c>
      <c r="AL1832" t="s">
        <v>267</v>
      </c>
      <c r="AM1832">
        <v>8.5000000000000006E-2</v>
      </c>
      <c r="AN1832" s="3">
        <f t="shared" si="427"/>
        <v>97746.210583022737</v>
      </c>
      <c r="AO1832" s="3">
        <v>8308.427899556933</v>
      </c>
      <c r="AP1832" s="3">
        <v>29700</v>
      </c>
      <c r="AQ1832" s="3">
        <v>2524.5</v>
      </c>
      <c r="AR1832" s="3">
        <f t="shared" si="428"/>
        <v>138279.13848257967</v>
      </c>
      <c r="AS1832" s="24">
        <f t="shared" si="423"/>
        <v>127446.21058302274</v>
      </c>
      <c r="AT1832" t="s">
        <v>134</v>
      </c>
      <c r="AU1832" t="s">
        <v>134</v>
      </c>
      <c r="AV1832" t="s">
        <v>135</v>
      </c>
      <c r="AW1832">
        <v>90373</v>
      </c>
      <c r="BE1832">
        <v>1</v>
      </c>
    </row>
    <row r="1833" spans="2:57" x14ac:dyDescent="0.2">
      <c r="B1833">
        <f>+COUNTIF(F1833:F4991,F1833)</f>
        <v>1</v>
      </c>
      <c r="C1833" t="s">
        <v>4803</v>
      </c>
      <c r="E1833" t="s">
        <v>753</v>
      </c>
      <c r="F1833" t="s">
        <v>754</v>
      </c>
      <c r="G1833" t="s">
        <v>755</v>
      </c>
      <c r="J1833" t="s">
        <v>4702</v>
      </c>
      <c r="L1833" t="s">
        <v>4703</v>
      </c>
      <c r="M1833" t="s">
        <v>293</v>
      </c>
      <c r="N1833" t="s">
        <v>4668</v>
      </c>
      <c r="O1833" t="s">
        <v>98</v>
      </c>
      <c r="P1833" t="s">
        <v>4804</v>
      </c>
      <c r="Q1833">
        <v>28</v>
      </c>
      <c r="S1833" s="3">
        <v>88118.833333333328</v>
      </c>
      <c r="W1833" s="3">
        <v>1998.0488782051279</v>
      </c>
      <c r="X1833" s="3">
        <v>1154.4282407407406</v>
      </c>
      <c r="Y1833" s="22">
        <v>207.79708333333332</v>
      </c>
      <c r="Z1833" s="32">
        <v>75</v>
      </c>
      <c r="AB1833" s="3">
        <v>8005.1937025354746</v>
      </c>
      <c r="AC1833" s="3">
        <v>4460.3751415326506</v>
      </c>
      <c r="AD1833" s="3">
        <f t="shared" si="425"/>
        <v>104019.67637968066</v>
      </c>
      <c r="AE1833" s="3">
        <v>5687.5</v>
      </c>
      <c r="AG1833" s="3">
        <f t="shared" si="426"/>
        <v>109707.17637968066</v>
      </c>
      <c r="AJ1833" s="3">
        <v>8123.3279313761932</v>
      </c>
      <c r="AK1833" t="s">
        <v>523</v>
      </c>
      <c r="AL1833" t="s">
        <v>524</v>
      </c>
      <c r="AM1833">
        <v>8.5000000000000006E-2</v>
      </c>
      <c r="AN1833" s="3">
        <f t="shared" si="427"/>
        <v>117830.50431105685</v>
      </c>
      <c r="AO1833" s="3">
        <v>10015.592866439833</v>
      </c>
      <c r="AP1833" s="3">
        <v>29700</v>
      </c>
      <c r="AQ1833" s="3">
        <v>2524.5</v>
      </c>
      <c r="AR1833" s="3">
        <f t="shared" si="428"/>
        <v>160070.5971774967</v>
      </c>
      <c r="AS1833" s="24">
        <f t="shared" si="423"/>
        <v>147530.50431105687</v>
      </c>
      <c r="AT1833" t="s">
        <v>141</v>
      </c>
      <c r="AU1833" t="s">
        <v>141</v>
      </c>
      <c r="AV1833" t="s">
        <v>142</v>
      </c>
      <c r="AW1833">
        <v>1202</v>
      </c>
      <c r="BE1833">
        <v>1</v>
      </c>
    </row>
    <row r="1834" spans="2:57" x14ac:dyDescent="0.2">
      <c r="C1834" t="s">
        <v>4803</v>
      </c>
      <c r="E1834" t="s">
        <v>756</v>
      </c>
      <c r="F1834" t="s">
        <v>757</v>
      </c>
      <c r="G1834" t="s">
        <v>758</v>
      </c>
      <c r="J1834" t="s">
        <v>4708</v>
      </c>
      <c r="L1834" t="s">
        <v>4703</v>
      </c>
      <c r="M1834" t="s">
        <v>293</v>
      </c>
      <c r="N1834" t="s">
        <v>4668</v>
      </c>
      <c r="O1834" t="s">
        <v>98</v>
      </c>
      <c r="P1834" t="s">
        <v>4804</v>
      </c>
      <c r="Q1834">
        <v>28</v>
      </c>
      <c r="S1834" s="3">
        <v>74755.083333333328</v>
      </c>
      <c r="W1834" s="3">
        <v>1676.8068910256409</v>
      </c>
      <c r="X1834" s="3">
        <v>968.82175925925935</v>
      </c>
      <c r="Y1834" s="22">
        <v>174.38791666666668</v>
      </c>
      <c r="Z1834" s="32">
        <v>75</v>
      </c>
      <c r="AB1834" s="3">
        <v>0</v>
      </c>
      <c r="AC1834" s="3">
        <v>4460.3751415326506</v>
      </c>
      <c r="AD1834" s="3">
        <f t="shared" si="425"/>
        <v>82110.475041817554</v>
      </c>
      <c r="AE1834" s="3">
        <v>5687.5</v>
      </c>
      <c r="AG1834" s="3">
        <f t="shared" si="426"/>
        <v>87797.975041817554</v>
      </c>
      <c r="AJ1834" s="3">
        <v>6107.1873780099913</v>
      </c>
      <c r="AK1834" t="s">
        <v>266</v>
      </c>
      <c r="AL1834" t="s">
        <v>267</v>
      </c>
      <c r="AM1834">
        <v>8.5000000000000006E-2</v>
      </c>
      <c r="AN1834" s="3">
        <f t="shared" si="427"/>
        <v>93905.162419827539</v>
      </c>
      <c r="AO1834" s="3">
        <v>7981.9388056853413</v>
      </c>
      <c r="AP1834" s="3">
        <v>29700</v>
      </c>
      <c r="AQ1834" s="3">
        <v>2524.5</v>
      </c>
      <c r="AR1834" s="3">
        <f t="shared" si="428"/>
        <v>134111.60122551286</v>
      </c>
      <c r="AS1834" s="24">
        <f t="shared" si="423"/>
        <v>123605.16241982754</v>
      </c>
      <c r="AT1834" t="s">
        <v>134</v>
      </c>
      <c r="AU1834" t="s">
        <v>134</v>
      </c>
      <c r="AV1834" t="s">
        <v>135</v>
      </c>
      <c r="AW1834">
        <v>90373</v>
      </c>
      <c r="BE1834">
        <v>1</v>
      </c>
    </row>
    <row r="1835" spans="2:57" x14ac:dyDescent="0.2">
      <c r="C1835" t="s">
        <v>4803</v>
      </c>
      <c r="E1835" t="s">
        <v>759</v>
      </c>
      <c r="F1835" t="s">
        <v>760</v>
      </c>
      <c r="G1835" t="s">
        <v>761</v>
      </c>
      <c r="J1835" t="s">
        <v>4702</v>
      </c>
      <c r="L1835" t="s">
        <v>4703</v>
      </c>
      <c r="M1835" t="s">
        <v>293</v>
      </c>
      <c r="N1835" t="s">
        <v>4668</v>
      </c>
      <c r="O1835" t="s">
        <v>98</v>
      </c>
      <c r="P1835" t="s">
        <v>4804</v>
      </c>
      <c r="Q1835">
        <v>28</v>
      </c>
      <c r="S1835" s="3">
        <v>58101.75</v>
      </c>
      <c r="W1835" s="3">
        <v>1276.4863782051282</v>
      </c>
      <c r="X1835" s="3">
        <v>737.52546296296305</v>
      </c>
      <c r="Y1835" s="22">
        <v>132.75458333333333</v>
      </c>
      <c r="Z1835" s="32">
        <v>75</v>
      </c>
      <c r="AB1835" s="3">
        <v>0</v>
      </c>
      <c r="AC1835" s="3">
        <v>4460.3751415326506</v>
      </c>
      <c r="AD1835" s="3">
        <f t="shared" si="425"/>
        <v>64783.891566034072</v>
      </c>
      <c r="AE1835" s="3">
        <v>5687.5</v>
      </c>
      <c r="AG1835" s="3">
        <f t="shared" si="426"/>
        <v>70471.391566034072</v>
      </c>
      <c r="AJ1835" s="3">
        <v>7641.968773833004</v>
      </c>
      <c r="AK1835" t="s">
        <v>197</v>
      </c>
      <c r="AL1835" t="s">
        <v>198</v>
      </c>
      <c r="AM1835">
        <v>8.5000000000000006E-2</v>
      </c>
      <c r="AN1835" s="3">
        <f t="shared" si="427"/>
        <v>78113.360339867082</v>
      </c>
      <c r="AO1835" s="3">
        <v>6639.6356288887027</v>
      </c>
      <c r="AP1835" s="3">
        <v>29700</v>
      </c>
      <c r="AQ1835" s="3">
        <v>2524.5</v>
      </c>
      <c r="AR1835" s="3">
        <f t="shared" si="428"/>
        <v>116977.49596875579</v>
      </c>
      <c r="AS1835" s="24">
        <f t="shared" si="423"/>
        <v>107813.36033986708</v>
      </c>
      <c r="AT1835" t="s">
        <v>134</v>
      </c>
      <c r="AU1835" t="s">
        <v>134</v>
      </c>
      <c r="AV1835" t="s">
        <v>135</v>
      </c>
      <c r="AW1835">
        <v>35803</v>
      </c>
      <c r="BE1835">
        <v>1</v>
      </c>
    </row>
    <row r="1836" spans="2:57" x14ac:dyDescent="0.2">
      <c r="C1836" t="s">
        <v>4803</v>
      </c>
      <c r="E1836" t="s">
        <v>762</v>
      </c>
      <c r="F1836" t="s">
        <v>763</v>
      </c>
      <c r="G1836" t="s">
        <v>764</v>
      </c>
      <c r="J1836" t="s">
        <v>4708</v>
      </c>
      <c r="L1836" t="s">
        <v>4703</v>
      </c>
      <c r="M1836" t="s">
        <v>293</v>
      </c>
      <c r="N1836" t="s">
        <v>4668</v>
      </c>
      <c r="O1836" t="s">
        <v>98</v>
      </c>
      <c r="P1836" t="s">
        <v>4804</v>
      </c>
      <c r="Q1836">
        <v>28</v>
      </c>
      <c r="S1836" s="3">
        <v>84955.333333333328</v>
      </c>
      <c r="W1836" s="3">
        <v>1922.0032051282053</v>
      </c>
      <c r="X1836" s="3">
        <v>1110.4907407407406</v>
      </c>
      <c r="Y1836" s="22">
        <v>199.88833333333332</v>
      </c>
      <c r="Z1836" s="32">
        <v>75</v>
      </c>
      <c r="AB1836" s="3">
        <v>0</v>
      </c>
      <c r="AC1836" s="3">
        <v>4460.3751415326506</v>
      </c>
      <c r="AD1836" s="3">
        <f t="shared" si="425"/>
        <v>92723.090754068267</v>
      </c>
      <c r="AE1836" s="3">
        <v>5687.5</v>
      </c>
      <c r="AG1836" s="3">
        <f t="shared" si="426"/>
        <v>98410.590754068267</v>
      </c>
      <c r="AJ1836" s="3">
        <v>6107.1873780099913</v>
      </c>
      <c r="AK1836" t="s">
        <v>266</v>
      </c>
      <c r="AL1836" t="s">
        <v>267</v>
      </c>
      <c r="AM1836">
        <v>8.5000000000000006E-2</v>
      </c>
      <c r="AN1836" s="3">
        <f t="shared" si="427"/>
        <v>104517.77813207825</v>
      </c>
      <c r="AO1836" s="3">
        <v>8884.0111412266524</v>
      </c>
      <c r="AP1836" s="3">
        <v>29700</v>
      </c>
      <c r="AQ1836" s="3">
        <v>2524.5</v>
      </c>
      <c r="AR1836" s="3">
        <f t="shared" si="428"/>
        <v>145626.28927330492</v>
      </c>
      <c r="AS1836" s="24">
        <f t="shared" si="423"/>
        <v>134217.77813207824</v>
      </c>
      <c r="AT1836" t="s">
        <v>134</v>
      </c>
      <c r="AU1836" t="s">
        <v>134</v>
      </c>
      <c r="AV1836" t="s">
        <v>135</v>
      </c>
      <c r="AW1836">
        <v>90243</v>
      </c>
      <c r="BE1836">
        <v>1</v>
      </c>
    </row>
    <row r="1837" spans="2:57" x14ac:dyDescent="0.2">
      <c r="C1837" t="s">
        <v>4803</v>
      </c>
      <c r="E1837" t="s">
        <v>765</v>
      </c>
      <c r="F1837" t="s">
        <v>766</v>
      </c>
      <c r="G1837" t="s">
        <v>767</v>
      </c>
      <c r="J1837" t="s">
        <v>4697</v>
      </c>
      <c r="L1837" t="s">
        <v>4703</v>
      </c>
      <c r="M1837" t="s">
        <v>293</v>
      </c>
      <c r="N1837" t="s">
        <v>4668</v>
      </c>
      <c r="O1837" t="s">
        <v>98</v>
      </c>
      <c r="P1837" t="s">
        <v>4804</v>
      </c>
      <c r="Q1837">
        <v>28</v>
      </c>
      <c r="S1837" s="3">
        <v>102915.91666666667</v>
      </c>
      <c r="W1837" s="3">
        <v>2353.75</v>
      </c>
      <c r="X1837" s="3">
        <v>1359.9444444444446</v>
      </c>
      <c r="Y1837" s="22">
        <v>244.79</v>
      </c>
      <c r="Z1837" s="32">
        <v>75</v>
      </c>
      <c r="AB1837" s="3">
        <v>0</v>
      </c>
      <c r="AC1837" s="3">
        <v>4460.3751415326506</v>
      </c>
      <c r="AD1837" s="3">
        <f t="shared" si="425"/>
        <v>111409.77625264376</v>
      </c>
      <c r="AE1837" s="3">
        <v>5687.5</v>
      </c>
      <c r="AG1837" s="3">
        <f t="shared" si="426"/>
        <v>117097.27625264376</v>
      </c>
      <c r="AJ1837" s="3">
        <v>6263.2559860715419</v>
      </c>
      <c r="AK1837" t="s">
        <v>229</v>
      </c>
      <c r="AL1837" t="s">
        <v>230</v>
      </c>
      <c r="AM1837">
        <v>8.5000000000000006E-2</v>
      </c>
      <c r="AN1837" s="3">
        <f t="shared" si="427"/>
        <v>123360.5322387153</v>
      </c>
      <c r="AO1837" s="3">
        <v>10485.645240290802</v>
      </c>
      <c r="AP1837" s="3">
        <v>29700</v>
      </c>
      <c r="AQ1837" s="3">
        <v>2524.5</v>
      </c>
      <c r="AR1837" s="3">
        <f t="shared" si="428"/>
        <v>166070.67747900609</v>
      </c>
      <c r="AS1837" s="24">
        <f t="shared" si="423"/>
        <v>153060.5322387153</v>
      </c>
      <c r="AT1837" t="s">
        <v>134</v>
      </c>
      <c r="AU1837" t="s">
        <v>134</v>
      </c>
      <c r="AV1837" t="s">
        <v>135</v>
      </c>
      <c r="AW1837">
        <v>90349</v>
      </c>
      <c r="BE1837">
        <v>1</v>
      </c>
    </row>
    <row r="1838" spans="2:57" x14ac:dyDescent="0.2">
      <c r="C1838" t="s">
        <v>4803</v>
      </c>
      <c r="E1838" t="s">
        <v>768</v>
      </c>
      <c r="F1838" t="s">
        <v>769</v>
      </c>
      <c r="G1838" t="s">
        <v>770</v>
      </c>
      <c r="J1838" t="s">
        <v>4702</v>
      </c>
      <c r="L1838" t="s">
        <v>4703</v>
      </c>
      <c r="M1838" t="s">
        <v>293</v>
      </c>
      <c r="N1838" t="s">
        <v>4668</v>
      </c>
      <c r="O1838" t="s">
        <v>98</v>
      </c>
      <c r="P1838" t="s">
        <v>4804</v>
      </c>
      <c r="Q1838">
        <v>28</v>
      </c>
      <c r="S1838" s="3">
        <v>83180.333333333328</v>
      </c>
      <c r="W1838" s="3">
        <v>1879.3349358974358</v>
      </c>
      <c r="X1838" s="3">
        <v>1085.8379629629628</v>
      </c>
      <c r="Y1838" s="22">
        <v>195.45083333333332</v>
      </c>
      <c r="Z1838" s="32">
        <v>75</v>
      </c>
      <c r="AB1838" s="3">
        <v>0</v>
      </c>
      <c r="AC1838" s="3">
        <v>4460.3751415326506</v>
      </c>
      <c r="AD1838" s="3">
        <f t="shared" si="425"/>
        <v>90876.332207059721</v>
      </c>
      <c r="AE1838" s="3">
        <v>5687.5</v>
      </c>
      <c r="AG1838" s="3">
        <f t="shared" si="426"/>
        <v>96563.832207059721</v>
      </c>
      <c r="AJ1838" s="3">
        <v>4292.2455565959208</v>
      </c>
      <c r="AK1838" t="s">
        <v>289</v>
      </c>
      <c r="AL1838" t="s">
        <v>290</v>
      </c>
      <c r="AM1838">
        <v>8.5000000000000006E-2</v>
      </c>
      <c r="AN1838" s="3">
        <f t="shared" si="427"/>
        <v>100856.07776365564</v>
      </c>
      <c r="AO1838" s="3">
        <v>8572.76660991073</v>
      </c>
      <c r="AP1838" s="3">
        <v>29700</v>
      </c>
      <c r="AQ1838" s="3">
        <v>2524.5</v>
      </c>
      <c r="AR1838" s="3">
        <f t="shared" si="428"/>
        <v>141653.34437356639</v>
      </c>
      <c r="AS1838" s="24">
        <f t="shared" si="423"/>
        <v>130556.07776365564</v>
      </c>
      <c r="AT1838" t="s">
        <v>771</v>
      </c>
      <c r="AU1838" t="s">
        <v>771</v>
      </c>
      <c r="AV1838" t="s">
        <v>772</v>
      </c>
      <c r="AW1838">
        <v>1116</v>
      </c>
      <c r="BE1838">
        <v>1</v>
      </c>
    </row>
    <row r="1839" spans="2:57" x14ac:dyDescent="0.2">
      <c r="C1839" t="s">
        <v>4803</v>
      </c>
      <c r="E1839" t="s">
        <v>773</v>
      </c>
      <c r="F1839" t="s">
        <v>774</v>
      </c>
      <c r="G1839" t="s">
        <v>775</v>
      </c>
      <c r="J1839" t="s">
        <v>4702</v>
      </c>
      <c r="L1839" t="s">
        <v>4703</v>
      </c>
      <c r="M1839" t="s">
        <v>293</v>
      </c>
      <c r="N1839" t="s">
        <v>4668</v>
      </c>
      <c r="O1839" t="s">
        <v>98</v>
      </c>
      <c r="P1839" t="s">
        <v>4804</v>
      </c>
      <c r="Q1839">
        <v>28</v>
      </c>
      <c r="S1839" s="3">
        <v>79308.583333333328</v>
      </c>
      <c r="W1839" s="3">
        <v>1786.2660256410256</v>
      </c>
      <c r="X1839" s="3">
        <v>1032.064814814815</v>
      </c>
      <c r="Y1839" s="22">
        <v>185.77166666666668</v>
      </c>
      <c r="Z1839" s="32">
        <v>75</v>
      </c>
      <c r="AB1839" s="3">
        <v>4097.8723842003965</v>
      </c>
      <c r="AC1839" s="3">
        <v>4460.3751415326506</v>
      </c>
      <c r="AD1839" s="3">
        <f t="shared" si="425"/>
        <v>90945.933366188896</v>
      </c>
      <c r="AE1839" s="3">
        <v>5687.5</v>
      </c>
      <c r="AG1839" s="3">
        <f t="shared" si="426"/>
        <v>96633.433366188896</v>
      </c>
      <c r="AJ1839" s="3">
        <v>6107.1873780099913</v>
      </c>
      <c r="AK1839" t="s">
        <v>266</v>
      </c>
      <c r="AL1839" t="s">
        <v>267</v>
      </c>
      <c r="AM1839">
        <v>8.5000000000000006E-2</v>
      </c>
      <c r="AN1839" s="3">
        <f t="shared" si="427"/>
        <v>102740.62074419888</v>
      </c>
      <c r="AO1839" s="3">
        <v>8732.9527632569061</v>
      </c>
      <c r="AP1839" s="3">
        <v>29700</v>
      </c>
      <c r="AQ1839" s="3">
        <v>2524.5</v>
      </c>
      <c r="AR1839" s="3">
        <f t="shared" si="428"/>
        <v>143698.07350745579</v>
      </c>
      <c r="AS1839" s="24">
        <f t="shared" si="423"/>
        <v>132440.62074419888</v>
      </c>
      <c r="AT1839" t="s">
        <v>134</v>
      </c>
      <c r="AU1839" t="s">
        <v>134</v>
      </c>
      <c r="AV1839" t="s">
        <v>135</v>
      </c>
      <c r="AW1839">
        <v>90373</v>
      </c>
      <c r="BE1839">
        <v>1</v>
      </c>
    </row>
    <row r="1840" spans="2:57" x14ac:dyDescent="0.2">
      <c r="C1840" t="s">
        <v>4803</v>
      </c>
      <c r="E1840" t="s">
        <v>776</v>
      </c>
      <c r="F1840" t="s">
        <v>777</v>
      </c>
      <c r="G1840" t="s">
        <v>778</v>
      </c>
      <c r="J1840" t="s">
        <v>4778</v>
      </c>
      <c r="L1840" t="s">
        <v>4667</v>
      </c>
      <c r="M1840" t="s">
        <v>3984</v>
      </c>
      <c r="N1840" t="s">
        <v>4668</v>
      </c>
      <c r="O1840" t="s">
        <v>98</v>
      </c>
      <c r="P1840" t="s">
        <v>4804</v>
      </c>
      <c r="Q1840">
        <v>28</v>
      </c>
      <c r="S1840" s="3">
        <v>58223.833333333343</v>
      </c>
      <c r="W1840" s="3">
        <v>1279.4190705128206</v>
      </c>
      <c r="X1840" s="3">
        <v>739.21990740740739</v>
      </c>
      <c r="Y1840" s="22">
        <v>133.05958333333334</v>
      </c>
      <c r="Z1840" s="32">
        <v>75</v>
      </c>
      <c r="AB1840" s="3">
        <v>0</v>
      </c>
      <c r="AC1840" s="3">
        <v>4460.3751415326506</v>
      </c>
      <c r="AD1840" s="3">
        <f t="shared" si="425"/>
        <v>64910.907036119555</v>
      </c>
      <c r="AE1840" s="3">
        <v>4154.166666666667</v>
      </c>
      <c r="AG1840" s="3">
        <f t="shared" si="426"/>
        <v>69065.07370278622</v>
      </c>
      <c r="AM1840">
        <v>0.05</v>
      </c>
      <c r="AN1840" s="3">
        <f t="shared" si="427"/>
        <v>69065.07370278622</v>
      </c>
      <c r="AO1840" s="3">
        <v>3453.2536851393111</v>
      </c>
      <c r="AP1840" s="3">
        <v>29700</v>
      </c>
      <c r="AQ1840" s="3">
        <v>1485</v>
      </c>
      <c r="AR1840" s="3">
        <f t="shared" si="428"/>
        <v>103703.32738792553</v>
      </c>
      <c r="AS1840" s="24">
        <f t="shared" si="423"/>
        <v>98765.07370278622</v>
      </c>
      <c r="AT1840" t="s">
        <v>134</v>
      </c>
      <c r="AU1840" t="s">
        <v>134</v>
      </c>
      <c r="AV1840" t="s">
        <v>135</v>
      </c>
      <c r="AW1840">
        <v>35070</v>
      </c>
      <c r="BE1840">
        <v>1</v>
      </c>
    </row>
    <row r="1841" spans="2:57" x14ac:dyDescent="0.2">
      <c r="C1841" t="s">
        <v>4803</v>
      </c>
      <c r="E1841" t="s">
        <v>779</v>
      </c>
      <c r="F1841" t="s">
        <v>780</v>
      </c>
      <c r="G1841" t="s">
        <v>781</v>
      </c>
      <c r="J1841" t="s">
        <v>4702</v>
      </c>
      <c r="L1841" t="s">
        <v>4703</v>
      </c>
      <c r="M1841" t="s">
        <v>293</v>
      </c>
      <c r="N1841" t="s">
        <v>4668</v>
      </c>
      <c r="O1841" t="s">
        <v>98</v>
      </c>
      <c r="P1841" t="s">
        <v>4804</v>
      </c>
      <c r="Q1841">
        <v>28</v>
      </c>
      <c r="S1841" s="3">
        <v>80147.666666666672</v>
      </c>
      <c r="W1841" s="3">
        <v>1806.4342948717949</v>
      </c>
      <c r="X1841" s="3">
        <v>1043.7175925925926</v>
      </c>
      <c r="Y1841" s="22">
        <v>187.86916666666667</v>
      </c>
      <c r="Z1841" s="32">
        <v>75</v>
      </c>
      <c r="AB1841" s="3">
        <v>0</v>
      </c>
      <c r="AC1841" s="3">
        <v>4460.3751415326506</v>
      </c>
      <c r="AD1841" s="3">
        <f t="shared" si="425"/>
        <v>87721.062862330393</v>
      </c>
      <c r="AE1841" s="3">
        <v>5687.5</v>
      </c>
      <c r="AG1841" s="3">
        <f t="shared" si="426"/>
        <v>93408.562862330393</v>
      </c>
      <c r="AJ1841" s="3">
        <v>6263.2559860715419</v>
      </c>
      <c r="AK1841" t="s">
        <v>229</v>
      </c>
      <c r="AL1841" t="s">
        <v>230</v>
      </c>
      <c r="AM1841">
        <v>8.5000000000000006E-2</v>
      </c>
      <c r="AN1841" s="3">
        <f t="shared" si="427"/>
        <v>99671.818848401934</v>
      </c>
      <c r="AO1841" s="3">
        <v>8472.1046021141647</v>
      </c>
      <c r="AP1841" s="3">
        <v>29700</v>
      </c>
      <c r="AQ1841" s="3">
        <v>2524.5</v>
      </c>
      <c r="AR1841" s="3">
        <f t="shared" si="428"/>
        <v>140368.4234505161</v>
      </c>
      <c r="AS1841" s="24">
        <f t="shared" si="423"/>
        <v>129371.81884840193</v>
      </c>
      <c r="AT1841" t="s">
        <v>134</v>
      </c>
      <c r="AU1841" t="s">
        <v>134</v>
      </c>
      <c r="AV1841" t="s">
        <v>135</v>
      </c>
      <c r="AW1841">
        <v>90264</v>
      </c>
      <c r="BE1841">
        <v>1</v>
      </c>
    </row>
    <row r="1842" spans="2:57" x14ac:dyDescent="0.2">
      <c r="C1842" t="s">
        <v>4803</v>
      </c>
      <c r="E1842" t="s">
        <v>782</v>
      </c>
      <c r="F1842" t="s">
        <v>783</v>
      </c>
      <c r="G1842" t="s">
        <v>784</v>
      </c>
      <c r="J1842" t="s">
        <v>4702</v>
      </c>
      <c r="L1842" t="s">
        <v>4616</v>
      </c>
      <c r="M1842" t="s">
        <v>4464</v>
      </c>
      <c r="N1842" t="s">
        <v>4668</v>
      </c>
      <c r="O1842" t="s">
        <v>98</v>
      </c>
      <c r="P1842" t="s">
        <v>4804</v>
      </c>
      <c r="Q1842">
        <v>28</v>
      </c>
      <c r="S1842" s="3">
        <v>95656.75</v>
      </c>
      <c r="W1842" s="3">
        <v>2179.2508012820513</v>
      </c>
      <c r="X1842" s="3">
        <v>1259.1226851851852</v>
      </c>
      <c r="Y1842" s="22">
        <v>226.64208333333332</v>
      </c>
      <c r="Z1842" s="32">
        <v>75</v>
      </c>
      <c r="AB1842" s="3">
        <v>0</v>
      </c>
      <c r="AC1842" s="3">
        <v>4460.3751415326506</v>
      </c>
      <c r="AD1842" s="3">
        <f t="shared" si="425"/>
        <v>103857.14071133322</v>
      </c>
      <c r="AE1842" s="3">
        <v>12402.5</v>
      </c>
      <c r="AG1842" s="3">
        <f t="shared" si="426"/>
        <v>116259.64071133322</v>
      </c>
      <c r="AM1842">
        <v>0.05</v>
      </c>
      <c r="AN1842" s="3">
        <f t="shared" si="427"/>
        <v>116259.64071133322</v>
      </c>
      <c r="AO1842" s="3">
        <v>5812.9820355666616</v>
      </c>
      <c r="AP1842" s="3">
        <v>29700</v>
      </c>
      <c r="AQ1842" s="3">
        <v>1485</v>
      </c>
      <c r="AR1842" s="3">
        <f t="shared" si="428"/>
        <v>153257.6227468999</v>
      </c>
      <c r="AS1842" s="24">
        <f t="shared" si="423"/>
        <v>145959.64071133322</v>
      </c>
      <c r="AT1842" t="s">
        <v>134</v>
      </c>
      <c r="AU1842" t="s">
        <v>134</v>
      </c>
      <c r="AV1842" t="s">
        <v>135</v>
      </c>
      <c r="AW1842">
        <v>90342</v>
      </c>
      <c r="BE1842">
        <v>1</v>
      </c>
    </row>
    <row r="1843" spans="2:57" x14ac:dyDescent="0.2">
      <c r="C1843" t="s">
        <v>4803</v>
      </c>
      <c r="E1843" t="s">
        <v>785</v>
      </c>
      <c r="F1843" t="s">
        <v>786</v>
      </c>
      <c r="G1843" t="s">
        <v>787</v>
      </c>
      <c r="J1843" t="s">
        <v>4702</v>
      </c>
      <c r="L1843" t="s">
        <v>4703</v>
      </c>
      <c r="M1843" t="s">
        <v>293</v>
      </c>
      <c r="N1843" t="s">
        <v>4668</v>
      </c>
      <c r="O1843" t="s">
        <v>98</v>
      </c>
      <c r="P1843" t="s">
        <v>4804</v>
      </c>
      <c r="Q1843">
        <v>28</v>
      </c>
      <c r="S1843" s="3">
        <v>87514.75</v>
      </c>
      <c r="W1843" s="3">
        <v>1983.5296474358975</v>
      </c>
      <c r="X1843" s="3">
        <v>1146.0393518518517</v>
      </c>
      <c r="Y1843" s="22">
        <v>206.28708333333333</v>
      </c>
      <c r="Z1843" s="32">
        <v>75</v>
      </c>
      <c r="AB1843" s="3">
        <v>8437.519239068617</v>
      </c>
      <c r="AC1843" s="3">
        <v>4460.3751415326506</v>
      </c>
      <c r="AD1843" s="3">
        <f t="shared" si="425"/>
        <v>103823.50046322234</v>
      </c>
      <c r="AE1843" s="3">
        <v>5687.5</v>
      </c>
      <c r="AG1843" s="3">
        <f t="shared" si="426"/>
        <v>109511.00046322234</v>
      </c>
      <c r="AJ1843" s="3">
        <v>6107.1873780099913</v>
      </c>
      <c r="AK1843" t="s">
        <v>266</v>
      </c>
      <c r="AL1843" t="s">
        <v>267</v>
      </c>
      <c r="AM1843">
        <v>8.5000000000000006E-2</v>
      </c>
      <c r="AN1843" s="3">
        <f t="shared" si="427"/>
        <v>115618.18784123233</v>
      </c>
      <c r="AO1843" s="3">
        <v>9827.5459665047492</v>
      </c>
      <c r="AP1843" s="3">
        <v>29700</v>
      </c>
      <c r="AQ1843" s="3">
        <v>2524.5</v>
      </c>
      <c r="AR1843" s="3">
        <f t="shared" si="428"/>
        <v>157670.23380773707</v>
      </c>
      <c r="AS1843" s="24">
        <f t="shared" si="423"/>
        <v>145318.18784123234</v>
      </c>
      <c r="AT1843" t="s">
        <v>134</v>
      </c>
      <c r="AU1843" t="s">
        <v>134</v>
      </c>
      <c r="AV1843" t="s">
        <v>135</v>
      </c>
      <c r="AW1843">
        <v>90390</v>
      </c>
      <c r="BE1843">
        <v>1</v>
      </c>
    </row>
    <row r="1844" spans="2:57" x14ac:dyDescent="0.2">
      <c r="C1844" t="s">
        <v>4803</v>
      </c>
      <c r="E1844" t="s">
        <v>788</v>
      </c>
      <c r="F1844" t="s">
        <v>789</v>
      </c>
      <c r="G1844" t="s">
        <v>790</v>
      </c>
      <c r="J1844" t="s">
        <v>4708</v>
      </c>
      <c r="L1844" t="s">
        <v>4703</v>
      </c>
      <c r="M1844" t="s">
        <v>293</v>
      </c>
      <c r="N1844" t="s">
        <v>4668</v>
      </c>
      <c r="O1844" t="s">
        <v>98</v>
      </c>
      <c r="P1844" t="s">
        <v>4804</v>
      </c>
      <c r="Q1844">
        <v>28</v>
      </c>
      <c r="S1844" s="3">
        <v>71314.25</v>
      </c>
      <c r="W1844" s="3">
        <v>1594.094551282051</v>
      </c>
      <c r="X1844" s="3">
        <v>921.03240740740739</v>
      </c>
      <c r="Y1844" s="22">
        <v>165.78583333333333</v>
      </c>
      <c r="Z1844" s="32">
        <v>75</v>
      </c>
      <c r="AB1844" s="3">
        <v>0</v>
      </c>
      <c r="AC1844" s="3">
        <v>4460.3751415326506</v>
      </c>
      <c r="AD1844" s="3">
        <f t="shared" si="425"/>
        <v>78530.537933555432</v>
      </c>
      <c r="AE1844" s="3">
        <v>5687.5</v>
      </c>
      <c r="AG1844" s="3">
        <f t="shared" si="426"/>
        <v>84218.037933555432</v>
      </c>
      <c r="AJ1844" s="3">
        <v>6107.1873780099913</v>
      </c>
      <c r="AK1844" t="s">
        <v>266</v>
      </c>
      <c r="AL1844" t="s">
        <v>267</v>
      </c>
      <c r="AM1844">
        <v>8.5000000000000006E-2</v>
      </c>
      <c r="AN1844" s="3">
        <f t="shared" si="427"/>
        <v>90325.225311565417</v>
      </c>
      <c r="AO1844" s="3">
        <v>7677.6441514830613</v>
      </c>
      <c r="AP1844" s="3">
        <v>29700</v>
      </c>
      <c r="AQ1844" s="3">
        <v>2524.5</v>
      </c>
      <c r="AR1844" s="3">
        <f t="shared" si="428"/>
        <v>130227.36946304848</v>
      </c>
      <c r="AS1844" s="24">
        <f t="shared" si="423"/>
        <v>120025.22531156542</v>
      </c>
      <c r="AT1844" t="s">
        <v>134</v>
      </c>
      <c r="AU1844" t="s">
        <v>134</v>
      </c>
      <c r="AV1844" t="s">
        <v>135</v>
      </c>
      <c r="AW1844">
        <v>90373</v>
      </c>
      <c r="BE1844">
        <v>1</v>
      </c>
    </row>
    <row r="1845" spans="2:57" x14ac:dyDescent="0.2">
      <c r="C1845" t="s">
        <v>4803</v>
      </c>
      <c r="E1845" t="s">
        <v>791</v>
      </c>
      <c r="F1845" t="s">
        <v>792</v>
      </c>
      <c r="G1845" t="s">
        <v>793</v>
      </c>
      <c r="J1845" t="s">
        <v>4697</v>
      </c>
      <c r="L1845" t="s">
        <v>4703</v>
      </c>
      <c r="M1845" t="s">
        <v>293</v>
      </c>
      <c r="N1845" t="s">
        <v>4668</v>
      </c>
      <c r="O1845" t="s">
        <v>98</v>
      </c>
      <c r="P1845" t="s">
        <v>4804</v>
      </c>
      <c r="Q1845">
        <v>28</v>
      </c>
      <c r="S1845" s="3">
        <v>123800.41666666666</v>
      </c>
      <c r="W1845" s="3">
        <v>2855.78125</v>
      </c>
      <c r="X1845" s="3">
        <v>1650.0069444444446</v>
      </c>
      <c r="Y1845" s="22">
        <v>297.00125000000003</v>
      </c>
      <c r="Z1845" s="32">
        <v>75</v>
      </c>
      <c r="AB1845" s="3">
        <v>12170.680981075178</v>
      </c>
      <c r="AC1845" s="3">
        <v>4460.3751415326506</v>
      </c>
      <c r="AD1845" s="3">
        <f t="shared" si="425"/>
        <v>145309.26223371894</v>
      </c>
      <c r="AE1845" s="3">
        <v>5687.5</v>
      </c>
      <c r="AG1845" s="3">
        <f t="shared" si="426"/>
        <v>150996.76223371894</v>
      </c>
      <c r="AJ1845" s="3">
        <v>8123.3279313761932</v>
      </c>
      <c r="AK1845" t="s">
        <v>523</v>
      </c>
      <c r="AL1845" t="s">
        <v>524</v>
      </c>
      <c r="AM1845">
        <v>8.5000000000000006E-2</v>
      </c>
      <c r="AN1845" s="3">
        <f t="shared" si="427"/>
        <v>159120.09016509514</v>
      </c>
      <c r="AO1845" s="3">
        <v>13525.207664033089</v>
      </c>
      <c r="AP1845" s="3">
        <v>29700</v>
      </c>
      <c r="AQ1845" s="3">
        <v>2524.5</v>
      </c>
      <c r="AR1845" s="3">
        <f t="shared" si="428"/>
        <v>204869.79782912822</v>
      </c>
      <c r="AS1845" s="24">
        <f t="shared" si="423"/>
        <v>188820.09016509514</v>
      </c>
      <c r="AT1845" t="s">
        <v>134</v>
      </c>
      <c r="AU1845" t="s">
        <v>134</v>
      </c>
      <c r="AV1845" t="s">
        <v>135</v>
      </c>
      <c r="AW1845">
        <v>94651</v>
      </c>
      <c r="BE1845">
        <v>1</v>
      </c>
    </row>
    <row r="1846" spans="2:57" x14ac:dyDescent="0.2">
      <c r="B1846">
        <f>+COUNTIF(F1846:F5004,F1846)</f>
        <v>1</v>
      </c>
      <c r="C1846" t="s">
        <v>4803</v>
      </c>
      <c r="E1846" t="s">
        <v>794</v>
      </c>
      <c r="F1846" t="s">
        <v>795</v>
      </c>
      <c r="G1846" t="s">
        <v>796</v>
      </c>
      <c r="J1846" t="s">
        <v>4702</v>
      </c>
      <c r="L1846" t="s">
        <v>4703</v>
      </c>
      <c r="M1846" t="s">
        <v>293</v>
      </c>
      <c r="N1846" t="s">
        <v>4668</v>
      </c>
      <c r="O1846" t="s">
        <v>98</v>
      </c>
      <c r="P1846" t="s">
        <v>4804</v>
      </c>
      <c r="Q1846">
        <v>28</v>
      </c>
      <c r="S1846" s="3">
        <v>91047.25</v>
      </c>
      <c r="W1846" s="3">
        <v>2068.4455128205132</v>
      </c>
      <c r="X1846" s="3">
        <v>1195.1018518518517</v>
      </c>
      <c r="Y1846" s="22">
        <v>215.11833333333334</v>
      </c>
      <c r="Z1846" s="32">
        <v>75</v>
      </c>
      <c r="AB1846" s="3">
        <v>0</v>
      </c>
      <c r="AC1846" s="3">
        <v>4460.3751415326506</v>
      </c>
      <c r="AD1846" s="3">
        <f t="shared" si="425"/>
        <v>99061.290839538357</v>
      </c>
      <c r="AE1846" s="3">
        <v>5687.5</v>
      </c>
      <c r="AG1846" s="3">
        <f t="shared" si="426"/>
        <v>104748.79083953836</v>
      </c>
      <c r="AJ1846" s="3">
        <v>8123.3279313761932</v>
      </c>
      <c r="AK1846" t="s">
        <v>523</v>
      </c>
      <c r="AL1846" t="s">
        <v>524</v>
      </c>
      <c r="AM1846">
        <v>8.5000000000000006E-2</v>
      </c>
      <c r="AN1846" s="3">
        <f t="shared" si="427"/>
        <v>112872.11877091455</v>
      </c>
      <c r="AO1846" s="3">
        <v>9594.1300955277366</v>
      </c>
      <c r="AP1846" s="3">
        <v>29700</v>
      </c>
      <c r="AQ1846" s="3">
        <v>2524.5</v>
      </c>
      <c r="AR1846" s="3">
        <f t="shared" si="428"/>
        <v>154690.7488664423</v>
      </c>
      <c r="AS1846" s="24">
        <f t="shared" si="423"/>
        <v>142572.11877091456</v>
      </c>
      <c r="AT1846" t="s">
        <v>141</v>
      </c>
      <c r="AU1846" t="s">
        <v>141</v>
      </c>
      <c r="AV1846" t="s">
        <v>142</v>
      </c>
      <c r="AW1846">
        <v>1207</v>
      </c>
      <c r="BE1846">
        <v>1</v>
      </c>
    </row>
    <row r="1847" spans="2:57" x14ac:dyDescent="0.2">
      <c r="C1847" t="s">
        <v>4803</v>
      </c>
      <c r="E1847" t="s">
        <v>797</v>
      </c>
      <c r="F1847" t="s">
        <v>798</v>
      </c>
      <c r="G1847" t="s">
        <v>799</v>
      </c>
      <c r="J1847" t="s">
        <v>4778</v>
      </c>
      <c r="L1847" t="s">
        <v>4667</v>
      </c>
      <c r="M1847" t="s">
        <v>3984</v>
      </c>
      <c r="N1847" t="s">
        <v>4668</v>
      </c>
      <c r="O1847" t="s">
        <v>98</v>
      </c>
      <c r="P1847" t="s">
        <v>4804</v>
      </c>
      <c r="Q1847">
        <v>28</v>
      </c>
      <c r="S1847" s="3">
        <v>44505.916666666664</v>
      </c>
      <c r="W1847" s="3">
        <v>1010.0961538461538</v>
      </c>
      <c r="X1847" s="3">
        <v>583.6111111111112</v>
      </c>
      <c r="Y1847" s="22">
        <v>105.05</v>
      </c>
      <c r="Z1847" s="32">
        <v>75</v>
      </c>
      <c r="AB1847" s="3">
        <v>2048.9361921001982</v>
      </c>
      <c r="AC1847" s="3">
        <v>4460.3751415326506</v>
      </c>
      <c r="AD1847" s="3">
        <f t="shared" si="425"/>
        <v>52788.985265256779</v>
      </c>
      <c r="AE1847" s="3">
        <v>4154.166666666667</v>
      </c>
      <c r="AG1847" s="3">
        <f t="shared" si="426"/>
        <v>56943.151931923443</v>
      </c>
      <c r="AM1847">
        <v>0.05</v>
      </c>
      <c r="AN1847" s="3">
        <f t="shared" si="427"/>
        <v>56943.151931923443</v>
      </c>
      <c r="AO1847" s="3">
        <v>2847.1575965961724</v>
      </c>
      <c r="AP1847" s="3">
        <v>29700</v>
      </c>
      <c r="AQ1847" s="3">
        <v>1485</v>
      </c>
      <c r="AR1847" s="3">
        <f t="shared" si="428"/>
        <v>90975.309528519618</v>
      </c>
      <c r="AS1847" s="24">
        <f t="shared" si="423"/>
        <v>86643.151931923436</v>
      </c>
      <c r="AT1847" t="s">
        <v>134</v>
      </c>
      <c r="AU1847" t="s">
        <v>134</v>
      </c>
      <c r="AV1847" t="s">
        <v>135</v>
      </c>
      <c r="AW1847">
        <v>34732</v>
      </c>
      <c r="BE1847">
        <v>1</v>
      </c>
    </row>
    <row r="1848" spans="2:57" x14ac:dyDescent="0.2">
      <c r="C1848" t="s">
        <v>4803</v>
      </c>
      <c r="E1848" t="s">
        <v>800</v>
      </c>
      <c r="F1848" t="s">
        <v>801</v>
      </c>
      <c r="G1848" t="s">
        <v>802</v>
      </c>
      <c r="J1848" t="s">
        <v>4778</v>
      </c>
      <c r="L1848" t="s">
        <v>4667</v>
      </c>
      <c r="M1848" t="s">
        <v>3984</v>
      </c>
      <c r="N1848" t="s">
        <v>4668</v>
      </c>
      <c r="O1848" t="s">
        <v>98</v>
      </c>
      <c r="P1848" t="s">
        <v>4804</v>
      </c>
      <c r="Q1848">
        <v>28</v>
      </c>
      <c r="S1848" s="3">
        <v>52623.916666666664</v>
      </c>
      <c r="W1848" s="3">
        <v>1144.8076923076922</v>
      </c>
      <c r="X1848" s="3">
        <v>661.44444444444457</v>
      </c>
      <c r="Y1848" s="22">
        <v>119.06</v>
      </c>
      <c r="Z1848" s="32">
        <v>75</v>
      </c>
      <c r="AB1848" s="3">
        <v>0</v>
      </c>
      <c r="AC1848" s="3">
        <v>4460.3751415326506</v>
      </c>
      <c r="AD1848" s="3">
        <f t="shared" si="425"/>
        <v>59084.60394495145</v>
      </c>
      <c r="AE1848" s="3">
        <v>4154.166666666667</v>
      </c>
      <c r="AG1848" s="3">
        <f t="shared" si="426"/>
        <v>63238.770611618114</v>
      </c>
      <c r="AM1848">
        <v>0.05</v>
      </c>
      <c r="AN1848" s="3">
        <f t="shared" si="427"/>
        <v>63238.770611618114</v>
      </c>
      <c r="AO1848" s="3">
        <v>3161.938530580906</v>
      </c>
      <c r="AP1848" s="3">
        <v>29700</v>
      </c>
      <c r="AQ1848" s="3">
        <v>1485</v>
      </c>
      <c r="AR1848" s="3">
        <f t="shared" si="428"/>
        <v>97585.709142199019</v>
      </c>
      <c r="AS1848" s="24">
        <f t="shared" si="423"/>
        <v>92938.770611618122</v>
      </c>
      <c r="AT1848" t="s">
        <v>134</v>
      </c>
      <c r="AU1848" t="s">
        <v>134</v>
      </c>
      <c r="AV1848" t="s">
        <v>135</v>
      </c>
      <c r="AW1848">
        <v>35879</v>
      </c>
      <c r="BE1848">
        <v>1</v>
      </c>
    </row>
    <row r="1849" spans="2:57" x14ac:dyDescent="0.2">
      <c r="C1849" t="s">
        <v>4803</v>
      </c>
      <c r="E1849" t="s">
        <v>803</v>
      </c>
      <c r="F1849" t="s">
        <v>804</v>
      </c>
      <c r="G1849" t="s">
        <v>805</v>
      </c>
      <c r="J1849" t="s">
        <v>4702</v>
      </c>
      <c r="L1849" t="s">
        <v>4703</v>
      </c>
      <c r="M1849" t="s">
        <v>293</v>
      </c>
      <c r="N1849" t="s">
        <v>4668</v>
      </c>
      <c r="O1849" t="s">
        <v>98</v>
      </c>
      <c r="P1849" t="s">
        <v>4804</v>
      </c>
      <c r="Q1849">
        <v>28</v>
      </c>
      <c r="S1849" s="3">
        <v>87621.833333333328</v>
      </c>
      <c r="W1849" s="3">
        <v>1986.1017628205129</v>
      </c>
      <c r="X1849" s="3">
        <v>1147.525462962963</v>
      </c>
      <c r="Y1849" s="22">
        <v>206.55458333333331</v>
      </c>
      <c r="Z1849" s="32">
        <v>75</v>
      </c>
      <c r="AB1849" s="3">
        <v>0</v>
      </c>
      <c r="AC1849" s="3">
        <v>4460.3751415326506</v>
      </c>
      <c r="AD1849" s="3">
        <f t="shared" si="425"/>
        <v>95497.390283982793</v>
      </c>
      <c r="AE1849" s="3">
        <v>5687.5</v>
      </c>
      <c r="AG1849" s="3">
        <f t="shared" si="426"/>
        <v>101184.89028398279</v>
      </c>
      <c r="AJ1849" s="3">
        <v>18525.414448346986</v>
      </c>
      <c r="AK1849" t="s">
        <v>361</v>
      </c>
      <c r="AL1849" t="s">
        <v>362</v>
      </c>
      <c r="AM1849">
        <v>8.5000000000000006E-2</v>
      </c>
      <c r="AN1849" s="3">
        <f t="shared" si="427"/>
        <v>119710.30473232978</v>
      </c>
      <c r="AO1849" s="3">
        <v>10175.375902248032</v>
      </c>
      <c r="AP1849" s="3">
        <v>29700</v>
      </c>
      <c r="AQ1849" s="3">
        <v>2524.5</v>
      </c>
      <c r="AR1849" s="3">
        <f t="shared" si="428"/>
        <v>162110.18063457782</v>
      </c>
      <c r="AS1849" s="24">
        <f t="shared" si="423"/>
        <v>149410.30473232979</v>
      </c>
      <c r="AT1849" t="s">
        <v>134</v>
      </c>
      <c r="AU1849" t="s">
        <v>134</v>
      </c>
      <c r="AV1849" t="s">
        <v>135</v>
      </c>
      <c r="AW1849">
        <v>35661</v>
      </c>
      <c r="BE1849">
        <v>1</v>
      </c>
    </row>
    <row r="1850" spans="2:57" x14ac:dyDescent="0.2">
      <c r="C1850" t="s">
        <v>4803</v>
      </c>
      <c r="E1850" t="s">
        <v>806</v>
      </c>
      <c r="F1850" t="s">
        <v>807</v>
      </c>
      <c r="G1850" t="s">
        <v>808</v>
      </c>
      <c r="J1850" t="s">
        <v>4702</v>
      </c>
      <c r="L1850" t="s">
        <v>4703</v>
      </c>
      <c r="M1850" t="s">
        <v>293</v>
      </c>
      <c r="N1850" t="s">
        <v>4668</v>
      </c>
      <c r="O1850" t="s">
        <v>98</v>
      </c>
      <c r="P1850" t="s">
        <v>4804</v>
      </c>
      <c r="Q1850">
        <v>28</v>
      </c>
      <c r="S1850" s="3">
        <v>78149.833333333328</v>
      </c>
      <c r="W1850" s="3">
        <v>1758.4094551282051</v>
      </c>
      <c r="X1850" s="3">
        <v>1015.9699074074074</v>
      </c>
      <c r="Y1850" s="22">
        <v>182.87458333333333</v>
      </c>
      <c r="Z1850" s="32">
        <v>75</v>
      </c>
      <c r="AB1850" s="3">
        <v>0</v>
      </c>
      <c r="AC1850" s="3">
        <v>4460.3751415326506</v>
      </c>
      <c r="AD1850" s="3">
        <f t="shared" si="425"/>
        <v>85642.462420734926</v>
      </c>
      <c r="AE1850" s="3">
        <v>5687.5</v>
      </c>
      <c r="AG1850" s="3">
        <f t="shared" si="426"/>
        <v>91329.962420734926</v>
      </c>
      <c r="AJ1850" s="3">
        <v>4292.2455565959208</v>
      </c>
      <c r="AK1850" t="s">
        <v>289</v>
      </c>
      <c r="AL1850" t="s">
        <v>290</v>
      </c>
      <c r="AM1850">
        <v>8.5000000000000006E-2</v>
      </c>
      <c r="AN1850" s="3">
        <f t="shared" si="427"/>
        <v>95622.207977330851</v>
      </c>
      <c r="AO1850" s="3">
        <v>8127.8876780731225</v>
      </c>
      <c r="AP1850" s="3">
        <v>29700</v>
      </c>
      <c r="AQ1850" s="3">
        <v>2524.5</v>
      </c>
      <c r="AR1850" s="3">
        <f t="shared" si="428"/>
        <v>135974.59565540397</v>
      </c>
      <c r="AS1850" s="24">
        <f t="shared" si="423"/>
        <v>125322.20797733085</v>
      </c>
      <c r="AT1850" t="s">
        <v>134</v>
      </c>
      <c r="AU1850" t="s">
        <v>134</v>
      </c>
      <c r="AV1850" t="s">
        <v>135</v>
      </c>
      <c r="AW1850">
        <v>90220</v>
      </c>
      <c r="BE1850">
        <v>1</v>
      </c>
    </row>
    <row r="1851" spans="2:57" x14ac:dyDescent="0.2">
      <c r="C1851" t="s">
        <v>4803</v>
      </c>
      <c r="E1851" t="s">
        <v>809</v>
      </c>
      <c r="F1851" t="s">
        <v>810</v>
      </c>
      <c r="G1851" t="s">
        <v>811</v>
      </c>
      <c r="J1851" t="s">
        <v>4708</v>
      </c>
      <c r="L1851" t="s">
        <v>4703</v>
      </c>
      <c r="M1851" t="s">
        <v>4849</v>
      </c>
      <c r="N1851" t="s">
        <v>4668</v>
      </c>
      <c r="O1851" t="s">
        <v>98</v>
      </c>
      <c r="P1851" t="s">
        <v>4804</v>
      </c>
      <c r="Q1851">
        <v>28</v>
      </c>
      <c r="S1851" s="3">
        <v>75736.666666666672</v>
      </c>
      <c r="W1851" s="3">
        <v>1700.4006410256409</v>
      </c>
      <c r="X1851" s="3">
        <v>982.45370370370381</v>
      </c>
      <c r="Y1851" s="22">
        <v>176.84166666666667</v>
      </c>
      <c r="Z1851" s="32">
        <v>75</v>
      </c>
      <c r="AB1851" s="3">
        <v>0</v>
      </c>
      <c r="AC1851" s="3">
        <v>4460.3751415326506</v>
      </c>
      <c r="AD1851" s="3">
        <f t="shared" si="425"/>
        <v>83131.737819595335</v>
      </c>
      <c r="AE1851" s="3">
        <v>5687.5</v>
      </c>
      <c r="AG1851" s="3">
        <f t="shared" si="426"/>
        <v>88819.237819595335</v>
      </c>
      <c r="AI1851" s="3">
        <v>5310.8</v>
      </c>
      <c r="AJ1851" s="3">
        <v>6107.1873780099913</v>
      </c>
      <c r="AK1851" t="s">
        <v>266</v>
      </c>
      <c r="AL1851" t="s">
        <v>267</v>
      </c>
      <c r="AM1851">
        <v>8.5000000000000006E-2</v>
      </c>
      <c r="AN1851" s="3">
        <f t="shared" si="427"/>
        <v>100237.22519760532</v>
      </c>
      <c r="AO1851" s="3">
        <v>8520.1641417964529</v>
      </c>
      <c r="AP1851" s="3">
        <v>29700</v>
      </c>
      <c r="AQ1851" s="3">
        <v>2524.5</v>
      </c>
      <c r="AR1851" s="3">
        <f t="shared" si="428"/>
        <v>140981.88933940179</v>
      </c>
      <c r="AS1851" s="24">
        <f t="shared" si="423"/>
        <v>129937.22519760532</v>
      </c>
      <c r="AT1851" t="s">
        <v>632</v>
      </c>
      <c r="AU1851" t="s">
        <v>632</v>
      </c>
      <c r="AV1851" t="s">
        <v>633</v>
      </c>
      <c r="AW1851" t="s">
        <v>4850</v>
      </c>
      <c r="BE1851">
        <v>1</v>
      </c>
    </row>
    <row r="1852" spans="2:57" x14ac:dyDescent="0.2">
      <c r="C1852" t="s">
        <v>4803</v>
      </c>
      <c r="E1852" t="s">
        <v>812</v>
      </c>
      <c r="F1852" t="s">
        <v>813</v>
      </c>
      <c r="G1852" t="s">
        <v>814</v>
      </c>
      <c r="J1852" t="s">
        <v>4702</v>
      </c>
      <c r="L1852" t="s">
        <v>4703</v>
      </c>
      <c r="M1852" t="s">
        <v>293</v>
      </c>
      <c r="N1852" t="s">
        <v>4668</v>
      </c>
      <c r="O1852" t="s">
        <v>98</v>
      </c>
      <c r="P1852" t="s">
        <v>4804</v>
      </c>
      <c r="Q1852">
        <v>28</v>
      </c>
      <c r="S1852" s="3">
        <v>74291.166666666672</v>
      </c>
      <c r="W1852" s="3">
        <v>1665.6530448717949</v>
      </c>
      <c r="X1852" s="3">
        <v>962.37731481481501</v>
      </c>
      <c r="Y1852" s="22">
        <v>173.22791666666669</v>
      </c>
      <c r="Z1852" s="32">
        <v>75</v>
      </c>
      <c r="AB1852" s="3">
        <v>0</v>
      </c>
      <c r="AC1852" s="3">
        <v>4460.3751415326506</v>
      </c>
      <c r="AD1852" s="3">
        <f t="shared" si="425"/>
        <v>81627.800084552611</v>
      </c>
      <c r="AE1852" s="3">
        <v>5687.5</v>
      </c>
      <c r="AG1852" s="3">
        <f t="shared" si="426"/>
        <v>87315.300084552611</v>
      </c>
      <c r="AJ1852" s="3">
        <v>4292.2455565959208</v>
      </c>
      <c r="AK1852" t="s">
        <v>289</v>
      </c>
      <c r="AL1852" t="s">
        <v>290</v>
      </c>
      <c r="AM1852">
        <v>8.5000000000000006E-2</v>
      </c>
      <c r="AN1852" s="3">
        <f t="shared" si="427"/>
        <v>91607.545641148536</v>
      </c>
      <c r="AO1852" s="3">
        <v>7786.6413794976261</v>
      </c>
      <c r="AP1852" s="3">
        <v>29700</v>
      </c>
      <c r="AQ1852" s="3">
        <v>2524.5</v>
      </c>
      <c r="AR1852" s="3">
        <f t="shared" si="428"/>
        <v>131618.68702064618</v>
      </c>
      <c r="AS1852" s="24">
        <f t="shared" si="423"/>
        <v>121307.54564114854</v>
      </c>
      <c r="AT1852" t="s">
        <v>134</v>
      </c>
      <c r="AU1852" t="s">
        <v>134</v>
      </c>
      <c r="AV1852" t="s">
        <v>135</v>
      </c>
      <c r="AW1852">
        <v>90242</v>
      </c>
      <c r="BE1852">
        <v>1</v>
      </c>
    </row>
    <row r="1853" spans="2:57" x14ac:dyDescent="0.2">
      <c r="C1853" t="s">
        <v>4803</v>
      </c>
      <c r="E1853" t="s">
        <v>815</v>
      </c>
      <c r="F1853" t="s">
        <v>816</v>
      </c>
      <c r="G1853" t="s">
        <v>817</v>
      </c>
      <c r="J1853" t="s">
        <v>4708</v>
      </c>
      <c r="L1853" t="s">
        <v>4703</v>
      </c>
      <c r="M1853" t="s">
        <v>293</v>
      </c>
      <c r="N1853" t="s">
        <v>4668</v>
      </c>
      <c r="O1853" t="s">
        <v>98</v>
      </c>
      <c r="P1853" t="s">
        <v>4804</v>
      </c>
      <c r="Q1853">
        <v>28</v>
      </c>
      <c r="S1853" s="3">
        <v>66106</v>
      </c>
      <c r="W1853" s="3">
        <v>1468.8942307692307</v>
      </c>
      <c r="X1853" s="3">
        <v>848.69444444444457</v>
      </c>
      <c r="Y1853" s="22">
        <v>152.76500000000001</v>
      </c>
      <c r="Z1853" s="32">
        <v>75</v>
      </c>
      <c r="AB1853" s="3">
        <v>4097.8723842003965</v>
      </c>
      <c r="AC1853" s="3">
        <v>4460.3751415326506</v>
      </c>
      <c r="AD1853" s="3">
        <f t="shared" si="425"/>
        <v>77209.601200946723</v>
      </c>
      <c r="AE1853" s="3">
        <v>5687.5</v>
      </c>
      <c r="AG1853" s="3">
        <f t="shared" si="426"/>
        <v>82897.101200946723</v>
      </c>
      <c r="AJ1853" s="3">
        <v>6107.1873780099913</v>
      </c>
      <c r="AK1853" t="s">
        <v>266</v>
      </c>
      <c r="AL1853" t="s">
        <v>267</v>
      </c>
      <c r="AM1853">
        <v>8.5000000000000006E-2</v>
      </c>
      <c r="AN1853" s="3">
        <f t="shared" si="427"/>
        <v>89004.288578956708</v>
      </c>
      <c r="AO1853" s="3">
        <v>7565.3645292113206</v>
      </c>
      <c r="AP1853" s="3">
        <v>29700</v>
      </c>
      <c r="AQ1853" s="3">
        <v>2524.5</v>
      </c>
      <c r="AR1853" s="3">
        <f t="shared" si="428"/>
        <v>128794.15310816803</v>
      </c>
      <c r="AS1853" s="24">
        <f t="shared" si="423"/>
        <v>118704.28857895671</v>
      </c>
      <c r="AT1853" t="s">
        <v>134</v>
      </c>
      <c r="AU1853" t="s">
        <v>134</v>
      </c>
      <c r="AV1853" t="s">
        <v>135</v>
      </c>
      <c r="AW1853">
        <v>90373</v>
      </c>
      <c r="BE1853">
        <v>1</v>
      </c>
    </row>
    <row r="1854" spans="2:57" x14ac:dyDescent="0.2">
      <c r="C1854" t="s">
        <v>4803</v>
      </c>
      <c r="E1854" t="s">
        <v>818</v>
      </c>
      <c r="F1854" t="s">
        <v>819</v>
      </c>
      <c r="G1854" t="s">
        <v>820</v>
      </c>
      <c r="J1854" t="s">
        <v>4708</v>
      </c>
      <c r="L1854" t="s">
        <v>4703</v>
      </c>
      <c r="M1854" t="s">
        <v>4849</v>
      </c>
      <c r="N1854" t="s">
        <v>4668</v>
      </c>
      <c r="O1854" t="s">
        <v>98</v>
      </c>
      <c r="P1854" t="s">
        <v>4804</v>
      </c>
      <c r="Q1854">
        <v>28</v>
      </c>
      <c r="S1854" s="3">
        <v>66155.166666666672</v>
      </c>
      <c r="W1854" s="3">
        <v>1470.0761217948718</v>
      </c>
      <c r="X1854" s="3">
        <v>849.37731481481489</v>
      </c>
      <c r="Y1854" s="22">
        <v>152.88791666666665</v>
      </c>
      <c r="Z1854" s="32">
        <v>75</v>
      </c>
      <c r="AB1854" s="3">
        <v>0</v>
      </c>
      <c r="AC1854" s="3">
        <v>4460.3751415326506</v>
      </c>
      <c r="AD1854" s="3">
        <f t="shared" si="425"/>
        <v>73162.883161475693</v>
      </c>
      <c r="AE1854" s="3">
        <v>5687.5</v>
      </c>
      <c r="AG1854" s="3">
        <f t="shared" si="426"/>
        <v>78850.383161475693</v>
      </c>
      <c r="AI1854" s="3">
        <v>5310.8</v>
      </c>
      <c r="AJ1854" s="3">
        <v>6107.1873780099913</v>
      </c>
      <c r="AK1854" t="s">
        <v>266</v>
      </c>
      <c r="AL1854" t="s">
        <v>267</v>
      </c>
      <c r="AM1854">
        <v>8.5000000000000006E-2</v>
      </c>
      <c r="AN1854" s="3">
        <f t="shared" si="427"/>
        <v>90268.370539485681</v>
      </c>
      <c r="AO1854" s="3">
        <v>7672.8114958562837</v>
      </c>
      <c r="AP1854" s="3">
        <v>29700</v>
      </c>
      <c r="AQ1854" s="3">
        <v>2524.5</v>
      </c>
      <c r="AR1854" s="3">
        <f t="shared" si="428"/>
        <v>130165.68203534196</v>
      </c>
      <c r="AS1854" s="24">
        <f t="shared" si="423"/>
        <v>119968.37053948568</v>
      </c>
      <c r="AT1854" t="s">
        <v>632</v>
      </c>
      <c r="AU1854" t="s">
        <v>632</v>
      </c>
      <c r="AV1854" t="s">
        <v>633</v>
      </c>
      <c r="AW1854" t="s">
        <v>4851</v>
      </c>
      <c r="BE1854">
        <v>1</v>
      </c>
    </row>
    <row r="1855" spans="2:57" x14ac:dyDescent="0.2">
      <c r="C1855" t="s">
        <v>4803</v>
      </c>
      <c r="E1855" t="s">
        <v>821</v>
      </c>
      <c r="F1855" t="s">
        <v>822</v>
      </c>
      <c r="G1855" t="s">
        <v>823</v>
      </c>
      <c r="J1855" t="s">
        <v>4708</v>
      </c>
      <c r="L1855" t="s">
        <v>4703</v>
      </c>
      <c r="M1855" t="s">
        <v>293</v>
      </c>
      <c r="N1855" t="s">
        <v>4668</v>
      </c>
      <c r="O1855" t="s">
        <v>98</v>
      </c>
      <c r="P1855" t="s">
        <v>4804</v>
      </c>
      <c r="Q1855">
        <v>28</v>
      </c>
      <c r="S1855" s="3">
        <v>77134.333333333328</v>
      </c>
      <c r="W1855" s="3">
        <v>1733.9983974358975</v>
      </c>
      <c r="X1855" s="3">
        <v>1001.8657407407408</v>
      </c>
      <c r="Y1855" s="22">
        <v>180.33583333333331</v>
      </c>
      <c r="Z1855" s="32">
        <v>75</v>
      </c>
      <c r="AB1855" s="3">
        <v>0</v>
      </c>
      <c r="AC1855" s="3">
        <v>4460.3751415326506</v>
      </c>
      <c r="AD1855" s="3">
        <f t="shared" si="425"/>
        <v>84585.90844637595</v>
      </c>
      <c r="AE1855" s="3">
        <v>5687.5</v>
      </c>
      <c r="AG1855" s="3">
        <f t="shared" si="426"/>
        <v>90273.40844637595</v>
      </c>
      <c r="AJ1855" s="3">
        <v>6263.2559860715419</v>
      </c>
      <c r="AK1855" t="s">
        <v>229</v>
      </c>
      <c r="AL1855" t="s">
        <v>230</v>
      </c>
      <c r="AM1855">
        <v>8.5000000000000006E-2</v>
      </c>
      <c r="AN1855" s="3">
        <f t="shared" si="427"/>
        <v>96536.664432447491</v>
      </c>
      <c r="AO1855" s="3">
        <v>8205.6164767580376</v>
      </c>
      <c r="AP1855" s="3">
        <v>29700</v>
      </c>
      <c r="AQ1855" s="3">
        <v>2524.5</v>
      </c>
      <c r="AR1855" s="3">
        <f t="shared" si="428"/>
        <v>136966.78090920552</v>
      </c>
      <c r="AS1855" s="24">
        <f t="shared" si="423"/>
        <v>126236.66443244749</v>
      </c>
      <c r="AT1855" t="s">
        <v>632</v>
      </c>
      <c r="AU1855" t="s">
        <v>632</v>
      </c>
      <c r="AV1855" t="s">
        <v>633</v>
      </c>
      <c r="AW1855" t="s">
        <v>4852</v>
      </c>
      <c r="BE1855">
        <v>1</v>
      </c>
    </row>
    <row r="1856" spans="2:57" x14ac:dyDescent="0.2">
      <c r="C1856" t="s">
        <v>4803</v>
      </c>
      <c r="E1856" t="s">
        <v>824</v>
      </c>
      <c r="F1856" t="s">
        <v>825</v>
      </c>
      <c r="G1856" t="s">
        <v>826</v>
      </c>
      <c r="J1856" t="s">
        <v>4708</v>
      </c>
      <c r="L1856" t="s">
        <v>4703</v>
      </c>
      <c r="M1856" t="s">
        <v>293</v>
      </c>
      <c r="N1856" t="s">
        <v>4668</v>
      </c>
      <c r="O1856" t="s">
        <v>98</v>
      </c>
      <c r="P1856" t="s">
        <v>4804</v>
      </c>
      <c r="Q1856">
        <v>28</v>
      </c>
      <c r="S1856" s="3">
        <v>75766</v>
      </c>
      <c r="W1856" s="3">
        <v>1701.1057692307693</v>
      </c>
      <c r="X1856" s="3">
        <v>982.8611111111112</v>
      </c>
      <c r="Y1856" s="22">
        <v>176.91499999999999</v>
      </c>
      <c r="Z1856" s="32">
        <v>75</v>
      </c>
      <c r="AB1856" s="3">
        <v>0</v>
      </c>
      <c r="AC1856" s="3">
        <v>4460.3751415326506</v>
      </c>
      <c r="AD1856" s="3">
        <f t="shared" si="425"/>
        <v>83162.257021874524</v>
      </c>
      <c r="AE1856" s="3">
        <v>5687.5</v>
      </c>
      <c r="AG1856" s="3">
        <f t="shared" si="426"/>
        <v>88849.757021874524</v>
      </c>
      <c r="AJ1856" s="3">
        <v>6263.2559860715419</v>
      </c>
      <c r="AK1856" t="s">
        <v>229</v>
      </c>
      <c r="AL1856" t="s">
        <v>230</v>
      </c>
      <c r="AM1856">
        <v>8.5000000000000006E-2</v>
      </c>
      <c r="AN1856" s="3">
        <f t="shared" si="427"/>
        <v>95113.013007946065</v>
      </c>
      <c r="AO1856" s="3">
        <v>8084.6061056754161</v>
      </c>
      <c r="AP1856" s="3">
        <v>29700</v>
      </c>
      <c r="AQ1856" s="3">
        <v>2524.5</v>
      </c>
      <c r="AR1856" s="3">
        <f t="shared" si="428"/>
        <v>135422.11911362148</v>
      </c>
      <c r="AS1856" s="24">
        <f t="shared" si="423"/>
        <v>124813.01300794607</v>
      </c>
      <c r="AT1856" t="s">
        <v>134</v>
      </c>
      <c r="AU1856" t="s">
        <v>134</v>
      </c>
      <c r="AV1856" t="s">
        <v>135</v>
      </c>
      <c r="AW1856">
        <v>90390</v>
      </c>
      <c r="BE1856">
        <v>1</v>
      </c>
    </row>
    <row r="1857" spans="3:57" x14ac:dyDescent="0.2">
      <c r="C1857" t="s">
        <v>4803</v>
      </c>
      <c r="E1857" t="s">
        <v>827</v>
      </c>
      <c r="F1857" t="s">
        <v>828</v>
      </c>
      <c r="G1857" t="s">
        <v>829</v>
      </c>
      <c r="J1857" t="s">
        <v>4708</v>
      </c>
      <c r="L1857" t="s">
        <v>4667</v>
      </c>
      <c r="M1857" t="s">
        <v>3984</v>
      </c>
      <c r="N1857" t="s">
        <v>4668</v>
      </c>
      <c r="O1857" t="s">
        <v>98</v>
      </c>
      <c r="P1857" t="s">
        <v>4804</v>
      </c>
      <c r="Q1857">
        <v>28</v>
      </c>
      <c r="S1857" s="3">
        <v>68210.416666666672</v>
      </c>
      <c r="W1857" s="3">
        <v>1519.4831730769231</v>
      </c>
      <c r="X1857" s="3">
        <v>877.9236111111112</v>
      </c>
      <c r="Y1857" s="22">
        <v>158.02625</v>
      </c>
      <c r="Z1857" s="32">
        <v>75</v>
      </c>
      <c r="AB1857" s="3">
        <v>0</v>
      </c>
      <c r="AC1857" s="3">
        <v>4460.3751415326506</v>
      </c>
      <c r="AD1857" s="3">
        <f t="shared" si="425"/>
        <v>75301.224842387353</v>
      </c>
      <c r="AE1857" s="3">
        <v>4154.166666666667</v>
      </c>
      <c r="AG1857" s="3">
        <f t="shared" si="426"/>
        <v>79455.391509054025</v>
      </c>
      <c r="AM1857">
        <v>0.05</v>
      </c>
      <c r="AN1857" s="3">
        <f t="shared" si="427"/>
        <v>79455.391509054025</v>
      </c>
      <c r="AO1857" s="3">
        <v>3972.7695754527012</v>
      </c>
      <c r="AP1857" s="3">
        <v>29700</v>
      </c>
      <c r="AQ1857" s="3">
        <v>1485</v>
      </c>
      <c r="AR1857" s="3">
        <f t="shared" si="428"/>
        <v>114613.16108450672</v>
      </c>
      <c r="AS1857" s="24">
        <f t="shared" si="423"/>
        <v>109155.39150905402</v>
      </c>
      <c r="AT1857" t="s">
        <v>134</v>
      </c>
      <c r="AU1857" t="s">
        <v>134</v>
      </c>
      <c r="AV1857" t="s">
        <v>135</v>
      </c>
      <c r="AW1857">
        <v>35883</v>
      </c>
      <c r="BE1857">
        <v>1</v>
      </c>
    </row>
    <row r="1858" spans="3:57" x14ac:dyDescent="0.2">
      <c r="C1858" t="s">
        <v>4803</v>
      </c>
      <c r="E1858" t="s">
        <v>830</v>
      </c>
      <c r="F1858" t="s">
        <v>831</v>
      </c>
      <c r="G1858" t="s">
        <v>832</v>
      </c>
      <c r="J1858" t="s">
        <v>4697</v>
      </c>
      <c r="L1858" t="s">
        <v>4703</v>
      </c>
      <c r="M1858" t="s">
        <v>293</v>
      </c>
      <c r="N1858" t="s">
        <v>4668</v>
      </c>
      <c r="O1858" t="s">
        <v>98</v>
      </c>
      <c r="P1858" t="s">
        <v>4804</v>
      </c>
      <c r="Q1858">
        <v>28</v>
      </c>
      <c r="S1858" s="3">
        <v>133058.08333333334</v>
      </c>
      <c r="W1858" s="3">
        <v>3078.3213141025644</v>
      </c>
      <c r="X1858" s="3">
        <v>1778.5856481481483</v>
      </c>
      <c r="Y1858" s="22">
        <v>320.14541666666668</v>
      </c>
      <c r="Z1858" s="32">
        <v>75</v>
      </c>
      <c r="AB1858" s="3">
        <v>0</v>
      </c>
      <c r="AC1858" s="3">
        <v>4460.3751415326506</v>
      </c>
      <c r="AD1858" s="3">
        <f t="shared" si="425"/>
        <v>142770.51085378337</v>
      </c>
      <c r="AE1858" s="3">
        <v>5687.5</v>
      </c>
      <c r="AG1858" s="3">
        <f t="shared" si="426"/>
        <v>148458.01085378337</v>
      </c>
      <c r="AJ1858" s="3">
        <v>4292.2455565959208</v>
      </c>
      <c r="AK1858" t="s">
        <v>289</v>
      </c>
      <c r="AL1858" t="s">
        <v>290</v>
      </c>
      <c r="AM1858">
        <v>8.5000000000000006E-2</v>
      </c>
      <c r="AN1858" s="3">
        <f t="shared" si="427"/>
        <v>152750.25641037928</v>
      </c>
      <c r="AO1858" s="3">
        <v>12983.771794882239</v>
      </c>
      <c r="AP1858" s="3">
        <v>29700</v>
      </c>
      <c r="AQ1858" s="3">
        <v>2524.5</v>
      </c>
      <c r="AR1858" s="3">
        <f t="shared" si="428"/>
        <v>197958.52820526151</v>
      </c>
      <c r="AS1858" s="24">
        <f t="shared" si="423"/>
        <v>182450.25641037928</v>
      </c>
      <c r="AT1858" t="s">
        <v>134</v>
      </c>
      <c r="AU1858" t="s">
        <v>134</v>
      </c>
      <c r="AV1858" t="s">
        <v>135</v>
      </c>
      <c r="AW1858">
        <v>90382</v>
      </c>
      <c r="BE1858">
        <v>1</v>
      </c>
    </row>
    <row r="1859" spans="3:57" x14ac:dyDescent="0.2">
      <c r="C1859" t="s">
        <v>4803</v>
      </c>
      <c r="E1859" t="s">
        <v>833</v>
      </c>
      <c r="F1859" t="s">
        <v>834</v>
      </c>
      <c r="G1859" t="s">
        <v>835</v>
      </c>
      <c r="J1859" t="s">
        <v>4778</v>
      </c>
      <c r="L1859" t="s">
        <v>4667</v>
      </c>
      <c r="M1859" t="s">
        <v>4464</v>
      </c>
      <c r="N1859" t="s">
        <v>4668</v>
      </c>
      <c r="O1859" t="s">
        <v>98</v>
      </c>
      <c r="P1859" t="s">
        <v>4804</v>
      </c>
      <c r="Q1859">
        <v>28</v>
      </c>
      <c r="S1859" s="3">
        <v>63424.666666666664</v>
      </c>
      <c r="W1859" s="3">
        <v>1404.4391025641025</v>
      </c>
      <c r="X1859" s="3">
        <v>811.4537037037037</v>
      </c>
      <c r="Y1859" s="22">
        <v>146.06166666666667</v>
      </c>
      <c r="Z1859" s="32">
        <v>75</v>
      </c>
      <c r="AB1859" s="3">
        <v>6497.1766651497292</v>
      </c>
      <c r="AC1859" s="3">
        <v>5460.3751415326506</v>
      </c>
      <c r="AD1859" s="3">
        <f t="shared" si="425"/>
        <v>77819.172946283521</v>
      </c>
      <c r="AE1859" s="3">
        <v>4154.166666666667</v>
      </c>
      <c r="AG1859" s="3">
        <f t="shared" si="426"/>
        <v>81973.339612950193</v>
      </c>
      <c r="AM1859">
        <v>0.05</v>
      </c>
      <c r="AN1859" s="3">
        <f t="shared" si="427"/>
        <v>81973.339612950193</v>
      </c>
      <c r="AO1859" s="3">
        <v>4098.6669806475102</v>
      </c>
      <c r="AP1859" s="3">
        <v>29700</v>
      </c>
      <c r="AQ1859" s="3">
        <v>1485</v>
      </c>
      <c r="AR1859" s="3">
        <f t="shared" si="428"/>
        <v>117257.0065935977</v>
      </c>
      <c r="AS1859" s="24">
        <f t="shared" si="423"/>
        <v>111673.33961295019</v>
      </c>
      <c r="AT1859" t="s">
        <v>836</v>
      </c>
      <c r="AU1859" t="s">
        <v>836</v>
      </c>
      <c r="AV1859" t="s">
        <v>837</v>
      </c>
      <c r="AW1859" t="s">
        <v>4853</v>
      </c>
      <c r="BE1859">
        <v>1</v>
      </c>
    </row>
    <row r="1860" spans="3:57" x14ac:dyDescent="0.2">
      <c r="C1860" t="s">
        <v>4803</v>
      </c>
      <c r="E1860" t="s">
        <v>838</v>
      </c>
      <c r="F1860" t="s">
        <v>839</v>
      </c>
      <c r="G1860" t="s">
        <v>840</v>
      </c>
      <c r="J1860" t="s">
        <v>4702</v>
      </c>
      <c r="L1860" t="s">
        <v>4703</v>
      </c>
      <c r="M1860" t="s">
        <v>293</v>
      </c>
      <c r="N1860" t="s">
        <v>4668</v>
      </c>
      <c r="O1860" t="s">
        <v>98</v>
      </c>
      <c r="P1860" t="s">
        <v>4804</v>
      </c>
      <c r="Q1860">
        <v>28</v>
      </c>
      <c r="S1860" s="3">
        <v>79150.833333333328</v>
      </c>
      <c r="W1860" s="3">
        <v>1782.4719551282051</v>
      </c>
      <c r="X1860" s="3">
        <v>1029.8726851851852</v>
      </c>
      <c r="Y1860" s="22">
        <v>185.37708333333333</v>
      </c>
      <c r="Z1860" s="32">
        <v>75</v>
      </c>
      <c r="AB1860" s="3">
        <v>0</v>
      </c>
      <c r="AC1860" s="3">
        <v>4460.3751415326506</v>
      </c>
      <c r="AD1860" s="3">
        <f t="shared" si="425"/>
        <v>86683.930198512709</v>
      </c>
      <c r="AE1860" s="3">
        <v>5687.5</v>
      </c>
      <c r="AG1860" s="3">
        <f t="shared" si="426"/>
        <v>92371.430198512709</v>
      </c>
      <c r="AJ1860" s="3">
        <v>6107.1873780099913</v>
      </c>
      <c r="AK1860" t="s">
        <v>266</v>
      </c>
      <c r="AL1860" t="s">
        <v>267</v>
      </c>
      <c r="AM1860">
        <v>8.5000000000000006E-2</v>
      </c>
      <c r="AN1860" s="3">
        <f t="shared" si="427"/>
        <v>98478.617576522694</v>
      </c>
      <c r="AO1860" s="3">
        <v>8370.6824940044298</v>
      </c>
      <c r="AP1860" s="3">
        <v>29700</v>
      </c>
      <c r="AQ1860" s="3">
        <v>2524.5</v>
      </c>
      <c r="AR1860" s="3">
        <f t="shared" si="428"/>
        <v>139073.80007052713</v>
      </c>
      <c r="AS1860" s="24">
        <f t="shared" si="423"/>
        <v>128178.61757652269</v>
      </c>
      <c r="AT1860" t="s">
        <v>134</v>
      </c>
      <c r="AU1860" t="s">
        <v>134</v>
      </c>
      <c r="AV1860" t="s">
        <v>135</v>
      </c>
      <c r="AW1860">
        <v>90390</v>
      </c>
      <c r="BE1860">
        <v>1</v>
      </c>
    </row>
    <row r="1861" spans="3:57" x14ac:dyDescent="0.2">
      <c r="C1861" t="s">
        <v>4803</v>
      </c>
      <c r="E1861" t="s">
        <v>841</v>
      </c>
      <c r="F1861" t="s">
        <v>842</v>
      </c>
      <c r="G1861" t="s">
        <v>843</v>
      </c>
      <c r="J1861" t="s">
        <v>4708</v>
      </c>
      <c r="L1861" t="s">
        <v>4703</v>
      </c>
      <c r="M1861" t="s">
        <v>293</v>
      </c>
      <c r="N1861" t="s">
        <v>4668</v>
      </c>
      <c r="O1861" t="s">
        <v>98</v>
      </c>
      <c r="P1861" t="s">
        <v>4804</v>
      </c>
      <c r="Q1861">
        <v>28</v>
      </c>
      <c r="S1861" s="3">
        <v>86962.75</v>
      </c>
      <c r="W1861" s="3">
        <v>1970.2604166666667</v>
      </c>
      <c r="X1861" s="3">
        <v>1138.3726851851852</v>
      </c>
      <c r="Y1861" s="22">
        <v>204.90708333333333</v>
      </c>
      <c r="Z1861" s="32">
        <v>75</v>
      </c>
      <c r="AB1861" s="3">
        <v>0</v>
      </c>
      <c r="AC1861" s="3">
        <v>4460.3751415326506</v>
      </c>
      <c r="AD1861" s="3">
        <f t="shared" si="425"/>
        <v>94811.665326717848</v>
      </c>
      <c r="AE1861" s="3">
        <v>5687.5</v>
      </c>
      <c r="AG1861" s="3">
        <f t="shared" si="426"/>
        <v>100499.16532671785</v>
      </c>
      <c r="AJ1861" s="3">
        <v>6107.1873780099913</v>
      </c>
      <c r="AK1861" t="s">
        <v>266</v>
      </c>
      <c r="AL1861" t="s">
        <v>267</v>
      </c>
      <c r="AM1861">
        <v>8.5000000000000006E-2</v>
      </c>
      <c r="AN1861" s="3">
        <f t="shared" si="427"/>
        <v>106606.35270472783</v>
      </c>
      <c r="AO1861" s="3">
        <v>9061.5399799018669</v>
      </c>
      <c r="AP1861" s="3">
        <v>29700</v>
      </c>
      <c r="AQ1861" s="3">
        <v>2524.5</v>
      </c>
      <c r="AR1861" s="3">
        <f t="shared" si="428"/>
        <v>147892.39268462971</v>
      </c>
      <c r="AS1861" s="24">
        <f t="shared" si="423"/>
        <v>136306.35270472785</v>
      </c>
      <c r="AT1861" t="s">
        <v>134</v>
      </c>
      <c r="AU1861" t="s">
        <v>134</v>
      </c>
      <c r="AV1861" t="s">
        <v>135</v>
      </c>
      <c r="AW1861">
        <v>90243</v>
      </c>
      <c r="BE1861">
        <v>1</v>
      </c>
    </row>
    <row r="1862" spans="3:57" x14ac:dyDescent="0.2">
      <c r="C1862" t="s">
        <v>4803</v>
      </c>
      <c r="E1862" t="s">
        <v>844</v>
      </c>
      <c r="F1862" t="s">
        <v>845</v>
      </c>
      <c r="G1862" t="s">
        <v>846</v>
      </c>
      <c r="J1862" t="s">
        <v>151</v>
      </c>
      <c r="L1862" t="s">
        <v>4691</v>
      </c>
      <c r="M1862" t="s">
        <v>4444</v>
      </c>
      <c r="N1862" t="s">
        <v>4668</v>
      </c>
      <c r="O1862" t="s">
        <v>98</v>
      </c>
      <c r="P1862" t="s">
        <v>4804</v>
      </c>
      <c r="Q1862">
        <v>28</v>
      </c>
      <c r="S1862" s="3">
        <v>212040.66666666666</v>
      </c>
      <c r="W1862" s="3">
        <v>5097.1314102564111</v>
      </c>
      <c r="X1862" s="3">
        <v>2945.0092592592596</v>
      </c>
      <c r="Y1862" s="22">
        <v>530.10166666666669</v>
      </c>
      <c r="Z1862" s="32">
        <v>75</v>
      </c>
      <c r="AB1862" s="3">
        <v>17680.27040163261</v>
      </c>
      <c r="AC1862" s="3">
        <v>4460.3751415326506</v>
      </c>
      <c r="AD1862" s="3">
        <f t="shared" si="425"/>
        <v>242828.55454601426</v>
      </c>
      <c r="AE1862" s="3">
        <v>7046.666666666667</v>
      </c>
      <c r="AG1862" s="3">
        <f t="shared" si="426"/>
        <v>249875.22121268092</v>
      </c>
      <c r="AJ1862" s="3">
        <v>7875.5933865769939</v>
      </c>
      <c r="AK1862" t="s">
        <v>433</v>
      </c>
      <c r="AL1862" t="s">
        <v>434</v>
      </c>
      <c r="AM1862">
        <v>0.1</v>
      </c>
      <c r="AN1862" s="3">
        <f t="shared" si="427"/>
        <v>257750.81459925792</v>
      </c>
      <c r="AO1862" s="3">
        <v>25775.081459925794</v>
      </c>
      <c r="AP1862" s="3">
        <v>29700</v>
      </c>
      <c r="AQ1862" s="3">
        <v>2970</v>
      </c>
      <c r="AR1862" s="3">
        <f t="shared" si="428"/>
        <v>316195.89605918369</v>
      </c>
      <c r="AS1862" s="24">
        <f t="shared" si="423"/>
        <v>287450.81459925789</v>
      </c>
      <c r="AT1862" t="s">
        <v>134</v>
      </c>
      <c r="AU1862" t="s">
        <v>134</v>
      </c>
      <c r="AV1862" t="s">
        <v>135</v>
      </c>
      <c r="AW1862">
        <v>90324</v>
      </c>
      <c r="BE1862">
        <v>1</v>
      </c>
    </row>
    <row r="1863" spans="3:57" x14ac:dyDescent="0.2">
      <c r="C1863" t="s">
        <v>4803</v>
      </c>
      <c r="E1863" t="s">
        <v>847</v>
      </c>
      <c r="F1863" t="s">
        <v>848</v>
      </c>
      <c r="G1863" t="s">
        <v>849</v>
      </c>
      <c r="J1863" t="s">
        <v>4697</v>
      </c>
      <c r="L1863" t="s">
        <v>4667</v>
      </c>
      <c r="M1863" t="s">
        <v>3984</v>
      </c>
      <c r="N1863" t="s">
        <v>4668</v>
      </c>
      <c r="O1863" t="s">
        <v>98</v>
      </c>
      <c r="P1863" t="s">
        <v>4804</v>
      </c>
      <c r="Q1863">
        <v>28</v>
      </c>
      <c r="S1863" s="3">
        <v>96205.5</v>
      </c>
      <c r="W1863" s="3">
        <v>2192.4399038461538</v>
      </c>
      <c r="X1863" s="3">
        <v>1266.7430555555557</v>
      </c>
      <c r="Y1863" s="22">
        <v>228.01375000000002</v>
      </c>
      <c r="Z1863" s="32">
        <v>75</v>
      </c>
      <c r="AB1863" s="3">
        <v>0</v>
      </c>
      <c r="AC1863" s="3">
        <v>4460.3751415326506</v>
      </c>
      <c r="AD1863" s="3">
        <f t="shared" si="425"/>
        <v>104428.07185093437</v>
      </c>
      <c r="AE1863" s="3">
        <v>4154.166666666667</v>
      </c>
      <c r="AG1863" s="3">
        <f t="shared" si="426"/>
        <v>108582.23851760104</v>
      </c>
      <c r="AM1863">
        <v>0.05</v>
      </c>
      <c r="AN1863" s="3">
        <f t="shared" si="427"/>
        <v>108582.23851760104</v>
      </c>
      <c r="AO1863" s="3">
        <v>5429.1119258800527</v>
      </c>
      <c r="AP1863" s="3">
        <v>29700</v>
      </c>
      <c r="AQ1863" s="3">
        <v>1485</v>
      </c>
      <c r="AR1863" s="3">
        <f t="shared" si="428"/>
        <v>145196.35044348109</v>
      </c>
      <c r="AS1863" s="24">
        <f t="shared" ref="AS1863:AS1926" si="429">+AN1863+AP1863</f>
        <v>138282.23851760104</v>
      </c>
      <c r="AT1863" t="s">
        <v>134</v>
      </c>
      <c r="AU1863" t="s">
        <v>134</v>
      </c>
      <c r="AV1863" t="s">
        <v>135</v>
      </c>
      <c r="AW1863">
        <v>35876</v>
      </c>
      <c r="BE1863">
        <v>1</v>
      </c>
    </row>
    <row r="1864" spans="3:57" x14ac:dyDescent="0.2">
      <c r="C1864" t="s">
        <v>4803</v>
      </c>
      <c r="E1864" t="s">
        <v>850</v>
      </c>
      <c r="F1864" t="s">
        <v>851</v>
      </c>
      <c r="G1864" t="s">
        <v>852</v>
      </c>
      <c r="J1864" t="s">
        <v>4697</v>
      </c>
      <c r="L1864" t="s">
        <v>4703</v>
      </c>
      <c r="M1864" t="s">
        <v>293</v>
      </c>
      <c r="N1864" t="s">
        <v>4668</v>
      </c>
      <c r="O1864" t="s">
        <v>98</v>
      </c>
      <c r="P1864" t="s">
        <v>4804</v>
      </c>
      <c r="Q1864">
        <v>28</v>
      </c>
      <c r="S1864" s="3">
        <v>121295.08333333331</v>
      </c>
      <c r="W1864" s="3">
        <v>2795.5568910256411</v>
      </c>
      <c r="X1864" s="3">
        <v>1615.2106481481483</v>
      </c>
      <c r="Y1864" s="22">
        <v>290.73791666666671</v>
      </c>
      <c r="Z1864" s="32">
        <v>75</v>
      </c>
      <c r="AB1864" s="3">
        <v>0</v>
      </c>
      <c r="AC1864" s="3">
        <v>4460.3751415326506</v>
      </c>
      <c r="AD1864" s="3">
        <f t="shared" si="425"/>
        <v>130531.96393070642</v>
      </c>
      <c r="AE1864" s="3">
        <v>5687.5</v>
      </c>
      <c r="AG1864" s="3">
        <f t="shared" si="426"/>
        <v>136219.46393070644</v>
      </c>
      <c r="AJ1864" s="3">
        <v>4292.2455565959208</v>
      </c>
      <c r="AK1864" t="s">
        <v>289</v>
      </c>
      <c r="AL1864" t="s">
        <v>290</v>
      </c>
      <c r="AM1864">
        <v>8.5000000000000006E-2</v>
      </c>
      <c r="AN1864" s="3">
        <f t="shared" si="427"/>
        <v>140511.70948730235</v>
      </c>
      <c r="AO1864" s="3">
        <v>11943.4953064207</v>
      </c>
      <c r="AP1864" s="3">
        <v>29700</v>
      </c>
      <c r="AQ1864" s="3">
        <v>2524.5</v>
      </c>
      <c r="AR1864" s="3">
        <f t="shared" si="428"/>
        <v>184679.70479372304</v>
      </c>
      <c r="AS1864" s="24">
        <f t="shared" si="429"/>
        <v>170211.70948730235</v>
      </c>
      <c r="AT1864" t="s">
        <v>134</v>
      </c>
      <c r="AU1864" t="s">
        <v>134</v>
      </c>
      <c r="AV1864" t="s">
        <v>135</v>
      </c>
      <c r="AW1864">
        <v>90382</v>
      </c>
      <c r="BE1864">
        <v>1</v>
      </c>
    </row>
    <row r="1865" spans="3:57" x14ac:dyDescent="0.2">
      <c r="C1865" t="s">
        <v>4803</v>
      </c>
      <c r="E1865" t="s">
        <v>853</v>
      </c>
      <c r="F1865" t="s">
        <v>854</v>
      </c>
      <c r="G1865" t="s">
        <v>855</v>
      </c>
      <c r="J1865" t="s">
        <v>4702</v>
      </c>
      <c r="L1865" t="s">
        <v>4703</v>
      </c>
      <c r="M1865" t="s">
        <v>293</v>
      </c>
      <c r="N1865" t="s">
        <v>4668</v>
      </c>
      <c r="O1865" t="s">
        <v>98</v>
      </c>
      <c r="P1865" t="s">
        <v>4804</v>
      </c>
      <c r="Q1865">
        <v>28</v>
      </c>
      <c r="S1865" s="3">
        <v>80055.416666666672</v>
      </c>
      <c r="W1865" s="3">
        <v>1804.21875</v>
      </c>
      <c r="X1865" s="3">
        <v>1042.4375</v>
      </c>
      <c r="Y1865" s="22">
        <v>187.63875000000002</v>
      </c>
      <c r="Z1865" s="32">
        <v>75</v>
      </c>
      <c r="AB1865" s="3">
        <v>0</v>
      </c>
      <c r="AC1865" s="3">
        <v>4460.3751415326506</v>
      </c>
      <c r="AD1865" s="3">
        <f t="shared" si="425"/>
        <v>87625.086808199325</v>
      </c>
      <c r="AE1865" s="3">
        <v>5687.5</v>
      </c>
      <c r="AG1865" s="3">
        <f t="shared" si="426"/>
        <v>93312.586808199325</v>
      </c>
      <c r="AJ1865" s="3">
        <v>4292.2455565959208</v>
      </c>
      <c r="AK1865" t="s">
        <v>289</v>
      </c>
      <c r="AL1865" t="s">
        <v>290</v>
      </c>
      <c r="AM1865">
        <v>8.5000000000000006E-2</v>
      </c>
      <c r="AN1865" s="3">
        <f t="shared" si="427"/>
        <v>97604.832364795249</v>
      </c>
      <c r="AO1865" s="3">
        <v>8296.4107510075974</v>
      </c>
      <c r="AP1865" s="3">
        <v>29700</v>
      </c>
      <c r="AQ1865" s="3">
        <v>2524.5</v>
      </c>
      <c r="AR1865" s="3">
        <f t="shared" si="428"/>
        <v>138125.74311580285</v>
      </c>
      <c r="AS1865" s="24">
        <f t="shared" si="429"/>
        <v>127304.83236479525</v>
      </c>
      <c r="AT1865" t="s">
        <v>134</v>
      </c>
      <c r="AU1865" t="s">
        <v>134</v>
      </c>
      <c r="AV1865" t="s">
        <v>135</v>
      </c>
      <c r="AW1865">
        <v>90294</v>
      </c>
      <c r="BE1865">
        <v>1</v>
      </c>
    </row>
    <row r="1866" spans="3:57" x14ac:dyDescent="0.2">
      <c r="C1866" t="s">
        <v>4803</v>
      </c>
      <c r="E1866" t="s">
        <v>856</v>
      </c>
      <c r="F1866" t="s">
        <v>524</v>
      </c>
      <c r="G1866" t="s">
        <v>857</v>
      </c>
      <c r="J1866" t="s">
        <v>4690</v>
      </c>
      <c r="L1866" t="s">
        <v>4703</v>
      </c>
      <c r="M1866" t="s">
        <v>293</v>
      </c>
      <c r="N1866" t="s">
        <v>4668</v>
      </c>
      <c r="O1866" t="s">
        <v>167</v>
      </c>
      <c r="P1866" t="s">
        <v>4804</v>
      </c>
      <c r="Q1866">
        <v>28</v>
      </c>
      <c r="S1866" s="3">
        <v>259037.83333333334</v>
      </c>
      <c r="U1866" s="3">
        <v>38855.675000000003</v>
      </c>
      <c r="W1866" s="3">
        <v>6106.6786858974365</v>
      </c>
      <c r="X1866" s="3">
        <v>3528.3032407407413</v>
      </c>
      <c r="Y1866" s="22">
        <v>635.09458333333339</v>
      </c>
      <c r="Z1866" s="32">
        <v>75</v>
      </c>
      <c r="AB1866" s="3">
        <v>24464.298133676366</v>
      </c>
      <c r="AC1866" s="3">
        <v>5460.3751415326506</v>
      </c>
      <c r="AD1866" s="3">
        <f t="shared" si="425"/>
        <v>338163.25811851386</v>
      </c>
      <c r="AE1866" s="3">
        <v>5687.5</v>
      </c>
      <c r="AF1866" s="3">
        <v>29700</v>
      </c>
      <c r="AG1866" s="3">
        <f t="shared" si="426"/>
        <v>373550.75811851386</v>
      </c>
      <c r="AJ1866" s="3">
        <v>-373550.75811851386</v>
      </c>
      <c r="AM1866">
        <v>8.5000000000000006E-2</v>
      </c>
      <c r="AN1866" s="3">
        <f t="shared" si="427"/>
        <v>0</v>
      </c>
      <c r="AO1866" s="3">
        <v>0</v>
      </c>
      <c r="AQ1866" s="3">
        <v>0</v>
      </c>
      <c r="AR1866" s="3">
        <f t="shared" si="428"/>
        <v>0</v>
      </c>
      <c r="AS1866" s="24">
        <f t="shared" si="429"/>
        <v>0</v>
      </c>
      <c r="AT1866" t="s">
        <v>134</v>
      </c>
      <c r="AU1866" t="s">
        <v>4816</v>
      </c>
      <c r="AV1866" t="s">
        <v>174</v>
      </c>
      <c r="AW1866">
        <v>35802</v>
      </c>
      <c r="BE1866">
        <v>1</v>
      </c>
    </row>
    <row r="1867" spans="3:57" x14ac:dyDescent="0.2">
      <c r="C1867" t="s">
        <v>4803</v>
      </c>
      <c r="E1867" t="s">
        <v>858</v>
      </c>
      <c r="F1867" t="s">
        <v>859</v>
      </c>
      <c r="G1867" t="s">
        <v>860</v>
      </c>
      <c r="J1867" t="s">
        <v>4708</v>
      </c>
      <c r="L1867" t="s">
        <v>4703</v>
      </c>
      <c r="M1867" t="s">
        <v>293</v>
      </c>
      <c r="N1867" t="s">
        <v>4668</v>
      </c>
      <c r="O1867" t="s">
        <v>98</v>
      </c>
      <c r="P1867" t="s">
        <v>4804</v>
      </c>
      <c r="Q1867">
        <v>28</v>
      </c>
      <c r="S1867" s="3">
        <v>66072.75</v>
      </c>
      <c r="W1867" s="3">
        <v>1468.0969551282051</v>
      </c>
      <c r="X1867" s="3">
        <v>848.2337962962963</v>
      </c>
      <c r="Y1867" s="22">
        <v>152.68208333333334</v>
      </c>
      <c r="Z1867" s="32">
        <v>75</v>
      </c>
      <c r="AB1867" s="3">
        <v>0</v>
      </c>
      <c r="AC1867" s="3">
        <v>4460.3751415326506</v>
      </c>
      <c r="AD1867" s="3">
        <f t="shared" si="425"/>
        <v>73077.137976290483</v>
      </c>
      <c r="AE1867" s="3">
        <v>5687.5</v>
      </c>
      <c r="AG1867" s="3">
        <f t="shared" si="426"/>
        <v>78764.637976290483</v>
      </c>
      <c r="AJ1867" s="3">
        <v>6107.1873780099913</v>
      </c>
      <c r="AK1867" t="s">
        <v>266</v>
      </c>
      <c r="AL1867" t="s">
        <v>267</v>
      </c>
      <c r="AM1867">
        <v>8.5000000000000006E-2</v>
      </c>
      <c r="AN1867" s="3">
        <f t="shared" si="427"/>
        <v>84871.825354300468</v>
      </c>
      <c r="AO1867" s="3">
        <v>7214.1051551155406</v>
      </c>
      <c r="AP1867" s="3">
        <v>29700</v>
      </c>
      <c r="AQ1867" s="3">
        <v>2524.5</v>
      </c>
      <c r="AR1867" s="3">
        <f t="shared" si="428"/>
        <v>124310.43050941601</v>
      </c>
      <c r="AS1867" s="24">
        <f t="shared" si="429"/>
        <v>114571.82535430047</v>
      </c>
      <c r="AT1867" t="s">
        <v>134</v>
      </c>
      <c r="AU1867" t="s">
        <v>134</v>
      </c>
      <c r="AV1867" t="s">
        <v>135</v>
      </c>
      <c r="AW1867">
        <v>90373</v>
      </c>
      <c r="BE1867">
        <v>1</v>
      </c>
    </row>
    <row r="1868" spans="3:57" x14ac:dyDescent="0.2">
      <c r="C1868" t="s">
        <v>4803</v>
      </c>
      <c r="E1868" t="s">
        <v>861</v>
      </c>
      <c r="F1868" t="s">
        <v>862</v>
      </c>
      <c r="G1868" t="s">
        <v>863</v>
      </c>
      <c r="J1868" t="s">
        <v>4697</v>
      </c>
      <c r="L1868" t="s">
        <v>4703</v>
      </c>
      <c r="M1868" t="s">
        <v>293</v>
      </c>
      <c r="N1868" t="s">
        <v>4668</v>
      </c>
      <c r="O1868" t="s">
        <v>98</v>
      </c>
      <c r="P1868" t="s">
        <v>4804</v>
      </c>
      <c r="Q1868">
        <v>28</v>
      </c>
      <c r="S1868" s="3">
        <v>111790.16666666667</v>
      </c>
      <c r="W1868" s="3">
        <v>2567.071314102564</v>
      </c>
      <c r="X1868" s="3">
        <v>1483.1967592592594</v>
      </c>
      <c r="Y1868" s="22">
        <v>266.97541666666666</v>
      </c>
      <c r="Z1868" s="32">
        <v>75</v>
      </c>
      <c r="AB1868" s="3">
        <v>0</v>
      </c>
      <c r="AC1868" s="3">
        <v>4460.3751415326506</v>
      </c>
      <c r="AD1868" s="3">
        <f t="shared" si="425"/>
        <v>120642.78529822781</v>
      </c>
      <c r="AE1868" s="3">
        <v>5687.5</v>
      </c>
      <c r="AG1868" s="3">
        <f t="shared" si="426"/>
        <v>126330.28529822781</v>
      </c>
      <c r="AJ1868" s="3">
        <v>18525.414448346986</v>
      </c>
      <c r="AK1868" t="s">
        <v>361</v>
      </c>
      <c r="AL1868" t="s">
        <v>362</v>
      </c>
      <c r="AM1868">
        <v>8.5000000000000006E-2</v>
      </c>
      <c r="AN1868" s="3">
        <f t="shared" si="427"/>
        <v>144855.6997465748</v>
      </c>
      <c r="AO1868" s="3">
        <v>12312.734478458859</v>
      </c>
      <c r="AP1868" s="3">
        <v>29700</v>
      </c>
      <c r="AQ1868" s="3">
        <v>2524.5</v>
      </c>
      <c r="AR1868" s="3">
        <f t="shared" si="428"/>
        <v>189392.93422503365</v>
      </c>
      <c r="AS1868" s="24">
        <f t="shared" si="429"/>
        <v>174555.6997465748</v>
      </c>
      <c r="AT1868" t="s">
        <v>134</v>
      </c>
      <c r="AU1868" t="s">
        <v>134</v>
      </c>
      <c r="AV1868" t="s">
        <v>135</v>
      </c>
      <c r="AW1868">
        <v>90353</v>
      </c>
      <c r="BE1868">
        <v>1</v>
      </c>
    </row>
    <row r="1869" spans="3:57" x14ac:dyDescent="0.2">
      <c r="C1869" t="s">
        <v>4803</v>
      </c>
      <c r="E1869" t="s">
        <v>864</v>
      </c>
      <c r="F1869" t="s">
        <v>865</v>
      </c>
      <c r="G1869" t="s">
        <v>4854</v>
      </c>
      <c r="J1869" t="s">
        <v>4702</v>
      </c>
      <c r="L1869" t="s">
        <v>4703</v>
      </c>
      <c r="M1869" t="s">
        <v>293</v>
      </c>
      <c r="N1869" t="s">
        <v>4668</v>
      </c>
      <c r="O1869" t="s">
        <v>98</v>
      </c>
      <c r="P1869" t="s">
        <v>4804</v>
      </c>
      <c r="Q1869">
        <v>28</v>
      </c>
      <c r="S1869" s="3">
        <v>86656.916666666672</v>
      </c>
      <c r="W1869" s="3">
        <v>1962.9086538461536</v>
      </c>
      <c r="X1869" s="3">
        <v>1134.125</v>
      </c>
      <c r="Y1869" s="22">
        <v>204.14250000000001</v>
      </c>
      <c r="Z1869" s="32">
        <v>75</v>
      </c>
      <c r="AB1869" s="3">
        <v>0</v>
      </c>
      <c r="AC1869" s="3">
        <v>4460.3751415326506</v>
      </c>
      <c r="AD1869" s="3">
        <f t="shared" si="425"/>
        <v>94493.467962045484</v>
      </c>
      <c r="AE1869" s="3">
        <v>5687.5</v>
      </c>
      <c r="AG1869" s="3">
        <f t="shared" si="426"/>
        <v>100180.96796204548</v>
      </c>
      <c r="AJ1869" s="3">
        <v>4292.2455565959208</v>
      </c>
      <c r="AK1869" t="s">
        <v>289</v>
      </c>
      <c r="AL1869" t="s">
        <v>290</v>
      </c>
      <c r="AM1869">
        <v>8.5000000000000006E-2</v>
      </c>
      <c r="AN1869" s="3">
        <f t="shared" si="427"/>
        <v>104473.21351864141</v>
      </c>
      <c r="AO1869" s="3">
        <v>8880.2231490845206</v>
      </c>
      <c r="AP1869" s="3">
        <v>29700</v>
      </c>
      <c r="AQ1869" s="3">
        <v>2524.5</v>
      </c>
      <c r="AR1869" s="3">
        <f t="shared" si="428"/>
        <v>145577.93666772591</v>
      </c>
      <c r="AS1869" s="24">
        <f t="shared" si="429"/>
        <v>134173.21351864142</v>
      </c>
      <c r="AT1869" t="s">
        <v>134</v>
      </c>
      <c r="AU1869" t="s">
        <v>134</v>
      </c>
      <c r="AV1869" t="s">
        <v>135</v>
      </c>
      <c r="AW1869">
        <v>90316</v>
      </c>
      <c r="BE1869">
        <v>1</v>
      </c>
    </row>
    <row r="1870" spans="3:57" x14ac:dyDescent="0.2">
      <c r="C1870" t="s">
        <v>4803</v>
      </c>
      <c r="E1870" t="s">
        <v>867</v>
      </c>
      <c r="F1870" t="s">
        <v>868</v>
      </c>
      <c r="G1870" t="s">
        <v>869</v>
      </c>
      <c r="J1870" t="s">
        <v>4697</v>
      </c>
      <c r="L1870" t="s">
        <v>4703</v>
      </c>
      <c r="M1870" t="s">
        <v>293</v>
      </c>
      <c r="N1870" t="s">
        <v>4668</v>
      </c>
      <c r="O1870" t="s">
        <v>98</v>
      </c>
      <c r="P1870" t="s">
        <v>4804</v>
      </c>
      <c r="Q1870">
        <v>28</v>
      </c>
      <c r="S1870" s="3">
        <v>103094</v>
      </c>
      <c r="W1870" s="3">
        <v>2358.0288461538462</v>
      </c>
      <c r="X1870" s="3">
        <v>1362.4166666666667</v>
      </c>
      <c r="Y1870" s="22">
        <v>245.23500000000001</v>
      </c>
      <c r="Z1870" s="32">
        <v>75</v>
      </c>
      <c r="AB1870" s="3">
        <v>0</v>
      </c>
      <c r="AC1870" s="3">
        <v>4460.3751415326506</v>
      </c>
      <c r="AD1870" s="3">
        <f t="shared" si="425"/>
        <v>111595.05565435317</v>
      </c>
      <c r="AE1870" s="3">
        <v>5687.5</v>
      </c>
      <c r="AG1870" s="3">
        <f t="shared" si="426"/>
        <v>117282.55565435317</v>
      </c>
      <c r="AJ1870" s="3">
        <v>6107.1873780099913</v>
      </c>
      <c r="AK1870" t="s">
        <v>266</v>
      </c>
      <c r="AL1870" t="s">
        <v>267</v>
      </c>
      <c r="AM1870">
        <v>8.5000000000000006E-2</v>
      </c>
      <c r="AN1870" s="3">
        <f t="shared" si="427"/>
        <v>123389.74303236316</v>
      </c>
      <c r="AO1870" s="3">
        <v>10488.128157750869</v>
      </c>
      <c r="AP1870" s="3">
        <v>29700</v>
      </c>
      <c r="AQ1870" s="3">
        <v>2524.5</v>
      </c>
      <c r="AR1870" s="3">
        <f t="shared" si="428"/>
        <v>166102.37119011403</v>
      </c>
      <c r="AS1870" s="24">
        <f t="shared" si="429"/>
        <v>153089.74303236316</v>
      </c>
      <c r="AT1870" t="s">
        <v>134</v>
      </c>
      <c r="AU1870" t="s">
        <v>134</v>
      </c>
      <c r="AV1870" t="s">
        <v>135</v>
      </c>
      <c r="AW1870">
        <v>90373</v>
      </c>
      <c r="BE1870">
        <v>1</v>
      </c>
    </row>
    <row r="1871" spans="3:57" x14ac:dyDescent="0.2">
      <c r="C1871" t="s">
        <v>4803</v>
      </c>
      <c r="E1871" t="s">
        <v>870</v>
      </c>
      <c r="F1871" t="s">
        <v>871</v>
      </c>
      <c r="G1871" t="s">
        <v>872</v>
      </c>
      <c r="J1871" t="s">
        <v>4778</v>
      </c>
      <c r="L1871" t="s">
        <v>4616</v>
      </c>
      <c r="M1871" t="s">
        <v>4464</v>
      </c>
      <c r="N1871" t="s">
        <v>4668</v>
      </c>
      <c r="O1871" t="s">
        <v>98</v>
      </c>
      <c r="P1871" t="s">
        <v>4804</v>
      </c>
      <c r="Q1871">
        <v>28</v>
      </c>
      <c r="S1871" s="3">
        <v>39436.666666666664</v>
      </c>
      <c r="W1871" s="3">
        <v>1010.0961538461538</v>
      </c>
      <c r="X1871" s="3">
        <v>583.6111111111112</v>
      </c>
      <c r="Y1871" s="22">
        <v>105.05</v>
      </c>
      <c r="Z1871" s="32">
        <v>75</v>
      </c>
      <c r="AB1871" s="3">
        <v>0</v>
      </c>
      <c r="AC1871" s="3">
        <v>4460.3751415326506</v>
      </c>
      <c r="AD1871" s="3">
        <f t="shared" si="425"/>
        <v>45670.799073156581</v>
      </c>
      <c r="AE1871" s="3">
        <v>12402.5</v>
      </c>
      <c r="AG1871" s="3">
        <f t="shared" si="426"/>
        <v>58073.299073156581</v>
      </c>
      <c r="AJ1871" s="3">
        <v>33281</v>
      </c>
      <c r="AK1871" t="s">
        <v>132</v>
      </c>
      <c r="AL1871" t="s">
        <v>133</v>
      </c>
      <c r="AM1871">
        <v>0.05</v>
      </c>
      <c r="AN1871" s="3">
        <f t="shared" si="427"/>
        <v>91354.299073156581</v>
      </c>
      <c r="AO1871" s="3">
        <v>4567.714953657829</v>
      </c>
      <c r="AP1871" s="3">
        <v>29700</v>
      </c>
      <c r="AQ1871" s="3">
        <v>1485</v>
      </c>
      <c r="AR1871" s="3">
        <f t="shared" si="428"/>
        <v>127107.0140268144</v>
      </c>
      <c r="AS1871" s="24">
        <f t="shared" si="429"/>
        <v>121054.29907315658</v>
      </c>
      <c r="AT1871" t="s">
        <v>134</v>
      </c>
      <c r="AU1871" t="s">
        <v>134</v>
      </c>
      <c r="AV1871" t="s">
        <v>135</v>
      </c>
      <c r="AW1871">
        <v>90208</v>
      </c>
      <c r="BE1871">
        <v>1</v>
      </c>
    </row>
    <row r="1872" spans="3:57" x14ac:dyDescent="0.2">
      <c r="C1872" t="s">
        <v>4803</v>
      </c>
      <c r="E1872" t="s">
        <v>873</v>
      </c>
      <c r="F1872" t="s">
        <v>874</v>
      </c>
      <c r="G1872" t="s">
        <v>875</v>
      </c>
      <c r="J1872" t="s">
        <v>4697</v>
      </c>
      <c r="L1872" t="s">
        <v>4703</v>
      </c>
      <c r="M1872" t="s">
        <v>293</v>
      </c>
      <c r="N1872" t="s">
        <v>4668</v>
      </c>
      <c r="O1872" t="s">
        <v>98</v>
      </c>
      <c r="P1872" t="s">
        <v>4804</v>
      </c>
      <c r="Q1872">
        <v>28</v>
      </c>
      <c r="S1872" s="3">
        <v>74342.583333333328</v>
      </c>
      <c r="W1872" s="3">
        <v>1666.8910256410256</v>
      </c>
      <c r="X1872" s="3">
        <v>963.09259259259272</v>
      </c>
      <c r="Y1872" s="22">
        <v>173.35666666666668</v>
      </c>
      <c r="Z1872" s="32">
        <v>75</v>
      </c>
      <c r="AB1872" s="3">
        <v>0</v>
      </c>
      <c r="AC1872" s="3">
        <v>4460.3751415326506</v>
      </c>
      <c r="AD1872" s="3">
        <f t="shared" si="425"/>
        <v>81681.298759766287</v>
      </c>
      <c r="AE1872" s="3">
        <v>5687.5</v>
      </c>
      <c r="AG1872" s="3">
        <f t="shared" si="426"/>
        <v>87368.798759766287</v>
      </c>
      <c r="AJ1872" s="3">
        <v>7641.968773833004</v>
      </c>
      <c r="AK1872" t="s">
        <v>197</v>
      </c>
      <c r="AL1872" t="s">
        <v>198</v>
      </c>
      <c r="AM1872">
        <v>8.5000000000000006E-2</v>
      </c>
      <c r="AN1872" s="3">
        <f t="shared" si="427"/>
        <v>95010.767533599297</v>
      </c>
      <c r="AO1872" s="3">
        <v>8075.915240355941</v>
      </c>
      <c r="AP1872" s="3">
        <v>29700</v>
      </c>
      <c r="AQ1872" s="3">
        <v>2524.5</v>
      </c>
      <c r="AR1872" s="3">
        <f t="shared" si="428"/>
        <v>135311.18277395522</v>
      </c>
      <c r="AS1872" s="24">
        <f t="shared" si="429"/>
        <v>124710.7675335993</v>
      </c>
      <c r="AT1872" t="s">
        <v>134</v>
      </c>
      <c r="AU1872" t="s">
        <v>134</v>
      </c>
      <c r="AV1872" t="s">
        <v>135</v>
      </c>
      <c r="AW1872">
        <v>35803</v>
      </c>
      <c r="BE1872">
        <v>1</v>
      </c>
    </row>
    <row r="1873" spans="3:57" x14ac:dyDescent="0.2">
      <c r="C1873" t="s">
        <v>4803</v>
      </c>
      <c r="E1873" t="s">
        <v>876</v>
      </c>
      <c r="F1873" t="s">
        <v>877</v>
      </c>
      <c r="G1873" t="s">
        <v>878</v>
      </c>
      <c r="J1873" t="s">
        <v>4702</v>
      </c>
      <c r="L1873" t="s">
        <v>4703</v>
      </c>
      <c r="M1873" t="s">
        <v>293</v>
      </c>
      <c r="N1873" t="s">
        <v>4668</v>
      </c>
      <c r="O1873" t="s">
        <v>98</v>
      </c>
      <c r="P1873" t="s">
        <v>4804</v>
      </c>
      <c r="Q1873">
        <v>28</v>
      </c>
      <c r="S1873" s="3">
        <v>91841.5</v>
      </c>
      <c r="W1873" s="3">
        <v>2087.5360576923076</v>
      </c>
      <c r="X1873" s="3">
        <v>1206.1319444444446</v>
      </c>
      <c r="Y1873" s="22">
        <v>217.10374999999999</v>
      </c>
      <c r="Z1873" s="32">
        <v>75</v>
      </c>
      <c r="AB1873" s="3">
        <v>0</v>
      </c>
      <c r="AC1873" s="3">
        <v>4460.3751415326506</v>
      </c>
      <c r="AD1873" s="3">
        <f t="shared" si="425"/>
        <v>99887.6468936694</v>
      </c>
      <c r="AE1873" s="3">
        <v>5687.5</v>
      </c>
      <c r="AG1873" s="3">
        <f t="shared" si="426"/>
        <v>105575.1468936694</v>
      </c>
      <c r="AJ1873" s="3">
        <v>6263.2559860715419</v>
      </c>
      <c r="AK1873" t="s">
        <v>229</v>
      </c>
      <c r="AL1873" t="s">
        <v>230</v>
      </c>
      <c r="AM1873">
        <v>8.5000000000000006E-2</v>
      </c>
      <c r="AN1873" s="3">
        <f t="shared" si="427"/>
        <v>111838.40287974094</v>
      </c>
      <c r="AO1873" s="3">
        <v>9506.2642447779799</v>
      </c>
      <c r="AP1873" s="3">
        <v>29700</v>
      </c>
      <c r="AQ1873" s="3">
        <v>2524.5</v>
      </c>
      <c r="AR1873" s="3">
        <f t="shared" si="428"/>
        <v>153569.16712451892</v>
      </c>
      <c r="AS1873" s="24">
        <f t="shared" si="429"/>
        <v>141538.40287974093</v>
      </c>
      <c r="AT1873" t="s">
        <v>134</v>
      </c>
      <c r="AU1873" t="s">
        <v>134</v>
      </c>
      <c r="AV1873" t="s">
        <v>135</v>
      </c>
      <c r="AW1873">
        <v>14684</v>
      </c>
      <c r="BE1873">
        <v>1</v>
      </c>
    </row>
    <row r="1874" spans="3:57" x14ac:dyDescent="0.2">
      <c r="C1874" t="s">
        <v>4803</v>
      </c>
      <c r="E1874" t="s">
        <v>879</v>
      </c>
      <c r="F1874" t="s">
        <v>880</v>
      </c>
      <c r="G1874" t="s">
        <v>881</v>
      </c>
      <c r="J1874" t="s">
        <v>151</v>
      </c>
      <c r="L1874" t="s">
        <v>4691</v>
      </c>
      <c r="M1874" t="s">
        <v>4444</v>
      </c>
      <c r="N1874" t="s">
        <v>4668</v>
      </c>
      <c r="O1874" t="s">
        <v>98</v>
      </c>
      <c r="P1874" t="s">
        <v>4804</v>
      </c>
      <c r="Q1874">
        <v>28</v>
      </c>
      <c r="S1874" s="3">
        <v>206298.66666666666</v>
      </c>
      <c r="U1874" s="3">
        <v>20629.866666666669</v>
      </c>
      <c r="W1874" s="3">
        <v>4838.9102564102559</v>
      </c>
      <c r="X1874" s="3">
        <v>2795.8148148148148</v>
      </c>
      <c r="Y1874" s="22">
        <v>503.24666666666667</v>
      </c>
      <c r="Z1874" s="32">
        <v>75</v>
      </c>
      <c r="AB1874" s="3">
        <v>19139.112970407954</v>
      </c>
      <c r="AC1874" s="3">
        <v>4460.3751415326506</v>
      </c>
      <c r="AD1874" s="3">
        <f t="shared" si="425"/>
        <v>258740.99318316567</v>
      </c>
      <c r="AE1874" s="3">
        <v>7046.666666666667</v>
      </c>
      <c r="AG1874" s="3">
        <f t="shared" si="426"/>
        <v>265787.65984983236</v>
      </c>
      <c r="AM1874">
        <v>0.1</v>
      </c>
      <c r="AN1874" s="3">
        <f t="shared" si="427"/>
        <v>265787.65984983236</v>
      </c>
      <c r="AO1874" s="3">
        <v>26578.765984983238</v>
      </c>
      <c r="AP1874" s="3">
        <v>29700</v>
      </c>
      <c r="AQ1874" s="3">
        <v>2970</v>
      </c>
      <c r="AR1874" s="3">
        <f t="shared" si="428"/>
        <v>325036.4258348156</v>
      </c>
      <c r="AS1874" s="24">
        <f t="shared" si="429"/>
        <v>295487.65984983236</v>
      </c>
      <c r="AT1874" t="s">
        <v>4805</v>
      </c>
      <c r="AU1874" t="s">
        <v>101</v>
      </c>
      <c r="AV1874" t="s">
        <v>101</v>
      </c>
      <c r="AW1874">
        <v>2051062</v>
      </c>
      <c r="BE1874">
        <v>1</v>
      </c>
    </row>
    <row r="1875" spans="3:57" x14ac:dyDescent="0.2">
      <c r="C1875" t="s">
        <v>4803</v>
      </c>
      <c r="E1875" t="s">
        <v>882</v>
      </c>
      <c r="F1875" t="s">
        <v>883</v>
      </c>
      <c r="G1875" t="s">
        <v>884</v>
      </c>
      <c r="J1875" t="s">
        <v>4708</v>
      </c>
      <c r="L1875" t="s">
        <v>4667</v>
      </c>
      <c r="M1875" t="s">
        <v>3984</v>
      </c>
      <c r="N1875" t="s">
        <v>4668</v>
      </c>
      <c r="O1875" t="s">
        <v>98</v>
      </c>
      <c r="P1875" t="s">
        <v>4804</v>
      </c>
      <c r="Q1875">
        <v>28</v>
      </c>
      <c r="S1875" s="3">
        <v>51948.666666666664</v>
      </c>
      <c r="W1875" s="3">
        <v>1128.573717948718</v>
      </c>
      <c r="X1875" s="3">
        <v>652.06481481481489</v>
      </c>
      <c r="Y1875" s="22">
        <v>117.37166666666667</v>
      </c>
      <c r="Z1875" s="32">
        <v>75</v>
      </c>
      <c r="AB1875" s="3">
        <v>3073.4042881502974</v>
      </c>
      <c r="AC1875" s="3">
        <v>4460.3751415326506</v>
      </c>
      <c r="AD1875" s="3">
        <f t="shared" si="425"/>
        <v>61455.456295779812</v>
      </c>
      <c r="AE1875" s="3">
        <v>4154.166666666667</v>
      </c>
      <c r="AG1875" s="3">
        <f t="shared" si="426"/>
        <v>65609.622962446476</v>
      </c>
      <c r="AJ1875" s="3">
        <v>4671.4236268028844</v>
      </c>
      <c r="AK1875" t="s">
        <v>166</v>
      </c>
      <c r="AL1875" t="s">
        <v>165</v>
      </c>
      <c r="AM1875">
        <v>0.05</v>
      </c>
      <c r="AN1875" s="3">
        <f t="shared" si="427"/>
        <v>70281.046589249367</v>
      </c>
      <c r="AO1875" s="3">
        <v>3514.0523294624686</v>
      </c>
      <c r="AP1875" s="3">
        <v>29700</v>
      </c>
      <c r="AQ1875" s="3">
        <v>1485</v>
      </c>
      <c r="AR1875" s="3">
        <f t="shared" si="428"/>
        <v>104980.09891871184</v>
      </c>
      <c r="AS1875" s="24">
        <f t="shared" si="429"/>
        <v>99981.046589249367</v>
      </c>
      <c r="AT1875" t="s">
        <v>225</v>
      </c>
      <c r="AU1875" t="s">
        <v>225</v>
      </c>
      <c r="AV1875" t="s">
        <v>156</v>
      </c>
      <c r="AW1875" t="s">
        <v>4825</v>
      </c>
      <c r="BE1875">
        <v>1</v>
      </c>
    </row>
    <row r="1876" spans="3:57" x14ac:dyDescent="0.2">
      <c r="C1876" t="s">
        <v>4803</v>
      </c>
      <c r="E1876" t="s">
        <v>885</v>
      </c>
      <c r="F1876" t="s">
        <v>886</v>
      </c>
      <c r="G1876" t="s">
        <v>887</v>
      </c>
      <c r="J1876" t="s">
        <v>4702</v>
      </c>
      <c r="L1876" t="s">
        <v>4703</v>
      </c>
      <c r="M1876" t="s">
        <v>293</v>
      </c>
      <c r="N1876" t="s">
        <v>4668</v>
      </c>
      <c r="O1876" t="s">
        <v>98</v>
      </c>
      <c r="P1876" t="s">
        <v>4804</v>
      </c>
      <c r="Q1876">
        <v>28</v>
      </c>
      <c r="S1876" s="3">
        <v>71435.666666666672</v>
      </c>
      <c r="W1876" s="3">
        <v>1597.0112179487178</v>
      </c>
      <c r="X1876" s="3">
        <v>922.71759259259272</v>
      </c>
      <c r="Y1876" s="22">
        <v>166.08916666666667</v>
      </c>
      <c r="Z1876" s="32">
        <v>75</v>
      </c>
      <c r="AB1876" s="3">
        <v>0</v>
      </c>
      <c r="AC1876" s="3">
        <v>4460.3751415326506</v>
      </c>
      <c r="AD1876" s="3">
        <f t="shared" si="425"/>
        <v>78656.859785407316</v>
      </c>
      <c r="AE1876" s="3">
        <v>5687.5</v>
      </c>
      <c r="AG1876" s="3">
        <f t="shared" si="426"/>
        <v>84344.359785407316</v>
      </c>
      <c r="AJ1876" s="3">
        <v>6263.2559860715419</v>
      </c>
      <c r="AK1876" t="s">
        <v>229</v>
      </c>
      <c r="AL1876" t="s">
        <v>230</v>
      </c>
      <c r="AM1876">
        <v>8.5000000000000006E-2</v>
      </c>
      <c r="AN1876" s="3">
        <f t="shared" si="427"/>
        <v>90607.615771478857</v>
      </c>
      <c r="AO1876" s="3">
        <v>7701.6473405757033</v>
      </c>
      <c r="AP1876" s="3">
        <v>29700</v>
      </c>
      <c r="AQ1876" s="3">
        <v>2524.5</v>
      </c>
      <c r="AR1876" s="3">
        <f t="shared" si="428"/>
        <v>130533.76311205456</v>
      </c>
      <c r="AS1876" s="24">
        <f t="shared" si="429"/>
        <v>120307.61577147886</v>
      </c>
      <c r="AT1876" t="s">
        <v>134</v>
      </c>
      <c r="AU1876" t="s">
        <v>134</v>
      </c>
      <c r="AV1876" t="s">
        <v>135</v>
      </c>
      <c r="AW1876">
        <v>90264</v>
      </c>
      <c r="BE1876">
        <v>1</v>
      </c>
    </row>
    <row r="1877" spans="3:57" x14ac:dyDescent="0.2">
      <c r="C1877" t="s">
        <v>4803</v>
      </c>
      <c r="E1877" t="s">
        <v>888</v>
      </c>
      <c r="F1877" t="s">
        <v>889</v>
      </c>
      <c r="G1877" t="s">
        <v>890</v>
      </c>
      <c r="J1877" t="s">
        <v>4702</v>
      </c>
      <c r="L1877" t="s">
        <v>4703</v>
      </c>
      <c r="M1877" t="s">
        <v>293</v>
      </c>
      <c r="N1877" t="s">
        <v>4668</v>
      </c>
      <c r="O1877" t="s">
        <v>98</v>
      </c>
      <c r="P1877" t="s">
        <v>4804</v>
      </c>
      <c r="Q1877">
        <v>28</v>
      </c>
      <c r="S1877" s="3">
        <v>73187.583333333328</v>
      </c>
      <c r="W1877" s="3">
        <v>1639.1266025641025</v>
      </c>
      <c r="X1877" s="3">
        <v>947.05092592592598</v>
      </c>
      <c r="Y1877" s="22">
        <v>170.46916666666669</v>
      </c>
      <c r="Z1877" s="32">
        <v>75</v>
      </c>
      <c r="AB1877" s="3">
        <v>0</v>
      </c>
      <c r="AC1877" s="3">
        <v>4460.3751415326506</v>
      </c>
      <c r="AD1877" s="3">
        <f t="shared" si="425"/>
        <v>80479.605170022682</v>
      </c>
      <c r="AE1877" s="3">
        <v>5687.5</v>
      </c>
      <c r="AG1877" s="3">
        <f t="shared" si="426"/>
        <v>86167.105170022682</v>
      </c>
      <c r="AJ1877" s="3">
        <v>6107.1873780099913</v>
      </c>
      <c r="AK1877" t="s">
        <v>266</v>
      </c>
      <c r="AL1877" t="s">
        <v>267</v>
      </c>
      <c r="AM1877">
        <v>8.5000000000000006E-2</v>
      </c>
      <c r="AN1877" s="3">
        <f t="shared" si="427"/>
        <v>92274.292548032667</v>
      </c>
      <c r="AO1877" s="3">
        <v>7843.3148665827775</v>
      </c>
      <c r="AP1877" s="3">
        <v>29700</v>
      </c>
      <c r="AQ1877" s="3">
        <v>2524.5</v>
      </c>
      <c r="AR1877" s="3">
        <f t="shared" si="428"/>
        <v>132342.10741461546</v>
      </c>
      <c r="AS1877" s="24">
        <f t="shared" si="429"/>
        <v>121974.29254803267</v>
      </c>
      <c r="AT1877" t="s">
        <v>134</v>
      </c>
      <c r="AU1877" t="s">
        <v>134</v>
      </c>
      <c r="AV1877" t="s">
        <v>135</v>
      </c>
      <c r="AW1877">
        <v>90373</v>
      </c>
      <c r="BE1877">
        <v>1</v>
      </c>
    </row>
    <row r="1878" spans="3:57" x14ac:dyDescent="0.2">
      <c r="C1878" t="s">
        <v>4803</v>
      </c>
      <c r="E1878" t="s">
        <v>891</v>
      </c>
      <c r="F1878" t="s">
        <v>892</v>
      </c>
      <c r="G1878" t="s">
        <v>893</v>
      </c>
      <c r="J1878" t="s">
        <v>4702</v>
      </c>
      <c r="L1878" t="s">
        <v>4667</v>
      </c>
      <c r="M1878" t="s">
        <v>3984</v>
      </c>
      <c r="N1878" t="s">
        <v>4668</v>
      </c>
      <c r="O1878" t="s">
        <v>98</v>
      </c>
      <c r="P1878" t="s">
        <v>4804</v>
      </c>
      <c r="Q1878">
        <v>28</v>
      </c>
      <c r="S1878" s="3">
        <v>63515.416666666664</v>
      </c>
      <c r="W1878" s="3">
        <v>1406.622596153846</v>
      </c>
      <c r="X1878" s="3">
        <v>812.71527777777783</v>
      </c>
      <c r="Y1878" s="22">
        <v>146.28874999999999</v>
      </c>
      <c r="Z1878" s="32">
        <v>75</v>
      </c>
      <c r="AB1878" s="3">
        <v>0</v>
      </c>
      <c r="AC1878" s="3">
        <v>4460.3751415326506</v>
      </c>
      <c r="AD1878" s="3">
        <f t="shared" si="425"/>
        <v>70416.418432130944</v>
      </c>
      <c r="AE1878" s="3">
        <v>4154.166666666667</v>
      </c>
      <c r="AG1878" s="3">
        <f t="shared" si="426"/>
        <v>74570.585098797616</v>
      </c>
      <c r="AM1878">
        <v>0.05</v>
      </c>
      <c r="AN1878" s="3">
        <f t="shared" si="427"/>
        <v>74570.585098797616</v>
      </c>
      <c r="AO1878" s="3">
        <v>3728.529254939881</v>
      </c>
      <c r="AP1878" s="3">
        <v>29700</v>
      </c>
      <c r="AQ1878" s="3">
        <v>1485</v>
      </c>
      <c r="AR1878" s="3">
        <f t="shared" si="428"/>
        <v>109484.1143537375</v>
      </c>
      <c r="AS1878" s="24">
        <f t="shared" si="429"/>
        <v>104270.58509879762</v>
      </c>
      <c r="AT1878" t="s">
        <v>134</v>
      </c>
      <c r="AU1878" t="s">
        <v>134</v>
      </c>
      <c r="AV1878" t="s">
        <v>135</v>
      </c>
      <c r="AW1878">
        <v>35879</v>
      </c>
      <c r="BE1878">
        <v>1</v>
      </c>
    </row>
    <row r="1879" spans="3:57" x14ac:dyDescent="0.2">
      <c r="C1879" t="s">
        <v>4803</v>
      </c>
      <c r="E1879" t="s">
        <v>894</v>
      </c>
      <c r="F1879" t="s">
        <v>895</v>
      </c>
      <c r="G1879" t="s">
        <v>896</v>
      </c>
      <c r="J1879" t="s">
        <v>4702</v>
      </c>
      <c r="L1879" t="s">
        <v>4703</v>
      </c>
      <c r="M1879" t="s">
        <v>293</v>
      </c>
      <c r="N1879" t="s">
        <v>4668</v>
      </c>
      <c r="O1879" t="s">
        <v>98</v>
      </c>
      <c r="P1879" t="s">
        <v>4804</v>
      </c>
      <c r="Q1879">
        <v>28</v>
      </c>
      <c r="S1879" s="3">
        <v>78930.666666666672</v>
      </c>
      <c r="W1879" s="3">
        <v>1777.1794871794873</v>
      </c>
      <c r="X1879" s="3">
        <v>1026.814814814815</v>
      </c>
      <c r="Y1879" s="22">
        <v>184.82666666666668</v>
      </c>
      <c r="Z1879" s="32">
        <v>75</v>
      </c>
      <c r="AB1879" s="3">
        <v>0</v>
      </c>
      <c r="AC1879" s="3">
        <v>4460.3751415326506</v>
      </c>
      <c r="AD1879" s="3">
        <f t="shared" si="425"/>
        <v>86454.862776860289</v>
      </c>
      <c r="AE1879" s="3">
        <v>5687.5</v>
      </c>
      <c r="AG1879" s="3">
        <f t="shared" si="426"/>
        <v>92142.362776860289</v>
      </c>
      <c r="AJ1879" s="3">
        <v>6107.1873780099913</v>
      </c>
      <c r="AK1879" t="s">
        <v>266</v>
      </c>
      <c r="AL1879" t="s">
        <v>267</v>
      </c>
      <c r="AM1879">
        <v>8.5000000000000006E-2</v>
      </c>
      <c r="AN1879" s="3">
        <f t="shared" si="427"/>
        <v>98249.550154870274</v>
      </c>
      <c r="AO1879" s="3">
        <v>8351.211763163974</v>
      </c>
      <c r="AP1879" s="3">
        <v>29700</v>
      </c>
      <c r="AQ1879" s="3">
        <v>2524.5</v>
      </c>
      <c r="AR1879" s="3">
        <f t="shared" si="428"/>
        <v>138825.26191803423</v>
      </c>
      <c r="AS1879" s="24">
        <f t="shared" si="429"/>
        <v>127949.55015487027</v>
      </c>
      <c r="AT1879" t="s">
        <v>134</v>
      </c>
      <c r="AU1879" t="s">
        <v>134</v>
      </c>
      <c r="AV1879" t="s">
        <v>135</v>
      </c>
      <c r="AW1879">
        <v>90243</v>
      </c>
      <c r="BE1879">
        <v>1</v>
      </c>
    </row>
    <row r="1880" spans="3:57" x14ac:dyDescent="0.2">
      <c r="C1880" t="s">
        <v>4803</v>
      </c>
      <c r="E1880" t="s">
        <v>897</v>
      </c>
      <c r="F1880" t="s">
        <v>898</v>
      </c>
      <c r="G1880" t="s">
        <v>4855</v>
      </c>
      <c r="J1880" t="s">
        <v>4708</v>
      </c>
      <c r="L1880" t="s">
        <v>4667</v>
      </c>
      <c r="M1880" t="s">
        <v>3984</v>
      </c>
      <c r="N1880" t="s">
        <v>4668</v>
      </c>
      <c r="O1880" t="s">
        <v>98</v>
      </c>
      <c r="P1880" t="s">
        <v>4804</v>
      </c>
      <c r="Q1880">
        <v>28</v>
      </c>
      <c r="S1880" s="3">
        <v>65142.416666666657</v>
      </c>
      <c r="W1880" s="3">
        <v>1445.7331730769231</v>
      </c>
      <c r="X1880" s="3">
        <v>835.3125</v>
      </c>
      <c r="Y1880" s="22">
        <v>150.35625000000002</v>
      </c>
      <c r="Z1880" s="32">
        <v>75</v>
      </c>
      <c r="AB1880" s="3">
        <v>5737.0213378805556</v>
      </c>
      <c r="AC1880" s="3">
        <v>4460.3751415326506</v>
      </c>
      <c r="AD1880" s="3">
        <f t="shared" si="425"/>
        <v>77846.21506915678</v>
      </c>
      <c r="AE1880" s="3">
        <v>4154.166666666667</v>
      </c>
      <c r="AG1880" s="3">
        <f t="shared" si="426"/>
        <v>82000.381735823452</v>
      </c>
      <c r="AM1880">
        <v>0.05</v>
      </c>
      <c r="AN1880" s="3">
        <f t="shared" si="427"/>
        <v>82000.381735823452</v>
      </c>
      <c r="AO1880" s="3">
        <v>4100.0190867911724</v>
      </c>
      <c r="AP1880" s="3">
        <v>29700</v>
      </c>
      <c r="AQ1880" s="3">
        <v>1485</v>
      </c>
      <c r="AR1880" s="3">
        <f t="shared" si="428"/>
        <v>117285.40082261463</v>
      </c>
      <c r="AS1880" s="24">
        <f t="shared" si="429"/>
        <v>111700.38173582345</v>
      </c>
      <c r="AT1880" t="s">
        <v>134</v>
      </c>
      <c r="AU1880" t="s">
        <v>134</v>
      </c>
      <c r="AV1880" t="s">
        <v>135</v>
      </c>
      <c r="AW1880">
        <v>89079</v>
      </c>
      <c r="BE1880">
        <v>1</v>
      </c>
    </row>
    <row r="1881" spans="3:57" x14ac:dyDescent="0.2">
      <c r="C1881" t="s">
        <v>4803</v>
      </c>
      <c r="E1881" t="s">
        <v>900</v>
      </c>
      <c r="F1881" t="s">
        <v>901</v>
      </c>
      <c r="G1881" t="s">
        <v>902</v>
      </c>
      <c r="J1881" t="s">
        <v>4778</v>
      </c>
      <c r="L1881" t="s">
        <v>4667</v>
      </c>
      <c r="M1881" t="s">
        <v>3984</v>
      </c>
      <c r="N1881" t="s">
        <v>4668</v>
      </c>
      <c r="O1881" t="s">
        <v>98</v>
      </c>
      <c r="P1881" t="s">
        <v>4804</v>
      </c>
      <c r="Q1881">
        <v>28</v>
      </c>
      <c r="S1881" s="3">
        <v>44384.583333333336</v>
      </c>
      <c r="W1881" s="3">
        <v>1010.0961538461538</v>
      </c>
      <c r="X1881" s="3">
        <v>583.6111111111112</v>
      </c>
      <c r="Y1881" s="22">
        <v>105.05</v>
      </c>
      <c r="Z1881" s="32">
        <v>75</v>
      </c>
      <c r="AB1881" s="3">
        <v>0</v>
      </c>
      <c r="AC1881" s="3">
        <v>4460.3751415326506</v>
      </c>
      <c r="AD1881" s="3">
        <f t="shared" si="425"/>
        <v>50618.715739823252</v>
      </c>
      <c r="AE1881" s="3">
        <v>4154.166666666667</v>
      </c>
      <c r="AG1881" s="3">
        <f t="shared" si="426"/>
        <v>54772.882406489916</v>
      </c>
      <c r="AM1881">
        <v>0.05</v>
      </c>
      <c r="AN1881" s="3">
        <f t="shared" si="427"/>
        <v>54772.882406489916</v>
      </c>
      <c r="AO1881" s="3">
        <v>2738.6441203244958</v>
      </c>
      <c r="AP1881" s="3">
        <v>29700</v>
      </c>
      <c r="AQ1881" s="3">
        <v>1485</v>
      </c>
      <c r="AR1881" s="3">
        <f t="shared" si="428"/>
        <v>88696.526526814414</v>
      </c>
      <c r="AS1881" s="24">
        <f t="shared" si="429"/>
        <v>84472.882406489924</v>
      </c>
      <c r="AT1881" t="s">
        <v>134</v>
      </c>
      <c r="AU1881" t="s">
        <v>134</v>
      </c>
      <c r="AV1881" t="s">
        <v>135</v>
      </c>
      <c r="AW1881">
        <v>35876</v>
      </c>
      <c r="BE1881">
        <v>1</v>
      </c>
    </row>
    <row r="1882" spans="3:57" x14ac:dyDescent="0.2">
      <c r="C1882" t="s">
        <v>4803</v>
      </c>
      <c r="E1882" t="s">
        <v>903</v>
      </c>
      <c r="F1882" t="s">
        <v>904</v>
      </c>
      <c r="G1882" t="s">
        <v>905</v>
      </c>
      <c r="J1882" t="s">
        <v>4702</v>
      </c>
      <c r="L1882" t="s">
        <v>4703</v>
      </c>
      <c r="M1882" t="s">
        <v>293</v>
      </c>
      <c r="N1882" t="s">
        <v>4668</v>
      </c>
      <c r="O1882" t="s">
        <v>98</v>
      </c>
      <c r="P1882" t="s">
        <v>4804</v>
      </c>
      <c r="Q1882">
        <v>28</v>
      </c>
      <c r="S1882" s="3">
        <v>76590.416666666672</v>
      </c>
      <c r="W1882" s="3">
        <v>1720.9254807692307</v>
      </c>
      <c r="X1882" s="3">
        <v>994.3125</v>
      </c>
      <c r="Y1882" s="22">
        <v>178.97624999999999</v>
      </c>
      <c r="Z1882" s="32">
        <v>75</v>
      </c>
      <c r="AB1882" s="3">
        <v>0</v>
      </c>
      <c r="AC1882" s="3">
        <v>4460.3751415326506</v>
      </c>
      <c r="AD1882" s="3">
        <f t="shared" si="425"/>
        <v>84020.006038968568</v>
      </c>
      <c r="AE1882" s="3">
        <v>5687.5</v>
      </c>
      <c r="AG1882" s="3">
        <f t="shared" si="426"/>
        <v>89707.506038968568</v>
      </c>
      <c r="AJ1882" s="3">
        <v>6263.2559860715419</v>
      </c>
      <c r="AK1882" t="s">
        <v>229</v>
      </c>
      <c r="AL1882" t="s">
        <v>230</v>
      </c>
      <c r="AM1882">
        <v>8.5000000000000006E-2</v>
      </c>
      <c r="AN1882" s="3">
        <f t="shared" si="427"/>
        <v>95970.762025040109</v>
      </c>
      <c r="AO1882" s="3">
        <v>8157.5147721284102</v>
      </c>
      <c r="AP1882" s="3">
        <v>29700</v>
      </c>
      <c r="AQ1882" s="3">
        <v>2524.5</v>
      </c>
      <c r="AR1882" s="3">
        <f t="shared" si="428"/>
        <v>136352.77679716854</v>
      </c>
      <c r="AS1882" s="24">
        <f t="shared" si="429"/>
        <v>125670.76202504011</v>
      </c>
      <c r="AT1882" t="s">
        <v>134</v>
      </c>
      <c r="AU1882" t="s">
        <v>134</v>
      </c>
      <c r="AV1882" t="s">
        <v>135</v>
      </c>
      <c r="AW1882">
        <v>90264</v>
      </c>
      <c r="BE1882">
        <v>1</v>
      </c>
    </row>
    <row r="1883" spans="3:57" x14ac:dyDescent="0.2">
      <c r="C1883" t="s">
        <v>4803</v>
      </c>
      <c r="E1883" t="s">
        <v>906</v>
      </c>
      <c r="F1883" t="s">
        <v>907</v>
      </c>
      <c r="G1883" t="s">
        <v>908</v>
      </c>
      <c r="J1883" t="s">
        <v>4702</v>
      </c>
      <c r="L1883" t="s">
        <v>4703</v>
      </c>
      <c r="M1883" t="s">
        <v>293</v>
      </c>
      <c r="N1883" t="s">
        <v>4668</v>
      </c>
      <c r="O1883" t="s">
        <v>98</v>
      </c>
      <c r="P1883" t="s">
        <v>4804</v>
      </c>
      <c r="Q1883">
        <v>28</v>
      </c>
      <c r="S1883" s="3">
        <v>87449.5</v>
      </c>
      <c r="W1883" s="3">
        <v>1981.9591346153845</v>
      </c>
      <c r="X1883" s="3">
        <v>1145.1319444444446</v>
      </c>
      <c r="Y1883" s="22">
        <v>206.12375</v>
      </c>
      <c r="Z1883" s="32">
        <v>75</v>
      </c>
      <c r="AB1883" s="3">
        <v>0</v>
      </c>
      <c r="AC1883" s="3">
        <v>4460.3751415326506</v>
      </c>
      <c r="AD1883" s="3">
        <f t="shared" si="425"/>
        <v>95318.089970592482</v>
      </c>
      <c r="AE1883" s="3">
        <v>5687.5</v>
      </c>
      <c r="AG1883" s="3">
        <f t="shared" si="426"/>
        <v>101005.58997059248</v>
      </c>
      <c r="AJ1883" s="3">
        <v>6107.1873780099913</v>
      </c>
      <c r="AK1883" t="s">
        <v>266</v>
      </c>
      <c r="AL1883" t="s">
        <v>267</v>
      </c>
      <c r="AM1883">
        <v>8.5000000000000006E-2</v>
      </c>
      <c r="AN1883" s="3">
        <f t="shared" si="427"/>
        <v>107112.77734860247</v>
      </c>
      <c r="AO1883" s="3">
        <v>9104.5860746312101</v>
      </c>
      <c r="AP1883" s="3">
        <v>29700</v>
      </c>
      <c r="AQ1883" s="3">
        <v>2524.5</v>
      </c>
      <c r="AR1883" s="3">
        <f t="shared" si="428"/>
        <v>148441.86342323368</v>
      </c>
      <c r="AS1883" s="24">
        <f t="shared" si="429"/>
        <v>136812.77734860248</v>
      </c>
      <c r="AT1883" t="s">
        <v>134</v>
      </c>
      <c r="AU1883" t="s">
        <v>134</v>
      </c>
      <c r="AV1883" t="s">
        <v>135</v>
      </c>
      <c r="AW1883">
        <v>90023</v>
      </c>
      <c r="BE1883">
        <v>1</v>
      </c>
    </row>
    <row r="1884" spans="3:57" x14ac:dyDescent="0.2">
      <c r="C1884" t="s">
        <v>4803</v>
      </c>
      <c r="E1884" t="s">
        <v>909</v>
      </c>
      <c r="F1884" t="s">
        <v>910</v>
      </c>
      <c r="G1884" t="s">
        <v>911</v>
      </c>
      <c r="J1884" t="s">
        <v>4702</v>
      </c>
      <c r="L1884" t="s">
        <v>4703</v>
      </c>
      <c r="M1884" t="s">
        <v>293</v>
      </c>
      <c r="N1884" t="s">
        <v>4807</v>
      </c>
      <c r="O1884" t="s">
        <v>98</v>
      </c>
      <c r="P1884" t="s">
        <v>4804</v>
      </c>
      <c r="Q1884">
        <v>28</v>
      </c>
      <c r="S1884" s="3">
        <v>86037.833333333328</v>
      </c>
      <c r="W1884" s="3">
        <v>1948.0248397435898</v>
      </c>
      <c r="X1884" s="3">
        <v>1125.525462962963</v>
      </c>
      <c r="Y1884" s="22">
        <v>202.59458333333333</v>
      </c>
      <c r="Z1884" s="32">
        <v>75</v>
      </c>
      <c r="AB1884" s="3">
        <v>6556.5958147206347</v>
      </c>
      <c r="AC1884" s="3">
        <v>4460.3751415326506</v>
      </c>
      <c r="AD1884" s="3">
        <f t="shared" si="425"/>
        <v>100405.94917562652</v>
      </c>
      <c r="AE1884" s="3">
        <v>5687.5</v>
      </c>
      <c r="AG1884" s="3">
        <f t="shared" si="426"/>
        <v>106093.44917562652</v>
      </c>
      <c r="AJ1884" s="3">
        <v>6107.1873780099913</v>
      </c>
      <c r="AK1884" t="s">
        <v>266</v>
      </c>
      <c r="AL1884" t="s">
        <v>267</v>
      </c>
      <c r="AM1884">
        <v>8.5000000000000006E-2</v>
      </c>
      <c r="AN1884" s="3">
        <f t="shared" si="427"/>
        <v>112200.6365536365</v>
      </c>
      <c r="AO1884" s="3">
        <v>9537.0541070591044</v>
      </c>
      <c r="AP1884" s="3">
        <v>29700</v>
      </c>
      <c r="AQ1884" s="3">
        <v>2524.5</v>
      </c>
      <c r="AR1884" s="3">
        <f t="shared" si="428"/>
        <v>153962.1906606956</v>
      </c>
      <c r="AS1884" s="24">
        <f t="shared" si="429"/>
        <v>141900.63655363652</v>
      </c>
      <c r="AT1884" t="s">
        <v>134</v>
      </c>
      <c r="AU1884" t="s">
        <v>134</v>
      </c>
      <c r="AV1884" t="s">
        <v>135</v>
      </c>
      <c r="AW1884">
        <v>90373</v>
      </c>
      <c r="BE1884">
        <v>1</v>
      </c>
    </row>
    <row r="1885" spans="3:57" x14ac:dyDescent="0.2">
      <c r="C1885" t="s">
        <v>4803</v>
      </c>
      <c r="E1885" t="s">
        <v>912</v>
      </c>
      <c r="F1885" t="s">
        <v>913</v>
      </c>
      <c r="G1885" t="s">
        <v>914</v>
      </c>
      <c r="J1885" t="s">
        <v>4778</v>
      </c>
      <c r="L1885" t="s">
        <v>4667</v>
      </c>
      <c r="M1885" t="s">
        <v>3984</v>
      </c>
      <c r="N1885" t="s">
        <v>4668</v>
      </c>
      <c r="O1885" t="s">
        <v>98</v>
      </c>
      <c r="P1885" t="s">
        <v>4804</v>
      </c>
      <c r="Q1885">
        <v>28</v>
      </c>
      <c r="S1885" s="3">
        <v>43331.75</v>
      </c>
      <c r="W1885" s="3">
        <v>1010.0961538461538</v>
      </c>
      <c r="X1885" s="3">
        <v>583.6111111111112</v>
      </c>
      <c r="Y1885" s="22">
        <v>105.05</v>
      </c>
      <c r="Z1885" s="32">
        <v>75</v>
      </c>
      <c r="AB1885" s="3">
        <v>0</v>
      </c>
      <c r="AC1885" s="3">
        <v>4460.3751415326506</v>
      </c>
      <c r="AD1885" s="3">
        <f t="shared" si="425"/>
        <v>49565.882406489916</v>
      </c>
      <c r="AE1885" s="3">
        <v>4154.166666666667</v>
      </c>
      <c r="AG1885" s="3">
        <f t="shared" si="426"/>
        <v>53720.049073156581</v>
      </c>
      <c r="AJ1885" s="3">
        <v>4671.4236268028844</v>
      </c>
      <c r="AK1885" t="s">
        <v>166</v>
      </c>
      <c r="AL1885" t="s">
        <v>165</v>
      </c>
      <c r="AM1885">
        <v>0.05</v>
      </c>
      <c r="AN1885" s="3">
        <f t="shared" si="427"/>
        <v>58391.472699959464</v>
      </c>
      <c r="AO1885" s="3">
        <v>2919.5736349979734</v>
      </c>
      <c r="AP1885" s="3">
        <v>29700</v>
      </c>
      <c r="AQ1885" s="3">
        <v>1485</v>
      </c>
      <c r="AR1885" s="3">
        <f t="shared" si="428"/>
        <v>92496.046334957442</v>
      </c>
      <c r="AS1885" s="24">
        <f t="shared" si="429"/>
        <v>88091.472699959471</v>
      </c>
      <c r="AT1885" t="s">
        <v>225</v>
      </c>
      <c r="AU1885" t="s">
        <v>225</v>
      </c>
      <c r="AV1885" t="s">
        <v>156</v>
      </c>
      <c r="AW1885" t="s">
        <v>4856</v>
      </c>
      <c r="BE1885">
        <v>1</v>
      </c>
    </row>
    <row r="1886" spans="3:57" x14ac:dyDescent="0.2">
      <c r="C1886" t="s">
        <v>4803</v>
      </c>
      <c r="E1886" t="s">
        <v>915</v>
      </c>
      <c r="F1886" t="s">
        <v>916</v>
      </c>
      <c r="G1886" t="s">
        <v>917</v>
      </c>
      <c r="J1886" t="s">
        <v>4702</v>
      </c>
      <c r="L1886" t="s">
        <v>4703</v>
      </c>
      <c r="M1886" t="s">
        <v>293</v>
      </c>
      <c r="N1886" t="s">
        <v>4668</v>
      </c>
      <c r="O1886" t="s">
        <v>98</v>
      </c>
      <c r="P1886" t="s">
        <v>4804</v>
      </c>
      <c r="Q1886">
        <v>28</v>
      </c>
      <c r="S1886" s="3">
        <v>95082.416666666672</v>
      </c>
      <c r="W1886" s="3">
        <v>2165.4447115384614</v>
      </c>
      <c r="X1886" s="3">
        <v>1251.1458333333333</v>
      </c>
      <c r="Y1886" s="22">
        <v>225.20625000000001</v>
      </c>
      <c r="Z1886" s="32">
        <v>75</v>
      </c>
      <c r="AB1886" s="3">
        <v>0</v>
      </c>
      <c r="AC1886" s="3">
        <v>4460.3751415326506</v>
      </c>
      <c r="AD1886" s="3">
        <f t="shared" ref="AD1886:AD1949" si="430">S1886+U1886+V1886+W1886+X1886+Y1886+Z1886+AA1886+AB1886+AC1886</f>
        <v>103259.58860307113</v>
      </c>
      <c r="AE1886" s="3">
        <v>5687.5</v>
      </c>
      <c r="AG1886" s="3">
        <f t="shared" si="426"/>
        <v>108947.08860307113</v>
      </c>
      <c r="AJ1886" s="3">
        <v>6107.1873780099913</v>
      </c>
      <c r="AK1886" t="s">
        <v>266</v>
      </c>
      <c r="AL1886" t="s">
        <v>267</v>
      </c>
      <c r="AM1886">
        <v>8.5000000000000006E-2</v>
      </c>
      <c r="AN1886" s="3">
        <f t="shared" si="427"/>
        <v>115054.27598108111</v>
      </c>
      <c r="AO1886" s="3">
        <v>9779.6134583918956</v>
      </c>
      <c r="AP1886" s="3">
        <v>29700</v>
      </c>
      <c r="AQ1886" s="3">
        <v>2524.5</v>
      </c>
      <c r="AR1886" s="3">
        <f t="shared" si="428"/>
        <v>157058.38943947299</v>
      </c>
      <c r="AS1886" s="24">
        <f t="shared" si="429"/>
        <v>144754.27598108113</v>
      </c>
      <c r="AT1886" t="s">
        <v>134</v>
      </c>
      <c r="AU1886" t="s">
        <v>134</v>
      </c>
      <c r="AV1886" t="s">
        <v>135</v>
      </c>
      <c r="AW1886">
        <v>90373</v>
      </c>
      <c r="BE1886">
        <v>1</v>
      </c>
    </row>
    <row r="1887" spans="3:57" x14ac:dyDescent="0.2">
      <c r="C1887" t="s">
        <v>4803</v>
      </c>
      <c r="E1887" t="s">
        <v>918</v>
      </c>
      <c r="F1887" t="s">
        <v>919</v>
      </c>
      <c r="G1887" t="s">
        <v>920</v>
      </c>
      <c r="J1887" t="s">
        <v>4778</v>
      </c>
      <c r="L1887" t="s">
        <v>4667</v>
      </c>
      <c r="M1887" t="s">
        <v>3984</v>
      </c>
      <c r="N1887" t="s">
        <v>4668</v>
      </c>
      <c r="O1887" t="s">
        <v>98</v>
      </c>
      <c r="P1887" t="s">
        <v>4804</v>
      </c>
      <c r="Q1887">
        <v>28</v>
      </c>
      <c r="S1887" s="3">
        <v>41352.416666666664</v>
      </c>
      <c r="W1887" s="3">
        <v>1010.0961538461538</v>
      </c>
      <c r="X1887" s="3">
        <v>583.6111111111112</v>
      </c>
      <c r="Y1887" s="22">
        <v>105.05</v>
      </c>
      <c r="Z1887" s="32">
        <v>75</v>
      </c>
      <c r="AB1887" s="3">
        <v>0</v>
      </c>
      <c r="AC1887" s="3">
        <v>4460.3751415326506</v>
      </c>
      <c r="AD1887" s="3">
        <f t="shared" si="430"/>
        <v>47586.549073156581</v>
      </c>
      <c r="AE1887" s="3">
        <v>4154.166666666667</v>
      </c>
      <c r="AG1887" s="3">
        <f t="shared" ref="AG1887:AG1950" si="431">AD1887+AE1887+AF1887</f>
        <v>51740.715739823245</v>
      </c>
      <c r="AM1887">
        <v>0.05</v>
      </c>
      <c r="AN1887" s="3">
        <f t="shared" ref="AN1887:AN1950" si="432">AG1887+AH1887+AI1887+AJ1887</f>
        <v>51740.715739823245</v>
      </c>
      <c r="AO1887" s="3">
        <v>2587.0357869911622</v>
      </c>
      <c r="AP1887" s="3">
        <v>29700</v>
      </c>
      <c r="AQ1887" s="3">
        <v>1485</v>
      </c>
      <c r="AR1887" s="3">
        <f t="shared" ref="AR1887:AR1950" si="433">AN1887+AO1887+AP1887+AQ1887</f>
        <v>85512.751526814405</v>
      </c>
      <c r="AS1887" s="24">
        <f t="shared" si="429"/>
        <v>81440.715739823238</v>
      </c>
      <c r="AT1887" t="s">
        <v>134</v>
      </c>
      <c r="AU1887" t="s">
        <v>134</v>
      </c>
      <c r="AV1887" t="s">
        <v>135</v>
      </c>
      <c r="AW1887">
        <v>34732</v>
      </c>
      <c r="BE1887">
        <v>1</v>
      </c>
    </row>
    <row r="1888" spans="3:57" x14ac:dyDescent="0.2">
      <c r="C1888" t="s">
        <v>4803</v>
      </c>
      <c r="E1888" t="s">
        <v>921</v>
      </c>
      <c r="F1888" t="s">
        <v>922</v>
      </c>
      <c r="G1888" t="s">
        <v>923</v>
      </c>
      <c r="J1888" t="s">
        <v>4702</v>
      </c>
      <c r="L1888" t="s">
        <v>4703</v>
      </c>
      <c r="M1888" t="s">
        <v>293</v>
      </c>
      <c r="N1888" t="s">
        <v>4668</v>
      </c>
      <c r="O1888" t="s">
        <v>98</v>
      </c>
      <c r="P1888" t="s">
        <v>4804</v>
      </c>
      <c r="Q1888">
        <v>28</v>
      </c>
      <c r="S1888" s="3">
        <v>83184.916666666672</v>
      </c>
      <c r="W1888" s="3">
        <v>1879.4471153846155</v>
      </c>
      <c r="X1888" s="3">
        <v>1085.9027777777778</v>
      </c>
      <c r="Y1888" s="22">
        <v>195.46250000000001</v>
      </c>
      <c r="Z1888" s="32">
        <v>75</v>
      </c>
      <c r="AB1888" s="3">
        <v>2387.010663796731</v>
      </c>
      <c r="AC1888" s="3">
        <v>4460.3751415326506</v>
      </c>
      <c r="AD1888" s="3">
        <f t="shared" si="430"/>
        <v>93268.114865158437</v>
      </c>
      <c r="AE1888" s="3">
        <v>5687.5</v>
      </c>
      <c r="AG1888" s="3">
        <f t="shared" si="431"/>
        <v>98955.614865158437</v>
      </c>
      <c r="AJ1888" s="3">
        <v>6107.1873780099913</v>
      </c>
      <c r="AK1888" t="s">
        <v>266</v>
      </c>
      <c r="AL1888" t="s">
        <v>267</v>
      </c>
      <c r="AM1888">
        <v>8.5000000000000006E-2</v>
      </c>
      <c r="AN1888" s="3">
        <f t="shared" si="432"/>
        <v>105062.80224316842</v>
      </c>
      <c r="AO1888" s="3">
        <v>8930.3381906693157</v>
      </c>
      <c r="AP1888" s="3">
        <v>29700</v>
      </c>
      <c r="AQ1888" s="3">
        <v>2524.5</v>
      </c>
      <c r="AR1888" s="3">
        <f t="shared" si="433"/>
        <v>146217.64043383772</v>
      </c>
      <c r="AS1888" s="24">
        <f t="shared" si="429"/>
        <v>134762.80224316841</v>
      </c>
      <c r="AT1888" t="s">
        <v>134</v>
      </c>
      <c r="AU1888" t="s">
        <v>134</v>
      </c>
      <c r="AV1888" t="s">
        <v>135</v>
      </c>
      <c r="AW1888">
        <v>90309</v>
      </c>
      <c r="BE1888">
        <v>1</v>
      </c>
    </row>
    <row r="1889" spans="3:57" x14ac:dyDescent="0.2">
      <c r="C1889" t="s">
        <v>4803</v>
      </c>
      <c r="E1889" t="s">
        <v>924</v>
      </c>
      <c r="F1889" t="s">
        <v>925</v>
      </c>
      <c r="G1889" t="s">
        <v>926</v>
      </c>
      <c r="J1889" t="s">
        <v>4697</v>
      </c>
      <c r="L1889" t="s">
        <v>4703</v>
      </c>
      <c r="M1889" t="s">
        <v>293</v>
      </c>
      <c r="N1889" t="s">
        <v>4668</v>
      </c>
      <c r="O1889" t="s">
        <v>98</v>
      </c>
      <c r="P1889" t="s">
        <v>4804</v>
      </c>
      <c r="Q1889">
        <v>28</v>
      </c>
      <c r="S1889" s="3">
        <v>128453.41666666667</v>
      </c>
      <c r="W1889" s="3">
        <v>2967.6322115384614</v>
      </c>
      <c r="X1889" s="3">
        <v>1714.6319444444446</v>
      </c>
      <c r="Y1889" s="22">
        <v>308.63375000000002</v>
      </c>
      <c r="Z1889" s="32">
        <v>75</v>
      </c>
      <c r="AB1889" s="3">
        <v>0</v>
      </c>
      <c r="AC1889" s="3">
        <v>4460.3751415326506</v>
      </c>
      <c r="AD1889" s="3">
        <f t="shared" si="430"/>
        <v>137979.68971418223</v>
      </c>
      <c r="AE1889" s="3">
        <v>5687.5</v>
      </c>
      <c r="AG1889" s="3">
        <f t="shared" si="431"/>
        <v>143667.18971418223</v>
      </c>
      <c r="AJ1889" s="3">
        <v>6107.1873780099913</v>
      </c>
      <c r="AK1889" t="s">
        <v>266</v>
      </c>
      <c r="AL1889" t="s">
        <v>267</v>
      </c>
      <c r="AM1889">
        <v>8.5000000000000006E-2</v>
      </c>
      <c r="AN1889" s="3">
        <f t="shared" si="432"/>
        <v>149774.37709219221</v>
      </c>
      <c r="AO1889" s="3">
        <v>12730.822052836338</v>
      </c>
      <c r="AP1889" s="3">
        <v>29700</v>
      </c>
      <c r="AQ1889" s="3">
        <v>2524.5</v>
      </c>
      <c r="AR1889" s="3">
        <f t="shared" si="433"/>
        <v>194729.69914502854</v>
      </c>
      <c r="AS1889" s="24">
        <f t="shared" si="429"/>
        <v>179474.37709219221</v>
      </c>
      <c r="AT1889" t="s">
        <v>134</v>
      </c>
      <c r="AU1889" t="s">
        <v>134</v>
      </c>
      <c r="AV1889" t="s">
        <v>135</v>
      </c>
      <c r="AW1889">
        <v>90243</v>
      </c>
      <c r="BE1889">
        <v>1</v>
      </c>
    </row>
    <row r="1890" spans="3:57" x14ac:dyDescent="0.2">
      <c r="C1890" t="s">
        <v>4803</v>
      </c>
      <c r="E1890" t="s">
        <v>927</v>
      </c>
      <c r="F1890" t="s">
        <v>928</v>
      </c>
      <c r="G1890" t="s">
        <v>929</v>
      </c>
      <c r="J1890" t="s">
        <v>151</v>
      </c>
      <c r="L1890" t="s">
        <v>4703</v>
      </c>
      <c r="M1890" t="s">
        <v>293</v>
      </c>
      <c r="N1890" t="s">
        <v>4668</v>
      </c>
      <c r="O1890" t="s">
        <v>98</v>
      </c>
      <c r="P1890" t="s">
        <v>4804</v>
      </c>
      <c r="Q1890">
        <v>28</v>
      </c>
      <c r="S1890" s="3">
        <v>198820.33333333334</v>
      </c>
      <c r="W1890" s="3">
        <v>4659.1426282051279</v>
      </c>
      <c r="X1890" s="3">
        <v>2691.9490740740744</v>
      </c>
      <c r="Y1890" s="22">
        <v>484.55083333333334</v>
      </c>
      <c r="Z1890" s="32">
        <v>75</v>
      </c>
      <c r="AB1890" s="3">
        <v>0</v>
      </c>
      <c r="AC1890" s="3">
        <v>4460.3751415326506</v>
      </c>
      <c r="AD1890" s="3">
        <f t="shared" si="430"/>
        <v>211191.35101047854</v>
      </c>
      <c r="AE1890" s="3">
        <v>5687.5</v>
      </c>
      <c r="AG1890" s="3">
        <f t="shared" si="431"/>
        <v>216878.85101047854</v>
      </c>
      <c r="AJ1890" s="3">
        <v>6107.1873780099913</v>
      </c>
      <c r="AK1890" t="s">
        <v>266</v>
      </c>
      <c r="AL1890" t="s">
        <v>267</v>
      </c>
      <c r="AM1890">
        <v>8.5000000000000006E-2</v>
      </c>
      <c r="AN1890" s="3">
        <f t="shared" si="432"/>
        <v>222986.03838848852</v>
      </c>
      <c r="AO1890" s="3">
        <v>18953.813263021526</v>
      </c>
      <c r="AP1890" s="3">
        <v>29700</v>
      </c>
      <c r="AQ1890" s="3">
        <v>2524.5</v>
      </c>
      <c r="AR1890" s="3">
        <f t="shared" si="433"/>
        <v>274164.35165151005</v>
      </c>
      <c r="AS1890" s="24">
        <f t="shared" si="429"/>
        <v>252686.03838848852</v>
      </c>
      <c r="AT1890" t="s">
        <v>134</v>
      </c>
      <c r="AU1890" t="s">
        <v>134</v>
      </c>
      <c r="AV1890" t="s">
        <v>135</v>
      </c>
      <c r="AW1890">
        <v>90272</v>
      </c>
      <c r="BE1890">
        <v>1</v>
      </c>
    </row>
    <row r="1891" spans="3:57" x14ac:dyDescent="0.2">
      <c r="C1891" t="s">
        <v>4803</v>
      </c>
      <c r="E1891" t="s">
        <v>930</v>
      </c>
      <c r="F1891" t="s">
        <v>931</v>
      </c>
      <c r="G1891" t="s">
        <v>932</v>
      </c>
      <c r="J1891" t="s">
        <v>4708</v>
      </c>
      <c r="L1891" t="s">
        <v>4703</v>
      </c>
      <c r="M1891" t="s">
        <v>4849</v>
      </c>
      <c r="N1891" t="s">
        <v>4668</v>
      </c>
      <c r="O1891" t="s">
        <v>98</v>
      </c>
      <c r="P1891" t="s">
        <v>4804</v>
      </c>
      <c r="Q1891">
        <v>28</v>
      </c>
      <c r="S1891" s="3">
        <v>74424.75</v>
      </c>
      <c r="W1891" s="3">
        <v>1668.8661858974358</v>
      </c>
      <c r="X1891" s="3">
        <v>964.23379629629619</v>
      </c>
      <c r="Y1891" s="22">
        <v>173.56208333333333</v>
      </c>
      <c r="Z1891" s="32">
        <v>75</v>
      </c>
      <c r="AB1891" s="3">
        <v>0</v>
      </c>
      <c r="AC1891" s="3">
        <v>4460.3751415326506</v>
      </c>
      <c r="AD1891" s="3">
        <f t="shared" si="430"/>
        <v>81766.787207059722</v>
      </c>
      <c r="AE1891" s="3">
        <v>5687.5</v>
      </c>
      <c r="AG1891" s="3">
        <f t="shared" si="431"/>
        <v>87454.287207059722</v>
      </c>
      <c r="AI1891" s="3">
        <v>5310.8</v>
      </c>
      <c r="AJ1891" s="3">
        <v>6107.1873780099913</v>
      </c>
      <c r="AK1891" t="s">
        <v>266</v>
      </c>
      <c r="AL1891" t="s">
        <v>267</v>
      </c>
      <c r="AM1891">
        <v>8.5000000000000006E-2</v>
      </c>
      <c r="AN1891" s="3">
        <f t="shared" si="432"/>
        <v>98872.27458506971</v>
      </c>
      <c r="AO1891" s="3">
        <v>8404.1433397309265</v>
      </c>
      <c r="AP1891" s="3">
        <v>29700</v>
      </c>
      <c r="AQ1891" s="3">
        <v>2524.5</v>
      </c>
      <c r="AR1891" s="3">
        <f t="shared" si="433"/>
        <v>139500.91792480065</v>
      </c>
      <c r="AS1891" s="24">
        <f t="shared" si="429"/>
        <v>128572.27458506971</v>
      </c>
      <c r="AT1891" t="s">
        <v>632</v>
      </c>
      <c r="AU1891" t="s">
        <v>632</v>
      </c>
      <c r="AV1891" t="s">
        <v>633</v>
      </c>
      <c r="AW1891" t="s">
        <v>4850</v>
      </c>
      <c r="BE1891">
        <v>1</v>
      </c>
    </row>
    <row r="1892" spans="3:57" x14ac:dyDescent="0.2">
      <c r="C1892" t="s">
        <v>4803</v>
      </c>
      <c r="E1892" t="s">
        <v>933</v>
      </c>
      <c r="F1892" t="s">
        <v>934</v>
      </c>
      <c r="G1892" t="s">
        <v>935</v>
      </c>
      <c r="J1892" t="s">
        <v>4708</v>
      </c>
      <c r="L1892" t="s">
        <v>4703</v>
      </c>
      <c r="M1892" t="s">
        <v>293</v>
      </c>
      <c r="N1892" t="s">
        <v>4668</v>
      </c>
      <c r="O1892" t="s">
        <v>98</v>
      </c>
      <c r="P1892" t="s">
        <v>4804</v>
      </c>
      <c r="Q1892">
        <v>28</v>
      </c>
      <c r="S1892" s="3">
        <v>66133.083333333328</v>
      </c>
      <c r="W1892" s="3">
        <v>1469.5472756410256</v>
      </c>
      <c r="X1892" s="3">
        <v>849.07175925925924</v>
      </c>
      <c r="Y1892" s="22">
        <v>152.83291666666668</v>
      </c>
      <c r="Z1892" s="32">
        <v>75</v>
      </c>
      <c r="AB1892" s="3">
        <v>0</v>
      </c>
      <c r="AC1892" s="3">
        <v>4460.3751415326506</v>
      </c>
      <c r="AD1892" s="3">
        <f t="shared" si="430"/>
        <v>73139.910426432936</v>
      </c>
      <c r="AE1892" s="3">
        <v>5687.5</v>
      </c>
      <c r="AG1892" s="3">
        <f t="shared" si="431"/>
        <v>78827.410426432936</v>
      </c>
      <c r="AJ1892" s="3">
        <v>6107.1873780099913</v>
      </c>
      <c r="AK1892" t="s">
        <v>266</v>
      </c>
      <c r="AL1892" t="s">
        <v>267</v>
      </c>
      <c r="AM1892">
        <v>8.5000000000000006E-2</v>
      </c>
      <c r="AN1892" s="3">
        <f t="shared" si="432"/>
        <v>84934.597804442921</v>
      </c>
      <c r="AO1892" s="3">
        <v>7219.4408133776487</v>
      </c>
      <c r="AP1892" s="3">
        <v>29700</v>
      </c>
      <c r="AQ1892" s="3">
        <v>2524.5</v>
      </c>
      <c r="AR1892" s="3">
        <f t="shared" si="433"/>
        <v>124378.53861782057</v>
      </c>
      <c r="AS1892" s="24">
        <f t="shared" si="429"/>
        <v>114634.59780444292</v>
      </c>
      <c r="AT1892" t="s">
        <v>134</v>
      </c>
      <c r="AU1892" t="s">
        <v>134</v>
      </c>
      <c r="AV1892" t="s">
        <v>135</v>
      </c>
      <c r="AW1892">
        <v>90129</v>
      </c>
      <c r="BE1892">
        <v>1</v>
      </c>
    </row>
    <row r="1893" spans="3:57" x14ac:dyDescent="0.2">
      <c r="C1893" t="s">
        <v>4803</v>
      </c>
      <c r="E1893" t="s">
        <v>936</v>
      </c>
      <c r="F1893" t="s">
        <v>937</v>
      </c>
      <c r="G1893" t="s">
        <v>938</v>
      </c>
      <c r="J1893" t="s">
        <v>4708</v>
      </c>
      <c r="L1893" t="s">
        <v>4703</v>
      </c>
      <c r="M1893" t="s">
        <v>293</v>
      </c>
      <c r="N1893" t="s">
        <v>4668</v>
      </c>
      <c r="O1893" t="s">
        <v>98</v>
      </c>
      <c r="P1893" t="s">
        <v>4804</v>
      </c>
      <c r="Q1893">
        <v>28</v>
      </c>
      <c r="S1893" s="3">
        <v>79449.166666666672</v>
      </c>
      <c r="W1893" s="3">
        <v>1789.6434294871794</v>
      </c>
      <c r="X1893" s="3">
        <v>1034.0162037037037</v>
      </c>
      <c r="Y1893" s="22">
        <v>186.12291666666667</v>
      </c>
      <c r="Z1893" s="32">
        <v>75</v>
      </c>
      <c r="AB1893" s="3">
        <v>0</v>
      </c>
      <c r="AC1893" s="3">
        <v>4460.3751415326506</v>
      </c>
      <c r="AD1893" s="3">
        <f t="shared" si="430"/>
        <v>86994.324358056867</v>
      </c>
      <c r="AE1893" s="3">
        <v>5687.5</v>
      </c>
      <c r="AG1893" s="3">
        <f t="shared" si="431"/>
        <v>92681.824358056867</v>
      </c>
      <c r="AJ1893" s="3">
        <v>6263.2559860715419</v>
      </c>
      <c r="AK1893" t="s">
        <v>229</v>
      </c>
      <c r="AL1893" t="s">
        <v>230</v>
      </c>
      <c r="AM1893">
        <v>8.5000000000000006E-2</v>
      </c>
      <c r="AN1893" s="3">
        <f t="shared" si="432"/>
        <v>98945.080344128408</v>
      </c>
      <c r="AO1893" s="3">
        <v>8410.3318292509157</v>
      </c>
      <c r="AP1893" s="3">
        <v>29700</v>
      </c>
      <c r="AQ1893" s="3">
        <v>2524.5</v>
      </c>
      <c r="AR1893" s="3">
        <f t="shared" si="433"/>
        <v>139579.91217337933</v>
      </c>
      <c r="AS1893" s="24">
        <f t="shared" si="429"/>
        <v>128645.08034412841</v>
      </c>
      <c r="AT1893" t="s">
        <v>134</v>
      </c>
      <c r="AU1893" t="s">
        <v>134</v>
      </c>
      <c r="AV1893" t="s">
        <v>135</v>
      </c>
      <c r="AW1893">
        <v>90349</v>
      </c>
      <c r="BE1893">
        <v>1</v>
      </c>
    </row>
    <row r="1894" spans="3:57" x14ac:dyDescent="0.2">
      <c r="C1894" t="s">
        <v>4803</v>
      </c>
      <c r="E1894" t="s">
        <v>939</v>
      </c>
      <c r="F1894" t="s">
        <v>940</v>
      </c>
      <c r="G1894" t="s">
        <v>941</v>
      </c>
      <c r="J1894" t="s">
        <v>4702</v>
      </c>
      <c r="L1894" t="s">
        <v>4703</v>
      </c>
      <c r="M1894" t="s">
        <v>293</v>
      </c>
      <c r="N1894" t="s">
        <v>4668</v>
      </c>
      <c r="O1894" t="s">
        <v>98</v>
      </c>
      <c r="P1894" t="s">
        <v>4804</v>
      </c>
      <c r="Q1894">
        <v>28</v>
      </c>
      <c r="S1894" s="3">
        <v>71933.166666666672</v>
      </c>
      <c r="W1894" s="3">
        <v>1608.9703525641025</v>
      </c>
      <c r="X1894" s="3">
        <v>929.62731481481501</v>
      </c>
      <c r="Y1894" s="22">
        <v>167.33291666666668</v>
      </c>
      <c r="Z1894" s="32">
        <v>75</v>
      </c>
      <c r="AB1894" s="3">
        <v>0</v>
      </c>
      <c r="AC1894" s="3">
        <v>4460.3751415326506</v>
      </c>
      <c r="AD1894" s="3">
        <f t="shared" si="430"/>
        <v>79174.472392244919</v>
      </c>
      <c r="AE1894" s="3">
        <v>5687.5</v>
      </c>
      <c r="AG1894" s="3">
        <f t="shared" si="431"/>
        <v>84861.972392244919</v>
      </c>
      <c r="AJ1894" s="3">
        <v>6107.1873780099913</v>
      </c>
      <c r="AK1894" t="s">
        <v>266</v>
      </c>
      <c r="AL1894" t="s">
        <v>267</v>
      </c>
      <c r="AM1894">
        <v>8.5000000000000006E-2</v>
      </c>
      <c r="AN1894" s="3">
        <f t="shared" si="432"/>
        <v>90969.159770254904</v>
      </c>
      <c r="AO1894" s="3">
        <v>7732.3785804716672</v>
      </c>
      <c r="AP1894" s="3">
        <v>29700</v>
      </c>
      <c r="AQ1894" s="3">
        <v>2524.5</v>
      </c>
      <c r="AR1894" s="3">
        <f t="shared" si="433"/>
        <v>130926.03835072657</v>
      </c>
      <c r="AS1894" s="24">
        <f t="shared" si="429"/>
        <v>120669.1597702549</v>
      </c>
      <c r="AT1894" t="s">
        <v>134</v>
      </c>
      <c r="AU1894" t="s">
        <v>134</v>
      </c>
      <c r="AV1894" t="s">
        <v>135</v>
      </c>
      <c r="AW1894">
        <v>90129</v>
      </c>
      <c r="BE1894">
        <v>1</v>
      </c>
    </row>
    <row r="1895" spans="3:57" x14ac:dyDescent="0.2">
      <c r="C1895" t="s">
        <v>4803</v>
      </c>
      <c r="E1895" t="s">
        <v>942</v>
      </c>
      <c r="F1895" t="s">
        <v>943</v>
      </c>
      <c r="G1895" t="s">
        <v>944</v>
      </c>
      <c r="J1895" t="s">
        <v>4708</v>
      </c>
      <c r="L1895" t="s">
        <v>4703</v>
      </c>
      <c r="M1895" t="s">
        <v>293</v>
      </c>
      <c r="N1895" t="s">
        <v>4668</v>
      </c>
      <c r="O1895" t="s">
        <v>98</v>
      </c>
      <c r="P1895" t="s">
        <v>4804</v>
      </c>
      <c r="Q1895">
        <v>28</v>
      </c>
      <c r="S1895" s="3">
        <v>66557.25</v>
      </c>
      <c r="W1895" s="3">
        <v>1479.7435897435898</v>
      </c>
      <c r="X1895" s="3">
        <v>854.96296296296305</v>
      </c>
      <c r="Y1895" s="22">
        <v>153.89333333333335</v>
      </c>
      <c r="Z1895" s="32">
        <v>75</v>
      </c>
      <c r="AB1895" s="3">
        <v>0</v>
      </c>
      <c r="AC1895" s="3">
        <v>4460.3751415326506</v>
      </c>
      <c r="AD1895" s="3">
        <f t="shared" si="430"/>
        <v>73581.225027572538</v>
      </c>
      <c r="AE1895" s="3">
        <v>5687.5</v>
      </c>
      <c r="AG1895" s="3">
        <f t="shared" si="431"/>
        <v>79268.725027572538</v>
      </c>
      <c r="AJ1895" s="3">
        <v>6107.1873780099913</v>
      </c>
      <c r="AK1895" t="s">
        <v>266</v>
      </c>
      <c r="AL1895" t="s">
        <v>267</v>
      </c>
      <c r="AM1895">
        <v>8.5000000000000006E-2</v>
      </c>
      <c r="AN1895" s="3">
        <f t="shared" si="432"/>
        <v>85375.912405582523</v>
      </c>
      <c r="AO1895" s="3">
        <v>7256.9525544745147</v>
      </c>
      <c r="AP1895" s="3">
        <v>29700</v>
      </c>
      <c r="AQ1895" s="3">
        <v>2524.5</v>
      </c>
      <c r="AR1895" s="3">
        <f t="shared" si="433"/>
        <v>124857.36496005704</v>
      </c>
      <c r="AS1895" s="24">
        <f t="shared" si="429"/>
        <v>115075.91240558252</v>
      </c>
      <c r="AT1895" t="s">
        <v>134</v>
      </c>
      <c r="AU1895" t="s">
        <v>134</v>
      </c>
      <c r="AV1895" t="s">
        <v>135</v>
      </c>
      <c r="AW1895">
        <v>90129</v>
      </c>
      <c r="BE1895">
        <v>1</v>
      </c>
    </row>
    <row r="1896" spans="3:57" x14ac:dyDescent="0.2">
      <c r="C1896" t="s">
        <v>4803</v>
      </c>
      <c r="E1896" t="s">
        <v>945</v>
      </c>
      <c r="F1896" t="s">
        <v>946</v>
      </c>
      <c r="G1896" t="s">
        <v>947</v>
      </c>
      <c r="J1896" t="s">
        <v>4708</v>
      </c>
      <c r="L1896" t="s">
        <v>4667</v>
      </c>
      <c r="M1896" t="s">
        <v>3984</v>
      </c>
      <c r="N1896" t="s">
        <v>4668</v>
      </c>
      <c r="O1896" t="s">
        <v>98</v>
      </c>
      <c r="P1896" t="s">
        <v>4804</v>
      </c>
      <c r="Q1896">
        <v>28</v>
      </c>
      <c r="S1896" s="3">
        <v>57813.166666666664</v>
      </c>
      <c r="W1896" s="3">
        <v>1269.5472756410256</v>
      </c>
      <c r="X1896" s="3">
        <v>733.5162037037037</v>
      </c>
      <c r="Y1896" s="22">
        <v>132.03291666666667</v>
      </c>
      <c r="Z1896" s="32">
        <v>75</v>
      </c>
      <c r="AB1896" s="3">
        <v>5411.2404833366236</v>
      </c>
      <c r="AC1896" s="3">
        <v>4460.3751415326506</v>
      </c>
      <c r="AD1896" s="3">
        <f t="shared" si="430"/>
        <v>69894.878687547331</v>
      </c>
      <c r="AE1896" s="3">
        <v>4154.166666666667</v>
      </c>
      <c r="AG1896" s="3">
        <f t="shared" si="431"/>
        <v>74049.045354214002</v>
      </c>
      <c r="AM1896">
        <v>0.05</v>
      </c>
      <c r="AN1896" s="3">
        <f t="shared" si="432"/>
        <v>74049.045354214002</v>
      </c>
      <c r="AO1896" s="3">
        <v>3702.4522677106997</v>
      </c>
      <c r="AP1896" s="3">
        <v>29700</v>
      </c>
      <c r="AQ1896" s="3">
        <v>1485</v>
      </c>
      <c r="AR1896" s="3">
        <f t="shared" si="433"/>
        <v>108936.4976219247</v>
      </c>
      <c r="AS1896" s="24">
        <f t="shared" si="429"/>
        <v>103749.045354214</v>
      </c>
      <c r="AT1896" t="s">
        <v>134</v>
      </c>
      <c r="AU1896" t="s">
        <v>134</v>
      </c>
      <c r="AV1896" t="s">
        <v>135</v>
      </c>
      <c r="AW1896">
        <v>35887</v>
      </c>
      <c r="BE1896">
        <v>1</v>
      </c>
    </row>
    <row r="1897" spans="3:57" x14ac:dyDescent="0.2">
      <c r="C1897" t="s">
        <v>4803</v>
      </c>
      <c r="E1897" t="s">
        <v>948</v>
      </c>
      <c r="F1897" t="s">
        <v>949</v>
      </c>
      <c r="G1897" t="s">
        <v>950</v>
      </c>
      <c r="J1897" t="s">
        <v>151</v>
      </c>
      <c r="L1897" t="s">
        <v>4703</v>
      </c>
      <c r="M1897" t="s">
        <v>293</v>
      </c>
      <c r="N1897" t="s">
        <v>4668</v>
      </c>
      <c r="O1897" t="s">
        <v>98</v>
      </c>
      <c r="P1897" t="s">
        <v>4804</v>
      </c>
      <c r="Q1897">
        <v>28</v>
      </c>
      <c r="S1897" s="3">
        <v>246372.66666666666</v>
      </c>
      <c r="W1897" s="3">
        <v>5802.2275641025635</v>
      </c>
      <c r="X1897" s="3">
        <v>3352.3981481481478</v>
      </c>
      <c r="Y1897" s="22">
        <v>603.43166666666662</v>
      </c>
      <c r="Z1897" s="32">
        <v>75</v>
      </c>
      <c r="AB1897" s="3">
        <v>17415.957632851685</v>
      </c>
      <c r="AC1897" s="3">
        <v>4460.3751415326506</v>
      </c>
      <c r="AD1897" s="3">
        <f t="shared" si="430"/>
        <v>278082.05681996833</v>
      </c>
      <c r="AE1897" s="3">
        <v>5687.5</v>
      </c>
      <c r="AG1897" s="3">
        <f t="shared" si="431"/>
        <v>283769.55681996833</v>
      </c>
      <c r="AJ1897" s="3">
        <v>6107.1873780099913</v>
      </c>
      <c r="AK1897" t="s">
        <v>266</v>
      </c>
      <c r="AL1897" t="s">
        <v>267</v>
      </c>
      <c r="AM1897">
        <v>8.5000000000000006E-2</v>
      </c>
      <c r="AN1897" s="3">
        <f t="shared" si="432"/>
        <v>289876.74419797835</v>
      </c>
      <c r="AO1897" s="3">
        <v>24639.523256828164</v>
      </c>
      <c r="AP1897" s="3">
        <v>29700</v>
      </c>
      <c r="AQ1897" s="3">
        <v>2524.5</v>
      </c>
      <c r="AR1897" s="3">
        <f t="shared" si="433"/>
        <v>346740.76745480648</v>
      </c>
      <c r="AS1897" s="24">
        <f t="shared" si="429"/>
        <v>319576.74419797835</v>
      </c>
      <c r="AT1897" t="s">
        <v>134</v>
      </c>
      <c r="AU1897" t="s">
        <v>134</v>
      </c>
      <c r="AV1897" t="s">
        <v>135</v>
      </c>
      <c r="AW1897">
        <v>90272</v>
      </c>
      <c r="BE1897">
        <v>1</v>
      </c>
    </row>
    <row r="1898" spans="3:57" x14ac:dyDescent="0.2">
      <c r="C1898" t="s">
        <v>4803</v>
      </c>
      <c r="E1898" t="s">
        <v>951</v>
      </c>
      <c r="F1898" t="s">
        <v>952</v>
      </c>
      <c r="G1898" t="s">
        <v>953</v>
      </c>
      <c r="J1898" t="s">
        <v>4702</v>
      </c>
      <c r="L1898" t="s">
        <v>4616</v>
      </c>
      <c r="M1898" t="s">
        <v>4464</v>
      </c>
      <c r="N1898" t="s">
        <v>4668</v>
      </c>
      <c r="O1898" t="s">
        <v>98</v>
      </c>
      <c r="P1898" t="s">
        <v>4804</v>
      </c>
      <c r="Q1898">
        <v>28</v>
      </c>
      <c r="S1898" s="3">
        <v>66880.166666666672</v>
      </c>
      <c r="W1898" s="3">
        <v>1607.6963141025642</v>
      </c>
      <c r="X1898" s="3">
        <v>928.89120370370381</v>
      </c>
      <c r="Y1898" s="22">
        <v>167.20041666666668</v>
      </c>
      <c r="Z1898" s="32">
        <v>75</v>
      </c>
      <c r="AB1898" s="3">
        <v>5480.9043138680308</v>
      </c>
      <c r="AC1898" s="3">
        <v>4460.3751415326506</v>
      </c>
      <c r="AD1898" s="3">
        <f t="shared" si="430"/>
        <v>79600.234056540299</v>
      </c>
      <c r="AE1898" s="3">
        <v>12402.5</v>
      </c>
      <c r="AG1898" s="3">
        <f t="shared" si="431"/>
        <v>92002.734056540299</v>
      </c>
      <c r="AJ1898" s="3">
        <v>33281</v>
      </c>
      <c r="AK1898" t="s">
        <v>132</v>
      </c>
      <c r="AL1898" t="s">
        <v>133</v>
      </c>
      <c r="AM1898">
        <v>0.05</v>
      </c>
      <c r="AN1898" s="3">
        <f t="shared" si="432"/>
        <v>125283.7340565403</v>
      </c>
      <c r="AO1898" s="3">
        <v>6264.1867028270153</v>
      </c>
      <c r="AP1898" s="3">
        <v>29700</v>
      </c>
      <c r="AQ1898" s="3">
        <v>1485</v>
      </c>
      <c r="AR1898" s="3">
        <f t="shared" si="433"/>
        <v>162732.92075936732</v>
      </c>
      <c r="AS1898" s="24">
        <f t="shared" si="429"/>
        <v>154983.7340565403</v>
      </c>
      <c r="AT1898" t="s">
        <v>4725</v>
      </c>
      <c r="AU1898" t="s">
        <v>174</v>
      </c>
      <c r="AV1898" t="s">
        <v>174</v>
      </c>
      <c r="AW1898" t="s">
        <v>4693</v>
      </c>
      <c r="BE1898">
        <v>1</v>
      </c>
    </row>
    <row r="1899" spans="3:57" x14ac:dyDescent="0.2">
      <c r="C1899" t="s">
        <v>4803</v>
      </c>
      <c r="E1899" t="s">
        <v>954</v>
      </c>
      <c r="F1899" t="s">
        <v>955</v>
      </c>
      <c r="G1899" t="s">
        <v>956</v>
      </c>
      <c r="J1899" t="s">
        <v>4697</v>
      </c>
      <c r="L1899" t="s">
        <v>4683</v>
      </c>
      <c r="M1899" t="s">
        <v>295</v>
      </c>
      <c r="N1899" t="s">
        <v>4668</v>
      </c>
      <c r="O1899" t="s">
        <v>98</v>
      </c>
      <c r="P1899" t="s">
        <v>4804</v>
      </c>
      <c r="Q1899">
        <v>28</v>
      </c>
      <c r="S1899" s="3">
        <v>107725.41666666667</v>
      </c>
      <c r="U1899" s="3">
        <v>10772.541666666668</v>
      </c>
      <c r="W1899" s="3">
        <v>2589.5552884615386</v>
      </c>
      <c r="X1899" s="3">
        <v>1496.1875</v>
      </c>
      <c r="Y1899" s="22">
        <v>269.31375000000003</v>
      </c>
      <c r="Z1899" s="32">
        <v>75</v>
      </c>
      <c r="AB1899" s="3">
        <v>0</v>
      </c>
      <c r="AC1899" s="3">
        <v>4460.3751415326506</v>
      </c>
      <c r="AD1899" s="3">
        <f t="shared" si="430"/>
        <v>127388.39001332753</v>
      </c>
      <c r="AE1899" s="3">
        <v>0</v>
      </c>
      <c r="AG1899" s="3">
        <f t="shared" si="431"/>
        <v>127388.39001332753</v>
      </c>
      <c r="AM1899">
        <v>0</v>
      </c>
      <c r="AN1899" s="3">
        <f t="shared" si="432"/>
        <v>127388.39001332753</v>
      </c>
      <c r="AO1899" s="3">
        <v>0</v>
      </c>
      <c r="AP1899" s="3">
        <v>29700</v>
      </c>
      <c r="AQ1899" s="3">
        <v>0</v>
      </c>
      <c r="AR1899" s="3">
        <f t="shared" si="433"/>
        <v>157088.39001332753</v>
      </c>
      <c r="AS1899" s="24">
        <f t="shared" si="429"/>
        <v>157088.39001332753</v>
      </c>
      <c r="AT1899" t="s">
        <v>4725</v>
      </c>
      <c r="AU1899" t="s">
        <v>174</v>
      </c>
      <c r="AV1899" t="s">
        <v>174</v>
      </c>
      <c r="AW1899" t="s">
        <v>4693</v>
      </c>
      <c r="BE1899">
        <v>1</v>
      </c>
    </row>
    <row r="1900" spans="3:57" x14ac:dyDescent="0.2">
      <c r="C1900" t="s">
        <v>4803</v>
      </c>
      <c r="E1900" t="s">
        <v>957</v>
      </c>
      <c r="F1900" t="s">
        <v>958</v>
      </c>
      <c r="G1900" t="s">
        <v>959</v>
      </c>
      <c r="J1900" t="s">
        <v>4778</v>
      </c>
      <c r="L1900" t="s">
        <v>4667</v>
      </c>
      <c r="M1900" t="s">
        <v>3984</v>
      </c>
      <c r="N1900" t="s">
        <v>4668</v>
      </c>
      <c r="O1900" t="s">
        <v>98</v>
      </c>
      <c r="P1900" t="s">
        <v>4804</v>
      </c>
      <c r="Q1900">
        <v>28</v>
      </c>
      <c r="S1900" s="3">
        <v>44819.583333333336</v>
      </c>
      <c r="W1900" s="3">
        <v>1010.0961538461538</v>
      </c>
      <c r="X1900" s="3">
        <v>583.6111111111112</v>
      </c>
      <c r="Y1900" s="22">
        <v>105.05</v>
      </c>
      <c r="Z1900" s="32">
        <v>75</v>
      </c>
      <c r="AB1900" s="3">
        <v>0</v>
      </c>
      <c r="AC1900" s="3">
        <v>4460.3751415326506</v>
      </c>
      <c r="AD1900" s="3">
        <f t="shared" si="430"/>
        <v>51053.715739823252</v>
      </c>
      <c r="AE1900" s="3">
        <v>4154.166666666667</v>
      </c>
      <c r="AG1900" s="3">
        <f t="shared" si="431"/>
        <v>55207.882406489916</v>
      </c>
      <c r="AM1900">
        <v>0.05</v>
      </c>
      <c r="AN1900" s="3">
        <f t="shared" si="432"/>
        <v>55207.882406489916</v>
      </c>
      <c r="AO1900" s="3">
        <v>2760.3941203244958</v>
      </c>
      <c r="AP1900" s="3">
        <v>29700</v>
      </c>
      <c r="AQ1900" s="3">
        <v>1485</v>
      </c>
      <c r="AR1900" s="3">
        <f t="shared" si="433"/>
        <v>89153.276526814414</v>
      </c>
      <c r="AS1900" s="24">
        <f t="shared" si="429"/>
        <v>84907.882406489924</v>
      </c>
      <c r="AT1900" t="s">
        <v>134</v>
      </c>
      <c r="AU1900" t="s">
        <v>134</v>
      </c>
      <c r="AV1900" t="s">
        <v>135</v>
      </c>
      <c r="AW1900">
        <v>35875</v>
      </c>
      <c r="BE1900">
        <v>1</v>
      </c>
    </row>
    <row r="1901" spans="3:57" x14ac:dyDescent="0.2">
      <c r="C1901" t="s">
        <v>4803</v>
      </c>
      <c r="E1901" t="s">
        <v>960</v>
      </c>
      <c r="F1901" t="s">
        <v>961</v>
      </c>
      <c r="G1901" t="s">
        <v>962</v>
      </c>
      <c r="J1901" t="s">
        <v>151</v>
      </c>
      <c r="L1901" t="s">
        <v>4691</v>
      </c>
      <c r="M1901" t="s">
        <v>4444</v>
      </c>
      <c r="N1901" t="s">
        <v>4668</v>
      </c>
      <c r="O1901" t="s">
        <v>98</v>
      </c>
      <c r="P1901" t="s">
        <v>4804</v>
      </c>
      <c r="Q1901">
        <v>28</v>
      </c>
      <c r="S1901" s="3">
        <v>242999.08333333334</v>
      </c>
      <c r="W1901" s="3">
        <v>5841.3261217948711</v>
      </c>
      <c r="X1901" s="3">
        <v>3374.9884259259261</v>
      </c>
      <c r="Y1901" s="22">
        <v>607.4979166666667</v>
      </c>
      <c r="Z1901" s="32">
        <v>75</v>
      </c>
      <c r="AB1901" s="3">
        <v>20489.361921001982</v>
      </c>
      <c r="AC1901" s="3">
        <v>4460.3751415326506</v>
      </c>
      <c r="AD1901" s="3">
        <f t="shared" si="430"/>
        <v>277847.63286025543</v>
      </c>
      <c r="AE1901" s="3">
        <v>7046.666666666667</v>
      </c>
      <c r="AG1901" s="3">
        <f t="shared" si="431"/>
        <v>284894.29952692211</v>
      </c>
      <c r="AM1901">
        <v>0.1</v>
      </c>
      <c r="AN1901" s="3">
        <f t="shared" si="432"/>
        <v>284894.29952692211</v>
      </c>
      <c r="AO1901" s="3">
        <v>28489.429952692211</v>
      </c>
      <c r="AP1901" s="3">
        <v>29700</v>
      </c>
      <c r="AQ1901" s="3">
        <v>2970</v>
      </c>
      <c r="AR1901" s="3">
        <f t="shared" si="433"/>
        <v>346053.7294796143</v>
      </c>
      <c r="AS1901" s="24">
        <f t="shared" si="429"/>
        <v>314594.29952692211</v>
      </c>
      <c r="AT1901" t="s">
        <v>134</v>
      </c>
      <c r="AU1901" t="s">
        <v>134</v>
      </c>
      <c r="AV1901" t="s">
        <v>135</v>
      </c>
      <c r="AW1901">
        <v>90326</v>
      </c>
      <c r="BE1901">
        <v>1</v>
      </c>
    </row>
    <row r="1902" spans="3:57" x14ac:dyDescent="0.2">
      <c r="C1902" t="s">
        <v>4803</v>
      </c>
      <c r="E1902" t="s">
        <v>4857</v>
      </c>
      <c r="F1902" t="s">
        <v>4858</v>
      </c>
      <c r="G1902" t="s">
        <v>4859</v>
      </c>
      <c r="J1902" t="s">
        <v>4778</v>
      </c>
      <c r="L1902" t="s">
        <v>4667</v>
      </c>
      <c r="M1902" t="s">
        <v>3984</v>
      </c>
      <c r="N1902" t="s">
        <v>4668</v>
      </c>
      <c r="O1902" t="s">
        <v>98</v>
      </c>
      <c r="P1902" t="s">
        <v>4814</v>
      </c>
      <c r="Q1902">
        <v>5</v>
      </c>
      <c r="S1902" s="3">
        <v>10417.842261904761</v>
      </c>
      <c r="W1902" s="3">
        <v>1282.2115384615383</v>
      </c>
      <c r="X1902" s="3">
        <v>740.83333333333337</v>
      </c>
      <c r="Y1902" s="22">
        <v>133.35</v>
      </c>
      <c r="Z1902" s="32">
        <v>75</v>
      </c>
      <c r="AB1902" s="3">
        <v>0</v>
      </c>
      <c r="AC1902" s="3">
        <v>4460.3751415326506</v>
      </c>
      <c r="AD1902" s="3">
        <f t="shared" si="430"/>
        <v>17109.612275232284</v>
      </c>
      <c r="AE1902" s="3">
        <v>4154.166666666667</v>
      </c>
      <c r="AG1902" s="3">
        <f t="shared" si="431"/>
        <v>21263.778941898952</v>
      </c>
      <c r="AM1902">
        <v>0.05</v>
      </c>
      <c r="AN1902" s="3">
        <f t="shared" si="432"/>
        <v>21263.778941898952</v>
      </c>
      <c r="AO1902" s="3">
        <v>1063.1889470949477</v>
      </c>
      <c r="AP1902" s="3">
        <v>29700</v>
      </c>
      <c r="AQ1902" s="3">
        <v>1485</v>
      </c>
      <c r="AR1902" s="3">
        <f t="shared" si="433"/>
        <v>53511.967888993895</v>
      </c>
      <c r="AS1902" s="24">
        <f t="shared" si="429"/>
        <v>50963.778941898956</v>
      </c>
      <c r="AT1902" t="s">
        <v>134</v>
      </c>
      <c r="AU1902" t="s">
        <v>134</v>
      </c>
      <c r="AV1902" t="s">
        <v>135</v>
      </c>
      <c r="AW1902">
        <v>35879</v>
      </c>
      <c r="BE1902">
        <v>1</v>
      </c>
    </row>
    <row r="1903" spans="3:57" x14ac:dyDescent="0.2">
      <c r="C1903" t="s">
        <v>4803</v>
      </c>
      <c r="E1903" t="s">
        <v>963</v>
      </c>
      <c r="F1903" t="s">
        <v>964</v>
      </c>
      <c r="G1903" t="s">
        <v>965</v>
      </c>
      <c r="J1903" t="s">
        <v>4708</v>
      </c>
      <c r="L1903" t="s">
        <v>4667</v>
      </c>
      <c r="M1903" t="s">
        <v>3984</v>
      </c>
      <c r="N1903" t="s">
        <v>4668</v>
      </c>
      <c r="O1903" t="s">
        <v>98</v>
      </c>
      <c r="P1903" t="s">
        <v>4804</v>
      </c>
      <c r="Q1903">
        <v>28</v>
      </c>
      <c r="S1903" s="3">
        <v>48080.5</v>
      </c>
      <c r="W1903" s="3">
        <v>1035.5889423076922</v>
      </c>
      <c r="X1903" s="3">
        <v>598.34027777777783</v>
      </c>
      <c r="Y1903" s="22">
        <v>107.70125</v>
      </c>
      <c r="Z1903" s="32">
        <v>75</v>
      </c>
      <c r="AB1903" s="3">
        <v>1766.1829975903709</v>
      </c>
      <c r="AC1903" s="3">
        <v>4460.3751415326506</v>
      </c>
      <c r="AD1903" s="3">
        <f t="shared" si="430"/>
        <v>56123.68860920849</v>
      </c>
      <c r="AE1903" s="3">
        <v>4154.166666666667</v>
      </c>
      <c r="AG1903" s="3">
        <f t="shared" si="431"/>
        <v>60277.855275875154</v>
      </c>
      <c r="AJ1903" s="3">
        <v>4671.4236268028844</v>
      </c>
      <c r="AK1903" t="s">
        <v>166</v>
      </c>
      <c r="AL1903" t="s">
        <v>165</v>
      </c>
      <c r="AM1903">
        <v>0.05</v>
      </c>
      <c r="AN1903" s="3">
        <f t="shared" si="432"/>
        <v>64949.278902678037</v>
      </c>
      <c r="AO1903" s="3">
        <v>3247.4639451339021</v>
      </c>
      <c r="AP1903" s="3">
        <v>29700</v>
      </c>
      <c r="AQ1903" s="3">
        <v>1485</v>
      </c>
      <c r="AR1903" s="3">
        <f t="shared" si="433"/>
        <v>99381.74284781194</v>
      </c>
      <c r="AS1903" s="24">
        <f t="shared" si="429"/>
        <v>94649.278902678037</v>
      </c>
      <c r="AT1903" t="s">
        <v>225</v>
      </c>
      <c r="AU1903" t="s">
        <v>225</v>
      </c>
      <c r="AV1903" t="s">
        <v>156</v>
      </c>
      <c r="AW1903" t="s">
        <v>4860</v>
      </c>
      <c r="BE1903">
        <v>1</v>
      </c>
    </row>
    <row r="1904" spans="3:57" x14ac:dyDescent="0.2">
      <c r="C1904" t="s">
        <v>4803</v>
      </c>
      <c r="E1904" t="s">
        <v>966</v>
      </c>
      <c r="F1904" t="s">
        <v>967</v>
      </c>
      <c r="G1904" t="s">
        <v>968</v>
      </c>
      <c r="J1904" t="s">
        <v>4778</v>
      </c>
      <c r="L1904" t="s">
        <v>4667</v>
      </c>
      <c r="M1904" t="s">
        <v>3984</v>
      </c>
      <c r="N1904" t="s">
        <v>4668</v>
      </c>
      <c r="O1904" t="s">
        <v>98</v>
      </c>
      <c r="P1904" t="s">
        <v>4804</v>
      </c>
      <c r="Q1904">
        <v>28</v>
      </c>
      <c r="S1904" s="3">
        <v>49263.333333333336</v>
      </c>
      <c r="W1904" s="3">
        <v>1064.022435897436</v>
      </c>
      <c r="X1904" s="3">
        <v>614.76851851851859</v>
      </c>
      <c r="Y1904" s="22">
        <v>110.65833333333335</v>
      </c>
      <c r="Z1904" s="32">
        <v>75</v>
      </c>
      <c r="AB1904" s="3">
        <v>0</v>
      </c>
      <c r="AC1904" s="3">
        <v>4460.3751415326506</v>
      </c>
      <c r="AD1904" s="3">
        <f t="shared" si="430"/>
        <v>55588.157762615272</v>
      </c>
      <c r="AE1904" s="3">
        <v>4154.166666666667</v>
      </c>
      <c r="AG1904" s="3">
        <f t="shared" si="431"/>
        <v>59742.324429281936</v>
      </c>
      <c r="AM1904">
        <v>0.05</v>
      </c>
      <c r="AN1904" s="3">
        <f t="shared" si="432"/>
        <v>59742.324429281936</v>
      </c>
      <c r="AO1904" s="3">
        <v>2987.1162214640972</v>
      </c>
      <c r="AP1904" s="3">
        <v>29700</v>
      </c>
      <c r="AQ1904" s="3">
        <v>1485</v>
      </c>
      <c r="AR1904" s="3">
        <f t="shared" si="433"/>
        <v>93914.440650746037</v>
      </c>
      <c r="AS1904" s="24">
        <f t="shared" si="429"/>
        <v>89442.324429281929</v>
      </c>
      <c r="AT1904" t="s">
        <v>134</v>
      </c>
      <c r="AU1904" t="s">
        <v>134</v>
      </c>
      <c r="AV1904" t="s">
        <v>135</v>
      </c>
      <c r="AW1904">
        <v>35875</v>
      </c>
      <c r="BE1904">
        <v>1</v>
      </c>
    </row>
    <row r="1905" spans="2:57" x14ac:dyDescent="0.2">
      <c r="C1905" t="s">
        <v>4803</v>
      </c>
      <c r="E1905" t="s">
        <v>969</v>
      </c>
      <c r="F1905" t="s">
        <v>970</v>
      </c>
      <c r="G1905" t="s">
        <v>971</v>
      </c>
      <c r="J1905" t="s">
        <v>4778</v>
      </c>
      <c r="L1905" t="s">
        <v>4667</v>
      </c>
      <c r="M1905" t="s">
        <v>3984</v>
      </c>
      <c r="N1905" t="s">
        <v>4668</v>
      </c>
      <c r="O1905" t="s">
        <v>98</v>
      </c>
      <c r="P1905" t="s">
        <v>4804</v>
      </c>
      <c r="Q1905">
        <v>28</v>
      </c>
      <c r="S1905" s="3">
        <v>43538.416666666664</v>
      </c>
      <c r="W1905" s="3">
        <v>1010.0961538461538</v>
      </c>
      <c r="X1905" s="3">
        <v>583.6111111111112</v>
      </c>
      <c r="Y1905" s="22">
        <v>105.05</v>
      </c>
      <c r="Z1905" s="32">
        <v>75</v>
      </c>
      <c r="AB1905" s="3">
        <v>0</v>
      </c>
      <c r="AC1905" s="3">
        <v>4460.3751415326506</v>
      </c>
      <c r="AD1905" s="3">
        <f t="shared" si="430"/>
        <v>49772.549073156581</v>
      </c>
      <c r="AE1905" s="3">
        <v>4154.166666666667</v>
      </c>
      <c r="AG1905" s="3">
        <f t="shared" si="431"/>
        <v>53926.715739823245</v>
      </c>
      <c r="AM1905">
        <v>0.05</v>
      </c>
      <c r="AN1905" s="3">
        <f t="shared" si="432"/>
        <v>53926.715739823245</v>
      </c>
      <c r="AO1905" s="3">
        <v>2696.3357869911624</v>
      </c>
      <c r="AP1905" s="3">
        <v>29700</v>
      </c>
      <c r="AQ1905" s="3">
        <v>1485</v>
      </c>
      <c r="AR1905" s="3">
        <f t="shared" si="433"/>
        <v>87808.051526814408</v>
      </c>
      <c r="AS1905" s="24">
        <f t="shared" si="429"/>
        <v>83626.715739823238</v>
      </c>
      <c r="AT1905" t="s">
        <v>4779</v>
      </c>
      <c r="AU1905" t="s">
        <v>188</v>
      </c>
      <c r="AV1905" t="s">
        <v>189</v>
      </c>
      <c r="AW1905">
        <v>2750</v>
      </c>
      <c r="BE1905">
        <v>1</v>
      </c>
    </row>
    <row r="1906" spans="2:57" x14ac:dyDescent="0.2">
      <c r="C1906" t="s">
        <v>4803</v>
      </c>
      <c r="E1906" t="s">
        <v>972</v>
      </c>
      <c r="F1906" t="s">
        <v>973</v>
      </c>
      <c r="G1906" t="s">
        <v>974</v>
      </c>
      <c r="J1906" t="s">
        <v>4708</v>
      </c>
      <c r="L1906" t="s">
        <v>4667</v>
      </c>
      <c r="M1906" t="s">
        <v>3984</v>
      </c>
      <c r="N1906" t="s">
        <v>4668</v>
      </c>
      <c r="O1906" t="s">
        <v>98</v>
      </c>
      <c r="P1906" t="s">
        <v>4804</v>
      </c>
      <c r="Q1906">
        <v>28</v>
      </c>
      <c r="S1906" s="3">
        <v>58379.583333333343</v>
      </c>
      <c r="W1906" s="3">
        <v>1283.165064102564</v>
      </c>
      <c r="X1906" s="3">
        <v>741.38425925925924</v>
      </c>
      <c r="Y1906" s="22">
        <v>133.44916666666666</v>
      </c>
      <c r="Z1906" s="32">
        <v>75</v>
      </c>
      <c r="AB1906" s="3">
        <v>4509.7085588125365</v>
      </c>
      <c r="AC1906" s="3">
        <v>4460.3751415326506</v>
      </c>
      <c r="AD1906" s="3">
        <f t="shared" si="430"/>
        <v>69582.665523707023</v>
      </c>
      <c r="AE1906" s="3">
        <v>4154.166666666667</v>
      </c>
      <c r="AG1906" s="3">
        <f t="shared" si="431"/>
        <v>73736.832190373694</v>
      </c>
      <c r="AJ1906" s="3">
        <v>4671.4236268028844</v>
      </c>
      <c r="AK1906" t="s">
        <v>166</v>
      </c>
      <c r="AL1906" t="s">
        <v>165</v>
      </c>
      <c r="AM1906">
        <v>0.05</v>
      </c>
      <c r="AN1906" s="3">
        <f t="shared" si="432"/>
        <v>78408.255817176585</v>
      </c>
      <c r="AO1906" s="3">
        <v>3920.4127908588293</v>
      </c>
      <c r="AP1906" s="3">
        <v>29700</v>
      </c>
      <c r="AQ1906" s="3">
        <v>1485</v>
      </c>
      <c r="AR1906" s="3">
        <f t="shared" si="433"/>
        <v>113513.66860803541</v>
      </c>
      <c r="AS1906" s="24">
        <f t="shared" si="429"/>
        <v>108108.25581717658</v>
      </c>
      <c r="AT1906" t="s">
        <v>225</v>
      </c>
      <c r="AU1906" t="s">
        <v>225</v>
      </c>
      <c r="AV1906" t="s">
        <v>156</v>
      </c>
      <c r="AW1906" t="s">
        <v>4825</v>
      </c>
      <c r="BE1906">
        <v>1</v>
      </c>
    </row>
    <row r="1907" spans="2:57" x14ac:dyDescent="0.2">
      <c r="C1907" t="s">
        <v>4803</v>
      </c>
      <c r="E1907" t="s">
        <v>975</v>
      </c>
      <c r="F1907" t="s">
        <v>976</v>
      </c>
      <c r="G1907" t="s">
        <v>977</v>
      </c>
      <c r="J1907" t="s">
        <v>4778</v>
      </c>
      <c r="L1907" t="s">
        <v>4667</v>
      </c>
      <c r="M1907" t="s">
        <v>3984</v>
      </c>
      <c r="N1907" t="s">
        <v>4668</v>
      </c>
      <c r="O1907" t="s">
        <v>98</v>
      </c>
      <c r="P1907" t="s">
        <v>4804</v>
      </c>
      <c r="Q1907">
        <v>28</v>
      </c>
      <c r="S1907" s="3">
        <v>47870.5</v>
      </c>
      <c r="W1907" s="3">
        <v>1030.5408653846155</v>
      </c>
      <c r="X1907" s="3">
        <v>595.4236111111112</v>
      </c>
      <c r="Y1907" s="22">
        <v>107.17625</v>
      </c>
      <c r="Z1907" s="32">
        <v>75</v>
      </c>
      <c r="AB1907" s="3">
        <v>0</v>
      </c>
      <c r="AC1907" s="3">
        <v>4460.3751415326506</v>
      </c>
      <c r="AD1907" s="3">
        <f t="shared" si="430"/>
        <v>54139.015868028371</v>
      </c>
      <c r="AE1907" s="3">
        <v>4154.166666666667</v>
      </c>
      <c r="AG1907" s="3">
        <f t="shared" si="431"/>
        <v>58293.182534695035</v>
      </c>
      <c r="AM1907">
        <v>0.05</v>
      </c>
      <c r="AN1907" s="3">
        <f t="shared" si="432"/>
        <v>58293.182534695035</v>
      </c>
      <c r="AO1907" s="3">
        <v>2914.6591267347521</v>
      </c>
      <c r="AP1907" s="3">
        <v>29700</v>
      </c>
      <c r="AQ1907" s="3">
        <v>1485</v>
      </c>
      <c r="AR1907" s="3">
        <f t="shared" si="433"/>
        <v>92392.841661429789</v>
      </c>
      <c r="AS1907" s="24">
        <f t="shared" si="429"/>
        <v>87993.182534695035</v>
      </c>
      <c r="AT1907" t="s">
        <v>134</v>
      </c>
      <c r="AU1907" t="s">
        <v>134</v>
      </c>
      <c r="AV1907" t="s">
        <v>135</v>
      </c>
      <c r="AW1907">
        <v>35070</v>
      </c>
      <c r="BE1907">
        <v>1</v>
      </c>
    </row>
    <row r="1908" spans="2:57" x14ac:dyDescent="0.2">
      <c r="C1908" t="s">
        <v>4803</v>
      </c>
      <c r="E1908" t="s">
        <v>978</v>
      </c>
      <c r="F1908" t="s">
        <v>979</v>
      </c>
      <c r="G1908" t="s">
        <v>980</v>
      </c>
      <c r="J1908" t="s">
        <v>4708</v>
      </c>
      <c r="L1908" t="s">
        <v>4667</v>
      </c>
      <c r="M1908" t="s">
        <v>3984</v>
      </c>
      <c r="N1908" t="s">
        <v>4668</v>
      </c>
      <c r="O1908" t="s">
        <v>98</v>
      </c>
      <c r="P1908" t="s">
        <v>4804</v>
      </c>
      <c r="Q1908">
        <v>28</v>
      </c>
      <c r="S1908" s="3">
        <v>49004.916666666664</v>
      </c>
      <c r="W1908" s="3">
        <v>1057.8125</v>
      </c>
      <c r="X1908" s="3">
        <v>611.18055555555554</v>
      </c>
      <c r="Y1908" s="22">
        <v>110.0125</v>
      </c>
      <c r="Z1908" s="32">
        <v>75</v>
      </c>
      <c r="AB1908" s="3">
        <v>0</v>
      </c>
      <c r="AC1908" s="3">
        <v>4460.3751415326506</v>
      </c>
      <c r="AD1908" s="3">
        <f t="shared" si="430"/>
        <v>55319.297363754864</v>
      </c>
      <c r="AE1908" s="3">
        <v>4154.166666666667</v>
      </c>
      <c r="AG1908" s="3">
        <f t="shared" si="431"/>
        <v>59473.464030421528</v>
      </c>
      <c r="AM1908">
        <v>0.05</v>
      </c>
      <c r="AN1908" s="3">
        <f t="shared" si="432"/>
        <v>59473.464030421528</v>
      </c>
      <c r="AO1908" s="3">
        <v>2973.6732015210764</v>
      </c>
      <c r="AP1908" s="3">
        <v>29700</v>
      </c>
      <c r="AQ1908" s="3">
        <v>1485</v>
      </c>
      <c r="AR1908" s="3">
        <f t="shared" si="433"/>
        <v>93632.137231942601</v>
      </c>
      <c r="AS1908" s="24">
        <f t="shared" si="429"/>
        <v>89173.464030421528</v>
      </c>
      <c r="AT1908" t="s">
        <v>225</v>
      </c>
      <c r="AU1908" t="s">
        <v>225</v>
      </c>
      <c r="AV1908" t="s">
        <v>156</v>
      </c>
      <c r="AW1908" t="s">
        <v>4861</v>
      </c>
      <c r="BE1908">
        <v>1</v>
      </c>
    </row>
    <row r="1909" spans="2:57" x14ac:dyDescent="0.2">
      <c r="C1909" t="s">
        <v>4803</v>
      </c>
      <c r="E1909" t="s">
        <v>981</v>
      </c>
      <c r="F1909" t="s">
        <v>982</v>
      </c>
      <c r="G1909" t="s">
        <v>983</v>
      </c>
      <c r="J1909" t="s">
        <v>4697</v>
      </c>
      <c r="L1909" t="s">
        <v>4616</v>
      </c>
      <c r="M1909" t="s">
        <v>4464</v>
      </c>
      <c r="N1909" t="s">
        <v>4668</v>
      </c>
      <c r="O1909" t="s">
        <v>98</v>
      </c>
      <c r="P1909" t="s">
        <v>4804</v>
      </c>
      <c r="Q1909">
        <v>28</v>
      </c>
      <c r="S1909" s="3">
        <v>117660.66666666667</v>
      </c>
      <c r="U1909" s="3">
        <v>11766.066666666668</v>
      </c>
      <c r="W1909" s="3">
        <v>2828.3814102564102</v>
      </c>
      <c r="X1909" s="3">
        <v>1634.1759259259261</v>
      </c>
      <c r="Y1909" s="22">
        <v>294.1516666666667</v>
      </c>
      <c r="Z1909" s="32">
        <v>75</v>
      </c>
      <c r="AB1909" s="3">
        <v>8281.8000884690009</v>
      </c>
      <c r="AC1909" s="3">
        <v>4460.3751415326506</v>
      </c>
      <c r="AD1909" s="3">
        <f t="shared" si="430"/>
        <v>147000.617566184</v>
      </c>
      <c r="AE1909" s="3">
        <v>12402.5</v>
      </c>
      <c r="AG1909" s="3">
        <f t="shared" si="431"/>
        <v>159403.117566184</v>
      </c>
      <c r="AM1909">
        <v>0.05</v>
      </c>
      <c r="AN1909" s="3">
        <f t="shared" si="432"/>
        <v>159403.117566184</v>
      </c>
      <c r="AO1909" s="3">
        <v>7970.1558783092005</v>
      </c>
      <c r="AP1909" s="3">
        <v>29700</v>
      </c>
      <c r="AQ1909" s="3">
        <v>1485</v>
      </c>
      <c r="AR1909" s="3">
        <f t="shared" si="433"/>
        <v>198558.27344449318</v>
      </c>
      <c r="AS1909" s="24">
        <f t="shared" si="429"/>
        <v>189103.117566184</v>
      </c>
      <c r="AT1909" t="s">
        <v>4725</v>
      </c>
      <c r="AU1909" t="s">
        <v>174</v>
      </c>
      <c r="AV1909" t="s">
        <v>174</v>
      </c>
      <c r="AW1909" t="s">
        <v>4693</v>
      </c>
      <c r="BE1909">
        <v>1</v>
      </c>
    </row>
    <row r="1910" spans="2:57" x14ac:dyDescent="0.2">
      <c r="C1910" t="s">
        <v>4803</v>
      </c>
      <c r="E1910" t="s">
        <v>984</v>
      </c>
      <c r="F1910" t="s">
        <v>985</v>
      </c>
      <c r="G1910" t="s">
        <v>986</v>
      </c>
      <c r="J1910" t="s">
        <v>4697</v>
      </c>
      <c r="L1910" t="s">
        <v>4691</v>
      </c>
      <c r="M1910" t="s">
        <v>4444</v>
      </c>
      <c r="N1910" t="s">
        <v>4668</v>
      </c>
      <c r="O1910" t="s">
        <v>98</v>
      </c>
      <c r="P1910" t="s">
        <v>4804</v>
      </c>
      <c r="Q1910">
        <v>28</v>
      </c>
      <c r="S1910" s="3">
        <v>105831.66666666667</v>
      </c>
      <c r="W1910" s="3">
        <v>2544.0304487179487</v>
      </c>
      <c r="X1910" s="3">
        <v>1469.8842592592594</v>
      </c>
      <c r="Y1910" s="22">
        <v>264.57916666666671</v>
      </c>
      <c r="Z1910" s="32">
        <v>75</v>
      </c>
      <c r="AB1910" s="3">
        <v>0</v>
      </c>
      <c r="AC1910" s="3">
        <v>4460.3751415326506</v>
      </c>
      <c r="AD1910" s="3">
        <f t="shared" si="430"/>
        <v>114645.5356828432</v>
      </c>
      <c r="AE1910" s="3">
        <v>7046.666666666667</v>
      </c>
      <c r="AG1910" s="3">
        <f t="shared" si="431"/>
        <v>121692.20234950987</v>
      </c>
      <c r="AM1910">
        <v>0.1</v>
      </c>
      <c r="AN1910" s="3">
        <f t="shared" si="432"/>
        <v>121692.20234950987</v>
      </c>
      <c r="AO1910" s="3">
        <v>12169.220234950988</v>
      </c>
      <c r="AP1910" s="3">
        <v>29700</v>
      </c>
      <c r="AQ1910" s="3">
        <v>2970</v>
      </c>
      <c r="AR1910" s="3">
        <f t="shared" si="433"/>
        <v>166531.42258446084</v>
      </c>
      <c r="AS1910" s="24">
        <f t="shared" si="429"/>
        <v>151392.20234950987</v>
      </c>
      <c r="AT1910" t="s">
        <v>632</v>
      </c>
      <c r="AU1910" t="s">
        <v>632</v>
      </c>
      <c r="AV1910" t="s">
        <v>633</v>
      </c>
      <c r="AW1910" t="s">
        <v>4862</v>
      </c>
      <c r="BE1910">
        <v>1</v>
      </c>
    </row>
    <row r="1911" spans="2:57" x14ac:dyDescent="0.2">
      <c r="B1911">
        <f>+COUNTIF(F1911:F5069,F1911)</f>
        <v>1</v>
      </c>
      <c r="C1911" t="s">
        <v>4803</v>
      </c>
      <c r="E1911" t="s">
        <v>987</v>
      </c>
      <c r="F1911" t="s">
        <v>988</v>
      </c>
      <c r="G1911" t="s">
        <v>989</v>
      </c>
      <c r="J1911" t="s">
        <v>4778</v>
      </c>
      <c r="L1911" t="s">
        <v>4667</v>
      </c>
      <c r="M1911" t="s">
        <v>3984</v>
      </c>
      <c r="N1911" t="s">
        <v>4668</v>
      </c>
      <c r="O1911" t="s">
        <v>98</v>
      </c>
      <c r="P1911" t="s">
        <v>4804</v>
      </c>
      <c r="Q1911">
        <v>28</v>
      </c>
      <c r="S1911" s="3">
        <v>49481.083333333336</v>
      </c>
      <c r="W1911" s="3">
        <v>1084.1346153846155</v>
      </c>
      <c r="X1911" s="3">
        <v>626.38888888888891</v>
      </c>
      <c r="Y1911" s="22">
        <v>112.75</v>
      </c>
      <c r="Z1911" s="32">
        <v>75</v>
      </c>
      <c r="AB1911" s="3">
        <v>0</v>
      </c>
      <c r="AC1911" s="3">
        <v>4460.3751415326506</v>
      </c>
      <c r="AD1911" s="3">
        <f t="shared" si="430"/>
        <v>55839.731979139491</v>
      </c>
      <c r="AE1911" s="3">
        <v>4154.166666666667</v>
      </c>
      <c r="AG1911" s="3">
        <f t="shared" si="431"/>
        <v>59993.898645806155</v>
      </c>
      <c r="AM1911">
        <v>0.05</v>
      </c>
      <c r="AN1911" s="3">
        <f t="shared" si="432"/>
        <v>59993.898645806155</v>
      </c>
      <c r="AO1911" s="3">
        <v>2999.6949322903079</v>
      </c>
      <c r="AP1911" s="3">
        <v>29700</v>
      </c>
      <c r="AQ1911" s="3">
        <v>1485</v>
      </c>
      <c r="AR1911" s="3">
        <f t="shared" si="433"/>
        <v>94178.593578096465</v>
      </c>
      <c r="AS1911" s="24">
        <f t="shared" si="429"/>
        <v>89693.898645806155</v>
      </c>
      <c r="AT1911" t="s">
        <v>141</v>
      </c>
      <c r="AU1911" t="s">
        <v>141</v>
      </c>
      <c r="AV1911" t="s">
        <v>142</v>
      </c>
      <c r="AW1911">
        <v>2633</v>
      </c>
      <c r="BE1911">
        <v>1</v>
      </c>
    </row>
    <row r="1912" spans="2:57" x14ac:dyDescent="0.2">
      <c r="C1912" t="s">
        <v>4803</v>
      </c>
      <c r="E1912" t="s">
        <v>990</v>
      </c>
      <c r="F1912" t="s">
        <v>991</v>
      </c>
      <c r="G1912" t="s">
        <v>992</v>
      </c>
      <c r="J1912" t="s">
        <v>4778</v>
      </c>
      <c r="L1912" t="s">
        <v>4667</v>
      </c>
      <c r="M1912" t="s">
        <v>3984</v>
      </c>
      <c r="N1912" t="s">
        <v>4668</v>
      </c>
      <c r="O1912" t="s">
        <v>98</v>
      </c>
      <c r="P1912" t="s">
        <v>4804</v>
      </c>
      <c r="Q1912">
        <v>28</v>
      </c>
      <c r="S1912" s="3">
        <v>41482.75</v>
      </c>
      <c r="W1912" s="3">
        <v>1010.0961538461538</v>
      </c>
      <c r="X1912" s="3">
        <v>583.6111111111112</v>
      </c>
      <c r="Y1912" s="22">
        <v>105.05</v>
      </c>
      <c r="Z1912" s="32">
        <v>75</v>
      </c>
      <c r="AB1912" s="3">
        <v>0</v>
      </c>
      <c r="AC1912" s="3">
        <v>4460.3751415326506</v>
      </c>
      <c r="AD1912" s="3">
        <f t="shared" si="430"/>
        <v>47716.882406489916</v>
      </c>
      <c r="AE1912" s="3">
        <v>4154.166666666667</v>
      </c>
      <c r="AG1912" s="3">
        <f t="shared" si="431"/>
        <v>51871.049073156581</v>
      </c>
      <c r="AM1912">
        <v>0.05</v>
      </c>
      <c r="AN1912" s="3">
        <f t="shared" si="432"/>
        <v>51871.049073156581</v>
      </c>
      <c r="AO1912" s="3">
        <v>2593.5524536578291</v>
      </c>
      <c r="AP1912" s="3">
        <v>29700</v>
      </c>
      <c r="AQ1912" s="3">
        <v>1485</v>
      </c>
      <c r="AR1912" s="3">
        <f t="shared" si="433"/>
        <v>85649.601526814411</v>
      </c>
      <c r="AS1912" s="24">
        <f t="shared" si="429"/>
        <v>81571.049073156581</v>
      </c>
      <c r="AT1912" t="s">
        <v>134</v>
      </c>
      <c r="AU1912" t="s">
        <v>134</v>
      </c>
      <c r="AV1912" t="s">
        <v>135</v>
      </c>
      <c r="AW1912">
        <v>35875</v>
      </c>
      <c r="BE1912">
        <v>1</v>
      </c>
    </row>
    <row r="1913" spans="2:57" x14ac:dyDescent="0.2">
      <c r="C1913" t="s">
        <v>4803</v>
      </c>
      <c r="E1913" t="s">
        <v>993</v>
      </c>
      <c r="F1913" t="s">
        <v>994</v>
      </c>
      <c r="G1913" t="s">
        <v>995</v>
      </c>
      <c r="J1913" t="s">
        <v>4778</v>
      </c>
      <c r="L1913" t="s">
        <v>4667</v>
      </c>
      <c r="M1913" t="s">
        <v>3984</v>
      </c>
      <c r="N1913" t="s">
        <v>4668</v>
      </c>
      <c r="O1913" t="s">
        <v>98</v>
      </c>
      <c r="P1913" t="s">
        <v>4804</v>
      </c>
      <c r="Q1913">
        <v>28</v>
      </c>
      <c r="S1913" s="3">
        <v>36087.083333333336</v>
      </c>
      <c r="W1913" s="3">
        <v>1010.0961538461538</v>
      </c>
      <c r="X1913" s="3">
        <v>583.6111111111112</v>
      </c>
      <c r="Y1913" s="22">
        <v>105.05</v>
      </c>
      <c r="Z1913" s="32">
        <v>75</v>
      </c>
      <c r="AB1913" s="3">
        <v>0</v>
      </c>
      <c r="AC1913" s="3">
        <v>4460.3751415326506</v>
      </c>
      <c r="AD1913" s="3">
        <f t="shared" si="430"/>
        <v>42321.215739823252</v>
      </c>
      <c r="AE1913" s="3">
        <v>4154.166666666667</v>
      </c>
      <c r="AG1913" s="3">
        <f t="shared" si="431"/>
        <v>46475.382406489916</v>
      </c>
      <c r="AM1913">
        <v>0.05</v>
      </c>
      <c r="AN1913" s="3">
        <f t="shared" si="432"/>
        <v>46475.382406489916</v>
      </c>
      <c r="AO1913" s="3">
        <v>2323.7691203244958</v>
      </c>
      <c r="AP1913" s="3">
        <v>29700</v>
      </c>
      <c r="AQ1913" s="3">
        <v>1485</v>
      </c>
      <c r="AR1913" s="3">
        <f t="shared" si="433"/>
        <v>79984.151526814414</v>
      </c>
      <c r="AS1913" s="24">
        <f t="shared" si="429"/>
        <v>76175.382406489924</v>
      </c>
      <c r="AT1913" t="s">
        <v>134</v>
      </c>
      <c r="AU1913" t="s">
        <v>134</v>
      </c>
      <c r="AV1913" t="s">
        <v>135</v>
      </c>
      <c r="AW1913">
        <v>35070</v>
      </c>
      <c r="BE1913">
        <v>1</v>
      </c>
    </row>
    <row r="1914" spans="2:57" x14ac:dyDescent="0.2">
      <c r="C1914" t="s">
        <v>4803</v>
      </c>
      <c r="E1914" t="s">
        <v>996</v>
      </c>
      <c r="F1914" t="s">
        <v>997</v>
      </c>
      <c r="G1914" t="s">
        <v>998</v>
      </c>
      <c r="J1914" t="s">
        <v>4702</v>
      </c>
      <c r="L1914" t="s">
        <v>4691</v>
      </c>
      <c r="M1914" t="s">
        <v>4444</v>
      </c>
      <c r="N1914" t="s">
        <v>4668</v>
      </c>
      <c r="O1914" t="s">
        <v>98</v>
      </c>
      <c r="P1914" t="s">
        <v>4804</v>
      </c>
      <c r="Q1914">
        <v>28</v>
      </c>
      <c r="S1914" s="3">
        <v>77185.666666666672</v>
      </c>
      <c r="W1914" s="3">
        <v>1855.4246794871797</v>
      </c>
      <c r="X1914" s="3">
        <v>1072.0231481481483</v>
      </c>
      <c r="Y1914" s="22">
        <v>192.96416666666667</v>
      </c>
      <c r="Z1914" s="32">
        <v>75</v>
      </c>
      <c r="AB1914" s="3">
        <v>0</v>
      </c>
      <c r="AC1914" s="3">
        <v>4460.3751415326506</v>
      </c>
      <c r="AD1914" s="3">
        <f t="shared" si="430"/>
        <v>84841.453802501317</v>
      </c>
      <c r="AE1914" s="3">
        <v>7046.666666666667</v>
      </c>
      <c r="AG1914" s="3">
        <f t="shared" si="431"/>
        <v>91888.120469167989</v>
      </c>
      <c r="AM1914">
        <v>0.1</v>
      </c>
      <c r="AN1914" s="3">
        <f t="shared" si="432"/>
        <v>91888.120469167989</v>
      </c>
      <c r="AO1914" s="3">
        <v>9188.8120469167989</v>
      </c>
      <c r="AP1914" s="3">
        <v>29700</v>
      </c>
      <c r="AQ1914" s="3">
        <v>2970</v>
      </c>
      <c r="AR1914" s="3">
        <f t="shared" si="433"/>
        <v>133746.93251608478</v>
      </c>
      <c r="AS1914" s="24">
        <f t="shared" si="429"/>
        <v>121588.12046916799</v>
      </c>
      <c r="AT1914" t="s">
        <v>632</v>
      </c>
      <c r="AU1914" t="s">
        <v>632</v>
      </c>
      <c r="AV1914" t="s">
        <v>633</v>
      </c>
      <c r="AW1914" t="s">
        <v>4862</v>
      </c>
      <c r="BE1914">
        <v>1</v>
      </c>
    </row>
    <row r="1915" spans="2:57" x14ac:dyDescent="0.2">
      <c r="C1915" t="s">
        <v>4803</v>
      </c>
      <c r="E1915" t="s">
        <v>999</v>
      </c>
      <c r="F1915" t="s">
        <v>1000</v>
      </c>
      <c r="G1915" t="s">
        <v>1001</v>
      </c>
      <c r="J1915" t="s">
        <v>4702</v>
      </c>
      <c r="L1915" t="s">
        <v>4691</v>
      </c>
      <c r="M1915" t="s">
        <v>4444</v>
      </c>
      <c r="N1915" t="s">
        <v>4668</v>
      </c>
      <c r="O1915" t="s">
        <v>98</v>
      </c>
      <c r="P1915" t="s">
        <v>4804</v>
      </c>
      <c r="Q1915">
        <v>28</v>
      </c>
      <c r="S1915" s="3">
        <v>75630.5</v>
      </c>
      <c r="W1915" s="3">
        <v>1818.0408653846155</v>
      </c>
      <c r="X1915" s="3">
        <v>1050.4236111111111</v>
      </c>
      <c r="Y1915" s="22">
        <v>189.07625000000002</v>
      </c>
      <c r="Z1915" s="32">
        <v>75</v>
      </c>
      <c r="AB1915" s="3">
        <v>3227.0745025578121</v>
      </c>
      <c r="AC1915" s="3">
        <v>4460.3751415326506</v>
      </c>
      <c r="AD1915" s="3">
        <f t="shared" si="430"/>
        <v>86450.49037058618</v>
      </c>
      <c r="AE1915" s="3">
        <v>7046.666666666667</v>
      </c>
      <c r="AG1915" s="3">
        <f t="shared" si="431"/>
        <v>93497.157037252851</v>
      </c>
      <c r="AJ1915" s="3">
        <v>38600.004178537514</v>
      </c>
      <c r="AK1915" t="s">
        <v>1002</v>
      </c>
      <c r="AL1915" t="s">
        <v>1003</v>
      </c>
      <c r="AM1915">
        <v>0.1</v>
      </c>
      <c r="AN1915" s="3">
        <f t="shared" si="432"/>
        <v>132097.16121579037</v>
      </c>
      <c r="AO1915" s="3">
        <v>13209.716121579038</v>
      </c>
      <c r="AP1915" s="3">
        <v>29700</v>
      </c>
      <c r="AQ1915" s="3">
        <v>2970</v>
      </c>
      <c r="AR1915" s="3">
        <f t="shared" si="433"/>
        <v>177976.8773373694</v>
      </c>
      <c r="AS1915" s="24">
        <f t="shared" si="429"/>
        <v>161797.16121579037</v>
      </c>
      <c r="AT1915" t="s">
        <v>134</v>
      </c>
      <c r="AU1915" t="s">
        <v>134</v>
      </c>
      <c r="AV1915" t="s">
        <v>135</v>
      </c>
      <c r="AW1915">
        <v>90292</v>
      </c>
      <c r="BE1915">
        <v>1</v>
      </c>
    </row>
    <row r="1916" spans="2:57" x14ac:dyDescent="0.2">
      <c r="C1916" t="s">
        <v>4803</v>
      </c>
      <c r="E1916" t="s">
        <v>1004</v>
      </c>
      <c r="F1916" t="s">
        <v>1005</v>
      </c>
      <c r="G1916" t="s">
        <v>1006</v>
      </c>
      <c r="J1916" t="s">
        <v>4678</v>
      </c>
      <c r="L1916" t="s">
        <v>4691</v>
      </c>
      <c r="M1916" t="s">
        <v>4444</v>
      </c>
      <c r="N1916" t="s">
        <v>4668</v>
      </c>
      <c r="O1916" t="s">
        <v>98</v>
      </c>
      <c r="P1916" t="s">
        <v>4804</v>
      </c>
      <c r="Q1916">
        <v>28</v>
      </c>
      <c r="S1916" s="3">
        <v>124400.66666666666</v>
      </c>
      <c r="W1916" s="3">
        <v>2990.4006410256411</v>
      </c>
      <c r="X1916" s="3">
        <v>1727.7870370370372</v>
      </c>
      <c r="Y1916" s="22">
        <v>311.00166666666667</v>
      </c>
      <c r="Z1916" s="32">
        <v>75</v>
      </c>
      <c r="AB1916" s="3">
        <v>0</v>
      </c>
      <c r="AC1916" s="3">
        <v>4460.3751415326506</v>
      </c>
      <c r="AD1916" s="3">
        <f t="shared" si="430"/>
        <v>133965.23115292864</v>
      </c>
      <c r="AE1916" s="3">
        <v>7046.666666666667</v>
      </c>
      <c r="AG1916" s="3">
        <f t="shared" si="431"/>
        <v>141011.8978195953</v>
      </c>
      <c r="AM1916">
        <v>0.1</v>
      </c>
      <c r="AN1916" s="3">
        <f t="shared" si="432"/>
        <v>141011.8978195953</v>
      </c>
      <c r="AO1916" s="3">
        <v>14101.189781959531</v>
      </c>
      <c r="AP1916" s="3">
        <v>29700</v>
      </c>
      <c r="AQ1916" s="3">
        <v>2970</v>
      </c>
      <c r="AR1916" s="3">
        <f t="shared" si="433"/>
        <v>187783.08760155481</v>
      </c>
      <c r="AS1916" s="24">
        <f t="shared" si="429"/>
        <v>170711.8978195953</v>
      </c>
      <c r="AT1916" t="s">
        <v>632</v>
      </c>
      <c r="AU1916" t="s">
        <v>632</v>
      </c>
      <c r="AV1916" t="s">
        <v>633</v>
      </c>
      <c r="AW1916" t="s">
        <v>4862</v>
      </c>
      <c r="BE1916">
        <v>1</v>
      </c>
    </row>
    <row r="1917" spans="2:57" x14ac:dyDescent="0.2">
      <c r="C1917" t="s">
        <v>4803</v>
      </c>
      <c r="E1917" t="s">
        <v>1007</v>
      </c>
      <c r="F1917" t="s">
        <v>1008</v>
      </c>
      <c r="G1917" t="s">
        <v>1009</v>
      </c>
      <c r="J1917" t="s">
        <v>4708</v>
      </c>
      <c r="L1917" t="s">
        <v>4667</v>
      </c>
      <c r="M1917" t="s">
        <v>3984</v>
      </c>
      <c r="N1917" t="s">
        <v>4668</v>
      </c>
      <c r="O1917" t="s">
        <v>98</v>
      </c>
      <c r="P1917" t="s">
        <v>4804</v>
      </c>
      <c r="Q1917">
        <v>28</v>
      </c>
      <c r="S1917" s="3">
        <v>91513.25</v>
      </c>
      <c r="W1917" s="3">
        <v>2199.8397435897436</v>
      </c>
      <c r="X1917" s="3">
        <v>1271.0185185185185</v>
      </c>
      <c r="Y1917" s="22">
        <v>228.78333333333333</v>
      </c>
      <c r="Z1917" s="32">
        <v>75</v>
      </c>
      <c r="AB1917" s="3">
        <v>0</v>
      </c>
      <c r="AC1917" s="3">
        <v>4460.3751415326506</v>
      </c>
      <c r="AD1917" s="3">
        <f t="shared" si="430"/>
        <v>99748.26673697427</v>
      </c>
      <c r="AE1917" s="3">
        <v>4154.166666666667</v>
      </c>
      <c r="AG1917" s="3">
        <f t="shared" si="431"/>
        <v>103902.43340364094</v>
      </c>
      <c r="AJ1917" s="3">
        <v>4671.4236268028844</v>
      </c>
      <c r="AK1917" t="s">
        <v>166</v>
      </c>
      <c r="AL1917" t="s">
        <v>165</v>
      </c>
      <c r="AM1917">
        <v>0.05</v>
      </c>
      <c r="AN1917" s="3">
        <f t="shared" si="432"/>
        <v>108573.85703044383</v>
      </c>
      <c r="AO1917" s="3">
        <v>5428.6928515221916</v>
      </c>
      <c r="AP1917" s="3">
        <v>29700</v>
      </c>
      <c r="AQ1917" s="3">
        <v>1485</v>
      </c>
      <c r="AR1917" s="3">
        <f t="shared" si="433"/>
        <v>145187.54988196603</v>
      </c>
      <c r="AS1917" s="24">
        <f t="shared" si="429"/>
        <v>138273.85703044385</v>
      </c>
      <c r="AT1917" t="s">
        <v>1010</v>
      </c>
      <c r="AU1917" t="s">
        <v>1010</v>
      </c>
      <c r="AV1917" t="s">
        <v>1011</v>
      </c>
      <c r="AW1917" t="s">
        <v>4863</v>
      </c>
      <c r="BE1917">
        <v>1</v>
      </c>
    </row>
    <row r="1918" spans="2:57" x14ac:dyDescent="0.2">
      <c r="C1918" t="s">
        <v>4803</v>
      </c>
      <c r="E1918" t="s">
        <v>1012</v>
      </c>
      <c r="F1918" t="s">
        <v>1013</v>
      </c>
      <c r="G1918" t="s">
        <v>1014</v>
      </c>
      <c r="J1918" t="s">
        <v>4778</v>
      </c>
      <c r="L1918" t="s">
        <v>4667</v>
      </c>
      <c r="M1918" t="s">
        <v>3984</v>
      </c>
      <c r="N1918" t="s">
        <v>4668</v>
      </c>
      <c r="O1918" t="s">
        <v>98</v>
      </c>
      <c r="P1918" t="s">
        <v>4804</v>
      </c>
      <c r="Q1918">
        <v>28</v>
      </c>
      <c r="S1918" s="3">
        <v>55468.5</v>
      </c>
      <c r="W1918" s="3">
        <v>1213.1850961538462</v>
      </c>
      <c r="X1918" s="3">
        <v>700.95138888888891</v>
      </c>
      <c r="Y1918" s="22">
        <v>126.17125</v>
      </c>
      <c r="Z1918" s="32">
        <v>75</v>
      </c>
      <c r="AB1918" s="3">
        <v>0</v>
      </c>
      <c r="AC1918" s="3">
        <v>4460.3751415326506</v>
      </c>
      <c r="AD1918" s="3">
        <f t="shared" si="430"/>
        <v>62044.182876575382</v>
      </c>
      <c r="AE1918" s="3">
        <v>4154.166666666667</v>
      </c>
      <c r="AG1918" s="3">
        <f t="shared" si="431"/>
        <v>66198.349543242046</v>
      </c>
      <c r="AJ1918" s="3">
        <v>4671.4236268028844</v>
      </c>
      <c r="AK1918" t="s">
        <v>166</v>
      </c>
      <c r="AL1918" t="s">
        <v>165</v>
      </c>
      <c r="AM1918">
        <v>0.05</v>
      </c>
      <c r="AN1918" s="3">
        <f t="shared" si="432"/>
        <v>70869.773170044937</v>
      </c>
      <c r="AO1918" s="3">
        <v>3543.4886585022468</v>
      </c>
      <c r="AP1918" s="3">
        <v>29700</v>
      </c>
      <c r="AQ1918" s="3">
        <v>1485</v>
      </c>
      <c r="AR1918" s="3">
        <f t="shared" si="433"/>
        <v>105598.26182854718</v>
      </c>
      <c r="AS1918" s="24">
        <f t="shared" si="429"/>
        <v>100569.77317004494</v>
      </c>
      <c r="AT1918" t="s">
        <v>225</v>
      </c>
      <c r="AU1918" t="s">
        <v>225</v>
      </c>
      <c r="AV1918" t="s">
        <v>156</v>
      </c>
      <c r="AW1918" t="s">
        <v>4825</v>
      </c>
      <c r="BE1918">
        <v>1</v>
      </c>
    </row>
    <row r="1919" spans="2:57" x14ac:dyDescent="0.2">
      <c r="C1919" t="s">
        <v>4803</v>
      </c>
      <c r="E1919" t="s">
        <v>1015</v>
      </c>
      <c r="F1919" t="s">
        <v>1016</v>
      </c>
      <c r="G1919" t="s">
        <v>1017</v>
      </c>
      <c r="J1919" t="s">
        <v>4708</v>
      </c>
      <c r="L1919" t="s">
        <v>4667</v>
      </c>
      <c r="M1919" t="s">
        <v>3984</v>
      </c>
      <c r="N1919" t="s">
        <v>4668</v>
      </c>
      <c r="O1919" t="s">
        <v>98</v>
      </c>
      <c r="P1919" t="s">
        <v>4804</v>
      </c>
      <c r="Q1919">
        <v>28</v>
      </c>
      <c r="S1919" s="3">
        <v>66666.666666666672</v>
      </c>
      <c r="W1919" s="3">
        <v>1482.3717948717949</v>
      </c>
      <c r="X1919" s="3">
        <v>856.48148148148152</v>
      </c>
      <c r="Y1919" s="22">
        <v>154.16666666666666</v>
      </c>
      <c r="Z1919" s="32">
        <v>75</v>
      </c>
      <c r="AB1919" s="3">
        <v>0</v>
      </c>
      <c r="AC1919" s="3">
        <v>4460.3751415326506</v>
      </c>
      <c r="AD1919" s="3">
        <f t="shared" si="430"/>
        <v>73695.061751219269</v>
      </c>
      <c r="AE1919" s="3">
        <v>4154</v>
      </c>
      <c r="AG1919" s="3">
        <f t="shared" si="431"/>
        <v>77849.061751219269</v>
      </c>
      <c r="AM1919">
        <v>0.05</v>
      </c>
      <c r="AN1919" s="3">
        <f t="shared" si="432"/>
        <v>77849.061751219269</v>
      </c>
      <c r="AO1919" s="3">
        <v>3892.4530875609635</v>
      </c>
      <c r="AP1919" s="3">
        <v>29700</v>
      </c>
      <c r="AQ1919" s="3">
        <v>1485</v>
      </c>
      <c r="AR1919" s="3">
        <f t="shared" si="433"/>
        <v>112926.51483878023</v>
      </c>
      <c r="AS1919" s="24">
        <f t="shared" si="429"/>
        <v>107549.06175121927</v>
      </c>
      <c r="AT1919" t="s">
        <v>632</v>
      </c>
      <c r="AU1919" t="s">
        <v>632</v>
      </c>
      <c r="AV1919" t="s">
        <v>633</v>
      </c>
      <c r="AW1919" t="s">
        <v>4686</v>
      </c>
      <c r="BE1919">
        <v>1</v>
      </c>
    </row>
    <row r="1920" spans="2:57" x14ac:dyDescent="0.2">
      <c r="B1920">
        <f t="shared" ref="B1920:B1922" si="434">+COUNTIF(F1920:F5078,F1920)</f>
        <v>1</v>
      </c>
      <c r="C1920" t="s">
        <v>4803</v>
      </c>
      <c r="E1920" t="s">
        <v>1018</v>
      </c>
      <c r="F1920" t="s">
        <v>1019</v>
      </c>
      <c r="G1920" t="s">
        <v>1020</v>
      </c>
      <c r="J1920" t="s">
        <v>4778</v>
      </c>
      <c r="L1920" t="s">
        <v>4667</v>
      </c>
      <c r="M1920" t="s">
        <v>3984</v>
      </c>
      <c r="N1920" t="s">
        <v>4668</v>
      </c>
      <c r="O1920" t="s">
        <v>98</v>
      </c>
      <c r="P1920" t="s">
        <v>4804</v>
      </c>
      <c r="Q1920">
        <v>28</v>
      </c>
      <c r="S1920" s="3">
        <v>46297.666666666664</v>
      </c>
      <c r="W1920" s="3">
        <v>1010.0961538461538</v>
      </c>
      <c r="X1920" s="3">
        <v>583.6111111111112</v>
      </c>
      <c r="Y1920" s="22">
        <v>105.05</v>
      </c>
      <c r="Z1920" s="32">
        <v>75</v>
      </c>
      <c r="AB1920" s="3">
        <v>0</v>
      </c>
      <c r="AC1920" s="3">
        <v>4460.3751415326506</v>
      </c>
      <c r="AD1920" s="3">
        <f t="shared" si="430"/>
        <v>52531.799073156581</v>
      </c>
      <c r="AE1920" s="3">
        <v>4154.166666666667</v>
      </c>
      <c r="AG1920" s="3">
        <f t="shared" si="431"/>
        <v>56685.965739823245</v>
      </c>
      <c r="AM1920">
        <v>0.05</v>
      </c>
      <c r="AN1920" s="3">
        <f t="shared" si="432"/>
        <v>56685.965739823245</v>
      </c>
      <c r="AO1920" s="3">
        <v>2834.2982869911625</v>
      </c>
      <c r="AP1920" s="3">
        <v>29700</v>
      </c>
      <c r="AQ1920" s="3">
        <v>1485</v>
      </c>
      <c r="AR1920" s="3">
        <f t="shared" si="433"/>
        <v>90705.264026814402</v>
      </c>
      <c r="AS1920" s="24">
        <f t="shared" si="429"/>
        <v>86385.965739823238</v>
      </c>
      <c r="AT1920" t="s">
        <v>141</v>
      </c>
      <c r="AU1920" t="s">
        <v>141</v>
      </c>
      <c r="AV1920" t="s">
        <v>142</v>
      </c>
      <c r="AW1920">
        <v>2933</v>
      </c>
      <c r="BE1920">
        <v>1</v>
      </c>
    </row>
    <row r="1921" spans="2:57" x14ac:dyDescent="0.2">
      <c r="B1921">
        <f t="shared" si="434"/>
        <v>1</v>
      </c>
      <c r="C1921" t="s">
        <v>4803</v>
      </c>
      <c r="E1921" t="s">
        <v>1021</v>
      </c>
      <c r="F1921" t="s">
        <v>1022</v>
      </c>
      <c r="G1921" t="s">
        <v>1023</v>
      </c>
      <c r="J1921" t="s">
        <v>4702</v>
      </c>
      <c r="L1921" t="s">
        <v>4667</v>
      </c>
      <c r="M1921" t="s">
        <v>3984</v>
      </c>
      <c r="N1921" t="s">
        <v>4668</v>
      </c>
      <c r="O1921" t="s">
        <v>98</v>
      </c>
      <c r="P1921" t="s">
        <v>4804</v>
      </c>
      <c r="Q1921">
        <v>28</v>
      </c>
      <c r="S1921" s="3">
        <v>64554.500000000007</v>
      </c>
      <c r="W1921" s="3">
        <v>1431.5985576923076</v>
      </c>
      <c r="X1921" s="3">
        <v>827.14583333333337</v>
      </c>
      <c r="Y1921" s="22">
        <v>148.88624999999999</v>
      </c>
      <c r="Z1921" s="32">
        <v>75</v>
      </c>
      <c r="AB1921" s="3">
        <v>5122.3404802504956</v>
      </c>
      <c r="AC1921" s="3">
        <v>4460.3751415326506</v>
      </c>
      <c r="AD1921" s="3">
        <f t="shared" si="430"/>
        <v>76619.846262808787</v>
      </c>
      <c r="AE1921" s="3">
        <v>4154.166666666667</v>
      </c>
      <c r="AG1921" s="3">
        <f t="shared" si="431"/>
        <v>80774.012929475459</v>
      </c>
      <c r="AM1921">
        <v>0.05</v>
      </c>
      <c r="AN1921" s="3">
        <f t="shared" si="432"/>
        <v>80774.012929475459</v>
      </c>
      <c r="AO1921" s="3">
        <v>4038.7006464737733</v>
      </c>
      <c r="AP1921" s="3">
        <v>29700</v>
      </c>
      <c r="AQ1921" s="3">
        <v>1485</v>
      </c>
      <c r="AR1921" s="3">
        <f t="shared" si="433"/>
        <v>115997.71357594924</v>
      </c>
      <c r="AS1921" s="24">
        <f t="shared" si="429"/>
        <v>110474.01292947546</v>
      </c>
      <c r="AT1921" t="s">
        <v>141</v>
      </c>
      <c r="AU1921" t="s">
        <v>141</v>
      </c>
      <c r="AV1921" t="s">
        <v>142</v>
      </c>
      <c r="AW1921">
        <v>2933</v>
      </c>
      <c r="BE1921">
        <v>1</v>
      </c>
    </row>
    <row r="1922" spans="2:57" x14ac:dyDescent="0.2">
      <c r="B1922">
        <f t="shared" si="434"/>
        <v>1</v>
      </c>
      <c r="C1922" t="s">
        <v>4803</v>
      </c>
      <c r="E1922" t="s">
        <v>1024</v>
      </c>
      <c r="F1922" t="s">
        <v>1025</v>
      </c>
      <c r="G1922" t="s">
        <v>1026</v>
      </c>
      <c r="J1922" t="s">
        <v>4697</v>
      </c>
      <c r="L1922" t="s">
        <v>4703</v>
      </c>
      <c r="M1922" t="s">
        <v>293</v>
      </c>
      <c r="N1922" t="s">
        <v>4668</v>
      </c>
      <c r="O1922" t="s">
        <v>98</v>
      </c>
      <c r="P1922" t="s">
        <v>4804</v>
      </c>
      <c r="Q1922">
        <v>28</v>
      </c>
      <c r="S1922" s="3">
        <v>129157.33333333333</v>
      </c>
      <c r="W1922" s="3">
        <v>2984.5512820512818</v>
      </c>
      <c r="X1922" s="3">
        <v>1724.4074074074074</v>
      </c>
      <c r="Y1922" s="22">
        <v>310.39333333333332</v>
      </c>
      <c r="Z1922" s="32">
        <v>75</v>
      </c>
      <c r="AB1922" s="3">
        <v>0</v>
      </c>
      <c r="AC1922" s="3">
        <v>4460.3751415326506</v>
      </c>
      <c r="AD1922" s="3">
        <f t="shared" si="430"/>
        <v>138712.06049765804</v>
      </c>
      <c r="AE1922" s="3">
        <v>5687.5</v>
      </c>
      <c r="AG1922" s="3">
        <f t="shared" si="431"/>
        <v>144399.56049765804</v>
      </c>
      <c r="AJ1922" s="3">
        <v>6107.1873780099913</v>
      </c>
      <c r="AK1922" t="s">
        <v>266</v>
      </c>
      <c r="AL1922" t="s">
        <v>267</v>
      </c>
      <c r="AM1922">
        <v>8.5000000000000006E-2</v>
      </c>
      <c r="AN1922" s="3">
        <f t="shared" si="432"/>
        <v>150506.74787566802</v>
      </c>
      <c r="AO1922" s="3">
        <v>12793.073569431783</v>
      </c>
      <c r="AP1922" s="3">
        <v>29700</v>
      </c>
      <c r="AQ1922" s="3">
        <v>2524.5</v>
      </c>
      <c r="AR1922" s="3">
        <f t="shared" si="433"/>
        <v>195524.32144509981</v>
      </c>
      <c r="AS1922" s="24">
        <f t="shared" si="429"/>
        <v>180206.74787566802</v>
      </c>
      <c r="AT1922" t="s">
        <v>141</v>
      </c>
      <c r="AU1922" t="s">
        <v>141</v>
      </c>
      <c r="AV1922" t="s">
        <v>142</v>
      </c>
      <c r="AW1922">
        <v>5030</v>
      </c>
      <c r="BE1922">
        <v>1</v>
      </c>
    </row>
    <row r="1923" spans="2:57" x14ac:dyDescent="0.2">
      <c r="C1923" t="s">
        <v>4803</v>
      </c>
      <c r="E1923" t="s">
        <v>1027</v>
      </c>
      <c r="F1923" t="s">
        <v>1028</v>
      </c>
      <c r="G1923" t="s">
        <v>1029</v>
      </c>
      <c r="J1923" t="s">
        <v>4778</v>
      </c>
      <c r="L1923" t="s">
        <v>4667</v>
      </c>
      <c r="M1923" t="s">
        <v>3984</v>
      </c>
      <c r="N1923" t="s">
        <v>4668</v>
      </c>
      <c r="O1923" t="s">
        <v>98</v>
      </c>
      <c r="P1923" t="s">
        <v>4804</v>
      </c>
      <c r="Q1923">
        <v>28</v>
      </c>
      <c r="S1923" s="3">
        <v>55368</v>
      </c>
      <c r="W1923" s="3">
        <v>1222.3557692307693</v>
      </c>
      <c r="X1923" s="3">
        <v>706.25</v>
      </c>
      <c r="Y1923" s="22">
        <v>127.125</v>
      </c>
      <c r="Z1923" s="32">
        <v>75</v>
      </c>
      <c r="AB1923" s="3">
        <v>0</v>
      </c>
      <c r="AC1923" s="3">
        <v>4460.3751415326506</v>
      </c>
      <c r="AD1923" s="3">
        <f t="shared" si="430"/>
        <v>61959.105910763414</v>
      </c>
      <c r="AE1923" s="3">
        <v>4154.166666666667</v>
      </c>
      <c r="AG1923" s="3">
        <f t="shared" si="431"/>
        <v>66113.272577430078</v>
      </c>
      <c r="AM1923">
        <v>0.05</v>
      </c>
      <c r="AN1923" s="3">
        <f t="shared" si="432"/>
        <v>66113.272577430078</v>
      </c>
      <c r="AO1923" s="3">
        <v>3305.663628871504</v>
      </c>
      <c r="AP1923" s="3">
        <v>29700</v>
      </c>
      <c r="AQ1923" s="3">
        <v>1485</v>
      </c>
      <c r="AR1923" s="3">
        <f t="shared" si="433"/>
        <v>100603.93620630159</v>
      </c>
      <c r="AS1923" s="24">
        <f t="shared" si="429"/>
        <v>95813.272577430078</v>
      </c>
      <c r="AT1923" t="s">
        <v>134</v>
      </c>
      <c r="AU1923" t="s">
        <v>134</v>
      </c>
      <c r="AV1923" t="s">
        <v>135</v>
      </c>
      <c r="AW1923">
        <v>34732</v>
      </c>
      <c r="BE1923">
        <v>1</v>
      </c>
    </row>
    <row r="1924" spans="2:57" x14ac:dyDescent="0.2">
      <c r="B1924">
        <f>+COUNTIF(F1924:F5082,F1924)</f>
        <v>1</v>
      </c>
      <c r="C1924" t="s">
        <v>4803</v>
      </c>
      <c r="E1924" t="s">
        <v>1030</v>
      </c>
      <c r="F1924" t="s">
        <v>1031</v>
      </c>
      <c r="G1924" t="s">
        <v>1032</v>
      </c>
      <c r="J1924" t="s">
        <v>4702</v>
      </c>
      <c r="L1924" t="s">
        <v>4703</v>
      </c>
      <c r="M1924" t="s">
        <v>293</v>
      </c>
      <c r="N1924" t="s">
        <v>4668</v>
      </c>
      <c r="O1924" t="s">
        <v>98</v>
      </c>
      <c r="P1924" t="s">
        <v>4804</v>
      </c>
      <c r="Q1924">
        <v>28</v>
      </c>
      <c r="S1924" s="3">
        <v>94178.916666666672</v>
      </c>
      <c r="W1924" s="3">
        <v>2143.7259615384614</v>
      </c>
      <c r="X1924" s="3">
        <v>1238.5972222222224</v>
      </c>
      <c r="Y1924" s="22">
        <v>222.94749999999999</v>
      </c>
      <c r="Z1924" s="32">
        <v>75</v>
      </c>
      <c r="AB1924" s="3">
        <v>0</v>
      </c>
      <c r="AC1924" s="3">
        <v>4460.3751415326506</v>
      </c>
      <c r="AD1924" s="3">
        <f t="shared" si="430"/>
        <v>102319.56249196001</v>
      </c>
      <c r="AE1924" s="3">
        <v>5687.5</v>
      </c>
      <c r="AG1924" s="3">
        <f t="shared" si="431"/>
        <v>108007.06249196001</v>
      </c>
      <c r="AJ1924" s="3">
        <v>8123.3279313761932</v>
      </c>
      <c r="AK1924" t="s">
        <v>523</v>
      </c>
      <c r="AL1924" t="s">
        <v>524</v>
      </c>
      <c r="AM1924">
        <v>8.5000000000000006E-2</v>
      </c>
      <c r="AN1924" s="3">
        <f t="shared" si="432"/>
        <v>116130.3904233362</v>
      </c>
      <c r="AO1924" s="3">
        <v>9871.083185983578</v>
      </c>
      <c r="AP1924" s="3">
        <v>29700</v>
      </c>
      <c r="AQ1924" s="3">
        <v>2524.5</v>
      </c>
      <c r="AR1924" s="3">
        <f t="shared" si="433"/>
        <v>158225.97360931977</v>
      </c>
      <c r="AS1924" s="24">
        <f t="shared" si="429"/>
        <v>145830.39042333618</v>
      </c>
      <c r="AT1924" t="s">
        <v>141</v>
      </c>
      <c r="AU1924" t="s">
        <v>141</v>
      </c>
      <c r="AV1924" t="s">
        <v>142</v>
      </c>
      <c r="AW1924">
        <v>1208</v>
      </c>
      <c r="BE1924">
        <v>1</v>
      </c>
    </row>
    <row r="1925" spans="2:57" x14ac:dyDescent="0.2">
      <c r="C1925" t="s">
        <v>4803</v>
      </c>
      <c r="E1925" t="s">
        <v>1033</v>
      </c>
      <c r="F1925" t="s">
        <v>1034</v>
      </c>
      <c r="G1925" t="s">
        <v>1035</v>
      </c>
      <c r="J1925" t="s">
        <v>4702</v>
      </c>
      <c r="L1925" t="s">
        <v>4703</v>
      </c>
      <c r="M1925" t="s">
        <v>293</v>
      </c>
      <c r="N1925" t="s">
        <v>4668</v>
      </c>
      <c r="O1925" t="s">
        <v>98</v>
      </c>
      <c r="P1925" t="s">
        <v>4804</v>
      </c>
      <c r="Q1925">
        <v>28</v>
      </c>
      <c r="S1925" s="3">
        <v>91087.916666666672</v>
      </c>
      <c r="W1925" s="3">
        <v>2069.4230769230767</v>
      </c>
      <c r="X1925" s="3">
        <v>1195.6666666666667</v>
      </c>
      <c r="Y1925" s="22">
        <v>215.22</v>
      </c>
      <c r="Z1925" s="32">
        <v>75</v>
      </c>
      <c r="AB1925" s="3">
        <v>0</v>
      </c>
      <c r="AC1925" s="3">
        <v>4460.3751415326506</v>
      </c>
      <c r="AD1925" s="3">
        <f t="shared" si="430"/>
        <v>99103.601551789077</v>
      </c>
      <c r="AE1925" s="3">
        <v>5687.5</v>
      </c>
      <c r="AG1925" s="3">
        <f t="shared" si="431"/>
        <v>104791.10155178908</v>
      </c>
      <c r="AJ1925" s="3">
        <v>6107.1873780099913</v>
      </c>
      <c r="AK1925" t="s">
        <v>266</v>
      </c>
      <c r="AL1925" t="s">
        <v>267</v>
      </c>
      <c r="AM1925">
        <v>8.5000000000000006E-2</v>
      </c>
      <c r="AN1925" s="3">
        <f t="shared" si="432"/>
        <v>110898.28892979906</v>
      </c>
      <c r="AO1925" s="3">
        <v>9426.3545590329213</v>
      </c>
      <c r="AP1925" s="3">
        <v>29700</v>
      </c>
      <c r="AQ1925" s="3">
        <v>2524.5</v>
      </c>
      <c r="AR1925" s="3">
        <f t="shared" si="433"/>
        <v>152549.14348883199</v>
      </c>
      <c r="AS1925" s="24">
        <f t="shared" si="429"/>
        <v>140598.28892979905</v>
      </c>
      <c r="AT1925" t="s">
        <v>134</v>
      </c>
      <c r="AU1925" t="s">
        <v>134</v>
      </c>
      <c r="AV1925" t="s">
        <v>135</v>
      </c>
      <c r="AW1925">
        <v>90385</v>
      </c>
      <c r="BE1925">
        <v>1</v>
      </c>
    </row>
    <row r="1926" spans="2:57" x14ac:dyDescent="0.2">
      <c r="C1926" t="s">
        <v>4803</v>
      </c>
      <c r="E1926" t="s">
        <v>1036</v>
      </c>
      <c r="F1926" t="s">
        <v>1037</v>
      </c>
      <c r="G1926" t="s">
        <v>1038</v>
      </c>
      <c r="J1926" t="s">
        <v>4702</v>
      </c>
      <c r="L1926" t="s">
        <v>4703</v>
      </c>
      <c r="M1926" t="s">
        <v>293</v>
      </c>
      <c r="N1926" t="s">
        <v>4668</v>
      </c>
      <c r="O1926" t="s">
        <v>98</v>
      </c>
      <c r="P1926" t="s">
        <v>4804</v>
      </c>
      <c r="Q1926">
        <v>28</v>
      </c>
      <c r="S1926" s="3">
        <v>100565.91666666667</v>
      </c>
      <c r="W1926" s="3">
        <v>2297.2596153846157</v>
      </c>
      <c r="X1926" s="3">
        <v>1327.3055555555557</v>
      </c>
      <c r="Y1926" s="22">
        <v>238.91499999999999</v>
      </c>
      <c r="Z1926" s="32">
        <v>75</v>
      </c>
      <c r="AB1926" s="3">
        <v>0</v>
      </c>
      <c r="AC1926" s="3">
        <v>4460.3751415326506</v>
      </c>
      <c r="AD1926" s="3">
        <f t="shared" si="430"/>
        <v>108964.77197913949</v>
      </c>
      <c r="AE1926" s="3">
        <v>5687.5</v>
      </c>
      <c r="AG1926" s="3">
        <f t="shared" si="431"/>
        <v>114652.27197913949</v>
      </c>
      <c r="AJ1926" s="3">
        <v>4292.2455565959208</v>
      </c>
      <c r="AK1926" t="s">
        <v>289</v>
      </c>
      <c r="AL1926" t="s">
        <v>290</v>
      </c>
      <c r="AM1926">
        <v>8.5000000000000006E-2</v>
      </c>
      <c r="AN1926" s="3">
        <f t="shared" si="432"/>
        <v>118944.51753573542</v>
      </c>
      <c r="AO1926" s="3">
        <v>10110.283990537511</v>
      </c>
      <c r="AP1926" s="3">
        <v>29700</v>
      </c>
      <c r="AQ1926" s="3">
        <v>2524.5</v>
      </c>
      <c r="AR1926" s="3">
        <f t="shared" si="433"/>
        <v>161279.30152627293</v>
      </c>
      <c r="AS1926" s="24">
        <f t="shared" si="429"/>
        <v>148644.51753573542</v>
      </c>
      <c r="AT1926" t="s">
        <v>134</v>
      </c>
      <c r="AU1926" t="s">
        <v>134</v>
      </c>
      <c r="AV1926" t="s">
        <v>135</v>
      </c>
      <c r="AW1926">
        <v>90308</v>
      </c>
      <c r="BE1926">
        <v>1</v>
      </c>
    </row>
    <row r="1927" spans="2:57" x14ac:dyDescent="0.2">
      <c r="C1927" t="s">
        <v>4803</v>
      </c>
      <c r="E1927" t="s">
        <v>1039</v>
      </c>
      <c r="F1927" t="s">
        <v>1040</v>
      </c>
      <c r="G1927" t="s">
        <v>1041</v>
      </c>
      <c r="J1927" t="s">
        <v>4708</v>
      </c>
      <c r="L1927" t="s">
        <v>4703</v>
      </c>
      <c r="M1927" t="s">
        <v>293</v>
      </c>
      <c r="N1927" t="s">
        <v>4668</v>
      </c>
      <c r="O1927" t="s">
        <v>98</v>
      </c>
      <c r="P1927" t="s">
        <v>4804</v>
      </c>
      <c r="Q1927">
        <v>28</v>
      </c>
      <c r="S1927" s="3">
        <v>48105.166666666664</v>
      </c>
      <c r="W1927" s="3">
        <v>1036.1818910256411</v>
      </c>
      <c r="X1927" s="3">
        <v>598.68287037037032</v>
      </c>
      <c r="Y1927" s="22">
        <v>107.76291666666667</v>
      </c>
      <c r="Z1927" s="32">
        <v>75</v>
      </c>
      <c r="AB1927" s="3">
        <v>0</v>
      </c>
      <c r="AC1927" s="3">
        <v>4460.3751415326506</v>
      </c>
      <c r="AD1927" s="3">
        <f t="shared" si="430"/>
        <v>54383.169486261992</v>
      </c>
      <c r="AE1927" s="3">
        <v>5687.5</v>
      </c>
      <c r="AG1927" s="3">
        <f t="shared" si="431"/>
        <v>60070.669486261992</v>
      </c>
      <c r="AJ1927" s="3">
        <v>7641.968773833004</v>
      </c>
      <c r="AK1927" t="s">
        <v>197</v>
      </c>
      <c r="AL1927" t="s">
        <v>198</v>
      </c>
      <c r="AM1927">
        <v>8.5000000000000006E-2</v>
      </c>
      <c r="AN1927" s="3">
        <f t="shared" si="432"/>
        <v>67712.638260095002</v>
      </c>
      <c r="AO1927" s="3">
        <v>5755.5742521080756</v>
      </c>
      <c r="AP1927" s="3">
        <v>29700</v>
      </c>
      <c r="AQ1927" s="3">
        <v>2524.5</v>
      </c>
      <c r="AR1927" s="3">
        <f t="shared" si="433"/>
        <v>105692.71251220308</v>
      </c>
      <c r="AS1927" s="24">
        <f t="shared" ref="AS1927:AS1990" si="435">+AN1927+AP1927</f>
        <v>97412.638260095002</v>
      </c>
      <c r="AT1927" t="s">
        <v>134</v>
      </c>
      <c r="AU1927" t="s">
        <v>134</v>
      </c>
      <c r="AV1927" t="s">
        <v>135</v>
      </c>
      <c r="AW1927">
        <v>35072</v>
      </c>
      <c r="BE1927">
        <v>1</v>
      </c>
    </row>
    <row r="1928" spans="2:57" x14ac:dyDescent="0.2">
      <c r="C1928" t="s">
        <v>4803</v>
      </c>
      <c r="E1928" t="s">
        <v>1042</v>
      </c>
      <c r="F1928" t="s">
        <v>1043</v>
      </c>
      <c r="G1928" t="s">
        <v>1044</v>
      </c>
      <c r="J1928" t="s">
        <v>4778</v>
      </c>
      <c r="L1928" t="s">
        <v>4667</v>
      </c>
      <c r="M1928" t="s">
        <v>3984</v>
      </c>
      <c r="N1928" t="s">
        <v>4668</v>
      </c>
      <c r="O1928" t="s">
        <v>98</v>
      </c>
      <c r="P1928" t="s">
        <v>4804</v>
      </c>
      <c r="Q1928">
        <v>28</v>
      </c>
      <c r="S1928" s="3">
        <v>62381.749999999993</v>
      </c>
      <c r="W1928" s="3">
        <v>1379.3709935897434</v>
      </c>
      <c r="X1928" s="3">
        <v>796.96990740740739</v>
      </c>
      <c r="Y1928" s="22">
        <v>143.45458333333335</v>
      </c>
      <c r="Z1928" s="32">
        <v>75</v>
      </c>
      <c r="AB1928" s="3">
        <v>0</v>
      </c>
      <c r="AC1928" s="3">
        <v>4460.3751415326506</v>
      </c>
      <c r="AD1928" s="3">
        <f t="shared" si="430"/>
        <v>69236.920625863131</v>
      </c>
      <c r="AE1928" s="3">
        <v>4154.166666666667</v>
      </c>
      <c r="AG1928" s="3">
        <f t="shared" si="431"/>
        <v>73391.087292529803</v>
      </c>
      <c r="AM1928">
        <v>0.05</v>
      </c>
      <c r="AN1928" s="3">
        <f t="shared" si="432"/>
        <v>73391.087292529803</v>
      </c>
      <c r="AO1928" s="3">
        <v>3669.5543646264905</v>
      </c>
      <c r="AP1928" s="3">
        <v>29700</v>
      </c>
      <c r="AQ1928" s="3">
        <v>1485</v>
      </c>
      <c r="AR1928" s="3">
        <f t="shared" si="433"/>
        <v>108245.64165715629</v>
      </c>
      <c r="AS1928" s="24">
        <f t="shared" si="435"/>
        <v>103091.0872925298</v>
      </c>
      <c r="AT1928" t="s">
        <v>134</v>
      </c>
      <c r="AU1928" t="s">
        <v>134</v>
      </c>
      <c r="AV1928" t="s">
        <v>135</v>
      </c>
      <c r="AW1928">
        <v>14411</v>
      </c>
      <c r="BE1928">
        <v>1</v>
      </c>
    </row>
    <row r="1929" spans="2:57" x14ac:dyDescent="0.2">
      <c r="C1929" t="s">
        <v>4803</v>
      </c>
      <c r="E1929" t="s">
        <v>1045</v>
      </c>
      <c r="F1929" t="s">
        <v>1046</v>
      </c>
      <c r="G1929" t="s">
        <v>1047</v>
      </c>
      <c r="J1929" t="s">
        <v>4702</v>
      </c>
      <c r="L1929" t="s">
        <v>4667</v>
      </c>
      <c r="M1929" t="s">
        <v>3984</v>
      </c>
      <c r="N1929" t="s">
        <v>4668</v>
      </c>
      <c r="O1929" t="s">
        <v>98</v>
      </c>
      <c r="P1929" t="s">
        <v>4804</v>
      </c>
      <c r="Q1929">
        <v>28</v>
      </c>
      <c r="S1929" s="3">
        <v>79085.833333333328</v>
      </c>
      <c r="W1929" s="3">
        <v>1780.9094551282051</v>
      </c>
      <c r="X1929" s="3">
        <v>1028.9699074074074</v>
      </c>
      <c r="Y1929" s="22">
        <v>185.21458333333334</v>
      </c>
      <c r="Z1929" s="32">
        <v>75</v>
      </c>
      <c r="AB1929" s="3">
        <v>0</v>
      </c>
      <c r="AC1929" s="3">
        <v>4460.3751415326506</v>
      </c>
      <c r="AD1929" s="3">
        <f t="shared" si="430"/>
        <v>86616.302420734923</v>
      </c>
      <c r="AE1929" s="3">
        <v>4154.166666666667</v>
      </c>
      <c r="AG1929" s="3">
        <f t="shared" si="431"/>
        <v>90770.469087401594</v>
      </c>
      <c r="AM1929">
        <v>0.05</v>
      </c>
      <c r="AN1929" s="3">
        <f t="shared" si="432"/>
        <v>90770.469087401594</v>
      </c>
      <c r="AO1929" s="3">
        <v>4538.5234543700799</v>
      </c>
      <c r="AP1929" s="3">
        <v>29700</v>
      </c>
      <c r="AQ1929" s="3">
        <v>1485</v>
      </c>
      <c r="AR1929" s="3">
        <f t="shared" si="433"/>
        <v>126493.99254177167</v>
      </c>
      <c r="AS1929" s="24">
        <f t="shared" si="435"/>
        <v>120470.46908740159</v>
      </c>
      <c r="AT1929" t="s">
        <v>134</v>
      </c>
      <c r="AU1929" t="s">
        <v>134</v>
      </c>
      <c r="AV1929" t="s">
        <v>135</v>
      </c>
      <c r="AW1929">
        <v>35883</v>
      </c>
      <c r="BE1929">
        <v>1</v>
      </c>
    </row>
    <row r="1930" spans="2:57" x14ac:dyDescent="0.2">
      <c r="C1930" t="s">
        <v>4803</v>
      </c>
      <c r="E1930" t="s">
        <v>1048</v>
      </c>
      <c r="F1930" t="s">
        <v>1049</v>
      </c>
      <c r="G1930" t="s">
        <v>1050</v>
      </c>
      <c r="J1930" t="s">
        <v>4697</v>
      </c>
      <c r="L1930" t="s">
        <v>4616</v>
      </c>
      <c r="M1930" t="s">
        <v>4464</v>
      </c>
      <c r="N1930" t="s">
        <v>4668</v>
      </c>
      <c r="O1930" t="s">
        <v>98</v>
      </c>
      <c r="P1930" t="s">
        <v>4804</v>
      </c>
      <c r="Q1930">
        <v>28</v>
      </c>
      <c r="S1930" s="3">
        <v>102629.83333333333</v>
      </c>
      <c r="U1930" s="3">
        <v>10262.983333333334</v>
      </c>
      <c r="W1930" s="3">
        <v>2467.0633012820513</v>
      </c>
      <c r="X1930" s="3">
        <v>1425.4143518518517</v>
      </c>
      <c r="Y1930" s="22">
        <v>256.57458333333335</v>
      </c>
      <c r="Z1930" s="32">
        <v>75</v>
      </c>
      <c r="AB1930" s="3">
        <v>0</v>
      </c>
      <c r="AC1930" s="3">
        <v>4460.3751415326506</v>
      </c>
      <c r="AD1930" s="3">
        <f t="shared" si="430"/>
        <v>121577.24404466656</v>
      </c>
      <c r="AE1930" s="3">
        <v>12402.5</v>
      </c>
      <c r="AG1930" s="3">
        <f t="shared" si="431"/>
        <v>133979.74404466656</v>
      </c>
      <c r="AM1930">
        <v>0.05</v>
      </c>
      <c r="AN1930" s="3">
        <f t="shared" si="432"/>
        <v>133979.74404466656</v>
      </c>
      <c r="AO1930" s="3">
        <v>6698.9872022333284</v>
      </c>
      <c r="AP1930" s="3">
        <v>29700</v>
      </c>
      <c r="AQ1930" s="3">
        <v>1485</v>
      </c>
      <c r="AR1930" s="3">
        <f t="shared" si="433"/>
        <v>171863.73124689987</v>
      </c>
      <c r="AS1930" s="24">
        <f t="shared" si="435"/>
        <v>163679.74404466656</v>
      </c>
      <c r="AT1930" t="s">
        <v>4725</v>
      </c>
      <c r="AU1930" t="s">
        <v>174</v>
      </c>
      <c r="AV1930" t="s">
        <v>174</v>
      </c>
      <c r="AW1930" t="s">
        <v>4693</v>
      </c>
      <c r="BE1930">
        <v>1</v>
      </c>
    </row>
    <row r="1931" spans="2:57" x14ac:dyDescent="0.2">
      <c r="B1931">
        <f>+COUNTIF(F1931:F5089,F1931)</f>
        <v>1</v>
      </c>
      <c r="C1931" t="s">
        <v>4803</v>
      </c>
      <c r="E1931" t="s">
        <v>1051</v>
      </c>
      <c r="F1931" t="s">
        <v>1052</v>
      </c>
      <c r="G1931" t="s">
        <v>1053</v>
      </c>
      <c r="J1931" t="s">
        <v>4702</v>
      </c>
      <c r="L1931" t="s">
        <v>4703</v>
      </c>
      <c r="M1931" t="s">
        <v>293</v>
      </c>
      <c r="N1931" t="s">
        <v>4668</v>
      </c>
      <c r="O1931" t="s">
        <v>98</v>
      </c>
      <c r="P1931" t="s">
        <v>4804</v>
      </c>
      <c r="Q1931">
        <v>28</v>
      </c>
      <c r="S1931" s="3">
        <v>71537.666666666672</v>
      </c>
      <c r="W1931" s="3">
        <v>1599.4631410256409</v>
      </c>
      <c r="X1931" s="3">
        <v>924.13425925925935</v>
      </c>
      <c r="Y1931" s="22">
        <v>166.34416666666669</v>
      </c>
      <c r="Z1931" s="32">
        <v>75</v>
      </c>
      <c r="AB1931" s="3">
        <v>0</v>
      </c>
      <c r="AC1931" s="3">
        <v>4460.3751415326506</v>
      </c>
      <c r="AD1931" s="3">
        <f t="shared" si="430"/>
        <v>78762.983375150885</v>
      </c>
      <c r="AE1931" s="3">
        <v>5687.5</v>
      </c>
      <c r="AG1931" s="3">
        <f t="shared" si="431"/>
        <v>84450.483375150885</v>
      </c>
      <c r="AJ1931" s="3">
        <v>6263.2559860715419</v>
      </c>
      <c r="AK1931" t="s">
        <v>229</v>
      </c>
      <c r="AL1931" t="s">
        <v>230</v>
      </c>
      <c r="AM1931">
        <v>8.5000000000000006E-2</v>
      </c>
      <c r="AN1931" s="3">
        <f t="shared" si="432"/>
        <v>90713.739361222426</v>
      </c>
      <c r="AO1931" s="3">
        <v>7710.667845703907</v>
      </c>
      <c r="AP1931" s="3">
        <v>29700</v>
      </c>
      <c r="AQ1931" s="3">
        <v>2524.5</v>
      </c>
      <c r="AR1931" s="3">
        <f t="shared" si="433"/>
        <v>130648.90720692633</v>
      </c>
      <c r="AS1931" s="24">
        <f t="shared" si="435"/>
        <v>120413.73936122243</v>
      </c>
      <c r="AT1931" t="s">
        <v>141</v>
      </c>
      <c r="AU1931" t="s">
        <v>141</v>
      </c>
      <c r="AV1931" t="s">
        <v>142</v>
      </c>
      <c r="AW1931">
        <v>1232</v>
      </c>
      <c r="BE1931">
        <v>1</v>
      </c>
    </row>
    <row r="1932" spans="2:57" x14ac:dyDescent="0.2">
      <c r="C1932" t="s">
        <v>4803</v>
      </c>
      <c r="E1932" t="s">
        <v>1054</v>
      </c>
      <c r="F1932" t="s">
        <v>1055</v>
      </c>
      <c r="G1932" t="s">
        <v>1056</v>
      </c>
      <c r="J1932" t="s">
        <v>4778</v>
      </c>
      <c r="L1932" t="s">
        <v>4616</v>
      </c>
      <c r="M1932" t="s">
        <v>4464</v>
      </c>
      <c r="N1932" t="s">
        <v>4668</v>
      </c>
      <c r="O1932" t="s">
        <v>98</v>
      </c>
      <c r="P1932" t="s">
        <v>4804</v>
      </c>
      <c r="Q1932">
        <v>28</v>
      </c>
      <c r="S1932" s="3">
        <v>35572.166666666664</v>
      </c>
      <c r="W1932" s="3">
        <v>1010.0961538461538</v>
      </c>
      <c r="X1932" s="3">
        <v>583.6111111111112</v>
      </c>
      <c r="Y1932" s="22">
        <v>105.05</v>
      </c>
      <c r="Z1932" s="32">
        <v>75</v>
      </c>
      <c r="AB1932" s="3">
        <v>3073.4042881502974</v>
      </c>
      <c r="AC1932" s="3">
        <v>4460.3751415326506</v>
      </c>
      <c r="AD1932" s="3">
        <f t="shared" si="430"/>
        <v>44879.703361306878</v>
      </c>
      <c r="AE1932" s="3">
        <v>12402.5</v>
      </c>
      <c r="AG1932" s="3">
        <f t="shared" si="431"/>
        <v>57282.203361306878</v>
      </c>
      <c r="AJ1932" s="3">
        <v>33281</v>
      </c>
      <c r="AK1932" t="s">
        <v>132</v>
      </c>
      <c r="AL1932" t="s">
        <v>133</v>
      </c>
      <c r="AM1932">
        <v>0.05</v>
      </c>
      <c r="AN1932" s="3">
        <f t="shared" si="432"/>
        <v>90563.203361306878</v>
      </c>
      <c r="AO1932" s="3">
        <v>4528.1601680653439</v>
      </c>
      <c r="AP1932" s="3">
        <v>29700</v>
      </c>
      <c r="AQ1932" s="3">
        <v>1485</v>
      </c>
      <c r="AR1932" s="3">
        <f t="shared" si="433"/>
        <v>126276.36352937222</v>
      </c>
      <c r="AS1932" s="24">
        <f t="shared" si="435"/>
        <v>120263.20336130688</v>
      </c>
      <c r="AT1932" t="s">
        <v>4725</v>
      </c>
      <c r="AU1932" t="s">
        <v>174</v>
      </c>
      <c r="AV1932" t="s">
        <v>174</v>
      </c>
      <c r="AW1932" t="s">
        <v>4693</v>
      </c>
      <c r="BE1932">
        <v>1</v>
      </c>
    </row>
    <row r="1933" spans="2:57" x14ac:dyDescent="0.2">
      <c r="C1933" t="s">
        <v>4803</v>
      </c>
      <c r="E1933" t="s">
        <v>1057</v>
      </c>
      <c r="F1933" t="s">
        <v>1058</v>
      </c>
      <c r="G1933" t="s">
        <v>1059</v>
      </c>
      <c r="J1933" t="s">
        <v>4702</v>
      </c>
      <c r="L1933" t="s">
        <v>4667</v>
      </c>
      <c r="M1933" t="s">
        <v>293</v>
      </c>
      <c r="N1933" t="s">
        <v>4668</v>
      </c>
      <c r="O1933" t="s">
        <v>98</v>
      </c>
      <c r="P1933" t="s">
        <v>4804</v>
      </c>
      <c r="Q1933">
        <v>28</v>
      </c>
      <c r="S1933" s="3">
        <v>115044.5</v>
      </c>
      <c r="W1933" s="3">
        <v>2645.3004807692309</v>
      </c>
      <c r="X1933" s="3">
        <v>1528.3958333333333</v>
      </c>
      <c r="Y1933" s="22">
        <v>275.11124999999998</v>
      </c>
      <c r="Z1933" s="32">
        <v>75</v>
      </c>
      <c r="AB1933" s="3">
        <v>0</v>
      </c>
      <c r="AC1933" s="3">
        <v>4460.3751415326506</v>
      </c>
      <c r="AD1933" s="3">
        <f t="shared" si="430"/>
        <v>124028.68270563522</v>
      </c>
      <c r="AE1933" s="3">
        <v>4154.166666666667</v>
      </c>
      <c r="AG1933" s="3">
        <f t="shared" si="431"/>
        <v>128182.84937230189</v>
      </c>
      <c r="AJ1933" s="3">
        <v>4671.4236268028844</v>
      </c>
      <c r="AK1933" t="s">
        <v>166</v>
      </c>
      <c r="AL1933" t="s">
        <v>165</v>
      </c>
      <c r="AM1933">
        <v>0.05</v>
      </c>
      <c r="AN1933" s="3">
        <f t="shared" si="432"/>
        <v>132854.27299910478</v>
      </c>
      <c r="AO1933" s="3">
        <v>6642.7136499552398</v>
      </c>
      <c r="AP1933" s="3">
        <v>29700</v>
      </c>
      <c r="AQ1933" s="3">
        <v>1485</v>
      </c>
      <c r="AR1933" s="3">
        <f t="shared" si="433"/>
        <v>170681.98664906001</v>
      </c>
      <c r="AS1933" s="24">
        <f t="shared" si="435"/>
        <v>162554.27299910478</v>
      </c>
      <c r="AT1933" t="s">
        <v>1010</v>
      </c>
      <c r="AU1933" t="s">
        <v>1010</v>
      </c>
      <c r="AV1933" t="s">
        <v>1011</v>
      </c>
      <c r="AW1933" t="s">
        <v>4863</v>
      </c>
      <c r="BE1933">
        <v>1</v>
      </c>
    </row>
    <row r="1934" spans="2:57" x14ac:dyDescent="0.2">
      <c r="C1934" t="s">
        <v>4803</v>
      </c>
      <c r="E1934" t="s">
        <v>1060</v>
      </c>
      <c r="F1934" t="s">
        <v>1061</v>
      </c>
      <c r="G1934" t="s">
        <v>1062</v>
      </c>
      <c r="J1934" t="s">
        <v>4708</v>
      </c>
      <c r="L1934" t="s">
        <v>4667</v>
      </c>
      <c r="M1934" t="s">
        <v>3984</v>
      </c>
      <c r="N1934" t="s">
        <v>4668</v>
      </c>
      <c r="O1934" t="s">
        <v>98</v>
      </c>
      <c r="P1934" t="s">
        <v>4804</v>
      </c>
      <c r="Q1934">
        <v>28</v>
      </c>
      <c r="S1934" s="3">
        <v>54338.25</v>
      </c>
      <c r="W1934" s="3">
        <v>1186.0176282051282</v>
      </c>
      <c r="X1934" s="3">
        <v>685.25462962962968</v>
      </c>
      <c r="Y1934" s="22">
        <v>123.34583333333335</v>
      </c>
      <c r="Z1934" s="32">
        <v>75</v>
      </c>
      <c r="AB1934" s="3">
        <v>3032.4255643082934</v>
      </c>
      <c r="AC1934" s="3">
        <v>4460.3751415326506</v>
      </c>
      <c r="AD1934" s="3">
        <f t="shared" si="430"/>
        <v>63900.668797009028</v>
      </c>
      <c r="AE1934" s="3">
        <v>4154.166666666667</v>
      </c>
      <c r="AG1934" s="3">
        <f t="shared" si="431"/>
        <v>68054.835463675699</v>
      </c>
      <c r="AM1934">
        <v>0.05</v>
      </c>
      <c r="AN1934" s="3">
        <f t="shared" si="432"/>
        <v>68054.835463675699</v>
      </c>
      <c r="AO1934" s="3">
        <v>3402.741773183785</v>
      </c>
      <c r="AP1934" s="3">
        <v>29700</v>
      </c>
      <c r="AQ1934" s="3">
        <v>1485</v>
      </c>
      <c r="AR1934" s="3">
        <f t="shared" si="433"/>
        <v>102642.57723685948</v>
      </c>
      <c r="AS1934" s="24">
        <f t="shared" si="435"/>
        <v>97754.835463675699</v>
      </c>
      <c r="AT1934" t="s">
        <v>134</v>
      </c>
      <c r="AU1934" t="s">
        <v>134</v>
      </c>
      <c r="AV1934" t="s">
        <v>135</v>
      </c>
      <c r="AW1934">
        <v>35879</v>
      </c>
      <c r="BE1934">
        <v>1</v>
      </c>
    </row>
    <row r="1935" spans="2:57" x14ac:dyDescent="0.2">
      <c r="B1935">
        <f>+COUNTIF(F1935:F5093,F1935)</f>
        <v>1</v>
      </c>
      <c r="C1935" t="s">
        <v>4803</v>
      </c>
      <c r="E1935" t="s">
        <v>1063</v>
      </c>
      <c r="F1935" t="s">
        <v>1064</v>
      </c>
      <c r="G1935" t="s">
        <v>1065</v>
      </c>
      <c r="J1935" t="s">
        <v>4778</v>
      </c>
      <c r="L1935" t="s">
        <v>4667</v>
      </c>
      <c r="M1935" t="s">
        <v>3984</v>
      </c>
      <c r="N1935" t="s">
        <v>4668</v>
      </c>
      <c r="O1935" t="s">
        <v>98</v>
      </c>
      <c r="P1935" t="s">
        <v>4804</v>
      </c>
      <c r="Q1935">
        <v>28</v>
      </c>
      <c r="S1935" s="3">
        <v>57185.75</v>
      </c>
      <c r="W1935" s="3">
        <v>1254.4671474358972</v>
      </c>
      <c r="X1935" s="3">
        <v>724.80324074074076</v>
      </c>
      <c r="Y1935" s="22">
        <v>130.46458333333334</v>
      </c>
      <c r="Z1935" s="32">
        <v>75</v>
      </c>
      <c r="AB1935" s="3">
        <v>0</v>
      </c>
      <c r="AC1935" s="3">
        <v>4460.3751415326506</v>
      </c>
      <c r="AD1935" s="3">
        <f t="shared" si="430"/>
        <v>63830.860113042618</v>
      </c>
      <c r="AE1935" s="3">
        <v>4154.166666666667</v>
      </c>
      <c r="AG1935" s="3">
        <f t="shared" si="431"/>
        <v>67985.026779709282</v>
      </c>
      <c r="AM1935">
        <v>0.05</v>
      </c>
      <c r="AN1935" s="3">
        <f t="shared" si="432"/>
        <v>67985.026779709282</v>
      </c>
      <c r="AO1935" s="3">
        <v>3399.2513389854644</v>
      </c>
      <c r="AP1935" s="3">
        <v>29700</v>
      </c>
      <c r="AQ1935" s="3">
        <v>1485</v>
      </c>
      <c r="AR1935" s="3">
        <f t="shared" si="433"/>
        <v>102569.27811869474</v>
      </c>
      <c r="AS1935" s="24">
        <f t="shared" si="435"/>
        <v>97685.026779709282</v>
      </c>
      <c r="AT1935" t="s">
        <v>141</v>
      </c>
      <c r="AU1935" t="s">
        <v>141</v>
      </c>
      <c r="AV1935" t="s">
        <v>142</v>
      </c>
      <c r="AW1935">
        <v>5151</v>
      </c>
      <c r="BE1935">
        <v>1</v>
      </c>
    </row>
    <row r="1936" spans="2:57" x14ac:dyDescent="0.2">
      <c r="C1936" t="s">
        <v>4803</v>
      </c>
      <c r="E1936" t="s">
        <v>1066</v>
      </c>
      <c r="F1936" t="s">
        <v>1067</v>
      </c>
      <c r="G1936" t="s">
        <v>1068</v>
      </c>
      <c r="J1936" t="s">
        <v>4702</v>
      </c>
      <c r="L1936" t="s">
        <v>4691</v>
      </c>
      <c r="M1936" t="s">
        <v>4444</v>
      </c>
      <c r="N1936" t="s">
        <v>4668</v>
      </c>
      <c r="O1936" t="s">
        <v>98</v>
      </c>
      <c r="P1936" t="s">
        <v>4804</v>
      </c>
      <c r="Q1936">
        <v>28</v>
      </c>
      <c r="S1936" s="3">
        <v>88840.75</v>
      </c>
      <c r="W1936" s="3">
        <v>2135.5969551282055</v>
      </c>
      <c r="X1936" s="3">
        <v>1233.900462962963</v>
      </c>
      <c r="Y1936" s="22">
        <v>222.10208333333333</v>
      </c>
      <c r="Z1936" s="32">
        <v>75</v>
      </c>
      <c r="AB1936" s="3">
        <v>0</v>
      </c>
      <c r="AC1936" s="3">
        <v>4460.3751415326506</v>
      </c>
      <c r="AD1936" s="3">
        <f t="shared" si="430"/>
        <v>96967.724642957153</v>
      </c>
      <c r="AE1936" s="3">
        <v>7046.666666666667</v>
      </c>
      <c r="AG1936" s="3">
        <f t="shared" si="431"/>
        <v>104014.39130962382</v>
      </c>
      <c r="AM1936">
        <v>0.1</v>
      </c>
      <c r="AN1936" s="3">
        <f t="shared" si="432"/>
        <v>104014.39130962382</v>
      </c>
      <c r="AO1936" s="3">
        <v>10401.439130962382</v>
      </c>
      <c r="AP1936" s="3">
        <v>29700</v>
      </c>
      <c r="AQ1936" s="3">
        <v>2970</v>
      </c>
      <c r="AR1936" s="3">
        <f t="shared" si="433"/>
        <v>147085.8304405862</v>
      </c>
      <c r="AS1936" s="24">
        <f t="shared" si="435"/>
        <v>133714.39130962384</v>
      </c>
      <c r="AT1936" t="s">
        <v>632</v>
      </c>
      <c r="AU1936" t="s">
        <v>632</v>
      </c>
      <c r="AV1936" t="s">
        <v>633</v>
      </c>
      <c r="AW1936" t="s">
        <v>4862</v>
      </c>
      <c r="BE1936">
        <v>1</v>
      </c>
    </row>
    <row r="1937" spans="2:57" x14ac:dyDescent="0.2">
      <c r="B1937">
        <f>+COUNTIF(F1937:F5095,F1937)</f>
        <v>1</v>
      </c>
      <c r="C1937" t="s">
        <v>4803</v>
      </c>
      <c r="E1937" t="s">
        <v>1069</v>
      </c>
      <c r="F1937" t="s">
        <v>1070</v>
      </c>
      <c r="G1937" t="s">
        <v>1071</v>
      </c>
      <c r="J1937" t="s">
        <v>4697</v>
      </c>
      <c r="L1937" t="s">
        <v>4703</v>
      </c>
      <c r="M1937" t="s">
        <v>293</v>
      </c>
      <c r="N1937" t="s">
        <v>4668</v>
      </c>
      <c r="O1937" t="s">
        <v>98</v>
      </c>
      <c r="P1937" t="s">
        <v>4804</v>
      </c>
      <c r="Q1937">
        <v>28</v>
      </c>
      <c r="S1937" s="3">
        <v>151530.75</v>
      </c>
      <c r="W1937" s="3">
        <v>3522.3758012820513</v>
      </c>
      <c r="X1937" s="3">
        <v>2035.1504629629633</v>
      </c>
      <c r="Y1937" s="22">
        <v>366.32708333333335</v>
      </c>
      <c r="Z1937" s="32">
        <v>75</v>
      </c>
      <c r="AB1937" s="3">
        <v>0</v>
      </c>
      <c r="AC1937" s="3">
        <v>4460.3751415326506</v>
      </c>
      <c r="AD1937" s="3">
        <f t="shared" si="430"/>
        <v>161989.978489111</v>
      </c>
      <c r="AE1937" s="3">
        <v>5687.5</v>
      </c>
      <c r="AG1937" s="3">
        <f t="shared" si="431"/>
        <v>167677.478489111</v>
      </c>
      <c r="AJ1937" s="3">
        <v>6107.1873780099913</v>
      </c>
      <c r="AK1937" t="s">
        <v>266</v>
      </c>
      <c r="AL1937" t="s">
        <v>267</v>
      </c>
      <c r="AM1937">
        <v>8.5000000000000006E-2</v>
      </c>
      <c r="AN1937" s="3">
        <f t="shared" si="432"/>
        <v>173784.66586712099</v>
      </c>
      <c r="AO1937" s="3">
        <v>14771.696598705284</v>
      </c>
      <c r="AP1937" s="3">
        <v>29700</v>
      </c>
      <c r="AQ1937" s="3">
        <v>2524.5</v>
      </c>
      <c r="AR1937" s="3">
        <f t="shared" si="433"/>
        <v>220780.86246582627</v>
      </c>
      <c r="AS1937" s="24">
        <f t="shared" si="435"/>
        <v>203484.66586712099</v>
      </c>
      <c r="AT1937" t="s">
        <v>141</v>
      </c>
      <c r="AU1937" t="s">
        <v>141</v>
      </c>
      <c r="AV1937" t="s">
        <v>142</v>
      </c>
      <c r="AW1937">
        <v>5030</v>
      </c>
      <c r="BE1937">
        <v>1</v>
      </c>
    </row>
    <row r="1938" spans="2:57" x14ac:dyDescent="0.2">
      <c r="C1938" t="s">
        <v>4803</v>
      </c>
      <c r="E1938" t="s">
        <v>1072</v>
      </c>
      <c r="F1938" t="s">
        <v>1073</v>
      </c>
      <c r="G1938" t="s">
        <v>1074</v>
      </c>
      <c r="J1938" t="s">
        <v>4678</v>
      </c>
      <c r="L1938" t="s">
        <v>4703</v>
      </c>
      <c r="M1938" t="s">
        <v>293</v>
      </c>
      <c r="N1938" t="s">
        <v>4668</v>
      </c>
      <c r="O1938" t="s">
        <v>98</v>
      </c>
      <c r="P1938" t="s">
        <v>4804</v>
      </c>
      <c r="Q1938">
        <v>28</v>
      </c>
      <c r="S1938" s="3">
        <v>133960.58333333334</v>
      </c>
      <c r="W1938" s="3">
        <v>3100.0160256410254</v>
      </c>
      <c r="X1938" s="3">
        <v>1791.1203703703707</v>
      </c>
      <c r="Y1938" s="22">
        <v>322.4016666666667</v>
      </c>
      <c r="Z1938" s="32">
        <v>75</v>
      </c>
      <c r="AB1938" s="3">
        <v>0</v>
      </c>
      <c r="AC1938" s="3">
        <v>4460.3751415326506</v>
      </c>
      <c r="AD1938" s="3">
        <f t="shared" si="430"/>
        <v>143709.49653754407</v>
      </c>
      <c r="AE1938" s="3">
        <v>5687.5</v>
      </c>
      <c r="AG1938" s="3">
        <f t="shared" si="431"/>
        <v>149396.99653754407</v>
      </c>
      <c r="AJ1938" s="3">
        <v>28163.84865133233</v>
      </c>
      <c r="AK1938" t="s">
        <v>529</v>
      </c>
      <c r="AL1938" t="s">
        <v>530</v>
      </c>
      <c r="AM1938">
        <v>8.5000000000000006E-2</v>
      </c>
      <c r="AN1938" s="3">
        <f t="shared" si="432"/>
        <v>177560.84518887638</v>
      </c>
      <c r="AO1938" s="3">
        <v>15092.671841054493</v>
      </c>
      <c r="AP1938" s="3">
        <v>29700</v>
      </c>
      <c r="AQ1938" s="3">
        <v>2524.5</v>
      </c>
      <c r="AR1938" s="3">
        <f t="shared" si="433"/>
        <v>224878.01702993087</v>
      </c>
      <c r="AS1938" s="24">
        <f t="shared" si="435"/>
        <v>207260.84518887638</v>
      </c>
      <c r="AT1938" t="s">
        <v>134</v>
      </c>
      <c r="AU1938" t="s">
        <v>134</v>
      </c>
      <c r="AV1938" t="s">
        <v>135</v>
      </c>
      <c r="AW1938">
        <v>90030</v>
      </c>
      <c r="BE1938">
        <v>1</v>
      </c>
    </row>
    <row r="1939" spans="2:57" x14ac:dyDescent="0.2">
      <c r="B1939">
        <f>+COUNTIF(F1939:F5097,F1939)</f>
        <v>1</v>
      </c>
      <c r="C1939" t="s">
        <v>4803</v>
      </c>
      <c r="E1939" t="s">
        <v>1075</v>
      </c>
      <c r="F1939" t="s">
        <v>1076</v>
      </c>
      <c r="G1939" t="s">
        <v>1077</v>
      </c>
      <c r="J1939" t="s">
        <v>4708</v>
      </c>
      <c r="L1939" t="s">
        <v>4667</v>
      </c>
      <c r="M1939" t="s">
        <v>3984</v>
      </c>
      <c r="N1939" t="s">
        <v>4668</v>
      </c>
      <c r="O1939" t="s">
        <v>98</v>
      </c>
      <c r="P1939" t="s">
        <v>4804</v>
      </c>
      <c r="Q1939">
        <v>28</v>
      </c>
      <c r="S1939" s="3">
        <v>71144.583333333328</v>
      </c>
      <c r="W1939" s="3">
        <v>1710.2083333333333</v>
      </c>
      <c r="X1939" s="3">
        <v>988.12037037037044</v>
      </c>
      <c r="Y1939" s="22">
        <v>177.86166666666668</v>
      </c>
      <c r="Z1939" s="32">
        <v>75</v>
      </c>
      <c r="AB1939" s="3">
        <v>0</v>
      </c>
      <c r="AC1939" s="3">
        <v>4460.3751415326506</v>
      </c>
      <c r="AD1939" s="3">
        <f t="shared" si="430"/>
        <v>78556.148845236341</v>
      </c>
      <c r="AE1939" s="3">
        <v>4154.166666666667</v>
      </c>
      <c r="AG1939" s="3">
        <f t="shared" si="431"/>
        <v>82710.315511903013</v>
      </c>
      <c r="AM1939">
        <v>0.05</v>
      </c>
      <c r="AN1939" s="3">
        <f t="shared" si="432"/>
        <v>82710.315511903013</v>
      </c>
      <c r="AO1939" s="3">
        <v>4135.5157755951504</v>
      </c>
      <c r="AP1939" s="3">
        <v>29700</v>
      </c>
      <c r="AQ1939" s="3">
        <v>1485</v>
      </c>
      <c r="AR1939" s="3">
        <f t="shared" si="433"/>
        <v>118030.83128749816</v>
      </c>
      <c r="AS1939" s="24">
        <f t="shared" si="435"/>
        <v>112410.31551190301</v>
      </c>
      <c r="AT1939" t="s">
        <v>141</v>
      </c>
      <c r="AU1939" t="s">
        <v>141</v>
      </c>
      <c r="AV1939" t="s">
        <v>142</v>
      </c>
      <c r="AW1939">
        <v>2633</v>
      </c>
      <c r="BE1939">
        <v>1</v>
      </c>
    </row>
    <row r="1940" spans="2:57" x14ac:dyDescent="0.2">
      <c r="C1940" t="s">
        <v>4803</v>
      </c>
      <c r="E1940" t="s">
        <v>1078</v>
      </c>
      <c r="F1940" t="s">
        <v>1079</v>
      </c>
      <c r="G1940" t="s">
        <v>1080</v>
      </c>
      <c r="J1940" t="s">
        <v>4702</v>
      </c>
      <c r="L1940" t="s">
        <v>4703</v>
      </c>
      <c r="M1940" t="s">
        <v>293</v>
      </c>
      <c r="N1940" t="s">
        <v>4668</v>
      </c>
      <c r="O1940" t="s">
        <v>98</v>
      </c>
      <c r="P1940" t="s">
        <v>4804</v>
      </c>
      <c r="Q1940">
        <v>28</v>
      </c>
      <c r="S1940" s="3">
        <v>111974.41666666667</v>
      </c>
      <c r="W1940" s="3">
        <v>2571.5024038461538</v>
      </c>
      <c r="X1940" s="3">
        <v>1485.7569444444446</v>
      </c>
      <c r="Y1940" s="22">
        <v>267.43625000000003</v>
      </c>
      <c r="Z1940" s="32">
        <v>75</v>
      </c>
      <c r="AB1940" s="3">
        <v>0</v>
      </c>
      <c r="AC1940" s="3">
        <v>4460.3751415326506</v>
      </c>
      <c r="AD1940" s="3">
        <f t="shared" si="430"/>
        <v>120834.48740648992</v>
      </c>
      <c r="AE1940" s="3">
        <v>5687.5</v>
      </c>
      <c r="AG1940" s="3">
        <f t="shared" si="431"/>
        <v>126521.98740648992</v>
      </c>
      <c r="AJ1940" s="3">
        <v>6263.2559860715419</v>
      </c>
      <c r="AK1940" t="s">
        <v>229</v>
      </c>
      <c r="AL1940" t="s">
        <v>230</v>
      </c>
      <c r="AM1940">
        <v>8.5000000000000006E-2</v>
      </c>
      <c r="AN1940" s="3">
        <f t="shared" si="432"/>
        <v>132785.24339256148</v>
      </c>
      <c r="AO1940" s="3">
        <v>11286.745688367726</v>
      </c>
      <c r="AP1940" s="3">
        <v>29700</v>
      </c>
      <c r="AQ1940" s="3">
        <v>2524.5</v>
      </c>
      <c r="AR1940" s="3">
        <f t="shared" si="433"/>
        <v>176296.4890809292</v>
      </c>
      <c r="AS1940" s="24">
        <f t="shared" si="435"/>
        <v>162485.24339256148</v>
      </c>
      <c r="AT1940" t="s">
        <v>632</v>
      </c>
      <c r="AU1940" t="s">
        <v>632</v>
      </c>
      <c r="AV1940" t="s">
        <v>633</v>
      </c>
      <c r="AW1940" t="s">
        <v>4850</v>
      </c>
      <c r="BE1940">
        <v>1</v>
      </c>
    </row>
    <row r="1941" spans="2:57" x14ac:dyDescent="0.2">
      <c r="C1941" t="s">
        <v>4803</v>
      </c>
      <c r="E1941" t="s">
        <v>1081</v>
      </c>
      <c r="F1941" t="s">
        <v>1082</v>
      </c>
      <c r="G1941" t="s">
        <v>1083</v>
      </c>
      <c r="J1941" t="s">
        <v>4678</v>
      </c>
      <c r="L1941" t="s">
        <v>4691</v>
      </c>
      <c r="M1941" t="s">
        <v>4444</v>
      </c>
      <c r="N1941" t="s">
        <v>4668</v>
      </c>
      <c r="O1941" t="s">
        <v>98</v>
      </c>
      <c r="P1941" t="s">
        <v>4804</v>
      </c>
      <c r="Q1941">
        <v>28</v>
      </c>
      <c r="S1941" s="3">
        <v>189537.91666666666</v>
      </c>
      <c r="W1941" s="3">
        <v>4556.2019230769229</v>
      </c>
      <c r="X1941" s="3">
        <v>2632.4722222222222</v>
      </c>
      <c r="Y1941" s="22">
        <v>473.84500000000003</v>
      </c>
      <c r="Z1941" s="32">
        <v>75</v>
      </c>
      <c r="AB1941" s="3">
        <v>0</v>
      </c>
      <c r="AC1941" s="3">
        <v>4460.3751415326506</v>
      </c>
      <c r="AD1941" s="3">
        <f t="shared" si="430"/>
        <v>201735.81095349847</v>
      </c>
      <c r="AE1941" s="3">
        <v>7046.666666666667</v>
      </c>
      <c r="AG1941" s="3">
        <f t="shared" si="431"/>
        <v>208782.47762016513</v>
      </c>
      <c r="AM1941">
        <v>0.1</v>
      </c>
      <c r="AN1941" s="3">
        <f t="shared" si="432"/>
        <v>208782.47762016513</v>
      </c>
      <c r="AO1941" s="3">
        <v>20878.247762016515</v>
      </c>
      <c r="AP1941" s="3">
        <v>29700</v>
      </c>
      <c r="AQ1941" s="3">
        <v>2970</v>
      </c>
      <c r="AR1941" s="3">
        <f t="shared" si="433"/>
        <v>262330.72538218164</v>
      </c>
      <c r="AS1941" s="24">
        <f t="shared" si="435"/>
        <v>238482.47762016513</v>
      </c>
      <c r="AT1941" t="s">
        <v>632</v>
      </c>
      <c r="AU1941" t="s">
        <v>632</v>
      </c>
      <c r="AV1941" t="s">
        <v>633</v>
      </c>
      <c r="AW1941" t="s">
        <v>4864</v>
      </c>
      <c r="BE1941">
        <v>1</v>
      </c>
    </row>
    <row r="1942" spans="2:57" x14ac:dyDescent="0.2">
      <c r="C1942" t="s">
        <v>4803</v>
      </c>
      <c r="E1942" t="s">
        <v>1084</v>
      </c>
      <c r="F1942" t="s">
        <v>1085</v>
      </c>
      <c r="G1942" t="s">
        <v>1086</v>
      </c>
      <c r="J1942" t="s">
        <v>4678</v>
      </c>
      <c r="L1942" t="s">
        <v>4691</v>
      </c>
      <c r="M1942" t="s">
        <v>4444</v>
      </c>
      <c r="N1942" t="s">
        <v>4668</v>
      </c>
      <c r="O1942" t="s">
        <v>98</v>
      </c>
      <c r="P1942" t="s">
        <v>4804</v>
      </c>
      <c r="Q1942">
        <v>28</v>
      </c>
      <c r="S1942" s="3">
        <v>159569.66666666666</v>
      </c>
      <c r="W1942" s="3">
        <v>3835.8092948717949</v>
      </c>
      <c r="X1942" s="3">
        <v>2216.2453703703704</v>
      </c>
      <c r="Y1942" s="22">
        <v>398.92416666666668</v>
      </c>
      <c r="Z1942" s="32">
        <v>75</v>
      </c>
      <c r="AB1942" s="3">
        <v>0</v>
      </c>
      <c r="AC1942" s="3">
        <v>4460.3751415326506</v>
      </c>
      <c r="AD1942" s="3">
        <f t="shared" si="430"/>
        <v>170556.02064010812</v>
      </c>
      <c r="AE1942" s="3">
        <v>7046.666666666667</v>
      </c>
      <c r="AG1942" s="3">
        <f t="shared" si="431"/>
        <v>177602.68730677478</v>
      </c>
      <c r="AM1942">
        <v>0.1</v>
      </c>
      <c r="AN1942" s="3">
        <f t="shared" si="432"/>
        <v>177602.68730677478</v>
      </c>
      <c r="AO1942" s="3">
        <v>17760.268730677479</v>
      </c>
      <c r="AP1942" s="3">
        <v>29700</v>
      </c>
      <c r="AQ1942" s="3">
        <v>2970</v>
      </c>
      <c r="AR1942" s="3">
        <f t="shared" si="433"/>
        <v>228032.95603745227</v>
      </c>
      <c r="AS1942" s="24">
        <f t="shared" si="435"/>
        <v>207302.68730677478</v>
      </c>
      <c r="AT1942" t="s">
        <v>632</v>
      </c>
      <c r="AU1942" t="s">
        <v>632</v>
      </c>
      <c r="AV1942" t="s">
        <v>633</v>
      </c>
      <c r="AW1942" t="s">
        <v>4862</v>
      </c>
      <c r="BE1942">
        <v>1</v>
      </c>
    </row>
    <row r="1943" spans="2:57" x14ac:dyDescent="0.2">
      <c r="C1943" t="s">
        <v>4803</v>
      </c>
      <c r="E1943" t="s">
        <v>1087</v>
      </c>
      <c r="F1943" t="s">
        <v>1088</v>
      </c>
      <c r="G1943" t="s">
        <v>1089</v>
      </c>
      <c r="J1943" t="s">
        <v>4778</v>
      </c>
      <c r="L1943" t="s">
        <v>4667</v>
      </c>
      <c r="M1943" t="s">
        <v>3984</v>
      </c>
      <c r="N1943" t="s">
        <v>4668</v>
      </c>
      <c r="O1943" t="s">
        <v>98</v>
      </c>
      <c r="P1943" t="s">
        <v>4804</v>
      </c>
      <c r="Q1943">
        <v>28</v>
      </c>
      <c r="S1943" s="3">
        <v>54132.583333333336</v>
      </c>
      <c r="W1943" s="3">
        <v>1181.073717948718</v>
      </c>
      <c r="X1943" s="3">
        <v>682.39814814814815</v>
      </c>
      <c r="Y1943" s="22">
        <v>122.83166666666666</v>
      </c>
      <c r="Z1943" s="32">
        <v>75</v>
      </c>
      <c r="AB1943" s="3">
        <v>0</v>
      </c>
      <c r="AC1943" s="3">
        <v>4460.3751415326506</v>
      </c>
      <c r="AD1943" s="3">
        <f t="shared" si="430"/>
        <v>60654.262007629513</v>
      </c>
      <c r="AE1943" s="3">
        <v>4154.166666666667</v>
      </c>
      <c r="AG1943" s="3">
        <f t="shared" si="431"/>
        <v>64808.428674296178</v>
      </c>
      <c r="AM1943">
        <v>0.05</v>
      </c>
      <c r="AN1943" s="3">
        <f t="shared" si="432"/>
        <v>64808.428674296178</v>
      </c>
      <c r="AO1943" s="3">
        <v>3240.4214337148092</v>
      </c>
      <c r="AP1943" s="3">
        <v>29700</v>
      </c>
      <c r="AQ1943" s="3">
        <v>1485</v>
      </c>
      <c r="AR1943" s="3">
        <f t="shared" si="433"/>
        <v>99233.850108010985</v>
      </c>
      <c r="AS1943" s="24">
        <f t="shared" si="435"/>
        <v>94508.428674296185</v>
      </c>
      <c r="AT1943" t="s">
        <v>134</v>
      </c>
      <c r="AU1943" t="s">
        <v>134</v>
      </c>
      <c r="AV1943" t="s">
        <v>135</v>
      </c>
      <c r="AW1943">
        <v>35876</v>
      </c>
      <c r="BE1943">
        <v>1</v>
      </c>
    </row>
    <row r="1944" spans="2:57" x14ac:dyDescent="0.2">
      <c r="C1944" t="s">
        <v>4803</v>
      </c>
      <c r="E1944" t="s">
        <v>1090</v>
      </c>
      <c r="F1944" t="s">
        <v>1091</v>
      </c>
      <c r="G1944" t="s">
        <v>1092</v>
      </c>
      <c r="J1944" t="s">
        <v>4702</v>
      </c>
      <c r="L1944" t="s">
        <v>4691</v>
      </c>
      <c r="M1944" t="s">
        <v>4444</v>
      </c>
      <c r="N1944" t="s">
        <v>4668</v>
      </c>
      <c r="O1944" t="s">
        <v>98</v>
      </c>
      <c r="P1944" t="s">
        <v>4804</v>
      </c>
      <c r="Q1944">
        <v>28</v>
      </c>
      <c r="S1944" s="3">
        <v>106701.25</v>
      </c>
      <c r="W1944" s="3">
        <v>2444.7435897435898</v>
      </c>
      <c r="X1944" s="3">
        <v>1412.5185185185185</v>
      </c>
      <c r="Y1944" s="22">
        <v>254.25333333333333</v>
      </c>
      <c r="Z1944" s="32">
        <v>75</v>
      </c>
      <c r="AB1944" s="3">
        <v>0</v>
      </c>
      <c r="AC1944" s="3">
        <v>4460.3751415326506</v>
      </c>
      <c r="AD1944" s="3">
        <f t="shared" si="430"/>
        <v>115348.1405831281</v>
      </c>
      <c r="AE1944" s="3">
        <v>7046.666666666667</v>
      </c>
      <c r="AG1944" s="3">
        <f t="shared" si="431"/>
        <v>122394.80724979477</v>
      </c>
      <c r="AM1944">
        <v>0.1</v>
      </c>
      <c r="AN1944" s="3">
        <f t="shared" si="432"/>
        <v>122394.80724979477</v>
      </c>
      <c r="AO1944" s="3">
        <v>12239.480724979478</v>
      </c>
      <c r="AP1944" s="3">
        <v>29700</v>
      </c>
      <c r="AQ1944" s="3">
        <v>2970</v>
      </c>
      <c r="AR1944" s="3">
        <f t="shared" si="433"/>
        <v>167304.28797477426</v>
      </c>
      <c r="AS1944" s="24">
        <f t="shared" si="435"/>
        <v>152094.80724979477</v>
      </c>
      <c r="AT1944" t="s">
        <v>134</v>
      </c>
      <c r="AU1944" t="s">
        <v>134</v>
      </c>
      <c r="AV1944" t="s">
        <v>135</v>
      </c>
      <c r="AW1944">
        <v>94623</v>
      </c>
      <c r="BE1944">
        <v>1</v>
      </c>
    </row>
    <row r="1945" spans="2:57" x14ac:dyDescent="0.2">
      <c r="C1945" t="s">
        <v>4803</v>
      </c>
      <c r="E1945" t="s">
        <v>1093</v>
      </c>
      <c r="F1945" t="s">
        <v>1094</v>
      </c>
      <c r="G1945" t="s">
        <v>1095</v>
      </c>
      <c r="J1945" t="s">
        <v>4697</v>
      </c>
      <c r="L1945" t="s">
        <v>4703</v>
      </c>
      <c r="M1945" t="s">
        <v>293</v>
      </c>
      <c r="N1945" t="s">
        <v>4668</v>
      </c>
      <c r="O1945" t="s">
        <v>98</v>
      </c>
      <c r="P1945" t="s">
        <v>4804</v>
      </c>
      <c r="Q1945">
        <v>28</v>
      </c>
      <c r="S1945" s="3">
        <v>99980.083333333328</v>
      </c>
      <c r="W1945" s="3">
        <v>2283.1770833333335</v>
      </c>
      <c r="X1945" s="3">
        <v>1319.1689814814815</v>
      </c>
      <c r="Y1945" s="22">
        <v>237.45041666666668</v>
      </c>
      <c r="Z1945" s="32">
        <v>75</v>
      </c>
      <c r="AB1945" s="3">
        <v>0</v>
      </c>
      <c r="AC1945" s="3">
        <v>4460.3751415326506</v>
      </c>
      <c r="AD1945" s="3">
        <f t="shared" si="430"/>
        <v>108355.25495634746</v>
      </c>
      <c r="AE1945" s="3">
        <v>5687.5</v>
      </c>
      <c r="AG1945" s="3">
        <f t="shared" si="431"/>
        <v>114042.75495634746</v>
      </c>
      <c r="AJ1945" s="3">
        <v>6107.1873780099913</v>
      </c>
      <c r="AK1945" t="s">
        <v>266</v>
      </c>
      <c r="AL1945" t="s">
        <v>267</v>
      </c>
      <c r="AM1945">
        <v>8.5000000000000006E-2</v>
      </c>
      <c r="AN1945" s="3">
        <f t="shared" si="432"/>
        <v>120149.94233435745</v>
      </c>
      <c r="AO1945" s="3">
        <v>10212.745098420384</v>
      </c>
      <c r="AP1945" s="3">
        <v>29700</v>
      </c>
      <c r="AQ1945" s="3">
        <v>2524.5</v>
      </c>
      <c r="AR1945" s="3">
        <f t="shared" si="433"/>
        <v>162587.18743277784</v>
      </c>
      <c r="AS1945" s="24">
        <f t="shared" si="435"/>
        <v>149849.94233435745</v>
      </c>
      <c r="AT1945" t="s">
        <v>134</v>
      </c>
      <c r="AU1945" t="s">
        <v>134</v>
      </c>
      <c r="AV1945" t="s">
        <v>135</v>
      </c>
      <c r="AW1945">
        <v>90373</v>
      </c>
      <c r="BE1945">
        <v>1</v>
      </c>
    </row>
    <row r="1946" spans="2:57" x14ac:dyDescent="0.2">
      <c r="C1946" t="s">
        <v>4803</v>
      </c>
      <c r="E1946" t="s">
        <v>1096</v>
      </c>
      <c r="F1946" t="s">
        <v>1097</v>
      </c>
      <c r="G1946" t="s">
        <v>1098</v>
      </c>
      <c r="J1946" t="s">
        <v>4708</v>
      </c>
      <c r="L1946" t="s">
        <v>4703</v>
      </c>
      <c r="M1946" t="s">
        <v>293</v>
      </c>
      <c r="N1946" t="s">
        <v>4668</v>
      </c>
      <c r="O1946" t="s">
        <v>98</v>
      </c>
      <c r="P1946" t="s">
        <v>4804</v>
      </c>
      <c r="Q1946">
        <v>28</v>
      </c>
      <c r="S1946" s="3">
        <v>68283.166666666672</v>
      </c>
      <c r="W1946" s="3">
        <v>1521.2299679487178</v>
      </c>
      <c r="X1946" s="3">
        <v>878.93287037037032</v>
      </c>
      <c r="Y1946" s="22">
        <v>158.20791666666668</v>
      </c>
      <c r="Z1946" s="32">
        <v>75</v>
      </c>
      <c r="AB1946" s="3">
        <v>4097.8723842003965</v>
      </c>
      <c r="AC1946" s="3">
        <v>4460.3751415326506</v>
      </c>
      <c r="AD1946" s="3">
        <f t="shared" si="430"/>
        <v>79474.784947385473</v>
      </c>
      <c r="AE1946" s="3">
        <v>5687.5</v>
      </c>
      <c r="AG1946" s="3">
        <f t="shared" si="431"/>
        <v>85162.284947385473</v>
      </c>
      <c r="AJ1946" s="3">
        <v>6107.1873780099913</v>
      </c>
      <c r="AK1946" t="s">
        <v>266</v>
      </c>
      <c r="AL1946" t="s">
        <v>267</v>
      </c>
      <c r="AM1946">
        <v>8.5000000000000006E-2</v>
      </c>
      <c r="AN1946" s="3">
        <f t="shared" si="432"/>
        <v>91269.472325395458</v>
      </c>
      <c r="AO1946" s="3">
        <v>7757.9051476586146</v>
      </c>
      <c r="AP1946" s="3">
        <v>29700</v>
      </c>
      <c r="AQ1946" s="3">
        <v>2524.5</v>
      </c>
      <c r="AR1946" s="3">
        <f t="shared" si="433"/>
        <v>131251.87747305408</v>
      </c>
      <c r="AS1946" s="24">
        <f t="shared" si="435"/>
        <v>120969.47232539546</v>
      </c>
      <c r="AT1946" t="s">
        <v>134</v>
      </c>
      <c r="AU1946" t="s">
        <v>134</v>
      </c>
      <c r="AV1946" t="s">
        <v>135</v>
      </c>
      <c r="AW1946">
        <v>90385</v>
      </c>
      <c r="BE1946">
        <v>1</v>
      </c>
    </row>
    <row r="1947" spans="2:57" x14ac:dyDescent="0.2">
      <c r="C1947" t="s">
        <v>4803</v>
      </c>
      <c r="E1947" t="s">
        <v>1099</v>
      </c>
      <c r="F1947" t="s">
        <v>1100</v>
      </c>
      <c r="G1947" t="s">
        <v>1101</v>
      </c>
      <c r="J1947" t="s">
        <v>4697</v>
      </c>
      <c r="L1947" t="s">
        <v>4691</v>
      </c>
      <c r="M1947" t="s">
        <v>4444</v>
      </c>
      <c r="N1947" t="s">
        <v>4668</v>
      </c>
      <c r="O1947" t="s">
        <v>98</v>
      </c>
      <c r="P1947" t="s">
        <v>4804</v>
      </c>
      <c r="Q1947">
        <v>28</v>
      </c>
      <c r="S1947" s="3">
        <v>144597.66666666666</v>
      </c>
      <c r="W1947" s="3">
        <v>3475.9054487179487</v>
      </c>
      <c r="X1947" s="3">
        <v>2008.3009259259259</v>
      </c>
      <c r="Y1947" s="22">
        <v>361.49416666666667</v>
      </c>
      <c r="Z1947" s="32">
        <v>75</v>
      </c>
      <c r="AB1947" s="3">
        <v>10961.808627736062</v>
      </c>
      <c r="AC1947" s="3">
        <v>4460.3751415326506</v>
      </c>
      <c r="AD1947" s="3">
        <f t="shared" si="430"/>
        <v>165940.5509772459</v>
      </c>
      <c r="AE1947" s="3">
        <v>7046.666666666667</v>
      </c>
      <c r="AG1947" s="3">
        <f t="shared" si="431"/>
        <v>172987.21764391256</v>
      </c>
      <c r="AM1947">
        <v>0.1</v>
      </c>
      <c r="AN1947" s="3">
        <f t="shared" si="432"/>
        <v>172987.21764391256</v>
      </c>
      <c r="AO1947" s="3">
        <v>17298.721764391255</v>
      </c>
      <c r="AP1947" s="3">
        <v>29700</v>
      </c>
      <c r="AQ1947" s="3">
        <v>2970</v>
      </c>
      <c r="AR1947" s="3">
        <f t="shared" si="433"/>
        <v>222955.93940830382</v>
      </c>
      <c r="AS1947" s="24">
        <f t="shared" si="435"/>
        <v>202687.21764391256</v>
      </c>
      <c r="AT1947" t="s">
        <v>134</v>
      </c>
      <c r="AU1947" t="s">
        <v>134</v>
      </c>
      <c r="AV1947" t="s">
        <v>135</v>
      </c>
      <c r="AW1947">
        <v>90292</v>
      </c>
      <c r="BE1947">
        <v>1</v>
      </c>
    </row>
    <row r="1948" spans="2:57" x14ac:dyDescent="0.2">
      <c r="B1948">
        <f>+COUNTIF(F1948:F5106,F1948)</f>
        <v>1</v>
      </c>
      <c r="C1948" t="s">
        <v>4803</v>
      </c>
      <c r="E1948" t="s">
        <v>1102</v>
      </c>
      <c r="F1948" t="s">
        <v>1103</v>
      </c>
      <c r="G1948" t="s">
        <v>1104</v>
      </c>
      <c r="J1948" t="s">
        <v>4778</v>
      </c>
      <c r="L1948" t="s">
        <v>4667</v>
      </c>
      <c r="M1948" t="s">
        <v>3984</v>
      </c>
      <c r="N1948" t="s">
        <v>4668</v>
      </c>
      <c r="O1948" t="s">
        <v>98</v>
      </c>
      <c r="P1948" t="s">
        <v>4804</v>
      </c>
      <c r="Q1948">
        <v>28</v>
      </c>
      <c r="S1948" s="3">
        <v>37791.416666666664</v>
      </c>
      <c r="W1948" s="3">
        <v>1010.0961538461538</v>
      </c>
      <c r="X1948" s="3">
        <v>583.6111111111112</v>
      </c>
      <c r="Y1948" s="22">
        <v>105.05</v>
      </c>
      <c r="Z1948" s="32">
        <v>75</v>
      </c>
      <c r="AB1948" s="3">
        <v>0</v>
      </c>
      <c r="AC1948" s="3">
        <v>4460.3751415326506</v>
      </c>
      <c r="AD1948" s="3">
        <f t="shared" si="430"/>
        <v>44025.549073156581</v>
      </c>
      <c r="AE1948" s="3">
        <v>4154.166666666667</v>
      </c>
      <c r="AG1948" s="3">
        <f t="shared" si="431"/>
        <v>48179.715739823245</v>
      </c>
      <c r="AM1948">
        <v>0.05</v>
      </c>
      <c r="AN1948" s="3">
        <f t="shared" si="432"/>
        <v>48179.715739823245</v>
      </c>
      <c r="AO1948" s="3">
        <v>2408.9857869911625</v>
      </c>
      <c r="AP1948" s="3">
        <v>29700</v>
      </c>
      <c r="AQ1948" s="3">
        <v>1485</v>
      </c>
      <c r="AR1948" s="3">
        <f t="shared" si="433"/>
        <v>81773.701526814402</v>
      </c>
      <c r="AS1948" s="24">
        <f t="shared" si="435"/>
        <v>77879.715739823238</v>
      </c>
      <c r="AT1948" t="s">
        <v>141</v>
      </c>
      <c r="AU1948" t="s">
        <v>141</v>
      </c>
      <c r="AV1948" t="s">
        <v>142</v>
      </c>
      <c r="AW1948">
        <v>5151</v>
      </c>
      <c r="BE1948">
        <v>1</v>
      </c>
    </row>
    <row r="1949" spans="2:57" x14ac:dyDescent="0.2">
      <c r="C1949" t="s">
        <v>4803</v>
      </c>
      <c r="E1949" t="s">
        <v>1105</v>
      </c>
      <c r="F1949" t="s">
        <v>1106</v>
      </c>
      <c r="G1949" t="s">
        <v>1107</v>
      </c>
      <c r="J1949" t="s">
        <v>4702</v>
      </c>
      <c r="L1949" t="s">
        <v>4703</v>
      </c>
      <c r="M1949" t="s">
        <v>293</v>
      </c>
      <c r="N1949" t="s">
        <v>4668</v>
      </c>
      <c r="O1949" t="s">
        <v>98</v>
      </c>
      <c r="P1949" t="s">
        <v>4804</v>
      </c>
      <c r="Q1949">
        <v>28</v>
      </c>
      <c r="S1949" s="3">
        <v>109952.91666666667</v>
      </c>
      <c r="W1949" s="3">
        <v>2522.9086538461538</v>
      </c>
      <c r="X1949" s="3">
        <v>1457.6805555555557</v>
      </c>
      <c r="Y1949" s="22">
        <v>262.38249999999999</v>
      </c>
      <c r="Z1949" s="32">
        <v>75</v>
      </c>
      <c r="AB1949" s="3">
        <v>0</v>
      </c>
      <c r="AC1949" s="3">
        <v>4460.3751415326506</v>
      </c>
      <c r="AD1949" s="3">
        <f t="shared" si="430"/>
        <v>118731.26351760105</v>
      </c>
      <c r="AE1949" s="3">
        <v>5687.5</v>
      </c>
      <c r="AG1949" s="3">
        <f t="shared" si="431"/>
        <v>124418.76351760105</v>
      </c>
      <c r="AJ1949" s="3">
        <v>4671.4236268028844</v>
      </c>
      <c r="AK1949" t="s">
        <v>166</v>
      </c>
      <c r="AL1949" t="s">
        <v>165</v>
      </c>
      <c r="AM1949">
        <v>8.5000000000000006E-2</v>
      </c>
      <c r="AN1949" s="3">
        <f t="shared" si="432"/>
        <v>129090.18714440394</v>
      </c>
      <c r="AO1949" s="3">
        <v>10972.665907274335</v>
      </c>
      <c r="AP1949" s="3">
        <v>29700</v>
      </c>
      <c r="AQ1949" s="3">
        <v>2524.5</v>
      </c>
      <c r="AR1949" s="3">
        <f t="shared" si="433"/>
        <v>172287.35305167828</v>
      </c>
      <c r="AS1949" s="24">
        <f t="shared" si="435"/>
        <v>158790.18714440393</v>
      </c>
      <c r="AT1949" t="s">
        <v>225</v>
      </c>
      <c r="AU1949" t="s">
        <v>225</v>
      </c>
      <c r="AV1949" t="s">
        <v>156</v>
      </c>
      <c r="AW1949" t="s">
        <v>4865</v>
      </c>
      <c r="BE1949">
        <v>1</v>
      </c>
    </row>
    <row r="1950" spans="2:57" x14ac:dyDescent="0.2">
      <c r="B1950">
        <f>+COUNTIF(F1950:F5108,F1950)</f>
        <v>1</v>
      </c>
      <c r="C1950" t="s">
        <v>4803</v>
      </c>
      <c r="E1950" t="s">
        <v>1108</v>
      </c>
      <c r="F1950" t="s">
        <v>1109</v>
      </c>
      <c r="G1950" t="s">
        <v>1110</v>
      </c>
      <c r="J1950" t="s">
        <v>4708</v>
      </c>
      <c r="L1950" t="s">
        <v>4703</v>
      </c>
      <c r="M1950" t="s">
        <v>293</v>
      </c>
      <c r="N1950" t="s">
        <v>4668</v>
      </c>
      <c r="O1950" t="s">
        <v>98</v>
      </c>
      <c r="P1950" t="s">
        <v>4804</v>
      </c>
      <c r="Q1950">
        <v>28</v>
      </c>
      <c r="S1950" s="3">
        <v>68283.166666666672</v>
      </c>
      <c r="W1950" s="3">
        <v>1521.2299679487178</v>
      </c>
      <c r="X1950" s="3">
        <v>878.93287037037032</v>
      </c>
      <c r="Y1950" s="22">
        <v>158.20791666666668</v>
      </c>
      <c r="Z1950" s="32">
        <v>75</v>
      </c>
      <c r="AB1950" s="3">
        <v>5540.3234634389364</v>
      </c>
      <c r="AC1950" s="3">
        <v>4460.3751415326506</v>
      </c>
      <c r="AD1950" s="3">
        <f t="shared" ref="AD1950:AD2013" si="436">S1950+U1950+V1950+W1950+X1950+Y1950+Z1950+AA1950+AB1950+AC1950</f>
        <v>80917.236026624014</v>
      </c>
      <c r="AE1950" s="3">
        <v>5687.5</v>
      </c>
      <c r="AG1950" s="3">
        <f t="shared" si="431"/>
        <v>86604.736026624014</v>
      </c>
      <c r="AJ1950" s="3">
        <v>8123.3279313761932</v>
      </c>
      <c r="AK1950" t="s">
        <v>523</v>
      </c>
      <c r="AL1950" t="s">
        <v>524</v>
      </c>
      <c r="AM1950">
        <v>8.5000000000000006E-2</v>
      </c>
      <c r="AN1950" s="3">
        <f t="shared" si="432"/>
        <v>94728.063958000203</v>
      </c>
      <c r="AO1950" s="3">
        <v>8051.8854364300178</v>
      </c>
      <c r="AP1950" s="3">
        <v>29700</v>
      </c>
      <c r="AQ1950" s="3">
        <v>2524.5</v>
      </c>
      <c r="AR1950" s="3">
        <f t="shared" si="433"/>
        <v>135004.44939443021</v>
      </c>
      <c r="AS1950" s="24">
        <f t="shared" si="435"/>
        <v>124428.0639580002</v>
      </c>
      <c r="AT1950" t="s">
        <v>141</v>
      </c>
      <c r="AU1950" t="s">
        <v>141</v>
      </c>
      <c r="AV1950" t="s">
        <v>142</v>
      </c>
      <c r="AW1950">
        <v>5127</v>
      </c>
      <c r="BE1950">
        <v>1</v>
      </c>
    </row>
    <row r="1951" spans="2:57" x14ac:dyDescent="0.2">
      <c r="C1951" t="s">
        <v>4803</v>
      </c>
      <c r="E1951" t="s">
        <v>1111</v>
      </c>
      <c r="F1951" t="s">
        <v>1112</v>
      </c>
      <c r="G1951" t="s">
        <v>1113</v>
      </c>
      <c r="J1951" t="s">
        <v>4778</v>
      </c>
      <c r="L1951" t="s">
        <v>4667</v>
      </c>
      <c r="M1951" t="s">
        <v>3984</v>
      </c>
      <c r="N1951" t="s">
        <v>4668</v>
      </c>
      <c r="O1951" t="s">
        <v>98</v>
      </c>
      <c r="P1951" t="s">
        <v>4804</v>
      </c>
      <c r="Q1951">
        <v>28</v>
      </c>
      <c r="S1951" s="3">
        <v>54627.833333333336</v>
      </c>
      <c r="W1951" s="3">
        <v>1192.9767628205129</v>
      </c>
      <c r="X1951" s="3">
        <v>689.27546296296305</v>
      </c>
      <c r="Y1951" s="22">
        <v>124.06958333333334</v>
      </c>
      <c r="Z1951" s="32">
        <v>75</v>
      </c>
      <c r="AB1951" s="3">
        <v>0</v>
      </c>
      <c r="AC1951" s="3">
        <v>4460.3751415326506</v>
      </c>
      <c r="AD1951" s="3">
        <f t="shared" si="436"/>
        <v>61169.530283982793</v>
      </c>
      <c r="AE1951" s="3">
        <v>4154.166666666667</v>
      </c>
      <c r="AG1951" s="3">
        <f t="shared" ref="AG1951:AG2014" si="437">AD1951+AE1951+AF1951</f>
        <v>65323.696950649457</v>
      </c>
      <c r="AM1951">
        <v>0.05</v>
      </c>
      <c r="AN1951" s="3">
        <f t="shared" ref="AN1951:AN2014" si="438">AG1951+AH1951+AI1951+AJ1951</f>
        <v>65323.696950649457</v>
      </c>
      <c r="AO1951" s="3">
        <v>3266.1848475324732</v>
      </c>
      <c r="AP1951" s="3">
        <v>29700</v>
      </c>
      <c r="AQ1951" s="3">
        <v>1485</v>
      </c>
      <c r="AR1951" s="3">
        <f t="shared" ref="AR1951:AR2014" si="439">AN1951+AO1951+AP1951+AQ1951</f>
        <v>99774.88179818193</v>
      </c>
      <c r="AS1951" s="24">
        <f t="shared" si="435"/>
        <v>95023.696950649464</v>
      </c>
      <c r="AT1951" t="s">
        <v>134</v>
      </c>
      <c r="AU1951" t="s">
        <v>134</v>
      </c>
      <c r="AV1951" t="s">
        <v>135</v>
      </c>
      <c r="AW1951">
        <v>35879</v>
      </c>
      <c r="BE1951">
        <v>1</v>
      </c>
    </row>
    <row r="1952" spans="2:57" x14ac:dyDescent="0.2">
      <c r="C1952" t="s">
        <v>4803</v>
      </c>
      <c r="E1952" t="s">
        <v>1114</v>
      </c>
      <c r="F1952" t="s">
        <v>1115</v>
      </c>
      <c r="G1952" t="s">
        <v>1116</v>
      </c>
      <c r="J1952" t="s">
        <v>4702</v>
      </c>
      <c r="L1952" t="s">
        <v>4703</v>
      </c>
      <c r="M1952" t="s">
        <v>293</v>
      </c>
      <c r="N1952" t="s">
        <v>4668</v>
      </c>
      <c r="O1952" t="s">
        <v>98</v>
      </c>
      <c r="P1952" t="s">
        <v>4804</v>
      </c>
      <c r="Q1952">
        <v>28</v>
      </c>
      <c r="S1952" s="3">
        <v>79433.333333333328</v>
      </c>
      <c r="W1952" s="3">
        <v>1789.2628205128206</v>
      </c>
      <c r="X1952" s="3">
        <v>1033.7962962962963</v>
      </c>
      <c r="Y1952" s="22">
        <v>186.08333333333331</v>
      </c>
      <c r="Z1952" s="32">
        <v>75</v>
      </c>
      <c r="AB1952" s="3">
        <v>0</v>
      </c>
      <c r="AC1952" s="3">
        <v>4460.3751415326506</v>
      </c>
      <c r="AD1952" s="3">
        <f t="shared" si="436"/>
        <v>86977.850925008432</v>
      </c>
      <c r="AE1952" s="3">
        <v>5687.5</v>
      </c>
      <c r="AG1952" s="3">
        <f t="shared" si="437"/>
        <v>92665.350925008432</v>
      </c>
      <c r="AJ1952" s="3">
        <v>6107.1873780099913</v>
      </c>
      <c r="AK1952" t="s">
        <v>266</v>
      </c>
      <c r="AL1952" t="s">
        <v>267</v>
      </c>
      <c r="AM1952">
        <v>8.5000000000000006E-2</v>
      </c>
      <c r="AN1952" s="3">
        <f t="shared" si="438"/>
        <v>98772.538303018417</v>
      </c>
      <c r="AO1952" s="3">
        <v>8395.6657557565668</v>
      </c>
      <c r="AP1952" s="3">
        <v>29700</v>
      </c>
      <c r="AQ1952" s="3">
        <v>2524.5</v>
      </c>
      <c r="AR1952" s="3">
        <f t="shared" si="439"/>
        <v>139392.70405877498</v>
      </c>
      <c r="AS1952" s="24">
        <f t="shared" si="435"/>
        <v>128472.53830301842</v>
      </c>
      <c r="AT1952" t="s">
        <v>134</v>
      </c>
      <c r="AU1952" t="s">
        <v>134</v>
      </c>
      <c r="AV1952" t="s">
        <v>135</v>
      </c>
      <c r="AW1952">
        <v>90373</v>
      </c>
      <c r="BE1952">
        <v>1</v>
      </c>
    </row>
    <row r="1953" spans="2:57" x14ac:dyDescent="0.2">
      <c r="C1953" t="s">
        <v>4803</v>
      </c>
      <c r="E1953" t="s">
        <v>1117</v>
      </c>
      <c r="F1953" t="s">
        <v>1118</v>
      </c>
      <c r="G1953" t="s">
        <v>1119</v>
      </c>
      <c r="J1953" t="s">
        <v>4778</v>
      </c>
      <c r="L1953" t="s">
        <v>4667</v>
      </c>
      <c r="M1953" t="s">
        <v>3984</v>
      </c>
      <c r="N1953" t="s">
        <v>4668</v>
      </c>
      <c r="O1953" t="s">
        <v>98</v>
      </c>
      <c r="P1953" t="s">
        <v>4804</v>
      </c>
      <c r="Q1953">
        <v>28</v>
      </c>
      <c r="S1953" s="3">
        <v>56024.583333333336</v>
      </c>
      <c r="W1953" s="3">
        <v>1226.5544871794871</v>
      </c>
      <c r="X1953" s="3">
        <v>708.67592592592587</v>
      </c>
      <c r="Y1953" s="22">
        <v>127.56166666666667</v>
      </c>
      <c r="Z1953" s="32">
        <v>75</v>
      </c>
      <c r="AB1953" s="3">
        <v>0</v>
      </c>
      <c r="AC1953" s="3">
        <v>4460.3751415326506</v>
      </c>
      <c r="AD1953" s="3">
        <f t="shared" si="436"/>
        <v>62622.750554638063</v>
      </c>
      <c r="AE1953" s="3">
        <v>4154.166666666667</v>
      </c>
      <c r="AG1953" s="3">
        <f t="shared" si="437"/>
        <v>66776.917221304728</v>
      </c>
      <c r="AM1953">
        <v>0.05</v>
      </c>
      <c r="AN1953" s="3">
        <f t="shared" si="438"/>
        <v>66776.917221304728</v>
      </c>
      <c r="AO1953" s="3">
        <v>3338.8458610652365</v>
      </c>
      <c r="AP1953" s="3">
        <v>29700</v>
      </c>
      <c r="AQ1953" s="3">
        <v>1485</v>
      </c>
      <c r="AR1953" s="3">
        <f t="shared" si="439"/>
        <v>101300.76308236996</v>
      </c>
      <c r="AS1953" s="24">
        <f t="shared" si="435"/>
        <v>96476.917221304728</v>
      </c>
      <c r="AT1953" t="s">
        <v>134</v>
      </c>
      <c r="AU1953" t="s">
        <v>134</v>
      </c>
      <c r="AV1953" t="s">
        <v>135</v>
      </c>
      <c r="AW1953">
        <v>35875</v>
      </c>
      <c r="BE1953">
        <v>1</v>
      </c>
    </row>
    <row r="1954" spans="2:57" x14ac:dyDescent="0.2">
      <c r="C1954" t="s">
        <v>4803</v>
      </c>
      <c r="E1954" t="s">
        <v>1120</v>
      </c>
      <c r="F1954" t="s">
        <v>1121</v>
      </c>
      <c r="G1954" t="s">
        <v>1122</v>
      </c>
      <c r="J1954" t="s">
        <v>151</v>
      </c>
      <c r="L1954" t="s">
        <v>4691</v>
      </c>
      <c r="M1954" t="s">
        <v>4444</v>
      </c>
      <c r="N1954" t="s">
        <v>4668</v>
      </c>
      <c r="O1954" t="s">
        <v>98</v>
      </c>
      <c r="P1954" t="s">
        <v>4804</v>
      </c>
      <c r="Q1954">
        <v>28</v>
      </c>
      <c r="S1954" s="3">
        <v>189285.66666666666</v>
      </c>
      <c r="W1954" s="3">
        <v>4550.1362179487178</v>
      </c>
      <c r="X1954" s="3">
        <v>2628.9675925925926</v>
      </c>
      <c r="Y1954" s="22">
        <v>473.21416666666664</v>
      </c>
      <c r="Z1954" s="32">
        <v>75</v>
      </c>
      <c r="AB1954" s="3">
        <v>18227.336364923365</v>
      </c>
      <c r="AC1954" s="3">
        <v>4460.3751415326506</v>
      </c>
      <c r="AD1954" s="3">
        <f t="shared" si="436"/>
        <v>219700.69615033065</v>
      </c>
      <c r="AE1954" s="3">
        <v>7046.666666666667</v>
      </c>
      <c r="AG1954" s="3">
        <f t="shared" si="437"/>
        <v>226747.36281699731</v>
      </c>
      <c r="AM1954">
        <v>0.1</v>
      </c>
      <c r="AN1954" s="3">
        <f t="shared" si="438"/>
        <v>226747.36281699731</v>
      </c>
      <c r="AO1954" s="3">
        <v>22674.736281699734</v>
      </c>
      <c r="AP1954" s="3">
        <v>29700</v>
      </c>
      <c r="AQ1954" s="3">
        <v>2970</v>
      </c>
      <c r="AR1954" s="3">
        <f t="shared" si="439"/>
        <v>282092.09909869707</v>
      </c>
      <c r="AS1954" s="24">
        <f t="shared" si="435"/>
        <v>256447.36281699731</v>
      </c>
      <c r="AT1954" t="s">
        <v>632</v>
      </c>
      <c r="AU1954" t="s">
        <v>632</v>
      </c>
      <c r="AV1954" t="s">
        <v>633</v>
      </c>
      <c r="AW1954" t="s">
        <v>4862</v>
      </c>
      <c r="BE1954">
        <v>1</v>
      </c>
    </row>
    <row r="1955" spans="2:57" x14ac:dyDescent="0.2">
      <c r="C1955" t="s">
        <v>4803</v>
      </c>
      <c r="E1955" t="s">
        <v>1123</v>
      </c>
      <c r="F1955" t="s">
        <v>1124</v>
      </c>
      <c r="G1955" t="s">
        <v>1125</v>
      </c>
      <c r="J1955" t="s">
        <v>4778</v>
      </c>
      <c r="L1955" t="s">
        <v>4667</v>
      </c>
      <c r="M1955" t="s">
        <v>3984</v>
      </c>
      <c r="N1955" t="s">
        <v>4668</v>
      </c>
      <c r="O1955" t="s">
        <v>98</v>
      </c>
      <c r="P1955" t="s">
        <v>4804</v>
      </c>
      <c r="Q1955">
        <v>28</v>
      </c>
      <c r="S1955" s="3">
        <v>38959.833333333336</v>
      </c>
      <c r="W1955" s="3">
        <v>1010.0961538461538</v>
      </c>
      <c r="X1955" s="3">
        <v>583.6111111111112</v>
      </c>
      <c r="Y1955" s="22">
        <v>105.05</v>
      </c>
      <c r="Z1955" s="32">
        <v>75</v>
      </c>
      <c r="AB1955" s="3">
        <v>3220.9276939815118</v>
      </c>
      <c r="AC1955" s="3">
        <v>4460.3751415326506</v>
      </c>
      <c r="AD1955" s="3">
        <f t="shared" si="436"/>
        <v>48414.893433804762</v>
      </c>
      <c r="AE1955" s="3">
        <v>4154.166666666667</v>
      </c>
      <c r="AG1955" s="3">
        <f t="shared" si="437"/>
        <v>52569.060100471426</v>
      </c>
      <c r="AM1955">
        <v>0.05</v>
      </c>
      <c r="AN1955" s="3">
        <f t="shared" si="438"/>
        <v>52569.060100471426</v>
      </c>
      <c r="AO1955" s="3">
        <v>2628.4530050235717</v>
      </c>
      <c r="AP1955" s="3">
        <v>29700</v>
      </c>
      <c r="AQ1955" s="3">
        <v>1485</v>
      </c>
      <c r="AR1955" s="3">
        <f t="shared" si="439"/>
        <v>86382.513105494989</v>
      </c>
      <c r="AS1955" s="24">
        <f t="shared" si="435"/>
        <v>82269.060100471426</v>
      </c>
      <c r="AT1955" t="s">
        <v>134</v>
      </c>
      <c r="AU1955" t="s">
        <v>134</v>
      </c>
      <c r="AV1955" t="s">
        <v>135</v>
      </c>
      <c r="AW1955">
        <v>35875</v>
      </c>
      <c r="BE1955">
        <v>1</v>
      </c>
    </row>
    <row r="1956" spans="2:57" x14ac:dyDescent="0.2">
      <c r="B1956">
        <f>+COUNTIF(F1956:F5114,F1956)</f>
        <v>1</v>
      </c>
      <c r="C1956" t="s">
        <v>4803</v>
      </c>
      <c r="E1956" t="s">
        <v>1126</v>
      </c>
      <c r="F1956" t="s">
        <v>1127</v>
      </c>
      <c r="G1956" t="s">
        <v>1128</v>
      </c>
      <c r="J1956" t="s">
        <v>4702</v>
      </c>
      <c r="L1956" t="s">
        <v>4703</v>
      </c>
      <c r="M1956" t="s">
        <v>293</v>
      </c>
      <c r="N1956" t="s">
        <v>4668</v>
      </c>
      <c r="O1956" t="s">
        <v>98</v>
      </c>
      <c r="P1956" t="s">
        <v>4804</v>
      </c>
      <c r="Q1956">
        <v>28</v>
      </c>
      <c r="S1956" s="3">
        <v>91263.916666666672</v>
      </c>
      <c r="W1956" s="3">
        <v>2073.6538461538462</v>
      </c>
      <c r="X1956" s="3">
        <v>1198.1111111111111</v>
      </c>
      <c r="Y1956" s="22">
        <v>215.66</v>
      </c>
      <c r="Z1956" s="32">
        <v>75</v>
      </c>
      <c r="AB1956" s="3">
        <v>0</v>
      </c>
      <c r="AC1956" s="3">
        <v>4460.3751415326506</v>
      </c>
      <c r="AD1956" s="3">
        <f t="shared" si="436"/>
        <v>99286.716765464284</v>
      </c>
      <c r="AE1956" s="3">
        <v>5687.5</v>
      </c>
      <c r="AG1956" s="3">
        <f t="shared" si="437"/>
        <v>104974.21676546428</v>
      </c>
      <c r="AJ1956" s="3">
        <v>8123.3279313761932</v>
      </c>
      <c r="AK1956" t="s">
        <v>523</v>
      </c>
      <c r="AL1956" t="s">
        <v>524</v>
      </c>
      <c r="AM1956">
        <v>8.5000000000000006E-2</v>
      </c>
      <c r="AN1956" s="3">
        <f t="shared" si="438"/>
        <v>113097.54469684047</v>
      </c>
      <c r="AO1956" s="3">
        <v>9613.2912992314414</v>
      </c>
      <c r="AP1956" s="3">
        <v>29700</v>
      </c>
      <c r="AQ1956" s="3">
        <v>2524.5</v>
      </c>
      <c r="AR1956" s="3">
        <f t="shared" si="439"/>
        <v>154935.33599607192</v>
      </c>
      <c r="AS1956" s="24">
        <f t="shared" si="435"/>
        <v>142797.54469684046</v>
      </c>
      <c r="AT1956" t="s">
        <v>141</v>
      </c>
      <c r="AU1956" t="s">
        <v>141</v>
      </c>
      <c r="AV1956" t="s">
        <v>142</v>
      </c>
      <c r="AW1956">
        <v>1205</v>
      </c>
      <c r="BE1956">
        <v>1</v>
      </c>
    </row>
    <row r="1957" spans="2:57" x14ac:dyDescent="0.2">
      <c r="C1957" t="s">
        <v>4803</v>
      </c>
      <c r="E1957" t="s">
        <v>1129</v>
      </c>
      <c r="F1957" t="s">
        <v>1130</v>
      </c>
      <c r="G1957" t="s">
        <v>1131</v>
      </c>
      <c r="J1957" t="s">
        <v>4697</v>
      </c>
      <c r="L1957" t="s">
        <v>4703</v>
      </c>
      <c r="M1957" t="s">
        <v>293</v>
      </c>
      <c r="N1957" t="s">
        <v>4668</v>
      </c>
      <c r="O1957" t="s">
        <v>98</v>
      </c>
      <c r="P1957" t="s">
        <v>4804</v>
      </c>
      <c r="Q1957">
        <v>28</v>
      </c>
      <c r="S1957" s="3">
        <v>133166.25</v>
      </c>
      <c r="W1957" s="3">
        <v>3080.9214743589746</v>
      </c>
      <c r="X1957" s="3">
        <v>1780.087962962963</v>
      </c>
      <c r="Y1957" s="22">
        <v>320.41583333333335</v>
      </c>
      <c r="Z1957" s="32">
        <v>75</v>
      </c>
      <c r="AB1957" s="3">
        <v>0</v>
      </c>
      <c r="AC1957" s="3">
        <v>4460.3751415326506</v>
      </c>
      <c r="AD1957" s="3">
        <f t="shared" si="436"/>
        <v>142883.05041218791</v>
      </c>
      <c r="AE1957" s="3">
        <v>5687.5</v>
      </c>
      <c r="AG1957" s="3">
        <f t="shared" si="437"/>
        <v>148570.55041218791</v>
      </c>
      <c r="AJ1957" s="3">
        <v>6263.2559860715419</v>
      </c>
      <c r="AK1957" t="s">
        <v>229</v>
      </c>
      <c r="AL1957" t="s">
        <v>230</v>
      </c>
      <c r="AM1957">
        <v>8.5000000000000006E-2</v>
      </c>
      <c r="AN1957" s="3">
        <f t="shared" si="438"/>
        <v>154833.80639825945</v>
      </c>
      <c r="AO1957" s="3">
        <v>13160.873543852054</v>
      </c>
      <c r="AP1957" s="3">
        <v>29700</v>
      </c>
      <c r="AQ1957" s="3">
        <v>2524.5</v>
      </c>
      <c r="AR1957" s="3">
        <f t="shared" si="439"/>
        <v>200219.17994211151</v>
      </c>
      <c r="AS1957" s="24">
        <f t="shared" si="435"/>
        <v>184533.80639825945</v>
      </c>
      <c r="AT1957" t="s">
        <v>632</v>
      </c>
      <c r="AU1957" t="s">
        <v>632</v>
      </c>
      <c r="AV1957" t="s">
        <v>633</v>
      </c>
      <c r="AW1957" t="s">
        <v>4852</v>
      </c>
      <c r="BE1957">
        <v>1</v>
      </c>
    </row>
    <row r="1958" spans="2:57" x14ac:dyDescent="0.2">
      <c r="C1958" t="s">
        <v>4803</v>
      </c>
      <c r="E1958" t="s">
        <v>1132</v>
      </c>
      <c r="F1958" t="s">
        <v>1133</v>
      </c>
      <c r="G1958" t="s">
        <v>1134</v>
      </c>
      <c r="J1958" t="s">
        <v>4708</v>
      </c>
      <c r="L1958" t="s">
        <v>4703</v>
      </c>
      <c r="M1958" t="s">
        <v>293</v>
      </c>
      <c r="N1958" t="s">
        <v>4668</v>
      </c>
      <c r="O1958" t="s">
        <v>98</v>
      </c>
      <c r="P1958" t="s">
        <v>4804</v>
      </c>
      <c r="Q1958">
        <v>28</v>
      </c>
      <c r="S1958" s="3">
        <v>74884.083333333328</v>
      </c>
      <c r="W1958" s="3">
        <v>1679.9078525641025</v>
      </c>
      <c r="X1958" s="3">
        <v>970.61342592592598</v>
      </c>
      <c r="Y1958" s="22">
        <v>174.71041666666667</v>
      </c>
      <c r="Z1958" s="32">
        <v>75</v>
      </c>
      <c r="AB1958" s="3">
        <v>0</v>
      </c>
      <c r="AC1958" s="3">
        <v>4460.3751415326506</v>
      </c>
      <c r="AD1958" s="3">
        <f t="shared" si="436"/>
        <v>82244.690170022688</v>
      </c>
      <c r="AE1958" s="3">
        <v>5687.5</v>
      </c>
      <c r="AG1958" s="3">
        <f t="shared" si="437"/>
        <v>87932.190170022688</v>
      </c>
      <c r="AJ1958" s="3">
        <v>4671.4236268028844</v>
      </c>
      <c r="AK1958" t="s">
        <v>166</v>
      </c>
      <c r="AL1958" t="s">
        <v>165</v>
      </c>
      <c r="AM1958">
        <v>8.5000000000000006E-2</v>
      </c>
      <c r="AN1958" s="3">
        <f t="shared" si="438"/>
        <v>92603.613796825579</v>
      </c>
      <c r="AO1958" s="3">
        <v>7871.3071727301749</v>
      </c>
      <c r="AP1958" s="3">
        <v>29700</v>
      </c>
      <c r="AQ1958" s="3">
        <v>2524.5</v>
      </c>
      <c r="AR1958" s="3">
        <f t="shared" si="439"/>
        <v>132699.42096955574</v>
      </c>
      <c r="AS1958" s="24">
        <f t="shared" si="435"/>
        <v>122303.61379682558</v>
      </c>
      <c r="AT1958" t="s">
        <v>225</v>
      </c>
      <c r="AU1958" t="s">
        <v>225</v>
      </c>
      <c r="AV1958" t="s">
        <v>156</v>
      </c>
      <c r="AW1958" t="s">
        <v>4866</v>
      </c>
      <c r="BE1958">
        <v>1</v>
      </c>
    </row>
    <row r="1959" spans="2:57" x14ac:dyDescent="0.2">
      <c r="B1959">
        <f>+COUNTIF(F1959:F5117,F1959)</f>
        <v>1</v>
      </c>
      <c r="C1959" t="s">
        <v>4803</v>
      </c>
      <c r="E1959" t="s">
        <v>4867</v>
      </c>
      <c r="F1959" t="s">
        <v>4868</v>
      </c>
      <c r="G1959" t="s">
        <v>4869</v>
      </c>
      <c r="J1959" t="s">
        <v>4778</v>
      </c>
      <c r="L1959" t="s">
        <v>4667</v>
      </c>
      <c r="M1959" t="s">
        <v>3984</v>
      </c>
      <c r="N1959" t="s">
        <v>4668</v>
      </c>
      <c r="O1959" t="s">
        <v>98</v>
      </c>
      <c r="P1959" t="s">
        <v>4814</v>
      </c>
      <c r="Q1959">
        <v>6</v>
      </c>
      <c r="S1959" s="3">
        <v>11191.625</v>
      </c>
      <c r="W1959" s="3">
        <v>1135.2804487179487</v>
      </c>
      <c r="X1959" s="3">
        <v>655.93981481481489</v>
      </c>
      <c r="Y1959" s="22">
        <v>118.06916666666666</v>
      </c>
      <c r="Z1959" s="32">
        <v>75</v>
      </c>
      <c r="AB1959" s="3">
        <v>0</v>
      </c>
      <c r="AC1959" s="3">
        <v>4460.3751415326506</v>
      </c>
      <c r="AD1959" s="3">
        <f t="shared" si="436"/>
        <v>17636.289571732083</v>
      </c>
      <c r="AE1959" s="3">
        <v>4154.166666666667</v>
      </c>
      <c r="AG1959" s="3">
        <f t="shared" si="437"/>
        <v>21790.45623839875</v>
      </c>
      <c r="AM1959">
        <v>0.05</v>
      </c>
      <c r="AN1959" s="3">
        <f t="shared" si="438"/>
        <v>21790.45623839875</v>
      </c>
      <c r="AO1959" s="3">
        <v>1089.5228119199376</v>
      </c>
      <c r="AP1959" s="3">
        <v>29700</v>
      </c>
      <c r="AQ1959" s="3">
        <v>1485</v>
      </c>
      <c r="AR1959" s="3">
        <f t="shared" si="439"/>
        <v>54064.979050318689</v>
      </c>
      <c r="AS1959" s="24">
        <f t="shared" si="435"/>
        <v>51490.45623839875</v>
      </c>
      <c r="AT1959" t="s">
        <v>141</v>
      </c>
      <c r="AU1959" t="s">
        <v>141</v>
      </c>
      <c r="AV1959" t="s">
        <v>142</v>
      </c>
      <c r="AW1959">
        <v>2687</v>
      </c>
      <c r="BE1959">
        <v>1</v>
      </c>
    </row>
    <row r="1960" spans="2:57" x14ac:dyDescent="0.2">
      <c r="C1960" t="s">
        <v>4803</v>
      </c>
      <c r="E1960" t="s">
        <v>1135</v>
      </c>
      <c r="F1960" t="s">
        <v>1136</v>
      </c>
      <c r="G1960" t="s">
        <v>1137</v>
      </c>
      <c r="J1960" t="s">
        <v>4708</v>
      </c>
      <c r="L1960" t="s">
        <v>4703</v>
      </c>
      <c r="M1960" t="s">
        <v>293</v>
      </c>
      <c r="N1960" t="s">
        <v>4668</v>
      </c>
      <c r="O1960" t="s">
        <v>98</v>
      </c>
      <c r="P1960" t="s">
        <v>4804</v>
      </c>
      <c r="Q1960">
        <v>28</v>
      </c>
      <c r="S1960" s="3">
        <v>56781.583333333336</v>
      </c>
      <c r="W1960" s="3">
        <v>1244.7516025641028</v>
      </c>
      <c r="X1960" s="3">
        <v>719.18981481481489</v>
      </c>
      <c r="Y1960" s="22">
        <v>129.45416666666665</v>
      </c>
      <c r="Z1960" s="32">
        <v>75</v>
      </c>
      <c r="AB1960" s="3">
        <v>0</v>
      </c>
      <c r="AC1960" s="3">
        <v>4460.3751415326506</v>
      </c>
      <c r="AD1960" s="3">
        <f t="shared" si="436"/>
        <v>63410.354058911573</v>
      </c>
      <c r="AE1960" s="3">
        <v>5687.5</v>
      </c>
      <c r="AG1960" s="3">
        <f t="shared" si="437"/>
        <v>69097.854058911573</v>
      </c>
      <c r="AJ1960" s="3">
        <v>7641.968773833004</v>
      </c>
      <c r="AK1960" t="s">
        <v>197</v>
      </c>
      <c r="AL1960" t="s">
        <v>198</v>
      </c>
      <c r="AM1960">
        <v>8.5000000000000006E-2</v>
      </c>
      <c r="AN1960" s="3">
        <f t="shared" si="438"/>
        <v>76739.822832744583</v>
      </c>
      <c r="AO1960" s="3">
        <v>6522.8849407832904</v>
      </c>
      <c r="AP1960" s="3">
        <v>29700</v>
      </c>
      <c r="AQ1960" s="3">
        <v>2524.5</v>
      </c>
      <c r="AR1960" s="3">
        <f t="shared" si="439"/>
        <v>115487.20777352787</v>
      </c>
      <c r="AS1960" s="24">
        <f t="shared" si="435"/>
        <v>106439.82283274458</v>
      </c>
      <c r="AT1960" t="s">
        <v>134</v>
      </c>
      <c r="AU1960" t="s">
        <v>134</v>
      </c>
      <c r="AV1960" t="s">
        <v>135</v>
      </c>
      <c r="AW1960">
        <v>35925</v>
      </c>
      <c r="BE1960">
        <v>1</v>
      </c>
    </row>
    <row r="1961" spans="2:57" x14ac:dyDescent="0.2">
      <c r="C1961" t="s">
        <v>4803</v>
      </c>
      <c r="E1961" t="s">
        <v>1139</v>
      </c>
      <c r="F1961" t="s">
        <v>1140</v>
      </c>
      <c r="G1961" t="s">
        <v>1141</v>
      </c>
      <c r="J1961" t="s">
        <v>4708</v>
      </c>
      <c r="L1961" t="s">
        <v>4703</v>
      </c>
      <c r="M1961" t="s">
        <v>293</v>
      </c>
      <c r="N1961" t="s">
        <v>4668</v>
      </c>
      <c r="O1961" t="s">
        <v>98</v>
      </c>
      <c r="P1961" t="s">
        <v>4804</v>
      </c>
      <c r="Q1961">
        <v>28</v>
      </c>
      <c r="S1961" s="3">
        <v>38233</v>
      </c>
      <c r="W1961" s="3">
        <v>1010.0961538461538</v>
      </c>
      <c r="X1961" s="3">
        <v>583.6111111111112</v>
      </c>
      <c r="Y1961" s="22">
        <v>105.05</v>
      </c>
      <c r="Z1961" s="32">
        <v>75</v>
      </c>
      <c r="AB1961" s="3">
        <v>0</v>
      </c>
      <c r="AC1961" s="3">
        <v>4460.3751415326506</v>
      </c>
      <c r="AD1961" s="3">
        <f t="shared" si="436"/>
        <v>44467.132406489916</v>
      </c>
      <c r="AE1961" s="3">
        <v>5687.5</v>
      </c>
      <c r="AG1961" s="3">
        <f t="shared" si="437"/>
        <v>50154.632406489916</v>
      </c>
      <c r="AJ1961" s="3">
        <v>7641.968773833004</v>
      </c>
      <c r="AK1961" t="s">
        <v>197</v>
      </c>
      <c r="AL1961" t="s">
        <v>198</v>
      </c>
      <c r="AM1961">
        <v>8.5000000000000006E-2</v>
      </c>
      <c r="AN1961" s="3">
        <f t="shared" si="438"/>
        <v>57796.601180322919</v>
      </c>
      <c r="AO1961" s="3">
        <v>4912.7111003274485</v>
      </c>
      <c r="AP1961" s="3">
        <v>29700</v>
      </c>
      <c r="AQ1961" s="3">
        <v>2524.5</v>
      </c>
      <c r="AR1961" s="3">
        <f t="shared" si="439"/>
        <v>94933.812280650367</v>
      </c>
      <c r="AS1961" s="24">
        <f t="shared" si="435"/>
        <v>87496.601180322919</v>
      </c>
      <c r="AT1961" t="s">
        <v>134</v>
      </c>
      <c r="AU1961" t="s">
        <v>134</v>
      </c>
      <c r="AV1961" t="s">
        <v>135</v>
      </c>
      <c r="AW1961">
        <v>12021</v>
      </c>
      <c r="BE1961">
        <v>1</v>
      </c>
    </row>
    <row r="1962" spans="2:57" x14ac:dyDescent="0.2">
      <c r="C1962" t="s">
        <v>4803</v>
      </c>
      <c r="E1962" t="s">
        <v>1142</v>
      </c>
      <c r="F1962" t="s">
        <v>1143</v>
      </c>
      <c r="G1962" t="s">
        <v>1144</v>
      </c>
      <c r="J1962" t="s">
        <v>4702</v>
      </c>
      <c r="L1962" t="s">
        <v>4667</v>
      </c>
      <c r="M1962" t="s">
        <v>3984</v>
      </c>
      <c r="N1962" t="s">
        <v>4668</v>
      </c>
      <c r="O1962" t="s">
        <v>98</v>
      </c>
      <c r="P1962" t="s">
        <v>4804</v>
      </c>
      <c r="Q1962">
        <v>28</v>
      </c>
      <c r="S1962" s="3">
        <v>63571.416666666664</v>
      </c>
      <c r="W1962" s="3">
        <v>1407.96875</v>
      </c>
      <c r="X1962" s="3">
        <v>813.49305555555554</v>
      </c>
      <c r="Y1962" s="22">
        <v>146.42875000000001</v>
      </c>
      <c r="Z1962" s="32">
        <v>75</v>
      </c>
      <c r="AB1962" s="3">
        <v>0</v>
      </c>
      <c r="AC1962" s="3">
        <v>5460.3751415326506</v>
      </c>
      <c r="AD1962" s="3">
        <f t="shared" si="436"/>
        <v>71474.68236375488</v>
      </c>
      <c r="AE1962" s="3">
        <v>4154.166666666667</v>
      </c>
      <c r="AG1962" s="3">
        <f t="shared" si="437"/>
        <v>75628.849030421552</v>
      </c>
      <c r="AM1962">
        <v>0.05</v>
      </c>
      <c r="AN1962" s="3">
        <f t="shared" si="438"/>
        <v>75628.849030421552</v>
      </c>
      <c r="AO1962" s="3">
        <v>3781.4424515210776</v>
      </c>
      <c r="AP1962" s="3">
        <v>29700</v>
      </c>
      <c r="AQ1962" s="3">
        <v>1485</v>
      </c>
      <c r="AR1962" s="3">
        <f t="shared" si="439"/>
        <v>110595.29148194264</v>
      </c>
      <c r="AS1962" s="24">
        <f t="shared" si="435"/>
        <v>105328.84903042155</v>
      </c>
      <c r="AT1962" t="s">
        <v>134</v>
      </c>
      <c r="AU1962" t="s">
        <v>134</v>
      </c>
      <c r="AV1962" t="s">
        <v>135</v>
      </c>
      <c r="AW1962">
        <v>35879</v>
      </c>
      <c r="BE1962">
        <v>1</v>
      </c>
    </row>
    <row r="1963" spans="2:57" x14ac:dyDescent="0.2">
      <c r="C1963" t="s">
        <v>4803</v>
      </c>
      <c r="E1963" t="s">
        <v>1145</v>
      </c>
      <c r="F1963" t="s">
        <v>1146</v>
      </c>
      <c r="G1963" t="s">
        <v>1147</v>
      </c>
      <c r="J1963" t="s">
        <v>151</v>
      </c>
      <c r="L1963" t="s">
        <v>4703</v>
      </c>
      <c r="M1963" t="s">
        <v>293</v>
      </c>
      <c r="N1963" t="s">
        <v>4668</v>
      </c>
      <c r="O1963" t="s">
        <v>98</v>
      </c>
      <c r="P1963" t="s">
        <v>4804</v>
      </c>
      <c r="Q1963">
        <v>28</v>
      </c>
      <c r="S1963" s="3">
        <v>235245.08333333337</v>
      </c>
      <c r="W1963" s="3">
        <v>5534.739583333333</v>
      </c>
      <c r="X1963" s="3">
        <v>3197.849537037037</v>
      </c>
      <c r="Y1963" s="22">
        <v>575.61291666666671</v>
      </c>
      <c r="Z1963" s="32">
        <v>75</v>
      </c>
      <c r="AB1963" s="3">
        <v>0</v>
      </c>
      <c r="AC1963" s="3">
        <v>4460.3751415326506</v>
      </c>
      <c r="AD1963" s="3">
        <f t="shared" si="436"/>
        <v>249088.66051190309</v>
      </c>
      <c r="AE1963" s="3">
        <v>5687.5</v>
      </c>
      <c r="AG1963" s="3">
        <f t="shared" si="437"/>
        <v>254776.16051190309</v>
      </c>
      <c r="AJ1963" s="3">
        <v>6263.2559860715419</v>
      </c>
      <c r="AK1963" t="s">
        <v>229</v>
      </c>
      <c r="AL1963" t="s">
        <v>230</v>
      </c>
      <c r="AM1963">
        <v>8.5000000000000006E-2</v>
      </c>
      <c r="AN1963" s="3">
        <f t="shared" si="438"/>
        <v>261039.41649797463</v>
      </c>
      <c r="AO1963" s="3">
        <v>22188.350402327844</v>
      </c>
      <c r="AP1963" s="3">
        <v>29700</v>
      </c>
      <c r="AQ1963" s="3">
        <v>2524.5</v>
      </c>
      <c r="AR1963" s="3">
        <f t="shared" si="439"/>
        <v>315452.26690030249</v>
      </c>
      <c r="AS1963" s="24">
        <f t="shared" si="435"/>
        <v>290739.41649797466</v>
      </c>
      <c r="AT1963" t="s">
        <v>134</v>
      </c>
      <c r="AU1963" t="s">
        <v>134</v>
      </c>
      <c r="AV1963" t="s">
        <v>135</v>
      </c>
      <c r="AW1963">
        <v>35803</v>
      </c>
      <c r="BE1963">
        <v>1</v>
      </c>
    </row>
    <row r="1964" spans="2:57" x14ac:dyDescent="0.2">
      <c r="C1964" t="s">
        <v>4803</v>
      </c>
      <c r="E1964" t="s">
        <v>1148</v>
      </c>
      <c r="F1964" t="s">
        <v>1149</v>
      </c>
      <c r="G1964" t="s">
        <v>1150</v>
      </c>
      <c r="J1964" t="s">
        <v>4678</v>
      </c>
      <c r="L1964" t="s">
        <v>4691</v>
      </c>
      <c r="M1964" t="s">
        <v>4444</v>
      </c>
      <c r="N1964" t="s">
        <v>4668</v>
      </c>
      <c r="O1964" t="s">
        <v>98</v>
      </c>
      <c r="P1964" t="s">
        <v>4804</v>
      </c>
      <c r="Q1964">
        <v>28</v>
      </c>
      <c r="S1964" s="3">
        <v>203324.16666666666</v>
      </c>
      <c r="W1964" s="3">
        <v>4887.6001602564111</v>
      </c>
      <c r="X1964" s="3">
        <v>2823.9467592592596</v>
      </c>
      <c r="Y1964" s="22">
        <v>508.31041666666664</v>
      </c>
      <c r="Z1964" s="32">
        <v>75</v>
      </c>
      <c r="AB1964" s="3">
        <v>20829.485328890616</v>
      </c>
      <c r="AC1964" s="3">
        <v>4460.3751415326506</v>
      </c>
      <c r="AD1964" s="3">
        <f t="shared" si="436"/>
        <v>236908.88447327228</v>
      </c>
      <c r="AE1964" s="3">
        <v>7046.666666666667</v>
      </c>
      <c r="AG1964" s="3">
        <f t="shared" si="437"/>
        <v>243955.55113993894</v>
      </c>
      <c r="AJ1964" s="3">
        <v>7875.5933865769939</v>
      </c>
      <c r="AK1964" t="s">
        <v>433</v>
      </c>
      <c r="AL1964" t="s">
        <v>434</v>
      </c>
      <c r="AM1964">
        <v>0.1</v>
      </c>
      <c r="AN1964" s="3">
        <f t="shared" si="438"/>
        <v>251831.14452651594</v>
      </c>
      <c r="AO1964" s="3">
        <v>25183.114452651596</v>
      </c>
      <c r="AP1964" s="3">
        <v>29700</v>
      </c>
      <c r="AQ1964" s="3">
        <v>2970</v>
      </c>
      <c r="AR1964" s="3">
        <f t="shared" si="439"/>
        <v>309684.25897916756</v>
      </c>
      <c r="AS1964" s="24">
        <f t="shared" si="435"/>
        <v>281531.14452651597</v>
      </c>
      <c r="AT1964" t="s">
        <v>134</v>
      </c>
      <c r="AU1964" t="s">
        <v>134</v>
      </c>
      <c r="AV1964" t="s">
        <v>135</v>
      </c>
      <c r="AW1964">
        <v>90324</v>
      </c>
      <c r="BE1964">
        <v>1</v>
      </c>
    </row>
    <row r="1965" spans="2:57" x14ac:dyDescent="0.2">
      <c r="C1965" t="s">
        <v>4803</v>
      </c>
      <c r="E1965" t="s">
        <v>1151</v>
      </c>
      <c r="F1965" t="s">
        <v>1152</v>
      </c>
      <c r="G1965" t="s">
        <v>1153</v>
      </c>
      <c r="J1965" t="s">
        <v>4678</v>
      </c>
      <c r="L1965" t="s">
        <v>4691</v>
      </c>
      <c r="M1965" t="s">
        <v>4444</v>
      </c>
      <c r="N1965" t="s">
        <v>4668</v>
      </c>
      <c r="O1965" t="s">
        <v>98</v>
      </c>
      <c r="P1965" t="s">
        <v>4804</v>
      </c>
      <c r="Q1965">
        <v>28</v>
      </c>
      <c r="S1965" s="3">
        <v>197478.33333333334</v>
      </c>
      <c r="W1965" s="3">
        <v>4747.0753205128203</v>
      </c>
      <c r="X1965" s="3">
        <v>2742.7546296296296</v>
      </c>
      <c r="Y1965" s="22">
        <v>493.69583333333338</v>
      </c>
      <c r="Z1965" s="32">
        <v>75</v>
      </c>
      <c r="AB1965" s="3">
        <v>0</v>
      </c>
      <c r="AC1965" s="3">
        <v>4460.3751415326506</v>
      </c>
      <c r="AD1965" s="3">
        <f t="shared" si="436"/>
        <v>209997.23425834178</v>
      </c>
      <c r="AE1965" s="3">
        <v>7046.666666666667</v>
      </c>
      <c r="AG1965" s="3">
        <f t="shared" si="437"/>
        <v>217043.90092500843</v>
      </c>
      <c r="AJ1965" s="3">
        <v>7875.5933865769939</v>
      </c>
      <c r="AK1965" t="s">
        <v>433</v>
      </c>
      <c r="AL1965" t="s">
        <v>434</v>
      </c>
      <c r="AM1965">
        <v>0.1</v>
      </c>
      <c r="AN1965" s="3">
        <f t="shared" si="438"/>
        <v>224919.49431158544</v>
      </c>
      <c r="AO1965" s="3">
        <v>22491.949431158544</v>
      </c>
      <c r="AP1965" s="3">
        <v>29700</v>
      </c>
      <c r="AQ1965" s="3">
        <v>2970</v>
      </c>
      <c r="AR1965" s="3">
        <f t="shared" si="439"/>
        <v>280081.44374274398</v>
      </c>
      <c r="AS1965" s="24">
        <f t="shared" si="435"/>
        <v>254619.49431158544</v>
      </c>
      <c r="AT1965" t="s">
        <v>134</v>
      </c>
      <c r="AU1965" t="s">
        <v>134</v>
      </c>
      <c r="AV1965" t="s">
        <v>135</v>
      </c>
      <c r="AW1965">
        <v>90292</v>
      </c>
      <c r="BE1965">
        <v>1</v>
      </c>
    </row>
    <row r="1966" spans="2:57" x14ac:dyDescent="0.2">
      <c r="C1966" t="s">
        <v>4803</v>
      </c>
      <c r="E1966" t="s">
        <v>1154</v>
      </c>
      <c r="F1966" t="s">
        <v>1155</v>
      </c>
      <c r="G1966" t="s">
        <v>1156</v>
      </c>
      <c r="J1966" t="s">
        <v>4678</v>
      </c>
      <c r="L1966" t="s">
        <v>4703</v>
      </c>
      <c r="M1966" t="s">
        <v>293</v>
      </c>
      <c r="N1966" t="s">
        <v>4668</v>
      </c>
      <c r="O1966" t="s">
        <v>98</v>
      </c>
      <c r="P1966" t="s">
        <v>4804</v>
      </c>
      <c r="Q1966">
        <v>28</v>
      </c>
      <c r="S1966" s="3">
        <v>141954.41666666666</v>
      </c>
      <c r="W1966" s="3">
        <v>3292.1754807692309</v>
      </c>
      <c r="X1966" s="3">
        <v>1902.1458333333333</v>
      </c>
      <c r="Y1966" s="22">
        <v>342.38625000000002</v>
      </c>
      <c r="Z1966" s="32">
        <v>75</v>
      </c>
      <c r="AB1966" s="3">
        <v>0</v>
      </c>
      <c r="AC1966" s="3">
        <v>4460.3751415326506</v>
      </c>
      <c r="AD1966" s="3">
        <f t="shared" si="436"/>
        <v>152026.49937230189</v>
      </c>
      <c r="AE1966" s="3">
        <v>5687.5</v>
      </c>
      <c r="AG1966" s="3">
        <f t="shared" si="437"/>
        <v>157713.99937230189</v>
      </c>
      <c r="AJ1966" s="3">
        <v>28163.84865133233</v>
      </c>
      <c r="AK1966" t="s">
        <v>529</v>
      </c>
      <c r="AL1966" t="s">
        <v>530</v>
      </c>
      <c r="AM1966">
        <v>8.5000000000000006E-2</v>
      </c>
      <c r="AN1966" s="3">
        <f t="shared" si="438"/>
        <v>185877.84802363423</v>
      </c>
      <c r="AO1966" s="3">
        <v>15799.61708200891</v>
      </c>
      <c r="AP1966" s="3">
        <v>29700</v>
      </c>
      <c r="AQ1966" s="3">
        <v>2524.5</v>
      </c>
      <c r="AR1966" s="3">
        <f t="shared" si="439"/>
        <v>233901.96510564315</v>
      </c>
      <c r="AS1966" s="24">
        <f t="shared" si="435"/>
        <v>215577.84802363423</v>
      </c>
      <c r="AT1966" t="s">
        <v>134</v>
      </c>
      <c r="AU1966" t="s">
        <v>134</v>
      </c>
      <c r="AV1966" t="s">
        <v>135</v>
      </c>
      <c r="AW1966">
        <v>90030</v>
      </c>
      <c r="BE1966">
        <v>1</v>
      </c>
    </row>
    <row r="1967" spans="2:57" x14ac:dyDescent="0.2">
      <c r="C1967" t="s">
        <v>4803</v>
      </c>
      <c r="E1967" t="s">
        <v>1157</v>
      </c>
      <c r="F1967" t="s">
        <v>1158</v>
      </c>
      <c r="G1967" t="s">
        <v>1159</v>
      </c>
      <c r="J1967" t="s">
        <v>4702</v>
      </c>
      <c r="L1967" t="s">
        <v>4703</v>
      </c>
      <c r="M1967" t="s">
        <v>293</v>
      </c>
      <c r="N1967" t="s">
        <v>4668</v>
      </c>
      <c r="O1967" t="s">
        <v>98</v>
      </c>
      <c r="P1967" t="s">
        <v>4804</v>
      </c>
      <c r="Q1967">
        <v>28</v>
      </c>
      <c r="S1967" s="3">
        <v>49710.5</v>
      </c>
      <c r="W1967" s="3">
        <v>1074.7716346153845</v>
      </c>
      <c r="X1967" s="3">
        <v>620.97916666666663</v>
      </c>
      <c r="Y1967" s="22">
        <v>111.77625</v>
      </c>
      <c r="Z1967" s="32">
        <v>75</v>
      </c>
      <c r="AB1967" s="3">
        <v>0</v>
      </c>
      <c r="AC1967" s="3">
        <v>4460.3751415326506</v>
      </c>
      <c r="AD1967" s="3">
        <f t="shared" si="436"/>
        <v>56053.402192814698</v>
      </c>
      <c r="AE1967" s="3">
        <v>5687.5</v>
      </c>
      <c r="AG1967" s="3">
        <f t="shared" si="437"/>
        <v>61740.902192814698</v>
      </c>
      <c r="AJ1967" s="3">
        <v>7641.968773833004</v>
      </c>
      <c r="AK1967" t="s">
        <v>197</v>
      </c>
      <c r="AL1967" t="s">
        <v>198</v>
      </c>
      <c r="AM1967">
        <v>8.5000000000000006E-2</v>
      </c>
      <c r="AN1967" s="3">
        <f t="shared" si="438"/>
        <v>69382.870966647708</v>
      </c>
      <c r="AO1967" s="3">
        <v>5897.5440321650558</v>
      </c>
      <c r="AP1967" s="3">
        <v>29700</v>
      </c>
      <c r="AQ1967" s="3">
        <v>2524.5</v>
      </c>
      <c r="AR1967" s="3">
        <f t="shared" si="439"/>
        <v>107504.91499881276</v>
      </c>
      <c r="AS1967" s="24">
        <f t="shared" si="435"/>
        <v>99082.870966647708</v>
      </c>
      <c r="AT1967" t="s">
        <v>134</v>
      </c>
      <c r="AU1967" t="s">
        <v>134</v>
      </c>
      <c r="AV1967" t="s">
        <v>135</v>
      </c>
      <c r="AW1967">
        <v>34752</v>
      </c>
      <c r="BE1967">
        <v>1</v>
      </c>
    </row>
    <row r="1968" spans="2:57" x14ac:dyDescent="0.2">
      <c r="C1968" t="s">
        <v>4803</v>
      </c>
      <c r="E1968" t="s">
        <v>1160</v>
      </c>
      <c r="F1968" t="s">
        <v>1161</v>
      </c>
      <c r="G1968" t="s">
        <v>1162</v>
      </c>
      <c r="J1968" t="s">
        <v>4678</v>
      </c>
      <c r="L1968" t="s">
        <v>4703</v>
      </c>
      <c r="M1968" t="s">
        <v>293</v>
      </c>
      <c r="N1968" t="s">
        <v>4668</v>
      </c>
      <c r="O1968" t="s">
        <v>98</v>
      </c>
      <c r="P1968" t="s">
        <v>4804</v>
      </c>
      <c r="Q1968">
        <v>28</v>
      </c>
      <c r="S1968" s="3">
        <v>142182.16666666666</v>
      </c>
      <c r="W1968" s="3">
        <v>3297.6482371794868</v>
      </c>
      <c r="X1968" s="3">
        <v>1905.3078703703702</v>
      </c>
      <c r="Y1968" s="22">
        <v>342.95541666666662</v>
      </c>
      <c r="Z1968" s="32">
        <v>75</v>
      </c>
      <c r="AB1968" s="3">
        <v>0</v>
      </c>
      <c r="AC1968" s="3">
        <v>4460.3751415326506</v>
      </c>
      <c r="AD1968" s="3">
        <f t="shared" si="436"/>
        <v>152263.45333241584</v>
      </c>
      <c r="AE1968" s="3">
        <v>5687.5</v>
      </c>
      <c r="AG1968" s="3">
        <f t="shared" si="437"/>
        <v>157950.95333241584</v>
      </c>
      <c r="AJ1968" s="3">
        <v>28163.84865133233</v>
      </c>
      <c r="AK1968" t="s">
        <v>529</v>
      </c>
      <c r="AL1968" t="s">
        <v>530</v>
      </c>
      <c r="AM1968">
        <v>8.5000000000000006E-2</v>
      </c>
      <c r="AN1968" s="3">
        <f t="shared" si="438"/>
        <v>186114.80198374816</v>
      </c>
      <c r="AO1968" s="3">
        <v>15819.758168618595</v>
      </c>
      <c r="AP1968" s="3">
        <v>29700</v>
      </c>
      <c r="AQ1968" s="3">
        <v>2524.5</v>
      </c>
      <c r="AR1968" s="3">
        <f t="shared" si="439"/>
        <v>234159.06015236676</v>
      </c>
      <c r="AS1968" s="24">
        <f t="shared" si="435"/>
        <v>215814.80198374816</v>
      </c>
      <c r="AT1968" t="s">
        <v>134</v>
      </c>
      <c r="AU1968" t="s">
        <v>134</v>
      </c>
      <c r="AV1968" t="s">
        <v>135</v>
      </c>
      <c r="AW1968">
        <v>90030</v>
      </c>
      <c r="BE1968">
        <v>1</v>
      </c>
    </row>
    <row r="1969" spans="2:57" x14ac:dyDescent="0.2">
      <c r="C1969" t="s">
        <v>4803</v>
      </c>
      <c r="E1969" t="s">
        <v>1163</v>
      </c>
      <c r="F1969" t="s">
        <v>1164</v>
      </c>
      <c r="G1969" t="s">
        <v>1165</v>
      </c>
      <c r="J1969" t="s">
        <v>151</v>
      </c>
      <c r="L1969" t="s">
        <v>4691</v>
      </c>
      <c r="M1969" t="s">
        <v>4444</v>
      </c>
      <c r="N1969" t="s">
        <v>4668</v>
      </c>
      <c r="O1969" t="s">
        <v>98</v>
      </c>
      <c r="P1969" t="s">
        <v>4804</v>
      </c>
      <c r="Q1969">
        <v>28</v>
      </c>
      <c r="S1969" s="3">
        <v>166456.58333333334</v>
      </c>
      <c r="W1969" s="3">
        <v>4001.3621794871797</v>
      </c>
      <c r="X1969" s="3">
        <v>2311.8981481481478</v>
      </c>
      <c r="Y1969" s="22">
        <v>416.14166666666665</v>
      </c>
      <c r="Z1969" s="32">
        <v>75</v>
      </c>
      <c r="AB1969" s="3">
        <v>16028.827830799852</v>
      </c>
      <c r="AC1969" s="3">
        <v>4460.3751415326506</v>
      </c>
      <c r="AD1969" s="3">
        <f t="shared" si="436"/>
        <v>193750.18829996785</v>
      </c>
      <c r="AE1969" s="3">
        <v>7046.666666666667</v>
      </c>
      <c r="AG1969" s="3">
        <f t="shared" si="437"/>
        <v>200796.85496663451</v>
      </c>
      <c r="AJ1969" s="3">
        <v>7875.5933865769939</v>
      </c>
      <c r="AK1969" t="s">
        <v>433</v>
      </c>
      <c r="AL1969" t="s">
        <v>434</v>
      </c>
      <c r="AM1969">
        <v>0.1</v>
      </c>
      <c r="AN1969" s="3">
        <f t="shared" si="438"/>
        <v>208672.44835321151</v>
      </c>
      <c r="AO1969" s="3">
        <v>20867.244835321151</v>
      </c>
      <c r="AP1969" s="3">
        <v>29700</v>
      </c>
      <c r="AQ1969" s="3">
        <v>2970</v>
      </c>
      <c r="AR1969" s="3">
        <f t="shared" si="439"/>
        <v>262209.69318853266</v>
      </c>
      <c r="AS1969" s="24">
        <f t="shared" si="435"/>
        <v>238372.44835321151</v>
      </c>
      <c r="AT1969" t="s">
        <v>134</v>
      </c>
      <c r="AU1969" t="s">
        <v>134</v>
      </c>
      <c r="AV1969" t="s">
        <v>135</v>
      </c>
      <c r="AW1969">
        <v>90324</v>
      </c>
      <c r="BE1969">
        <v>1</v>
      </c>
    </row>
    <row r="1970" spans="2:57" x14ac:dyDescent="0.2">
      <c r="C1970" t="s">
        <v>4803</v>
      </c>
      <c r="E1970" t="s">
        <v>1166</v>
      </c>
      <c r="F1970" t="s">
        <v>1167</v>
      </c>
      <c r="G1970" t="s">
        <v>1168</v>
      </c>
      <c r="J1970" t="s">
        <v>4708</v>
      </c>
      <c r="L1970" t="s">
        <v>4703</v>
      </c>
      <c r="M1970" t="s">
        <v>293</v>
      </c>
      <c r="N1970" t="s">
        <v>4668</v>
      </c>
      <c r="O1970" t="s">
        <v>98</v>
      </c>
      <c r="P1970" t="s">
        <v>4804</v>
      </c>
      <c r="Q1970">
        <v>28</v>
      </c>
      <c r="S1970" s="3">
        <v>65855.166666666672</v>
      </c>
      <c r="W1970" s="3">
        <v>1462.8645833333333</v>
      </c>
      <c r="X1970" s="3">
        <v>845.21064814814815</v>
      </c>
      <c r="Y1970" s="22">
        <v>152.13791666666665</v>
      </c>
      <c r="Z1970" s="32">
        <v>75</v>
      </c>
      <c r="AB1970" s="3">
        <v>0</v>
      </c>
      <c r="AC1970" s="3">
        <v>4460.3751415326506</v>
      </c>
      <c r="AD1970" s="3">
        <f t="shared" si="436"/>
        <v>72850.754956347475</v>
      </c>
      <c r="AE1970" s="3">
        <v>5687.5</v>
      </c>
      <c r="AG1970" s="3">
        <f t="shared" si="437"/>
        <v>78538.254956347475</v>
      </c>
      <c r="AJ1970" s="3">
        <v>4292.2455565959208</v>
      </c>
      <c r="AK1970" t="s">
        <v>289</v>
      </c>
      <c r="AL1970" t="s">
        <v>290</v>
      </c>
      <c r="AM1970">
        <v>8.5000000000000006E-2</v>
      </c>
      <c r="AN1970" s="3">
        <f t="shared" si="438"/>
        <v>82830.500512943399</v>
      </c>
      <c r="AO1970" s="3">
        <v>7040.5925436001899</v>
      </c>
      <c r="AP1970" s="3">
        <v>29700</v>
      </c>
      <c r="AQ1970" s="3">
        <v>2524.5</v>
      </c>
      <c r="AR1970" s="3">
        <f t="shared" si="439"/>
        <v>122095.59305654358</v>
      </c>
      <c r="AS1970" s="24">
        <f t="shared" si="435"/>
        <v>112530.5005129434</v>
      </c>
      <c r="AT1970" t="s">
        <v>134</v>
      </c>
      <c r="AU1970" t="s">
        <v>134</v>
      </c>
      <c r="AV1970" t="s">
        <v>135</v>
      </c>
      <c r="AW1970">
        <v>90294</v>
      </c>
      <c r="BE1970">
        <v>1</v>
      </c>
    </row>
    <row r="1971" spans="2:57" x14ac:dyDescent="0.2">
      <c r="C1971" t="s">
        <v>4803</v>
      </c>
      <c r="E1971" t="s">
        <v>1169</v>
      </c>
      <c r="F1971" t="s">
        <v>1170</v>
      </c>
      <c r="G1971" t="s">
        <v>1171</v>
      </c>
      <c r="J1971" t="s">
        <v>4708</v>
      </c>
      <c r="L1971" t="s">
        <v>4703</v>
      </c>
      <c r="M1971" t="s">
        <v>293</v>
      </c>
      <c r="N1971" t="s">
        <v>4668</v>
      </c>
      <c r="O1971" t="s">
        <v>98</v>
      </c>
      <c r="P1971" t="s">
        <v>4804</v>
      </c>
      <c r="Q1971">
        <v>28</v>
      </c>
      <c r="S1971" s="3">
        <v>73286.166666666672</v>
      </c>
      <c r="W1971" s="3">
        <v>1641.4943910256409</v>
      </c>
      <c r="X1971" s="3">
        <v>948.41898148148164</v>
      </c>
      <c r="Y1971" s="22">
        <v>170.71541666666667</v>
      </c>
      <c r="Z1971" s="32">
        <v>75</v>
      </c>
      <c r="AB1971" s="3">
        <v>4097.8723842003965</v>
      </c>
      <c r="AC1971" s="3">
        <v>4460.3751415326506</v>
      </c>
      <c r="AD1971" s="3">
        <f t="shared" si="436"/>
        <v>84680.042981573511</v>
      </c>
      <c r="AE1971" s="3">
        <v>5687.5</v>
      </c>
      <c r="AG1971" s="3">
        <f t="shared" si="437"/>
        <v>90367.542981573511</v>
      </c>
      <c r="AJ1971" s="3">
        <v>8123.3279313761932</v>
      </c>
      <c r="AK1971" t="s">
        <v>523</v>
      </c>
      <c r="AL1971" t="s">
        <v>524</v>
      </c>
      <c r="AM1971">
        <v>8.5000000000000006E-2</v>
      </c>
      <c r="AN1971" s="3">
        <f t="shared" si="438"/>
        <v>98490.8709129497</v>
      </c>
      <c r="AO1971" s="3">
        <v>8371.7240276007251</v>
      </c>
      <c r="AP1971" s="3">
        <v>29700</v>
      </c>
      <c r="AQ1971" s="3">
        <v>2524.5</v>
      </c>
      <c r="AR1971" s="3">
        <f t="shared" si="439"/>
        <v>139087.09494055042</v>
      </c>
      <c r="AS1971" s="24">
        <f t="shared" si="435"/>
        <v>128190.8709129497</v>
      </c>
      <c r="AT1971" t="s">
        <v>134</v>
      </c>
      <c r="AU1971" t="s">
        <v>134</v>
      </c>
      <c r="AV1971" t="s">
        <v>135</v>
      </c>
      <c r="AW1971">
        <v>35802</v>
      </c>
      <c r="BE1971">
        <v>1</v>
      </c>
    </row>
    <row r="1972" spans="2:57" x14ac:dyDescent="0.2">
      <c r="C1972" t="s">
        <v>4803</v>
      </c>
      <c r="E1972" t="s">
        <v>1172</v>
      </c>
      <c r="F1972" t="s">
        <v>1173</v>
      </c>
      <c r="G1972" t="s">
        <v>1174</v>
      </c>
      <c r="J1972" t="s">
        <v>4702</v>
      </c>
      <c r="L1972" t="s">
        <v>4703</v>
      </c>
      <c r="M1972" t="s">
        <v>293</v>
      </c>
      <c r="N1972" t="s">
        <v>4668</v>
      </c>
      <c r="O1972" t="s">
        <v>98</v>
      </c>
      <c r="P1972" t="s">
        <v>4804</v>
      </c>
      <c r="Q1972">
        <v>28</v>
      </c>
      <c r="S1972" s="3">
        <v>99174.833333333328</v>
      </c>
      <c r="W1972" s="3">
        <v>2263.8181089743589</v>
      </c>
      <c r="X1972" s="3">
        <v>1307.9837962962963</v>
      </c>
      <c r="Y1972" s="22">
        <v>235.43708333333333</v>
      </c>
      <c r="Z1972" s="32">
        <v>75</v>
      </c>
      <c r="AB1972" s="3">
        <v>0</v>
      </c>
      <c r="AC1972" s="3">
        <v>4460.3751415326506</v>
      </c>
      <c r="AD1972" s="3">
        <f t="shared" si="436"/>
        <v>107517.44746346997</v>
      </c>
      <c r="AE1972" s="3">
        <v>5687.5</v>
      </c>
      <c r="AG1972" s="3">
        <f t="shared" si="437"/>
        <v>113204.94746346997</v>
      </c>
      <c r="AJ1972" s="3">
        <v>6107.1873780099913</v>
      </c>
      <c r="AK1972" t="s">
        <v>266</v>
      </c>
      <c r="AL1972" t="s">
        <v>267</v>
      </c>
      <c r="AM1972">
        <v>8.5000000000000006E-2</v>
      </c>
      <c r="AN1972" s="3">
        <f t="shared" si="438"/>
        <v>119312.13484147996</v>
      </c>
      <c r="AO1972" s="3">
        <v>10141.531461525798</v>
      </c>
      <c r="AP1972" s="3">
        <v>29700</v>
      </c>
      <c r="AQ1972" s="3">
        <v>2524.5</v>
      </c>
      <c r="AR1972" s="3">
        <f t="shared" si="439"/>
        <v>161678.16630300577</v>
      </c>
      <c r="AS1972" s="24">
        <f t="shared" si="435"/>
        <v>149012.13484147994</v>
      </c>
      <c r="AT1972" t="s">
        <v>134</v>
      </c>
      <c r="AU1972" t="s">
        <v>134</v>
      </c>
      <c r="AV1972" t="s">
        <v>135</v>
      </c>
      <c r="AW1972">
        <v>90373</v>
      </c>
      <c r="BE1972">
        <v>1</v>
      </c>
    </row>
    <row r="1973" spans="2:57" x14ac:dyDescent="0.2">
      <c r="C1973" t="s">
        <v>4803</v>
      </c>
      <c r="E1973" t="s">
        <v>1175</v>
      </c>
      <c r="F1973" t="s">
        <v>1176</v>
      </c>
      <c r="G1973" t="s">
        <v>1177</v>
      </c>
      <c r="J1973" t="s">
        <v>4778</v>
      </c>
      <c r="L1973" t="s">
        <v>4667</v>
      </c>
      <c r="M1973" t="s">
        <v>3984</v>
      </c>
      <c r="N1973" t="s">
        <v>4668</v>
      </c>
      <c r="O1973" t="s">
        <v>98</v>
      </c>
      <c r="P1973" t="s">
        <v>4804</v>
      </c>
      <c r="Q1973">
        <v>28</v>
      </c>
      <c r="S1973" s="3">
        <v>50953.5</v>
      </c>
      <c r="W1973" s="3">
        <v>1104.6514423076922</v>
      </c>
      <c r="X1973" s="3">
        <v>638.24305555555554</v>
      </c>
      <c r="Y1973" s="22">
        <v>114.88375000000001</v>
      </c>
      <c r="Z1973" s="32">
        <v>75</v>
      </c>
      <c r="AB1973" s="3">
        <v>0</v>
      </c>
      <c r="AC1973" s="3">
        <v>4460.3751415326506</v>
      </c>
      <c r="AD1973" s="3">
        <f t="shared" si="436"/>
        <v>57346.653389395899</v>
      </c>
      <c r="AE1973" s="3">
        <v>4154.166666666667</v>
      </c>
      <c r="AG1973" s="3">
        <f t="shared" si="437"/>
        <v>61500.820056062563</v>
      </c>
      <c r="AM1973">
        <v>0.05</v>
      </c>
      <c r="AN1973" s="3">
        <f t="shared" si="438"/>
        <v>61500.820056062563</v>
      </c>
      <c r="AO1973" s="3">
        <v>3075.0410028031283</v>
      </c>
      <c r="AP1973" s="3">
        <v>29700</v>
      </c>
      <c r="AQ1973" s="3">
        <v>1485</v>
      </c>
      <c r="AR1973" s="3">
        <f t="shared" si="439"/>
        <v>95760.861058865688</v>
      </c>
      <c r="AS1973" s="24">
        <f t="shared" si="435"/>
        <v>91200.82005606257</v>
      </c>
      <c r="AT1973" t="s">
        <v>134</v>
      </c>
      <c r="AU1973" t="s">
        <v>134</v>
      </c>
      <c r="AV1973" t="s">
        <v>135</v>
      </c>
      <c r="AW1973">
        <v>38542</v>
      </c>
      <c r="BE1973">
        <v>1</v>
      </c>
    </row>
    <row r="1974" spans="2:57" x14ac:dyDescent="0.2">
      <c r="C1974" t="s">
        <v>4803</v>
      </c>
      <c r="E1974" t="s">
        <v>1178</v>
      </c>
      <c r="F1974" t="s">
        <v>1179</v>
      </c>
      <c r="G1974" t="s">
        <v>1180</v>
      </c>
      <c r="J1974" t="s">
        <v>4708</v>
      </c>
      <c r="L1974" t="s">
        <v>4703</v>
      </c>
      <c r="M1974" t="s">
        <v>293</v>
      </c>
      <c r="N1974" t="s">
        <v>4668</v>
      </c>
      <c r="O1974" t="s">
        <v>98</v>
      </c>
      <c r="P1974" t="s">
        <v>4804</v>
      </c>
      <c r="Q1974">
        <v>28</v>
      </c>
      <c r="S1974" s="3">
        <v>70416.166666666672</v>
      </c>
      <c r="W1974" s="3">
        <v>1572.5040064102566</v>
      </c>
      <c r="X1974" s="3">
        <v>908.55787037037032</v>
      </c>
      <c r="Y1974" s="22">
        <v>163.54041666666666</v>
      </c>
      <c r="Z1974" s="32">
        <v>75</v>
      </c>
      <c r="AB1974" s="3">
        <v>0</v>
      </c>
      <c r="AC1974" s="3">
        <v>4460.3751415326506</v>
      </c>
      <c r="AD1974" s="3">
        <f t="shared" si="436"/>
        <v>77596.144101646612</v>
      </c>
      <c r="AE1974" s="3">
        <v>5687.5</v>
      </c>
      <c r="AG1974" s="3">
        <f t="shared" si="437"/>
        <v>83283.644101646612</v>
      </c>
      <c r="AJ1974" s="3">
        <v>6107.1873780099913</v>
      </c>
      <c r="AK1974" t="s">
        <v>266</v>
      </c>
      <c r="AL1974" t="s">
        <v>267</v>
      </c>
      <c r="AM1974">
        <v>8.5000000000000006E-2</v>
      </c>
      <c r="AN1974" s="3">
        <f t="shared" si="438"/>
        <v>89390.831479656597</v>
      </c>
      <c r="AO1974" s="3">
        <v>7598.2206757708109</v>
      </c>
      <c r="AP1974" s="3">
        <v>29700</v>
      </c>
      <c r="AQ1974" s="3">
        <v>2524.5</v>
      </c>
      <c r="AR1974" s="3">
        <f t="shared" si="439"/>
        <v>129213.5521554274</v>
      </c>
      <c r="AS1974" s="24">
        <f t="shared" si="435"/>
        <v>119090.8314796566</v>
      </c>
      <c r="AT1974" t="s">
        <v>134</v>
      </c>
      <c r="AU1974" t="s">
        <v>134</v>
      </c>
      <c r="AV1974" t="s">
        <v>135</v>
      </c>
      <c r="AW1974">
        <v>90373</v>
      </c>
      <c r="BE1974">
        <v>1</v>
      </c>
    </row>
    <row r="1975" spans="2:57" x14ac:dyDescent="0.2">
      <c r="C1975" t="s">
        <v>4803</v>
      </c>
      <c r="E1975" t="s">
        <v>1181</v>
      </c>
      <c r="F1975" t="s">
        <v>1182</v>
      </c>
      <c r="G1975" t="s">
        <v>1183</v>
      </c>
      <c r="J1975" t="s">
        <v>4702</v>
      </c>
      <c r="L1975" t="s">
        <v>4703</v>
      </c>
      <c r="M1975" t="s">
        <v>293</v>
      </c>
      <c r="N1975" t="s">
        <v>4668</v>
      </c>
      <c r="O1975" t="s">
        <v>98</v>
      </c>
      <c r="P1975" t="s">
        <v>4804</v>
      </c>
      <c r="Q1975">
        <v>28</v>
      </c>
      <c r="S1975" s="3">
        <v>51211</v>
      </c>
      <c r="W1975" s="3">
        <v>1110.8413461538462</v>
      </c>
      <c r="X1975" s="3">
        <v>641.81944444444457</v>
      </c>
      <c r="Y1975" s="22">
        <v>115.5275</v>
      </c>
      <c r="Z1975" s="32">
        <v>75</v>
      </c>
      <c r="AB1975" s="3">
        <v>0</v>
      </c>
      <c r="AC1975" s="3">
        <v>4460.3751415326506</v>
      </c>
      <c r="AD1975" s="3">
        <f t="shared" si="436"/>
        <v>57614.563432130934</v>
      </c>
      <c r="AE1975" s="3">
        <v>5687.5</v>
      </c>
      <c r="AG1975" s="3">
        <f t="shared" si="437"/>
        <v>63302.063432130934</v>
      </c>
      <c r="AJ1975" s="3">
        <v>7641.968773833004</v>
      </c>
      <c r="AK1975" t="s">
        <v>197</v>
      </c>
      <c r="AL1975" t="s">
        <v>198</v>
      </c>
      <c r="AM1975">
        <v>8.5000000000000006E-2</v>
      </c>
      <c r="AN1975" s="3">
        <f t="shared" si="438"/>
        <v>70944.032205963944</v>
      </c>
      <c r="AO1975" s="3">
        <v>6030.2427375069356</v>
      </c>
      <c r="AP1975" s="3">
        <v>29700</v>
      </c>
      <c r="AQ1975" s="3">
        <v>2524.5</v>
      </c>
      <c r="AR1975" s="3">
        <f t="shared" si="439"/>
        <v>109198.77494347088</v>
      </c>
      <c r="AS1975" s="24">
        <f t="shared" si="435"/>
        <v>100644.03220596394</v>
      </c>
      <c r="AT1975" t="s">
        <v>134</v>
      </c>
      <c r="AU1975" t="s">
        <v>134</v>
      </c>
      <c r="AV1975" t="s">
        <v>135</v>
      </c>
      <c r="AW1975">
        <v>35803</v>
      </c>
      <c r="BE1975">
        <v>1</v>
      </c>
    </row>
    <row r="1976" spans="2:57" x14ac:dyDescent="0.2">
      <c r="B1976">
        <f t="shared" ref="B1976:B1977" si="440">+COUNTIF(F1976:F5134,F1976)</f>
        <v>1</v>
      </c>
      <c r="C1976" t="s">
        <v>4803</v>
      </c>
      <c r="E1976" t="s">
        <v>1184</v>
      </c>
      <c r="F1976" t="s">
        <v>1185</v>
      </c>
      <c r="G1976" t="s">
        <v>1186</v>
      </c>
      <c r="J1976" t="s">
        <v>4778</v>
      </c>
      <c r="L1976" t="s">
        <v>4667</v>
      </c>
      <c r="M1976" t="s">
        <v>3984</v>
      </c>
      <c r="N1976" t="s">
        <v>4668</v>
      </c>
      <c r="O1976" t="s">
        <v>98</v>
      </c>
      <c r="P1976" t="s">
        <v>4804</v>
      </c>
      <c r="Q1976">
        <v>28</v>
      </c>
      <c r="S1976" s="3">
        <v>56664.916666666664</v>
      </c>
      <c r="W1976" s="3">
        <v>1241.9471153846155</v>
      </c>
      <c r="X1976" s="3">
        <v>717.56944444444457</v>
      </c>
      <c r="Y1976" s="22">
        <v>129.16249999999999</v>
      </c>
      <c r="Z1976" s="32">
        <v>75</v>
      </c>
      <c r="AB1976" s="3">
        <v>0</v>
      </c>
      <c r="AC1976" s="3">
        <v>4460.3751415326506</v>
      </c>
      <c r="AD1976" s="3">
        <f t="shared" si="436"/>
        <v>63288.970868028373</v>
      </c>
      <c r="AE1976" s="3">
        <v>4154.166666666667</v>
      </c>
      <c r="AG1976" s="3">
        <f t="shared" si="437"/>
        <v>67443.137534695037</v>
      </c>
      <c r="AM1976">
        <v>0.05</v>
      </c>
      <c r="AN1976" s="3">
        <f t="shared" si="438"/>
        <v>67443.137534695037</v>
      </c>
      <c r="AO1976" s="3">
        <v>3372.1568767347521</v>
      </c>
      <c r="AP1976" s="3">
        <v>29700</v>
      </c>
      <c r="AQ1976" s="3">
        <v>1485</v>
      </c>
      <c r="AR1976" s="3">
        <f t="shared" si="439"/>
        <v>102000.29441142979</v>
      </c>
      <c r="AS1976" s="24">
        <f t="shared" si="435"/>
        <v>97143.137534695037</v>
      </c>
      <c r="AT1976" t="s">
        <v>141</v>
      </c>
      <c r="AU1976" t="s">
        <v>141</v>
      </c>
      <c r="AV1976" t="s">
        <v>142</v>
      </c>
      <c r="AW1976">
        <v>2692</v>
      </c>
      <c r="BE1976">
        <v>1</v>
      </c>
    </row>
    <row r="1977" spans="2:57" x14ac:dyDescent="0.2">
      <c r="B1977">
        <f t="shared" si="440"/>
        <v>1</v>
      </c>
      <c r="C1977" t="s">
        <v>4803</v>
      </c>
      <c r="E1977" t="s">
        <v>1187</v>
      </c>
      <c r="F1977" t="s">
        <v>1188</v>
      </c>
      <c r="G1977" t="s">
        <v>1189</v>
      </c>
      <c r="J1977" t="s">
        <v>4778</v>
      </c>
      <c r="L1977" t="s">
        <v>4667</v>
      </c>
      <c r="M1977" t="s">
        <v>3984</v>
      </c>
      <c r="N1977" t="s">
        <v>4668</v>
      </c>
      <c r="O1977" t="s">
        <v>98</v>
      </c>
      <c r="P1977" t="s">
        <v>4804</v>
      </c>
      <c r="Q1977">
        <v>28</v>
      </c>
      <c r="S1977" s="3">
        <v>54355.666666666664</v>
      </c>
      <c r="W1977" s="3">
        <v>1186.4342948717949</v>
      </c>
      <c r="X1977" s="3">
        <v>685.49537037037032</v>
      </c>
      <c r="Y1977" s="22">
        <v>123.38916666666667</v>
      </c>
      <c r="Z1977" s="32">
        <v>75</v>
      </c>
      <c r="AB1977" s="3">
        <v>0</v>
      </c>
      <c r="AC1977" s="3">
        <v>4460.3751415326506</v>
      </c>
      <c r="AD1977" s="3">
        <f t="shared" si="436"/>
        <v>60886.360640108149</v>
      </c>
      <c r="AE1977" s="3">
        <v>4154.166666666667</v>
      </c>
      <c r="AG1977" s="3">
        <f t="shared" si="437"/>
        <v>65040.527306774813</v>
      </c>
      <c r="AM1977">
        <v>0.05</v>
      </c>
      <c r="AN1977" s="3">
        <f t="shared" si="438"/>
        <v>65040.527306774813</v>
      </c>
      <c r="AO1977" s="3">
        <v>3252.026365338741</v>
      </c>
      <c r="AP1977" s="3">
        <v>29700</v>
      </c>
      <c r="AQ1977" s="3">
        <v>1485</v>
      </c>
      <c r="AR1977" s="3">
        <f t="shared" si="439"/>
        <v>99477.553672113558</v>
      </c>
      <c r="AS1977" s="24">
        <f t="shared" si="435"/>
        <v>94740.527306774806</v>
      </c>
      <c r="AT1977" t="s">
        <v>141</v>
      </c>
      <c r="AU1977" t="s">
        <v>141</v>
      </c>
      <c r="AV1977" t="s">
        <v>142</v>
      </c>
      <c r="AW1977">
        <v>2933</v>
      </c>
      <c r="BE1977">
        <v>1</v>
      </c>
    </row>
    <row r="1978" spans="2:57" x14ac:dyDescent="0.2">
      <c r="C1978" t="s">
        <v>4803</v>
      </c>
      <c r="E1978" t="s">
        <v>1190</v>
      </c>
      <c r="F1978" t="s">
        <v>1191</v>
      </c>
      <c r="G1978" t="s">
        <v>1192</v>
      </c>
      <c r="J1978" t="s">
        <v>4702</v>
      </c>
      <c r="L1978" t="s">
        <v>4703</v>
      </c>
      <c r="M1978" t="s">
        <v>293</v>
      </c>
      <c r="N1978" t="s">
        <v>4668</v>
      </c>
      <c r="O1978" t="s">
        <v>98</v>
      </c>
      <c r="P1978" t="s">
        <v>4804</v>
      </c>
      <c r="Q1978">
        <v>28</v>
      </c>
      <c r="S1978" s="3">
        <v>68412.416666666672</v>
      </c>
      <c r="W1978" s="3">
        <v>1524.3389423076924</v>
      </c>
      <c r="X1978" s="3">
        <v>880.72916666666663</v>
      </c>
      <c r="Y1978" s="22">
        <v>158.53125</v>
      </c>
      <c r="Z1978" s="32">
        <v>75</v>
      </c>
      <c r="AB1978" s="3">
        <v>0</v>
      </c>
      <c r="AC1978" s="3">
        <v>4460.3751415326506</v>
      </c>
      <c r="AD1978" s="3">
        <f t="shared" si="436"/>
        <v>75511.391167173686</v>
      </c>
      <c r="AE1978" s="3">
        <v>5687.5</v>
      </c>
      <c r="AG1978" s="3">
        <f t="shared" si="437"/>
        <v>81198.891167173686</v>
      </c>
      <c r="AJ1978" s="3">
        <v>6107.1873780099913</v>
      </c>
      <c r="AK1978" t="s">
        <v>266</v>
      </c>
      <c r="AL1978" t="s">
        <v>267</v>
      </c>
      <c r="AM1978">
        <v>8.5000000000000006E-2</v>
      </c>
      <c r="AN1978" s="3">
        <f t="shared" si="438"/>
        <v>87306.078545183671</v>
      </c>
      <c r="AO1978" s="3">
        <v>7421.0166763406123</v>
      </c>
      <c r="AP1978" s="3">
        <v>29700</v>
      </c>
      <c r="AQ1978" s="3">
        <v>2524.5</v>
      </c>
      <c r="AR1978" s="3">
        <f t="shared" si="439"/>
        <v>126951.59522152429</v>
      </c>
      <c r="AS1978" s="24">
        <f t="shared" si="435"/>
        <v>117006.07854518367</v>
      </c>
      <c r="AT1978" t="s">
        <v>134</v>
      </c>
      <c r="AU1978" t="s">
        <v>134</v>
      </c>
      <c r="AV1978" t="s">
        <v>135</v>
      </c>
      <c r="AW1978">
        <v>90373</v>
      </c>
      <c r="BE1978">
        <v>1</v>
      </c>
    </row>
    <row r="1979" spans="2:57" x14ac:dyDescent="0.2">
      <c r="C1979" t="s">
        <v>4803</v>
      </c>
      <c r="E1979" t="s">
        <v>1193</v>
      </c>
      <c r="F1979" t="s">
        <v>1194</v>
      </c>
      <c r="G1979" t="s">
        <v>1195</v>
      </c>
      <c r="J1979" t="s">
        <v>4690</v>
      </c>
      <c r="L1979" t="s">
        <v>4691</v>
      </c>
      <c r="M1979" t="s">
        <v>4444</v>
      </c>
      <c r="N1979" t="s">
        <v>4668</v>
      </c>
      <c r="O1979" t="s">
        <v>98</v>
      </c>
      <c r="P1979" t="s">
        <v>4804</v>
      </c>
      <c r="Q1979">
        <v>28</v>
      </c>
      <c r="S1979" s="3">
        <v>366878.83333333331</v>
      </c>
      <c r="U1979" s="3">
        <v>55031.824999999997</v>
      </c>
      <c r="W1979" s="3">
        <v>8819.2027243589746</v>
      </c>
      <c r="X1979" s="3">
        <v>5095.5393518518522</v>
      </c>
      <c r="Y1979" s="22">
        <v>917.19708333333335</v>
      </c>
      <c r="Z1979" s="32">
        <v>75</v>
      </c>
      <c r="AB1979" s="3">
        <v>37585.685507886039</v>
      </c>
      <c r="AC1979" s="3">
        <v>5460.3751415326506</v>
      </c>
      <c r="AD1979" s="3">
        <f t="shared" si="436"/>
        <v>479863.65814229619</v>
      </c>
      <c r="AE1979" s="3">
        <v>7046.666666666667</v>
      </c>
      <c r="AG1979" s="3">
        <f t="shared" si="437"/>
        <v>486910.32480896288</v>
      </c>
      <c r="AJ1979" s="3">
        <v>7875.5933865769939</v>
      </c>
      <c r="AK1979" t="s">
        <v>433</v>
      </c>
      <c r="AL1979" t="s">
        <v>434</v>
      </c>
      <c r="AM1979">
        <v>0.1</v>
      </c>
      <c r="AN1979" s="3">
        <f t="shared" si="438"/>
        <v>494785.91819553985</v>
      </c>
      <c r="AO1979" s="3">
        <v>49478.591819553985</v>
      </c>
      <c r="AP1979" s="3">
        <v>29700</v>
      </c>
      <c r="AQ1979" s="3">
        <v>2970</v>
      </c>
      <c r="AR1979" s="3">
        <f t="shared" si="439"/>
        <v>576934.51001509384</v>
      </c>
      <c r="AS1979" s="24">
        <f t="shared" si="435"/>
        <v>524485.91819553985</v>
      </c>
      <c r="AT1979" t="s">
        <v>134</v>
      </c>
      <c r="AU1979" t="s">
        <v>134</v>
      </c>
      <c r="AV1979" t="s">
        <v>135</v>
      </c>
      <c r="AW1979">
        <v>90324</v>
      </c>
      <c r="BE1979">
        <v>1</v>
      </c>
    </row>
    <row r="1980" spans="2:57" x14ac:dyDescent="0.2">
      <c r="C1980" t="s">
        <v>4803</v>
      </c>
      <c r="E1980" t="s">
        <v>1196</v>
      </c>
      <c r="F1980" t="s">
        <v>1197</v>
      </c>
      <c r="G1980" t="s">
        <v>1198</v>
      </c>
      <c r="J1980" t="s">
        <v>4678</v>
      </c>
      <c r="L1980" t="s">
        <v>4667</v>
      </c>
      <c r="M1980" t="s">
        <v>3984</v>
      </c>
      <c r="N1980" t="s">
        <v>4668</v>
      </c>
      <c r="O1980" t="s">
        <v>98</v>
      </c>
      <c r="P1980" t="s">
        <v>4804</v>
      </c>
      <c r="Q1980">
        <v>28</v>
      </c>
      <c r="S1980" s="3">
        <v>83863</v>
      </c>
      <c r="W1980" s="3">
        <v>2015.9375</v>
      </c>
      <c r="X1980" s="3">
        <v>1164.7638888888891</v>
      </c>
      <c r="Y1980" s="22">
        <v>209.6575</v>
      </c>
      <c r="Z1980" s="32">
        <v>75</v>
      </c>
      <c r="AB1980" s="3">
        <v>4097.8723842003965</v>
      </c>
      <c r="AC1980" s="3">
        <v>4460.3751415326506</v>
      </c>
      <c r="AD1980" s="3">
        <f t="shared" si="436"/>
        <v>95886.606414621943</v>
      </c>
      <c r="AE1980" s="3">
        <v>4154.166666666667</v>
      </c>
      <c r="AG1980" s="3">
        <f t="shared" si="437"/>
        <v>100040.77308128861</v>
      </c>
      <c r="AJ1980" s="3">
        <v>4671.4236268028844</v>
      </c>
      <c r="AK1980" t="s">
        <v>166</v>
      </c>
      <c r="AL1980" t="s">
        <v>165</v>
      </c>
      <c r="AM1980">
        <v>0.05</v>
      </c>
      <c r="AN1980" s="3">
        <f t="shared" si="438"/>
        <v>104712.19670809151</v>
      </c>
      <c r="AO1980" s="3">
        <v>5235.6098354045753</v>
      </c>
      <c r="AP1980" s="3">
        <v>29700</v>
      </c>
      <c r="AQ1980" s="3">
        <v>1485</v>
      </c>
      <c r="AR1980" s="3">
        <f t="shared" si="439"/>
        <v>141132.80654349609</v>
      </c>
      <c r="AS1980" s="24">
        <f t="shared" si="435"/>
        <v>134412.19670809151</v>
      </c>
      <c r="AT1980" t="s">
        <v>225</v>
      </c>
      <c r="AU1980" t="s">
        <v>225</v>
      </c>
      <c r="AV1980" t="s">
        <v>156</v>
      </c>
      <c r="AW1980" t="s">
        <v>4870</v>
      </c>
      <c r="BE1980">
        <v>1</v>
      </c>
    </row>
    <row r="1981" spans="2:57" x14ac:dyDescent="0.2">
      <c r="C1981" t="s">
        <v>4803</v>
      </c>
      <c r="E1981" t="s">
        <v>1199</v>
      </c>
      <c r="F1981" t="s">
        <v>1200</v>
      </c>
      <c r="G1981" t="s">
        <v>1201</v>
      </c>
      <c r="J1981" t="s">
        <v>4702</v>
      </c>
      <c r="L1981" t="s">
        <v>4667</v>
      </c>
      <c r="M1981" t="s">
        <v>3984</v>
      </c>
      <c r="N1981" t="s">
        <v>4668</v>
      </c>
      <c r="O1981" t="s">
        <v>98</v>
      </c>
      <c r="P1981" t="s">
        <v>4804</v>
      </c>
      <c r="Q1981">
        <v>28</v>
      </c>
      <c r="S1981" s="3">
        <v>69794.75</v>
      </c>
      <c r="W1981" s="3">
        <v>1677.7604166666667</v>
      </c>
      <c r="X1981" s="3">
        <v>969.37268518518511</v>
      </c>
      <c r="Y1981" s="22">
        <v>174.48708333333332</v>
      </c>
      <c r="Z1981" s="32">
        <v>75</v>
      </c>
      <c r="AB1981" s="3">
        <v>4911.3000524641757</v>
      </c>
      <c r="AC1981" s="3">
        <v>4460.3751415326506</v>
      </c>
      <c r="AD1981" s="3">
        <f t="shared" si="436"/>
        <v>82063.045379182004</v>
      </c>
      <c r="AE1981" s="3">
        <v>4154.166666666667</v>
      </c>
      <c r="AG1981" s="3">
        <f t="shared" si="437"/>
        <v>86217.212045848675</v>
      </c>
      <c r="AJ1981" s="3">
        <v>4671.4236268028844</v>
      </c>
      <c r="AK1981" t="s">
        <v>166</v>
      </c>
      <c r="AL1981" t="s">
        <v>165</v>
      </c>
      <c r="AM1981">
        <v>0.05</v>
      </c>
      <c r="AN1981" s="3">
        <f t="shared" si="438"/>
        <v>90888.635672651566</v>
      </c>
      <c r="AO1981" s="3">
        <v>4544.4317836325781</v>
      </c>
      <c r="AP1981" s="3">
        <v>29700</v>
      </c>
      <c r="AQ1981" s="3">
        <v>1485</v>
      </c>
      <c r="AR1981" s="3">
        <f t="shared" si="439"/>
        <v>126618.06745628415</v>
      </c>
      <c r="AS1981" s="24">
        <f t="shared" si="435"/>
        <v>120588.63567265157</v>
      </c>
      <c r="AT1981" t="s">
        <v>225</v>
      </c>
      <c r="AU1981" t="s">
        <v>225</v>
      </c>
      <c r="AV1981" t="s">
        <v>156</v>
      </c>
      <c r="AW1981" t="s">
        <v>4825</v>
      </c>
      <c r="BE1981">
        <v>1</v>
      </c>
    </row>
    <row r="1982" spans="2:57" x14ac:dyDescent="0.2">
      <c r="C1982" t="s">
        <v>4803</v>
      </c>
      <c r="E1982" t="s">
        <v>1202</v>
      </c>
      <c r="F1982" t="s">
        <v>1203</v>
      </c>
      <c r="G1982" t="s">
        <v>1204</v>
      </c>
      <c r="J1982" t="s">
        <v>4697</v>
      </c>
      <c r="L1982" t="s">
        <v>4691</v>
      </c>
      <c r="M1982" t="s">
        <v>4444</v>
      </c>
      <c r="N1982" t="s">
        <v>4668</v>
      </c>
      <c r="O1982" t="s">
        <v>98</v>
      </c>
      <c r="P1982" t="s">
        <v>4804</v>
      </c>
      <c r="Q1982">
        <v>28</v>
      </c>
      <c r="S1982" s="3">
        <v>153944.58333333334</v>
      </c>
      <c r="W1982" s="3">
        <v>3700.5929487179487</v>
      </c>
      <c r="X1982" s="3">
        <v>2138.1203703703704</v>
      </c>
      <c r="Y1982" s="22">
        <v>384.86166666666668</v>
      </c>
      <c r="Z1982" s="32">
        <v>75</v>
      </c>
      <c r="AB1982" s="3">
        <v>0</v>
      </c>
      <c r="AC1982" s="3">
        <v>4460.3751415326506</v>
      </c>
      <c r="AD1982" s="3">
        <f t="shared" si="436"/>
        <v>164703.53346062097</v>
      </c>
      <c r="AE1982" s="3">
        <v>7046.666666666667</v>
      </c>
      <c r="AG1982" s="3">
        <f t="shared" si="437"/>
        <v>171750.20012728762</v>
      </c>
      <c r="AM1982">
        <v>0.1</v>
      </c>
      <c r="AN1982" s="3">
        <f t="shared" si="438"/>
        <v>171750.20012728762</v>
      </c>
      <c r="AO1982" s="3">
        <v>17175.020012728764</v>
      </c>
      <c r="AP1982" s="3">
        <v>29700</v>
      </c>
      <c r="AQ1982" s="3">
        <v>2970</v>
      </c>
      <c r="AR1982" s="3">
        <f t="shared" si="439"/>
        <v>221595.22014001638</v>
      </c>
      <c r="AS1982" s="24">
        <f t="shared" si="435"/>
        <v>201450.20012728762</v>
      </c>
      <c r="AT1982" t="s">
        <v>632</v>
      </c>
      <c r="AU1982" t="s">
        <v>632</v>
      </c>
      <c r="AV1982" t="s">
        <v>633</v>
      </c>
      <c r="AW1982" t="s">
        <v>4862</v>
      </c>
      <c r="BE1982">
        <v>1</v>
      </c>
    </row>
    <row r="1983" spans="2:57" x14ac:dyDescent="0.2">
      <c r="C1983" t="s">
        <v>4803</v>
      </c>
      <c r="E1983" t="s">
        <v>1205</v>
      </c>
      <c r="F1983" t="s">
        <v>1206</v>
      </c>
      <c r="G1983" t="s">
        <v>1207</v>
      </c>
      <c r="J1983" t="s">
        <v>4702</v>
      </c>
      <c r="L1983" t="s">
        <v>4667</v>
      </c>
      <c r="M1983" t="s">
        <v>3984</v>
      </c>
      <c r="N1983" t="s">
        <v>4668</v>
      </c>
      <c r="O1983" t="s">
        <v>98</v>
      </c>
      <c r="P1983" t="s">
        <v>4804</v>
      </c>
      <c r="Q1983">
        <v>28</v>
      </c>
      <c r="S1983" s="3">
        <v>78480.333333333328</v>
      </c>
      <c r="W1983" s="3">
        <v>1766.3541666666667</v>
      </c>
      <c r="X1983" s="3">
        <v>1020.5601851851851</v>
      </c>
      <c r="Y1983" s="22">
        <v>183.70083333333332</v>
      </c>
      <c r="Z1983" s="32">
        <v>75</v>
      </c>
      <c r="AB1983" s="3">
        <v>0</v>
      </c>
      <c r="AC1983" s="3">
        <v>4460.3751415326506</v>
      </c>
      <c r="AD1983" s="3">
        <f t="shared" si="436"/>
        <v>85986.323660051174</v>
      </c>
      <c r="AE1983" s="3">
        <v>4154.166666666667</v>
      </c>
      <c r="AG1983" s="3">
        <f t="shared" si="437"/>
        <v>90140.490326717845</v>
      </c>
      <c r="AM1983">
        <v>0.05</v>
      </c>
      <c r="AN1983" s="3">
        <f t="shared" si="438"/>
        <v>90140.490326717845</v>
      </c>
      <c r="AO1983" s="3">
        <v>4507.0245163358923</v>
      </c>
      <c r="AP1983" s="3">
        <v>29700</v>
      </c>
      <c r="AQ1983" s="3">
        <v>1485</v>
      </c>
      <c r="AR1983" s="3">
        <f t="shared" si="439"/>
        <v>125832.51484305374</v>
      </c>
      <c r="AS1983" s="24">
        <f t="shared" si="435"/>
        <v>119840.49032671785</v>
      </c>
      <c r="AT1983" t="s">
        <v>134</v>
      </c>
      <c r="AU1983" t="s">
        <v>134</v>
      </c>
      <c r="AV1983" t="s">
        <v>135</v>
      </c>
      <c r="AW1983">
        <v>19449</v>
      </c>
      <c r="BE1983">
        <v>1</v>
      </c>
    </row>
    <row r="1984" spans="2:57" x14ac:dyDescent="0.2">
      <c r="C1984" t="s">
        <v>4803</v>
      </c>
      <c r="E1984" t="s">
        <v>1208</v>
      </c>
      <c r="F1984" t="s">
        <v>1209</v>
      </c>
      <c r="G1984" t="s">
        <v>1210</v>
      </c>
      <c r="J1984" t="s">
        <v>4708</v>
      </c>
      <c r="L1984" t="s">
        <v>4703</v>
      </c>
      <c r="M1984" t="s">
        <v>293</v>
      </c>
      <c r="N1984" t="s">
        <v>4668</v>
      </c>
      <c r="O1984" t="s">
        <v>98</v>
      </c>
      <c r="P1984" t="s">
        <v>4804</v>
      </c>
      <c r="Q1984">
        <v>28</v>
      </c>
      <c r="S1984" s="3">
        <v>71785.833333333328</v>
      </c>
      <c r="W1984" s="3">
        <v>1605.4286858974358</v>
      </c>
      <c r="X1984" s="3">
        <v>927.58101851851848</v>
      </c>
      <c r="Y1984" s="22">
        <v>166.96458333333334</v>
      </c>
      <c r="Z1984" s="32">
        <v>75</v>
      </c>
      <c r="AB1984" s="3">
        <v>0</v>
      </c>
      <c r="AC1984" s="3">
        <v>4460.3751415326506</v>
      </c>
      <c r="AD1984" s="3">
        <f t="shared" si="436"/>
        <v>79021.182762615281</v>
      </c>
      <c r="AE1984" s="3">
        <v>5687.5</v>
      </c>
      <c r="AG1984" s="3">
        <f t="shared" si="437"/>
        <v>84708.682762615281</v>
      </c>
      <c r="AJ1984" s="3">
        <v>6107.1873780099913</v>
      </c>
      <c r="AK1984" t="s">
        <v>266</v>
      </c>
      <c r="AL1984" t="s">
        <v>267</v>
      </c>
      <c r="AM1984">
        <v>8.5000000000000006E-2</v>
      </c>
      <c r="AN1984" s="3">
        <f t="shared" si="438"/>
        <v>90815.870140625266</v>
      </c>
      <c r="AO1984" s="3">
        <v>7719.3489619531483</v>
      </c>
      <c r="AP1984" s="3">
        <v>29700</v>
      </c>
      <c r="AQ1984" s="3">
        <v>2524.5</v>
      </c>
      <c r="AR1984" s="3">
        <f t="shared" si="439"/>
        <v>130759.71910257841</v>
      </c>
      <c r="AS1984" s="24">
        <f t="shared" si="435"/>
        <v>120515.87014062527</v>
      </c>
      <c r="AT1984" t="s">
        <v>134</v>
      </c>
      <c r="AU1984" t="s">
        <v>134</v>
      </c>
      <c r="AV1984" t="s">
        <v>135</v>
      </c>
      <c r="AW1984">
        <v>90373</v>
      </c>
      <c r="BE1984">
        <v>1</v>
      </c>
    </row>
    <row r="1985" spans="3:57" x14ac:dyDescent="0.2">
      <c r="C1985" t="s">
        <v>4803</v>
      </c>
      <c r="E1985" t="s">
        <v>1211</v>
      </c>
      <c r="F1985" t="s">
        <v>1212</v>
      </c>
      <c r="G1985" t="s">
        <v>1213</v>
      </c>
      <c r="J1985" t="s">
        <v>4697</v>
      </c>
      <c r="L1985" t="s">
        <v>4616</v>
      </c>
      <c r="M1985" t="s">
        <v>4464</v>
      </c>
      <c r="N1985" t="s">
        <v>4668</v>
      </c>
      <c r="O1985" t="s">
        <v>98</v>
      </c>
      <c r="P1985" t="s">
        <v>4804</v>
      </c>
      <c r="Q1985">
        <v>28</v>
      </c>
      <c r="S1985" s="3">
        <v>122034.75</v>
      </c>
      <c r="W1985" s="3">
        <v>2813.3373397435898</v>
      </c>
      <c r="X1985" s="3">
        <v>1625.4837962962963</v>
      </c>
      <c r="Y1985" s="22">
        <v>292.58708333333334</v>
      </c>
      <c r="Z1985" s="32">
        <v>75</v>
      </c>
      <c r="AB1985" s="3">
        <v>0</v>
      </c>
      <c r="AC1985" s="3">
        <v>4460.3751415326506</v>
      </c>
      <c r="AD1985" s="3">
        <f t="shared" si="436"/>
        <v>131301.53336090586</v>
      </c>
      <c r="AE1985" s="3">
        <v>12402.5</v>
      </c>
      <c r="AG1985" s="3">
        <f t="shared" si="437"/>
        <v>143704.03336090586</v>
      </c>
      <c r="AM1985">
        <v>0.05</v>
      </c>
      <c r="AN1985" s="3">
        <f t="shared" si="438"/>
        <v>143704.03336090586</v>
      </c>
      <c r="AO1985" s="3">
        <v>7185.2016680452934</v>
      </c>
      <c r="AP1985" s="3">
        <v>29700</v>
      </c>
      <c r="AQ1985" s="3">
        <v>1485</v>
      </c>
      <c r="AR1985" s="3">
        <f t="shared" si="439"/>
        <v>182074.23502895114</v>
      </c>
      <c r="AS1985" s="24">
        <f t="shared" si="435"/>
        <v>173404.03336090586</v>
      </c>
      <c r="AT1985" t="s">
        <v>134</v>
      </c>
      <c r="AU1985" t="s">
        <v>134</v>
      </c>
      <c r="AV1985" t="s">
        <v>135</v>
      </c>
      <c r="AW1985">
        <v>90273</v>
      </c>
      <c r="BE1985">
        <v>1</v>
      </c>
    </row>
    <row r="1986" spans="3:57" x14ac:dyDescent="0.2">
      <c r="C1986" t="s">
        <v>4803</v>
      </c>
      <c r="E1986" t="s">
        <v>1214</v>
      </c>
      <c r="F1986" t="s">
        <v>1215</v>
      </c>
      <c r="G1986" t="s">
        <v>1216</v>
      </c>
      <c r="J1986" t="s">
        <v>4678</v>
      </c>
      <c r="L1986" t="s">
        <v>4703</v>
      </c>
      <c r="M1986" t="s">
        <v>293</v>
      </c>
      <c r="N1986" t="s">
        <v>4668</v>
      </c>
      <c r="O1986" t="s">
        <v>98</v>
      </c>
      <c r="P1986" t="s">
        <v>4804</v>
      </c>
      <c r="Q1986">
        <v>28</v>
      </c>
      <c r="S1986" s="3">
        <v>136999.41666666666</v>
      </c>
      <c r="W1986" s="3">
        <v>3173.0649038461538</v>
      </c>
      <c r="X1986" s="3">
        <v>1833.3263888888891</v>
      </c>
      <c r="Y1986" s="22">
        <v>329.99875000000003</v>
      </c>
      <c r="Z1986" s="32">
        <v>75</v>
      </c>
      <c r="AB1986" s="3">
        <v>10244.680960500991</v>
      </c>
      <c r="AC1986" s="3">
        <v>4460.3751415326506</v>
      </c>
      <c r="AD1986" s="3">
        <f t="shared" si="436"/>
        <v>157115.86281143533</v>
      </c>
      <c r="AE1986" s="3">
        <v>5687.5</v>
      </c>
      <c r="AG1986" s="3">
        <f t="shared" si="437"/>
        <v>162803.36281143533</v>
      </c>
      <c r="AJ1986" s="3">
        <v>6107.1873780099913</v>
      </c>
      <c r="AK1986" t="s">
        <v>266</v>
      </c>
      <c r="AL1986" t="s">
        <v>267</v>
      </c>
      <c r="AM1986">
        <v>8.5000000000000006E-2</v>
      </c>
      <c r="AN1986" s="3">
        <f t="shared" si="438"/>
        <v>168910.55018944532</v>
      </c>
      <c r="AO1986" s="3">
        <v>14357.396766102853</v>
      </c>
      <c r="AP1986" s="3">
        <v>29700</v>
      </c>
      <c r="AQ1986" s="3">
        <v>2524.5</v>
      </c>
      <c r="AR1986" s="3">
        <f t="shared" si="439"/>
        <v>215492.44695554816</v>
      </c>
      <c r="AS1986" s="24">
        <f t="shared" si="435"/>
        <v>198610.55018944532</v>
      </c>
      <c r="AT1986" t="s">
        <v>134</v>
      </c>
      <c r="AU1986" t="s">
        <v>134</v>
      </c>
      <c r="AV1986" t="s">
        <v>135</v>
      </c>
      <c r="AW1986">
        <v>94643</v>
      </c>
      <c r="BE1986">
        <v>1</v>
      </c>
    </row>
    <row r="1987" spans="3:57" x14ac:dyDescent="0.2">
      <c r="C1987" t="s">
        <v>4803</v>
      </c>
      <c r="E1987" t="s">
        <v>1217</v>
      </c>
      <c r="F1987" t="s">
        <v>1218</v>
      </c>
      <c r="G1987" t="s">
        <v>1219</v>
      </c>
      <c r="J1987" t="s">
        <v>4708</v>
      </c>
      <c r="L1987" t="s">
        <v>4667</v>
      </c>
      <c r="M1987" t="s">
        <v>3984</v>
      </c>
      <c r="N1987" t="s">
        <v>4668</v>
      </c>
      <c r="O1987" t="s">
        <v>98</v>
      </c>
      <c r="P1987" t="s">
        <v>4804</v>
      </c>
      <c r="Q1987">
        <v>28</v>
      </c>
      <c r="S1987" s="3">
        <v>49847.5</v>
      </c>
      <c r="W1987" s="3">
        <v>1198.2572115384617</v>
      </c>
      <c r="X1987" s="3">
        <v>692.32638888888891</v>
      </c>
      <c r="Y1987" s="22">
        <v>124.61875000000001</v>
      </c>
      <c r="Z1987" s="32">
        <v>75</v>
      </c>
      <c r="AB1987" s="3">
        <v>0</v>
      </c>
      <c r="AC1987" s="3">
        <v>4460.3751415326506</v>
      </c>
      <c r="AD1987" s="3">
        <f t="shared" si="436"/>
        <v>56398.077491960001</v>
      </c>
      <c r="AE1987" s="3">
        <v>4154.166666666667</v>
      </c>
      <c r="AG1987" s="3">
        <f t="shared" si="437"/>
        <v>60552.244158626665</v>
      </c>
      <c r="AJ1987" s="3">
        <v>4671.4236268028844</v>
      </c>
      <c r="AK1987" t="s">
        <v>166</v>
      </c>
      <c r="AL1987" t="s">
        <v>165</v>
      </c>
      <c r="AM1987">
        <v>0.05</v>
      </c>
      <c r="AN1987" s="3">
        <f t="shared" si="438"/>
        <v>65223.667785429549</v>
      </c>
      <c r="AO1987" s="3">
        <v>3261.1833892714776</v>
      </c>
      <c r="AP1987" s="3">
        <v>29700</v>
      </c>
      <c r="AQ1987" s="3">
        <v>1485</v>
      </c>
      <c r="AR1987" s="3">
        <f t="shared" si="439"/>
        <v>99669.85117470102</v>
      </c>
      <c r="AS1987" s="24">
        <f t="shared" si="435"/>
        <v>94923.667785429541</v>
      </c>
      <c r="AT1987" t="s">
        <v>225</v>
      </c>
      <c r="AU1987" t="s">
        <v>225</v>
      </c>
      <c r="AV1987" t="s">
        <v>156</v>
      </c>
      <c r="AW1987" t="s">
        <v>4871</v>
      </c>
      <c r="BE1987">
        <v>1</v>
      </c>
    </row>
    <row r="1988" spans="3:57" x14ac:dyDescent="0.2">
      <c r="C1988" t="s">
        <v>4803</v>
      </c>
      <c r="E1988" t="s">
        <v>1220</v>
      </c>
      <c r="F1988" t="s">
        <v>1221</v>
      </c>
      <c r="G1988" t="s">
        <v>1222</v>
      </c>
      <c r="J1988" t="s">
        <v>4702</v>
      </c>
      <c r="L1988" t="s">
        <v>4703</v>
      </c>
      <c r="M1988" t="s">
        <v>293</v>
      </c>
      <c r="N1988" t="s">
        <v>4668</v>
      </c>
      <c r="O1988" t="s">
        <v>98</v>
      </c>
      <c r="P1988" t="s">
        <v>4804</v>
      </c>
      <c r="Q1988">
        <v>28</v>
      </c>
      <c r="S1988" s="3">
        <v>56552.25</v>
      </c>
      <c r="W1988" s="3">
        <v>1239.238782051282</v>
      </c>
      <c r="X1988" s="3">
        <v>716.00462962962968</v>
      </c>
      <c r="Y1988" s="22">
        <v>128.88083333333333</v>
      </c>
      <c r="Z1988" s="32">
        <v>75</v>
      </c>
      <c r="AB1988" s="3">
        <v>0</v>
      </c>
      <c r="AC1988" s="3">
        <v>4460.3751415326506</v>
      </c>
      <c r="AD1988" s="3">
        <f t="shared" si="436"/>
        <v>63171.749386546893</v>
      </c>
      <c r="AE1988" s="3">
        <v>5687.5</v>
      </c>
      <c r="AG1988" s="3">
        <f t="shared" si="437"/>
        <v>68859.2493865469</v>
      </c>
      <c r="AJ1988" s="3">
        <v>6263.2559860715419</v>
      </c>
      <c r="AK1988" t="s">
        <v>229</v>
      </c>
      <c r="AL1988" t="s">
        <v>230</v>
      </c>
      <c r="AM1988">
        <v>8.5000000000000006E-2</v>
      </c>
      <c r="AN1988" s="3">
        <f t="shared" si="438"/>
        <v>75122.505372618441</v>
      </c>
      <c r="AO1988" s="3">
        <v>6385.4129566725678</v>
      </c>
      <c r="AP1988" s="3">
        <v>29700</v>
      </c>
      <c r="AQ1988" s="3">
        <v>2524.5</v>
      </c>
      <c r="AR1988" s="3">
        <f t="shared" si="439"/>
        <v>113732.41832929102</v>
      </c>
      <c r="AS1988" s="24">
        <f t="shared" si="435"/>
        <v>104822.50537261844</v>
      </c>
      <c r="AT1988" t="s">
        <v>632</v>
      </c>
      <c r="AU1988" t="s">
        <v>632</v>
      </c>
      <c r="AV1988" t="s">
        <v>633</v>
      </c>
      <c r="AW1988" t="s">
        <v>4852</v>
      </c>
      <c r="BE1988">
        <v>1</v>
      </c>
    </row>
    <row r="1989" spans="3:57" x14ac:dyDescent="0.2">
      <c r="C1989" t="s">
        <v>4803</v>
      </c>
      <c r="E1989" t="s">
        <v>1223</v>
      </c>
      <c r="F1989" t="s">
        <v>1224</v>
      </c>
      <c r="G1989" t="s">
        <v>1225</v>
      </c>
      <c r="J1989" t="s">
        <v>4678</v>
      </c>
      <c r="L1989" t="s">
        <v>4667</v>
      </c>
      <c r="M1989" t="s">
        <v>3984</v>
      </c>
      <c r="N1989" t="s">
        <v>4668</v>
      </c>
      <c r="O1989" t="s">
        <v>98</v>
      </c>
      <c r="P1989" t="s">
        <v>4804</v>
      </c>
      <c r="Q1989">
        <v>28</v>
      </c>
      <c r="S1989" s="3">
        <v>70833.333333333328</v>
      </c>
      <c r="W1989" s="3">
        <v>1702.7243589743591</v>
      </c>
      <c r="X1989" s="3">
        <v>983.79629629629619</v>
      </c>
      <c r="Y1989" s="22">
        <v>177.08333333333331</v>
      </c>
      <c r="Z1989" s="32">
        <v>75</v>
      </c>
      <c r="AB1989" s="3">
        <v>0</v>
      </c>
      <c r="AC1989" s="3">
        <v>4460.3751415326506</v>
      </c>
      <c r="AD1989" s="3">
        <f t="shared" si="436"/>
        <v>78232.312463469963</v>
      </c>
      <c r="AE1989" s="3">
        <v>4154.166666666667</v>
      </c>
      <c r="AG1989" s="3">
        <f t="shared" si="437"/>
        <v>82386.479130136635</v>
      </c>
      <c r="AJ1989" s="3">
        <v>4671.4236268028844</v>
      </c>
      <c r="AK1989" t="s">
        <v>166</v>
      </c>
      <c r="AL1989" t="s">
        <v>165</v>
      </c>
      <c r="AM1989">
        <v>0.05</v>
      </c>
      <c r="AN1989" s="3">
        <f t="shared" si="438"/>
        <v>87057.902756939526</v>
      </c>
      <c r="AO1989" s="3">
        <v>4352.8951378469765</v>
      </c>
      <c r="AP1989" s="3">
        <v>29700</v>
      </c>
      <c r="AQ1989" s="3">
        <v>1485</v>
      </c>
      <c r="AR1989" s="3">
        <f t="shared" si="439"/>
        <v>122595.7978947865</v>
      </c>
      <c r="AS1989" s="24">
        <f t="shared" si="435"/>
        <v>116757.90275693953</v>
      </c>
      <c r="AT1989" t="s">
        <v>225</v>
      </c>
      <c r="AU1989" t="s">
        <v>225</v>
      </c>
      <c r="AV1989" t="s">
        <v>156</v>
      </c>
      <c r="AW1989" t="s">
        <v>4825</v>
      </c>
      <c r="BE1989">
        <v>1</v>
      </c>
    </row>
    <row r="1990" spans="3:57" x14ac:dyDescent="0.2">
      <c r="C1990" t="s">
        <v>4803</v>
      </c>
      <c r="E1990" t="s">
        <v>1226</v>
      </c>
      <c r="F1990" t="s">
        <v>1227</v>
      </c>
      <c r="G1990" t="s">
        <v>1228</v>
      </c>
      <c r="J1990" t="s">
        <v>4702</v>
      </c>
      <c r="L1990" t="s">
        <v>4703</v>
      </c>
      <c r="M1990" t="s">
        <v>293</v>
      </c>
      <c r="N1990" t="s">
        <v>4668</v>
      </c>
      <c r="O1990" t="s">
        <v>98</v>
      </c>
      <c r="P1990" t="s">
        <v>4804</v>
      </c>
      <c r="Q1990">
        <v>28</v>
      </c>
      <c r="S1990" s="3">
        <v>84273.583333333328</v>
      </c>
      <c r="W1990" s="3">
        <v>1905.6169871794871</v>
      </c>
      <c r="X1990" s="3">
        <v>1101.0231481481483</v>
      </c>
      <c r="Y1990" s="22">
        <v>198.18416666666667</v>
      </c>
      <c r="Z1990" s="32">
        <v>75</v>
      </c>
      <c r="AB1990" s="3">
        <v>0</v>
      </c>
      <c r="AC1990" s="3">
        <v>4460.3751415326506</v>
      </c>
      <c r="AD1990" s="3">
        <f t="shared" si="436"/>
        <v>92013.782776860287</v>
      </c>
      <c r="AE1990" s="3">
        <v>5687.5</v>
      </c>
      <c r="AG1990" s="3">
        <f t="shared" si="437"/>
        <v>97701.282776860287</v>
      </c>
      <c r="AJ1990" s="3">
        <v>6263.2559860715419</v>
      </c>
      <c r="AK1990" t="s">
        <v>229</v>
      </c>
      <c r="AL1990" t="s">
        <v>230</v>
      </c>
      <c r="AM1990">
        <v>8.5000000000000006E-2</v>
      </c>
      <c r="AN1990" s="3">
        <f t="shared" si="438"/>
        <v>103964.53876293183</v>
      </c>
      <c r="AO1990" s="3">
        <v>8836.9857948492063</v>
      </c>
      <c r="AP1990" s="3">
        <v>29700</v>
      </c>
      <c r="AQ1990" s="3">
        <v>2524.5</v>
      </c>
      <c r="AR1990" s="3">
        <f t="shared" si="439"/>
        <v>145026.02455778103</v>
      </c>
      <c r="AS1990" s="24">
        <f t="shared" si="435"/>
        <v>133664.53876293183</v>
      </c>
      <c r="AT1990" t="s">
        <v>632</v>
      </c>
      <c r="AU1990" t="s">
        <v>632</v>
      </c>
      <c r="AV1990" t="s">
        <v>633</v>
      </c>
      <c r="AW1990" t="s">
        <v>4852</v>
      </c>
      <c r="BE1990">
        <v>1</v>
      </c>
    </row>
    <row r="1991" spans="3:57" x14ac:dyDescent="0.2">
      <c r="C1991" t="s">
        <v>4803</v>
      </c>
      <c r="E1991" t="s">
        <v>1229</v>
      </c>
      <c r="F1991" t="s">
        <v>1230</v>
      </c>
      <c r="G1991" t="s">
        <v>1231</v>
      </c>
      <c r="J1991" t="s">
        <v>4678</v>
      </c>
      <c r="L1991" t="s">
        <v>4691</v>
      </c>
      <c r="M1991" t="s">
        <v>4444</v>
      </c>
      <c r="N1991" t="s">
        <v>4668</v>
      </c>
      <c r="O1991" t="s">
        <v>98</v>
      </c>
      <c r="P1991" t="s">
        <v>4804</v>
      </c>
      <c r="Q1991">
        <v>28</v>
      </c>
      <c r="S1991" s="3">
        <v>192802.66666666666</v>
      </c>
      <c r="W1991" s="3">
        <v>4634.6794871794873</v>
      </c>
      <c r="X1991" s="3">
        <v>2677.8148148148148</v>
      </c>
      <c r="Y1991" s="22">
        <v>482.00666666666666</v>
      </c>
      <c r="Z1991" s="32">
        <v>75</v>
      </c>
      <c r="AB1991" s="3">
        <v>16106.687406099658</v>
      </c>
      <c r="AC1991" s="3">
        <v>4460.3751415326506</v>
      </c>
      <c r="AD1991" s="3">
        <f t="shared" si="436"/>
        <v>221239.23018295993</v>
      </c>
      <c r="AE1991" s="3">
        <v>7046.666666666667</v>
      </c>
      <c r="AG1991" s="3">
        <f t="shared" si="437"/>
        <v>228285.89684962659</v>
      </c>
      <c r="AJ1991" s="3">
        <v>7875.5933865769939</v>
      </c>
      <c r="AK1991" t="s">
        <v>433</v>
      </c>
      <c r="AL1991" t="s">
        <v>434</v>
      </c>
      <c r="AM1991">
        <v>0.1</v>
      </c>
      <c r="AN1991" s="3">
        <f t="shared" si="438"/>
        <v>236161.49023620359</v>
      </c>
      <c r="AO1991" s="3">
        <v>23616.149023620361</v>
      </c>
      <c r="AP1991" s="3">
        <v>29700</v>
      </c>
      <c r="AQ1991" s="3">
        <v>2970</v>
      </c>
      <c r="AR1991" s="3">
        <f t="shared" si="439"/>
        <v>292447.63925982395</v>
      </c>
      <c r="AS1991" s="24">
        <f t="shared" ref="AS1991:AS2054" si="441">+AN1991+AP1991</f>
        <v>265861.49023620359</v>
      </c>
      <c r="AT1991" t="s">
        <v>134</v>
      </c>
      <c r="AU1991" t="s">
        <v>134</v>
      </c>
      <c r="AV1991" t="s">
        <v>135</v>
      </c>
      <c r="AW1991">
        <v>90324</v>
      </c>
      <c r="BE1991">
        <v>1</v>
      </c>
    </row>
    <row r="1992" spans="3:57" x14ac:dyDescent="0.2">
      <c r="C1992" t="s">
        <v>4803</v>
      </c>
      <c r="E1992" t="s">
        <v>1232</v>
      </c>
      <c r="F1992" t="s">
        <v>1233</v>
      </c>
      <c r="G1992" t="s">
        <v>1234</v>
      </c>
      <c r="J1992" t="s">
        <v>4702</v>
      </c>
      <c r="L1992" t="s">
        <v>4691</v>
      </c>
      <c r="M1992" t="s">
        <v>4444</v>
      </c>
      <c r="N1992" t="s">
        <v>4668</v>
      </c>
      <c r="O1992" t="s">
        <v>98</v>
      </c>
      <c r="P1992" t="s">
        <v>4804</v>
      </c>
      <c r="Q1992">
        <v>28</v>
      </c>
      <c r="S1992" s="3">
        <v>76217.666666666672</v>
      </c>
      <c r="W1992" s="3">
        <v>1711.9631410256409</v>
      </c>
      <c r="X1992" s="3">
        <v>989.13425925925935</v>
      </c>
      <c r="Y1992" s="22">
        <v>178.04416666666668</v>
      </c>
      <c r="Z1992" s="32">
        <v>75</v>
      </c>
      <c r="AB1992" s="3">
        <v>0</v>
      </c>
      <c r="AC1992" s="3">
        <v>4460.3751415326506</v>
      </c>
      <c r="AD1992" s="3">
        <f t="shared" si="436"/>
        <v>83632.183375150897</v>
      </c>
      <c r="AE1992" s="3">
        <v>7046.666666666667</v>
      </c>
      <c r="AG1992" s="3">
        <f t="shared" si="437"/>
        <v>90678.850041817568</v>
      </c>
      <c r="AM1992">
        <v>0.1</v>
      </c>
      <c r="AN1992" s="3">
        <f t="shared" si="438"/>
        <v>90678.850041817568</v>
      </c>
      <c r="AO1992" s="3">
        <v>9067.8850041817568</v>
      </c>
      <c r="AP1992" s="3">
        <v>29700</v>
      </c>
      <c r="AQ1992" s="3">
        <v>2970</v>
      </c>
      <c r="AR1992" s="3">
        <f t="shared" si="439"/>
        <v>132416.73504599932</v>
      </c>
      <c r="AS1992" s="24">
        <f t="shared" si="441"/>
        <v>120378.85004181757</v>
      </c>
      <c r="AT1992" t="s">
        <v>134</v>
      </c>
      <c r="AU1992" t="s">
        <v>134</v>
      </c>
      <c r="AV1992" t="s">
        <v>135</v>
      </c>
      <c r="AW1992">
        <v>90326</v>
      </c>
      <c r="BE1992">
        <v>1</v>
      </c>
    </row>
    <row r="1993" spans="3:57" x14ac:dyDescent="0.2">
      <c r="C1993" t="s">
        <v>4803</v>
      </c>
      <c r="E1993" t="s">
        <v>1235</v>
      </c>
      <c r="F1993" t="s">
        <v>1236</v>
      </c>
      <c r="G1993" t="s">
        <v>1237</v>
      </c>
      <c r="J1993" t="s">
        <v>4702</v>
      </c>
      <c r="L1993" t="s">
        <v>4703</v>
      </c>
      <c r="M1993" t="s">
        <v>293</v>
      </c>
      <c r="N1993" t="s">
        <v>4668</v>
      </c>
      <c r="O1993" t="s">
        <v>98</v>
      </c>
      <c r="P1993" t="s">
        <v>4804</v>
      </c>
      <c r="Q1993">
        <v>28</v>
      </c>
      <c r="S1993" s="3">
        <v>76832.333333333328</v>
      </c>
      <c r="W1993" s="3">
        <v>1726.7387820512822</v>
      </c>
      <c r="X1993" s="3">
        <v>997.67129629629619</v>
      </c>
      <c r="Y1993" s="22">
        <v>179.58083333333332</v>
      </c>
      <c r="Z1993" s="32">
        <v>75</v>
      </c>
      <c r="AB1993" s="3">
        <v>6917.208584530269</v>
      </c>
      <c r="AC1993" s="3">
        <v>4460.3751415326506</v>
      </c>
      <c r="AD1993" s="3">
        <f t="shared" si="436"/>
        <v>91188.907971077148</v>
      </c>
      <c r="AE1993" s="3">
        <v>5687.5</v>
      </c>
      <c r="AG1993" s="3">
        <f t="shared" si="437"/>
        <v>96876.407971077148</v>
      </c>
      <c r="AJ1993" s="3">
        <v>6263.2559860715419</v>
      </c>
      <c r="AK1993" t="s">
        <v>229</v>
      </c>
      <c r="AL1993" t="s">
        <v>230</v>
      </c>
      <c r="AM1993">
        <v>8.5000000000000006E-2</v>
      </c>
      <c r="AN1993" s="3">
        <f t="shared" si="438"/>
        <v>103139.66395714869</v>
      </c>
      <c r="AO1993" s="3">
        <v>8766.8714363576401</v>
      </c>
      <c r="AP1993" s="3">
        <v>29700</v>
      </c>
      <c r="AQ1993" s="3">
        <v>2524.5</v>
      </c>
      <c r="AR1993" s="3">
        <f t="shared" si="439"/>
        <v>144131.03539350635</v>
      </c>
      <c r="AS1993" s="24">
        <f t="shared" si="441"/>
        <v>132839.66395714867</v>
      </c>
      <c r="AT1993" t="s">
        <v>134</v>
      </c>
      <c r="AU1993" t="s">
        <v>134</v>
      </c>
      <c r="AV1993" t="s">
        <v>135</v>
      </c>
      <c r="AW1993">
        <v>90349</v>
      </c>
      <c r="BE1993">
        <v>1</v>
      </c>
    </row>
    <row r="1994" spans="3:57" x14ac:dyDescent="0.2">
      <c r="C1994" t="s">
        <v>4803</v>
      </c>
      <c r="E1994" t="s">
        <v>1238</v>
      </c>
      <c r="F1994" t="s">
        <v>1239</v>
      </c>
      <c r="G1994" t="s">
        <v>1240</v>
      </c>
      <c r="J1994" t="s">
        <v>4778</v>
      </c>
      <c r="L1994" t="s">
        <v>4667</v>
      </c>
      <c r="M1994" t="s">
        <v>3984</v>
      </c>
      <c r="N1994" t="s">
        <v>4668</v>
      </c>
      <c r="O1994" t="s">
        <v>98</v>
      </c>
      <c r="P1994" t="s">
        <v>4804</v>
      </c>
      <c r="Q1994">
        <v>28</v>
      </c>
      <c r="S1994" s="3">
        <v>40131.583333333336</v>
      </c>
      <c r="W1994" s="3">
        <v>1010.0961538461538</v>
      </c>
      <c r="X1994" s="3">
        <v>583.6111111111112</v>
      </c>
      <c r="Y1994" s="22">
        <v>105.05</v>
      </c>
      <c r="Z1994" s="32">
        <v>75</v>
      </c>
      <c r="AB1994" s="3">
        <v>0</v>
      </c>
      <c r="AC1994" s="3">
        <v>4460.3751415326506</v>
      </c>
      <c r="AD1994" s="3">
        <f t="shared" si="436"/>
        <v>46365.715739823252</v>
      </c>
      <c r="AE1994" s="3">
        <v>4154.166666666667</v>
      </c>
      <c r="AG1994" s="3">
        <f t="shared" si="437"/>
        <v>50519.882406489916</v>
      </c>
      <c r="AM1994">
        <v>0.05</v>
      </c>
      <c r="AN1994" s="3">
        <f t="shared" si="438"/>
        <v>50519.882406489916</v>
      </c>
      <c r="AO1994" s="3">
        <v>2525.9941203244962</v>
      </c>
      <c r="AP1994" s="3">
        <v>29700</v>
      </c>
      <c r="AQ1994" s="3">
        <v>1485</v>
      </c>
      <c r="AR1994" s="3">
        <f t="shared" si="439"/>
        <v>84230.87652681442</v>
      </c>
      <c r="AS1994" s="24">
        <f t="shared" si="441"/>
        <v>80219.882406489924</v>
      </c>
      <c r="AT1994" t="s">
        <v>134</v>
      </c>
      <c r="AU1994" t="s">
        <v>134</v>
      </c>
      <c r="AV1994" t="s">
        <v>135</v>
      </c>
      <c r="AW1994">
        <v>35070</v>
      </c>
      <c r="BE1994">
        <v>1</v>
      </c>
    </row>
    <row r="1995" spans="3:57" x14ac:dyDescent="0.2">
      <c r="C1995" t="s">
        <v>4803</v>
      </c>
      <c r="E1995" t="s">
        <v>1241</v>
      </c>
      <c r="F1995" t="s">
        <v>1242</v>
      </c>
      <c r="G1995" t="s">
        <v>1243</v>
      </c>
      <c r="J1995" t="s">
        <v>4708</v>
      </c>
      <c r="L1995" t="s">
        <v>4667</v>
      </c>
      <c r="M1995" t="s">
        <v>3984</v>
      </c>
      <c r="N1995" t="s">
        <v>4668</v>
      </c>
      <c r="O1995" t="s">
        <v>98</v>
      </c>
      <c r="P1995" t="s">
        <v>4804</v>
      </c>
      <c r="Q1995">
        <v>28</v>
      </c>
      <c r="S1995" s="3">
        <v>64068.000000000007</v>
      </c>
      <c r="W1995" s="3">
        <v>1419.903846153846</v>
      </c>
      <c r="X1995" s="3">
        <v>820.38888888888891</v>
      </c>
      <c r="Y1995" s="22">
        <v>147.67000000000002</v>
      </c>
      <c r="Z1995" s="32">
        <v>75</v>
      </c>
      <c r="AB1995" s="3">
        <v>0</v>
      </c>
      <c r="AC1995" s="3">
        <v>4460.3751415326506</v>
      </c>
      <c r="AD1995" s="3">
        <f t="shared" si="436"/>
        <v>70991.337876575388</v>
      </c>
      <c r="AE1995" s="3">
        <v>4154.166666666667</v>
      </c>
      <c r="AG1995" s="3">
        <f t="shared" si="437"/>
        <v>75145.504543242059</v>
      </c>
      <c r="AJ1995" s="3">
        <v>6263.2559860715419</v>
      </c>
      <c r="AK1995" t="s">
        <v>229</v>
      </c>
      <c r="AL1995" t="s">
        <v>230</v>
      </c>
      <c r="AM1995">
        <v>0.05</v>
      </c>
      <c r="AN1995" s="3">
        <f t="shared" si="438"/>
        <v>81408.7605293136</v>
      </c>
      <c r="AO1995" s="3">
        <v>4070.4380264656802</v>
      </c>
      <c r="AP1995" s="3">
        <v>29700</v>
      </c>
      <c r="AQ1995" s="3">
        <v>1485</v>
      </c>
      <c r="AR1995" s="3">
        <f t="shared" si="439"/>
        <v>116664.19855577928</v>
      </c>
      <c r="AS1995" s="24">
        <f t="shared" si="441"/>
        <v>111108.7605293136</v>
      </c>
      <c r="AT1995" t="s">
        <v>225</v>
      </c>
      <c r="AU1995" t="s">
        <v>225</v>
      </c>
      <c r="AV1995" t="s">
        <v>156</v>
      </c>
      <c r="AW1995" t="s">
        <v>4825</v>
      </c>
      <c r="BE1995">
        <v>1</v>
      </c>
    </row>
    <row r="1996" spans="3:57" x14ac:dyDescent="0.2">
      <c r="C1996" t="s">
        <v>4803</v>
      </c>
      <c r="E1996" t="s">
        <v>1244</v>
      </c>
      <c r="F1996" t="s">
        <v>1245</v>
      </c>
      <c r="G1996" t="s">
        <v>1246</v>
      </c>
      <c r="J1996" t="s">
        <v>4708</v>
      </c>
      <c r="L1996" t="s">
        <v>4667</v>
      </c>
      <c r="M1996" t="s">
        <v>3984</v>
      </c>
      <c r="N1996" t="s">
        <v>4668</v>
      </c>
      <c r="O1996" t="s">
        <v>98</v>
      </c>
      <c r="P1996" t="s">
        <v>4804</v>
      </c>
      <c r="Q1996">
        <v>28</v>
      </c>
      <c r="S1996" s="3">
        <v>60580.083333333343</v>
      </c>
      <c r="W1996" s="3">
        <v>1336.0616987179487</v>
      </c>
      <c r="X1996" s="3">
        <v>771.94675925925924</v>
      </c>
      <c r="Y1996" s="22">
        <v>138.95041666666665</v>
      </c>
      <c r="Z1996" s="32">
        <v>75</v>
      </c>
      <c r="AB1996" s="3">
        <v>4778.119199977662</v>
      </c>
      <c r="AC1996" s="3">
        <v>4460.3751415326506</v>
      </c>
      <c r="AD1996" s="3">
        <f t="shared" si="436"/>
        <v>72140.53654948753</v>
      </c>
      <c r="AE1996" s="3">
        <v>4154.166666666667</v>
      </c>
      <c r="AG1996" s="3">
        <f t="shared" si="437"/>
        <v>76294.703216154201</v>
      </c>
      <c r="AM1996">
        <v>0.05</v>
      </c>
      <c r="AN1996" s="3">
        <f t="shared" si="438"/>
        <v>76294.703216154201</v>
      </c>
      <c r="AO1996" s="3">
        <v>3814.7351608077101</v>
      </c>
      <c r="AP1996" s="3">
        <v>29700</v>
      </c>
      <c r="AQ1996" s="3">
        <v>1485</v>
      </c>
      <c r="AR1996" s="3">
        <f t="shared" si="439"/>
        <v>111294.43837696192</v>
      </c>
      <c r="AS1996" s="24">
        <f t="shared" si="441"/>
        <v>105994.7032161542</v>
      </c>
      <c r="AT1996" t="s">
        <v>134</v>
      </c>
      <c r="AU1996" t="s">
        <v>134</v>
      </c>
      <c r="AV1996" t="s">
        <v>135</v>
      </c>
      <c r="AW1996">
        <v>35875</v>
      </c>
      <c r="BE1996">
        <v>1</v>
      </c>
    </row>
    <row r="1997" spans="3:57" x14ac:dyDescent="0.2">
      <c r="C1997" t="s">
        <v>4803</v>
      </c>
      <c r="E1997" t="s">
        <v>1247</v>
      </c>
      <c r="F1997" t="s">
        <v>1248</v>
      </c>
      <c r="G1997" t="s">
        <v>1249</v>
      </c>
      <c r="J1997" t="s">
        <v>4778</v>
      </c>
      <c r="L1997" t="s">
        <v>4667</v>
      </c>
      <c r="M1997" t="s">
        <v>3984</v>
      </c>
      <c r="N1997" t="s">
        <v>4668</v>
      </c>
      <c r="O1997" t="s">
        <v>98</v>
      </c>
      <c r="P1997" t="s">
        <v>4804</v>
      </c>
      <c r="Q1997">
        <v>28</v>
      </c>
      <c r="S1997" s="3">
        <v>44415.333333333336</v>
      </c>
      <c r="W1997" s="3">
        <v>1010.0961538461538</v>
      </c>
      <c r="X1997" s="3">
        <v>583.6111111111112</v>
      </c>
      <c r="Y1997" s="22">
        <v>105.05</v>
      </c>
      <c r="Z1997" s="32">
        <v>75</v>
      </c>
      <c r="AB1997" s="3">
        <v>0</v>
      </c>
      <c r="AC1997" s="3">
        <v>4460.3751415326506</v>
      </c>
      <c r="AD1997" s="3">
        <f t="shared" si="436"/>
        <v>50649.465739823252</v>
      </c>
      <c r="AE1997" s="3">
        <v>4154.166666666667</v>
      </c>
      <c r="AG1997" s="3">
        <f t="shared" si="437"/>
        <v>54803.632406489916</v>
      </c>
      <c r="AM1997">
        <v>0.05</v>
      </c>
      <c r="AN1997" s="3">
        <f t="shared" si="438"/>
        <v>54803.632406489916</v>
      </c>
      <c r="AO1997" s="3">
        <v>2740.1816203244962</v>
      </c>
      <c r="AP1997" s="3">
        <v>29700</v>
      </c>
      <c r="AQ1997" s="3">
        <v>1485</v>
      </c>
      <c r="AR1997" s="3">
        <f t="shared" si="439"/>
        <v>88728.81402681442</v>
      </c>
      <c r="AS1997" s="24">
        <f t="shared" si="441"/>
        <v>84503.632406489924</v>
      </c>
      <c r="AT1997" t="s">
        <v>134</v>
      </c>
      <c r="AU1997" t="s">
        <v>134</v>
      </c>
      <c r="AV1997" t="s">
        <v>135</v>
      </c>
      <c r="AW1997">
        <v>35880</v>
      </c>
      <c r="BE1997">
        <v>1</v>
      </c>
    </row>
    <row r="1998" spans="3:57" x14ac:dyDescent="0.2">
      <c r="C1998" t="s">
        <v>4803</v>
      </c>
      <c r="E1998" t="s">
        <v>1250</v>
      </c>
      <c r="F1998" t="s">
        <v>1251</v>
      </c>
      <c r="G1998" t="s">
        <v>1252</v>
      </c>
      <c r="J1998" t="s">
        <v>151</v>
      </c>
      <c r="L1998" t="s">
        <v>4667</v>
      </c>
      <c r="M1998" t="s">
        <v>3984</v>
      </c>
      <c r="N1998" t="s">
        <v>4668</v>
      </c>
      <c r="O1998" t="s">
        <v>98</v>
      </c>
      <c r="P1998" t="s">
        <v>4804</v>
      </c>
      <c r="Q1998">
        <v>28</v>
      </c>
      <c r="S1998" s="3">
        <v>177558.5</v>
      </c>
      <c r="W1998" s="3">
        <v>4268.2331730769229</v>
      </c>
      <c r="X1998" s="3">
        <v>2466.0902777777783</v>
      </c>
      <c r="Y1998" s="22">
        <v>443.89625000000001</v>
      </c>
      <c r="Z1998" s="32">
        <v>75</v>
      </c>
      <c r="AB1998" s="3">
        <v>15832.129956358232</v>
      </c>
      <c r="AC1998" s="3">
        <v>4460.3751415326506</v>
      </c>
      <c r="AD1998" s="3">
        <f t="shared" si="436"/>
        <v>205104.22479874559</v>
      </c>
      <c r="AE1998" s="3">
        <v>4154.166666666667</v>
      </c>
      <c r="AG1998" s="3">
        <f t="shared" si="437"/>
        <v>209258.39146541225</v>
      </c>
      <c r="AJ1998" s="3">
        <v>4671.4236268028844</v>
      </c>
      <c r="AK1998" t="s">
        <v>166</v>
      </c>
      <c r="AL1998" t="s">
        <v>165</v>
      </c>
      <c r="AM1998">
        <v>0.05</v>
      </c>
      <c r="AN1998" s="3">
        <f t="shared" si="438"/>
        <v>213929.81509221514</v>
      </c>
      <c r="AO1998" s="3">
        <v>10696.490754610757</v>
      </c>
      <c r="AP1998" s="3">
        <v>29700</v>
      </c>
      <c r="AQ1998" s="3">
        <v>1485</v>
      </c>
      <c r="AR1998" s="3">
        <f t="shared" si="439"/>
        <v>255811.30584682588</v>
      </c>
      <c r="AS1998" s="24">
        <f t="shared" si="441"/>
        <v>243629.81509221514</v>
      </c>
      <c r="AT1998" t="s">
        <v>225</v>
      </c>
      <c r="AU1998" t="s">
        <v>225</v>
      </c>
      <c r="AV1998" t="s">
        <v>156</v>
      </c>
      <c r="AW1998" t="s">
        <v>4872</v>
      </c>
      <c r="BE1998">
        <v>1</v>
      </c>
    </row>
    <row r="1999" spans="3:57" x14ac:dyDescent="0.2">
      <c r="C1999" t="s">
        <v>4803</v>
      </c>
      <c r="E1999" t="s">
        <v>1253</v>
      </c>
      <c r="F1999" t="s">
        <v>1254</v>
      </c>
      <c r="G1999" t="s">
        <v>1255</v>
      </c>
      <c r="J1999" t="s">
        <v>4708</v>
      </c>
      <c r="L1999" t="s">
        <v>4703</v>
      </c>
      <c r="M1999" t="s">
        <v>293</v>
      </c>
      <c r="N1999" t="s">
        <v>4668</v>
      </c>
      <c r="O1999" t="s">
        <v>98</v>
      </c>
      <c r="P1999" t="s">
        <v>4804</v>
      </c>
      <c r="Q1999">
        <v>28</v>
      </c>
      <c r="S1999" s="3">
        <v>76871.083333333328</v>
      </c>
      <c r="W1999" s="3">
        <v>1727.6722756410256</v>
      </c>
      <c r="X1999" s="3">
        <v>998.21064814814827</v>
      </c>
      <c r="Y1999" s="22">
        <v>179.67791666666668</v>
      </c>
      <c r="Z1999" s="32">
        <v>75</v>
      </c>
      <c r="AB1999" s="3">
        <v>0</v>
      </c>
      <c r="AC1999" s="3">
        <v>4460.3751415326506</v>
      </c>
      <c r="AD1999" s="3">
        <f t="shared" si="436"/>
        <v>84312.019315321828</v>
      </c>
      <c r="AE1999" s="3">
        <v>5687.5</v>
      </c>
      <c r="AG1999" s="3">
        <f t="shared" si="437"/>
        <v>89999.519315321828</v>
      </c>
      <c r="AJ1999" s="3">
        <v>6263.2559860715419</v>
      </c>
      <c r="AK1999" t="s">
        <v>229</v>
      </c>
      <c r="AL1999" t="s">
        <v>230</v>
      </c>
      <c r="AM1999">
        <v>8.5000000000000006E-2</v>
      </c>
      <c r="AN1999" s="3">
        <f t="shared" si="438"/>
        <v>96262.775301393369</v>
      </c>
      <c r="AO1999" s="3">
        <v>8182.3359006184373</v>
      </c>
      <c r="AP1999" s="3">
        <v>29700</v>
      </c>
      <c r="AQ1999" s="3">
        <v>2524.5</v>
      </c>
      <c r="AR1999" s="3">
        <f t="shared" si="439"/>
        <v>136669.61120201182</v>
      </c>
      <c r="AS1999" s="24">
        <f t="shared" si="441"/>
        <v>125962.77530139337</v>
      </c>
      <c r="AT1999" t="s">
        <v>134</v>
      </c>
      <c r="AU1999" t="s">
        <v>134</v>
      </c>
      <c r="AV1999" t="s">
        <v>135</v>
      </c>
      <c r="AW1999">
        <v>90264</v>
      </c>
      <c r="BE1999">
        <v>1</v>
      </c>
    </row>
    <row r="2000" spans="3:57" x14ac:dyDescent="0.2">
      <c r="C2000" t="s">
        <v>4803</v>
      </c>
      <c r="E2000" t="s">
        <v>1256</v>
      </c>
      <c r="F2000" t="s">
        <v>1257</v>
      </c>
      <c r="G2000" t="s">
        <v>1258</v>
      </c>
      <c r="J2000" t="s">
        <v>4702</v>
      </c>
      <c r="L2000" t="s">
        <v>4703</v>
      </c>
      <c r="M2000" t="s">
        <v>293</v>
      </c>
      <c r="N2000" t="s">
        <v>4668</v>
      </c>
      <c r="O2000" t="s">
        <v>98</v>
      </c>
      <c r="P2000" t="s">
        <v>4804</v>
      </c>
      <c r="Q2000">
        <v>28</v>
      </c>
      <c r="S2000" s="3">
        <v>70390.416666666672</v>
      </c>
      <c r="W2000" s="3">
        <v>1571.8870192307693</v>
      </c>
      <c r="X2000" s="3">
        <v>908.20138888888891</v>
      </c>
      <c r="Y2000" s="22">
        <v>163.47624999999999</v>
      </c>
      <c r="Z2000" s="32">
        <v>75</v>
      </c>
      <c r="AB2000" s="3">
        <v>0</v>
      </c>
      <c r="AC2000" s="3">
        <v>4460.3751415326506</v>
      </c>
      <c r="AD2000" s="3">
        <f t="shared" si="436"/>
        <v>77569.35646631899</v>
      </c>
      <c r="AE2000" s="3">
        <v>5687.5</v>
      </c>
      <c r="AG2000" s="3">
        <f t="shared" si="437"/>
        <v>83256.85646631899</v>
      </c>
      <c r="AJ2000" s="3">
        <v>18525.414448346986</v>
      </c>
      <c r="AK2000" t="s">
        <v>361</v>
      </c>
      <c r="AL2000" t="s">
        <v>362</v>
      </c>
      <c r="AM2000">
        <v>8.5000000000000006E-2</v>
      </c>
      <c r="AN2000" s="3">
        <f t="shared" si="438"/>
        <v>101782.27091466598</v>
      </c>
      <c r="AO2000" s="3">
        <v>8651.4930277466083</v>
      </c>
      <c r="AP2000" s="3">
        <v>29700</v>
      </c>
      <c r="AQ2000" s="3">
        <v>2524.5</v>
      </c>
      <c r="AR2000" s="3">
        <f t="shared" si="439"/>
        <v>142658.26394241257</v>
      </c>
      <c r="AS2000" s="24">
        <f t="shared" si="441"/>
        <v>131482.27091466598</v>
      </c>
      <c r="AT2000" t="s">
        <v>134</v>
      </c>
      <c r="AU2000" t="s">
        <v>134</v>
      </c>
      <c r="AV2000" t="s">
        <v>135</v>
      </c>
      <c r="AW2000">
        <v>90135</v>
      </c>
      <c r="BE2000">
        <v>1</v>
      </c>
    </row>
    <row r="2001" spans="3:57" x14ac:dyDescent="0.2">
      <c r="C2001" t="s">
        <v>4803</v>
      </c>
      <c r="E2001" t="s">
        <v>1259</v>
      </c>
      <c r="F2001" t="s">
        <v>1260</v>
      </c>
      <c r="G2001" t="s">
        <v>1261</v>
      </c>
      <c r="J2001" t="s">
        <v>4690</v>
      </c>
      <c r="L2001" t="s">
        <v>4691</v>
      </c>
      <c r="M2001" t="s">
        <v>4444</v>
      </c>
      <c r="N2001" t="s">
        <v>4668</v>
      </c>
      <c r="O2001" t="s">
        <v>98</v>
      </c>
      <c r="P2001" t="s">
        <v>4804</v>
      </c>
      <c r="Q2001">
        <v>28</v>
      </c>
      <c r="S2001" s="3">
        <v>336556.41666666669</v>
      </c>
      <c r="U2001" s="3">
        <v>50483.462500000001</v>
      </c>
      <c r="W2001" s="3">
        <v>8090.3004807692305</v>
      </c>
      <c r="X2001" s="3">
        <v>4674.395833333333</v>
      </c>
      <c r="Y2001" s="22">
        <v>841.39125000000001</v>
      </c>
      <c r="Z2001" s="32">
        <v>75</v>
      </c>
      <c r="AB2001" s="3">
        <v>0</v>
      </c>
      <c r="AC2001" s="3">
        <v>5460.3751415326506</v>
      </c>
      <c r="AD2001" s="3">
        <f t="shared" si="436"/>
        <v>406181.34187230188</v>
      </c>
      <c r="AE2001" s="3">
        <v>7046.666666666667</v>
      </c>
      <c r="AG2001" s="3">
        <f t="shared" si="437"/>
        <v>413228.00853896857</v>
      </c>
      <c r="AM2001">
        <v>0.1</v>
      </c>
      <c r="AN2001" s="3">
        <f t="shared" si="438"/>
        <v>413228.00853896857</v>
      </c>
      <c r="AO2001" s="3">
        <v>41322.800853896857</v>
      </c>
      <c r="AP2001" s="3">
        <v>29700</v>
      </c>
      <c r="AQ2001" s="3">
        <v>2970</v>
      </c>
      <c r="AR2001" s="3">
        <f t="shared" si="439"/>
        <v>487220.8093928654</v>
      </c>
      <c r="AS2001" s="24">
        <f t="shared" si="441"/>
        <v>442928.00853896857</v>
      </c>
      <c r="AT2001" t="s">
        <v>134</v>
      </c>
      <c r="AU2001" t="s">
        <v>134</v>
      </c>
      <c r="AV2001" t="s">
        <v>135</v>
      </c>
      <c r="AW2001">
        <v>90325</v>
      </c>
      <c r="BE2001">
        <v>1</v>
      </c>
    </row>
    <row r="2002" spans="3:57" x14ac:dyDescent="0.2">
      <c r="C2002" t="s">
        <v>4803</v>
      </c>
      <c r="E2002" t="s">
        <v>1262</v>
      </c>
      <c r="F2002" t="s">
        <v>1263</v>
      </c>
      <c r="G2002" t="s">
        <v>1264</v>
      </c>
      <c r="J2002" t="s">
        <v>4702</v>
      </c>
      <c r="L2002" t="s">
        <v>4703</v>
      </c>
      <c r="M2002" t="s">
        <v>293</v>
      </c>
      <c r="N2002" t="s">
        <v>4668</v>
      </c>
      <c r="O2002" t="s">
        <v>98</v>
      </c>
      <c r="P2002" t="s">
        <v>4804</v>
      </c>
      <c r="Q2002">
        <v>28</v>
      </c>
      <c r="S2002" s="3">
        <v>46538.5</v>
      </c>
      <c r="W2002" s="3">
        <v>1010.0961538461538</v>
      </c>
      <c r="X2002" s="3">
        <v>583.6111111111112</v>
      </c>
      <c r="Y2002" s="22">
        <v>105.05</v>
      </c>
      <c r="Z2002" s="32">
        <v>75</v>
      </c>
      <c r="AB2002" s="3">
        <v>0</v>
      </c>
      <c r="AC2002" s="3">
        <v>4460.3751415326506</v>
      </c>
      <c r="AD2002" s="3">
        <f t="shared" si="436"/>
        <v>52772.632406489916</v>
      </c>
      <c r="AE2002" s="3">
        <v>5687.5</v>
      </c>
      <c r="AG2002" s="3">
        <f t="shared" si="437"/>
        <v>58460.132406489916</v>
      </c>
      <c r="AJ2002" s="3">
        <v>7641.968773833004</v>
      </c>
      <c r="AK2002" t="s">
        <v>197</v>
      </c>
      <c r="AL2002" t="s">
        <v>198</v>
      </c>
      <c r="AM2002">
        <v>8.5000000000000006E-2</v>
      </c>
      <c r="AN2002" s="3">
        <f t="shared" si="438"/>
        <v>66102.101180322919</v>
      </c>
      <c r="AO2002" s="3">
        <v>5618.6786003274483</v>
      </c>
      <c r="AP2002" s="3">
        <v>29700</v>
      </c>
      <c r="AQ2002" s="3">
        <v>2524.5</v>
      </c>
      <c r="AR2002" s="3">
        <f t="shared" si="439"/>
        <v>103945.27978065037</v>
      </c>
      <c r="AS2002" s="24">
        <f t="shared" si="441"/>
        <v>95802.101180322919</v>
      </c>
      <c r="AT2002" t="s">
        <v>134</v>
      </c>
      <c r="AU2002" t="s">
        <v>134</v>
      </c>
      <c r="AV2002" t="s">
        <v>135</v>
      </c>
      <c r="AW2002">
        <v>12056</v>
      </c>
      <c r="BE2002">
        <v>1</v>
      </c>
    </row>
    <row r="2003" spans="3:57" x14ac:dyDescent="0.2">
      <c r="C2003" t="s">
        <v>4803</v>
      </c>
      <c r="E2003" t="s">
        <v>1265</v>
      </c>
      <c r="F2003" t="s">
        <v>1266</v>
      </c>
      <c r="G2003" t="s">
        <v>1267</v>
      </c>
      <c r="J2003" t="s">
        <v>4702</v>
      </c>
      <c r="L2003" t="s">
        <v>4703</v>
      </c>
      <c r="M2003" t="s">
        <v>293</v>
      </c>
      <c r="N2003" t="s">
        <v>4668</v>
      </c>
      <c r="O2003" t="s">
        <v>98</v>
      </c>
      <c r="P2003" t="s">
        <v>4804</v>
      </c>
      <c r="Q2003">
        <v>28</v>
      </c>
      <c r="S2003" s="3">
        <v>58893.083333333343</v>
      </c>
      <c r="W2003" s="3">
        <v>1295.508814102564</v>
      </c>
      <c r="X2003" s="3">
        <v>748.5162037037037</v>
      </c>
      <c r="Y2003" s="22">
        <v>134.73291666666665</v>
      </c>
      <c r="Z2003" s="32">
        <v>75</v>
      </c>
      <c r="AB2003" s="3">
        <v>0</v>
      </c>
      <c r="AC2003" s="3">
        <v>4460.3751415326506</v>
      </c>
      <c r="AD2003" s="3">
        <f t="shared" si="436"/>
        <v>65607.216409338929</v>
      </c>
      <c r="AE2003" s="3">
        <v>5687.5</v>
      </c>
      <c r="AG2003" s="3">
        <f t="shared" si="437"/>
        <v>71294.716409338929</v>
      </c>
      <c r="AJ2003" s="3">
        <v>7641.968773833004</v>
      </c>
      <c r="AK2003" t="s">
        <v>197</v>
      </c>
      <c r="AL2003" t="s">
        <v>198</v>
      </c>
      <c r="AM2003">
        <v>8.5000000000000006E-2</v>
      </c>
      <c r="AN2003" s="3">
        <f t="shared" si="438"/>
        <v>78936.68518317194</v>
      </c>
      <c r="AO2003" s="3">
        <v>6709.6182405696154</v>
      </c>
      <c r="AP2003" s="3">
        <v>29700</v>
      </c>
      <c r="AQ2003" s="3">
        <v>2524.5</v>
      </c>
      <c r="AR2003" s="3">
        <f t="shared" si="439"/>
        <v>117870.80342374156</v>
      </c>
      <c r="AS2003" s="24">
        <f t="shared" si="441"/>
        <v>108636.68518317194</v>
      </c>
      <c r="AT2003" t="s">
        <v>134</v>
      </c>
      <c r="AU2003" t="s">
        <v>134</v>
      </c>
      <c r="AV2003" t="s">
        <v>135</v>
      </c>
      <c r="AW2003">
        <v>35803</v>
      </c>
      <c r="BE2003">
        <v>1</v>
      </c>
    </row>
    <row r="2004" spans="3:57" x14ac:dyDescent="0.2">
      <c r="C2004" t="s">
        <v>4803</v>
      </c>
      <c r="E2004" t="s">
        <v>1268</v>
      </c>
      <c r="F2004" t="s">
        <v>1269</v>
      </c>
      <c r="G2004" t="s">
        <v>1270</v>
      </c>
      <c r="J2004" t="s">
        <v>4708</v>
      </c>
      <c r="L2004" t="s">
        <v>4667</v>
      </c>
      <c r="M2004" t="s">
        <v>3984</v>
      </c>
      <c r="N2004" t="s">
        <v>4668</v>
      </c>
      <c r="O2004" t="s">
        <v>98</v>
      </c>
      <c r="P2004" t="s">
        <v>4804</v>
      </c>
      <c r="Q2004">
        <v>28</v>
      </c>
      <c r="S2004" s="3">
        <v>74619.916666666672</v>
      </c>
      <c r="W2004" s="3">
        <v>1673.5576923076924</v>
      </c>
      <c r="X2004" s="3">
        <v>966.94444444444457</v>
      </c>
      <c r="Y2004" s="22">
        <v>174.05</v>
      </c>
      <c r="Z2004" s="32">
        <v>75</v>
      </c>
      <c r="AB2004" s="3">
        <v>0</v>
      </c>
      <c r="AC2004" s="3">
        <v>4460.3751415326506</v>
      </c>
      <c r="AD2004" s="3">
        <f t="shared" si="436"/>
        <v>81969.843944951455</v>
      </c>
      <c r="AE2004" s="3">
        <v>4154.166666666667</v>
      </c>
      <c r="AG2004" s="3">
        <f t="shared" si="437"/>
        <v>86124.010611618127</v>
      </c>
      <c r="AM2004">
        <v>0.05</v>
      </c>
      <c r="AN2004" s="3">
        <f t="shared" si="438"/>
        <v>86124.010611618127</v>
      </c>
      <c r="AO2004" s="3">
        <v>4306.2005305809062</v>
      </c>
      <c r="AP2004" s="3">
        <v>29700</v>
      </c>
      <c r="AQ2004" s="3">
        <v>1485</v>
      </c>
      <c r="AR2004" s="3">
        <f t="shared" si="439"/>
        <v>121615.21114219903</v>
      </c>
      <c r="AS2004" s="24">
        <f t="shared" si="441"/>
        <v>115824.01061161813</v>
      </c>
      <c r="AT2004" t="s">
        <v>134</v>
      </c>
      <c r="AU2004" t="s">
        <v>134</v>
      </c>
      <c r="AV2004" t="s">
        <v>135</v>
      </c>
      <c r="AW2004">
        <v>12021</v>
      </c>
      <c r="BE2004">
        <v>1</v>
      </c>
    </row>
    <row r="2005" spans="3:57" x14ac:dyDescent="0.2">
      <c r="C2005" t="s">
        <v>4803</v>
      </c>
      <c r="E2005" t="s">
        <v>1271</v>
      </c>
      <c r="F2005" t="s">
        <v>1272</v>
      </c>
      <c r="G2005" t="s">
        <v>1273</v>
      </c>
      <c r="J2005" t="s">
        <v>4702</v>
      </c>
      <c r="L2005" t="s">
        <v>4691</v>
      </c>
      <c r="M2005" t="s">
        <v>4444</v>
      </c>
      <c r="N2005" t="s">
        <v>4668</v>
      </c>
      <c r="O2005" t="s">
        <v>98</v>
      </c>
      <c r="P2005" t="s">
        <v>4804</v>
      </c>
      <c r="Q2005">
        <v>28</v>
      </c>
      <c r="S2005" s="3">
        <v>78716.583333333328</v>
      </c>
      <c r="W2005" s="3">
        <v>1772.0352564102566</v>
      </c>
      <c r="X2005" s="3">
        <v>1023.8425925925927</v>
      </c>
      <c r="Y2005" s="22">
        <v>184.29166666666669</v>
      </c>
      <c r="Z2005" s="32">
        <v>75</v>
      </c>
      <c r="AB2005" s="3">
        <v>0</v>
      </c>
      <c r="AC2005" s="3">
        <v>4460.3751415326506</v>
      </c>
      <c r="AD2005" s="3">
        <f t="shared" si="436"/>
        <v>86232.127990535504</v>
      </c>
      <c r="AE2005" s="3">
        <v>7046.666666666667</v>
      </c>
      <c r="AG2005" s="3">
        <f t="shared" si="437"/>
        <v>93278.794657202176</v>
      </c>
      <c r="AM2005">
        <v>0.1</v>
      </c>
      <c r="AN2005" s="3">
        <f t="shared" si="438"/>
        <v>93278.794657202176</v>
      </c>
      <c r="AO2005" s="3">
        <v>9327.8794657202179</v>
      </c>
      <c r="AP2005" s="3">
        <v>29700</v>
      </c>
      <c r="AQ2005" s="3">
        <v>2970</v>
      </c>
      <c r="AR2005" s="3">
        <f t="shared" si="439"/>
        <v>135276.67412292241</v>
      </c>
      <c r="AS2005" s="24">
        <f t="shared" si="441"/>
        <v>122978.79465720218</v>
      </c>
      <c r="AT2005" t="s">
        <v>134</v>
      </c>
      <c r="AU2005" t="s">
        <v>134</v>
      </c>
      <c r="AV2005" t="s">
        <v>135</v>
      </c>
      <c r="AW2005">
        <v>90326</v>
      </c>
      <c r="BE2005">
        <v>1</v>
      </c>
    </row>
    <row r="2006" spans="3:57" x14ac:dyDescent="0.2">
      <c r="C2006" t="s">
        <v>4803</v>
      </c>
      <c r="E2006" t="s">
        <v>1274</v>
      </c>
      <c r="F2006" t="s">
        <v>1275</v>
      </c>
      <c r="G2006" t="s">
        <v>1276</v>
      </c>
      <c r="J2006" t="s">
        <v>151</v>
      </c>
      <c r="L2006" t="s">
        <v>4691</v>
      </c>
      <c r="M2006" t="s">
        <v>4444</v>
      </c>
      <c r="N2006" t="s">
        <v>4668</v>
      </c>
      <c r="O2006" t="s">
        <v>98</v>
      </c>
      <c r="P2006" t="s">
        <v>4804</v>
      </c>
      <c r="Q2006">
        <v>28</v>
      </c>
      <c r="S2006" s="3">
        <v>308758.75</v>
      </c>
      <c r="U2006" s="3">
        <v>46313.8125</v>
      </c>
      <c r="W2006" s="3">
        <v>7422.0873397435898</v>
      </c>
      <c r="X2006" s="3">
        <v>4288.3171296296296</v>
      </c>
      <c r="Y2006" s="22">
        <v>771.89708333333328</v>
      </c>
      <c r="Z2006" s="32">
        <v>75</v>
      </c>
      <c r="AB2006" s="3">
        <v>29734.162019758078</v>
      </c>
      <c r="AC2006" s="3">
        <v>5460.3751415326506</v>
      </c>
      <c r="AD2006" s="3">
        <f t="shared" si="436"/>
        <v>402824.40121399722</v>
      </c>
      <c r="AE2006" s="3">
        <v>7046.666666666667</v>
      </c>
      <c r="AG2006" s="3">
        <f t="shared" si="437"/>
        <v>409871.0678806639</v>
      </c>
      <c r="AJ2006" s="3">
        <v>18123.592035816033</v>
      </c>
      <c r="AK2006" t="s">
        <v>538</v>
      </c>
      <c r="AL2006" t="s">
        <v>539</v>
      </c>
      <c r="AM2006">
        <v>0.1</v>
      </c>
      <c r="AN2006" s="3">
        <f t="shared" si="438"/>
        <v>427994.65991647996</v>
      </c>
      <c r="AO2006" s="3">
        <v>42799.465991648001</v>
      </c>
      <c r="AP2006" s="3">
        <v>29700</v>
      </c>
      <c r="AQ2006" s="3">
        <v>2970</v>
      </c>
      <c r="AR2006" s="3">
        <f t="shared" si="439"/>
        <v>503464.12590812799</v>
      </c>
      <c r="AS2006" s="24">
        <f t="shared" si="441"/>
        <v>457694.65991647996</v>
      </c>
      <c r="AT2006" t="s">
        <v>4805</v>
      </c>
      <c r="AU2006" t="s">
        <v>101</v>
      </c>
      <c r="AV2006" t="s">
        <v>101</v>
      </c>
      <c r="AW2006">
        <v>2041128</v>
      </c>
      <c r="BE2006">
        <v>1</v>
      </c>
    </row>
    <row r="2007" spans="3:57" x14ac:dyDescent="0.2">
      <c r="C2007" t="s">
        <v>4803</v>
      </c>
      <c r="E2007" t="s">
        <v>1277</v>
      </c>
      <c r="F2007" t="s">
        <v>1278</v>
      </c>
      <c r="G2007" t="s">
        <v>1279</v>
      </c>
      <c r="J2007" t="s">
        <v>4702</v>
      </c>
      <c r="L2007" t="s">
        <v>4691</v>
      </c>
      <c r="M2007" t="s">
        <v>4444</v>
      </c>
      <c r="N2007" t="s">
        <v>4668</v>
      </c>
      <c r="O2007" t="s">
        <v>98</v>
      </c>
      <c r="P2007" t="s">
        <v>4804</v>
      </c>
      <c r="Q2007">
        <v>28</v>
      </c>
      <c r="S2007" s="3">
        <v>52707.166666666664</v>
      </c>
      <c r="W2007" s="3">
        <v>1266.9991987179487</v>
      </c>
      <c r="X2007" s="3">
        <v>732.04398148148152</v>
      </c>
      <c r="Y2007" s="22">
        <v>131.76791666666665</v>
      </c>
      <c r="Z2007" s="32">
        <v>75</v>
      </c>
      <c r="AB2007" s="3">
        <v>4097.8723842003965</v>
      </c>
      <c r="AC2007" s="3">
        <v>4460.3751415326506</v>
      </c>
      <c r="AD2007" s="3">
        <f t="shared" si="436"/>
        <v>63471.2252892658</v>
      </c>
      <c r="AE2007" s="3">
        <v>7046.666666666667</v>
      </c>
      <c r="AG2007" s="3">
        <f t="shared" si="437"/>
        <v>70517.891955932471</v>
      </c>
      <c r="AJ2007" s="3">
        <v>7875.5933865769939</v>
      </c>
      <c r="AK2007" t="s">
        <v>433</v>
      </c>
      <c r="AL2007" t="s">
        <v>434</v>
      </c>
      <c r="AM2007">
        <v>0.1</v>
      </c>
      <c r="AN2007" s="3">
        <f t="shared" si="438"/>
        <v>78393.485342509462</v>
      </c>
      <c r="AO2007" s="3">
        <v>7839.3485342509466</v>
      </c>
      <c r="AP2007" s="3">
        <v>29700</v>
      </c>
      <c r="AQ2007" s="3">
        <v>2970</v>
      </c>
      <c r="AR2007" s="3">
        <f t="shared" si="439"/>
        <v>118902.83387676041</v>
      </c>
      <c r="AS2007" s="24">
        <f t="shared" si="441"/>
        <v>108093.48534250946</v>
      </c>
      <c r="AT2007" t="s">
        <v>134</v>
      </c>
      <c r="AU2007" t="s">
        <v>134</v>
      </c>
      <c r="AV2007" t="s">
        <v>135</v>
      </c>
      <c r="AW2007">
        <v>90324</v>
      </c>
      <c r="BE2007">
        <v>1</v>
      </c>
    </row>
    <row r="2008" spans="3:57" x14ac:dyDescent="0.2">
      <c r="C2008" t="s">
        <v>4803</v>
      </c>
      <c r="E2008" t="s">
        <v>1280</v>
      </c>
      <c r="F2008" t="s">
        <v>1281</v>
      </c>
      <c r="G2008" t="s">
        <v>1282</v>
      </c>
      <c r="J2008" t="s">
        <v>4708</v>
      </c>
      <c r="L2008" t="s">
        <v>4667</v>
      </c>
      <c r="M2008" t="s">
        <v>3984</v>
      </c>
      <c r="N2008" t="s">
        <v>4668</v>
      </c>
      <c r="O2008" t="s">
        <v>98</v>
      </c>
      <c r="P2008" t="s">
        <v>4804</v>
      </c>
      <c r="Q2008">
        <v>28</v>
      </c>
      <c r="S2008" s="3">
        <v>50409.75</v>
      </c>
      <c r="W2008" s="3">
        <v>1091.582532051282</v>
      </c>
      <c r="X2008" s="3">
        <v>630.69212962962968</v>
      </c>
      <c r="Y2008" s="22">
        <v>113.52458333333334</v>
      </c>
      <c r="Z2008" s="32">
        <v>75</v>
      </c>
      <c r="AB2008" s="3">
        <v>4653.13409225955</v>
      </c>
      <c r="AC2008" s="3">
        <v>4460.3751415326506</v>
      </c>
      <c r="AD2008" s="3">
        <f t="shared" si="436"/>
        <v>61434.058478806437</v>
      </c>
      <c r="AE2008" s="3">
        <v>4154.166666666667</v>
      </c>
      <c r="AG2008" s="3">
        <f t="shared" si="437"/>
        <v>65588.225145473101</v>
      </c>
      <c r="AM2008">
        <v>0.05</v>
      </c>
      <c r="AN2008" s="3">
        <f t="shared" si="438"/>
        <v>65588.225145473101</v>
      </c>
      <c r="AO2008" s="3">
        <v>3279.4112572736553</v>
      </c>
      <c r="AP2008" s="3">
        <v>29700</v>
      </c>
      <c r="AQ2008" s="3">
        <v>1485</v>
      </c>
      <c r="AR2008" s="3">
        <f t="shared" si="439"/>
        <v>100052.63640274675</v>
      </c>
      <c r="AS2008" s="24">
        <f t="shared" si="441"/>
        <v>95288.225145473101</v>
      </c>
      <c r="AT2008" t="s">
        <v>1283</v>
      </c>
      <c r="AU2008" t="s">
        <v>1283</v>
      </c>
      <c r="AV2008" t="s">
        <v>1284</v>
      </c>
      <c r="AW2008">
        <v>375</v>
      </c>
      <c r="BE2008">
        <v>1</v>
      </c>
    </row>
    <row r="2009" spans="3:57" x14ac:dyDescent="0.2">
      <c r="C2009" t="s">
        <v>4803</v>
      </c>
      <c r="E2009" t="s">
        <v>1285</v>
      </c>
      <c r="F2009" t="s">
        <v>1286</v>
      </c>
      <c r="G2009" t="s">
        <v>1287</v>
      </c>
      <c r="J2009" t="s">
        <v>4678</v>
      </c>
      <c r="L2009" t="s">
        <v>4667</v>
      </c>
      <c r="M2009" t="s">
        <v>3984</v>
      </c>
      <c r="N2009" t="s">
        <v>4668</v>
      </c>
      <c r="O2009" t="s">
        <v>98</v>
      </c>
      <c r="P2009" t="s">
        <v>4804</v>
      </c>
      <c r="Q2009">
        <v>28</v>
      </c>
      <c r="S2009" s="3">
        <v>75000</v>
      </c>
      <c r="W2009" s="3">
        <v>1802.8846153846155</v>
      </c>
      <c r="X2009" s="3">
        <v>1041.6666666666667</v>
      </c>
      <c r="Y2009" s="22">
        <v>187.5</v>
      </c>
      <c r="Z2009" s="32">
        <v>75</v>
      </c>
      <c r="AB2009" s="3">
        <v>0</v>
      </c>
      <c r="AC2009" s="3">
        <v>4460.3751415326506</v>
      </c>
      <c r="AD2009" s="3">
        <f t="shared" si="436"/>
        <v>82567.426423583936</v>
      </c>
      <c r="AE2009" s="3">
        <v>4154.166666666667</v>
      </c>
      <c r="AG2009" s="3">
        <f t="shared" si="437"/>
        <v>86721.593090250608</v>
      </c>
      <c r="AJ2009" s="3">
        <v>4671.4236268028844</v>
      </c>
      <c r="AK2009" t="s">
        <v>166</v>
      </c>
      <c r="AL2009" t="s">
        <v>165</v>
      </c>
      <c r="AM2009">
        <v>0.05</v>
      </c>
      <c r="AN2009" s="3">
        <f t="shared" si="438"/>
        <v>91393.016717053499</v>
      </c>
      <c r="AO2009" s="3">
        <v>4569.6508358526753</v>
      </c>
      <c r="AP2009" s="3">
        <v>29700</v>
      </c>
      <c r="AQ2009" s="3">
        <v>1485</v>
      </c>
      <c r="AR2009" s="3">
        <f t="shared" si="439"/>
        <v>127147.66755290618</v>
      </c>
      <c r="AS2009" s="24">
        <f t="shared" si="441"/>
        <v>121093.0167170535</v>
      </c>
      <c r="AT2009" t="s">
        <v>1010</v>
      </c>
      <c r="AU2009" t="s">
        <v>1010</v>
      </c>
      <c r="AV2009" t="s">
        <v>1011</v>
      </c>
      <c r="AW2009" t="s">
        <v>4863</v>
      </c>
      <c r="BE2009">
        <v>1</v>
      </c>
    </row>
    <row r="2010" spans="3:57" x14ac:dyDescent="0.2">
      <c r="C2010" t="s">
        <v>4803</v>
      </c>
      <c r="E2010" t="s">
        <v>1288</v>
      </c>
      <c r="F2010" t="s">
        <v>1289</v>
      </c>
      <c r="G2010" t="s">
        <v>1290</v>
      </c>
      <c r="J2010" t="s">
        <v>4708</v>
      </c>
      <c r="L2010" t="s">
        <v>4703</v>
      </c>
      <c r="M2010" t="s">
        <v>293</v>
      </c>
      <c r="N2010" t="s">
        <v>4668</v>
      </c>
      <c r="O2010" t="s">
        <v>98</v>
      </c>
      <c r="P2010" t="s">
        <v>4804</v>
      </c>
      <c r="Q2010">
        <v>28</v>
      </c>
      <c r="S2010" s="3">
        <v>71889.916666666672</v>
      </c>
      <c r="W2010" s="3">
        <v>1607.9326923076924</v>
      </c>
      <c r="X2010" s="3">
        <v>929.02777777777783</v>
      </c>
      <c r="Y2010" s="22">
        <v>167.22499999999999</v>
      </c>
      <c r="Z2010" s="32">
        <v>75</v>
      </c>
      <c r="AB2010" s="3">
        <v>0</v>
      </c>
      <c r="AC2010" s="3">
        <v>4460.3751415326506</v>
      </c>
      <c r="AD2010" s="3">
        <f t="shared" si="436"/>
        <v>79129.477278284801</v>
      </c>
      <c r="AE2010" s="3">
        <v>5687.5</v>
      </c>
      <c r="AG2010" s="3">
        <f t="shared" si="437"/>
        <v>84816.977278284801</v>
      </c>
      <c r="AI2010" s="3">
        <v>5310.8</v>
      </c>
      <c r="AJ2010" s="3">
        <v>6263.2559860715419</v>
      </c>
      <c r="AK2010" t="s">
        <v>229</v>
      </c>
      <c r="AL2010" t="s">
        <v>230</v>
      </c>
      <c r="AM2010">
        <v>8.5000000000000006E-2</v>
      </c>
      <c r="AN2010" s="3">
        <f t="shared" si="438"/>
        <v>96391.033264356345</v>
      </c>
      <c r="AO2010" s="3">
        <v>8193.2378274702896</v>
      </c>
      <c r="AP2010" s="3">
        <v>29700</v>
      </c>
      <c r="AQ2010" s="3">
        <v>2524.5</v>
      </c>
      <c r="AR2010" s="3">
        <f t="shared" si="439"/>
        <v>136808.77109182664</v>
      </c>
      <c r="AS2010" s="24">
        <f t="shared" si="441"/>
        <v>126091.03326435635</v>
      </c>
      <c r="AT2010" t="s">
        <v>632</v>
      </c>
      <c r="AU2010" t="s">
        <v>632</v>
      </c>
      <c r="AV2010" t="s">
        <v>633</v>
      </c>
      <c r="AW2010" t="s">
        <v>4850</v>
      </c>
      <c r="BE2010">
        <v>1</v>
      </c>
    </row>
    <row r="2011" spans="3:57" x14ac:dyDescent="0.2">
      <c r="C2011" t="s">
        <v>4803</v>
      </c>
      <c r="E2011" t="s">
        <v>1291</v>
      </c>
      <c r="F2011" t="s">
        <v>1292</v>
      </c>
      <c r="G2011" t="s">
        <v>1293</v>
      </c>
      <c r="J2011" t="s">
        <v>4778</v>
      </c>
      <c r="L2011" t="s">
        <v>4667</v>
      </c>
      <c r="M2011" t="s">
        <v>3984</v>
      </c>
      <c r="N2011" t="s">
        <v>4668</v>
      </c>
      <c r="O2011" t="s">
        <v>98</v>
      </c>
      <c r="P2011" t="s">
        <v>4804</v>
      </c>
      <c r="Q2011">
        <v>28</v>
      </c>
      <c r="S2011" s="3">
        <v>56433.666666666664</v>
      </c>
      <c r="W2011" s="3">
        <v>1236.386217948718</v>
      </c>
      <c r="X2011" s="3">
        <v>714.35648148148152</v>
      </c>
      <c r="Y2011" s="22">
        <v>128.58416666666668</v>
      </c>
      <c r="Z2011" s="32">
        <v>75</v>
      </c>
      <c r="AB2011" s="3">
        <v>4097.8723842003965</v>
      </c>
      <c r="AC2011" s="3">
        <v>4460.3751415326506</v>
      </c>
      <c r="AD2011" s="3">
        <f t="shared" si="436"/>
        <v>67146.241058496584</v>
      </c>
      <c r="AE2011" s="3">
        <v>4154.166666666667</v>
      </c>
      <c r="AG2011" s="3">
        <f t="shared" si="437"/>
        <v>71300.407725163255</v>
      </c>
      <c r="AM2011">
        <v>0.05</v>
      </c>
      <c r="AN2011" s="3">
        <f t="shared" si="438"/>
        <v>71300.407725163255</v>
      </c>
      <c r="AO2011" s="3">
        <v>3565.0203862581629</v>
      </c>
      <c r="AP2011" s="3">
        <v>29700</v>
      </c>
      <c r="AQ2011" s="3">
        <v>1485</v>
      </c>
      <c r="AR2011" s="3">
        <f t="shared" si="439"/>
        <v>106050.42811142142</v>
      </c>
      <c r="AS2011" s="24">
        <f t="shared" si="441"/>
        <v>101000.40772516326</v>
      </c>
      <c r="AT2011" t="s">
        <v>134</v>
      </c>
      <c r="AU2011" t="s">
        <v>134</v>
      </c>
      <c r="AV2011" t="s">
        <v>135</v>
      </c>
      <c r="AW2011">
        <v>38542</v>
      </c>
      <c r="BE2011">
        <v>1</v>
      </c>
    </row>
    <row r="2012" spans="3:57" x14ac:dyDescent="0.2">
      <c r="C2012" t="s">
        <v>4803</v>
      </c>
      <c r="E2012" t="s">
        <v>1294</v>
      </c>
      <c r="F2012" t="s">
        <v>1295</v>
      </c>
      <c r="G2012" t="s">
        <v>1296</v>
      </c>
      <c r="J2012" t="s">
        <v>4708</v>
      </c>
      <c r="L2012" t="s">
        <v>4703</v>
      </c>
      <c r="M2012" t="s">
        <v>293</v>
      </c>
      <c r="N2012" t="s">
        <v>4668</v>
      </c>
      <c r="O2012" t="s">
        <v>98</v>
      </c>
      <c r="P2012" t="s">
        <v>4804</v>
      </c>
      <c r="Q2012">
        <v>28</v>
      </c>
      <c r="S2012" s="3">
        <v>43838.75</v>
      </c>
      <c r="W2012" s="3">
        <v>1010.0961538461538</v>
      </c>
      <c r="X2012" s="3">
        <v>583.6111111111112</v>
      </c>
      <c r="Y2012" s="22">
        <v>105.05</v>
      </c>
      <c r="Z2012" s="32">
        <v>75</v>
      </c>
      <c r="AB2012" s="3">
        <v>0</v>
      </c>
      <c r="AC2012" s="3">
        <v>4460.3751415326506</v>
      </c>
      <c r="AD2012" s="3">
        <f t="shared" si="436"/>
        <v>50072.882406489916</v>
      </c>
      <c r="AE2012" s="3">
        <v>5687.5</v>
      </c>
      <c r="AG2012" s="3">
        <f t="shared" si="437"/>
        <v>55760.382406489916</v>
      </c>
      <c r="AJ2012" s="3">
        <v>7641.968773833004</v>
      </c>
      <c r="AK2012" t="s">
        <v>197</v>
      </c>
      <c r="AL2012" t="s">
        <v>198</v>
      </c>
      <c r="AM2012">
        <v>8.5000000000000006E-2</v>
      </c>
      <c r="AN2012" s="3">
        <f t="shared" si="438"/>
        <v>63402.351180322919</v>
      </c>
      <c r="AO2012" s="3">
        <v>5389.199850327449</v>
      </c>
      <c r="AP2012" s="3">
        <v>29700</v>
      </c>
      <c r="AQ2012" s="3">
        <v>2524.5</v>
      </c>
      <c r="AR2012" s="3">
        <f t="shared" si="439"/>
        <v>101016.05103065037</v>
      </c>
      <c r="AS2012" s="24">
        <f t="shared" si="441"/>
        <v>93102.351180322919</v>
      </c>
      <c r="AT2012" t="s">
        <v>134</v>
      </c>
      <c r="AU2012" t="s">
        <v>134</v>
      </c>
      <c r="AV2012" t="s">
        <v>135</v>
      </c>
      <c r="AW2012">
        <v>12021</v>
      </c>
      <c r="BE2012">
        <v>1</v>
      </c>
    </row>
    <row r="2013" spans="3:57" x14ac:dyDescent="0.2">
      <c r="C2013" t="s">
        <v>4803</v>
      </c>
      <c r="E2013" t="s">
        <v>4873</v>
      </c>
      <c r="F2013" t="s">
        <v>4874</v>
      </c>
      <c r="G2013" t="s">
        <v>4875</v>
      </c>
      <c r="J2013" t="s">
        <v>4708</v>
      </c>
      <c r="L2013" t="s">
        <v>4703</v>
      </c>
      <c r="M2013" t="s">
        <v>293</v>
      </c>
      <c r="N2013" t="s">
        <v>4668</v>
      </c>
      <c r="O2013" t="s">
        <v>98</v>
      </c>
      <c r="P2013" t="s">
        <v>4804</v>
      </c>
      <c r="Q2013">
        <v>28</v>
      </c>
      <c r="S2013" s="3">
        <v>39687.75</v>
      </c>
      <c r="W2013" s="3">
        <v>1010.0961538461538</v>
      </c>
      <c r="X2013" s="3">
        <v>583.6111111111112</v>
      </c>
      <c r="Y2013" s="22">
        <v>105.05</v>
      </c>
      <c r="Z2013" s="32">
        <v>75</v>
      </c>
      <c r="AB2013" s="3">
        <v>0</v>
      </c>
      <c r="AC2013" s="3">
        <v>4460.3751415326506</v>
      </c>
      <c r="AD2013" s="3">
        <f t="shared" si="436"/>
        <v>45921.882406489916</v>
      </c>
      <c r="AE2013" s="3">
        <v>5687.5</v>
      </c>
      <c r="AG2013" s="3">
        <f t="shared" si="437"/>
        <v>51609.382406489916</v>
      </c>
      <c r="AJ2013" s="3">
        <v>7641.968773833004</v>
      </c>
      <c r="AK2013" t="s">
        <v>197</v>
      </c>
      <c r="AL2013" t="s">
        <v>198</v>
      </c>
      <c r="AM2013">
        <v>8.5000000000000006E-2</v>
      </c>
      <c r="AN2013" s="3">
        <f t="shared" si="438"/>
        <v>59251.351180322919</v>
      </c>
      <c r="AO2013" s="3">
        <v>5036.3648503274489</v>
      </c>
      <c r="AP2013" s="3">
        <v>29700</v>
      </c>
      <c r="AQ2013" s="3">
        <v>2524.5</v>
      </c>
      <c r="AR2013" s="3">
        <f t="shared" si="439"/>
        <v>96512.216030650365</v>
      </c>
      <c r="AS2013" s="24">
        <f t="shared" si="441"/>
        <v>88951.351180322919</v>
      </c>
      <c r="AT2013" t="s">
        <v>134</v>
      </c>
      <c r="AU2013" t="s">
        <v>134</v>
      </c>
      <c r="AV2013" t="s">
        <v>135</v>
      </c>
      <c r="AW2013">
        <v>19351</v>
      </c>
      <c r="BE2013">
        <v>1</v>
      </c>
    </row>
    <row r="2014" spans="3:57" x14ac:dyDescent="0.2">
      <c r="C2014" t="s">
        <v>4803</v>
      </c>
      <c r="E2014" t="s">
        <v>1297</v>
      </c>
      <c r="F2014" t="s">
        <v>1298</v>
      </c>
      <c r="G2014" t="s">
        <v>1299</v>
      </c>
      <c r="J2014" t="s">
        <v>4778</v>
      </c>
      <c r="L2014" t="s">
        <v>4667</v>
      </c>
      <c r="M2014" t="s">
        <v>3984</v>
      </c>
      <c r="N2014" t="s">
        <v>4668</v>
      </c>
      <c r="O2014" t="s">
        <v>98</v>
      </c>
      <c r="P2014" t="s">
        <v>4804</v>
      </c>
      <c r="Q2014">
        <v>28</v>
      </c>
      <c r="S2014" s="3">
        <v>48449.833333333336</v>
      </c>
      <c r="W2014" s="3">
        <v>1044.4671474358972</v>
      </c>
      <c r="X2014" s="3">
        <v>603.46990740740739</v>
      </c>
      <c r="Y2014" s="22">
        <v>108.62458333333335</v>
      </c>
      <c r="Z2014" s="32">
        <v>75</v>
      </c>
      <c r="AB2014" s="3">
        <v>0</v>
      </c>
      <c r="AC2014" s="3">
        <v>4460.3751415326506</v>
      </c>
      <c r="AD2014" s="3">
        <f t="shared" ref="AD2014:AD2077" si="442">S2014+U2014+V2014+W2014+X2014+Y2014+Z2014+AA2014+AB2014+AC2014</f>
        <v>54741.770113042621</v>
      </c>
      <c r="AE2014" s="3">
        <v>4154.166666666667</v>
      </c>
      <c r="AG2014" s="3">
        <f t="shared" si="437"/>
        <v>58895.936779709285</v>
      </c>
      <c r="AM2014">
        <v>0.05</v>
      </c>
      <c r="AN2014" s="3">
        <f t="shared" si="438"/>
        <v>58895.936779709285</v>
      </c>
      <c r="AO2014" s="3">
        <v>2944.7968389854645</v>
      </c>
      <c r="AP2014" s="3">
        <v>29700</v>
      </c>
      <c r="AQ2014" s="3">
        <v>1485</v>
      </c>
      <c r="AR2014" s="3">
        <f t="shared" si="439"/>
        <v>93025.73361869475</v>
      </c>
      <c r="AS2014" s="24">
        <f t="shared" si="441"/>
        <v>88595.936779709285</v>
      </c>
      <c r="AT2014" t="s">
        <v>134</v>
      </c>
      <c r="AU2014" t="s">
        <v>134</v>
      </c>
      <c r="AV2014" t="s">
        <v>135</v>
      </c>
      <c r="AW2014">
        <v>89079</v>
      </c>
      <c r="BE2014">
        <v>1</v>
      </c>
    </row>
    <row r="2015" spans="3:57" x14ac:dyDescent="0.2">
      <c r="C2015" t="s">
        <v>4803</v>
      </c>
      <c r="E2015" t="s">
        <v>1300</v>
      </c>
      <c r="F2015" t="s">
        <v>1301</v>
      </c>
      <c r="G2015" t="s">
        <v>1302</v>
      </c>
      <c r="J2015" t="s">
        <v>4708</v>
      </c>
      <c r="L2015" t="s">
        <v>4703</v>
      </c>
      <c r="M2015" t="s">
        <v>293</v>
      </c>
      <c r="N2015" t="s">
        <v>4668</v>
      </c>
      <c r="O2015" t="s">
        <v>98</v>
      </c>
      <c r="P2015" t="s">
        <v>4804</v>
      </c>
      <c r="Q2015">
        <v>28</v>
      </c>
      <c r="S2015" s="3">
        <v>86642.583333333328</v>
      </c>
      <c r="W2015" s="3">
        <v>1962.5641025641025</v>
      </c>
      <c r="X2015" s="3">
        <v>1133.9259259259261</v>
      </c>
      <c r="Y2015" s="22">
        <v>204.10666666666668</v>
      </c>
      <c r="Z2015" s="32">
        <v>75</v>
      </c>
      <c r="AB2015" s="3">
        <v>0</v>
      </c>
      <c r="AC2015" s="3">
        <v>4460.3751415326506</v>
      </c>
      <c r="AD2015" s="3">
        <f t="shared" si="442"/>
        <v>94478.555170022693</v>
      </c>
      <c r="AE2015" s="3">
        <v>5687.5</v>
      </c>
      <c r="AG2015" s="3">
        <f t="shared" ref="AG2015:AG2078" si="443">AD2015+AE2015+AF2015</f>
        <v>100166.05517002269</v>
      </c>
      <c r="AJ2015" s="3">
        <v>4292.2455565959208</v>
      </c>
      <c r="AK2015" t="s">
        <v>289</v>
      </c>
      <c r="AL2015" t="s">
        <v>290</v>
      </c>
      <c r="AM2015">
        <v>8.5000000000000006E-2</v>
      </c>
      <c r="AN2015" s="3">
        <f t="shared" ref="AN2015:AN2078" si="444">AG2015+AH2015+AI2015+AJ2015</f>
        <v>104458.30072661862</v>
      </c>
      <c r="AO2015" s="3">
        <v>8878.9555617625829</v>
      </c>
      <c r="AP2015" s="3">
        <v>29700</v>
      </c>
      <c r="AQ2015" s="3">
        <v>2524.5</v>
      </c>
      <c r="AR2015" s="3">
        <f t="shared" ref="AR2015:AR2078" si="445">AN2015+AO2015+AP2015+AQ2015</f>
        <v>145561.75628838121</v>
      </c>
      <c r="AS2015" s="24">
        <f t="shared" si="441"/>
        <v>134158.30072661862</v>
      </c>
      <c r="AT2015" t="s">
        <v>134</v>
      </c>
      <c r="AU2015" t="s">
        <v>134</v>
      </c>
      <c r="AV2015" t="s">
        <v>135</v>
      </c>
      <c r="AW2015">
        <v>90382</v>
      </c>
      <c r="BE2015">
        <v>1</v>
      </c>
    </row>
    <row r="2016" spans="3:57" x14ac:dyDescent="0.2">
      <c r="C2016" t="s">
        <v>4803</v>
      </c>
      <c r="E2016" t="s">
        <v>4876</v>
      </c>
      <c r="F2016" t="s">
        <v>4877</v>
      </c>
      <c r="G2016" t="s">
        <v>4878</v>
      </c>
      <c r="J2016" t="s">
        <v>4708</v>
      </c>
      <c r="L2016" t="s">
        <v>4703</v>
      </c>
      <c r="M2016" t="s">
        <v>293</v>
      </c>
      <c r="N2016" t="s">
        <v>4668</v>
      </c>
      <c r="O2016" t="s">
        <v>98</v>
      </c>
      <c r="P2016" t="s">
        <v>4804</v>
      </c>
      <c r="Q2016">
        <v>28</v>
      </c>
      <c r="S2016" s="3">
        <v>68053.833333333328</v>
      </c>
      <c r="W2016" s="3">
        <v>1515.7171474358975</v>
      </c>
      <c r="X2016" s="3">
        <v>875.74768518518533</v>
      </c>
      <c r="Y2016" s="22">
        <v>157.63458333333335</v>
      </c>
      <c r="Z2016" s="32">
        <v>75</v>
      </c>
      <c r="AB2016" s="3">
        <v>0</v>
      </c>
      <c r="AC2016" s="3">
        <v>4460.3751415326506</v>
      </c>
      <c r="AD2016" s="3">
        <f t="shared" si="442"/>
        <v>75138.30789082039</v>
      </c>
      <c r="AE2016" s="3">
        <v>5687.5</v>
      </c>
      <c r="AG2016" s="3">
        <f t="shared" si="443"/>
        <v>80825.80789082039</v>
      </c>
      <c r="AJ2016" s="3">
        <v>6263.2559860715419</v>
      </c>
      <c r="AK2016" t="s">
        <v>229</v>
      </c>
      <c r="AL2016" t="s">
        <v>230</v>
      </c>
      <c r="AM2016">
        <v>8.5000000000000006E-2</v>
      </c>
      <c r="AN2016" s="3">
        <f t="shared" si="444"/>
        <v>87089.063876891931</v>
      </c>
      <c r="AO2016" s="3">
        <v>7402.5704295358146</v>
      </c>
      <c r="AP2016" s="3">
        <v>29700</v>
      </c>
      <c r="AQ2016" s="3">
        <v>2524.5</v>
      </c>
      <c r="AR2016" s="3">
        <f t="shared" si="445"/>
        <v>126716.13430642775</v>
      </c>
      <c r="AS2016" s="24">
        <f t="shared" si="441"/>
        <v>116789.06387689193</v>
      </c>
      <c r="AT2016" t="s">
        <v>134</v>
      </c>
      <c r="AU2016" t="s">
        <v>134</v>
      </c>
      <c r="AV2016" t="s">
        <v>135</v>
      </c>
      <c r="AW2016">
        <v>90349</v>
      </c>
      <c r="BE2016">
        <v>1</v>
      </c>
    </row>
    <row r="2017" spans="3:57" x14ac:dyDescent="0.2">
      <c r="C2017" t="s">
        <v>4803</v>
      </c>
      <c r="E2017" t="s">
        <v>1303</v>
      </c>
      <c r="F2017" t="s">
        <v>1304</v>
      </c>
      <c r="G2017" t="s">
        <v>1305</v>
      </c>
      <c r="J2017" t="s">
        <v>4708</v>
      </c>
      <c r="L2017" t="s">
        <v>4691</v>
      </c>
      <c r="M2017" t="s">
        <v>4444</v>
      </c>
      <c r="N2017" t="s">
        <v>4668</v>
      </c>
      <c r="O2017" t="s">
        <v>98</v>
      </c>
      <c r="P2017" t="s">
        <v>4804</v>
      </c>
      <c r="Q2017">
        <v>28</v>
      </c>
      <c r="S2017" s="3">
        <v>61758.916666666657</v>
      </c>
      <c r="W2017" s="3">
        <v>1484.591346153846</v>
      </c>
      <c r="X2017" s="3">
        <v>857.76388888888891</v>
      </c>
      <c r="Y2017" s="22">
        <v>154.39750000000001</v>
      </c>
      <c r="Z2017" s="32">
        <v>75</v>
      </c>
      <c r="AB2017" s="3">
        <v>5122.3404802504956</v>
      </c>
      <c r="AC2017" s="3">
        <v>4460.3751415326506</v>
      </c>
      <c r="AD2017" s="3">
        <f t="shared" si="442"/>
        <v>73913.385023492534</v>
      </c>
      <c r="AE2017" s="3">
        <v>7046.666666666667</v>
      </c>
      <c r="AG2017" s="3">
        <f t="shared" si="443"/>
        <v>80960.051690159205</v>
      </c>
      <c r="AJ2017" s="3">
        <v>38600.004178537514</v>
      </c>
      <c r="AK2017" t="s">
        <v>1002</v>
      </c>
      <c r="AL2017" t="s">
        <v>1003</v>
      </c>
      <c r="AM2017">
        <v>0.1</v>
      </c>
      <c r="AN2017" s="3">
        <f t="shared" si="444"/>
        <v>119560.05586869671</v>
      </c>
      <c r="AO2017" s="3">
        <v>11956.005586869673</v>
      </c>
      <c r="AP2017" s="3">
        <v>29700</v>
      </c>
      <c r="AQ2017" s="3">
        <v>2970</v>
      </c>
      <c r="AR2017" s="3">
        <f t="shared" si="445"/>
        <v>164186.06145556638</v>
      </c>
      <c r="AS2017" s="24">
        <f t="shared" si="441"/>
        <v>149260.05586869671</v>
      </c>
      <c r="AT2017" t="s">
        <v>134</v>
      </c>
      <c r="AU2017" t="s">
        <v>134</v>
      </c>
      <c r="AV2017" t="s">
        <v>135</v>
      </c>
      <c r="AW2017">
        <v>90292</v>
      </c>
      <c r="BE2017">
        <v>1</v>
      </c>
    </row>
    <row r="2018" spans="3:57" x14ac:dyDescent="0.2">
      <c r="C2018" t="s">
        <v>4803</v>
      </c>
      <c r="E2018" t="s">
        <v>1306</v>
      </c>
      <c r="F2018" t="s">
        <v>1307</v>
      </c>
      <c r="G2018" t="s">
        <v>1308</v>
      </c>
      <c r="J2018" t="s">
        <v>4708</v>
      </c>
      <c r="L2018" t="s">
        <v>4703</v>
      </c>
      <c r="M2018" t="s">
        <v>293</v>
      </c>
      <c r="N2018" t="s">
        <v>4668</v>
      </c>
      <c r="O2018" t="s">
        <v>98</v>
      </c>
      <c r="P2018" t="s">
        <v>4804</v>
      </c>
      <c r="Q2018">
        <v>28</v>
      </c>
      <c r="S2018" s="3">
        <v>51073.75</v>
      </c>
      <c r="W2018" s="3">
        <v>1107.5440705128206</v>
      </c>
      <c r="X2018" s="3">
        <v>639.91435185185196</v>
      </c>
      <c r="Y2018" s="22">
        <v>115.18458333333334</v>
      </c>
      <c r="Z2018" s="32">
        <v>75</v>
      </c>
      <c r="AB2018" s="3">
        <v>0</v>
      </c>
      <c r="AC2018" s="3">
        <v>4460.3751415326506</v>
      </c>
      <c r="AD2018" s="3">
        <f t="shared" si="442"/>
        <v>57471.768147230658</v>
      </c>
      <c r="AE2018" s="3">
        <v>5687.5</v>
      </c>
      <c r="AG2018" s="3">
        <f t="shared" si="443"/>
        <v>63159.268147230658</v>
      </c>
      <c r="AJ2018" s="3">
        <v>7641.968773833004</v>
      </c>
      <c r="AK2018" t="s">
        <v>197</v>
      </c>
      <c r="AL2018" t="s">
        <v>198</v>
      </c>
      <c r="AM2018">
        <v>8.5000000000000006E-2</v>
      </c>
      <c r="AN2018" s="3">
        <f t="shared" si="444"/>
        <v>70801.236921063668</v>
      </c>
      <c r="AO2018" s="3">
        <v>6018.1051382904125</v>
      </c>
      <c r="AP2018" s="3">
        <v>29700</v>
      </c>
      <c r="AQ2018" s="3">
        <v>2524.5</v>
      </c>
      <c r="AR2018" s="3">
        <f t="shared" si="445"/>
        <v>109043.84205935408</v>
      </c>
      <c r="AS2018" s="24">
        <f t="shared" si="441"/>
        <v>100501.23692106367</v>
      </c>
      <c r="AT2018" t="s">
        <v>134</v>
      </c>
      <c r="AU2018" t="s">
        <v>134</v>
      </c>
      <c r="AV2018" t="s">
        <v>135</v>
      </c>
      <c r="AW2018">
        <v>35803</v>
      </c>
      <c r="BE2018">
        <v>1</v>
      </c>
    </row>
    <row r="2019" spans="3:57" x14ac:dyDescent="0.2">
      <c r="C2019" t="s">
        <v>4803</v>
      </c>
      <c r="E2019" t="s">
        <v>1309</v>
      </c>
      <c r="F2019" t="s">
        <v>1310</v>
      </c>
      <c r="G2019" t="s">
        <v>1311</v>
      </c>
      <c r="J2019" t="s">
        <v>4708</v>
      </c>
      <c r="L2019" t="s">
        <v>4667</v>
      </c>
      <c r="M2019" t="s">
        <v>3984</v>
      </c>
      <c r="N2019" t="s">
        <v>4668</v>
      </c>
      <c r="O2019" t="s">
        <v>98</v>
      </c>
      <c r="P2019" t="s">
        <v>4804</v>
      </c>
      <c r="Q2019">
        <v>28</v>
      </c>
      <c r="S2019" s="3">
        <v>67795.25</v>
      </c>
      <c r="W2019" s="3">
        <v>1509.5032051282051</v>
      </c>
      <c r="X2019" s="3">
        <v>872.15740740740739</v>
      </c>
      <c r="Y2019" s="22">
        <v>156.98833333333334</v>
      </c>
      <c r="Z2019" s="32">
        <v>75</v>
      </c>
      <c r="AB2019" s="3">
        <v>0</v>
      </c>
      <c r="AC2019" s="3">
        <v>4460.3751415326506</v>
      </c>
      <c r="AD2019" s="3">
        <f t="shared" si="442"/>
        <v>74869.274087401587</v>
      </c>
      <c r="AE2019" s="3">
        <v>4154.166666666667</v>
      </c>
      <c r="AG2019" s="3">
        <f t="shared" si="443"/>
        <v>79023.440754068259</v>
      </c>
      <c r="AM2019">
        <v>0.05</v>
      </c>
      <c r="AN2019" s="3">
        <f t="shared" si="444"/>
        <v>79023.440754068259</v>
      </c>
      <c r="AO2019" s="3">
        <v>3951.172037703413</v>
      </c>
      <c r="AP2019" s="3">
        <v>29700</v>
      </c>
      <c r="AQ2019" s="3">
        <v>1485</v>
      </c>
      <c r="AR2019" s="3">
        <f t="shared" si="445"/>
        <v>114159.61279177167</v>
      </c>
      <c r="AS2019" s="24">
        <f t="shared" si="441"/>
        <v>108723.44075406826</v>
      </c>
      <c r="AT2019" t="s">
        <v>134</v>
      </c>
      <c r="AU2019" t="s">
        <v>134</v>
      </c>
      <c r="AV2019" t="s">
        <v>135</v>
      </c>
      <c r="AW2019" t="s">
        <v>4879</v>
      </c>
      <c r="BE2019">
        <v>1</v>
      </c>
    </row>
    <row r="2020" spans="3:57" x14ac:dyDescent="0.2">
      <c r="C2020" t="s">
        <v>4803</v>
      </c>
      <c r="E2020" t="s">
        <v>1312</v>
      </c>
      <c r="F2020" t="s">
        <v>1313</v>
      </c>
      <c r="G2020" t="s">
        <v>1314</v>
      </c>
      <c r="J2020" t="s">
        <v>4690</v>
      </c>
      <c r="L2020" t="s">
        <v>4703</v>
      </c>
      <c r="M2020" t="s">
        <v>293</v>
      </c>
      <c r="N2020" t="s">
        <v>4668</v>
      </c>
      <c r="O2020" t="s">
        <v>98</v>
      </c>
      <c r="P2020" t="s">
        <v>4804</v>
      </c>
      <c r="Q2020">
        <v>28</v>
      </c>
      <c r="S2020" s="3">
        <v>267500</v>
      </c>
      <c r="U2020" s="3">
        <v>40125</v>
      </c>
      <c r="W2020" s="3">
        <v>6310.0961538461534</v>
      </c>
      <c r="X2020" s="3">
        <v>3645.8333333333335</v>
      </c>
      <c r="Y2020" s="22">
        <v>656.25</v>
      </c>
      <c r="Z2020" s="32">
        <v>75</v>
      </c>
      <c r="AB2020" s="3">
        <v>17598.312953948604</v>
      </c>
      <c r="AC2020" s="3">
        <v>5460.3751415326506</v>
      </c>
      <c r="AD2020" s="3">
        <f t="shared" si="442"/>
        <v>341370.86758266069</v>
      </c>
      <c r="AE2020" s="3">
        <v>5687.5</v>
      </c>
      <c r="AG2020" s="3">
        <f t="shared" si="443"/>
        <v>347058.36758266069</v>
      </c>
      <c r="AJ2020" s="3">
        <v>6107.1873780099913</v>
      </c>
      <c r="AK2020" t="s">
        <v>266</v>
      </c>
      <c r="AL2020" t="s">
        <v>267</v>
      </c>
      <c r="AM2020">
        <v>8.5000000000000006E-2</v>
      </c>
      <c r="AN2020" s="3">
        <f t="shared" si="444"/>
        <v>353165.55496067071</v>
      </c>
      <c r="AO2020" s="3">
        <v>30019.072171657011</v>
      </c>
      <c r="AP2020" s="3">
        <v>29700</v>
      </c>
      <c r="AQ2020" s="3">
        <v>2524.5</v>
      </c>
      <c r="AR2020" s="3">
        <f t="shared" si="445"/>
        <v>415409.1271323277</v>
      </c>
      <c r="AS2020" s="24">
        <f t="shared" si="441"/>
        <v>382865.55496067071</v>
      </c>
      <c r="AT2020" t="s">
        <v>134</v>
      </c>
      <c r="AU2020" t="s">
        <v>134</v>
      </c>
      <c r="AV2020" t="s">
        <v>135</v>
      </c>
      <c r="AW2020">
        <v>90218</v>
      </c>
      <c r="BE2020">
        <v>1</v>
      </c>
    </row>
    <row r="2021" spans="3:57" x14ac:dyDescent="0.2">
      <c r="C2021" t="s">
        <v>4803</v>
      </c>
      <c r="E2021" t="s">
        <v>1315</v>
      </c>
      <c r="F2021" t="s">
        <v>1316</v>
      </c>
      <c r="G2021" t="s">
        <v>1317</v>
      </c>
      <c r="J2021" t="s">
        <v>4708</v>
      </c>
      <c r="L2021" t="s">
        <v>4703</v>
      </c>
      <c r="M2021" t="s">
        <v>293</v>
      </c>
      <c r="N2021" t="s">
        <v>4668</v>
      </c>
      <c r="O2021" t="s">
        <v>98</v>
      </c>
      <c r="P2021" t="s">
        <v>4804</v>
      </c>
      <c r="Q2021">
        <v>28</v>
      </c>
      <c r="S2021" s="3">
        <v>69146.166666666672</v>
      </c>
      <c r="W2021" s="3">
        <v>1541.9751602564102</v>
      </c>
      <c r="X2021" s="3">
        <v>890.91898148148152</v>
      </c>
      <c r="Y2021" s="22">
        <v>160.36541666666668</v>
      </c>
      <c r="Z2021" s="32">
        <v>75</v>
      </c>
      <c r="AB2021" s="3">
        <v>0</v>
      </c>
      <c r="AC2021" s="3">
        <v>4460.3751415326506</v>
      </c>
      <c r="AD2021" s="3">
        <f t="shared" si="442"/>
        <v>76274.801366603875</v>
      </c>
      <c r="AE2021" s="3">
        <v>5687.5</v>
      </c>
      <c r="AG2021" s="3">
        <f t="shared" si="443"/>
        <v>81962.301366603875</v>
      </c>
      <c r="AJ2021" s="3">
        <v>6107.1873780099913</v>
      </c>
      <c r="AK2021" t="s">
        <v>266</v>
      </c>
      <c r="AL2021" t="s">
        <v>267</v>
      </c>
      <c r="AM2021">
        <v>8.5000000000000006E-2</v>
      </c>
      <c r="AN2021" s="3">
        <f t="shared" si="444"/>
        <v>88069.48874461386</v>
      </c>
      <c r="AO2021" s="3">
        <v>7485.9065432921789</v>
      </c>
      <c r="AP2021" s="3">
        <v>29700</v>
      </c>
      <c r="AQ2021" s="3">
        <v>2524.5</v>
      </c>
      <c r="AR2021" s="3">
        <f t="shared" si="445"/>
        <v>127779.89528790604</v>
      </c>
      <c r="AS2021" s="24">
        <f t="shared" si="441"/>
        <v>117769.48874461386</v>
      </c>
      <c r="AT2021" t="s">
        <v>134</v>
      </c>
      <c r="AU2021" t="s">
        <v>134</v>
      </c>
      <c r="AV2021" t="s">
        <v>135</v>
      </c>
      <c r="AW2021">
        <v>90373</v>
      </c>
      <c r="BE2021">
        <v>1</v>
      </c>
    </row>
    <row r="2022" spans="3:57" x14ac:dyDescent="0.2">
      <c r="C2022" t="s">
        <v>4803</v>
      </c>
      <c r="E2022" t="s">
        <v>1318</v>
      </c>
      <c r="F2022" t="s">
        <v>1319</v>
      </c>
      <c r="G2022" t="s">
        <v>1320</v>
      </c>
      <c r="J2022" t="s">
        <v>4708</v>
      </c>
      <c r="L2022" t="s">
        <v>4667</v>
      </c>
      <c r="M2022" t="s">
        <v>3984</v>
      </c>
      <c r="N2022" t="s">
        <v>4668</v>
      </c>
      <c r="O2022" t="s">
        <v>98</v>
      </c>
      <c r="P2022" t="s">
        <v>4804</v>
      </c>
      <c r="Q2022">
        <v>28</v>
      </c>
      <c r="S2022" s="3">
        <v>50454.916666666664</v>
      </c>
      <c r="W2022" s="3">
        <v>1212.8605769230769</v>
      </c>
      <c r="X2022" s="3">
        <v>700.76388888888891</v>
      </c>
      <c r="Y2022" s="22">
        <v>126.1375</v>
      </c>
      <c r="Z2022" s="32">
        <v>75</v>
      </c>
      <c r="AB2022" s="3">
        <v>0</v>
      </c>
      <c r="AC2022" s="3">
        <v>4460.3751415326506</v>
      </c>
      <c r="AD2022" s="3">
        <f t="shared" si="442"/>
        <v>57030.053774011278</v>
      </c>
      <c r="AE2022" s="3">
        <v>4154.166666666667</v>
      </c>
      <c r="AG2022" s="3">
        <f t="shared" si="443"/>
        <v>61184.220440677942</v>
      </c>
      <c r="AJ2022" s="3">
        <v>4671.4236268028844</v>
      </c>
      <c r="AK2022" t="s">
        <v>166</v>
      </c>
      <c r="AL2022" t="s">
        <v>165</v>
      </c>
      <c r="AM2022">
        <v>0.05</v>
      </c>
      <c r="AN2022" s="3">
        <f t="shared" si="444"/>
        <v>65855.644067480825</v>
      </c>
      <c r="AO2022" s="3">
        <v>3292.7822033740413</v>
      </c>
      <c r="AP2022" s="3">
        <v>29700</v>
      </c>
      <c r="AQ2022" s="3">
        <v>1485</v>
      </c>
      <c r="AR2022" s="3">
        <f t="shared" si="445"/>
        <v>100333.42627085486</v>
      </c>
      <c r="AS2022" s="24">
        <f t="shared" si="441"/>
        <v>95555.644067480825</v>
      </c>
      <c r="AT2022" t="s">
        <v>225</v>
      </c>
      <c r="AU2022" t="s">
        <v>225</v>
      </c>
      <c r="AV2022" t="s">
        <v>156</v>
      </c>
      <c r="AW2022" t="s">
        <v>4880</v>
      </c>
      <c r="BE2022">
        <v>1</v>
      </c>
    </row>
    <row r="2023" spans="3:57" x14ac:dyDescent="0.2">
      <c r="C2023" t="s">
        <v>4803</v>
      </c>
      <c r="E2023" t="s">
        <v>1321</v>
      </c>
      <c r="F2023" t="s">
        <v>1322</v>
      </c>
      <c r="G2023" t="s">
        <v>1323</v>
      </c>
      <c r="J2023" t="s">
        <v>4708</v>
      </c>
      <c r="L2023" t="s">
        <v>4667</v>
      </c>
      <c r="M2023" t="s">
        <v>3984</v>
      </c>
      <c r="N2023" t="s">
        <v>4668</v>
      </c>
      <c r="O2023" t="s">
        <v>98</v>
      </c>
      <c r="P2023" t="s">
        <v>4804</v>
      </c>
      <c r="Q2023">
        <v>28</v>
      </c>
      <c r="S2023" s="3">
        <v>51622</v>
      </c>
      <c r="W2023" s="3">
        <v>1120.7211538461538</v>
      </c>
      <c r="X2023" s="3">
        <v>647.52777777777783</v>
      </c>
      <c r="Y2023" s="22">
        <v>116.55500000000001</v>
      </c>
      <c r="Z2023" s="32">
        <v>75</v>
      </c>
      <c r="AB2023" s="3">
        <v>0</v>
      </c>
      <c r="AC2023" s="3">
        <v>4460.3751415326506</v>
      </c>
      <c r="AD2023" s="3">
        <f t="shared" si="442"/>
        <v>58042.179073156585</v>
      </c>
      <c r="AE2023" s="3">
        <v>4154.166666666667</v>
      </c>
      <c r="AG2023" s="3">
        <f t="shared" si="443"/>
        <v>62196.345739823249</v>
      </c>
      <c r="AJ2023" s="3">
        <v>4671.4236268028844</v>
      </c>
      <c r="AK2023" t="s">
        <v>166</v>
      </c>
      <c r="AL2023" t="s">
        <v>165</v>
      </c>
      <c r="AM2023">
        <v>0.05</v>
      </c>
      <c r="AN2023" s="3">
        <f t="shared" si="444"/>
        <v>66867.769366626133</v>
      </c>
      <c r="AO2023" s="3">
        <v>3343.3884683313067</v>
      </c>
      <c r="AP2023" s="3">
        <v>29700</v>
      </c>
      <c r="AQ2023" s="3">
        <v>1485</v>
      </c>
      <c r="AR2023" s="3">
        <f t="shared" si="445"/>
        <v>101396.15783495744</v>
      </c>
      <c r="AS2023" s="24">
        <f t="shared" si="441"/>
        <v>96567.769366626133</v>
      </c>
      <c r="AT2023" t="s">
        <v>225</v>
      </c>
      <c r="AU2023" t="s">
        <v>225</v>
      </c>
      <c r="AV2023" t="s">
        <v>156</v>
      </c>
      <c r="AW2023" t="s">
        <v>4848</v>
      </c>
      <c r="BE2023">
        <v>1</v>
      </c>
    </row>
    <row r="2024" spans="3:57" x14ac:dyDescent="0.2">
      <c r="C2024" t="s">
        <v>4803</v>
      </c>
      <c r="E2024" t="s">
        <v>1324</v>
      </c>
      <c r="F2024" t="s">
        <v>1325</v>
      </c>
      <c r="G2024" t="s">
        <v>1326</v>
      </c>
      <c r="J2024" t="s">
        <v>4778</v>
      </c>
      <c r="L2024" t="s">
        <v>4667</v>
      </c>
      <c r="M2024" t="s">
        <v>3984</v>
      </c>
      <c r="N2024" t="s">
        <v>4668</v>
      </c>
      <c r="O2024" t="s">
        <v>98</v>
      </c>
      <c r="P2024" t="s">
        <v>4804</v>
      </c>
      <c r="Q2024">
        <v>28</v>
      </c>
      <c r="S2024" s="3">
        <v>47096.166666666664</v>
      </c>
      <c r="W2024" s="3">
        <v>1011.9270833333334</v>
      </c>
      <c r="X2024" s="3">
        <v>584.66898148148152</v>
      </c>
      <c r="Y2024" s="22">
        <v>105.24041666666666</v>
      </c>
      <c r="Z2024" s="32">
        <v>75</v>
      </c>
      <c r="AB2024" s="3">
        <v>0</v>
      </c>
      <c r="AC2024" s="3">
        <v>4460.3751415326506</v>
      </c>
      <c r="AD2024" s="3">
        <f t="shared" si="442"/>
        <v>53333.378289680797</v>
      </c>
      <c r="AE2024" s="3">
        <v>4154.166666666667</v>
      </c>
      <c r="AG2024" s="3">
        <f t="shared" si="443"/>
        <v>57487.544956347461</v>
      </c>
      <c r="AM2024">
        <v>0.05</v>
      </c>
      <c r="AN2024" s="3">
        <f t="shared" si="444"/>
        <v>57487.544956347461</v>
      </c>
      <c r="AO2024" s="3">
        <v>2874.3772478173732</v>
      </c>
      <c r="AP2024" s="3">
        <v>29700</v>
      </c>
      <c r="AQ2024" s="3">
        <v>1485</v>
      </c>
      <c r="AR2024" s="3">
        <f t="shared" si="445"/>
        <v>91546.922204164832</v>
      </c>
      <c r="AS2024" s="24">
        <f t="shared" si="441"/>
        <v>87187.544956347469</v>
      </c>
      <c r="AT2024" t="s">
        <v>4881</v>
      </c>
      <c r="AU2024" t="s">
        <v>1327</v>
      </c>
      <c r="AV2024" t="s">
        <v>1328</v>
      </c>
      <c r="AW2024">
        <v>1507756</v>
      </c>
      <c r="BE2024">
        <v>1</v>
      </c>
    </row>
    <row r="2025" spans="3:57" x14ac:dyDescent="0.2">
      <c r="C2025" t="s">
        <v>4803</v>
      </c>
      <c r="E2025" t="s">
        <v>1329</v>
      </c>
      <c r="F2025" t="s">
        <v>1330</v>
      </c>
      <c r="G2025" t="s">
        <v>1331</v>
      </c>
      <c r="J2025" t="s">
        <v>4702</v>
      </c>
      <c r="L2025" t="s">
        <v>4667</v>
      </c>
      <c r="M2025" t="s">
        <v>3984</v>
      </c>
      <c r="N2025" t="s">
        <v>4668</v>
      </c>
      <c r="O2025" t="s">
        <v>98</v>
      </c>
      <c r="P2025" t="s">
        <v>4804</v>
      </c>
      <c r="Q2025">
        <v>28</v>
      </c>
      <c r="S2025" s="3">
        <v>65276.416666666657</v>
      </c>
      <c r="W2025" s="3">
        <v>1448.9543269230769</v>
      </c>
      <c r="X2025" s="3">
        <v>837.1736111111112</v>
      </c>
      <c r="Y2025" s="22">
        <v>150.69125</v>
      </c>
      <c r="Z2025" s="32">
        <v>75</v>
      </c>
      <c r="AB2025" s="3">
        <v>0</v>
      </c>
      <c r="AC2025" s="3">
        <v>4460.3751415326506</v>
      </c>
      <c r="AD2025" s="3">
        <f t="shared" si="442"/>
        <v>72248.610996233503</v>
      </c>
      <c r="AE2025" s="3">
        <v>4154.166666666667</v>
      </c>
      <c r="AG2025" s="3">
        <f t="shared" si="443"/>
        <v>76402.777662900175</v>
      </c>
      <c r="AM2025">
        <v>0.05</v>
      </c>
      <c r="AN2025" s="3">
        <f t="shared" si="444"/>
        <v>76402.777662900175</v>
      </c>
      <c r="AO2025" s="3">
        <v>3820.138883145009</v>
      </c>
      <c r="AP2025" s="3">
        <v>29700</v>
      </c>
      <c r="AQ2025" s="3">
        <v>1485</v>
      </c>
      <c r="AR2025" s="3">
        <f t="shared" si="445"/>
        <v>111407.91654604518</v>
      </c>
      <c r="AS2025" s="24">
        <f t="shared" si="441"/>
        <v>106102.77766290017</v>
      </c>
      <c r="AT2025" t="s">
        <v>134</v>
      </c>
      <c r="AU2025" t="s">
        <v>134</v>
      </c>
      <c r="AV2025" t="s">
        <v>135</v>
      </c>
      <c r="AW2025">
        <v>35875</v>
      </c>
      <c r="BE2025">
        <v>1</v>
      </c>
    </row>
    <row r="2026" spans="3:57" x14ac:dyDescent="0.2">
      <c r="C2026" t="s">
        <v>4803</v>
      </c>
      <c r="E2026" t="s">
        <v>1332</v>
      </c>
      <c r="F2026" t="s">
        <v>1333</v>
      </c>
      <c r="G2026" t="s">
        <v>1334</v>
      </c>
      <c r="J2026" t="s">
        <v>4778</v>
      </c>
      <c r="L2026" t="s">
        <v>4667</v>
      </c>
      <c r="M2026" t="s">
        <v>3984</v>
      </c>
      <c r="N2026" t="s">
        <v>4668</v>
      </c>
      <c r="O2026" t="s">
        <v>98</v>
      </c>
      <c r="P2026" t="s">
        <v>4804</v>
      </c>
      <c r="Q2026">
        <v>28</v>
      </c>
      <c r="S2026" s="3">
        <v>44462.583333333336</v>
      </c>
      <c r="W2026" s="3">
        <v>1010.0961538461538</v>
      </c>
      <c r="X2026" s="3">
        <v>583.6111111111112</v>
      </c>
      <c r="Y2026" s="22">
        <v>105.05</v>
      </c>
      <c r="Z2026" s="32">
        <v>75</v>
      </c>
      <c r="AB2026" s="3">
        <v>0</v>
      </c>
      <c r="AC2026" s="3">
        <v>4460.3751415326506</v>
      </c>
      <c r="AD2026" s="3">
        <f t="shared" si="442"/>
        <v>50696.715739823252</v>
      </c>
      <c r="AE2026" s="3">
        <v>4154.166666666667</v>
      </c>
      <c r="AG2026" s="3">
        <f t="shared" si="443"/>
        <v>54850.882406489916</v>
      </c>
      <c r="AJ2026" s="3">
        <v>4671.4236268028844</v>
      </c>
      <c r="AK2026" t="s">
        <v>166</v>
      </c>
      <c r="AL2026" t="s">
        <v>165</v>
      </c>
      <c r="AM2026">
        <v>0.05</v>
      </c>
      <c r="AN2026" s="3">
        <f t="shared" si="444"/>
        <v>59522.3060332928</v>
      </c>
      <c r="AO2026" s="3">
        <v>2976.1153016646404</v>
      </c>
      <c r="AP2026" s="3">
        <v>29700</v>
      </c>
      <c r="AQ2026" s="3">
        <v>1485</v>
      </c>
      <c r="AR2026" s="3">
        <f t="shared" si="445"/>
        <v>93683.421334957442</v>
      </c>
      <c r="AS2026" s="24">
        <f t="shared" si="441"/>
        <v>89222.3060332928</v>
      </c>
      <c r="AT2026" t="s">
        <v>225</v>
      </c>
      <c r="AU2026" t="s">
        <v>225</v>
      </c>
      <c r="AV2026" t="s">
        <v>156</v>
      </c>
      <c r="AW2026" t="s">
        <v>4825</v>
      </c>
      <c r="BE2026">
        <v>1</v>
      </c>
    </row>
    <row r="2027" spans="3:57" x14ac:dyDescent="0.2">
      <c r="C2027" t="s">
        <v>4803</v>
      </c>
      <c r="E2027" t="s">
        <v>1335</v>
      </c>
      <c r="F2027" t="s">
        <v>1336</v>
      </c>
      <c r="G2027" t="s">
        <v>1337</v>
      </c>
      <c r="J2027" t="s">
        <v>4778</v>
      </c>
      <c r="L2027" t="s">
        <v>4616</v>
      </c>
      <c r="M2027" t="s">
        <v>4464</v>
      </c>
      <c r="N2027" t="s">
        <v>4668</v>
      </c>
      <c r="O2027" t="s">
        <v>98</v>
      </c>
      <c r="P2027" t="s">
        <v>4804</v>
      </c>
      <c r="Q2027">
        <v>28</v>
      </c>
      <c r="S2027" s="3">
        <v>43341.25</v>
      </c>
      <c r="W2027" s="3">
        <v>1010.0961538461538</v>
      </c>
      <c r="X2027" s="3">
        <v>583.6111111111112</v>
      </c>
      <c r="Y2027" s="22">
        <v>105.05</v>
      </c>
      <c r="Z2027" s="32">
        <v>75</v>
      </c>
      <c r="AB2027" s="3">
        <v>3669.6447200514554</v>
      </c>
      <c r="AC2027" s="3">
        <v>4460.3751415326506</v>
      </c>
      <c r="AD2027" s="3">
        <f t="shared" si="442"/>
        <v>53245.027126541368</v>
      </c>
      <c r="AE2027" s="3">
        <v>12402.5</v>
      </c>
      <c r="AG2027" s="3">
        <f t="shared" si="443"/>
        <v>65647.527126541361</v>
      </c>
      <c r="AJ2027" s="3">
        <v>33281</v>
      </c>
      <c r="AK2027" t="s">
        <v>132</v>
      </c>
      <c r="AL2027" t="s">
        <v>133</v>
      </c>
      <c r="AM2027">
        <v>0.05</v>
      </c>
      <c r="AN2027" s="3">
        <f t="shared" si="444"/>
        <v>98928.527126541361</v>
      </c>
      <c r="AO2027" s="3">
        <v>4946.4263563270688</v>
      </c>
      <c r="AP2027" s="3">
        <v>29700</v>
      </c>
      <c r="AQ2027" s="3">
        <v>1485</v>
      </c>
      <c r="AR2027" s="3">
        <f t="shared" si="445"/>
        <v>135059.95348286844</v>
      </c>
      <c r="AS2027" s="24">
        <f t="shared" si="441"/>
        <v>128628.52712654136</v>
      </c>
      <c r="AT2027" t="s">
        <v>836</v>
      </c>
      <c r="AU2027" t="s">
        <v>836</v>
      </c>
      <c r="AV2027" t="s">
        <v>837</v>
      </c>
      <c r="AW2027" t="s">
        <v>4882</v>
      </c>
      <c r="BE2027">
        <v>1</v>
      </c>
    </row>
    <row r="2028" spans="3:57" x14ac:dyDescent="0.2">
      <c r="C2028" t="s">
        <v>4803</v>
      </c>
      <c r="E2028" t="s">
        <v>1338</v>
      </c>
      <c r="F2028" t="s">
        <v>1339</v>
      </c>
      <c r="G2028" t="s">
        <v>1340</v>
      </c>
      <c r="J2028" t="s">
        <v>4708</v>
      </c>
      <c r="L2028" t="s">
        <v>4667</v>
      </c>
      <c r="M2028" t="s">
        <v>3984</v>
      </c>
      <c r="N2028" t="s">
        <v>4668</v>
      </c>
      <c r="O2028" t="s">
        <v>98</v>
      </c>
      <c r="P2028" t="s">
        <v>4804</v>
      </c>
      <c r="Q2028">
        <v>28</v>
      </c>
      <c r="S2028" s="3">
        <v>41203.166666666664</v>
      </c>
      <c r="W2028" s="3">
        <v>1010.0961538461538</v>
      </c>
      <c r="X2028" s="3">
        <v>583.6111111111112</v>
      </c>
      <c r="Y2028" s="22">
        <v>105.05</v>
      </c>
      <c r="Z2028" s="32">
        <v>75</v>
      </c>
      <c r="AB2028" s="3">
        <v>0</v>
      </c>
      <c r="AC2028" s="3">
        <v>4460.3751415326506</v>
      </c>
      <c r="AD2028" s="3">
        <f t="shared" si="442"/>
        <v>47437.299073156581</v>
      </c>
      <c r="AE2028" s="3">
        <v>4154.166666666667</v>
      </c>
      <c r="AG2028" s="3">
        <f t="shared" si="443"/>
        <v>51591.465739823245</v>
      </c>
      <c r="AJ2028" s="3">
        <v>4671.4236268028844</v>
      </c>
      <c r="AK2028" t="s">
        <v>166</v>
      </c>
      <c r="AL2028" t="s">
        <v>165</v>
      </c>
      <c r="AM2028">
        <v>0.05</v>
      </c>
      <c r="AN2028" s="3">
        <f t="shared" si="444"/>
        <v>56262.889366626128</v>
      </c>
      <c r="AO2028" s="3">
        <v>2813.1444683313066</v>
      </c>
      <c r="AP2028" s="3">
        <v>29700</v>
      </c>
      <c r="AQ2028" s="3">
        <v>1485</v>
      </c>
      <c r="AR2028" s="3">
        <f t="shared" si="445"/>
        <v>90261.03383495743</v>
      </c>
      <c r="AS2028" s="24">
        <f t="shared" si="441"/>
        <v>85962.889366626128</v>
      </c>
      <c r="AT2028" t="s">
        <v>225</v>
      </c>
      <c r="AU2028" t="s">
        <v>225</v>
      </c>
      <c r="AV2028" t="s">
        <v>156</v>
      </c>
      <c r="AW2028" t="s">
        <v>4883</v>
      </c>
      <c r="BE2028">
        <v>1</v>
      </c>
    </row>
    <row r="2029" spans="3:57" x14ac:dyDescent="0.2">
      <c r="C2029" t="s">
        <v>4803</v>
      </c>
      <c r="E2029" t="s">
        <v>1341</v>
      </c>
      <c r="F2029" t="s">
        <v>1342</v>
      </c>
      <c r="G2029" t="s">
        <v>4884</v>
      </c>
      <c r="J2029" t="s">
        <v>4702</v>
      </c>
      <c r="L2029" t="s">
        <v>4703</v>
      </c>
      <c r="M2029" t="s">
        <v>293</v>
      </c>
      <c r="N2029" t="s">
        <v>4668</v>
      </c>
      <c r="O2029" t="s">
        <v>98</v>
      </c>
      <c r="P2029" t="s">
        <v>4804</v>
      </c>
      <c r="Q2029">
        <v>28</v>
      </c>
      <c r="S2029" s="3">
        <v>80549.083333333328</v>
      </c>
      <c r="W2029" s="3">
        <v>1816.0857371794873</v>
      </c>
      <c r="X2029" s="3">
        <v>1049.2939814814815</v>
      </c>
      <c r="Y2029" s="22">
        <v>188.87291666666667</v>
      </c>
      <c r="Z2029" s="32">
        <v>75</v>
      </c>
      <c r="AB2029" s="3">
        <v>0</v>
      </c>
      <c r="AC2029" s="3">
        <v>4460.3751415326506</v>
      </c>
      <c r="AD2029" s="3">
        <f t="shared" si="442"/>
        <v>88138.711110193603</v>
      </c>
      <c r="AE2029" s="3">
        <v>5687.5</v>
      </c>
      <c r="AG2029" s="3">
        <f t="shared" si="443"/>
        <v>93826.211110193603</v>
      </c>
      <c r="AJ2029" s="3">
        <v>6263.2559860715419</v>
      </c>
      <c r="AK2029" t="s">
        <v>229</v>
      </c>
      <c r="AL2029" t="s">
        <v>230</v>
      </c>
      <c r="AM2029">
        <v>8.5000000000000006E-2</v>
      </c>
      <c r="AN2029" s="3">
        <f t="shared" si="444"/>
        <v>100089.46709626514</v>
      </c>
      <c r="AO2029" s="3">
        <v>8507.6047031825383</v>
      </c>
      <c r="AP2029" s="3">
        <v>29700</v>
      </c>
      <c r="AQ2029" s="3">
        <v>2524.5</v>
      </c>
      <c r="AR2029" s="3">
        <f t="shared" si="445"/>
        <v>140821.5717994477</v>
      </c>
      <c r="AS2029" s="24">
        <f t="shared" si="441"/>
        <v>129789.46709626514</v>
      </c>
      <c r="AT2029" t="s">
        <v>225</v>
      </c>
      <c r="AU2029" t="s">
        <v>225</v>
      </c>
      <c r="AV2029" t="s">
        <v>156</v>
      </c>
      <c r="AW2029" t="s">
        <v>4871</v>
      </c>
      <c r="BE2029">
        <v>1</v>
      </c>
    </row>
    <row r="2030" spans="3:57" x14ac:dyDescent="0.2">
      <c r="C2030" t="s">
        <v>4803</v>
      </c>
      <c r="E2030" t="s">
        <v>1344</v>
      </c>
      <c r="F2030" t="s">
        <v>1345</v>
      </c>
      <c r="G2030" t="s">
        <v>1346</v>
      </c>
      <c r="J2030" t="s">
        <v>4697</v>
      </c>
      <c r="L2030" t="s">
        <v>4616</v>
      </c>
      <c r="M2030" t="s">
        <v>4464</v>
      </c>
      <c r="N2030" t="s">
        <v>4668</v>
      </c>
      <c r="O2030" t="s">
        <v>98</v>
      </c>
      <c r="P2030" t="s">
        <v>4804</v>
      </c>
      <c r="Q2030">
        <v>28</v>
      </c>
      <c r="S2030" s="3">
        <v>118458.58333333331</v>
      </c>
      <c r="U2030" s="3">
        <v>11845.858333333332</v>
      </c>
      <c r="W2030" s="3">
        <v>2847.5641025641021</v>
      </c>
      <c r="X2030" s="3">
        <v>1645.2592592592594</v>
      </c>
      <c r="Y2030" s="22">
        <v>296.1466666666667</v>
      </c>
      <c r="Z2030" s="32">
        <v>75</v>
      </c>
      <c r="AB2030" s="3">
        <v>5122.3404802504956</v>
      </c>
      <c r="AC2030" s="3">
        <v>4460.3751415326506</v>
      </c>
      <c r="AD2030" s="3">
        <f t="shared" si="442"/>
        <v>144751.12731693985</v>
      </c>
      <c r="AE2030" s="3">
        <v>12402.5</v>
      </c>
      <c r="AG2030" s="3">
        <f t="shared" si="443"/>
        <v>157153.62731693985</v>
      </c>
      <c r="AM2030">
        <v>0.05</v>
      </c>
      <c r="AN2030" s="3">
        <f t="shared" si="444"/>
        <v>157153.62731693985</v>
      </c>
      <c r="AO2030" s="3">
        <v>7857.681365846991</v>
      </c>
      <c r="AP2030" s="3">
        <v>29700</v>
      </c>
      <c r="AQ2030" s="3">
        <v>1485</v>
      </c>
      <c r="AR2030" s="3">
        <f t="shared" si="445"/>
        <v>196196.30868278682</v>
      </c>
      <c r="AS2030" s="24">
        <f t="shared" si="441"/>
        <v>186853.62731693985</v>
      </c>
      <c r="AT2030" t="s">
        <v>4725</v>
      </c>
      <c r="AU2030" t="s">
        <v>174</v>
      </c>
      <c r="AV2030" t="s">
        <v>174</v>
      </c>
      <c r="AW2030" t="s">
        <v>4693</v>
      </c>
      <c r="BE2030">
        <v>1</v>
      </c>
    </row>
    <row r="2031" spans="3:57" x14ac:dyDescent="0.2">
      <c r="C2031" t="s">
        <v>4803</v>
      </c>
      <c r="E2031" t="s">
        <v>1347</v>
      </c>
      <c r="F2031" t="s">
        <v>1348</v>
      </c>
      <c r="G2031" t="s">
        <v>1349</v>
      </c>
      <c r="J2031" t="s">
        <v>4702</v>
      </c>
      <c r="L2031" t="s">
        <v>4703</v>
      </c>
      <c r="M2031" t="s">
        <v>293</v>
      </c>
      <c r="N2031" t="s">
        <v>4668</v>
      </c>
      <c r="O2031" t="s">
        <v>98</v>
      </c>
      <c r="P2031" t="s">
        <v>4804</v>
      </c>
      <c r="Q2031">
        <v>28</v>
      </c>
      <c r="S2031" s="3">
        <v>88587.666666666672</v>
      </c>
      <c r="W2031" s="3">
        <v>2009.3189102564102</v>
      </c>
      <c r="X2031" s="3">
        <v>1160.9398148148148</v>
      </c>
      <c r="Y2031" s="22">
        <v>208.96916666666669</v>
      </c>
      <c r="Z2031" s="32">
        <v>75</v>
      </c>
      <c r="AB2031" s="3">
        <v>8562.504346786729</v>
      </c>
      <c r="AC2031" s="3">
        <v>4460.3751415326506</v>
      </c>
      <c r="AD2031" s="3">
        <f t="shared" si="442"/>
        <v>105064.77404672393</v>
      </c>
      <c r="AE2031" s="3">
        <v>5687.5</v>
      </c>
      <c r="AG2031" s="3">
        <f t="shared" si="443"/>
        <v>110752.27404672393</v>
      </c>
      <c r="AJ2031" s="3">
        <v>6107.1873780099913</v>
      </c>
      <c r="AK2031" t="s">
        <v>266</v>
      </c>
      <c r="AL2031" t="s">
        <v>267</v>
      </c>
      <c r="AM2031">
        <v>8.5000000000000006E-2</v>
      </c>
      <c r="AN2031" s="3">
        <f t="shared" si="444"/>
        <v>116859.46142473392</v>
      </c>
      <c r="AO2031" s="3">
        <v>9933.054221102384</v>
      </c>
      <c r="AP2031" s="3">
        <v>29700</v>
      </c>
      <c r="AQ2031" s="3">
        <v>2524.5</v>
      </c>
      <c r="AR2031" s="3">
        <f t="shared" si="445"/>
        <v>159017.01564583631</v>
      </c>
      <c r="AS2031" s="24">
        <f t="shared" si="441"/>
        <v>146559.46142473392</v>
      </c>
      <c r="AT2031" t="s">
        <v>134</v>
      </c>
      <c r="AU2031" t="s">
        <v>134</v>
      </c>
      <c r="AV2031" t="s">
        <v>135</v>
      </c>
      <c r="AW2031">
        <v>90243</v>
      </c>
      <c r="BE2031">
        <v>1</v>
      </c>
    </row>
    <row r="2032" spans="3:57" x14ac:dyDescent="0.2">
      <c r="C2032" t="s">
        <v>4803</v>
      </c>
      <c r="E2032" t="s">
        <v>1350</v>
      </c>
      <c r="F2032" t="s">
        <v>1351</v>
      </c>
      <c r="G2032" t="s">
        <v>1352</v>
      </c>
      <c r="J2032" t="s">
        <v>4702</v>
      </c>
      <c r="L2032" t="s">
        <v>4667</v>
      </c>
      <c r="M2032" t="s">
        <v>3984</v>
      </c>
      <c r="N2032" t="s">
        <v>4668</v>
      </c>
      <c r="O2032" t="s">
        <v>98</v>
      </c>
      <c r="P2032" t="s">
        <v>4804</v>
      </c>
      <c r="Q2032">
        <v>28</v>
      </c>
      <c r="S2032" s="3">
        <v>65976.583333333328</v>
      </c>
      <c r="W2032" s="3">
        <v>1585.9775641025642</v>
      </c>
      <c r="X2032" s="3">
        <v>916.34259259259272</v>
      </c>
      <c r="Y2032" s="22">
        <v>164.94166666666669</v>
      </c>
      <c r="Z2032" s="32">
        <v>75</v>
      </c>
      <c r="AB2032" s="3">
        <v>5673.5043159254492</v>
      </c>
      <c r="AC2032" s="3">
        <v>4460.3751415326506</v>
      </c>
      <c r="AD2032" s="3">
        <f t="shared" si="442"/>
        <v>78852.724614153267</v>
      </c>
      <c r="AE2032" s="3">
        <v>4154.166666666667</v>
      </c>
      <c r="AG2032" s="3">
        <f t="shared" si="443"/>
        <v>83006.891280819938</v>
      </c>
      <c r="AJ2032" s="3">
        <v>4671.4236268028844</v>
      </c>
      <c r="AK2032" t="s">
        <v>166</v>
      </c>
      <c r="AL2032" t="s">
        <v>165</v>
      </c>
      <c r="AM2032">
        <v>0.05</v>
      </c>
      <c r="AN2032" s="3">
        <f t="shared" si="444"/>
        <v>87678.314907622829</v>
      </c>
      <c r="AO2032" s="3">
        <v>4383.9157453811413</v>
      </c>
      <c r="AP2032" s="3">
        <v>29700</v>
      </c>
      <c r="AQ2032" s="3">
        <v>1485</v>
      </c>
      <c r="AR2032" s="3">
        <f t="shared" si="445"/>
        <v>123247.23065300396</v>
      </c>
      <c r="AS2032" s="24">
        <f t="shared" si="441"/>
        <v>117378.31490762283</v>
      </c>
      <c r="AT2032" t="s">
        <v>225</v>
      </c>
      <c r="AU2032" t="s">
        <v>225</v>
      </c>
      <c r="AV2032" t="s">
        <v>156</v>
      </c>
      <c r="AW2032" t="s">
        <v>4885</v>
      </c>
      <c r="BE2032">
        <v>1</v>
      </c>
    </row>
    <row r="2033" spans="3:57" x14ac:dyDescent="0.2">
      <c r="C2033" t="s">
        <v>4803</v>
      </c>
      <c r="E2033" t="s">
        <v>1353</v>
      </c>
      <c r="F2033" t="s">
        <v>1354</v>
      </c>
      <c r="G2033" t="s">
        <v>1355</v>
      </c>
      <c r="J2033" t="s">
        <v>4778</v>
      </c>
      <c r="L2033" t="s">
        <v>4667</v>
      </c>
      <c r="M2033" t="s">
        <v>3984</v>
      </c>
      <c r="N2033" t="s">
        <v>4668</v>
      </c>
      <c r="O2033" t="s">
        <v>98</v>
      </c>
      <c r="P2033" t="s">
        <v>4804</v>
      </c>
      <c r="Q2033">
        <v>28</v>
      </c>
      <c r="S2033" s="3">
        <v>48958</v>
      </c>
      <c r="W2033" s="3">
        <v>1081.7788461538462</v>
      </c>
      <c r="X2033" s="3">
        <v>625.02777777777783</v>
      </c>
      <c r="Y2033" s="22">
        <v>112.505</v>
      </c>
      <c r="Z2033" s="32">
        <v>75</v>
      </c>
      <c r="AB2033" s="3">
        <v>0</v>
      </c>
      <c r="AC2033" s="3">
        <v>4460.3751415326506</v>
      </c>
      <c r="AD2033" s="3">
        <f t="shared" si="442"/>
        <v>55312.68676546427</v>
      </c>
      <c r="AE2033" s="3">
        <v>4154.166666666667</v>
      </c>
      <c r="AG2033" s="3">
        <f t="shared" si="443"/>
        <v>59466.853432130934</v>
      </c>
      <c r="AM2033">
        <v>0.05</v>
      </c>
      <c r="AN2033" s="3">
        <f t="shared" si="444"/>
        <v>59466.853432130934</v>
      </c>
      <c r="AO2033" s="3">
        <v>2973.3426716065469</v>
      </c>
      <c r="AP2033" s="3">
        <v>29700</v>
      </c>
      <c r="AQ2033" s="3">
        <v>1485</v>
      </c>
      <c r="AR2033" s="3">
        <f t="shared" si="445"/>
        <v>93625.196103737486</v>
      </c>
      <c r="AS2033" s="24">
        <f t="shared" si="441"/>
        <v>89166.853432130942</v>
      </c>
      <c r="AT2033" t="s">
        <v>134</v>
      </c>
      <c r="AU2033" t="s">
        <v>134</v>
      </c>
      <c r="AV2033" t="s">
        <v>135</v>
      </c>
      <c r="AW2033">
        <v>34732</v>
      </c>
      <c r="BE2033">
        <v>1</v>
      </c>
    </row>
    <row r="2034" spans="3:57" x14ac:dyDescent="0.2">
      <c r="C2034" t="s">
        <v>4803</v>
      </c>
      <c r="E2034" t="s">
        <v>1356</v>
      </c>
      <c r="F2034" t="s">
        <v>1357</v>
      </c>
      <c r="G2034" t="s">
        <v>1358</v>
      </c>
      <c r="J2034" t="s">
        <v>4708</v>
      </c>
      <c r="L2034" t="s">
        <v>4703</v>
      </c>
      <c r="M2034" t="s">
        <v>293</v>
      </c>
      <c r="N2034" t="s">
        <v>4668</v>
      </c>
      <c r="O2034" t="s">
        <v>98</v>
      </c>
      <c r="P2034" t="s">
        <v>4804</v>
      </c>
      <c r="Q2034">
        <v>28</v>
      </c>
      <c r="S2034" s="3">
        <v>91441.916666666672</v>
      </c>
      <c r="W2034" s="3">
        <v>2077.9326923076924</v>
      </c>
      <c r="X2034" s="3">
        <v>1200.5833333333333</v>
      </c>
      <c r="Y2034" s="22">
        <v>216.10500000000002</v>
      </c>
      <c r="Z2034" s="32">
        <v>75</v>
      </c>
      <c r="AB2034" s="3">
        <v>0</v>
      </c>
      <c r="AC2034" s="3">
        <v>4460.3751415326506</v>
      </c>
      <c r="AD2034" s="3">
        <f t="shared" si="442"/>
        <v>99471.912833840339</v>
      </c>
      <c r="AE2034" s="3">
        <v>5687.5</v>
      </c>
      <c r="AG2034" s="3">
        <f t="shared" si="443"/>
        <v>105159.41283384034</v>
      </c>
      <c r="AJ2034" s="3">
        <v>6107.1873780099913</v>
      </c>
      <c r="AK2034" t="s">
        <v>266</v>
      </c>
      <c r="AL2034" t="s">
        <v>267</v>
      </c>
      <c r="AM2034">
        <v>8.5000000000000006E-2</v>
      </c>
      <c r="AN2034" s="3">
        <f t="shared" si="444"/>
        <v>111266.60021185032</v>
      </c>
      <c r="AO2034" s="3">
        <v>9457.6610180072785</v>
      </c>
      <c r="AP2034" s="3">
        <v>29700</v>
      </c>
      <c r="AQ2034" s="3">
        <v>2524.5</v>
      </c>
      <c r="AR2034" s="3">
        <f t="shared" si="445"/>
        <v>152948.7612298576</v>
      </c>
      <c r="AS2034" s="24">
        <f t="shared" si="441"/>
        <v>140966.60021185031</v>
      </c>
      <c r="AT2034" t="s">
        <v>134</v>
      </c>
      <c r="AU2034" t="s">
        <v>134</v>
      </c>
      <c r="AV2034" t="s">
        <v>135</v>
      </c>
      <c r="AW2034">
        <v>35803</v>
      </c>
      <c r="BE2034">
        <v>1</v>
      </c>
    </row>
    <row r="2035" spans="3:57" x14ac:dyDescent="0.2">
      <c r="C2035" t="s">
        <v>4803</v>
      </c>
      <c r="E2035" t="s">
        <v>1359</v>
      </c>
      <c r="F2035" t="s">
        <v>1360</v>
      </c>
      <c r="G2035" t="s">
        <v>1361</v>
      </c>
      <c r="J2035" t="s">
        <v>4778</v>
      </c>
      <c r="L2035" t="s">
        <v>4667</v>
      </c>
      <c r="M2035" t="s">
        <v>3984</v>
      </c>
      <c r="N2035" t="s">
        <v>4668</v>
      </c>
      <c r="O2035" t="s">
        <v>98</v>
      </c>
      <c r="P2035" t="s">
        <v>4804</v>
      </c>
      <c r="Q2035">
        <v>28</v>
      </c>
      <c r="S2035" s="3">
        <v>53777.916666666664</v>
      </c>
      <c r="W2035" s="3">
        <v>1172.5480769230769</v>
      </c>
      <c r="X2035" s="3">
        <v>677.47222222222229</v>
      </c>
      <c r="Y2035" s="22">
        <v>121.94500000000001</v>
      </c>
      <c r="Z2035" s="32">
        <v>75</v>
      </c>
      <c r="AB2035" s="3">
        <v>4997.3553725323836</v>
      </c>
      <c r="AC2035" s="3">
        <v>4460.3751415326506</v>
      </c>
      <c r="AD2035" s="3">
        <f t="shared" si="442"/>
        <v>65282.612479876996</v>
      </c>
      <c r="AE2035" s="3">
        <v>4154.166666666667</v>
      </c>
      <c r="AG2035" s="3">
        <f t="shared" si="443"/>
        <v>69436.77914654366</v>
      </c>
      <c r="AM2035">
        <v>0.05</v>
      </c>
      <c r="AN2035" s="3">
        <f t="shared" si="444"/>
        <v>69436.77914654366</v>
      </c>
      <c r="AO2035" s="3">
        <v>3471.8389573271834</v>
      </c>
      <c r="AP2035" s="3">
        <v>29700</v>
      </c>
      <c r="AQ2035" s="3">
        <v>1485</v>
      </c>
      <c r="AR2035" s="3">
        <f t="shared" si="445"/>
        <v>104093.61810387085</v>
      </c>
      <c r="AS2035" s="24">
        <f t="shared" si="441"/>
        <v>99136.77914654366</v>
      </c>
      <c r="AT2035" t="s">
        <v>134</v>
      </c>
      <c r="AU2035" t="s">
        <v>134</v>
      </c>
      <c r="AV2035" t="s">
        <v>135</v>
      </c>
      <c r="AW2035">
        <v>17036</v>
      </c>
      <c r="BE2035">
        <v>1</v>
      </c>
    </row>
    <row r="2036" spans="3:57" x14ac:dyDescent="0.2">
      <c r="C2036" t="s">
        <v>4803</v>
      </c>
      <c r="E2036" t="s">
        <v>1362</v>
      </c>
      <c r="F2036" t="s">
        <v>1363</v>
      </c>
      <c r="G2036" t="s">
        <v>1364</v>
      </c>
      <c r="J2036" t="s">
        <v>4708</v>
      </c>
      <c r="L2036" t="s">
        <v>4667</v>
      </c>
      <c r="M2036" t="s">
        <v>3984</v>
      </c>
      <c r="N2036" t="s">
        <v>4668</v>
      </c>
      <c r="O2036" t="s">
        <v>98</v>
      </c>
      <c r="P2036" t="s">
        <v>4804</v>
      </c>
      <c r="Q2036">
        <v>28</v>
      </c>
      <c r="S2036" s="3">
        <v>80500.5</v>
      </c>
      <c r="W2036" s="3">
        <v>1814.9158653846155</v>
      </c>
      <c r="X2036" s="3">
        <v>1048.6180555555557</v>
      </c>
      <c r="Y2036" s="22">
        <v>188.75125</v>
      </c>
      <c r="Z2036" s="32">
        <v>75</v>
      </c>
      <c r="AB2036" s="3">
        <v>0</v>
      </c>
      <c r="AC2036" s="3">
        <v>4460.3751415326506</v>
      </c>
      <c r="AD2036" s="3">
        <f t="shared" si="442"/>
        <v>88088.160312472828</v>
      </c>
      <c r="AE2036" s="3">
        <v>4154.166666666667</v>
      </c>
      <c r="AG2036" s="3">
        <f t="shared" si="443"/>
        <v>92242.3269791395</v>
      </c>
      <c r="AJ2036" s="3">
        <v>6263.2559860715419</v>
      </c>
      <c r="AK2036" t="s">
        <v>229</v>
      </c>
      <c r="AL2036" t="s">
        <v>230</v>
      </c>
      <c r="AM2036">
        <v>0.05</v>
      </c>
      <c r="AN2036" s="3">
        <f t="shared" si="444"/>
        <v>98505.582965211041</v>
      </c>
      <c r="AO2036" s="3">
        <v>4925.2791482605526</v>
      </c>
      <c r="AP2036" s="3">
        <v>29700</v>
      </c>
      <c r="AQ2036" s="3">
        <v>1485</v>
      </c>
      <c r="AR2036" s="3">
        <f t="shared" si="445"/>
        <v>134615.86211347161</v>
      </c>
      <c r="AS2036" s="24">
        <f t="shared" si="441"/>
        <v>128205.58296521104</v>
      </c>
      <c r="AT2036" t="s">
        <v>225</v>
      </c>
      <c r="AU2036" t="s">
        <v>225</v>
      </c>
      <c r="AV2036" t="s">
        <v>156</v>
      </c>
      <c r="AW2036" t="s">
        <v>4825</v>
      </c>
      <c r="BE2036">
        <v>1</v>
      </c>
    </row>
    <row r="2037" spans="3:57" x14ac:dyDescent="0.2">
      <c r="C2037" t="s">
        <v>4803</v>
      </c>
      <c r="E2037" t="s">
        <v>1365</v>
      </c>
      <c r="F2037" t="s">
        <v>1366</v>
      </c>
      <c r="G2037" t="s">
        <v>1367</v>
      </c>
      <c r="J2037" t="s">
        <v>4708</v>
      </c>
      <c r="L2037" t="s">
        <v>4703</v>
      </c>
      <c r="M2037" t="s">
        <v>293</v>
      </c>
      <c r="N2037" t="s">
        <v>4668</v>
      </c>
      <c r="O2037" t="s">
        <v>98</v>
      </c>
      <c r="P2037" t="s">
        <v>4804</v>
      </c>
      <c r="Q2037">
        <v>28</v>
      </c>
      <c r="S2037" s="3">
        <v>52975.5</v>
      </c>
      <c r="W2037" s="3">
        <v>1153.2572115384617</v>
      </c>
      <c r="X2037" s="3">
        <v>666.32638888888891</v>
      </c>
      <c r="Y2037" s="22">
        <v>119.93875</v>
      </c>
      <c r="Z2037" s="32">
        <v>75</v>
      </c>
      <c r="AB2037" s="3">
        <v>0</v>
      </c>
      <c r="AC2037" s="3">
        <v>4460.3751415326506</v>
      </c>
      <c r="AD2037" s="3">
        <f t="shared" si="442"/>
        <v>59450.39749196</v>
      </c>
      <c r="AE2037" s="3">
        <v>5687.5</v>
      </c>
      <c r="AG2037" s="3">
        <f t="shared" si="443"/>
        <v>65137.89749196</v>
      </c>
      <c r="AJ2037" s="3">
        <v>4671.4236268028844</v>
      </c>
      <c r="AK2037" t="s">
        <v>166</v>
      </c>
      <c r="AL2037" t="s">
        <v>165</v>
      </c>
      <c r="AM2037">
        <v>8.5000000000000006E-2</v>
      </c>
      <c r="AN2037" s="3">
        <f t="shared" si="444"/>
        <v>69809.321118762891</v>
      </c>
      <c r="AO2037" s="3">
        <v>5933.7922950948459</v>
      </c>
      <c r="AP2037" s="3">
        <v>29700</v>
      </c>
      <c r="AQ2037" s="3">
        <v>2524.5</v>
      </c>
      <c r="AR2037" s="3">
        <f t="shared" si="445"/>
        <v>107967.61341385773</v>
      </c>
      <c r="AS2037" s="24">
        <f t="shared" si="441"/>
        <v>99509.321118762891</v>
      </c>
      <c r="AT2037" t="s">
        <v>225</v>
      </c>
      <c r="AU2037" t="s">
        <v>225</v>
      </c>
      <c r="AV2037" t="s">
        <v>156</v>
      </c>
      <c r="AW2037" t="s">
        <v>4825</v>
      </c>
      <c r="BE2037">
        <v>1</v>
      </c>
    </row>
    <row r="2038" spans="3:57" x14ac:dyDescent="0.2">
      <c r="C2038" t="s">
        <v>4803</v>
      </c>
      <c r="E2038" t="s">
        <v>1368</v>
      </c>
      <c r="F2038" t="s">
        <v>1369</v>
      </c>
      <c r="G2038" t="s">
        <v>1370</v>
      </c>
      <c r="J2038" t="s">
        <v>151</v>
      </c>
      <c r="L2038" t="s">
        <v>4691</v>
      </c>
      <c r="M2038" t="s">
        <v>4444</v>
      </c>
      <c r="N2038" t="s">
        <v>4668</v>
      </c>
      <c r="O2038" t="s">
        <v>98</v>
      </c>
      <c r="P2038" t="s">
        <v>4804</v>
      </c>
      <c r="Q2038">
        <v>28</v>
      </c>
      <c r="S2038" s="3">
        <v>203253.5</v>
      </c>
      <c r="W2038" s="3">
        <v>4885.9014423076924</v>
      </c>
      <c r="X2038" s="3">
        <v>2822.9652777777783</v>
      </c>
      <c r="Y2038" s="22">
        <v>508.13375000000002</v>
      </c>
      <c r="Z2038" s="32">
        <v>75</v>
      </c>
      <c r="AB2038" s="3">
        <v>15190.812928230871</v>
      </c>
      <c r="AC2038" s="3">
        <v>4460.3751415326506</v>
      </c>
      <c r="AD2038" s="3">
        <f t="shared" si="442"/>
        <v>231196.68853984901</v>
      </c>
      <c r="AE2038" s="3">
        <v>7046.666666666667</v>
      </c>
      <c r="AG2038" s="3">
        <f t="shared" si="443"/>
        <v>238243.35520651567</v>
      </c>
      <c r="AJ2038" s="3">
        <v>7875.5933865769939</v>
      </c>
      <c r="AK2038" t="s">
        <v>433</v>
      </c>
      <c r="AL2038" t="s">
        <v>434</v>
      </c>
      <c r="AM2038">
        <v>0.1</v>
      </c>
      <c r="AN2038" s="3">
        <f t="shared" si="444"/>
        <v>246118.94859309267</v>
      </c>
      <c r="AO2038" s="3">
        <v>24611.894859309268</v>
      </c>
      <c r="AP2038" s="3">
        <v>29700</v>
      </c>
      <c r="AQ2038" s="3">
        <v>2970</v>
      </c>
      <c r="AR2038" s="3">
        <f t="shared" si="445"/>
        <v>303400.84345240192</v>
      </c>
      <c r="AS2038" s="24">
        <f t="shared" si="441"/>
        <v>275818.94859309267</v>
      </c>
      <c r="AT2038" t="s">
        <v>134</v>
      </c>
      <c r="AU2038" t="s">
        <v>134</v>
      </c>
      <c r="AV2038" t="s">
        <v>135</v>
      </c>
      <c r="AW2038">
        <v>90292</v>
      </c>
      <c r="BE2038">
        <v>1</v>
      </c>
    </row>
    <row r="2039" spans="3:57" x14ac:dyDescent="0.2">
      <c r="C2039" t="s">
        <v>4803</v>
      </c>
      <c r="E2039" t="s">
        <v>1371</v>
      </c>
      <c r="F2039" t="s">
        <v>1372</v>
      </c>
      <c r="G2039" t="s">
        <v>1373</v>
      </c>
      <c r="J2039" t="s">
        <v>4708</v>
      </c>
      <c r="L2039" t="s">
        <v>4667</v>
      </c>
      <c r="M2039" t="s">
        <v>3984</v>
      </c>
      <c r="N2039" t="s">
        <v>4668</v>
      </c>
      <c r="O2039" t="s">
        <v>98</v>
      </c>
      <c r="P2039" t="s">
        <v>4804</v>
      </c>
      <c r="Q2039">
        <v>28</v>
      </c>
      <c r="S2039" s="3">
        <v>76187.75</v>
      </c>
      <c r="W2039" s="3">
        <v>1831.438301282051</v>
      </c>
      <c r="X2039" s="3">
        <v>1058.1643518518517</v>
      </c>
      <c r="Y2039" s="22">
        <v>190.46958333333333</v>
      </c>
      <c r="Z2039" s="32">
        <v>75</v>
      </c>
      <c r="AB2039" s="3">
        <v>0</v>
      </c>
      <c r="AC2039" s="3">
        <v>4460.3751415326506</v>
      </c>
      <c r="AD2039" s="3">
        <f t="shared" si="442"/>
        <v>83803.197377999895</v>
      </c>
      <c r="AE2039" s="3">
        <v>4154.166666666667</v>
      </c>
      <c r="AG2039" s="3">
        <f t="shared" si="443"/>
        <v>87957.364044666567</v>
      </c>
      <c r="AJ2039" s="3">
        <v>4671.4236268028844</v>
      </c>
      <c r="AK2039" t="s">
        <v>166</v>
      </c>
      <c r="AL2039" t="s">
        <v>165</v>
      </c>
      <c r="AM2039">
        <v>0.05</v>
      </c>
      <c r="AN2039" s="3">
        <f t="shared" si="444"/>
        <v>92628.787671469458</v>
      </c>
      <c r="AO2039" s="3">
        <v>4631.4393835734727</v>
      </c>
      <c r="AP2039" s="3">
        <v>29700</v>
      </c>
      <c r="AQ2039" s="3">
        <v>1485</v>
      </c>
      <c r="AR2039" s="3">
        <f t="shared" si="445"/>
        <v>128445.22705504292</v>
      </c>
      <c r="AS2039" s="24">
        <f t="shared" si="441"/>
        <v>122328.78767146946</v>
      </c>
      <c r="AT2039" t="s">
        <v>1010</v>
      </c>
      <c r="AU2039" t="s">
        <v>1010</v>
      </c>
      <c r="AV2039" t="s">
        <v>1011</v>
      </c>
      <c r="AW2039" t="s">
        <v>4863</v>
      </c>
      <c r="BE2039">
        <v>1</v>
      </c>
    </row>
    <row r="2040" spans="3:57" x14ac:dyDescent="0.2">
      <c r="C2040" t="s">
        <v>4803</v>
      </c>
      <c r="E2040" t="s">
        <v>1374</v>
      </c>
      <c r="F2040" t="s">
        <v>1375</v>
      </c>
      <c r="G2040" t="s">
        <v>1376</v>
      </c>
      <c r="J2040" t="s">
        <v>4708</v>
      </c>
      <c r="L2040" t="s">
        <v>4703</v>
      </c>
      <c r="M2040" t="s">
        <v>293</v>
      </c>
      <c r="N2040" t="s">
        <v>4668</v>
      </c>
      <c r="O2040" t="s">
        <v>98</v>
      </c>
      <c r="P2040" t="s">
        <v>4804</v>
      </c>
      <c r="Q2040">
        <v>28</v>
      </c>
      <c r="S2040" s="3">
        <v>83021.666666666672</v>
      </c>
      <c r="W2040" s="3">
        <v>1875.5208333333333</v>
      </c>
      <c r="X2040" s="3">
        <v>1083.6342592592594</v>
      </c>
      <c r="Y2040" s="22">
        <v>195.05416666666667</v>
      </c>
      <c r="Z2040" s="32">
        <v>75</v>
      </c>
      <c r="AB2040" s="3">
        <v>1508.0170373857459</v>
      </c>
      <c r="AC2040" s="3">
        <v>4460.3751415326506</v>
      </c>
      <c r="AD2040" s="3">
        <f t="shared" si="442"/>
        <v>92219.268104844319</v>
      </c>
      <c r="AE2040" s="3">
        <v>5687.5</v>
      </c>
      <c r="AG2040" s="3">
        <f t="shared" si="443"/>
        <v>97906.768104844319</v>
      </c>
      <c r="AJ2040" s="3">
        <v>4292.2455565959208</v>
      </c>
      <c r="AK2040" t="s">
        <v>289</v>
      </c>
      <c r="AL2040" t="s">
        <v>290</v>
      </c>
      <c r="AM2040">
        <v>8.5000000000000006E-2</v>
      </c>
      <c r="AN2040" s="3">
        <f t="shared" si="444"/>
        <v>102199.01366144024</v>
      </c>
      <c r="AO2040" s="3">
        <v>8686.9161612224216</v>
      </c>
      <c r="AP2040" s="3">
        <v>29700</v>
      </c>
      <c r="AQ2040" s="3">
        <v>2524.5</v>
      </c>
      <c r="AR2040" s="3">
        <f t="shared" si="445"/>
        <v>143110.42982266267</v>
      </c>
      <c r="AS2040" s="24">
        <f t="shared" si="441"/>
        <v>131899.01366144023</v>
      </c>
      <c r="AT2040" t="s">
        <v>134</v>
      </c>
      <c r="AU2040" t="s">
        <v>134</v>
      </c>
      <c r="AV2040" t="s">
        <v>135</v>
      </c>
      <c r="AW2040">
        <v>90294</v>
      </c>
      <c r="BE2040">
        <v>1</v>
      </c>
    </row>
    <row r="2041" spans="3:57" x14ac:dyDescent="0.2">
      <c r="C2041" t="s">
        <v>4803</v>
      </c>
      <c r="E2041" t="s">
        <v>1377</v>
      </c>
      <c r="F2041" t="s">
        <v>1378</v>
      </c>
      <c r="G2041" t="s">
        <v>1379</v>
      </c>
      <c r="J2041" t="s">
        <v>4702</v>
      </c>
      <c r="L2041" t="s">
        <v>4703</v>
      </c>
      <c r="M2041" t="s">
        <v>293</v>
      </c>
      <c r="N2041" t="s">
        <v>4668</v>
      </c>
      <c r="O2041" t="s">
        <v>98</v>
      </c>
      <c r="P2041" t="s">
        <v>4804</v>
      </c>
      <c r="Q2041">
        <v>28</v>
      </c>
      <c r="S2041" s="3">
        <v>89833.083333333328</v>
      </c>
      <c r="W2041" s="3">
        <v>2039.2588141025642</v>
      </c>
      <c r="X2041" s="3">
        <v>1178.2384259259261</v>
      </c>
      <c r="Y2041" s="22">
        <v>212.08291666666668</v>
      </c>
      <c r="Z2041" s="32">
        <v>75</v>
      </c>
      <c r="AB2041" s="3">
        <v>0</v>
      </c>
      <c r="AC2041" s="3">
        <v>4460.3751415326506</v>
      </c>
      <c r="AD2041" s="3">
        <f t="shared" si="442"/>
        <v>97798.038631561139</v>
      </c>
      <c r="AE2041" s="3">
        <v>5687.5</v>
      </c>
      <c r="AG2041" s="3">
        <f t="shared" si="443"/>
        <v>103485.53863156114</v>
      </c>
      <c r="AJ2041" s="3">
        <v>4292.2455565959208</v>
      </c>
      <c r="AK2041" t="s">
        <v>289</v>
      </c>
      <c r="AL2041" t="s">
        <v>290</v>
      </c>
      <c r="AM2041">
        <v>8.5000000000000006E-2</v>
      </c>
      <c r="AN2041" s="3">
        <f t="shared" si="444"/>
        <v>107777.78418815706</v>
      </c>
      <c r="AO2041" s="3">
        <v>9161.1116559933507</v>
      </c>
      <c r="AP2041" s="3">
        <v>29700</v>
      </c>
      <c r="AQ2041" s="3">
        <v>2524.5</v>
      </c>
      <c r="AR2041" s="3">
        <f t="shared" si="445"/>
        <v>149163.39584415042</v>
      </c>
      <c r="AS2041" s="24">
        <f t="shared" si="441"/>
        <v>137477.78418815706</v>
      </c>
      <c r="AT2041" t="s">
        <v>134</v>
      </c>
      <c r="AU2041" t="s">
        <v>134</v>
      </c>
      <c r="AV2041" t="s">
        <v>135</v>
      </c>
      <c r="AW2041">
        <v>90382</v>
      </c>
      <c r="BE2041">
        <v>1</v>
      </c>
    </row>
    <row r="2042" spans="3:57" x14ac:dyDescent="0.2">
      <c r="C2042" t="s">
        <v>4803</v>
      </c>
      <c r="E2042" t="s">
        <v>1380</v>
      </c>
      <c r="F2042" t="s">
        <v>1381</v>
      </c>
      <c r="G2042" t="s">
        <v>1382</v>
      </c>
      <c r="J2042" t="s">
        <v>4702</v>
      </c>
      <c r="L2042" t="s">
        <v>4703</v>
      </c>
      <c r="M2042" t="s">
        <v>293</v>
      </c>
      <c r="N2042" t="s">
        <v>4668</v>
      </c>
      <c r="O2042" t="s">
        <v>98</v>
      </c>
      <c r="P2042" t="s">
        <v>4804</v>
      </c>
      <c r="Q2042">
        <v>28</v>
      </c>
      <c r="S2042" s="3">
        <v>78574.75</v>
      </c>
      <c r="W2042" s="3">
        <v>1768.625801282051</v>
      </c>
      <c r="X2042" s="3">
        <v>1021.8726851851851</v>
      </c>
      <c r="Y2042" s="22">
        <v>183.93708333333333</v>
      </c>
      <c r="Z2042" s="32">
        <v>75</v>
      </c>
      <c r="AB2042" s="3">
        <v>0</v>
      </c>
      <c r="AC2042" s="3">
        <v>4460.3751415326506</v>
      </c>
      <c r="AD2042" s="3">
        <f t="shared" si="442"/>
        <v>86084.560711333223</v>
      </c>
      <c r="AE2042" s="3">
        <v>5687.5</v>
      </c>
      <c r="AG2042" s="3">
        <f t="shared" si="443"/>
        <v>91772.060711333223</v>
      </c>
      <c r="AJ2042" s="3">
        <v>6263.2559860715419</v>
      </c>
      <c r="AK2042" t="s">
        <v>229</v>
      </c>
      <c r="AL2042" t="s">
        <v>230</v>
      </c>
      <c r="AM2042">
        <v>8.5000000000000006E-2</v>
      </c>
      <c r="AN2042" s="3">
        <f t="shared" si="444"/>
        <v>98035.316697404764</v>
      </c>
      <c r="AO2042" s="3">
        <v>8333.0019192794061</v>
      </c>
      <c r="AP2042" s="3">
        <v>29700</v>
      </c>
      <c r="AQ2042" s="3">
        <v>2524.5</v>
      </c>
      <c r="AR2042" s="3">
        <f t="shared" si="445"/>
        <v>138592.81861668418</v>
      </c>
      <c r="AS2042" s="24">
        <f t="shared" si="441"/>
        <v>127735.31669740476</v>
      </c>
      <c r="AT2042" t="s">
        <v>632</v>
      </c>
      <c r="AU2042" t="s">
        <v>632</v>
      </c>
      <c r="AV2042" t="s">
        <v>633</v>
      </c>
      <c r="AW2042" t="s">
        <v>4852</v>
      </c>
      <c r="BE2042">
        <v>1</v>
      </c>
    </row>
    <row r="2043" spans="3:57" x14ac:dyDescent="0.2">
      <c r="C2043" t="s">
        <v>4803</v>
      </c>
      <c r="E2043" t="s">
        <v>1383</v>
      </c>
      <c r="F2043" t="s">
        <v>1384</v>
      </c>
      <c r="G2043" t="s">
        <v>1385</v>
      </c>
      <c r="J2043" t="s">
        <v>4697</v>
      </c>
      <c r="L2043" t="s">
        <v>4691</v>
      </c>
      <c r="M2043" t="s">
        <v>4444</v>
      </c>
      <c r="N2043" t="s">
        <v>4668</v>
      </c>
      <c r="O2043" t="s">
        <v>98</v>
      </c>
      <c r="P2043" t="s">
        <v>4804</v>
      </c>
      <c r="Q2043">
        <v>28</v>
      </c>
      <c r="S2043" s="3">
        <v>97740.083333333328</v>
      </c>
      <c r="W2043" s="3">
        <v>2349.5232371794868</v>
      </c>
      <c r="X2043" s="3">
        <v>1357.5023148148148</v>
      </c>
      <c r="Y2043" s="22">
        <v>244.35041666666669</v>
      </c>
      <c r="Z2043" s="32">
        <v>75</v>
      </c>
      <c r="AB2043" s="3">
        <v>0</v>
      </c>
      <c r="AC2043" s="3">
        <v>4460.3751415326506</v>
      </c>
      <c r="AD2043" s="3">
        <f t="shared" si="442"/>
        <v>106226.83444352695</v>
      </c>
      <c r="AE2043" s="3">
        <v>7046.666666666667</v>
      </c>
      <c r="AG2043" s="3">
        <f t="shared" si="443"/>
        <v>113273.50111019363</v>
      </c>
      <c r="AJ2043" s="3">
        <v>7875.5933865769939</v>
      </c>
      <c r="AK2043" t="s">
        <v>433</v>
      </c>
      <c r="AL2043" t="s">
        <v>434</v>
      </c>
      <c r="AM2043">
        <v>0.1</v>
      </c>
      <c r="AN2043" s="3">
        <f t="shared" si="444"/>
        <v>121149.09449677062</v>
      </c>
      <c r="AO2043" s="3">
        <v>12114.909449677063</v>
      </c>
      <c r="AP2043" s="3">
        <v>29700</v>
      </c>
      <c r="AQ2043" s="3">
        <v>2970</v>
      </c>
      <c r="AR2043" s="3">
        <f t="shared" si="445"/>
        <v>165934.00394644769</v>
      </c>
      <c r="AS2043" s="24">
        <f t="shared" si="441"/>
        <v>150849.09449677062</v>
      </c>
      <c r="AT2043" t="s">
        <v>134</v>
      </c>
      <c r="AU2043" t="s">
        <v>134</v>
      </c>
      <c r="AV2043" t="s">
        <v>135</v>
      </c>
      <c r="AW2043">
        <v>90324</v>
      </c>
      <c r="BE2043">
        <v>1</v>
      </c>
    </row>
    <row r="2044" spans="3:57" x14ac:dyDescent="0.2">
      <c r="C2044" t="s">
        <v>4803</v>
      </c>
      <c r="E2044" t="s">
        <v>1386</v>
      </c>
      <c r="F2044" t="s">
        <v>1387</v>
      </c>
      <c r="G2044" t="s">
        <v>1388</v>
      </c>
      <c r="J2044" t="s">
        <v>4778</v>
      </c>
      <c r="L2044" t="s">
        <v>4667</v>
      </c>
      <c r="M2044" t="s">
        <v>3984</v>
      </c>
      <c r="N2044" t="s">
        <v>4668</v>
      </c>
      <c r="O2044" t="s">
        <v>98</v>
      </c>
      <c r="P2044" t="s">
        <v>4804</v>
      </c>
      <c r="Q2044">
        <v>28</v>
      </c>
      <c r="S2044" s="3">
        <v>48844.5</v>
      </c>
      <c r="W2044" s="3">
        <v>1174.1466346153845</v>
      </c>
      <c r="X2044" s="3">
        <v>678.39583333333337</v>
      </c>
      <c r="Y2044" s="22">
        <v>122.11125</v>
      </c>
      <c r="Z2044" s="32">
        <v>75</v>
      </c>
      <c r="AB2044" s="3">
        <v>0</v>
      </c>
      <c r="AC2044" s="3">
        <v>4460.3751415326506</v>
      </c>
      <c r="AD2044" s="3">
        <f t="shared" si="442"/>
        <v>55354.528859481368</v>
      </c>
      <c r="AE2044" s="3">
        <v>4154.166666666667</v>
      </c>
      <c r="AG2044" s="3">
        <f t="shared" si="443"/>
        <v>59508.695526148033</v>
      </c>
      <c r="AJ2044" s="3">
        <v>4671.4236268028844</v>
      </c>
      <c r="AK2044" t="s">
        <v>166</v>
      </c>
      <c r="AL2044" t="s">
        <v>165</v>
      </c>
      <c r="AM2044">
        <v>0.05</v>
      </c>
      <c r="AN2044" s="3">
        <f t="shared" si="444"/>
        <v>64180.119152950916</v>
      </c>
      <c r="AO2044" s="3">
        <v>3209.005957647546</v>
      </c>
      <c r="AP2044" s="3">
        <v>29700</v>
      </c>
      <c r="AQ2044" s="3">
        <v>1485</v>
      </c>
      <c r="AR2044" s="3">
        <f t="shared" si="445"/>
        <v>98574.125110598456</v>
      </c>
      <c r="AS2044" s="24">
        <f t="shared" si="441"/>
        <v>93880.119152950909</v>
      </c>
      <c r="AT2044" t="s">
        <v>225</v>
      </c>
      <c r="AU2044" t="s">
        <v>225</v>
      </c>
      <c r="AV2044" t="s">
        <v>156</v>
      </c>
      <c r="AW2044" t="s">
        <v>4886</v>
      </c>
      <c r="BE2044">
        <v>1</v>
      </c>
    </row>
    <row r="2045" spans="3:57" x14ac:dyDescent="0.2">
      <c r="C2045" t="s">
        <v>4803</v>
      </c>
      <c r="E2045" t="s">
        <v>1389</v>
      </c>
      <c r="F2045" t="s">
        <v>1390</v>
      </c>
      <c r="G2045" t="s">
        <v>1391</v>
      </c>
      <c r="J2045" t="s">
        <v>4678</v>
      </c>
      <c r="L2045" t="s">
        <v>4703</v>
      </c>
      <c r="M2045" t="s">
        <v>293</v>
      </c>
      <c r="N2045" t="s">
        <v>4668</v>
      </c>
      <c r="O2045" t="s">
        <v>98</v>
      </c>
      <c r="P2045" t="s">
        <v>4804</v>
      </c>
      <c r="Q2045">
        <v>28</v>
      </c>
      <c r="S2045" s="3">
        <v>104356.33333333333</v>
      </c>
      <c r="W2045" s="3">
        <v>2388.3733974358975</v>
      </c>
      <c r="X2045" s="3">
        <v>1379.9490740740739</v>
      </c>
      <c r="Y2045" s="22">
        <v>248.39083333333332</v>
      </c>
      <c r="Z2045" s="32">
        <v>75</v>
      </c>
      <c r="AB2045" s="3">
        <v>9568.5320171079256</v>
      </c>
      <c r="AC2045" s="3">
        <v>4460.3751415326506</v>
      </c>
      <c r="AD2045" s="3">
        <f t="shared" si="442"/>
        <v>122476.95379681721</v>
      </c>
      <c r="AE2045" s="3">
        <v>5687.5</v>
      </c>
      <c r="AG2045" s="3">
        <f t="shared" si="443"/>
        <v>128164.45379681721</v>
      </c>
      <c r="AJ2045" s="3">
        <v>6107.1873780099913</v>
      </c>
      <c r="AK2045" t="s">
        <v>266</v>
      </c>
      <c r="AL2045" t="s">
        <v>267</v>
      </c>
      <c r="AM2045">
        <v>8.5000000000000006E-2</v>
      </c>
      <c r="AN2045" s="3">
        <f t="shared" si="444"/>
        <v>134271.64117482721</v>
      </c>
      <c r="AO2045" s="3">
        <v>11413.089499860313</v>
      </c>
      <c r="AP2045" s="3">
        <v>29700</v>
      </c>
      <c r="AQ2045" s="3">
        <v>2524.5</v>
      </c>
      <c r="AR2045" s="3">
        <f t="shared" si="445"/>
        <v>177909.23067468751</v>
      </c>
      <c r="AS2045" s="24">
        <f t="shared" si="441"/>
        <v>163971.64117482721</v>
      </c>
      <c r="AT2045" t="s">
        <v>4805</v>
      </c>
      <c r="AU2045" t="s">
        <v>101</v>
      </c>
      <c r="AV2045" t="s">
        <v>101</v>
      </c>
      <c r="AW2045">
        <v>2045200</v>
      </c>
      <c r="BE2045">
        <v>1</v>
      </c>
    </row>
    <row r="2046" spans="3:57" x14ac:dyDescent="0.2">
      <c r="C2046" t="s">
        <v>4803</v>
      </c>
      <c r="E2046" t="s">
        <v>1392</v>
      </c>
      <c r="F2046" t="s">
        <v>1393</v>
      </c>
      <c r="G2046" t="s">
        <v>1394</v>
      </c>
      <c r="J2046" t="s">
        <v>4708</v>
      </c>
      <c r="L2046" t="s">
        <v>4667</v>
      </c>
      <c r="M2046" t="s">
        <v>3984</v>
      </c>
      <c r="N2046" t="s">
        <v>4668</v>
      </c>
      <c r="O2046" t="s">
        <v>98</v>
      </c>
      <c r="P2046" t="s">
        <v>4804</v>
      </c>
      <c r="Q2046">
        <v>28</v>
      </c>
      <c r="S2046" s="3">
        <v>57619.999999999993</v>
      </c>
      <c r="W2046" s="3">
        <v>1385.096153846154</v>
      </c>
      <c r="X2046" s="3">
        <v>800.27777777777783</v>
      </c>
      <c r="Y2046" s="22">
        <v>144.05000000000001</v>
      </c>
      <c r="Z2046" s="32">
        <v>75</v>
      </c>
      <c r="AB2046" s="3">
        <v>0</v>
      </c>
      <c r="AC2046" s="3">
        <v>4460.3751415326506</v>
      </c>
      <c r="AD2046" s="3">
        <f t="shared" si="442"/>
        <v>64484.799073156581</v>
      </c>
      <c r="AE2046" s="3">
        <v>4154.166666666667</v>
      </c>
      <c r="AG2046" s="3">
        <f t="shared" si="443"/>
        <v>68638.965739823252</v>
      </c>
      <c r="AJ2046" s="3">
        <v>4671.4236268028844</v>
      </c>
      <c r="AK2046" t="s">
        <v>166</v>
      </c>
      <c r="AL2046" t="s">
        <v>165</v>
      </c>
      <c r="AM2046">
        <v>0.05</v>
      </c>
      <c r="AN2046" s="3">
        <f t="shared" si="444"/>
        <v>73310.389366626143</v>
      </c>
      <c r="AO2046" s="3">
        <v>3665.5194683313075</v>
      </c>
      <c r="AP2046" s="3">
        <v>29700</v>
      </c>
      <c r="AQ2046" s="3">
        <v>1485</v>
      </c>
      <c r="AR2046" s="3">
        <f t="shared" si="445"/>
        <v>108160.90883495744</v>
      </c>
      <c r="AS2046" s="24">
        <f t="shared" si="441"/>
        <v>103010.38936662614</v>
      </c>
      <c r="AT2046" t="s">
        <v>225</v>
      </c>
      <c r="AU2046" t="s">
        <v>225</v>
      </c>
      <c r="AV2046" t="s">
        <v>156</v>
      </c>
      <c r="AW2046" t="s">
        <v>4887</v>
      </c>
      <c r="BE2046">
        <v>1</v>
      </c>
    </row>
    <row r="2047" spans="3:57" x14ac:dyDescent="0.2">
      <c r="C2047" t="s">
        <v>4803</v>
      </c>
      <c r="E2047" t="s">
        <v>1395</v>
      </c>
      <c r="F2047" t="s">
        <v>1396</v>
      </c>
      <c r="G2047" t="s">
        <v>1397</v>
      </c>
      <c r="J2047" t="s">
        <v>4708</v>
      </c>
      <c r="L2047" t="s">
        <v>4703</v>
      </c>
      <c r="M2047" t="s">
        <v>293</v>
      </c>
      <c r="N2047" t="s">
        <v>4668</v>
      </c>
      <c r="O2047" t="s">
        <v>98</v>
      </c>
      <c r="P2047" t="s">
        <v>4804</v>
      </c>
      <c r="Q2047">
        <v>28</v>
      </c>
      <c r="S2047" s="3">
        <v>82523.416666666672</v>
      </c>
      <c r="W2047" s="3">
        <v>1863.5456730769231</v>
      </c>
      <c r="X2047" s="3">
        <v>1076.7152777777778</v>
      </c>
      <c r="Y2047" s="22">
        <v>193.80875</v>
      </c>
      <c r="Z2047" s="32">
        <v>75</v>
      </c>
      <c r="AB2047" s="3">
        <v>0</v>
      </c>
      <c r="AC2047" s="3">
        <v>4460.3751415326506</v>
      </c>
      <c r="AD2047" s="3">
        <f t="shared" si="442"/>
        <v>90192.861509054026</v>
      </c>
      <c r="AE2047" s="3">
        <v>5687.5</v>
      </c>
      <c r="AG2047" s="3">
        <f t="shared" si="443"/>
        <v>95880.361509054026</v>
      </c>
      <c r="AJ2047" s="3">
        <v>6263.2559860715419</v>
      </c>
      <c r="AK2047" t="s">
        <v>229</v>
      </c>
      <c r="AL2047" t="s">
        <v>230</v>
      </c>
      <c r="AM2047">
        <v>8.5000000000000006E-2</v>
      </c>
      <c r="AN2047" s="3">
        <f t="shared" si="444"/>
        <v>102143.61749512557</v>
      </c>
      <c r="AO2047" s="3">
        <v>8682.2074870856741</v>
      </c>
      <c r="AP2047" s="3">
        <v>29700</v>
      </c>
      <c r="AQ2047" s="3">
        <v>2524.5</v>
      </c>
      <c r="AR2047" s="3">
        <f t="shared" si="445"/>
        <v>143050.32498221123</v>
      </c>
      <c r="AS2047" s="24">
        <f t="shared" si="441"/>
        <v>131843.61749512557</v>
      </c>
      <c r="AT2047" t="s">
        <v>632</v>
      </c>
      <c r="AU2047" t="s">
        <v>632</v>
      </c>
      <c r="AV2047" t="s">
        <v>633</v>
      </c>
      <c r="AW2047" t="s">
        <v>4852</v>
      </c>
      <c r="BE2047">
        <v>1</v>
      </c>
    </row>
    <row r="2048" spans="3:57" x14ac:dyDescent="0.2">
      <c r="C2048" t="s">
        <v>4803</v>
      </c>
      <c r="E2048" t="s">
        <v>1398</v>
      </c>
      <c r="F2048" t="s">
        <v>1399</v>
      </c>
      <c r="G2048" t="s">
        <v>1400</v>
      </c>
      <c r="J2048" t="s">
        <v>4708</v>
      </c>
      <c r="L2048" t="s">
        <v>4667</v>
      </c>
      <c r="M2048" t="s">
        <v>3984</v>
      </c>
      <c r="N2048" t="s">
        <v>4668</v>
      </c>
      <c r="O2048" t="s">
        <v>98</v>
      </c>
      <c r="P2048" t="s">
        <v>4804</v>
      </c>
      <c r="Q2048">
        <v>28</v>
      </c>
      <c r="S2048" s="3">
        <v>93959.75</v>
      </c>
      <c r="W2048" s="3">
        <v>2138.4575320512822</v>
      </c>
      <c r="X2048" s="3">
        <v>1235.5532407407406</v>
      </c>
      <c r="Y2048" s="22">
        <v>222.39958333333334</v>
      </c>
      <c r="Z2048" s="32">
        <v>75</v>
      </c>
      <c r="AB2048" s="3">
        <v>0</v>
      </c>
      <c r="AC2048" s="3">
        <v>4460.3751415326506</v>
      </c>
      <c r="AD2048" s="3">
        <f t="shared" si="442"/>
        <v>102091.53549765801</v>
      </c>
      <c r="AE2048" s="3">
        <v>4154.166666666667</v>
      </c>
      <c r="AG2048" s="3">
        <f t="shared" si="443"/>
        <v>106245.70216432468</v>
      </c>
      <c r="AJ2048" s="3">
        <v>6263.2559860715419</v>
      </c>
      <c r="AK2048" t="s">
        <v>229</v>
      </c>
      <c r="AL2048" t="s">
        <v>230</v>
      </c>
      <c r="AM2048">
        <v>0.05</v>
      </c>
      <c r="AN2048" s="3">
        <f t="shared" si="444"/>
        <v>112508.95815039623</v>
      </c>
      <c r="AO2048" s="3">
        <v>5625.4479075198115</v>
      </c>
      <c r="AP2048" s="3">
        <v>29700</v>
      </c>
      <c r="AQ2048" s="3">
        <v>1485</v>
      </c>
      <c r="AR2048" s="3">
        <f t="shared" si="445"/>
        <v>149319.40605791606</v>
      </c>
      <c r="AS2048" s="24">
        <f t="shared" si="441"/>
        <v>142208.95815039624</v>
      </c>
      <c r="AT2048" t="s">
        <v>225</v>
      </c>
      <c r="AU2048" t="s">
        <v>225</v>
      </c>
      <c r="AV2048" t="s">
        <v>156</v>
      </c>
      <c r="AW2048" t="s">
        <v>4825</v>
      </c>
      <c r="BE2048">
        <v>1</v>
      </c>
    </row>
    <row r="2049" spans="2:57" x14ac:dyDescent="0.2">
      <c r="C2049" t="s">
        <v>4803</v>
      </c>
      <c r="E2049" t="s">
        <v>1401</v>
      </c>
      <c r="F2049" t="s">
        <v>1402</v>
      </c>
      <c r="G2049" t="s">
        <v>1403</v>
      </c>
      <c r="J2049" t="s">
        <v>4702</v>
      </c>
      <c r="L2049" t="s">
        <v>4703</v>
      </c>
      <c r="M2049" t="s">
        <v>293</v>
      </c>
      <c r="N2049" t="s">
        <v>4668</v>
      </c>
      <c r="O2049" t="s">
        <v>98</v>
      </c>
      <c r="P2049" t="s">
        <v>4804</v>
      </c>
      <c r="Q2049">
        <v>28</v>
      </c>
      <c r="S2049" s="3">
        <v>74769.833333333328</v>
      </c>
      <c r="W2049" s="3">
        <v>1677.1594551282051</v>
      </c>
      <c r="X2049" s="3">
        <v>969.02546296296293</v>
      </c>
      <c r="Y2049" s="22">
        <v>174.42458333333332</v>
      </c>
      <c r="Z2049" s="32">
        <v>75</v>
      </c>
      <c r="AB2049" s="3">
        <v>0</v>
      </c>
      <c r="AC2049" s="3">
        <v>4460.3751415326506</v>
      </c>
      <c r="AD2049" s="3">
        <f t="shared" si="442"/>
        <v>82125.817976290477</v>
      </c>
      <c r="AE2049" s="3">
        <v>5687.5</v>
      </c>
      <c r="AG2049" s="3">
        <f t="shared" si="443"/>
        <v>87813.317976290477</v>
      </c>
      <c r="AJ2049" s="3">
        <v>6263.2559860715419</v>
      </c>
      <c r="AK2049" t="s">
        <v>229</v>
      </c>
      <c r="AL2049" t="s">
        <v>230</v>
      </c>
      <c r="AM2049">
        <v>8.5000000000000006E-2</v>
      </c>
      <c r="AN2049" s="3">
        <f t="shared" si="444"/>
        <v>94076.573962362017</v>
      </c>
      <c r="AO2049" s="3">
        <v>7996.5087868007722</v>
      </c>
      <c r="AP2049" s="3">
        <v>29700</v>
      </c>
      <c r="AQ2049" s="3">
        <v>2524.5</v>
      </c>
      <c r="AR2049" s="3">
        <f t="shared" si="445"/>
        <v>134297.5827491628</v>
      </c>
      <c r="AS2049" s="24">
        <f t="shared" si="441"/>
        <v>123776.57396236202</v>
      </c>
      <c r="AT2049" t="s">
        <v>632</v>
      </c>
      <c r="AU2049" t="s">
        <v>632</v>
      </c>
      <c r="AV2049" t="s">
        <v>633</v>
      </c>
      <c r="AW2049" t="s">
        <v>4852</v>
      </c>
      <c r="BE2049">
        <v>1</v>
      </c>
    </row>
    <row r="2050" spans="2:57" x14ac:dyDescent="0.2">
      <c r="C2050" t="s">
        <v>4803</v>
      </c>
      <c r="E2050" t="s">
        <v>1404</v>
      </c>
      <c r="F2050" t="s">
        <v>1405</v>
      </c>
      <c r="G2050" t="s">
        <v>1406</v>
      </c>
      <c r="J2050" t="s">
        <v>4708</v>
      </c>
      <c r="L2050" t="s">
        <v>4667</v>
      </c>
      <c r="M2050" t="s">
        <v>3984</v>
      </c>
      <c r="N2050" t="s">
        <v>4668</v>
      </c>
      <c r="O2050" t="s">
        <v>98</v>
      </c>
      <c r="P2050" t="s">
        <v>4804</v>
      </c>
      <c r="Q2050">
        <v>28</v>
      </c>
      <c r="S2050" s="3">
        <v>50538.916666666664</v>
      </c>
      <c r="W2050" s="3">
        <v>1110.5769230769231</v>
      </c>
      <c r="X2050" s="3">
        <v>641.66666666666663</v>
      </c>
      <c r="Y2050" s="22">
        <v>115.5</v>
      </c>
      <c r="Z2050" s="32">
        <v>75</v>
      </c>
      <c r="AB2050" s="3">
        <v>0</v>
      </c>
      <c r="AC2050" s="3">
        <v>4460.3751415326506</v>
      </c>
      <c r="AD2050" s="3">
        <f t="shared" si="442"/>
        <v>56942.035397942898</v>
      </c>
      <c r="AE2050" s="3">
        <v>4154.166666666667</v>
      </c>
      <c r="AG2050" s="3">
        <f t="shared" si="443"/>
        <v>61096.202064609563</v>
      </c>
      <c r="AM2050">
        <v>0.05</v>
      </c>
      <c r="AN2050" s="3">
        <f t="shared" si="444"/>
        <v>61096.202064609563</v>
      </c>
      <c r="AO2050" s="3">
        <v>3054.8101032304785</v>
      </c>
      <c r="AP2050" s="3">
        <v>29700</v>
      </c>
      <c r="AQ2050" s="3">
        <v>1485</v>
      </c>
      <c r="AR2050" s="3">
        <f t="shared" si="445"/>
        <v>95336.012167840032</v>
      </c>
      <c r="AS2050" s="24">
        <f t="shared" si="441"/>
        <v>90796.202064609563</v>
      </c>
      <c r="AT2050" t="s">
        <v>4881</v>
      </c>
      <c r="AU2050" t="s">
        <v>1407</v>
      </c>
      <c r="AV2050" t="s">
        <v>1328</v>
      </c>
      <c r="AW2050">
        <v>1501495</v>
      </c>
      <c r="BE2050">
        <v>1</v>
      </c>
    </row>
    <row r="2051" spans="2:57" x14ac:dyDescent="0.2">
      <c r="C2051" t="s">
        <v>4803</v>
      </c>
      <c r="E2051" t="s">
        <v>1408</v>
      </c>
      <c r="F2051" t="s">
        <v>1409</v>
      </c>
      <c r="G2051" t="s">
        <v>1410</v>
      </c>
      <c r="J2051" t="s">
        <v>4702</v>
      </c>
      <c r="L2051" t="s">
        <v>4667</v>
      </c>
      <c r="M2051" t="s">
        <v>3984</v>
      </c>
      <c r="N2051" t="s">
        <v>4668</v>
      </c>
      <c r="O2051" t="s">
        <v>98</v>
      </c>
      <c r="P2051" t="s">
        <v>4804</v>
      </c>
      <c r="Q2051">
        <v>28</v>
      </c>
      <c r="S2051" s="3">
        <v>68860</v>
      </c>
      <c r="W2051" s="3">
        <v>1655.2884615384617</v>
      </c>
      <c r="X2051" s="3">
        <v>956.38888888888891</v>
      </c>
      <c r="Y2051" s="22">
        <v>172.15</v>
      </c>
      <c r="Z2051" s="32">
        <v>75</v>
      </c>
      <c r="AB2051" s="3">
        <v>0</v>
      </c>
      <c r="AC2051" s="3">
        <v>4460.3751415326506</v>
      </c>
      <c r="AD2051" s="3">
        <f t="shared" si="442"/>
        <v>76179.202491960008</v>
      </c>
      <c r="AE2051" s="3">
        <v>4154.166666666667</v>
      </c>
      <c r="AG2051" s="3">
        <f t="shared" si="443"/>
        <v>80333.36915862668</v>
      </c>
      <c r="AJ2051" s="3">
        <v>4671.4236268028844</v>
      </c>
      <c r="AK2051" t="s">
        <v>166</v>
      </c>
      <c r="AL2051" t="s">
        <v>165</v>
      </c>
      <c r="AM2051">
        <v>0.05</v>
      </c>
      <c r="AN2051" s="3">
        <f t="shared" si="444"/>
        <v>85004.79278542957</v>
      </c>
      <c r="AO2051" s="3">
        <v>4250.2396392714791</v>
      </c>
      <c r="AP2051" s="3">
        <v>29700</v>
      </c>
      <c r="AQ2051" s="3">
        <v>1485</v>
      </c>
      <c r="AR2051" s="3">
        <f t="shared" si="445"/>
        <v>120440.03242470104</v>
      </c>
      <c r="AS2051" s="24">
        <f t="shared" si="441"/>
        <v>114704.79278542957</v>
      </c>
      <c r="AT2051" t="s">
        <v>225</v>
      </c>
      <c r="AU2051" t="s">
        <v>225</v>
      </c>
      <c r="AV2051" t="s">
        <v>156</v>
      </c>
      <c r="AW2051" t="s">
        <v>4888</v>
      </c>
      <c r="BE2051">
        <v>1</v>
      </c>
    </row>
    <row r="2052" spans="2:57" x14ac:dyDescent="0.2">
      <c r="C2052" t="s">
        <v>4803</v>
      </c>
      <c r="E2052" t="s">
        <v>1411</v>
      </c>
      <c r="F2052" t="s">
        <v>1412</v>
      </c>
      <c r="G2052" t="s">
        <v>1413</v>
      </c>
      <c r="J2052" t="s">
        <v>4678</v>
      </c>
      <c r="L2052" t="s">
        <v>4791</v>
      </c>
      <c r="M2052" t="s">
        <v>4579</v>
      </c>
      <c r="N2052" t="s">
        <v>4668</v>
      </c>
      <c r="O2052" t="s">
        <v>98</v>
      </c>
      <c r="P2052" t="s">
        <v>4804</v>
      </c>
      <c r="Q2052">
        <v>28</v>
      </c>
      <c r="S2052" s="3">
        <v>110094.08333333333</v>
      </c>
      <c r="W2052" s="3">
        <v>2526.3020833333335</v>
      </c>
      <c r="X2052" s="3">
        <v>1459.6412037037039</v>
      </c>
      <c r="Y2052" s="22">
        <v>262.73541666666671</v>
      </c>
      <c r="Z2052" s="32">
        <v>75</v>
      </c>
      <c r="AB2052" s="3">
        <v>8195.744768400793</v>
      </c>
      <c r="AC2052" s="3">
        <v>4460.3751415326506</v>
      </c>
      <c r="AD2052" s="3">
        <f t="shared" si="442"/>
        <v>127073.88194697048</v>
      </c>
      <c r="AE2052" s="3">
        <v>23570.833333333332</v>
      </c>
      <c r="AG2052" s="3">
        <f t="shared" si="443"/>
        <v>150644.71528030382</v>
      </c>
      <c r="AM2052">
        <v>8.5000000000000006E-2</v>
      </c>
      <c r="AN2052" s="3">
        <f t="shared" si="444"/>
        <v>150644.71528030382</v>
      </c>
      <c r="AO2052" s="3">
        <v>12804.800798825825</v>
      </c>
      <c r="AP2052" s="3">
        <v>29700</v>
      </c>
      <c r="AQ2052" s="3">
        <v>2524.5</v>
      </c>
      <c r="AR2052" s="3">
        <f t="shared" si="445"/>
        <v>195674.01607912965</v>
      </c>
      <c r="AS2052" s="24">
        <f t="shared" si="441"/>
        <v>180344.71528030382</v>
      </c>
      <c r="AT2052" t="s">
        <v>134</v>
      </c>
      <c r="AU2052" t="s">
        <v>134</v>
      </c>
      <c r="AV2052" t="s">
        <v>135</v>
      </c>
      <c r="AW2052">
        <v>35801</v>
      </c>
      <c r="BE2052">
        <v>1</v>
      </c>
    </row>
    <row r="2053" spans="2:57" x14ac:dyDescent="0.2">
      <c r="C2053" t="s">
        <v>4803</v>
      </c>
      <c r="E2053" t="s">
        <v>1414</v>
      </c>
      <c r="F2053" t="s">
        <v>1415</v>
      </c>
      <c r="G2053" t="s">
        <v>1416</v>
      </c>
      <c r="J2053" t="s">
        <v>151</v>
      </c>
      <c r="L2053" t="s">
        <v>4703</v>
      </c>
      <c r="M2053" t="s">
        <v>293</v>
      </c>
      <c r="N2053" t="s">
        <v>4668</v>
      </c>
      <c r="O2053" t="s">
        <v>98</v>
      </c>
      <c r="P2053" t="s">
        <v>4804</v>
      </c>
      <c r="Q2053">
        <v>28</v>
      </c>
      <c r="S2053" s="3">
        <v>210226.58333333334</v>
      </c>
      <c r="W2053" s="3">
        <v>4933.333333333333</v>
      </c>
      <c r="X2053" s="3">
        <v>2850.3703703703704</v>
      </c>
      <c r="Y2053" s="22">
        <v>513.06666666666661</v>
      </c>
      <c r="Z2053" s="32">
        <v>75</v>
      </c>
      <c r="AB2053" s="3">
        <v>0</v>
      </c>
      <c r="AC2053" s="3">
        <v>4460.3751415326506</v>
      </c>
      <c r="AD2053" s="3">
        <f t="shared" si="442"/>
        <v>223058.72884523639</v>
      </c>
      <c r="AE2053" s="3">
        <v>5687.5</v>
      </c>
      <c r="AG2053" s="3">
        <f t="shared" si="443"/>
        <v>228746.22884523639</v>
      </c>
      <c r="AJ2053" s="3">
        <v>6107.1873780099913</v>
      </c>
      <c r="AK2053" t="s">
        <v>266</v>
      </c>
      <c r="AL2053" t="s">
        <v>267</v>
      </c>
      <c r="AM2053">
        <v>8.5000000000000006E-2</v>
      </c>
      <c r="AN2053" s="3">
        <f t="shared" si="444"/>
        <v>234853.41622324637</v>
      </c>
      <c r="AO2053" s="3">
        <v>19962.540378975944</v>
      </c>
      <c r="AP2053" s="3">
        <v>29700</v>
      </c>
      <c r="AQ2053" s="3">
        <v>2524.5</v>
      </c>
      <c r="AR2053" s="3">
        <f t="shared" si="445"/>
        <v>287040.45660222229</v>
      </c>
      <c r="AS2053" s="24">
        <f t="shared" si="441"/>
        <v>264553.41622324637</v>
      </c>
      <c r="AT2053" t="s">
        <v>134</v>
      </c>
      <c r="AU2053" t="s">
        <v>134</v>
      </c>
      <c r="AV2053" t="s">
        <v>135</v>
      </c>
      <c r="AW2053">
        <v>90272</v>
      </c>
      <c r="BE2053">
        <v>1</v>
      </c>
    </row>
    <row r="2054" spans="2:57" x14ac:dyDescent="0.2">
      <c r="B2054">
        <f>+COUNTIF(F2054:F5212,F2054)</f>
        <v>1</v>
      </c>
      <c r="C2054" t="s">
        <v>4803</v>
      </c>
      <c r="E2054" t="s">
        <v>1417</v>
      </c>
      <c r="F2054" t="s">
        <v>1418</v>
      </c>
      <c r="G2054" t="s">
        <v>1419</v>
      </c>
      <c r="J2054" t="s">
        <v>4708</v>
      </c>
      <c r="L2054" t="s">
        <v>4667</v>
      </c>
      <c r="M2054" t="s">
        <v>3984</v>
      </c>
      <c r="N2054" t="s">
        <v>4668</v>
      </c>
      <c r="O2054" t="s">
        <v>98</v>
      </c>
      <c r="P2054" t="s">
        <v>4804</v>
      </c>
      <c r="Q2054">
        <v>28</v>
      </c>
      <c r="S2054" s="3">
        <v>63656.833333333336</v>
      </c>
      <c r="W2054" s="3">
        <v>1410.0200320512822</v>
      </c>
      <c r="X2054" s="3">
        <v>814.67824074074076</v>
      </c>
      <c r="Y2054" s="22">
        <v>146.64208333333335</v>
      </c>
      <c r="Z2054" s="32">
        <v>75</v>
      </c>
      <c r="AB2054" s="3">
        <v>0</v>
      </c>
      <c r="AC2054" s="3">
        <v>4460.3751415326506</v>
      </c>
      <c r="AD2054" s="3">
        <f t="shared" si="442"/>
        <v>70563.548830991349</v>
      </c>
      <c r="AE2054" s="3">
        <v>4154.166666666667</v>
      </c>
      <c r="AG2054" s="3">
        <f t="shared" si="443"/>
        <v>74717.71549765802</v>
      </c>
      <c r="AM2054">
        <v>0.05</v>
      </c>
      <c r="AN2054" s="3">
        <f t="shared" si="444"/>
        <v>74717.71549765802</v>
      </c>
      <c r="AO2054" s="3">
        <v>3735.8857748829014</v>
      </c>
      <c r="AP2054" s="3">
        <v>29700</v>
      </c>
      <c r="AQ2054" s="3">
        <v>1485</v>
      </c>
      <c r="AR2054" s="3">
        <f t="shared" si="445"/>
        <v>109638.60127254092</v>
      </c>
      <c r="AS2054" s="24">
        <f t="shared" si="441"/>
        <v>104417.71549765802</v>
      </c>
      <c r="AT2054" t="s">
        <v>141</v>
      </c>
      <c r="AU2054" t="s">
        <v>141</v>
      </c>
      <c r="AV2054" t="s">
        <v>142</v>
      </c>
      <c r="AW2054">
        <v>5151</v>
      </c>
      <c r="BE2054">
        <v>1</v>
      </c>
    </row>
    <row r="2055" spans="2:57" x14ac:dyDescent="0.2">
      <c r="C2055" t="s">
        <v>4803</v>
      </c>
      <c r="E2055" t="s">
        <v>1420</v>
      </c>
      <c r="F2055" t="s">
        <v>1421</v>
      </c>
      <c r="G2055" t="s">
        <v>1422</v>
      </c>
      <c r="J2055" t="s">
        <v>4702</v>
      </c>
      <c r="L2055" t="s">
        <v>4667</v>
      </c>
      <c r="M2055" t="s">
        <v>3984</v>
      </c>
      <c r="N2055" t="s">
        <v>4668</v>
      </c>
      <c r="O2055" t="s">
        <v>98</v>
      </c>
      <c r="P2055" t="s">
        <v>4804</v>
      </c>
      <c r="Q2055">
        <v>28</v>
      </c>
      <c r="S2055" s="3">
        <v>60598.083333333336</v>
      </c>
      <c r="W2055" s="3">
        <v>1456.686698717949</v>
      </c>
      <c r="X2055" s="3">
        <v>841.6412037037037</v>
      </c>
      <c r="Y2055" s="22">
        <v>151.49541666666667</v>
      </c>
      <c r="Z2055" s="32">
        <v>75</v>
      </c>
      <c r="AB2055" s="3">
        <v>0</v>
      </c>
      <c r="AC2055" s="3">
        <v>4460.3751415326506</v>
      </c>
      <c r="AD2055" s="3">
        <f t="shared" si="442"/>
        <v>67583.281793954302</v>
      </c>
      <c r="AE2055" s="3">
        <v>4154.166666666667</v>
      </c>
      <c r="AG2055" s="3">
        <f t="shared" si="443"/>
        <v>71737.448460620973</v>
      </c>
      <c r="AJ2055" s="3">
        <v>4671.4236268028844</v>
      </c>
      <c r="AK2055" t="s">
        <v>166</v>
      </c>
      <c r="AL2055" t="s">
        <v>165</v>
      </c>
      <c r="AM2055">
        <v>0.05</v>
      </c>
      <c r="AN2055" s="3">
        <f t="shared" si="444"/>
        <v>76408.872087423864</v>
      </c>
      <c r="AO2055" s="3">
        <v>3820.4436043711935</v>
      </c>
      <c r="AP2055" s="3">
        <v>29700</v>
      </c>
      <c r="AQ2055" s="3">
        <v>1485</v>
      </c>
      <c r="AR2055" s="3">
        <f t="shared" si="445"/>
        <v>111414.31569179505</v>
      </c>
      <c r="AS2055" s="24">
        <f t="shared" ref="AS2055:AS2118" si="446">+AN2055+AP2055</f>
        <v>106108.87208742386</v>
      </c>
      <c r="AT2055" t="s">
        <v>225</v>
      </c>
      <c r="AU2055" t="s">
        <v>225</v>
      </c>
      <c r="AV2055" t="s">
        <v>156</v>
      </c>
      <c r="AW2055" t="s">
        <v>4848</v>
      </c>
      <c r="BE2055">
        <v>1</v>
      </c>
    </row>
    <row r="2056" spans="2:57" x14ac:dyDescent="0.2">
      <c r="C2056" t="s">
        <v>4803</v>
      </c>
      <c r="E2056" t="s">
        <v>1423</v>
      </c>
      <c r="F2056" t="s">
        <v>1424</v>
      </c>
      <c r="G2056" t="s">
        <v>1425</v>
      </c>
      <c r="J2056" t="s">
        <v>4702</v>
      </c>
      <c r="L2056" t="s">
        <v>4703</v>
      </c>
      <c r="M2056" t="s">
        <v>293</v>
      </c>
      <c r="N2056" t="s">
        <v>4668</v>
      </c>
      <c r="O2056" t="s">
        <v>98</v>
      </c>
      <c r="P2056" t="s">
        <v>4804</v>
      </c>
      <c r="Q2056">
        <v>28</v>
      </c>
      <c r="S2056" s="3">
        <v>70381.5</v>
      </c>
      <c r="W2056" s="3">
        <v>1571.6706730769231</v>
      </c>
      <c r="X2056" s="3">
        <v>908.07638888888891</v>
      </c>
      <c r="Y2056" s="22">
        <v>163.45375000000001</v>
      </c>
      <c r="Z2056" s="32">
        <v>75</v>
      </c>
      <c r="AB2056" s="3">
        <v>0</v>
      </c>
      <c r="AC2056" s="3">
        <v>4460.3751415326506</v>
      </c>
      <c r="AD2056" s="3">
        <f t="shared" si="442"/>
        <v>77560.075953498468</v>
      </c>
      <c r="AE2056" s="3">
        <v>5687.5</v>
      </c>
      <c r="AG2056" s="3">
        <f t="shared" si="443"/>
        <v>83247.575953498468</v>
      </c>
      <c r="AJ2056" s="3">
        <v>6263.2559860715419</v>
      </c>
      <c r="AK2056" t="s">
        <v>229</v>
      </c>
      <c r="AL2056" t="s">
        <v>230</v>
      </c>
      <c r="AM2056">
        <v>8.5000000000000006E-2</v>
      </c>
      <c r="AN2056" s="3">
        <f t="shared" si="444"/>
        <v>89510.831939570009</v>
      </c>
      <c r="AO2056" s="3">
        <v>7608.4207148634514</v>
      </c>
      <c r="AP2056" s="3">
        <v>29700</v>
      </c>
      <c r="AQ2056" s="3">
        <v>2524.5</v>
      </c>
      <c r="AR2056" s="3">
        <f t="shared" si="445"/>
        <v>129343.75265443345</v>
      </c>
      <c r="AS2056" s="24">
        <f t="shared" si="446"/>
        <v>119210.83193957001</v>
      </c>
      <c r="AT2056" t="s">
        <v>632</v>
      </c>
      <c r="AU2056" t="s">
        <v>632</v>
      </c>
      <c r="AV2056" t="s">
        <v>633</v>
      </c>
      <c r="AW2056" t="s">
        <v>4852</v>
      </c>
      <c r="BE2056">
        <v>1</v>
      </c>
    </row>
    <row r="2057" spans="2:57" x14ac:dyDescent="0.2">
      <c r="C2057" t="s">
        <v>4803</v>
      </c>
      <c r="E2057" t="s">
        <v>1426</v>
      </c>
      <c r="F2057" t="s">
        <v>1427</v>
      </c>
      <c r="G2057" t="s">
        <v>1428</v>
      </c>
      <c r="J2057" t="s">
        <v>4708</v>
      </c>
      <c r="L2057" t="s">
        <v>4667</v>
      </c>
      <c r="M2057" t="s">
        <v>3984</v>
      </c>
      <c r="N2057" t="s">
        <v>4668</v>
      </c>
      <c r="O2057" t="s">
        <v>98</v>
      </c>
      <c r="P2057" t="s">
        <v>4804</v>
      </c>
      <c r="Q2057">
        <v>28</v>
      </c>
      <c r="S2057" s="3">
        <v>54094.75</v>
      </c>
      <c r="W2057" s="3">
        <v>1180.1642628205129</v>
      </c>
      <c r="X2057" s="3">
        <v>681.87268518518533</v>
      </c>
      <c r="Y2057" s="22">
        <v>122.73708333333335</v>
      </c>
      <c r="Z2057" s="32">
        <v>75</v>
      </c>
      <c r="AB2057" s="3">
        <v>0</v>
      </c>
      <c r="AC2057" s="3">
        <v>4460.3751415326506</v>
      </c>
      <c r="AD2057" s="3">
        <f t="shared" si="442"/>
        <v>60614.899172871679</v>
      </c>
      <c r="AE2057" s="3">
        <v>4154.166666666667</v>
      </c>
      <c r="AG2057" s="3">
        <f t="shared" si="443"/>
        <v>64769.065839538343</v>
      </c>
      <c r="AM2057">
        <v>0.05</v>
      </c>
      <c r="AN2057" s="3">
        <f t="shared" si="444"/>
        <v>64769.065839538343</v>
      </c>
      <c r="AO2057" s="3">
        <v>3238.4532919769172</v>
      </c>
      <c r="AP2057" s="3">
        <v>29700</v>
      </c>
      <c r="AQ2057" s="3">
        <v>1485</v>
      </c>
      <c r="AR2057" s="3">
        <f t="shared" si="445"/>
        <v>99192.519131515262</v>
      </c>
      <c r="AS2057" s="24">
        <f t="shared" si="446"/>
        <v>94469.065839538351</v>
      </c>
      <c r="AT2057" t="s">
        <v>134</v>
      </c>
      <c r="AU2057" t="s">
        <v>134</v>
      </c>
      <c r="AV2057" t="s">
        <v>135</v>
      </c>
      <c r="AW2057">
        <v>35875</v>
      </c>
      <c r="BE2057">
        <v>1</v>
      </c>
    </row>
    <row r="2058" spans="2:57" x14ac:dyDescent="0.2">
      <c r="C2058" t="s">
        <v>4803</v>
      </c>
      <c r="E2058" t="s">
        <v>1429</v>
      </c>
      <c r="F2058" t="s">
        <v>1430</v>
      </c>
      <c r="G2058" t="s">
        <v>1431</v>
      </c>
      <c r="J2058" t="s">
        <v>4702</v>
      </c>
      <c r="L2058" t="s">
        <v>4703</v>
      </c>
      <c r="M2058" t="s">
        <v>293</v>
      </c>
      <c r="N2058" t="s">
        <v>4668</v>
      </c>
      <c r="O2058" t="s">
        <v>98</v>
      </c>
      <c r="P2058" t="s">
        <v>4804</v>
      </c>
      <c r="Q2058">
        <v>28</v>
      </c>
      <c r="S2058" s="3">
        <v>125303</v>
      </c>
      <c r="W2058" s="3">
        <v>2891.8990384615386</v>
      </c>
      <c r="X2058" s="3">
        <v>1670.875</v>
      </c>
      <c r="Y2058" s="22">
        <v>300.75749999999999</v>
      </c>
      <c r="Z2058" s="32">
        <v>75</v>
      </c>
      <c r="AB2058" s="3">
        <v>12293.617152601189</v>
      </c>
      <c r="AC2058" s="3">
        <v>4460.3751415326506</v>
      </c>
      <c r="AD2058" s="3">
        <f t="shared" si="442"/>
        <v>146995.52383259538</v>
      </c>
      <c r="AE2058" s="3">
        <v>5687.5</v>
      </c>
      <c r="AG2058" s="3">
        <f t="shared" si="443"/>
        <v>152683.02383259538</v>
      </c>
      <c r="AJ2058" s="3">
        <v>6107.1873780099913</v>
      </c>
      <c r="AK2058" t="s">
        <v>266</v>
      </c>
      <c r="AL2058" t="s">
        <v>267</v>
      </c>
      <c r="AM2058">
        <v>8.5000000000000006E-2</v>
      </c>
      <c r="AN2058" s="3">
        <f t="shared" si="444"/>
        <v>158790.21121060537</v>
      </c>
      <c r="AO2058" s="3">
        <v>13497.167952901456</v>
      </c>
      <c r="AP2058" s="3">
        <v>29700</v>
      </c>
      <c r="AQ2058" s="3">
        <v>2524.5</v>
      </c>
      <c r="AR2058" s="3">
        <f t="shared" si="445"/>
        <v>204511.87916350682</v>
      </c>
      <c r="AS2058" s="24">
        <f t="shared" si="446"/>
        <v>188490.21121060537</v>
      </c>
      <c r="AT2058" t="s">
        <v>134</v>
      </c>
      <c r="AU2058" t="s">
        <v>134</v>
      </c>
      <c r="AV2058" t="s">
        <v>135</v>
      </c>
      <c r="AW2058">
        <v>90390</v>
      </c>
      <c r="BE2058">
        <v>1</v>
      </c>
    </row>
    <row r="2059" spans="2:57" x14ac:dyDescent="0.2">
      <c r="C2059" t="s">
        <v>4803</v>
      </c>
      <c r="E2059" t="s">
        <v>4889</v>
      </c>
      <c r="F2059" t="s">
        <v>4890</v>
      </c>
      <c r="G2059" t="s">
        <v>4891</v>
      </c>
      <c r="J2059" t="s">
        <v>4778</v>
      </c>
      <c r="L2059" t="s">
        <v>4667</v>
      </c>
      <c r="M2059" t="s">
        <v>3984</v>
      </c>
      <c r="N2059" t="s">
        <v>4668</v>
      </c>
      <c r="O2059" t="s">
        <v>98</v>
      </c>
      <c r="P2059" t="s">
        <v>4814</v>
      </c>
      <c r="Q2059">
        <v>28</v>
      </c>
      <c r="S2059" s="3">
        <v>56906.083333333336</v>
      </c>
      <c r="W2059" s="3">
        <v>1367.936698717949</v>
      </c>
      <c r="X2059" s="3">
        <v>790.36342592592587</v>
      </c>
      <c r="Y2059" s="22">
        <v>142.26541666666665</v>
      </c>
      <c r="Z2059" s="32">
        <v>75</v>
      </c>
      <c r="AB2059" s="3">
        <v>0</v>
      </c>
      <c r="AC2059" s="3">
        <v>4460.3751415326506</v>
      </c>
      <c r="AD2059" s="3">
        <f t="shared" si="442"/>
        <v>63742.024016176525</v>
      </c>
      <c r="AE2059" s="3">
        <v>4154.166666666667</v>
      </c>
      <c r="AG2059" s="3">
        <f t="shared" si="443"/>
        <v>67896.190682843197</v>
      </c>
      <c r="AJ2059" s="3">
        <v>4671.4236268028844</v>
      </c>
      <c r="AK2059" t="s">
        <v>166</v>
      </c>
      <c r="AL2059" t="s">
        <v>165</v>
      </c>
      <c r="AM2059">
        <v>0.05</v>
      </c>
      <c r="AN2059" s="3">
        <f t="shared" si="444"/>
        <v>72567.614309646087</v>
      </c>
      <c r="AO2059" s="3">
        <v>3628.3807154823044</v>
      </c>
      <c r="AP2059" s="3">
        <v>29700</v>
      </c>
      <c r="AQ2059" s="3">
        <v>1485</v>
      </c>
      <c r="AR2059" s="3">
        <f t="shared" si="445"/>
        <v>107380.99502512839</v>
      </c>
      <c r="AS2059" s="24">
        <f t="shared" si="446"/>
        <v>102267.61430964609</v>
      </c>
      <c r="AT2059" t="s">
        <v>225</v>
      </c>
      <c r="AU2059" t="s">
        <v>225</v>
      </c>
      <c r="AV2059" t="s">
        <v>156</v>
      </c>
      <c r="AW2059" t="s">
        <v>4837</v>
      </c>
      <c r="BE2059">
        <v>1</v>
      </c>
    </row>
    <row r="2060" spans="2:57" x14ac:dyDescent="0.2">
      <c r="C2060" t="s">
        <v>4803</v>
      </c>
      <c r="E2060" t="s">
        <v>1432</v>
      </c>
      <c r="F2060" t="s">
        <v>1433</v>
      </c>
      <c r="G2060" t="s">
        <v>1434</v>
      </c>
      <c r="J2060" t="s">
        <v>4708</v>
      </c>
      <c r="L2060" t="s">
        <v>4667</v>
      </c>
      <c r="M2060" t="s">
        <v>3984</v>
      </c>
      <c r="N2060" t="s">
        <v>4668</v>
      </c>
      <c r="O2060" t="s">
        <v>98</v>
      </c>
      <c r="P2060" t="s">
        <v>4804</v>
      </c>
      <c r="Q2060">
        <v>28</v>
      </c>
      <c r="S2060" s="3">
        <v>64548.583333333336</v>
      </c>
      <c r="W2060" s="3">
        <v>1551.6506410256409</v>
      </c>
      <c r="X2060" s="3">
        <v>896.50925925925924</v>
      </c>
      <c r="Y2060" s="22">
        <v>161.37166666666667</v>
      </c>
      <c r="Z2060" s="32">
        <v>75</v>
      </c>
      <c r="AB2060" s="3">
        <v>0</v>
      </c>
      <c r="AC2060" s="3">
        <v>4460.3751415326506</v>
      </c>
      <c r="AD2060" s="3">
        <f t="shared" si="442"/>
        <v>71693.490041817568</v>
      </c>
      <c r="AE2060" s="3">
        <v>4154.166666666667</v>
      </c>
      <c r="AG2060" s="3">
        <f t="shared" si="443"/>
        <v>75847.656708484239</v>
      </c>
      <c r="AJ2060" s="3">
        <v>4671.4236268028844</v>
      </c>
      <c r="AK2060" t="s">
        <v>166</v>
      </c>
      <c r="AL2060" t="s">
        <v>165</v>
      </c>
      <c r="AM2060">
        <v>0.05</v>
      </c>
      <c r="AN2060" s="3">
        <f t="shared" si="444"/>
        <v>80519.08033528713</v>
      </c>
      <c r="AO2060" s="3">
        <v>4025.9540167643568</v>
      </c>
      <c r="AP2060" s="3">
        <v>29700</v>
      </c>
      <c r="AQ2060" s="3">
        <v>1485</v>
      </c>
      <c r="AR2060" s="3">
        <f t="shared" si="445"/>
        <v>115730.03435205149</v>
      </c>
      <c r="AS2060" s="24">
        <f t="shared" si="446"/>
        <v>110219.08033528713</v>
      </c>
      <c r="AT2060" t="s">
        <v>225</v>
      </c>
      <c r="AU2060" t="s">
        <v>225</v>
      </c>
      <c r="AV2060" t="s">
        <v>156</v>
      </c>
      <c r="AW2060" t="s">
        <v>4821</v>
      </c>
      <c r="BE2060">
        <v>1</v>
      </c>
    </row>
    <row r="2061" spans="2:57" x14ac:dyDescent="0.2">
      <c r="C2061" t="s">
        <v>4803</v>
      </c>
      <c r="E2061" t="s">
        <v>1435</v>
      </c>
      <c r="F2061" t="s">
        <v>1436</v>
      </c>
      <c r="G2061" t="s">
        <v>1437</v>
      </c>
      <c r="J2061" t="s">
        <v>4702</v>
      </c>
      <c r="L2061" t="s">
        <v>4667</v>
      </c>
      <c r="M2061" t="s">
        <v>3984</v>
      </c>
      <c r="N2061" t="s">
        <v>4668</v>
      </c>
      <c r="O2061" t="s">
        <v>98</v>
      </c>
      <c r="P2061" t="s">
        <v>4804</v>
      </c>
      <c r="Q2061">
        <v>28</v>
      </c>
      <c r="S2061" s="3">
        <v>86598.5</v>
      </c>
      <c r="W2061" s="3">
        <v>2081.6947115384614</v>
      </c>
      <c r="X2061" s="3">
        <v>1202.7569444444446</v>
      </c>
      <c r="Y2061" s="22">
        <v>216.49625</v>
      </c>
      <c r="Z2061" s="32">
        <v>75</v>
      </c>
      <c r="AB2061" s="3">
        <v>0</v>
      </c>
      <c r="AC2061" s="3">
        <v>4460.3751415326506</v>
      </c>
      <c r="AD2061" s="3">
        <f t="shared" si="442"/>
        <v>94634.823047515558</v>
      </c>
      <c r="AE2061" s="3">
        <v>4154.166666666667</v>
      </c>
      <c r="AG2061" s="3">
        <f t="shared" si="443"/>
        <v>98788.989714182229</v>
      </c>
      <c r="AJ2061" s="3">
        <v>4671.4236268028844</v>
      </c>
      <c r="AK2061" t="s">
        <v>166</v>
      </c>
      <c r="AL2061" t="s">
        <v>165</v>
      </c>
      <c r="AM2061">
        <v>0.05</v>
      </c>
      <c r="AN2061" s="3">
        <f t="shared" si="444"/>
        <v>103460.41334098512</v>
      </c>
      <c r="AO2061" s="3">
        <v>5173.0206670492562</v>
      </c>
      <c r="AP2061" s="3">
        <v>29700</v>
      </c>
      <c r="AQ2061" s="3">
        <v>1485</v>
      </c>
      <c r="AR2061" s="3">
        <f t="shared" si="445"/>
        <v>139818.43400803438</v>
      </c>
      <c r="AS2061" s="24">
        <f t="shared" si="446"/>
        <v>133160.41334098513</v>
      </c>
      <c r="AT2061" t="s">
        <v>225</v>
      </c>
      <c r="AU2061" t="s">
        <v>225</v>
      </c>
      <c r="AV2061" t="s">
        <v>156</v>
      </c>
      <c r="AW2061" t="s">
        <v>4821</v>
      </c>
      <c r="BE2061">
        <v>1</v>
      </c>
    </row>
    <row r="2062" spans="2:57" x14ac:dyDescent="0.2">
      <c r="C2062" t="s">
        <v>4803</v>
      </c>
      <c r="E2062" t="s">
        <v>1438</v>
      </c>
      <c r="F2062" t="s">
        <v>1439</v>
      </c>
      <c r="G2062" t="s">
        <v>1440</v>
      </c>
      <c r="J2062" t="s">
        <v>4708</v>
      </c>
      <c r="L2062" t="s">
        <v>4667</v>
      </c>
      <c r="M2062" t="s">
        <v>3984</v>
      </c>
      <c r="N2062" t="s">
        <v>4668</v>
      </c>
      <c r="O2062" t="s">
        <v>98</v>
      </c>
      <c r="P2062" t="s">
        <v>4804</v>
      </c>
      <c r="Q2062">
        <v>28</v>
      </c>
      <c r="S2062" s="3">
        <v>53324.5</v>
      </c>
      <c r="W2062" s="3">
        <v>1281.8389423076922</v>
      </c>
      <c r="X2062" s="3">
        <v>740.61805555555554</v>
      </c>
      <c r="Y2062" s="22">
        <v>133.31125</v>
      </c>
      <c r="Z2062" s="32">
        <v>75</v>
      </c>
      <c r="AB2062" s="3">
        <v>0</v>
      </c>
      <c r="AC2062" s="3">
        <v>4460.3751415326506</v>
      </c>
      <c r="AD2062" s="3">
        <f t="shared" si="442"/>
        <v>60015.643389395897</v>
      </c>
      <c r="AE2062" s="3">
        <v>4154.166666666667</v>
      </c>
      <c r="AG2062" s="3">
        <f t="shared" si="443"/>
        <v>64169.810056062561</v>
      </c>
      <c r="AJ2062" s="3">
        <v>4671.4236268028844</v>
      </c>
      <c r="AK2062" t="s">
        <v>166</v>
      </c>
      <c r="AL2062" t="s">
        <v>165</v>
      </c>
      <c r="AM2062">
        <v>0.05</v>
      </c>
      <c r="AN2062" s="3">
        <f t="shared" si="444"/>
        <v>68841.233682865452</v>
      </c>
      <c r="AO2062" s="3">
        <v>3442.0616841432729</v>
      </c>
      <c r="AP2062" s="3">
        <v>29700</v>
      </c>
      <c r="AQ2062" s="3">
        <v>1485</v>
      </c>
      <c r="AR2062" s="3">
        <f t="shared" si="445"/>
        <v>103468.29536700873</v>
      </c>
      <c r="AS2062" s="24">
        <f t="shared" si="446"/>
        <v>98541.233682865452</v>
      </c>
      <c r="AT2062" t="s">
        <v>225</v>
      </c>
      <c r="AU2062" t="s">
        <v>225</v>
      </c>
      <c r="AV2062" t="s">
        <v>156</v>
      </c>
      <c r="AW2062" t="s">
        <v>4856</v>
      </c>
      <c r="BE2062">
        <v>1</v>
      </c>
    </row>
    <row r="2063" spans="2:57" x14ac:dyDescent="0.2">
      <c r="C2063" t="s">
        <v>4803</v>
      </c>
      <c r="E2063" t="s">
        <v>1441</v>
      </c>
      <c r="F2063" t="s">
        <v>1442</v>
      </c>
      <c r="G2063" t="s">
        <v>1443</v>
      </c>
      <c r="J2063" t="s">
        <v>4708</v>
      </c>
      <c r="L2063" t="s">
        <v>4703</v>
      </c>
      <c r="M2063" t="s">
        <v>293</v>
      </c>
      <c r="N2063" t="s">
        <v>4668</v>
      </c>
      <c r="O2063" t="s">
        <v>98</v>
      </c>
      <c r="P2063" t="s">
        <v>4804</v>
      </c>
      <c r="Q2063">
        <v>28</v>
      </c>
      <c r="S2063" s="3">
        <v>81037.75</v>
      </c>
      <c r="W2063" s="3">
        <v>1827.8325320512822</v>
      </c>
      <c r="X2063" s="3">
        <v>1056.0810185185185</v>
      </c>
      <c r="Y2063" s="22">
        <v>190.09458333333333</v>
      </c>
      <c r="Z2063" s="32">
        <v>75</v>
      </c>
      <c r="AB2063" s="3">
        <v>7171.2766723506938</v>
      </c>
      <c r="AC2063" s="3">
        <v>4460.3751415326506</v>
      </c>
      <c r="AD2063" s="3">
        <f t="shared" si="442"/>
        <v>95818.409947786495</v>
      </c>
      <c r="AE2063" s="3">
        <v>5687.5</v>
      </c>
      <c r="AG2063" s="3">
        <f t="shared" si="443"/>
        <v>101505.90994778649</v>
      </c>
      <c r="AJ2063" s="3">
        <v>6263.2559860715419</v>
      </c>
      <c r="AK2063" t="s">
        <v>229</v>
      </c>
      <c r="AL2063" t="s">
        <v>230</v>
      </c>
      <c r="AM2063">
        <v>8.5000000000000006E-2</v>
      </c>
      <c r="AN2063" s="3">
        <f t="shared" si="444"/>
        <v>107769.16593385804</v>
      </c>
      <c r="AO2063" s="3">
        <v>9160.3791043779329</v>
      </c>
      <c r="AP2063" s="3">
        <v>29700</v>
      </c>
      <c r="AQ2063" s="3">
        <v>2524.5</v>
      </c>
      <c r="AR2063" s="3">
        <f t="shared" si="445"/>
        <v>149154.04503823596</v>
      </c>
      <c r="AS2063" s="24">
        <f t="shared" si="446"/>
        <v>137469.16593385802</v>
      </c>
      <c r="AT2063" t="s">
        <v>134</v>
      </c>
      <c r="AU2063" t="s">
        <v>134</v>
      </c>
      <c r="AV2063" t="s">
        <v>135</v>
      </c>
      <c r="AW2063">
        <v>90264</v>
      </c>
      <c r="BE2063">
        <v>1</v>
      </c>
    </row>
    <row r="2064" spans="2:57" x14ac:dyDescent="0.2">
      <c r="C2064" t="s">
        <v>4803</v>
      </c>
      <c r="E2064" t="s">
        <v>1444</v>
      </c>
      <c r="F2064" t="s">
        <v>1445</v>
      </c>
      <c r="G2064" t="s">
        <v>1446</v>
      </c>
      <c r="J2064" t="s">
        <v>4708</v>
      </c>
      <c r="L2064" t="s">
        <v>4703</v>
      </c>
      <c r="M2064" t="s">
        <v>293</v>
      </c>
      <c r="N2064" t="s">
        <v>4668</v>
      </c>
      <c r="O2064" t="s">
        <v>98</v>
      </c>
      <c r="P2064" t="s">
        <v>4804</v>
      </c>
      <c r="Q2064">
        <v>28</v>
      </c>
      <c r="S2064" s="3">
        <v>52898.333333333336</v>
      </c>
      <c r="W2064" s="3">
        <v>1151.4022435897434</v>
      </c>
      <c r="X2064" s="3">
        <v>665.25462962962968</v>
      </c>
      <c r="Y2064" s="22">
        <v>119.74583333333334</v>
      </c>
      <c r="Z2064" s="32">
        <v>75</v>
      </c>
      <c r="AB2064" s="3">
        <v>0</v>
      </c>
      <c r="AC2064" s="3">
        <v>4460.3751415326506</v>
      </c>
      <c r="AD2064" s="3">
        <f t="shared" si="442"/>
        <v>59370.111181418688</v>
      </c>
      <c r="AE2064" s="3">
        <v>5687.5</v>
      </c>
      <c r="AG2064" s="3">
        <f t="shared" si="443"/>
        <v>65057.611181418688</v>
      </c>
      <c r="AJ2064" s="3">
        <v>6263.2559860715419</v>
      </c>
      <c r="AK2064" t="s">
        <v>229</v>
      </c>
      <c r="AL2064" t="s">
        <v>230</v>
      </c>
      <c r="AM2064">
        <v>8.5000000000000006E-2</v>
      </c>
      <c r="AN2064" s="3">
        <f t="shared" si="444"/>
        <v>71320.867167490229</v>
      </c>
      <c r="AO2064" s="3">
        <v>6062.2737092366697</v>
      </c>
      <c r="AP2064" s="3">
        <v>29700</v>
      </c>
      <c r="AQ2064" s="3">
        <v>2524.5</v>
      </c>
      <c r="AR2064" s="3">
        <f t="shared" si="445"/>
        <v>109607.6408767269</v>
      </c>
      <c r="AS2064" s="24">
        <f t="shared" si="446"/>
        <v>101020.86716749023</v>
      </c>
      <c r="AT2064" t="s">
        <v>632</v>
      </c>
      <c r="AU2064" t="s">
        <v>632</v>
      </c>
      <c r="AV2064" t="s">
        <v>633</v>
      </c>
      <c r="AW2064" t="s">
        <v>4852</v>
      </c>
      <c r="BE2064">
        <v>1</v>
      </c>
    </row>
    <row r="2065" spans="2:57" x14ac:dyDescent="0.2">
      <c r="C2065" t="s">
        <v>4803</v>
      </c>
      <c r="E2065" t="s">
        <v>1447</v>
      </c>
      <c r="F2065" t="s">
        <v>1448</v>
      </c>
      <c r="G2065" t="s">
        <v>1449</v>
      </c>
      <c r="J2065" t="s">
        <v>4702</v>
      </c>
      <c r="L2065" t="s">
        <v>4667</v>
      </c>
      <c r="M2065" t="s">
        <v>3984</v>
      </c>
      <c r="N2065" t="s">
        <v>4668</v>
      </c>
      <c r="O2065" t="s">
        <v>98</v>
      </c>
      <c r="P2065" t="s">
        <v>4804</v>
      </c>
      <c r="Q2065">
        <v>28</v>
      </c>
      <c r="S2065" s="3">
        <v>66030.666666666672</v>
      </c>
      <c r="W2065" s="3">
        <v>1587.2756410256409</v>
      </c>
      <c r="X2065" s="3">
        <v>917.09259259259272</v>
      </c>
      <c r="Y2065" s="22">
        <v>165.07666666666668</v>
      </c>
      <c r="Z2065" s="32">
        <v>75</v>
      </c>
      <c r="AB2065" s="3">
        <v>0</v>
      </c>
      <c r="AC2065" s="3">
        <v>4460.3751415326506</v>
      </c>
      <c r="AD2065" s="3">
        <f t="shared" si="442"/>
        <v>73235.486708484226</v>
      </c>
      <c r="AE2065" s="3">
        <v>4154.166666666667</v>
      </c>
      <c r="AG2065" s="3">
        <f t="shared" si="443"/>
        <v>77389.653375150898</v>
      </c>
      <c r="AJ2065" s="3">
        <v>4671.4236268028844</v>
      </c>
      <c r="AK2065" t="s">
        <v>166</v>
      </c>
      <c r="AL2065" t="s">
        <v>165</v>
      </c>
      <c r="AM2065">
        <v>0.05</v>
      </c>
      <c r="AN2065" s="3">
        <f t="shared" si="444"/>
        <v>82061.077001953789</v>
      </c>
      <c r="AO2065" s="3">
        <v>4103.05385009769</v>
      </c>
      <c r="AP2065" s="3">
        <v>29700</v>
      </c>
      <c r="AQ2065" s="3">
        <v>1485</v>
      </c>
      <c r="AR2065" s="3">
        <f t="shared" si="445"/>
        <v>117349.13085205147</v>
      </c>
      <c r="AS2065" s="24">
        <f t="shared" si="446"/>
        <v>111761.07700195379</v>
      </c>
      <c r="AT2065" t="s">
        <v>225</v>
      </c>
      <c r="AU2065" t="s">
        <v>225</v>
      </c>
      <c r="AV2065" t="s">
        <v>156</v>
      </c>
      <c r="AW2065" t="s">
        <v>4892</v>
      </c>
      <c r="BE2065">
        <v>1</v>
      </c>
    </row>
    <row r="2066" spans="2:57" x14ac:dyDescent="0.2">
      <c r="C2066" t="s">
        <v>4803</v>
      </c>
      <c r="E2066" t="s">
        <v>1450</v>
      </c>
      <c r="F2066" t="s">
        <v>1451</v>
      </c>
      <c r="G2066" t="s">
        <v>1452</v>
      </c>
      <c r="J2066" t="s">
        <v>4708</v>
      </c>
      <c r="L2066" t="s">
        <v>4703</v>
      </c>
      <c r="M2066" t="s">
        <v>293</v>
      </c>
      <c r="N2066" t="s">
        <v>4668</v>
      </c>
      <c r="O2066" t="s">
        <v>98</v>
      </c>
      <c r="P2066" t="s">
        <v>4804</v>
      </c>
      <c r="Q2066">
        <v>28</v>
      </c>
      <c r="S2066" s="3">
        <v>61149.666666666664</v>
      </c>
      <c r="W2066" s="3">
        <v>1349.7516025641028</v>
      </c>
      <c r="X2066" s="3">
        <v>779.85648148148152</v>
      </c>
      <c r="Y2066" s="22">
        <v>140.37416666666667</v>
      </c>
      <c r="Z2066" s="32">
        <v>75</v>
      </c>
      <c r="AB2066" s="3">
        <v>0</v>
      </c>
      <c r="AC2066" s="3">
        <v>4460.3751415326506</v>
      </c>
      <c r="AD2066" s="3">
        <f t="shared" si="442"/>
        <v>67955.024058911571</v>
      </c>
      <c r="AE2066" s="3">
        <v>5687.5</v>
      </c>
      <c r="AG2066" s="3">
        <f t="shared" si="443"/>
        <v>73642.524058911571</v>
      </c>
      <c r="AJ2066" s="3">
        <v>6107.1873780099913</v>
      </c>
      <c r="AK2066" t="s">
        <v>266</v>
      </c>
      <c r="AL2066" t="s">
        <v>267</v>
      </c>
      <c r="AM2066">
        <v>8.5000000000000006E-2</v>
      </c>
      <c r="AN2066" s="3">
        <f t="shared" si="444"/>
        <v>79749.711436921556</v>
      </c>
      <c r="AO2066" s="3">
        <v>6778.7254721383324</v>
      </c>
      <c r="AP2066" s="3">
        <v>29700</v>
      </c>
      <c r="AQ2066" s="3">
        <v>2524.5</v>
      </c>
      <c r="AR2066" s="3">
        <f t="shared" si="445"/>
        <v>118752.93690905989</v>
      </c>
      <c r="AS2066" s="24">
        <f t="shared" si="446"/>
        <v>109449.71143692156</v>
      </c>
      <c r="AT2066" t="s">
        <v>134</v>
      </c>
      <c r="AU2066" t="s">
        <v>134</v>
      </c>
      <c r="AV2066" t="s">
        <v>135</v>
      </c>
      <c r="AW2066">
        <v>90129</v>
      </c>
      <c r="BE2066">
        <v>1</v>
      </c>
    </row>
    <row r="2067" spans="2:57" x14ac:dyDescent="0.2">
      <c r="C2067" t="s">
        <v>4803</v>
      </c>
      <c r="E2067" t="s">
        <v>1453</v>
      </c>
      <c r="F2067" t="s">
        <v>1454</v>
      </c>
      <c r="G2067" t="s">
        <v>1455</v>
      </c>
      <c r="J2067" t="s">
        <v>4708</v>
      </c>
      <c r="L2067" t="s">
        <v>4703</v>
      </c>
      <c r="M2067" t="s">
        <v>293</v>
      </c>
      <c r="N2067" t="s">
        <v>4668</v>
      </c>
      <c r="O2067" t="s">
        <v>98</v>
      </c>
      <c r="P2067" t="s">
        <v>4804</v>
      </c>
      <c r="Q2067">
        <v>28</v>
      </c>
      <c r="S2067" s="3">
        <v>71723.083333333328</v>
      </c>
      <c r="W2067" s="3">
        <v>1603.9222756410256</v>
      </c>
      <c r="X2067" s="3">
        <v>926.71064814814827</v>
      </c>
      <c r="Y2067" s="22">
        <v>166.80791666666667</v>
      </c>
      <c r="Z2067" s="32">
        <v>75</v>
      </c>
      <c r="AB2067" s="3">
        <v>0</v>
      </c>
      <c r="AC2067" s="3">
        <v>4460.3751415326506</v>
      </c>
      <c r="AD2067" s="3">
        <f t="shared" si="442"/>
        <v>78955.899315321833</v>
      </c>
      <c r="AE2067" s="3">
        <v>5687.5</v>
      </c>
      <c r="AG2067" s="3">
        <f t="shared" si="443"/>
        <v>84643.399315321833</v>
      </c>
      <c r="AJ2067" s="3">
        <v>4292.2455565959208</v>
      </c>
      <c r="AK2067" t="s">
        <v>289</v>
      </c>
      <c r="AL2067" t="s">
        <v>290</v>
      </c>
      <c r="AM2067">
        <v>8.5000000000000006E-2</v>
      </c>
      <c r="AN2067" s="3">
        <f t="shared" si="444"/>
        <v>88935.644871917757</v>
      </c>
      <c r="AO2067" s="3">
        <v>7559.5298141130097</v>
      </c>
      <c r="AP2067" s="3">
        <v>29700</v>
      </c>
      <c r="AQ2067" s="3">
        <v>2524.5</v>
      </c>
      <c r="AR2067" s="3">
        <f t="shared" si="445"/>
        <v>128719.67468603076</v>
      </c>
      <c r="AS2067" s="24">
        <f t="shared" si="446"/>
        <v>118635.64487191776</v>
      </c>
      <c r="AT2067" t="s">
        <v>134</v>
      </c>
      <c r="AU2067" t="s">
        <v>134</v>
      </c>
      <c r="AV2067" t="s">
        <v>135</v>
      </c>
      <c r="AW2067">
        <v>90242</v>
      </c>
      <c r="BE2067">
        <v>1</v>
      </c>
    </row>
    <row r="2068" spans="2:57" x14ac:dyDescent="0.2">
      <c r="C2068" t="s">
        <v>4803</v>
      </c>
      <c r="E2068" t="s">
        <v>1456</v>
      </c>
      <c r="F2068" t="s">
        <v>1457</v>
      </c>
      <c r="G2068" t="s">
        <v>1458</v>
      </c>
      <c r="J2068" t="s">
        <v>4697</v>
      </c>
      <c r="L2068" t="s">
        <v>4616</v>
      </c>
      <c r="M2068" t="s">
        <v>4464</v>
      </c>
      <c r="N2068" t="s">
        <v>4668</v>
      </c>
      <c r="O2068" t="s">
        <v>98</v>
      </c>
      <c r="P2068" t="s">
        <v>4804</v>
      </c>
      <c r="Q2068">
        <v>28</v>
      </c>
      <c r="S2068" s="3">
        <v>105035.5</v>
      </c>
      <c r="W2068" s="3">
        <v>2404.6995192307691</v>
      </c>
      <c r="X2068" s="3">
        <v>1389.3819444444446</v>
      </c>
      <c r="Y2068" s="22">
        <v>250.08875</v>
      </c>
      <c r="Z2068" s="32">
        <v>75</v>
      </c>
      <c r="AB2068" s="3">
        <v>0</v>
      </c>
      <c r="AC2068" s="3">
        <v>4460.3751415326506</v>
      </c>
      <c r="AD2068" s="3">
        <f t="shared" si="442"/>
        <v>113615.04535520785</v>
      </c>
      <c r="AE2068" s="3">
        <v>12402.5</v>
      </c>
      <c r="AG2068" s="3">
        <f t="shared" si="443"/>
        <v>126017.54535520785</v>
      </c>
      <c r="AM2068">
        <v>0.05</v>
      </c>
      <c r="AN2068" s="3">
        <f t="shared" si="444"/>
        <v>126017.54535520785</v>
      </c>
      <c r="AO2068" s="3">
        <v>6300.8772677603929</v>
      </c>
      <c r="AP2068" s="3">
        <v>29700</v>
      </c>
      <c r="AQ2068" s="3">
        <v>1485</v>
      </c>
      <c r="AR2068" s="3">
        <f t="shared" si="445"/>
        <v>163503.42262296824</v>
      </c>
      <c r="AS2068" s="24">
        <f t="shared" si="446"/>
        <v>155717.54535520787</v>
      </c>
      <c r="AT2068" t="s">
        <v>134</v>
      </c>
      <c r="AU2068" t="s">
        <v>134</v>
      </c>
      <c r="AV2068" t="s">
        <v>135</v>
      </c>
      <c r="AW2068">
        <v>90357</v>
      </c>
      <c r="BE2068">
        <v>1</v>
      </c>
    </row>
    <row r="2069" spans="2:57" x14ac:dyDescent="0.2">
      <c r="C2069" t="s">
        <v>4803</v>
      </c>
      <c r="E2069" t="s">
        <v>1459</v>
      </c>
      <c r="F2069" t="s">
        <v>1460</v>
      </c>
      <c r="G2069" t="s">
        <v>1461</v>
      </c>
      <c r="J2069" t="s">
        <v>4708</v>
      </c>
      <c r="L2069" t="s">
        <v>4703</v>
      </c>
      <c r="M2069" t="s">
        <v>293</v>
      </c>
      <c r="N2069" t="s">
        <v>4668</v>
      </c>
      <c r="O2069" t="s">
        <v>98</v>
      </c>
      <c r="P2069" t="s">
        <v>4804</v>
      </c>
      <c r="Q2069">
        <v>28</v>
      </c>
      <c r="S2069" s="3">
        <v>79496.333333333328</v>
      </c>
      <c r="W2069" s="3">
        <v>1790.7772435897434</v>
      </c>
      <c r="X2069" s="3">
        <v>1034.6712962962963</v>
      </c>
      <c r="Y2069" s="22">
        <v>186.24083333333331</v>
      </c>
      <c r="Z2069" s="32">
        <v>75</v>
      </c>
      <c r="AB2069" s="3">
        <v>0</v>
      </c>
      <c r="AC2069" s="3">
        <v>4460.3751415326506</v>
      </c>
      <c r="AD2069" s="3">
        <f t="shared" si="442"/>
        <v>87043.397848085355</v>
      </c>
      <c r="AE2069" s="3">
        <v>5687.5</v>
      </c>
      <c r="AG2069" s="3">
        <f t="shared" si="443"/>
        <v>92730.897848085355</v>
      </c>
      <c r="AJ2069" s="3">
        <v>6263.2559860715419</v>
      </c>
      <c r="AK2069" t="s">
        <v>229</v>
      </c>
      <c r="AL2069" t="s">
        <v>230</v>
      </c>
      <c r="AM2069">
        <v>8.5000000000000006E-2</v>
      </c>
      <c r="AN2069" s="3">
        <f t="shared" si="444"/>
        <v>98994.153834156896</v>
      </c>
      <c r="AO2069" s="3">
        <v>8414.5030759033361</v>
      </c>
      <c r="AP2069" s="3">
        <v>29700</v>
      </c>
      <c r="AQ2069" s="3">
        <v>2524.5</v>
      </c>
      <c r="AR2069" s="3">
        <f t="shared" si="445"/>
        <v>139633.15691006024</v>
      </c>
      <c r="AS2069" s="24">
        <f t="shared" si="446"/>
        <v>128694.1538341569</v>
      </c>
      <c r="AT2069" t="s">
        <v>134</v>
      </c>
      <c r="AU2069" t="s">
        <v>134</v>
      </c>
      <c r="AV2069" t="s">
        <v>135</v>
      </c>
      <c r="AW2069">
        <v>14684</v>
      </c>
      <c r="BE2069">
        <v>1</v>
      </c>
    </row>
    <row r="2070" spans="2:57" x14ac:dyDescent="0.2">
      <c r="C2070" t="s">
        <v>4803</v>
      </c>
      <c r="E2070" t="s">
        <v>1462</v>
      </c>
      <c r="F2070" t="s">
        <v>1463</v>
      </c>
      <c r="G2070" t="s">
        <v>1464</v>
      </c>
      <c r="J2070" t="s">
        <v>4708</v>
      </c>
      <c r="L2070" t="s">
        <v>4703</v>
      </c>
      <c r="M2070" t="s">
        <v>293</v>
      </c>
      <c r="N2070" t="s">
        <v>4668</v>
      </c>
      <c r="O2070" t="s">
        <v>98</v>
      </c>
      <c r="P2070" t="s">
        <v>4804</v>
      </c>
      <c r="Q2070">
        <v>28</v>
      </c>
      <c r="S2070" s="3">
        <v>78221.583333333328</v>
      </c>
      <c r="W2070" s="3">
        <v>1760.1362179487178</v>
      </c>
      <c r="X2070" s="3">
        <v>1016.9675925925927</v>
      </c>
      <c r="Y2070" s="22">
        <v>183.05416666666667</v>
      </c>
      <c r="Z2070" s="32">
        <v>75</v>
      </c>
      <c r="AB2070" s="3">
        <v>3073.4042881502974</v>
      </c>
      <c r="AC2070" s="3">
        <v>4460.3751415326506</v>
      </c>
      <c r="AD2070" s="3">
        <f t="shared" si="442"/>
        <v>88790.520740224267</v>
      </c>
      <c r="AE2070" s="3">
        <v>5687.5</v>
      </c>
      <c r="AG2070" s="3">
        <f t="shared" si="443"/>
        <v>94478.020740224267</v>
      </c>
      <c r="AJ2070" s="3">
        <v>6107.1873780099913</v>
      </c>
      <c r="AK2070" t="s">
        <v>266</v>
      </c>
      <c r="AL2070" t="s">
        <v>267</v>
      </c>
      <c r="AM2070">
        <v>8.5000000000000006E-2</v>
      </c>
      <c r="AN2070" s="3">
        <f t="shared" si="444"/>
        <v>100585.20811823425</v>
      </c>
      <c r="AO2070" s="3">
        <v>8549.7426900499122</v>
      </c>
      <c r="AP2070" s="3">
        <v>29700</v>
      </c>
      <c r="AQ2070" s="3">
        <v>2524.5</v>
      </c>
      <c r="AR2070" s="3">
        <f t="shared" si="445"/>
        <v>141359.45080828416</v>
      </c>
      <c r="AS2070" s="24">
        <f t="shared" si="446"/>
        <v>130285.20811823425</v>
      </c>
      <c r="AT2070" t="s">
        <v>134</v>
      </c>
      <c r="AU2070" t="s">
        <v>134</v>
      </c>
      <c r="AV2070" t="s">
        <v>135</v>
      </c>
      <c r="AW2070">
        <v>90373</v>
      </c>
      <c r="BE2070">
        <v>1</v>
      </c>
    </row>
    <row r="2071" spans="2:57" x14ac:dyDescent="0.2">
      <c r="B2071">
        <f t="shared" ref="B2071:B2072" si="447">+COUNTIF(F2071:F5229,F2071)</f>
        <v>1</v>
      </c>
      <c r="C2071" t="s">
        <v>4803</v>
      </c>
      <c r="E2071" t="s">
        <v>1465</v>
      </c>
      <c r="F2071" t="s">
        <v>1466</v>
      </c>
      <c r="G2071" t="s">
        <v>1467</v>
      </c>
      <c r="J2071" t="s">
        <v>4778</v>
      </c>
      <c r="L2071" t="s">
        <v>4667</v>
      </c>
      <c r="M2071" t="s">
        <v>3984</v>
      </c>
      <c r="N2071" t="s">
        <v>4668</v>
      </c>
      <c r="O2071" t="s">
        <v>98</v>
      </c>
      <c r="P2071" t="s">
        <v>4804</v>
      </c>
      <c r="Q2071">
        <v>28</v>
      </c>
      <c r="S2071" s="3">
        <v>52495.5</v>
      </c>
      <c r="W2071" s="3">
        <v>1150.2403846153845</v>
      </c>
      <c r="X2071" s="3">
        <v>664.58333333333337</v>
      </c>
      <c r="Y2071" s="22">
        <v>119.625</v>
      </c>
      <c r="Z2071" s="32">
        <v>75</v>
      </c>
      <c r="AB2071" s="3">
        <v>0</v>
      </c>
      <c r="AC2071" s="3">
        <v>4460.3751415326506</v>
      </c>
      <c r="AD2071" s="3">
        <f t="shared" si="442"/>
        <v>58965.323859481367</v>
      </c>
      <c r="AE2071" s="3">
        <v>4154.166666666667</v>
      </c>
      <c r="AG2071" s="3">
        <f t="shared" si="443"/>
        <v>63119.490526148031</v>
      </c>
      <c r="AM2071">
        <v>0.05</v>
      </c>
      <c r="AN2071" s="3">
        <f t="shared" si="444"/>
        <v>63119.490526148031</v>
      </c>
      <c r="AO2071" s="3">
        <v>3155.9745263074019</v>
      </c>
      <c r="AP2071" s="3">
        <v>29700</v>
      </c>
      <c r="AQ2071" s="3">
        <v>1485</v>
      </c>
      <c r="AR2071" s="3">
        <f t="shared" si="445"/>
        <v>97460.465052455431</v>
      </c>
      <c r="AS2071" s="24">
        <f t="shared" si="446"/>
        <v>92819.490526148031</v>
      </c>
      <c r="AT2071" t="s">
        <v>141</v>
      </c>
      <c r="AU2071" t="s">
        <v>141</v>
      </c>
      <c r="AV2071" t="s">
        <v>142</v>
      </c>
      <c r="AW2071">
        <v>5151</v>
      </c>
      <c r="BE2071">
        <v>1</v>
      </c>
    </row>
    <row r="2072" spans="2:57" x14ac:dyDescent="0.2">
      <c r="B2072">
        <f t="shared" si="447"/>
        <v>1</v>
      </c>
      <c r="C2072" t="s">
        <v>4803</v>
      </c>
      <c r="E2072" t="s">
        <v>1468</v>
      </c>
      <c r="F2072" t="s">
        <v>1469</v>
      </c>
      <c r="G2072" t="s">
        <v>1470</v>
      </c>
      <c r="J2072" t="s">
        <v>4708</v>
      </c>
      <c r="L2072" t="s">
        <v>4667</v>
      </c>
      <c r="M2072" t="s">
        <v>3984</v>
      </c>
      <c r="N2072" t="s">
        <v>4668</v>
      </c>
      <c r="O2072" t="s">
        <v>98</v>
      </c>
      <c r="P2072" t="s">
        <v>4804</v>
      </c>
      <c r="Q2072">
        <v>28</v>
      </c>
      <c r="S2072" s="3">
        <v>53124.333333333336</v>
      </c>
      <c r="W2072" s="3">
        <v>1156.834935897436</v>
      </c>
      <c r="X2072" s="3">
        <v>668.39351851851859</v>
      </c>
      <c r="Y2072" s="22">
        <v>120.31083333333333</v>
      </c>
      <c r="Z2072" s="32">
        <v>75</v>
      </c>
      <c r="AB2072" s="3">
        <v>0</v>
      </c>
      <c r="AC2072" s="3">
        <v>4460.3751415326506</v>
      </c>
      <c r="AD2072" s="3">
        <f t="shared" si="442"/>
        <v>59605.247762615276</v>
      </c>
      <c r="AE2072" s="3">
        <v>4154.166666666667</v>
      </c>
      <c r="AG2072" s="3">
        <f t="shared" si="443"/>
        <v>63759.41442928194</v>
      </c>
      <c r="AM2072">
        <v>0.05</v>
      </c>
      <c r="AN2072" s="3">
        <f t="shared" si="444"/>
        <v>63759.41442928194</v>
      </c>
      <c r="AO2072" s="3">
        <v>3187.9707214640971</v>
      </c>
      <c r="AP2072" s="3">
        <v>29700</v>
      </c>
      <c r="AQ2072" s="3">
        <v>1485</v>
      </c>
      <c r="AR2072" s="3">
        <f t="shared" si="445"/>
        <v>98132.385150746035</v>
      </c>
      <c r="AS2072" s="24">
        <f t="shared" si="446"/>
        <v>93459.41442928194</v>
      </c>
      <c r="AT2072" t="s">
        <v>141</v>
      </c>
      <c r="AU2072" t="s">
        <v>141</v>
      </c>
      <c r="AV2072" t="s">
        <v>142</v>
      </c>
      <c r="AW2072">
        <v>2933</v>
      </c>
      <c r="BE2072">
        <v>1</v>
      </c>
    </row>
    <row r="2073" spans="2:57" x14ac:dyDescent="0.2">
      <c r="C2073" t="s">
        <v>4803</v>
      </c>
      <c r="E2073" t="s">
        <v>1471</v>
      </c>
      <c r="F2073" t="s">
        <v>1472</v>
      </c>
      <c r="G2073" t="s">
        <v>1473</v>
      </c>
      <c r="J2073" t="s">
        <v>4708</v>
      </c>
      <c r="L2073" t="s">
        <v>4667</v>
      </c>
      <c r="M2073" t="s">
        <v>3984</v>
      </c>
      <c r="N2073" t="s">
        <v>4668</v>
      </c>
      <c r="O2073" t="s">
        <v>98</v>
      </c>
      <c r="P2073" t="s">
        <v>4804</v>
      </c>
      <c r="Q2073">
        <v>28</v>
      </c>
      <c r="S2073" s="3">
        <v>50913.333333333336</v>
      </c>
      <c r="W2073" s="3">
        <v>1103.6858974358972</v>
      </c>
      <c r="X2073" s="3">
        <v>637.68518518518533</v>
      </c>
      <c r="Y2073" s="22">
        <v>114.78333333333335</v>
      </c>
      <c r="Z2073" s="32">
        <v>75</v>
      </c>
      <c r="AB2073" s="3">
        <v>0</v>
      </c>
      <c r="AC2073" s="3">
        <v>4460.3751415326506</v>
      </c>
      <c r="AD2073" s="3">
        <f t="shared" si="442"/>
        <v>57304.862890820397</v>
      </c>
      <c r="AE2073" s="3">
        <v>4154.166666666667</v>
      </c>
      <c r="AG2073" s="3">
        <f t="shared" si="443"/>
        <v>61459.029557487062</v>
      </c>
      <c r="AM2073">
        <v>0.05</v>
      </c>
      <c r="AN2073" s="3">
        <f t="shared" si="444"/>
        <v>61459.029557487062</v>
      </c>
      <c r="AO2073" s="3">
        <v>3072.9514778743533</v>
      </c>
      <c r="AP2073" s="3">
        <v>29700</v>
      </c>
      <c r="AQ2073" s="3">
        <v>1485</v>
      </c>
      <c r="AR2073" s="3">
        <f t="shared" si="445"/>
        <v>95716.981035361416</v>
      </c>
      <c r="AS2073" s="24">
        <f t="shared" si="446"/>
        <v>91159.029557487054</v>
      </c>
      <c r="AT2073" t="s">
        <v>134</v>
      </c>
      <c r="AU2073" t="s">
        <v>134</v>
      </c>
      <c r="AV2073" t="s">
        <v>135</v>
      </c>
      <c r="AW2073">
        <v>89079</v>
      </c>
      <c r="BE2073">
        <v>1</v>
      </c>
    </row>
    <row r="2074" spans="2:57" x14ac:dyDescent="0.2">
      <c r="C2074" t="s">
        <v>4803</v>
      </c>
      <c r="E2074" t="s">
        <v>1474</v>
      </c>
      <c r="F2074" t="s">
        <v>1475</v>
      </c>
      <c r="G2074" t="s">
        <v>1476</v>
      </c>
      <c r="J2074" t="s">
        <v>4708</v>
      </c>
      <c r="L2074" t="s">
        <v>4703</v>
      </c>
      <c r="M2074" t="s">
        <v>293</v>
      </c>
      <c r="N2074" t="s">
        <v>4668</v>
      </c>
      <c r="O2074" t="s">
        <v>98</v>
      </c>
      <c r="P2074" t="s">
        <v>4804</v>
      </c>
      <c r="Q2074">
        <v>28</v>
      </c>
      <c r="S2074" s="3">
        <v>54396.833333333336</v>
      </c>
      <c r="W2074" s="3">
        <v>1187.4238782051282</v>
      </c>
      <c r="X2074" s="3">
        <v>686.06712962962968</v>
      </c>
      <c r="Y2074" s="22">
        <v>123.49208333333334</v>
      </c>
      <c r="Z2074" s="32">
        <v>75</v>
      </c>
      <c r="AB2074" s="3">
        <v>0</v>
      </c>
      <c r="AC2074" s="3">
        <v>4460.3751415326506</v>
      </c>
      <c r="AD2074" s="3">
        <f t="shared" si="442"/>
        <v>60929.191566034067</v>
      </c>
      <c r="AE2074" s="3">
        <v>5687.5</v>
      </c>
      <c r="AG2074" s="3">
        <f t="shared" si="443"/>
        <v>66616.691566034075</v>
      </c>
      <c r="AJ2074" s="3">
        <v>7641.968773833004</v>
      </c>
      <c r="AK2074" t="s">
        <v>197</v>
      </c>
      <c r="AL2074" t="s">
        <v>198</v>
      </c>
      <c r="AM2074">
        <v>8.5000000000000006E-2</v>
      </c>
      <c r="AN2074" s="3">
        <f t="shared" si="444"/>
        <v>74258.660339867085</v>
      </c>
      <c r="AO2074" s="3">
        <v>6311.9861288887023</v>
      </c>
      <c r="AP2074" s="3">
        <v>29700</v>
      </c>
      <c r="AQ2074" s="3">
        <v>2524.5</v>
      </c>
      <c r="AR2074" s="3">
        <f t="shared" si="445"/>
        <v>112795.14646875579</v>
      </c>
      <c r="AS2074" s="24">
        <f t="shared" si="446"/>
        <v>103958.66033986708</v>
      </c>
      <c r="AT2074" t="s">
        <v>134</v>
      </c>
      <c r="AU2074" t="s">
        <v>134</v>
      </c>
      <c r="AV2074" t="s">
        <v>135</v>
      </c>
      <c r="AW2074">
        <v>35925</v>
      </c>
      <c r="BE2074">
        <v>1</v>
      </c>
    </row>
    <row r="2075" spans="2:57" x14ac:dyDescent="0.2">
      <c r="C2075" t="s">
        <v>4803</v>
      </c>
      <c r="E2075" t="s">
        <v>1477</v>
      </c>
      <c r="F2075" t="s">
        <v>1478</v>
      </c>
      <c r="G2075" t="s">
        <v>4893</v>
      </c>
      <c r="J2075" t="s">
        <v>4708</v>
      </c>
      <c r="L2075" t="s">
        <v>4703</v>
      </c>
      <c r="M2075" t="s">
        <v>293</v>
      </c>
      <c r="N2075" t="s">
        <v>4668</v>
      </c>
      <c r="O2075" t="s">
        <v>98</v>
      </c>
      <c r="P2075" t="s">
        <v>4804</v>
      </c>
      <c r="Q2075">
        <v>28</v>
      </c>
      <c r="S2075" s="3">
        <v>50812</v>
      </c>
      <c r="W2075" s="3">
        <v>1101.25</v>
      </c>
      <c r="X2075" s="3">
        <v>636.27777777777783</v>
      </c>
      <c r="Y2075" s="22">
        <v>114.53</v>
      </c>
      <c r="Z2075" s="32">
        <v>75</v>
      </c>
      <c r="AB2075" s="3">
        <v>0</v>
      </c>
      <c r="AC2075" s="3">
        <v>4460.3751415326506</v>
      </c>
      <c r="AD2075" s="3">
        <f t="shared" si="442"/>
        <v>57199.432919310428</v>
      </c>
      <c r="AE2075" s="3">
        <v>5687.5</v>
      </c>
      <c r="AG2075" s="3">
        <f t="shared" si="443"/>
        <v>62886.932919310428</v>
      </c>
      <c r="AJ2075" s="3">
        <v>7641.968773833004</v>
      </c>
      <c r="AK2075" t="s">
        <v>197</v>
      </c>
      <c r="AL2075" t="s">
        <v>198</v>
      </c>
      <c r="AM2075">
        <v>8.5000000000000006E-2</v>
      </c>
      <c r="AN2075" s="3">
        <f t="shared" si="444"/>
        <v>70528.901693143431</v>
      </c>
      <c r="AO2075" s="3">
        <v>5994.9566439171922</v>
      </c>
      <c r="AP2075" s="3">
        <v>29700</v>
      </c>
      <c r="AQ2075" s="3">
        <v>2524.5</v>
      </c>
      <c r="AR2075" s="3">
        <f t="shared" si="445"/>
        <v>108748.35833706062</v>
      </c>
      <c r="AS2075" s="24">
        <f t="shared" si="446"/>
        <v>100228.90169314343</v>
      </c>
      <c r="AT2075" t="s">
        <v>134</v>
      </c>
      <c r="AU2075" t="s">
        <v>134</v>
      </c>
      <c r="AV2075" t="s">
        <v>135</v>
      </c>
      <c r="AW2075">
        <v>35803</v>
      </c>
      <c r="BE2075">
        <v>1</v>
      </c>
    </row>
    <row r="2076" spans="2:57" x14ac:dyDescent="0.2">
      <c r="C2076" t="s">
        <v>4803</v>
      </c>
      <c r="E2076" t="s">
        <v>1480</v>
      </c>
      <c r="F2076" t="s">
        <v>1481</v>
      </c>
      <c r="G2076" t="s">
        <v>1482</v>
      </c>
      <c r="J2076" t="s">
        <v>4708</v>
      </c>
      <c r="L2076" t="s">
        <v>4703</v>
      </c>
      <c r="M2076" t="s">
        <v>293</v>
      </c>
      <c r="N2076" t="s">
        <v>4668</v>
      </c>
      <c r="O2076" t="s">
        <v>98</v>
      </c>
      <c r="P2076" t="s">
        <v>4804</v>
      </c>
      <c r="Q2076">
        <v>28</v>
      </c>
      <c r="S2076" s="3">
        <v>49133.25</v>
      </c>
      <c r="W2076" s="3">
        <v>1060.897435897436</v>
      </c>
      <c r="X2076" s="3">
        <v>612.96296296296305</v>
      </c>
      <c r="Y2076" s="22">
        <v>110.33333333333334</v>
      </c>
      <c r="Z2076" s="32">
        <v>75</v>
      </c>
      <c r="AB2076" s="3">
        <v>0</v>
      </c>
      <c r="AC2076" s="3">
        <v>4460.3751415326506</v>
      </c>
      <c r="AD2076" s="3">
        <f t="shared" si="442"/>
        <v>55452.818873726384</v>
      </c>
      <c r="AE2076" s="3">
        <v>5687.5</v>
      </c>
      <c r="AG2076" s="3">
        <f t="shared" si="443"/>
        <v>61140.318873726384</v>
      </c>
      <c r="AJ2076" s="3">
        <v>7641.968773833004</v>
      </c>
      <c r="AK2076" t="s">
        <v>197</v>
      </c>
      <c r="AL2076" t="s">
        <v>198</v>
      </c>
      <c r="AM2076">
        <v>8.5000000000000006E-2</v>
      </c>
      <c r="AN2076" s="3">
        <f t="shared" si="444"/>
        <v>68782.287647559395</v>
      </c>
      <c r="AO2076" s="3">
        <v>5846.494450042549</v>
      </c>
      <c r="AP2076" s="3">
        <v>29700</v>
      </c>
      <c r="AQ2076" s="3">
        <v>2524.5</v>
      </c>
      <c r="AR2076" s="3">
        <f t="shared" si="445"/>
        <v>106853.28209760194</v>
      </c>
      <c r="AS2076" s="24">
        <f t="shared" si="446"/>
        <v>98482.287647559395</v>
      </c>
      <c r="AT2076" t="s">
        <v>1483</v>
      </c>
      <c r="AU2076" t="s">
        <v>1483</v>
      </c>
      <c r="AV2076" t="s">
        <v>1484</v>
      </c>
      <c r="AW2076" t="s">
        <v>4894</v>
      </c>
      <c r="BE2076">
        <v>1</v>
      </c>
    </row>
    <row r="2077" spans="2:57" x14ac:dyDescent="0.2">
      <c r="C2077" t="s">
        <v>4803</v>
      </c>
      <c r="E2077" t="s">
        <v>1485</v>
      </c>
      <c r="F2077" t="s">
        <v>1486</v>
      </c>
      <c r="G2077" t="s">
        <v>1487</v>
      </c>
      <c r="J2077" t="s">
        <v>4697</v>
      </c>
      <c r="L2077" t="s">
        <v>4691</v>
      </c>
      <c r="M2077" t="s">
        <v>4444</v>
      </c>
      <c r="N2077" t="s">
        <v>4668</v>
      </c>
      <c r="O2077" t="s">
        <v>98</v>
      </c>
      <c r="P2077" t="s">
        <v>4804</v>
      </c>
      <c r="Q2077">
        <v>28</v>
      </c>
      <c r="S2077" s="3">
        <v>128158.08333333333</v>
      </c>
      <c r="W2077" s="3">
        <v>3080.7251602564102</v>
      </c>
      <c r="X2077" s="3">
        <v>1779.9745370370372</v>
      </c>
      <c r="Y2077" s="22">
        <v>320.39541666666668</v>
      </c>
      <c r="Z2077" s="32">
        <v>75</v>
      </c>
      <c r="AB2077" s="3">
        <v>0</v>
      </c>
      <c r="AC2077" s="3">
        <v>4460.3751415326506</v>
      </c>
      <c r="AD2077" s="3">
        <f t="shared" si="442"/>
        <v>137874.55358882612</v>
      </c>
      <c r="AE2077" s="3">
        <v>7046.666666666667</v>
      </c>
      <c r="AG2077" s="3">
        <f t="shared" si="443"/>
        <v>144921.22025549278</v>
      </c>
      <c r="AM2077">
        <v>0.1</v>
      </c>
      <c r="AN2077" s="3">
        <f t="shared" si="444"/>
        <v>144921.22025549278</v>
      </c>
      <c r="AO2077" s="3">
        <v>14492.122025549279</v>
      </c>
      <c r="AP2077" s="3">
        <v>29700</v>
      </c>
      <c r="AQ2077" s="3">
        <v>2970</v>
      </c>
      <c r="AR2077" s="3">
        <f t="shared" si="445"/>
        <v>192083.34228104205</v>
      </c>
      <c r="AS2077" s="24">
        <f t="shared" si="446"/>
        <v>174621.22025549278</v>
      </c>
      <c r="AT2077" t="s">
        <v>134</v>
      </c>
      <c r="AU2077" t="s">
        <v>134</v>
      </c>
      <c r="AV2077" t="s">
        <v>135</v>
      </c>
      <c r="AW2077">
        <v>90292</v>
      </c>
      <c r="BE2077">
        <v>1</v>
      </c>
    </row>
    <row r="2078" spans="2:57" x14ac:dyDescent="0.2">
      <c r="C2078" t="s">
        <v>4803</v>
      </c>
      <c r="E2078" t="s">
        <v>1488</v>
      </c>
      <c r="F2078" t="s">
        <v>1489</v>
      </c>
      <c r="G2078" t="s">
        <v>1490</v>
      </c>
      <c r="J2078" t="s">
        <v>4708</v>
      </c>
      <c r="L2078" t="s">
        <v>4703</v>
      </c>
      <c r="M2078" t="s">
        <v>293</v>
      </c>
      <c r="N2078" t="s">
        <v>4668</v>
      </c>
      <c r="O2078" t="s">
        <v>98</v>
      </c>
      <c r="P2078" t="s">
        <v>4804</v>
      </c>
      <c r="Q2078">
        <v>28</v>
      </c>
      <c r="S2078" s="3">
        <v>83767.416666666672</v>
      </c>
      <c r="W2078" s="3">
        <v>1903.0769230769231</v>
      </c>
      <c r="X2078" s="3">
        <v>1099.5555555555557</v>
      </c>
      <c r="Y2078" s="22">
        <v>197.92000000000002</v>
      </c>
      <c r="Z2078" s="32">
        <v>75</v>
      </c>
      <c r="AB2078" s="3">
        <v>0</v>
      </c>
      <c r="AC2078" s="3">
        <v>4460.3751415326506</v>
      </c>
      <c r="AD2078" s="3">
        <f t="shared" ref="AD2078:AD2141" si="448">S2078+U2078+V2078+W2078+X2078+Y2078+Z2078+AA2078+AB2078+AC2078</f>
        <v>91503.344286831809</v>
      </c>
      <c r="AE2078" s="3">
        <v>5687.5</v>
      </c>
      <c r="AG2078" s="3">
        <f t="shared" si="443"/>
        <v>97190.844286831809</v>
      </c>
      <c r="AJ2078" s="3">
        <v>6107.1873780099913</v>
      </c>
      <c r="AK2078" t="s">
        <v>266</v>
      </c>
      <c r="AL2078" t="s">
        <v>267</v>
      </c>
      <c r="AM2078">
        <v>8.5000000000000006E-2</v>
      </c>
      <c r="AN2078" s="3">
        <f t="shared" si="444"/>
        <v>103298.03166484179</v>
      </c>
      <c r="AO2078" s="3">
        <v>8780.332691511554</v>
      </c>
      <c r="AP2078" s="3">
        <v>29700</v>
      </c>
      <c r="AQ2078" s="3">
        <v>2524.5</v>
      </c>
      <c r="AR2078" s="3">
        <f t="shared" si="445"/>
        <v>144302.86435635336</v>
      </c>
      <c r="AS2078" s="24">
        <f t="shared" si="446"/>
        <v>132998.03166484181</v>
      </c>
      <c r="AT2078" t="s">
        <v>134</v>
      </c>
      <c r="AU2078" t="s">
        <v>134</v>
      </c>
      <c r="AV2078" t="s">
        <v>135</v>
      </c>
      <c r="AW2078">
        <v>90389</v>
      </c>
      <c r="BE2078">
        <v>1</v>
      </c>
    </row>
    <row r="2079" spans="2:57" x14ac:dyDescent="0.2">
      <c r="C2079" t="s">
        <v>4803</v>
      </c>
      <c r="E2079" t="s">
        <v>1491</v>
      </c>
      <c r="F2079" t="s">
        <v>1492</v>
      </c>
      <c r="G2079" t="s">
        <v>1493</v>
      </c>
      <c r="J2079" t="s">
        <v>4708</v>
      </c>
      <c r="L2079" t="s">
        <v>4703</v>
      </c>
      <c r="M2079" t="s">
        <v>293</v>
      </c>
      <c r="N2079" t="s">
        <v>4668</v>
      </c>
      <c r="O2079" t="s">
        <v>98</v>
      </c>
      <c r="P2079" t="s">
        <v>4804</v>
      </c>
      <c r="Q2079">
        <v>28</v>
      </c>
      <c r="S2079" s="3">
        <v>74969.916666666672</v>
      </c>
      <c r="W2079" s="3">
        <v>1681.971153846154</v>
      </c>
      <c r="X2079" s="3">
        <v>971.80555555555554</v>
      </c>
      <c r="Y2079" s="22">
        <v>174.92500000000001</v>
      </c>
      <c r="Z2079" s="32">
        <v>75</v>
      </c>
      <c r="AB2079" s="3">
        <v>4097.8723842003965</v>
      </c>
      <c r="AC2079" s="3">
        <v>4460.3751415326506</v>
      </c>
      <c r="AD2079" s="3">
        <f t="shared" si="448"/>
        <v>86431.865901801444</v>
      </c>
      <c r="AE2079" s="3">
        <v>5687.5</v>
      </c>
      <c r="AG2079" s="3">
        <f t="shared" ref="AG2079:AG2142" si="449">AD2079+AE2079+AF2079</f>
        <v>92119.365901801444</v>
      </c>
      <c r="AJ2079" s="3">
        <v>6107.1873780099913</v>
      </c>
      <c r="AK2079" t="s">
        <v>266</v>
      </c>
      <c r="AL2079" t="s">
        <v>267</v>
      </c>
      <c r="AM2079">
        <v>8.5000000000000006E-2</v>
      </c>
      <c r="AN2079" s="3">
        <f t="shared" ref="AN2079:AN2142" si="450">AG2079+AH2079+AI2079+AJ2079</f>
        <v>98226.553279811429</v>
      </c>
      <c r="AO2079" s="3">
        <v>8349.2570287839717</v>
      </c>
      <c r="AP2079" s="3">
        <v>29700</v>
      </c>
      <c r="AQ2079" s="3">
        <v>2524.5</v>
      </c>
      <c r="AR2079" s="3">
        <f t="shared" ref="AR2079:AR2142" si="451">AN2079+AO2079+AP2079+AQ2079</f>
        <v>138800.31030859542</v>
      </c>
      <c r="AS2079" s="24">
        <f t="shared" si="446"/>
        <v>127926.55327981143</v>
      </c>
      <c r="AT2079" t="s">
        <v>134</v>
      </c>
      <c r="AU2079" t="s">
        <v>134</v>
      </c>
      <c r="AV2079" t="s">
        <v>135</v>
      </c>
      <c r="AW2079">
        <v>90373</v>
      </c>
      <c r="BE2079">
        <v>1</v>
      </c>
    </row>
    <row r="2080" spans="2:57" x14ac:dyDescent="0.2">
      <c r="C2080" t="s">
        <v>4803</v>
      </c>
      <c r="E2080" t="s">
        <v>1494</v>
      </c>
      <c r="F2080" t="s">
        <v>1495</v>
      </c>
      <c r="G2080" t="s">
        <v>1496</v>
      </c>
      <c r="J2080" t="s">
        <v>4708</v>
      </c>
      <c r="L2080" t="s">
        <v>4667</v>
      </c>
      <c r="M2080" t="s">
        <v>3984</v>
      </c>
      <c r="N2080" t="s">
        <v>4668</v>
      </c>
      <c r="O2080" t="s">
        <v>98</v>
      </c>
      <c r="P2080" t="s">
        <v>4804</v>
      </c>
      <c r="Q2080">
        <v>28</v>
      </c>
      <c r="S2080" s="3">
        <v>45011.75</v>
      </c>
      <c r="W2080" s="3">
        <v>1082.0152243589744</v>
      </c>
      <c r="X2080" s="3">
        <v>625.16435185185196</v>
      </c>
      <c r="Y2080" s="22">
        <v>112.52958333333333</v>
      </c>
      <c r="Z2080" s="32">
        <v>75</v>
      </c>
      <c r="AB2080" s="3">
        <v>0</v>
      </c>
      <c r="AC2080" s="3">
        <v>4460.3751415326506</v>
      </c>
      <c r="AD2080" s="3">
        <f t="shared" si="448"/>
        <v>51366.834301076815</v>
      </c>
      <c r="AE2080" s="3">
        <v>4154.166666666667</v>
      </c>
      <c r="AG2080" s="3">
        <f t="shared" si="449"/>
        <v>55521.000967743479</v>
      </c>
      <c r="AJ2080" s="3">
        <v>4671.4236268028844</v>
      </c>
      <c r="AK2080" t="s">
        <v>166</v>
      </c>
      <c r="AL2080" t="s">
        <v>165</v>
      </c>
      <c r="AM2080">
        <v>0.05</v>
      </c>
      <c r="AN2080" s="3">
        <f t="shared" si="450"/>
        <v>60192.424594546363</v>
      </c>
      <c r="AO2080" s="3">
        <v>3009.6212297273182</v>
      </c>
      <c r="AP2080" s="3">
        <v>29700</v>
      </c>
      <c r="AQ2080" s="3">
        <v>1485</v>
      </c>
      <c r="AR2080" s="3">
        <f t="shared" si="451"/>
        <v>94387.045824273679</v>
      </c>
      <c r="AS2080" s="24">
        <f t="shared" si="446"/>
        <v>89892.424594546363</v>
      </c>
      <c r="AT2080" t="s">
        <v>225</v>
      </c>
      <c r="AU2080" t="s">
        <v>225</v>
      </c>
      <c r="AV2080" t="s">
        <v>156</v>
      </c>
      <c r="AW2080" t="s">
        <v>4872</v>
      </c>
      <c r="BE2080">
        <v>1</v>
      </c>
    </row>
    <row r="2081" spans="2:57" x14ac:dyDescent="0.2">
      <c r="C2081" t="s">
        <v>4803</v>
      </c>
      <c r="E2081" t="s">
        <v>1497</v>
      </c>
      <c r="F2081" t="s">
        <v>1498</v>
      </c>
      <c r="G2081" t="s">
        <v>1499</v>
      </c>
      <c r="J2081" t="s">
        <v>4778</v>
      </c>
      <c r="L2081" t="s">
        <v>4667</v>
      </c>
      <c r="M2081" t="s">
        <v>3984</v>
      </c>
      <c r="N2081" t="s">
        <v>4668</v>
      </c>
      <c r="O2081" t="s">
        <v>98</v>
      </c>
      <c r="P2081" t="s">
        <v>4804</v>
      </c>
      <c r="Q2081">
        <v>28</v>
      </c>
      <c r="S2081" s="3">
        <v>51003.5</v>
      </c>
      <c r="W2081" s="3">
        <v>1226.0456730769231</v>
      </c>
      <c r="X2081" s="3">
        <v>708.38194444444457</v>
      </c>
      <c r="Y2081" s="22">
        <v>127.50875000000001</v>
      </c>
      <c r="Z2081" s="32">
        <v>75</v>
      </c>
      <c r="AB2081" s="3">
        <v>0</v>
      </c>
      <c r="AC2081" s="3">
        <v>4460.3751415326506</v>
      </c>
      <c r="AD2081" s="3">
        <f t="shared" si="448"/>
        <v>57600.811509054016</v>
      </c>
      <c r="AE2081" s="3">
        <v>4154.166666666667</v>
      </c>
      <c r="AG2081" s="3">
        <f t="shared" si="449"/>
        <v>61754.97817572068</v>
      </c>
      <c r="AJ2081" s="3">
        <v>4671.4236268028844</v>
      </c>
      <c r="AK2081" t="s">
        <v>166</v>
      </c>
      <c r="AL2081" t="s">
        <v>165</v>
      </c>
      <c r="AM2081">
        <v>0.05</v>
      </c>
      <c r="AN2081" s="3">
        <f t="shared" si="450"/>
        <v>66426.401802523571</v>
      </c>
      <c r="AO2081" s="3">
        <v>3321.3200901261789</v>
      </c>
      <c r="AP2081" s="3">
        <v>29700</v>
      </c>
      <c r="AQ2081" s="3">
        <v>1485</v>
      </c>
      <c r="AR2081" s="3">
        <f t="shared" si="451"/>
        <v>100932.72189264974</v>
      </c>
      <c r="AS2081" s="24">
        <f t="shared" si="446"/>
        <v>96126.401802523571</v>
      </c>
      <c r="AT2081" t="s">
        <v>225</v>
      </c>
      <c r="AU2081" t="s">
        <v>225</v>
      </c>
      <c r="AV2081" t="s">
        <v>156</v>
      </c>
      <c r="AW2081" t="s">
        <v>4825</v>
      </c>
      <c r="BE2081">
        <v>1</v>
      </c>
    </row>
    <row r="2082" spans="2:57" x14ac:dyDescent="0.2">
      <c r="C2082" t="s">
        <v>4803</v>
      </c>
      <c r="E2082" t="s">
        <v>1500</v>
      </c>
      <c r="F2082" t="s">
        <v>1501</v>
      </c>
      <c r="G2082" t="s">
        <v>1502</v>
      </c>
      <c r="J2082" t="s">
        <v>4702</v>
      </c>
      <c r="L2082" t="s">
        <v>4703</v>
      </c>
      <c r="M2082" t="s">
        <v>293</v>
      </c>
      <c r="N2082" t="s">
        <v>4668</v>
      </c>
      <c r="O2082" t="s">
        <v>98</v>
      </c>
      <c r="P2082" t="s">
        <v>4804</v>
      </c>
      <c r="Q2082">
        <v>28</v>
      </c>
      <c r="S2082" s="3">
        <v>78373.333333333328</v>
      </c>
      <c r="W2082" s="3">
        <v>1763.782051282051</v>
      </c>
      <c r="X2082" s="3">
        <v>1019.0740740740741</v>
      </c>
      <c r="Y2082" s="22">
        <v>183.43333333333334</v>
      </c>
      <c r="Z2082" s="32">
        <v>75</v>
      </c>
      <c r="AB2082" s="3">
        <v>0</v>
      </c>
      <c r="AC2082" s="3">
        <v>4460.3751415326506</v>
      </c>
      <c r="AD2082" s="3">
        <f t="shared" si="448"/>
        <v>85874.997933555438</v>
      </c>
      <c r="AE2082" s="3">
        <v>5687.5</v>
      </c>
      <c r="AG2082" s="3">
        <f t="shared" si="449"/>
        <v>91562.497933555438</v>
      </c>
      <c r="AJ2082" s="3">
        <v>18525.414448346986</v>
      </c>
      <c r="AK2082" t="s">
        <v>361</v>
      </c>
      <c r="AL2082" t="s">
        <v>362</v>
      </c>
      <c r="AM2082">
        <v>8.5000000000000006E-2</v>
      </c>
      <c r="AN2082" s="3">
        <f t="shared" si="450"/>
        <v>110087.91238190242</v>
      </c>
      <c r="AO2082" s="3">
        <v>9357.4725524617061</v>
      </c>
      <c r="AP2082" s="3">
        <v>29700</v>
      </c>
      <c r="AQ2082" s="3">
        <v>2524.5</v>
      </c>
      <c r="AR2082" s="3">
        <f t="shared" si="451"/>
        <v>151669.88493436412</v>
      </c>
      <c r="AS2082" s="24">
        <f t="shared" si="446"/>
        <v>139787.91238190242</v>
      </c>
      <c r="AT2082" t="s">
        <v>134</v>
      </c>
      <c r="AU2082" t="s">
        <v>134</v>
      </c>
      <c r="AV2082" t="s">
        <v>135</v>
      </c>
      <c r="AW2082">
        <v>90135</v>
      </c>
      <c r="BE2082">
        <v>1</v>
      </c>
    </row>
    <row r="2083" spans="2:57" x14ac:dyDescent="0.2">
      <c r="C2083" t="s">
        <v>4803</v>
      </c>
      <c r="E2083" t="s">
        <v>1503</v>
      </c>
      <c r="F2083" t="s">
        <v>1504</v>
      </c>
      <c r="G2083" t="s">
        <v>1505</v>
      </c>
      <c r="J2083" t="s">
        <v>4778</v>
      </c>
      <c r="L2083" t="s">
        <v>4667</v>
      </c>
      <c r="M2083" t="s">
        <v>3984</v>
      </c>
      <c r="N2083" t="s">
        <v>4668</v>
      </c>
      <c r="O2083" t="s">
        <v>98</v>
      </c>
      <c r="P2083" t="s">
        <v>4804</v>
      </c>
      <c r="Q2083">
        <v>28</v>
      </c>
      <c r="S2083" s="3">
        <v>44290.333333333336</v>
      </c>
      <c r="W2083" s="3">
        <v>1010.0961538461538</v>
      </c>
      <c r="X2083" s="3">
        <v>583.6111111111112</v>
      </c>
      <c r="Y2083" s="22">
        <v>105.05</v>
      </c>
      <c r="Z2083" s="32">
        <v>75</v>
      </c>
      <c r="AB2083" s="3">
        <v>0</v>
      </c>
      <c r="AC2083" s="3">
        <v>4460.3751415326506</v>
      </c>
      <c r="AD2083" s="3">
        <f t="shared" si="448"/>
        <v>50524.465739823252</v>
      </c>
      <c r="AE2083" s="3">
        <v>4154.166666666667</v>
      </c>
      <c r="AG2083" s="3">
        <f t="shared" si="449"/>
        <v>54678.632406489916</v>
      </c>
      <c r="AM2083">
        <v>0.05</v>
      </c>
      <c r="AN2083" s="3">
        <f t="shared" si="450"/>
        <v>54678.632406489916</v>
      </c>
      <c r="AO2083" s="3">
        <v>2733.9316203244962</v>
      </c>
      <c r="AP2083" s="3">
        <v>29700</v>
      </c>
      <c r="AQ2083" s="3">
        <v>1485</v>
      </c>
      <c r="AR2083" s="3">
        <f t="shared" si="451"/>
        <v>88597.56402681442</v>
      </c>
      <c r="AS2083" s="24">
        <f t="shared" si="446"/>
        <v>84378.632406489924</v>
      </c>
      <c r="AT2083" t="s">
        <v>134</v>
      </c>
      <c r="AU2083" t="s">
        <v>134</v>
      </c>
      <c r="AV2083" t="s">
        <v>135</v>
      </c>
      <c r="AW2083">
        <v>35875</v>
      </c>
      <c r="BE2083">
        <v>1</v>
      </c>
    </row>
    <row r="2084" spans="2:57" x14ac:dyDescent="0.2">
      <c r="C2084" t="s">
        <v>4803</v>
      </c>
      <c r="E2084" t="s">
        <v>1506</v>
      </c>
      <c r="F2084" t="s">
        <v>1507</v>
      </c>
      <c r="G2084" t="s">
        <v>1508</v>
      </c>
      <c r="J2084" t="s">
        <v>4697</v>
      </c>
      <c r="L2084" t="s">
        <v>4703</v>
      </c>
      <c r="M2084" t="s">
        <v>293</v>
      </c>
      <c r="N2084" t="s">
        <v>4668</v>
      </c>
      <c r="O2084" t="s">
        <v>98</v>
      </c>
      <c r="P2084" t="s">
        <v>4804</v>
      </c>
      <c r="Q2084">
        <v>28</v>
      </c>
      <c r="S2084" s="3">
        <v>120931.58333333334</v>
      </c>
      <c r="W2084" s="3">
        <v>2786.8189102564102</v>
      </c>
      <c r="X2084" s="3">
        <v>1610.1620370370372</v>
      </c>
      <c r="Y2084" s="22">
        <v>289.82916666666671</v>
      </c>
      <c r="Z2084" s="32">
        <v>75</v>
      </c>
      <c r="AB2084" s="3">
        <v>0</v>
      </c>
      <c r="AC2084" s="3">
        <v>4460.3751415326506</v>
      </c>
      <c r="AD2084" s="3">
        <f t="shared" si="448"/>
        <v>130153.7685888261</v>
      </c>
      <c r="AE2084" s="3">
        <v>5687.5</v>
      </c>
      <c r="AG2084" s="3">
        <f t="shared" si="449"/>
        <v>135841.26858882612</v>
      </c>
      <c r="AJ2084" s="3">
        <v>6263.2559860715419</v>
      </c>
      <c r="AK2084" t="s">
        <v>229</v>
      </c>
      <c r="AL2084" t="s">
        <v>230</v>
      </c>
      <c r="AM2084">
        <v>8.5000000000000006E-2</v>
      </c>
      <c r="AN2084" s="3">
        <f t="shared" si="450"/>
        <v>142104.52457489766</v>
      </c>
      <c r="AO2084" s="3">
        <v>12078.884588866302</v>
      </c>
      <c r="AP2084" s="3">
        <v>29700</v>
      </c>
      <c r="AQ2084" s="3">
        <v>2524.5</v>
      </c>
      <c r="AR2084" s="3">
        <f t="shared" si="451"/>
        <v>186407.90916376395</v>
      </c>
      <c r="AS2084" s="24">
        <f t="shared" si="446"/>
        <v>171804.52457489766</v>
      </c>
      <c r="AT2084" t="s">
        <v>134</v>
      </c>
      <c r="AU2084" t="s">
        <v>134</v>
      </c>
      <c r="AV2084" t="s">
        <v>135</v>
      </c>
      <c r="AW2084">
        <v>90349</v>
      </c>
      <c r="BE2084">
        <v>1</v>
      </c>
    </row>
    <row r="2085" spans="2:57" x14ac:dyDescent="0.2">
      <c r="C2085" t="s">
        <v>4803</v>
      </c>
      <c r="E2085" t="s">
        <v>1509</v>
      </c>
      <c r="F2085" t="s">
        <v>1510</v>
      </c>
      <c r="G2085" t="s">
        <v>1511</v>
      </c>
      <c r="J2085" t="s">
        <v>4708</v>
      </c>
      <c r="L2085" t="s">
        <v>4703</v>
      </c>
      <c r="M2085" t="s">
        <v>293</v>
      </c>
      <c r="N2085" t="s">
        <v>4668</v>
      </c>
      <c r="O2085" t="s">
        <v>98</v>
      </c>
      <c r="P2085" t="s">
        <v>4804</v>
      </c>
      <c r="Q2085">
        <v>28</v>
      </c>
      <c r="S2085" s="3">
        <v>67123.333333333328</v>
      </c>
      <c r="W2085" s="3">
        <v>1493.3493589743591</v>
      </c>
      <c r="X2085" s="3">
        <v>862.82407407407413</v>
      </c>
      <c r="Y2085" s="22">
        <v>155.30833333333334</v>
      </c>
      <c r="Z2085" s="32">
        <v>75</v>
      </c>
      <c r="AB2085" s="3">
        <v>0</v>
      </c>
      <c r="AC2085" s="3">
        <v>4460.3751415326506</v>
      </c>
      <c r="AD2085" s="3">
        <f t="shared" si="448"/>
        <v>74170.19024124775</v>
      </c>
      <c r="AE2085" s="3">
        <v>5687.5</v>
      </c>
      <c r="AG2085" s="3">
        <f t="shared" si="449"/>
        <v>79857.69024124775</v>
      </c>
      <c r="AJ2085" s="3">
        <v>6107.1873780099913</v>
      </c>
      <c r="AK2085" t="s">
        <v>266</v>
      </c>
      <c r="AL2085" t="s">
        <v>267</v>
      </c>
      <c r="AM2085">
        <v>8.5000000000000006E-2</v>
      </c>
      <c r="AN2085" s="3">
        <f t="shared" si="450"/>
        <v>85964.877619257735</v>
      </c>
      <c r="AO2085" s="3">
        <v>7307.0145976369076</v>
      </c>
      <c r="AP2085" s="3">
        <v>29700</v>
      </c>
      <c r="AQ2085" s="3">
        <v>2524.5</v>
      </c>
      <c r="AR2085" s="3">
        <f t="shared" si="451"/>
        <v>125496.39221689464</v>
      </c>
      <c r="AS2085" s="24">
        <f t="shared" si="446"/>
        <v>115664.87761925774</v>
      </c>
      <c r="AT2085" t="s">
        <v>134</v>
      </c>
      <c r="AU2085" t="s">
        <v>134</v>
      </c>
      <c r="AV2085" t="s">
        <v>135</v>
      </c>
      <c r="AW2085">
        <v>90366</v>
      </c>
      <c r="BE2085">
        <v>1</v>
      </c>
    </row>
    <row r="2086" spans="2:57" x14ac:dyDescent="0.2">
      <c r="C2086" t="s">
        <v>4803</v>
      </c>
      <c r="E2086" t="s">
        <v>1512</v>
      </c>
      <c r="F2086" t="s">
        <v>1513</v>
      </c>
      <c r="G2086" t="s">
        <v>1514</v>
      </c>
      <c r="J2086" t="s">
        <v>4708</v>
      </c>
      <c r="L2086" t="s">
        <v>4703</v>
      </c>
      <c r="M2086" t="s">
        <v>293</v>
      </c>
      <c r="N2086" t="s">
        <v>4668</v>
      </c>
      <c r="O2086" t="s">
        <v>98</v>
      </c>
      <c r="P2086" t="s">
        <v>4804</v>
      </c>
      <c r="Q2086">
        <v>28</v>
      </c>
      <c r="S2086" s="3">
        <v>72699.166666666672</v>
      </c>
      <c r="W2086" s="3">
        <v>1627.3838141025642</v>
      </c>
      <c r="X2086" s="3">
        <v>940.26620370370381</v>
      </c>
      <c r="Y2086" s="22">
        <v>169.24791666666667</v>
      </c>
      <c r="Z2086" s="32">
        <v>75</v>
      </c>
      <c r="AB2086" s="3">
        <v>0</v>
      </c>
      <c r="AC2086" s="3">
        <v>4460.3751415326506</v>
      </c>
      <c r="AD2086" s="3">
        <f t="shared" si="448"/>
        <v>79971.439742672257</v>
      </c>
      <c r="AE2086" s="3">
        <v>5687.5</v>
      </c>
      <c r="AG2086" s="3">
        <f t="shared" si="449"/>
        <v>85658.939742672257</v>
      </c>
      <c r="AJ2086" s="3">
        <v>4292.2455565959208</v>
      </c>
      <c r="AK2086" t="s">
        <v>289</v>
      </c>
      <c r="AL2086" t="s">
        <v>290</v>
      </c>
      <c r="AM2086">
        <v>8.5000000000000006E-2</v>
      </c>
      <c r="AN2086" s="3">
        <f t="shared" si="450"/>
        <v>89951.185299268182</v>
      </c>
      <c r="AO2086" s="3">
        <v>7645.8507504377958</v>
      </c>
      <c r="AP2086" s="3">
        <v>29700</v>
      </c>
      <c r="AQ2086" s="3">
        <v>2524.5</v>
      </c>
      <c r="AR2086" s="3">
        <f t="shared" si="451"/>
        <v>129821.53604970597</v>
      </c>
      <c r="AS2086" s="24">
        <f t="shared" si="446"/>
        <v>119651.18529926818</v>
      </c>
      <c r="AT2086" t="s">
        <v>134</v>
      </c>
      <c r="AU2086" t="s">
        <v>134</v>
      </c>
      <c r="AV2086" t="s">
        <v>135</v>
      </c>
      <c r="AW2086">
        <v>90294</v>
      </c>
      <c r="BE2086">
        <v>1</v>
      </c>
    </row>
    <row r="2087" spans="2:57" x14ac:dyDescent="0.2">
      <c r="C2087" t="s">
        <v>4803</v>
      </c>
      <c r="E2087" t="s">
        <v>1515</v>
      </c>
      <c r="F2087" t="s">
        <v>1516</v>
      </c>
      <c r="G2087" t="s">
        <v>1517</v>
      </c>
      <c r="J2087" t="s">
        <v>4708</v>
      </c>
      <c r="L2087" t="s">
        <v>4667</v>
      </c>
      <c r="M2087" t="s">
        <v>3984</v>
      </c>
      <c r="N2087" t="s">
        <v>4668</v>
      </c>
      <c r="O2087" t="s">
        <v>98</v>
      </c>
      <c r="P2087" t="s">
        <v>4804</v>
      </c>
      <c r="Q2087">
        <v>28</v>
      </c>
      <c r="S2087" s="3">
        <v>67277.083333333328</v>
      </c>
      <c r="W2087" s="3">
        <v>1617.2395833333333</v>
      </c>
      <c r="X2087" s="3">
        <v>934.40509259259272</v>
      </c>
      <c r="Y2087" s="22">
        <v>168.19291666666669</v>
      </c>
      <c r="Z2087" s="32">
        <v>75</v>
      </c>
      <c r="AB2087" s="3">
        <v>0</v>
      </c>
      <c r="AC2087" s="3">
        <v>4460.3751415326506</v>
      </c>
      <c r="AD2087" s="3">
        <f t="shared" si="448"/>
        <v>74532.296067458577</v>
      </c>
      <c r="AE2087" s="3">
        <v>4154.166666666667</v>
      </c>
      <c r="AG2087" s="3">
        <f t="shared" si="449"/>
        <v>78686.462734125249</v>
      </c>
      <c r="AJ2087" s="3">
        <v>4671.4236268028844</v>
      </c>
      <c r="AK2087" t="s">
        <v>166</v>
      </c>
      <c r="AL2087" t="s">
        <v>165</v>
      </c>
      <c r="AM2087">
        <v>0.05</v>
      </c>
      <c r="AN2087" s="3">
        <f t="shared" si="450"/>
        <v>83357.88636092814</v>
      </c>
      <c r="AO2087" s="3">
        <v>4167.8943180464075</v>
      </c>
      <c r="AP2087" s="3">
        <v>29700</v>
      </c>
      <c r="AQ2087" s="3">
        <v>1485</v>
      </c>
      <c r="AR2087" s="3">
        <f t="shared" si="451"/>
        <v>118710.78067897455</v>
      </c>
      <c r="AS2087" s="24">
        <f t="shared" si="446"/>
        <v>113057.88636092814</v>
      </c>
      <c r="AT2087" t="s">
        <v>1010</v>
      </c>
      <c r="AU2087" t="s">
        <v>1010</v>
      </c>
      <c r="AV2087" t="s">
        <v>1011</v>
      </c>
      <c r="AW2087" t="s">
        <v>4863</v>
      </c>
      <c r="BE2087">
        <v>1</v>
      </c>
    </row>
    <row r="2088" spans="2:57" x14ac:dyDescent="0.2">
      <c r="C2088" t="s">
        <v>4803</v>
      </c>
      <c r="E2088" t="s">
        <v>1518</v>
      </c>
      <c r="F2088" t="s">
        <v>1519</v>
      </c>
      <c r="G2088" t="s">
        <v>1520</v>
      </c>
      <c r="J2088" t="s">
        <v>4708</v>
      </c>
      <c r="L2088" t="s">
        <v>4667</v>
      </c>
      <c r="M2088" t="s">
        <v>3984</v>
      </c>
      <c r="N2088" t="s">
        <v>4668</v>
      </c>
      <c r="O2088" t="s">
        <v>98</v>
      </c>
      <c r="P2088" t="s">
        <v>4804</v>
      </c>
      <c r="Q2088">
        <v>28</v>
      </c>
      <c r="S2088" s="3">
        <v>45123.083333333336</v>
      </c>
      <c r="W2088" s="3">
        <v>1084.6915064102566</v>
      </c>
      <c r="X2088" s="3">
        <v>626.71064814814815</v>
      </c>
      <c r="Y2088" s="22">
        <v>112.80791666666666</v>
      </c>
      <c r="Z2088" s="32">
        <v>75</v>
      </c>
      <c r="AB2088" s="3">
        <v>0</v>
      </c>
      <c r="AC2088" s="3">
        <v>4460.3751415326506</v>
      </c>
      <c r="AD2088" s="3">
        <f t="shared" si="448"/>
        <v>51482.668546091052</v>
      </c>
      <c r="AE2088" s="3">
        <v>4154.166666666667</v>
      </c>
      <c r="AG2088" s="3">
        <f t="shared" si="449"/>
        <v>55636.835212757716</v>
      </c>
      <c r="AJ2088" s="3">
        <v>4671.4236268028844</v>
      </c>
      <c r="AK2088" t="s">
        <v>166</v>
      </c>
      <c r="AL2088" t="s">
        <v>165</v>
      </c>
      <c r="AM2088">
        <v>0.05</v>
      </c>
      <c r="AN2088" s="3">
        <f t="shared" si="450"/>
        <v>60308.2588395606</v>
      </c>
      <c r="AO2088" s="3">
        <v>3015.4129419780302</v>
      </c>
      <c r="AP2088" s="3">
        <v>29700</v>
      </c>
      <c r="AQ2088" s="3">
        <v>1485</v>
      </c>
      <c r="AR2088" s="3">
        <f t="shared" si="451"/>
        <v>94508.671781538636</v>
      </c>
      <c r="AS2088" s="24">
        <f t="shared" si="446"/>
        <v>90008.2588395606</v>
      </c>
      <c r="AT2088" t="s">
        <v>225</v>
      </c>
      <c r="AU2088" t="s">
        <v>225</v>
      </c>
      <c r="AV2088" t="s">
        <v>156</v>
      </c>
      <c r="AW2088" t="s">
        <v>4865</v>
      </c>
      <c r="BE2088">
        <v>1</v>
      </c>
    </row>
    <row r="2089" spans="2:57" x14ac:dyDescent="0.2">
      <c r="C2089" t="s">
        <v>4803</v>
      </c>
      <c r="E2089" t="s">
        <v>1521</v>
      </c>
      <c r="F2089" t="s">
        <v>1522</v>
      </c>
      <c r="G2089" t="s">
        <v>1523</v>
      </c>
      <c r="J2089" t="s">
        <v>4697</v>
      </c>
      <c r="L2089" t="s">
        <v>4691</v>
      </c>
      <c r="M2089" t="s">
        <v>4444</v>
      </c>
      <c r="N2089" t="s">
        <v>4668</v>
      </c>
      <c r="O2089" t="s">
        <v>98</v>
      </c>
      <c r="P2089" t="s">
        <v>4804</v>
      </c>
      <c r="Q2089">
        <v>28</v>
      </c>
      <c r="S2089" s="3">
        <v>156621.58333333334</v>
      </c>
      <c r="W2089" s="3">
        <v>3764.9439102564106</v>
      </c>
      <c r="X2089" s="3">
        <v>2175.3009259259256</v>
      </c>
      <c r="Y2089" s="22">
        <v>391.55416666666667</v>
      </c>
      <c r="Z2089" s="32">
        <v>75</v>
      </c>
      <c r="AB2089" s="3">
        <v>0</v>
      </c>
      <c r="AC2089" s="3">
        <v>4460.3751415326506</v>
      </c>
      <c r="AD2089" s="3">
        <f t="shared" si="448"/>
        <v>167488.757477715</v>
      </c>
      <c r="AE2089" s="3">
        <v>7046.666666666667</v>
      </c>
      <c r="AG2089" s="3">
        <f t="shared" si="449"/>
        <v>174535.42414438166</v>
      </c>
      <c r="AJ2089" s="3">
        <v>38600.004178537514</v>
      </c>
      <c r="AK2089" t="s">
        <v>1002</v>
      </c>
      <c r="AL2089" t="s">
        <v>1003</v>
      </c>
      <c r="AM2089">
        <v>0.1</v>
      </c>
      <c r="AN2089" s="3">
        <f t="shared" si="450"/>
        <v>213135.42832291918</v>
      </c>
      <c r="AO2089" s="3">
        <v>21313.542832291918</v>
      </c>
      <c r="AP2089" s="3">
        <v>29700</v>
      </c>
      <c r="AQ2089" s="3">
        <v>2970</v>
      </c>
      <c r="AR2089" s="3">
        <f t="shared" si="451"/>
        <v>267118.9711552111</v>
      </c>
      <c r="AS2089" s="24">
        <f t="shared" si="446"/>
        <v>242835.42832291918</v>
      </c>
      <c r="AT2089" t="s">
        <v>632</v>
      </c>
      <c r="AU2089" t="s">
        <v>632</v>
      </c>
      <c r="AV2089" t="s">
        <v>633</v>
      </c>
      <c r="AW2089" t="s">
        <v>4862</v>
      </c>
      <c r="BE2089">
        <v>1</v>
      </c>
    </row>
    <row r="2090" spans="2:57" x14ac:dyDescent="0.2">
      <c r="C2090" t="s">
        <v>4803</v>
      </c>
      <c r="E2090" t="s">
        <v>1524</v>
      </c>
      <c r="F2090" t="s">
        <v>1525</v>
      </c>
      <c r="G2090" t="s">
        <v>1526</v>
      </c>
      <c r="J2090" t="s">
        <v>4678</v>
      </c>
      <c r="L2090" t="s">
        <v>4691</v>
      </c>
      <c r="M2090" t="s">
        <v>4444</v>
      </c>
      <c r="N2090" t="s">
        <v>4668</v>
      </c>
      <c r="O2090" t="s">
        <v>98</v>
      </c>
      <c r="P2090" t="s">
        <v>4804</v>
      </c>
      <c r="Q2090">
        <v>28</v>
      </c>
      <c r="S2090" s="3">
        <v>152510.41666666666</v>
      </c>
      <c r="W2090" s="3">
        <v>3666.1177884615386</v>
      </c>
      <c r="X2090" s="3">
        <v>2118.2013888888891</v>
      </c>
      <c r="Y2090" s="22">
        <v>381.27625</v>
      </c>
      <c r="Z2090" s="32">
        <v>75</v>
      </c>
      <c r="AB2090" s="3">
        <v>0</v>
      </c>
      <c r="AC2090" s="3">
        <v>4460.3751415326506</v>
      </c>
      <c r="AD2090" s="3">
        <f t="shared" si="448"/>
        <v>163211.38723554972</v>
      </c>
      <c r="AE2090" s="3">
        <v>7046.666666666667</v>
      </c>
      <c r="AG2090" s="3">
        <f t="shared" si="449"/>
        <v>170258.05390221637</v>
      </c>
      <c r="AJ2090" s="3">
        <v>7875.5933865769939</v>
      </c>
      <c r="AK2090" t="s">
        <v>433</v>
      </c>
      <c r="AL2090" t="s">
        <v>434</v>
      </c>
      <c r="AM2090">
        <v>0.1</v>
      </c>
      <c r="AN2090" s="3">
        <f t="shared" si="450"/>
        <v>178133.64728879338</v>
      </c>
      <c r="AO2090" s="3">
        <v>17813.36472887934</v>
      </c>
      <c r="AP2090" s="3">
        <v>29700</v>
      </c>
      <c r="AQ2090" s="3">
        <v>2970</v>
      </c>
      <c r="AR2090" s="3">
        <f t="shared" si="451"/>
        <v>228617.01201767271</v>
      </c>
      <c r="AS2090" s="24">
        <f t="shared" si="446"/>
        <v>207833.64728879338</v>
      </c>
      <c r="AT2090" t="s">
        <v>632</v>
      </c>
      <c r="AU2090" t="s">
        <v>632</v>
      </c>
      <c r="AV2090" t="s">
        <v>633</v>
      </c>
      <c r="AW2090" t="s">
        <v>4862</v>
      </c>
      <c r="BE2090">
        <v>1</v>
      </c>
    </row>
    <row r="2091" spans="2:57" x14ac:dyDescent="0.2">
      <c r="C2091" t="s">
        <v>4803</v>
      </c>
      <c r="E2091" t="s">
        <v>1527</v>
      </c>
      <c r="F2091" t="s">
        <v>1528</v>
      </c>
      <c r="G2091" t="s">
        <v>1529</v>
      </c>
      <c r="J2091" t="s">
        <v>4708</v>
      </c>
      <c r="L2091" t="s">
        <v>4703</v>
      </c>
      <c r="M2091" t="s">
        <v>293</v>
      </c>
      <c r="N2091" t="s">
        <v>4668</v>
      </c>
      <c r="O2091" t="s">
        <v>98</v>
      </c>
      <c r="P2091" t="s">
        <v>4804</v>
      </c>
      <c r="Q2091">
        <v>28</v>
      </c>
      <c r="S2091" s="3">
        <v>73698.083333333328</v>
      </c>
      <c r="W2091" s="3">
        <v>1651.3982371794873</v>
      </c>
      <c r="X2091" s="3">
        <v>954.14120370370381</v>
      </c>
      <c r="Y2091" s="22">
        <v>171.74541666666667</v>
      </c>
      <c r="Z2091" s="32">
        <v>75</v>
      </c>
      <c r="AB2091" s="3">
        <v>0</v>
      </c>
      <c r="AC2091" s="3">
        <v>4460.3751415326506</v>
      </c>
      <c r="AD2091" s="3">
        <f t="shared" si="448"/>
        <v>81010.743332415848</v>
      </c>
      <c r="AE2091" s="3">
        <v>5687.5</v>
      </c>
      <c r="AG2091" s="3">
        <f t="shared" si="449"/>
        <v>86698.243332415848</v>
      </c>
      <c r="AJ2091" s="3">
        <v>18525.414448346986</v>
      </c>
      <c r="AK2091" t="s">
        <v>361</v>
      </c>
      <c r="AL2091" t="s">
        <v>362</v>
      </c>
      <c r="AM2091">
        <v>8.5000000000000006E-2</v>
      </c>
      <c r="AN2091" s="3">
        <f t="shared" si="450"/>
        <v>105223.65778076283</v>
      </c>
      <c r="AO2091" s="3">
        <v>8944.0109113648414</v>
      </c>
      <c r="AP2091" s="3">
        <v>29700</v>
      </c>
      <c r="AQ2091" s="3">
        <v>2524.5</v>
      </c>
      <c r="AR2091" s="3">
        <f t="shared" si="451"/>
        <v>146392.16869212769</v>
      </c>
      <c r="AS2091" s="24">
        <f t="shared" si="446"/>
        <v>134923.65778076282</v>
      </c>
      <c r="AT2091" t="s">
        <v>134</v>
      </c>
      <c r="AU2091" t="s">
        <v>134</v>
      </c>
      <c r="AV2091" t="s">
        <v>135</v>
      </c>
      <c r="AW2091">
        <v>90135</v>
      </c>
      <c r="BE2091">
        <v>1</v>
      </c>
    </row>
    <row r="2092" spans="2:57" x14ac:dyDescent="0.2">
      <c r="C2092" t="s">
        <v>4803</v>
      </c>
      <c r="E2092" t="s">
        <v>1530</v>
      </c>
      <c r="F2092" t="s">
        <v>1531</v>
      </c>
      <c r="G2092" t="s">
        <v>1532</v>
      </c>
      <c r="J2092" t="s">
        <v>4708</v>
      </c>
      <c r="L2092" t="s">
        <v>4703</v>
      </c>
      <c r="M2092" t="s">
        <v>293</v>
      </c>
      <c r="N2092" t="s">
        <v>4668</v>
      </c>
      <c r="O2092" t="s">
        <v>98</v>
      </c>
      <c r="P2092" t="s">
        <v>4804</v>
      </c>
      <c r="Q2092">
        <v>28</v>
      </c>
      <c r="S2092" s="3">
        <v>69947.083333333328</v>
      </c>
      <c r="W2092" s="3">
        <v>1561.2299679487178</v>
      </c>
      <c r="X2092" s="3">
        <v>902.04398148148152</v>
      </c>
      <c r="Y2092" s="22">
        <v>162.36791666666667</v>
      </c>
      <c r="Z2092" s="32">
        <v>75</v>
      </c>
      <c r="AB2092" s="3">
        <v>0</v>
      </c>
      <c r="AC2092" s="3">
        <v>4460.3751415326506</v>
      </c>
      <c r="AD2092" s="3">
        <f t="shared" si="448"/>
        <v>77108.100340962847</v>
      </c>
      <c r="AE2092" s="3">
        <v>5687.5</v>
      </c>
      <c r="AG2092" s="3">
        <f t="shared" si="449"/>
        <v>82795.600340962847</v>
      </c>
      <c r="AJ2092" s="3">
        <v>6107.1873780099913</v>
      </c>
      <c r="AK2092" t="s">
        <v>266</v>
      </c>
      <c r="AL2092" t="s">
        <v>267</v>
      </c>
      <c r="AM2092">
        <v>8.5000000000000006E-2</v>
      </c>
      <c r="AN2092" s="3">
        <f t="shared" si="450"/>
        <v>88902.787718972831</v>
      </c>
      <c r="AO2092" s="3">
        <v>7556.7369561126916</v>
      </c>
      <c r="AP2092" s="3">
        <v>29700</v>
      </c>
      <c r="AQ2092" s="3">
        <v>2524.5</v>
      </c>
      <c r="AR2092" s="3">
        <f t="shared" si="451"/>
        <v>128684.02467508553</v>
      </c>
      <c r="AS2092" s="24">
        <f t="shared" si="446"/>
        <v>118602.78771897283</v>
      </c>
      <c r="AT2092" t="s">
        <v>134</v>
      </c>
      <c r="AU2092" t="s">
        <v>134</v>
      </c>
      <c r="AV2092" t="s">
        <v>135</v>
      </c>
      <c r="AW2092">
        <v>90373</v>
      </c>
      <c r="BE2092">
        <v>1</v>
      </c>
    </row>
    <row r="2093" spans="2:57" x14ac:dyDescent="0.2">
      <c r="C2093" t="s">
        <v>4803</v>
      </c>
      <c r="E2093" t="s">
        <v>1533</v>
      </c>
      <c r="F2093" t="s">
        <v>1534</v>
      </c>
      <c r="G2093" t="s">
        <v>1535</v>
      </c>
      <c r="J2093" t="s">
        <v>4708</v>
      </c>
      <c r="L2093" t="s">
        <v>4703</v>
      </c>
      <c r="M2093" t="s">
        <v>4849</v>
      </c>
      <c r="N2093" t="s">
        <v>4668</v>
      </c>
      <c r="O2093" t="s">
        <v>98</v>
      </c>
      <c r="P2093" t="s">
        <v>4804</v>
      </c>
      <c r="Q2093">
        <v>28</v>
      </c>
      <c r="S2093" s="3">
        <v>83252.666666666672</v>
      </c>
      <c r="W2093" s="3">
        <v>1881.0737179487178</v>
      </c>
      <c r="X2093" s="3">
        <v>1086.8425925925926</v>
      </c>
      <c r="Y2093" s="22">
        <v>195.63166666666669</v>
      </c>
      <c r="Z2093" s="32">
        <v>75</v>
      </c>
      <c r="AB2093" s="3">
        <v>0</v>
      </c>
      <c r="AC2093" s="3">
        <v>4460.3751415326506</v>
      </c>
      <c r="AD2093" s="3">
        <f t="shared" si="448"/>
        <v>90951.589785407312</v>
      </c>
      <c r="AE2093" s="3">
        <v>5687.5</v>
      </c>
      <c r="AG2093" s="3">
        <f t="shared" si="449"/>
        <v>96639.089785407312</v>
      </c>
      <c r="AI2093" s="3">
        <v>5310.8</v>
      </c>
      <c r="AJ2093" s="3">
        <v>6107.1873780099913</v>
      </c>
      <c r="AK2093" t="s">
        <v>266</v>
      </c>
      <c r="AL2093" t="s">
        <v>267</v>
      </c>
      <c r="AM2093">
        <v>8.5000000000000006E-2</v>
      </c>
      <c r="AN2093" s="3">
        <f t="shared" si="450"/>
        <v>108057.0771634173</v>
      </c>
      <c r="AO2093" s="3">
        <v>9184.851558890472</v>
      </c>
      <c r="AP2093" s="3">
        <v>29700</v>
      </c>
      <c r="AQ2093" s="3">
        <v>2524.5</v>
      </c>
      <c r="AR2093" s="3">
        <f t="shared" si="451"/>
        <v>149466.42872230778</v>
      </c>
      <c r="AS2093" s="24">
        <f t="shared" si="446"/>
        <v>137757.0771634173</v>
      </c>
      <c r="AT2093" t="s">
        <v>632</v>
      </c>
      <c r="AU2093" t="s">
        <v>632</v>
      </c>
      <c r="AV2093" t="s">
        <v>633</v>
      </c>
      <c r="AW2093" t="s">
        <v>4850</v>
      </c>
      <c r="BE2093">
        <v>1</v>
      </c>
    </row>
    <row r="2094" spans="2:57" x14ac:dyDescent="0.2">
      <c r="C2094" t="s">
        <v>4803</v>
      </c>
      <c r="E2094" t="s">
        <v>1536</v>
      </c>
      <c r="F2094" t="s">
        <v>1537</v>
      </c>
      <c r="G2094" t="s">
        <v>1538</v>
      </c>
      <c r="J2094" t="s">
        <v>4708</v>
      </c>
      <c r="L2094" t="s">
        <v>4703</v>
      </c>
      <c r="M2094" t="s">
        <v>293</v>
      </c>
      <c r="N2094" t="s">
        <v>4668</v>
      </c>
      <c r="O2094" t="s">
        <v>98</v>
      </c>
      <c r="P2094" t="s">
        <v>4804</v>
      </c>
      <c r="Q2094">
        <v>28</v>
      </c>
      <c r="S2094" s="3">
        <v>64180.833333333343</v>
      </c>
      <c r="W2094" s="3">
        <v>1422.6161858974358</v>
      </c>
      <c r="X2094" s="3">
        <v>821.95601851851859</v>
      </c>
      <c r="Y2094" s="22">
        <v>147.95208333333335</v>
      </c>
      <c r="Z2094" s="32">
        <v>75</v>
      </c>
      <c r="AB2094" s="3">
        <v>6062.8021924244867</v>
      </c>
      <c r="AC2094" s="3">
        <v>4460.3751415326506</v>
      </c>
      <c r="AD2094" s="3">
        <f t="shared" si="448"/>
        <v>77171.53495503978</v>
      </c>
      <c r="AE2094" s="3">
        <v>5687.5</v>
      </c>
      <c r="AG2094" s="3">
        <f t="shared" si="449"/>
        <v>82859.03495503978</v>
      </c>
      <c r="AJ2094" s="3">
        <v>6107.1873780099913</v>
      </c>
      <c r="AK2094" t="s">
        <v>266</v>
      </c>
      <c r="AL2094" t="s">
        <v>267</v>
      </c>
      <c r="AM2094">
        <v>8.5000000000000006E-2</v>
      </c>
      <c r="AN2094" s="3">
        <f t="shared" si="450"/>
        <v>88966.222333049765</v>
      </c>
      <c r="AO2094" s="3">
        <v>7562.1288983092309</v>
      </c>
      <c r="AP2094" s="3">
        <v>29700</v>
      </c>
      <c r="AQ2094" s="3">
        <v>2524.5</v>
      </c>
      <c r="AR2094" s="3">
        <f t="shared" si="451"/>
        <v>128752.851231359</v>
      </c>
      <c r="AS2094" s="24">
        <f t="shared" si="446"/>
        <v>118666.22233304977</v>
      </c>
      <c r="AT2094" t="s">
        <v>134</v>
      </c>
      <c r="AU2094" t="s">
        <v>134</v>
      </c>
      <c r="AV2094" t="s">
        <v>135</v>
      </c>
      <c r="AW2094">
        <v>90373</v>
      </c>
      <c r="BE2094">
        <v>1</v>
      </c>
    </row>
    <row r="2095" spans="2:57" x14ac:dyDescent="0.2">
      <c r="B2095">
        <f>+COUNTIF(F2095:F5253,F2095)</f>
        <v>1</v>
      </c>
      <c r="C2095" t="s">
        <v>4803</v>
      </c>
      <c r="E2095" t="s">
        <v>1539</v>
      </c>
      <c r="F2095" t="s">
        <v>1540</v>
      </c>
      <c r="G2095" t="s">
        <v>1541</v>
      </c>
      <c r="J2095" t="s">
        <v>4697</v>
      </c>
      <c r="L2095" t="s">
        <v>4691</v>
      </c>
      <c r="M2095" t="s">
        <v>4444</v>
      </c>
      <c r="N2095" t="s">
        <v>4668</v>
      </c>
      <c r="O2095" t="s">
        <v>98</v>
      </c>
      <c r="P2095" t="s">
        <v>4804</v>
      </c>
      <c r="Q2095">
        <v>28</v>
      </c>
      <c r="S2095" s="3">
        <v>124786.16666666669</v>
      </c>
      <c r="W2095" s="3">
        <v>2879.4751602564102</v>
      </c>
      <c r="X2095" s="3">
        <v>1663.6967592592594</v>
      </c>
      <c r="Y2095" s="22">
        <v>299.46541666666667</v>
      </c>
      <c r="Z2095" s="32">
        <v>75</v>
      </c>
      <c r="AB2095" s="3">
        <v>12271.078854488087</v>
      </c>
      <c r="AC2095" s="3">
        <v>4460.3751415326506</v>
      </c>
      <c r="AD2095" s="3">
        <f t="shared" si="448"/>
        <v>146435.25799886975</v>
      </c>
      <c r="AE2095" s="3">
        <v>7046.666666666667</v>
      </c>
      <c r="AG2095" s="3">
        <f t="shared" si="449"/>
        <v>153481.92466553641</v>
      </c>
      <c r="AJ2095" s="3">
        <v>18123.592035816033</v>
      </c>
      <c r="AK2095" t="s">
        <v>538</v>
      </c>
      <c r="AL2095" t="s">
        <v>539</v>
      </c>
      <c r="AM2095">
        <v>0.1</v>
      </c>
      <c r="AN2095" s="3">
        <f t="shared" si="450"/>
        <v>171605.51670135243</v>
      </c>
      <c r="AO2095" s="3">
        <v>17160.551670135243</v>
      </c>
      <c r="AP2095" s="3">
        <v>29700</v>
      </c>
      <c r="AQ2095" s="3">
        <v>2970</v>
      </c>
      <c r="AR2095" s="3">
        <f t="shared" si="451"/>
        <v>221436.06837148766</v>
      </c>
      <c r="AS2095" s="24">
        <f t="shared" si="446"/>
        <v>201305.51670135243</v>
      </c>
      <c r="AT2095" t="s">
        <v>141</v>
      </c>
      <c r="AU2095" t="s">
        <v>141</v>
      </c>
      <c r="AV2095" t="s">
        <v>142</v>
      </c>
      <c r="AW2095">
        <v>1210</v>
      </c>
      <c r="BE2095">
        <v>1</v>
      </c>
    </row>
    <row r="2096" spans="2:57" x14ac:dyDescent="0.2">
      <c r="C2096" t="s">
        <v>4803</v>
      </c>
      <c r="E2096" t="s">
        <v>1542</v>
      </c>
      <c r="F2096" t="s">
        <v>1543</v>
      </c>
      <c r="G2096" t="s">
        <v>1544</v>
      </c>
      <c r="J2096" t="s">
        <v>4708</v>
      </c>
      <c r="L2096" t="s">
        <v>4703</v>
      </c>
      <c r="M2096" t="s">
        <v>293</v>
      </c>
      <c r="N2096" t="s">
        <v>4668</v>
      </c>
      <c r="O2096" t="s">
        <v>98</v>
      </c>
      <c r="P2096" t="s">
        <v>4804</v>
      </c>
      <c r="Q2096">
        <v>28</v>
      </c>
      <c r="S2096" s="3">
        <v>79211</v>
      </c>
      <c r="W2096" s="3">
        <v>1783.9182692307693</v>
      </c>
      <c r="X2096" s="3">
        <v>1030.7083333333333</v>
      </c>
      <c r="Y2096" s="22">
        <v>185.5275</v>
      </c>
      <c r="Z2096" s="32">
        <v>75</v>
      </c>
      <c r="AB2096" s="3">
        <v>7587.2107193470347</v>
      </c>
      <c r="AC2096" s="3">
        <v>4460.3751415326506</v>
      </c>
      <c r="AD2096" s="3">
        <f t="shared" si="448"/>
        <v>94333.739963443775</v>
      </c>
      <c r="AE2096" s="3">
        <v>5687.5</v>
      </c>
      <c r="AG2096" s="3">
        <f t="shared" si="449"/>
        <v>100021.23996344378</v>
      </c>
      <c r="AJ2096" s="3">
        <v>4292.2455565959208</v>
      </c>
      <c r="AK2096" t="s">
        <v>289</v>
      </c>
      <c r="AL2096" t="s">
        <v>290</v>
      </c>
      <c r="AM2096">
        <v>8.5000000000000006E-2</v>
      </c>
      <c r="AN2096" s="3">
        <f t="shared" si="450"/>
        <v>104313.4855200397</v>
      </c>
      <c r="AO2096" s="3">
        <v>8866.6462692033747</v>
      </c>
      <c r="AP2096" s="3">
        <v>29700</v>
      </c>
      <c r="AQ2096" s="3">
        <v>2524.5</v>
      </c>
      <c r="AR2096" s="3">
        <f t="shared" si="451"/>
        <v>145404.63178924308</v>
      </c>
      <c r="AS2096" s="24">
        <f t="shared" si="446"/>
        <v>134013.48552003969</v>
      </c>
      <c r="AT2096" t="s">
        <v>134</v>
      </c>
      <c r="AU2096" t="s">
        <v>134</v>
      </c>
      <c r="AV2096" t="s">
        <v>135</v>
      </c>
      <c r="AW2096">
        <v>90316</v>
      </c>
      <c r="BE2096">
        <v>1</v>
      </c>
    </row>
    <row r="2097" spans="3:57" x14ac:dyDescent="0.2">
      <c r="C2097" t="s">
        <v>4803</v>
      </c>
      <c r="E2097" t="s">
        <v>1545</v>
      </c>
      <c r="F2097" t="s">
        <v>1546</v>
      </c>
      <c r="G2097" t="s">
        <v>1547</v>
      </c>
      <c r="J2097" t="s">
        <v>4702</v>
      </c>
      <c r="L2097" t="s">
        <v>4691</v>
      </c>
      <c r="M2097" t="s">
        <v>4444</v>
      </c>
      <c r="N2097" t="s">
        <v>4668</v>
      </c>
      <c r="O2097" t="s">
        <v>98</v>
      </c>
      <c r="P2097" t="s">
        <v>4804</v>
      </c>
      <c r="Q2097">
        <v>28</v>
      </c>
      <c r="S2097" s="3">
        <v>65693.666666666672</v>
      </c>
      <c r="W2097" s="3">
        <v>1579.1746794871794</v>
      </c>
      <c r="X2097" s="3">
        <v>912.41203703703707</v>
      </c>
      <c r="Y2097" s="22">
        <v>164.23416666666668</v>
      </c>
      <c r="Z2097" s="32">
        <v>75</v>
      </c>
      <c r="AB2097" s="3">
        <v>0</v>
      </c>
      <c r="AC2097" s="3">
        <v>4460.3751415326506</v>
      </c>
      <c r="AD2097" s="3">
        <f t="shared" si="448"/>
        <v>72884.862691390197</v>
      </c>
      <c r="AE2097" s="3">
        <v>7046.666666666667</v>
      </c>
      <c r="AG2097" s="3">
        <f t="shared" si="449"/>
        <v>79931.529358056869</v>
      </c>
      <c r="AJ2097" s="3">
        <v>18123.592035816033</v>
      </c>
      <c r="AK2097" t="s">
        <v>538</v>
      </c>
      <c r="AL2097" t="s">
        <v>539</v>
      </c>
      <c r="AM2097">
        <v>0.1</v>
      </c>
      <c r="AN2097" s="3">
        <f t="shared" si="450"/>
        <v>98055.121393872905</v>
      </c>
      <c r="AO2097" s="3">
        <v>9805.5121393872905</v>
      </c>
      <c r="AP2097" s="3">
        <v>29700</v>
      </c>
      <c r="AQ2097" s="3">
        <v>2970</v>
      </c>
      <c r="AR2097" s="3">
        <f t="shared" si="451"/>
        <v>140530.6335332602</v>
      </c>
      <c r="AS2097" s="24">
        <f t="shared" si="446"/>
        <v>127755.12139387291</v>
      </c>
      <c r="AT2097" t="s">
        <v>134</v>
      </c>
      <c r="AU2097" t="s">
        <v>134</v>
      </c>
      <c r="AV2097" t="s">
        <v>135</v>
      </c>
      <c r="AW2097">
        <v>90292</v>
      </c>
      <c r="BE2097">
        <v>1</v>
      </c>
    </row>
    <row r="2098" spans="3:57" x14ac:dyDescent="0.2">
      <c r="C2098" t="s">
        <v>4803</v>
      </c>
      <c r="E2098" t="s">
        <v>1548</v>
      </c>
      <c r="F2098" t="s">
        <v>1549</v>
      </c>
      <c r="G2098" t="s">
        <v>1550</v>
      </c>
      <c r="J2098" t="s">
        <v>4708</v>
      </c>
      <c r="L2098" t="s">
        <v>4703</v>
      </c>
      <c r="M2098" t="s">
        <v>293</v>
      </c>
      <c r="N2098" t="s">
        <v>4668</v>
      </c>
      <c r="O2098" t="s">
        <v>98</v>
      </c>
      <c r="P2098" t="s">
        <v>4804</v>
      </c>
      <c r="Q2098">
        <v>28</v>
      </c>
      <c r="S2098" s="3">
        <v>80438.833333333328</v>
      </c>
      <c r="W2098" s="3">
        <v>1813.4334935897434</v>
      </c>
      <c r="X2098" s="3">
        <v>1047.7615740740741</v>
      </c>
      <c r="Y2098" s="22">
        <v>188.59708333333333</v>
      </c>
      <c r="Z2098" s="32">
        <v>75</v>
      </c>
      <c r="AB2098" s="3">
        <v>0</v>
      </c>
      <c r="AC2098" s="3">
        <v>4460.3751415326506</v>
      </c>
      <c r="AD2098" s="3">
        <f t="shared" si="448"/>
        <v>88024.000625863133</v>
      </c>
      <c r="AE2098" s="3">
        <v>5687.5</v>
      </c>
      <c r="AG2098" s="3">
        <f t="shared" si="449"/>
        <v>93711.500625863133</v>
      </c>
      <c r="AJ2098" s="3">
        <v>6107.1873780099913</v>
      </c>
      <c r="AK2098" t="s">
        <v>266</v>
      </c>
      <c r="AL2098" t="s">
        <v>267</v>
      </c>
      <c r="AM2098">
        <v>8.5000000000000006E-2</v>
      </c>
      <c r="AN2098" s="3">
        <f t="shared" si="450"/>
        <v>99818.688003873118</v>
      </c>
      <c r="AO2098" s="3">
        <v>8484.5884803292156</v>
      </c>
      <c r="AP2098" s="3">
        <v>29700</v>
      </c>
      <c r="AQ2098" s="3">
        <v>2524.5</v>
      </c>
      <c r="AR2098" s="3">
        <f t="shared" si="451"/>
        <v>140527.77648420233</v>
      </c>
      <c r="AS2098" s="24">
        <f t="shared" si="446"/>
        <v>129518.68800387312</v>
      </c>
      <c r="AT2098" t="s">
        <v>134</v>
      </c>
      <c r="AU2098" t="s">
        <v>134</v>
      </c>
      <c r="AV2098" t="s">
        <v>135</v>
      </c>
      <c r="AW2098">
        <v>90373</v>
      </c>
      <c r="BE2098">
        <v>1</v>
      </c>
    </row>
    <row r="2099" spans="3:57" x14ac:dyDescent="0.2">
      <c r="C2099" t="s">
        <v>4803</v>
      </c>
      <c r="E2099" t="s">
        <v>1551</v>
      </c>
      <c r="F2099" t="s">
        <v>1552</v>
      </c>
      <c r="G2099" t="s">
        <v>1553</v>
      </c>
      <c r="J2099" t="s">
        <v>4702</v>
      </c>
      <c r="L2099" t="s">
        <v>4667</v>
      </c>
      <c r="M2099" t="s">
        <v>3984</v>
      </c>
      <c r="N2099" t="s">
        <v>4668</v>
      </c>
      <c r="O2099" t="s">
        <v>98</v>
      </c>
      <c r="P2099" t="s">
        <v>4804</v>
      </c>
      <c r="Q2099">
        <v>28</v>
      </c>
      <c r="S2099" s="3">
        <v>63860</v>
      </c>
      <c r="W2099" s="3">
        <v>1535.096153846154</v>
      </c>
      <c r="X2099" s="3">
        <v>886.94444444444457</v>
      </c>
      <c r="Y2099" s="22">
        <v>159.65</v>
      </c>
      <c r="Z2099" s="32">
        <v>75</v>
      </c>
      <c r="AB2099" s="3">
        <v>0</v>
      </c>
      <c r="AC2099" s="3">
        <v>5460.3751415326506</v>
      </c>
      <c r="AD2099" s="3">
        <f t="shared" si="448"/>
        <v>71977.065739823243</v>
      </c>
      <c r="AE2099" s="3">
        <v>4154.166666666667</v>
      </c>
      <c r="AG2099" s="3">
        <f t="shared" si="449"/>
        <v>76131.232406489915</v>
      </c>
      <c r="AJ2099" s="3">
        <v>4671.4236268028844</v>
      </c>
      <c r="AK2099" t="s">
        <v>166</v>
      </c>
      <c r="AL2099" t="s">
        <v>165</v>
      </c>
      <c r="AM2099">
        <v>0.05</v>
      </c>
      <c r="AN2099" s="3">
        <f t="shared" si="450"/>
        <v>80802.656033292806</v>
      </c>
      <c r="AO2099" s="3">
        <v>4040.1328016646403</v>
      </c>
      <c r="AP2099" s="3">
        <v>29700</v>
      </c>
      <c r="AQ2099" s="3">
        <v>1485</v>
      </c>
      <c r="AR2099" s="3">
        <f t="shared" si="451"/>
        <v>116027.78883495745</v>
      </c>
      <c r="AS2099" s="24">
        <f t="shared" si="446"/>
        <v>110502.65603329281</v>
      </c>
      <c r="AT2099" t="s">
        <v>225</v>
      </c>
      <c r="AU2099" t="s">
        <v>225</v>
      </c>
      <c r="AV2099" t="s">
        <v>156</v>
      </c>
      <c r="AW2099" t="s">
        <v>4895</v>
      </c>
      <c r="BE2099">
        <v>1</v>
      </c>
    </row>
    <row r="2100" spans="3:57" x14ac:dyDescent="0.2">
      <c r="C2100" t="s">
        <v>4803</v>
      </c>
      <c r="E2100" t="s">
        <v>1554</v>
      </c>
      <c r="F2100" t="s">
        <v>1555</v>
      </c>
      <c r="G2100" t="s">
        <v>1556</v>
      </c>
      <c r="J2100" t="s">
        <v>4708</v>
      </c>
      <c r="L2100" t="s">
        <v>4703</v>
      </c>
      <c r="M2100" t="s">
        <v>293</v>
      </c>
      <c r="N2100" t="s">
        <v>4668</v>
      </c>
      <c r="O2100" t="s">
        <v>98</v>
      </c>
      <c r="P2100" t="s">
        <v>4804</v>
      </c>
      <c r="Q2100">
        <v>28</v>
      </c>
      <c r="S2100" s="3">
        <v>82756.416666666672</v>
      </c>
      <c r="W2100" s="3">
        <v>1869.1466346153845</v>
      </c>
      <c r="X2100" s="3">
        <v>1079.9513888888889</v>
      </c>
      <c r="Y2100" s="22">
        <v>194.39125000000001</v>
      </c>
      <c r="Z2100" s="32">
        <v>75</v>
      </c>
      <c r="AB2100" s="3">
        <v>1594.0723574539543</v>
      </c>
      <c r="AC2100" s="3">
        <v>4460.3751415326506</v>
      </c>
      <c r="AD2100" s="3">
        <f t="shared" si="448"/>
        <v>92029.353439157567</v>
      </c>
      <c r="AE2100" s="3">
        <v>5687.5</v>
      </c>
      <c r="AG2100" s="3">
        <f t="shared" si="449"/>
        <v>97716.853439157567</v>
      </c>
      <c r="AJ2100" s="3">
        <v>6107.1873780099913</v>
      </c>
      <c r="AK2100" t="s">
        <v>266</v>
      </c>
      <c r="AL2100" t="s">
        <v>267</v>
      </c>
      <c r="AM2100">
        <v>8.5000000000000006E-2</v>
      </c>
      <c r="AN2100" s="3">
        <f t="shared" si="450"/>
        <v>103824.04081716755</v>
      </c>
      <c r="AO2100" s="3">
        <v>8825.0434694592423</v>
      </c>
      <c r="AP2100" s="3">
        <v>29700</v>
      </c>
      <c r="AQ2100" s="3">
        <v>2524.5</v>
      </c>
      <c r="AR2100" s="3">
        <f t="shared" si="451"/>
        <v>144873.58428662678</v>
      </c>
      <c r="AS2100" s="24">
        <f t="shared" si="446"/>
        <v>133524.04081716755</v>
      </c>
      <c r="AT2100" t="s">
        <v>134</v>
      </c>
      <c r="AU2100" t="s">
        <v>134</v>
      </c>
      <c r="AV2100" t="s">
        <v>135</v>
      </c>
      <c r="AW2100">
        <v>90023</v>
      </c>
      <c r="BE2100">
        <v>1</v>
      </c>
    </row>
    <row r="2101" spans="3:57" x14ac:dyDescent="0.2">
      <c r="C2101" t="s">
        <v>4803</v>
      </c>
      <c r="E2101" t="s">
        <v>1557</v>
      </c>
      <c r="F2101" t="s">
        <v>1558</v>
      </c>
      <c r="G2101" t="s">
        <v>1559</v>
      </c>
      <c r="J2101" t="s">
        <v>4778</v>
      </c>
      <c r="L2101" t="s">
        <v>4667</v>
      </c>
      <c r="M2101" t="s">
        <v>3984</v>
      </c>
      <c r="N2101" t="s">
        <v>4668</v>
      </c>
      <c r="O2101" t="s">
        <v>98</v>
      </c>
      <c r="P2101" t="s">
        <v>4804</v>
      </c>
      <c r="Q2101">
        <v>28</v>
      </c>
      <c r="S2101" s="3">
        <v>48912.333333333336</v>
      </c>
      <c r="W2101" s="3">
        <v>1081.7788461538462</v>
      </c>
      <c r="X2101" s="3">
        <v>625.02777777777783</v>
      </c>
      <c r="Y2101" s="22">
        <v>112.505</v>
      </c>
      <c r="Z2101" s="32">
        <v>75</v>
      </c>
      <c r="AB2101" s="3">
        <v>0</v>
      </c>
      <c r="AC2101" s="3">
        <v>4460.3751415326506</v>
      </c>
      <c r="AD2101" s="3">
        <f t="shared" si="448"/>
        <v>55267.020098797606</v>
      </c>
      <c r="AE2101" s="3">
        <v>4154.166666666667</v>
      </c>
      <c r="AG2101" s="3">
        <f t="shared" si="449"/>
        <v>59421.18676546427</v>
      </c>
      <c r="AM2101">
        <v>0.05</v>
      </c>
      <c r="AN2101" s="3">
        <f t="shared" si="450"/>
        <v>59421.18676546427</v>
      </c>
      <c r="AO2101" s="3">
        <v>2971.0593382732136</v>
      </c>
      <c r="AP2101" s="3">
        <v>29700</v>
      </c>
      <c r="AQ2101" s="3">
        <v>1485</v>
      </c>
      <c r="AR2101" s="3">
        <f t="shared" si="451"/>
        <v>93577.246103737474</v>
      </c>
      <c r="AS2101" s="24">
        <f t="shared" si="446"/>
        <v>89121.18676546427</v>
      </c>
      <c r="AT2101" t="s">
        <v>134</v>
      </c>
      <c r="AU2101" t="s">
        <v>134</v>
      </c>
      <c r="AV2101" t="s">
        <v>135</v>
      </c>
      <c r="AW2101">
        <v>38542</v>
      </c>
      <c r="BE2101">
        <v>1</v>
      </c>
    </row>
    <row r="2102" spans="3:57" x14ac:dyDescent="0.2">
      <c r="C2102" t="s">
        <v>4803</v>
      </c>
      <c r="E2102" t="s">
        <v>1560</v>
      </c>
      <c r="F2102" t="s">
        <v>1561</v>
      </c>
      <c r="G2102" t="s">
        <v>1562</v>
      </c>
      <c r="J2102" t="s">
        <v>4702</v>
      </c>
      <c r="L2102" t="s">
        <v>4691</v>
      </c>
      <c r="M2102" t="s">
        <v>4444</v>
      </c>
      <c r="N2102" t="s">
        <v>4668</v>
      </c>
      <c r="O2102" t="s">
        <v>98</v>
      </c>
      <c r="P2102" t="s">
        <v>4804</v>
      </c>
      <c r="Q2102">
        <v>28</v>
      </c>
      <c r="S2102" s="3">
        <v>100000</v>
      </c>
      <c r="W2102" s="3">
        <v>2403.8461538461538</v>
      </c>
      <c r="X2102" s="3">
        <v>1388.8888888888891</v>
      </c>
      <c r="Y2102" s="22">
        <v>250</v>
      </c>
      <c r="Z2102" s="32">
        <v>75</v>
      </c>
      <c r="AB2102" s="3">
        <v>0</v>
      </c>
      <c r="AC2102" s="3">
        <v>5460.3751415326506</v>
      </c>
      <c r="AD2102" s="3">
        <f t="shared" si="448"/>
        <v>109578.1101842677</v>
      </c>
      <c r="AE2102" s="3">
        <v>7046.666666666667</v>
      </c>
      <c r="AG2102" s="3">
        <f t="shared" si="449"/>
        <v>116624.77685093437</v>
      </c>
      <c r="AJ2102" s="3">
        <v>18123.592035816033</v>
      </c>
      <c r="AK2102" t="s">
        <v>538</v>
      </c>
      <c r="AL2102" t="s">
        <v>539</v>
      </c>
      <c r="AM2102">
        <v>0.1</v>
      </c>
      <c r="AN2102" s="3">
        <f t="shared" si="450"/>
        <v>134748.3688867504</v>
      </c>
      <c r="AO2102" s="3">
        <v>13474.83688867504</v>
      </c>
      <c r="AP2102" s="3">
        <v>29700</v>
      </c>
      <c r="AQ2102" s="3">
        <v>2970</v>
      </c>
      <c r="AR2102" s="3">
        <f t="shared" si="451"/>
        <v>180893.20577542542</v>
      </c>
      <c r="AS2102" s="24">
        <f t="shared" si="446"/>
        <v>164448.3688867504</v>
      </c>
      <c r="AT2102" t="s">
        <v>4896</v>
      </c>
      <c r="AU2102" t="s">
        <v>1283</v>
      </c>
      <c r="AV2102" t="s">
        <v>1284</v>
      </c>
      <c r="AW2102">
        <v>904</v>
      </c>
      <c r="BE2102">
        <v>1</v>
      </c>
    </row>
    <row r="2103" spans="3:57" x14ac:dyDescent="0.2">
      <c r="C2103" t="s">
        <v>4803</v>
      </c>
      <c r="E2103" t="s">
        <v>1563</v>
      </c>
      <c r="F2103" t="s">
        <v>1564</v>
      </c>
      <c r="G2103" t="s">
        <v>1565</v>
      </c>
      <c r="J2103" t="s">
        <v>4708</v>
      </c>
      <c r="L2103" t="s">
        <v>4703</v>
      </c>
      <c r="M2103" t="s">
        <v>293</v>
      </c>
      <c r="N2103" t="s">
        <v>4668</v>
      </c>
      <c r="O2103" t="s">
        <v>98</v>
      </c>
      <c r="P2103" t="s">
        <v>4804</v>
      </c>
      <c r="Q2103">
        <v>28</v>
      </c>
      <c r="S2103" s="3">
        <v>84712.833333333328</v>
      </c>
      <c r="W2103" s="3">
        <v>1916.1738782051279</v>
      </c>
      <c r="X2103" s="3">
        <v>1107.1226851851852</v>
      </c>
      <c r="Y2103" s="22">
        <v>199.28208333333333</v>
      </c>
      <c r="Z2103" s="32">
        <v>75</v>
      </c>
      <c r="AB2103" s="3">
        <v>0</v>
      </c>
      <c r="AC2103" s="3">
        <v>4460.3751415326506</v>
      </c>
      <c r="AD2103" s="3">
        <f t="shared" si="448"/>
        <v>92470.78712158963</v>
      </c>
      <c r="AE2103" s="3">
        <v>5687.5</v>
      </c>
      <c r="AG2103" s="3">
        <f t="shared" si="449"/>
        <v>98158.28712158963</v>
      </c>
      <c r="AJ2103" s="3">
        <v>8123.3279313761932</v>
      </c>
      <c r="AK2103" t="s">
        <v>523</v>
      </c>
      <c r="AL2103" t="s">
        <v>524</v>
      </c>
      <c r="AM2103">
        <v>8.5000000000000006E-2</v>
      </c>
      <c r="AN2103" s="3">
        <f t="shared" si="450"/>
        <v>106281.61505296582</v>
      </c>
      <c r="AO2103" s="3">
        <v>9033.9372795020954</v>
      </c>
      <c r="AP2103" s="3">
        <v>29700</v>
      </c>
      <c r="AQ2103" s="3">
        <v>2524.5</v>
      </c>
      <c r="AR2103" s="3">
        <f t="shared" si="451"/>
        <v>147540.05233246792</v>
      </c>
      <c r="AS2103" s="24">
        <f t="shared" si="446"/>
        <v>135981.61505296582</v>
      </c>
      <c r="AT2103" t="s">
        <v>134</v>
      </c>
      <c r="AU2103" t="s">
        <v>134</v>
      </c>
      <c r="AV2103" t="s">
        <v>135</v>
      </c>
      <c r="AW2103">
        <v>35866</v>
      </c>
      <c r="BE2103">
        <v>1</v>
      </c>
    </row>
    <row r="2104" spans="3:57" x14ac:dyDescent="0.2">
      <c r="C2104" t="s">
        <v>4803</v>
      </c>
      <c r="E2104" t="s">
        <v>1566</v>
      </c>
      <c r="F2104" t="s">
        <v>1567</v>
      </c>
      <c r="G2104" t="s">
        <v>1568</v>
      </c>
      <c r="J2104" t="s">
        <v>4702</v>
      </c>
      <c r="L2104" t="s">
        <v>4703</v>
      </c>
      <c r="M2104" t="s">
        <v>293</v>
      </c>
      <c r="N2104" t="s">
        <v>4668</v>
      </c>
      <c r="O2104" t="s">
        <v>98</v>
      </c>
      <c r="P2104" t="s">
        <v>4804</v>
      </c>
      <c r="Q2104">
        <v>28</v>
      </c>
      <c r="S2104" s="3">
        <v>71619.25</v>
      </c>
      <c r="U2104" s="3">
        <v>7161.9250000000002</v>
      </c>
      <c r="W2104" s="3">
        <v>1721.6185897435898</v>
      </c>
      <c r="X2104" s="3">
        <v>994.71296296296293</v>
      </c>
      <c r="Y2104" s="22">
        <v>179.04833333333332</v>
      </c>
      <c r="Z2104" s="32">
        <v>75</v>
      </c>
      <c r="AB2104" s="3">
        <v>5737.0213378805556</v>
      </c>
      <c r="AC2104" s="3">
        <v>4460.3751415326506</v>
      </c>
      <c r="AD2104" s="3">
        <f t="shared" si="448"/>
        <v>91948.951365453104</v>
      </c>
      <c r="AE2104" s="3">
        <v>5687.5</v>
      </c>
      <c r="AG2104" s="3">
        <f t="shared" si="449"/>
        <v>97636.451365453104</v>
      </c>
      <c r="AJ2104" s="3">
        <v>18525.414448346986</v>
      </c>
      <c r="AK2104" t="s">
        <v>361</v>
      </c>
      <c r="AL2104" t="s">
        <v>362</v>
      </c>
      <c r="AM2104">
        <v>8.5000000000000006E-2</v>
      </c>
      <c r="AN2104" s="3">
        <f t="shared" si="450"/>
        <v>116161.86581380009</v>
      </c>
      <c r="AO2104" s="3">
        <v>9873.7585941730085</v>
      </c>
      <c r="AP2104" s="3">
        <v>29700</v>
      </c>
      <c r="AQ2104" s="3">
        <v>2524.5</v>
      </c>
      <c r="AR2104" s="3">
        <f t="shared" si="451"/>
        <v>158260.12440797308</v>
      </c>
      <c r="AS2104" s="24">
        <f t="shared" si="446"/>
        <v>145861.86581380008</v>
      </c>
      <c r="AT2104" t="s">
        <v>4725</v>
      </c>
      <c r="AU2104" t="s">
        <v>174</v>
      </c>
      <c r="AV2104" t="s">
        <v>174</v>
      </c>
      <c r="AW2104" t="s">
        <v>4693</v>
      </c>
      <c r="BE2104">
        <v>1</v>
      </c>
    </row>
    <row r="2105" spans="3:57" x14ac:dyDescent="0.2">
      <c r="C2105" t="s">
        <v>4803</v>
      </c>
      <c r="E2105" t="s">
        <v>1569</v>
      </c>
      <c r="F2105" t="s">
        <v>1570</v>
      </c>
      <c r="G2105" t="s">
        <v>1571</v>
      </c>
      <c r="J2105" t="s">
        <v>4678</v>
      </c>
      <c r="L2105" t="s">
        <v>4703</v>
      </c>
      <c r="M2105" t="s">
        <v>293</v>
      </c>
      <c r="N2105" t="s">
        <v>4668</v>
      </c>
      <c r="O2105" t="s">
        <v>98</v>
      </c>
      <c r="P2105" t="s">
        <v>4804</v>
      </c>
      <c r="Q2105">
        <v>28</v>
      </c>
      <c r="S2105" s="3">
        <v>207066.91666666666</v>
      </c>
      <c r="W2105" s="3">
        <v>4857.3798076923076</v>
      </c>
      <c r="X2105" s="3">
        <v>2806.4861111111113</v>
      </c>
      <c r="Y2105" s="22">
        <v>505.16750000000002</v>
      </c>
      <c r="Z2105" s="32">
        <v>75</v>
      </c>
      <c r="AB2105" s="3">
        <v>0</v>
      </c>
      <c r="AC2105" s="3">
        <v>4460.3751415326506</v>
      </c>
      <c r="AD2105" s="3">
        <f t="shared" si="448"/>
        <v>219771.32522700276</v>
      </c>
      <c r="AE2105" s="3">
        <v>5687.5</v>
      </c>
      <c r="AG2105" s="3">
        <f t="shared" si="449"/>
        <v>225458.82522700276</v>
      </c>
      <c r="AJ2105" s="3">
        <v>28163.84865133233</v>
      </c>
      <c r="AK2105" t="s">
        <v>529</v>
      </c>
      <c r="AL2105" t="s">
        <v>530</v>
      </c>
      <c r="AM2105">
        <v>8.5000000000000006E-2</v>
      </c>
      <c r="AN2105" s="3">
        <f t="shared" si="450"/>
        <v>253622.6738783351</v>
      </c>
      <c r="AO2105" s="3">
        <v>21557.927279658485</v>
      </c>
      <c r="AP2105" s="3">
        <v>29700</v>
      </c>
      <c r="AQ2105" s="3">
        <v>2524.5</v>
      </c>
      <c r="AR2105" s="3">
        <f t="shared" si="451"/>
        <v>307405.1011579936</v>
      </c>
      <c r="AS2105" s="24">
        <f t="shared" si="446"/>
        <v>283322.6738783351</v>
      </c>
      <c r="AT2105" t="s">
        <v>134</v>
      </c>
      <c r="AU2105" t="s">
        <v>134</v>
      </c>
      <c r="AV2105" t="s">
        <v>135</v>
      </c>
      <c r="AW2105">
        <v>90030</v>
      </c>
      <c r="BE2105">
        <v>1</v>
      </c>
    </row>
    <row r="2106" spans="3:57" x14ac:dyDescent="0.2">
      <c r="C2106" t="s">
        <v>4803</v>
      </c>
      <c r="E2106" t="s">
        <v>4897</v>
      </c>
      <c r="F2106" t="s">
        <v>4898</v>
      </c>
      <c r="G2106" t="s">
        <v>4899</v>
      </c>
      <c r="J2106" t="s">
        <v>151</v>
      </c>
      <c r="L2106" t="s">
        <v>4683</v>
      </c>
      <c r="M2106" t="s">
        <v>2923</v>
      </c>
      <c r="N2106" t="s">
        <v>4668</v>
      </c>
      <c r="O2106" t="s">
        <v>98</v>
      </c>
      <c r="P2106" t="s">
        <v>4814</v>
      </c>
      <c r="Q2106">
        <v>0</v>
      </c>
      <c r="S2106" s="3">
        <v>0</v>
      </c>
      <c r="U2106" s="3">
        <v>0</v>
      </c>
      <c r="W2106" s="3">
        <v>0</v>
      </c>
      <c r="X2106" s="3">
        <v>0</v>
      </c>
      <c r="Y2106" s="22">
        <v>0</v>
      </c>
      <c r="Z2106" s="32">
        <v>0</v>
      </c>
      <c r="AC2106" s="3">
        <v>0</v>
      </c>
      <c r="AD2106" s="3">
        <f t="shared" si="448"/>
        <v>0</v>
      </c>
      <c r="AE2106" s="3">
        <v>0</v>
      </c>
      <c r="AG2106" s="3">
        <f t="shared" si="449"/>
        <v>0</v>
      </c>
      <c r="AM2106">
        <v>0</v>
      </c>
      <c r="AN2106" s="3">
        <f t="shared" si="450"/>
        <v>0</v>
      </c>
      <c r="AO2106" s="3">
        <v>0</v>
      </c>
      <c r="AP2106" s="3">
        <v>0</v>
      </c>
      <c r="AQ2106" s="3">
        <v>0</v>
      </c>
      <c r="AR2106" s="3">
        <f t="shared" si="451"/>
        <v>0</v>
      </c>
      <c r="AS2106" s="24">
        <f t="shared" si="446"/>
        <v>0</v>
      </c>
      <c r="AT2106" t="s">
        <v>4725</v>
      </c>
      <c r="AU2106" t="s">
        <v>174</v>
      </c>
      <c r="AV2106" t="s">
        <v>174</v>
      </c>
      <c r="AW2106" t="s">
        <v>4693</v>
      </c>
      <c r="BE2106">
        <v>0</v>
      </c>
    </row>
    <row r="2107" spans="3:57" x14ac:dyDescent="0.2">
      <c r="C2107" t="s">
        <v>4803</v>
      </c>
      <c r="E2107" t="s">
        <v>1572</v>
      </c>
      <c r="F2107" t="s">
        <v>1573</v>
      </c>
      <c r="G2107" t="s">
        <v>1574</v>
      </c>
      <c r="J2107" t="s">
        <v>4778</v>
      </c>
      <c r="L2107" t="s">
        <v>4667</v>
      </c>
      <c r="M2107" t="s">
        <v>3984</v>
      </c>
      <c r="N2107" t="s">
        <v>4668</v>
      </c>
      <c r="O2107" t="s">
        <v>98</v>
      </c>
      <c r="P2107" t="s">
        <v>4804</v>
      </c>
      <c r="Q2107">
        <v>28</v>
      </c>
      <c r="S2107" s="3">
        <v>47200.5</v>
      </c>
      <c r="W2107" s="3">
        <v>1134.6274038461538</v>
      </c>
      <c r="X2107" s="3">
        <v>655.5625</v>
      </c>
      <c r="Y2107" s="22">
        <v>118.00125</v>
      </c>
      <c r="Z2107" s="32">
        <v>75</v>
      </c>
      <c r="AB2107" s="3">
        <v>2048.9361921001982</v>
      </c>
      <c r="AC2107" s="3">
        <v>4460.3751415326506</v>
      </c>
      <c r="AD2107" s="3">
        <f t="shared" si="448"/>
        <v>55693.002487479003</v>
      </c>
      <c r="AE2107" s="3">
        <v>4154.166666666667</v>
      </c>
      <c r="AG2107" s="3">
        <f t="shared" si="449"/>
        <v>59847.169154145668</v>
      </c>
      <c r="AJ2107" s="3">
        <v>4671.4236268028844</v>
      </c>
      <c r="AK2107" t="s">
        <v>166</v>
      </c>
      <c r="AL2107" t="s">
        <v>165</v>
      </c>
      <c r="AM2107">
        <v>0.05</v>
      </c>
      <c r="AN2107" s="3">
        <f t="shared" si="450"/>
        <v>64518.592780948551</v>
      </c>
      <c r="AO2107" s="3">
        <v>3225.9296390474278</v>
      </c>
      <c r="AP2107" s="3">
        <v>29700</v>
      </c>
      <c r="AQ2107" s="3">
        <v>1485</v>
      </c>
      <c r="AR2107" s="3">
        <f t="shared" si="451"/>
        <v>98929.522419995978</v>
      </c>
      <c r="AS2107" s="24">
        <f t="shared" si="446"/>
        <v>94218.592780948558</v>
      </c>
      <c r="AT2107" t="s">
        <v>225</v>
      </c>
      <c r="AU2107" t="s">
        <v>225</v>
      </c>
      <c r="AV2107" t="s">
        <v>156</v>
      </c>
      <c r="AW2107" t="s">
        <v>4825</v>
      </c>
      <c r="BE2107">
        <v>1</v>
      </c>
    </row>
    <row r="2108" spans="3:57" x14ac:dyDescent="0.2">
      <c r="C2108" t="s">
        <v>4803</v>
      </c>
      <c r="E2108" t="s">
        <v>1575</v>
      </c>
      <c r="F2108" t="s">
        <v>1576</v>
      </c>
      <c r="G2108" t="s">
        <v>1577</v>
      </c>
      <c r="J2108" t="s">
        <v>4708</v>
      </c>
      <c r="L2108" t="s">
        <v>4667</v>
      </c>
      <c r="M2108" t="s">
        <v>3984</v>
      </c>
      <c r="N2108" t="s">
        <v>4668</v>
      </c>
      <c r="O2108" t="s">
        <v>98</v>
      </c>
      <c r="P2108" t="s">
        <v>4804</v>
      </c>
      <c r="Q2108">
        <v>28</v>
      </c>
      <c r="S2108" s="3">
        <v>62241.833333333343</v>
      </c>
      <c r="W2108" s="3">
        <v>1496.1979166666667</v>
      </c>
      <c r="X2108" s="3">
        <v>864.46990740740739</v>
      </c>
      <c r="Y2108" s="22">
        <v>155.60458333333335</v>
      </c>
      <c r="Z2108" s="32">
        <v>75</v>
      </c>
      <c r="AB2108" s="3">
        <v>0</v>
      </c>
      <c r="AC2108" s="3">
        <v>4460.3751415326506</v>
      </c>
      <c r="AD2108" s="3">
        <f t="shared" si="448"/>
        <v>69293.480882273405</v>
      </c>
      <c r="AE2108" s="3">
        <v>4154.166666666667</v>
      </c>
      <c r="AG2108" s="3">
        <f t="shared" si="449"/>
        <v>73447.647548940076</v>
      </c>
      <c r="AJ2108" s="3">
        <v>4671.4236268028844</v>
      </c>
      <c r="AK2108" t="s">
        <v>166</v>
      </c>
      <c r="AL2108" t="s">
        <v>165</v>
      </c>
      <c r="AM2108">
        <v>0.05</v>
      </c>
      <c r="AN2108" s="3">
        <f t="shared" si="450"/>
        <v>78119.071175742967</v>
      </c>
      <c r="AO2108" s="3">
        <v>3905.9535587871487</v>
      </c>
      <c r="AP2108" s="3">
        <v>29700</v>
      </c>
      <c r="AQ2108" s="3">
        <v>1485</v>
      </c>
      <c r="AR2108" s="3">
        <f t="shared" si="451"/>
        <v>113210.02473453012</v>
      </c>
      <c r="AS2108" s="24">
        <f t="shared" si="446"/>
        <v>107819.07117574297</v>
      </c>
      <c r="AT2108" t="s">
        <v>225</v>
      </c>
      <c r="AU2108" t="s">
        <v>225</v>
      </c>
      <c r="AV2108" t="s">
        <v>156</v>
      </c>
      <c r="AW2108" t="s">
        <v>4848</v>
      </c>
      <c r="BE2108">
        <v>1</v>
      </c>
    </row>
    <row r="2109" spans="3:57" x14ac:dyDescent="0.2">
      <c r="C2109" t="s">
        <v>4803</v>
      </c>
      <c r="E2109" t="s">
        <v>1578</v>
      </c>
      <c r="F2109" t="s">
        <v>1579</v>
      </c>
      <c r="G2109" t="s">
        <v>1580</v>
      </c>
      <c r="J2109" t="s">
        <v>4702</v>
      </c>
      <c r="L2109" t="s">
        <v>4703</v>
      </c>
      <c r="M2109" t="s">
        <v>293</v>
      </c>
      <c r="N2109" t="s">
        <v>4668</v>
      </c>
      <c r="O2109" t="s">
        <v>98</v>
      </c>
      <c r="P2109" t="s">
        <v>4804</v>
      </c>
      <c r="Q2109">
        <v>28</v>
      </c>
      <c r="S2109" s="3">
        <v>66855.583333333328</v>
      </c>
      <c r="W2109" s="3">
        <v>1486.9150641025642</v>
      </c>
      <c r="X2109" s="3">
        <v>859.10648148148152</v>
      </c>
      <c r="Y2109" s="22">
        <v>154.63916666666665</v>
      </c>
      <c r="Z2109" s="32">
        <v>75</v>
      </c>
      <c r="AB2109" s="3">
        <v>0</v>
      </c>
      <c r="AC2109" s="3">
        <v>4460.3751415326506</v>
      </c>
      <c r="AD2109" s="3">
        <f t="shared" si="448"/>
        <v>73891.619187116681</v>
      </c>
      <c r="AE2109" s="3">
        <v>5687.5</v>
      </c>
      <c r="AG2109" s="3">
        <f t="shared" si="449"/>
        <v>79579.119187116681</v>
      </c>
      <c r="AJ2109" s="3">
        <v>6107.1873780099913</v>
      </c>
      <c r="AK2109" t="s">
        <v>266</v>
      </c>
      <c r="AL2109" t="s">
        <v>267</v>
      </c>
      <c r="AM2109">
        <v>8.5000000000000006E-2</v>
      </c>
      <c r="AN2109" s="3">
        <f t="shared" si="450"/>
        <v>85686.306565126666</v>
      </c>
      <c r="AO2109" s="3">
        <v>7283.3360580357676</v>
      </c>
      <c r="AP2109" s="3">
        <v>29700</v>
      </c>
      <c r="AQ2109" s="3">
        <v>2524.5</v>
      </c>
      <c r="AR2109" s="3">
        <f t="shared" si="451"/>
        <v>125194.14262316244</v>
      </c>
      <c r="AS2109" s="24">
        <f t="shared" si="446"/>
        <v>115386.30656512667</v>
      </c>
      <c r="AT2109" t="s">
        <v>134</v>
      </c>
      <c r="AU2109" t="s">
        <v>134</v>
      </c>
      <c r="AV2109" t="s">
        <v>135</v>
      </c>
      <c r="AW2109">
        <v>90129</v>
      </c>
      <c r="BE2109">
        <v>1</v>
      </c>
    </row>
    <row r="2110" spans="3:57" x14ac:dyDescent="0.2">
      <c r="C2110" t="s">
        <v>4803</v>
      </c>
      <c r="E2110" t="s">
        <v>1581</v>
      </c>
      <c r="F2110" t="s">
        <v>1582</v>
      </c>
      <c r="G2110" t="s">
        <v>1583</v>
      </c>
      <c r="J2110" t="s">
        <v>4702</v>
      </c>
      <c r="L2110" t="s">
        <v>4703</v>
      </c>
      <c r="M2110" t="s">
        <v>293</v>
      </c>
      <c r="N2110" t="s">
        <v>4668</v>
      </c>
      <c r="O2110" t="s">
        <v>98</v>
      </c>
      <c r="P2110" t="s">
        <v>4804</v>
      </c>
      <c r="Q2110">
        <v>28</v>
      </c>
      <c r="S2110" s="3">
        <v>75790.5</v>
      </c>
      <c r="W2110" s="3">
        <v>1701.6947115384617</v>
      </c>
      <c r="X2110" s="3">
        <v>983.20138888888891</v>
      </c>
      <c r="Y2110" s="22">
        <v>176.97624999999999</v>
      </c>
      <c r="Z2110" s="32">
        <v>75</v>
      </c>
      <c r="AB2110" s="3">
        <v>0</v>
      </c>
      <c r="AC2110" s="3">
        <v>4460.3751415326506</v>
      </c>
      <c r="AD2110" s="3">
        <f t="shared" si="448"/>
        <v>83187.747491960021</v>
      </c>
      <c r="AE2110" s="3">
        <v>5687.5</v>
      </c>
      <c r="AG2110" s="3">
        <f t="shared" si="449"/>
        <v>88875.247491960021</v>
      </c>
      <c r="AJ2110" s="3">
        <v>8123.3279313761932</v>
      </c>
      <c r="AK2110" t="s">
        <v>523</v>
      </c>
      <c r="AL2110" t="s">
        <v>524</v>
      </c>
      <c r="AM2110">
        <v>8.5000000000000006E-2</v>
      </c>
      <c r="AN2110" s="3">
        <f t="shared" si="450"/>
        <v>96998.575423336209</v>
      </c>
      <c r="AO2110" s="3">
        <v>8244.878910983578</v>
      </c>
      <c r="AP2110" s="3">
        <v>29700</v>
      </c>
      <c r="AQ2110" s="3">
        <v>2524.5</v>
      </c>
      <c r="AR2110" s="3">
        <f t="shared" si="451"/>
        <v>137467.9543343198</v>
      </c>
      <c r="AS2110" s="24">
        <f t="shared" si="446"/>
        <v>126698.57542333621</v>
      </c>
      <c r="AT2110" t="s">
        <v>134</v>
      </c>
      <c r="AU2110" t="s">
        <v>134</v>
      </c>
      <c r="AV2110" t="s">
        <v>135</v>
      </c>
      <c r="AW2110">
        <v>35802</v>
      </c>
      <c r="BE2110">
        <v>1</v>
      </c>
    </row>
    <row r="2111" spans="3:57" x14ac:dyDescent="0.2">
      <c r="C2111" t="s">
        <v>4803</v>
      </c>
      <c r="E2111" t="s">
        <v>1584</v>
      </c>
      <c r="F2111" t="s">
        <v>1585</v>
      </c>
      <c r="G2111" t="s">
        <v>1586</v>
      </c>
      <c r="J2111" t="s">
        <v>4708</v>
      </c>
      <c r="L2111" t="s">
        <v>4703</v>
      </c>
      <c r="M2111" t="s">
        <v>293</v>
      </c>
      <c r="N2111" t="s">
        <v>4668</v>
      </c>
      <c r="O2111" t="s">
        <v>98</v>
      </c>
      <c r="P2111" t="s">
        <v>4804</v>
      </c>
      <c r="Q2111">
        <v>28</v>
      </c>
      <c r="S2111" s="3">
        <v>77249.666666666672</v>
      </c>
      <c r="W2111" s="3">
        <v>1736.7708333333333</v>
      </c>
      <c r="X2111" s="3">
        <v>1003.4675925925927</v>
      </c>
      <c r="Y2111" s="22">
        <v>180.6241666666667</v>
      </c>
      <c r="Z2111" s="32">
        <v>75</v>
      </c>
      <c r="AB2111" s="3">
        <v>0</v>
      </c>
      <c r="AC2111" s="3">
        <v>4460.3751415326506</v>
      </c>
      <c r="AD2111" s="3">
        <f t="shared" si="448"/>
        <v>84705.904400791915</v>
      </c>
      <c r="AE2111" s="3">
        <v>5687.5</v>
      </c>
      <c r="AG2111" s="3">
        <f t="shared" si="449"/>
        <v>90393.404400791915</v>
      </c>
      <c r="AJ2111" s="3">
        <v>18525.414448346986</v>
      </c>
      <c r="AK2111" t="s">
        <v>361</v>
      </c>
      <c r="AL2111" t="s">
        <v>362</v>
      </c>
      <c r="AM2111">
        <v>8.5000000000000006E-2</v>
      </c>
      <c r="AN2111" s="3">
        <f t="shared" si="450"/>
        <v>108918.8188491389</v>
      </c>
      <c r="AO2111" s="3">
        <v>9258.0996021768078</v>
      </c>
      <c r="AP2111" s="3">
        <v>29700</v>
      </c>
      <c r="AQ2111" s="3">
        <v>2524.5</v>
      </c>
      <c r="AR2111" s="3">
        <f t="shared" si="451"/>
        <v>150401.41845131572</v>
      </c>
      <c r="AS2111" s="24">
        <f t="shared" si="446"/>
        <v>138618.81884913892</v>
      </c>
      <c r="AT2111" t="s">
        <v>134</v>
      </c>
      <c r="AU2111" t="s">
        <v>134</v>
      </c>
      <c r="AV2111" t="s">
        <v>135</v>
      </c>
      <c r="AW2111">
        <v>90135</v>
      </c>
      <c r="BE2111">
        <v>1</v>
      </c>
    </row>
    <row r="2112" spans="3:57" x14ac:dyDescent="0.2">
      <c r="C2112" t="s">
        <v>4803</v>
      </c>
      <c r="E2112" t="s">
        <v>1587</v>
      </c>
      <c r="F2112" t="s">
        <v>1588</v>
      </c>
      <c r="G2112" t="s">
        <v>1589</v>
      </c>
      <c r="J2112" t="s">
        <v>4678</v>
      </c>
      <c r="L2112" t="s">
        <v>4703</v>
      </c>
      <c r="M2112" t="s">
        <v>293</v>
      </c>
      <c r="N2112" t="s">
        <v>4668</v>
      </c>
      <c r="O2112" t="s">
        <v>98</v>
      </c>
      <c r="P2112" t="s">
        <v>4804</v>
      </c>
      <c r="Q2112">
        <v>28</v>
      </c>
      <c r="S2112" s="3">
        <v>213206.16666666666</v>
      </c>
      <c r="W2112" s="3">
        <v>5004.9559294871797</v>
      </c>
      <c r="X2112" s="3">
        <v>2891.7523148148148</v>
      </c>
      <c r="Y2112" s="22">
        <v>520.51541666666662</v>
      </c>
      <c r="Z2112" s="32">
        <v>75</v>
      </c>
      <c r="AB2112" s="3">
        <v>20050.889575892539</v>
      </c>
      <c r="AC2112" s="3">
        <v>4460.3751415326506</v>
      </c>
      <c r="AD2112" s="3">
        <f t="shared" si="448"/>
        <v>246209.6550450605</v>
      </c>
      <c r="AE2112" s="3">
        <v>5687.5</v>
      </c>
      <c r="AG2112" s="3">
        <f t="shared" si="449"/>
        <v>251897.1550450605</v>
      </c>
      <c r="AJ2112" s="3">
        <v>28163.84865133233</v>
      </c>
      <c r="AK2112" t="s">
        <v>529</v>
      </c>
      <c r="AL2112" t="s">
        <v>530</v>
      </c>
      <c r="AM2112">
        <v>8.5000000000000006E-2</v>
      </c>
      <c r="AN2112" s="3">
        <f t="shared" si="450"/>
        <v>280061.00369639281</v>
      </c>
      <c r="AO2112" s="3">
        <v>23805.18531419339</v>
      </c>
      <c r="AP2112" s="3">
        <v>29700</v>
      </c>
      <c r="AQ2112" s="3">
        <v>2524.5</v>
      </c>
      <c r="AR2112" s="3">
        <f t="shared" si="451"/>
        <v>336090.68901058618</v>
      </c>
      <c r="AS2112" s="24">
        <f t="shared" si="446"/>
        <v>309761.00369639281</v>
      </c>
      <c r="AT2112" t="s">
        <v>134</v>
      </c>
      <c r="AU2112" t="s">
        <v>134</v>
      </c>
      <c r="AV2112" t="s">
        <v>135</v>
      </c>
      <c r="AW2112">
        <v>90030</v>
      </c>
      <c r="BE2112">
        <v>1</v>
      </c>
    </row>
    <row r="2113" spans="2:57" x14ac:dyDescent="0.2">
      <c r="C2113" t="s">
        <v>4803</v>
      </c>
      <c r="E2113" t="s">
        <v>1590</v>
      </c>
      <c r="F2113" t="s">
        <v>1591</v>
      </c>
      <c r="G2113" t="s">
        <v>1592</v>
      </c>
      <c r="J2113" t="s">
        <v>4708</v>
      </c>
      <c r="L2113" t="s">
        <v>4703</v>
      </c>
      <c r="M2113" t="s">
        <v>293</v>
      </c>
      <c r="N2113" t="s">
        <v>4668</v>
      </c>
      <c r="O2113" t="s">
        <v>98</v>
      </c>
      <c r="P2113" t="s">
        <v>4804</v>
      </c>
      <c r="Q2113">
        <v>28</v>
      </c>
      <c r="S2113" s="3">
        <v>71480.5</v>
      </c>
      <c r="W2113" s="3">
        <v>1598.0889423076924</v>
      </c>
      <c r="X2113" s="3">
        <v>923.34027777777783</v>
      </c>
      <c r="Y2113" s="22">
        <v>166.20125000000002</v>
      </c>
      <c r="Z2113" s="32">
        <v>75</v>
      </c>
      <c r="AB2113" s="3">
        <v>0</v>
      </c>
      <c r="AC2113" s="3">
        <v>4460.3751415326506</v>
      </c>
      <c r="AD2113" s="3">
        <f t="shared" si="448"/>
        <v>78703.505611618122</v>
      </c>
      <c r="AE2113" s="3">
        <v>5687.5</v>
      </c>
      <c r="AG2113" s="3">
        <f t="shared" si="449"/>
        <v>84391.005611618122</v>
      </c>
      <c r="AJ2113" s="3">
        <v>8123.3279313761932</v>
      </c>
      <c r="AK2113" t="s">
        <v>523</v>
      </c>
      <c r="AL2113" t="s">
        <v>524</v>
      </c>
      <c r="AM2113">
        <v>8.5000000000000006E-2</v>
      </c>
      <c r="AN2113" s="3">
        <f t="shared" si="450"/>
        <v>92514.333542994311</v>
      </c>
      <c r="AO2113" s="3">
        <v>7863.7183511545172</v>
      </c>
      <c r="AP2113" s="3">
        <v>29700</v>
      </c>
      <c r="AQ2113" s="3">
        <v>2524.5</v>
      </c>
      <c r="AR2113" s="3">
        <f t="shared" si="451"/>
        <v>132602.55189414881</v>
      </c>
      <c r="AS2113" s="24">
        <f t="shared" si="446"/>
        <v>122214.33354299431</v>
      </c>
      <c r="AT2113" t="s">
        <v>134</v>
      </c>
      <c r="AU2113" t="s">
        <v>134</v>
      </c>
      <c r="AV2113" t="s">
        <v>135</v>
      </c>
      <c r="AW2113">
        <v>35866</v>
      </c>
      <c r="BE2113">
        <v>1</v>
      </c>
    </row>
    <row r="2114" spans="2:57" x14ac:dyDescent="0.2">
      <c r="C2114" t="s">
        <v>4803</v>
      </c>
      <c r="E2114" t="s">
        <v>1593</v>
      </c>
      <c r="F2114" t="s">
        <v>1594</v>
      </c>
      <c r="G2114" t="s">
        <v>1595</v>
      </c>
      <c r="J2114" t="s">
        <v>4690</v>
      </c>
      <c r="L2114" t="s">
        <v>4703</v>
      </c>
      <c r="M2114" t="s">
        <v>293</v>
      </c>
      <c r="N2114" t="s">
        <v>4668</v>
      </c>
      <c r="O2114" t="s">
        <v>98</v>
      </c>
      <c r="P2114" t="s">
        <v>4804</v>
      </c>
      <c r="Q2114">
        <v>28</v>
      </c>
      <c r="S2114" s="3">
        <v>274865</v>
      </c>
      <c r="U2114" s="3">
        <v>41229.75</v>
      </c>
      <c r="W2114" s="3">
        <v>6487.1394230769229</v>
      </c>
      <c r="X2114" s="3">
        <v>3748.125</v>
      </c>
      <c r="Y2114" s="22">
        <v>674.66250000000002</v>
      </c>
      <c r="Z2114" s="32">
        <v>75</v>
      </c>
      <c r="AB2114" s="3">
        <v>27646.296040007976</v>
      </c>
      <c r="AC2114" s="3">
        <v>5460.3751415326506</v>
      </c>
      <c r="AD2114" s="3">
        <f t="shared" si="448"/>
        <v>360186.3481046175</v>
      </c>
      <c r="AE2114" s="3">
        <v>5687.5</v>
      </c>
      <c r="AG2114" s="3">
        <f t="shared" si="449"/>
        <v>365873.8481046175</v>
      </c>
      <c r="AJ2114" s="3">
        <v>6107.1873780099913</v>
      </c>
      <c r="AK2114" t="s">
        <v>266</v>
      </c>
      <c r="AL2114" t="s">
        <v>267</v>
      </c>
      <c r="AM2114">
        <v>8.5000000000000006E-2</v>
      </c>
      <c r="AN2114" s="3">
        <f t="shared" si="450"/>
        <v>371981.03548262751</v>
      </c>
      <c r="AO2114" s="3">
        <v>31618.388016023342</v>
      </c>
      <c r="AP2114" s="3">
        <v>29700</v>
      </c>
      <c r="AQ2114" s="3">
        <v>2524.5</v>
      </c>
      <c r="AR2114" s="3">
        <f t="shared" si="451"/>
        <v>435823.92349865084</v>
      </c>
      <c r="AS2114" s="24">
        <f t="shared" si="446"/>
        <v>401681.03548262751</v>
      </c>
      <c r="AT2114" t="s">
        <v>134</v>
      </c>
      <c r="AU2114" t="s">
        <v>134</v>
      </c>
      <c r="AV2114" t="s">
        <v>135</v>
      </c>
      <c r="AW2114">
        <v>94643</v>
      </c>
      <c r="BE2114">
        <v>1</v>
      </c>
    </row>
    <row r="2115" spans="2:57" x14ac:dyDescent="0.2">
      <c r="B2115">
        <f>+COUNTIF(F2115:F5273,F2115)</f>
        <v>1</v>
      </c>
      <c r="C2115" t="s">
        <v>4803</v>
      </c>
      <c r="E2115" t="s">
        <v>1596</v>
      </c>
      <c r="F2115" t="s">
        <v>1597</v>
      </c>
      <c r="G2115" t="s">
        <v>1598</v>
      </c>
      <c r="J2115" t="s">
        <v>4678</v>
      </c>
      <c r="L2115" t="s">
        <v>4703</v>
      </c>
      <c r="M2115" t="s">
        <v>293</v>
      </c>
      <c r="N2115" t="s">
        <v>4668</v>
      </c>
      <c r="O2115" t="s">
        <v>98</v>
      </c>
      <c r="P2115" t="s">
        <v>4804</v>
      </c>
      <c r="Q2115">
        <v>28</v>
      </c>
      <c r="S2115" s="3">
        <v>104517.66666666667</v>
      </c>
      <c r="W2115" s="3">
        <v>2392.2516025641025</v>
      </c>
      <c r="X2115" s="3">
        <v>1382.1898148148148</v>
      </c>
      <c r="Y2115" s="22">
        <v>248.79416666666668</v>
      </c>
      <c r="Z2115" s="32">
        <v>75</v>
      </c>
      <c r="AB2115" s="3">
        <v>10195.506491890586</v>
      </c>
      <c r="AC2115" s="3">
        <v>4460.3751415326506</v>
      </c>
      <c r="AD2115" s="3">
        <f t="shared" si="448"/>
        <v>123271.78388413551</v>
      </c>
      <c r="AE2115" s="3">
        <v>5687.5</v>
      </c>
      <c r="AG2115" s="3">
        <f t="shared" si="449"/>
        <v>128959.28388413551</v>
      </c>
      <c r="AJ2115" s="3">
        <v>6107.1873780099913</v>
      </c>
      <c r="AK2115" t="s">
        <v>266</v>
      </c>
      <c r="AL2115" t="s">
        <v>267</v>
      </c>
      <c r="AM2115">
        <v>8.5000000000000006E-2</v>
      </c>
      <c r="AN2115" s="3">
        <f t="shared" si="450"/>
        <v>135066.4712621455</v>
      </c>
      <c r="AO2115" s="3">
        <v>11480.650057282368</v>
      </c>
      <c r="AP2115" s="3">
        <v>29700</v>
      </c>
      <c r="AQ2115" s="3">
        <v>2524.5</v>
      </c>
      <c r="AR2115" s="3">
        <f t="shared" si="451"/>
        <v>178771.62131942785</v>
      </c>
      <c r="AS2115" s="24">
        <f t="shared" si="446"/>
        <v>164766.4712621455</v>
      </c>
      <c r="AT2115" t="s">
        <v>141</v>
      </c>
      <c r="AU2115" t="s">
        <v>141</v>
      </c>
      <c r="AV2115" t="s">
        <v>142</v>
      </c>
      <c r="AW2115">
        <v>1233</v>
      </c>
      <c r="BE2115">
        <v>1</v>
      </c>
    </row>
    <row r="2116" spans="2:57" x14ac:dyDescent="0.2">
      <c r="C2116" t="s">
        <v>4803</v>
      </c>
      <c r="E2116" t="s">
        <v>1599</v>
      </c>
      <c r="F2116" t="s">
        <v>1600</v>
      </c>
      <c r="G2116" t="s">
        <v>1601</v>
      </c>
      <c r="J2116" t="s">
        <v>4702</v>
      </c>
      <c r="L2116" t="s">
        <v>4703</v>
      </c>
      <c r="M2116" t="s">
        <v>293</v>
      </c>
      <c r="N2116" t="s">
        <v>4668</v>
      </c>
      <c r="O2116" t="s">
        <v>98</v>
      </c>
      <c r="P2116" t="s">
        <v>4804</v>
      </c>
      <c r="Q2116">
        <v>28</v>
      </c>
      <c r="S2116" s="3">
        <v>82253.166666666672</v>
      </c>
      <c r="W2116" s="3">
        <v>1857.0472756410256</v>
      </c>
      <c r="X2116" s="3">
        <v>1072.9606481481483</v>
      </c>
      <c r="Y2116" s="22">
        <v>193.13291666666669</v>
      </c>
      <c r="Z2116" s="32">
        <v>75</v>
      </c>
      <c r="AB2116" s="3">
        <v>0</v>
      </c>
      <c r="AC2116" s="3">
        <v>4460.3751415326506</v>
      </c>
      <c r="AD2116" s="3">
        <f t="shared" si="448"/>
        <v>89911.682648655173</v>
      </c>
      <c r="AE2116" s="3">
        <v>5687.5</v>
      </c>
      <c r="AG2116" s="3">
        <f t="shared" si="449"/>
        <v>95599.182648655173</v>
      </c>
      <c r="AJ2116" s="3">
        <v>4292.2455565959208</v>
      </c>
      <c r="AK2116" t="s">
        <v>289</v>
      </c>
      <c r="AL2116" t="s">
        <v>290</v>
      </c>
      <c r="AM2116">
        <v>8.5000000000000006E-2</v>
      </c>
      <c r="AN2116" s="3">
        <f t="shared" si="450"/>
        <v>99891.428205251097</v>
      </c>
      <c r="AO2116" s="3">
        <v>8490.7713974463441</v>
      </c>
      <c r="AP2116" s="3">
        <v>29700</v>
      </c>
      <c r="AQ2116" s="3">
        <v>2524.5</v>
      </c>
      <c r="AR2116" s="3">
        <f t="shared" si="451"/>
        <v>140606.69960269745</v>
      </c>
      <c r="AS2116" s="24">
        <f t="shared" si="446"/>
        <v>129591.4282052511</v>
      </c>
      <c r="AT2116" t="s">
        <v>134</v>
      </c>
      <c r="AU2116" t="s">
        <v>134</v>
      </c>
      <c r="AV2116" t="s">
        <v>135</v>
      </c>
      <c r="AW2116">
        <v>90220</v>
      </c>
      <c r="BE2116">
        <v>1</v>
      </c>
    </row>
    <row r="2117" spans="2:57" x14ac:dyDescent="0.2">
      <c r="C2117" t="s">
        <v>4803</v>
      </c>
      <c r="E2117" t="s">
        <v>1602</v>
      </c>
      <c r="F2117" t="s">
        <v>1603</v>
      </c>
      <c r="G2117" t="s">
        <v>1604</v>
      </c>
      <c r="J2117" t="s">
        <v>4708</v>
      </c>
      <c r="L2117" t="s">
        <v>4703</v>
      </c>
      <c r="M2117" t="s">
        <v>293</v>
      </c>
      <c r="N2117" t="s">
        <v>4668</v>
      </c>
      <c r="O2117" t="s">
        <v>98</v>
      </c>
      <c r="P2117" t="s">
        <v>4804</v>
      </c>
      <c r="Q2117">
        <v>28</v>
      </c>
      <c r="S2117" s="3">
        <v>79039.166666666672</v>
      </c>
      <c r="W2117" s="3">
        <v>1779.7876602564102</v>
      </c>
      <c r="X2117" s="3">
        <v>1028.3217592592594</v>
      </c>
      <c r="Y2117" s="22">
        <v>185.09791666666669</v>
      </c>
      <c r="Z2117" s="32">
        <v>75</v>
      </c>
      <c r="AB2117" s="3">
        <v>0</v>
      </c>
      <c r="AC2117" s="3">
        <v>4460.3751415326506</v>
      </c>
      <c r="AD2117" s="3">
        <f t="shared" si="448"/>
        <v>86567.749144381654</v>
      </c>
      <c r="AE2117" s="3">
        <v>5687.5</v>
      </c>
      <c r="AG2117" s="3">
        <f t="shared" si="449"/>
        <v>92255.249144381654</v>
      </c>
      <c r="AJ2117" s="3">
        <v>4292.2455565959208</v>
      </c>
      <c r="AK2117" t="s">
        <v>289</v>
      </c>
      <c r="AL2117" t="s">
        <v>290</v>
      </c>
      <c r="AM2117">
        <v>8.5000000000000006E-2</v>
      </c>
      <c r="AN2117" s="3">
        <f t="shared" si="450"/>
        <v>96547.494700977579</v>
      </c>
      <c r="AO2117" s="3">
        <v>8206.5370495830939</v>
      </c>
      <c r="AP2117" s="3">
        <v>29700</v>
      </c>
      <c r="AQ2117" s="3">
        <v>2524.5</v>
      </c>
      <c r="AR2117" s="3">
        <f t="shared" si="451"/>
        <v>136978.53175056068</v>
      </c>
      <c r="AS2117" s="24">
        <f t="shared" si="446"/>
        <v>126247.49470097758</v>
      </c>
      <c r="AT2117" t="s">
        <v>134</v>
      </c>
      <c r="AU2117" t="s">
        <v>134</v>
      </c>
      <c r="AV2117" t="s">
        <v>135</v>
      </c>
      <c r="AW2117">
        <v>90382</v>
      </c>
      <c r="BE2117">
        <v>1</v>
      </c>
    </row>
    <row r="2118" spans="2:57" x14ac:dyDescent="0.2">
      <c r="C2118" t="s">
        <v>4803</v>
      </c>
      <c r="E2118" t="s">
        <v>1605</v>
      </c>
      <c r="F2118" t="s">
        <v>1606</v>
      </c>
      <c r="G2118" t="s">
        <v>1607</v>
      </c>
      <c r="J2118" t="s">
        <v>4708</v>
      </c>
      <c r="L2118" t="s">
        <v>4703</v>
      </c>
      <c r="M2118" t="s">
        <v>293</v>
      </c>
      <c r="N2118" t="s">
        <v>4668</v>
      </c>
      <c r="O2118" t="s">
        <v>98</v>
      </c>
      <c r="P2118" t="s">
        <v>4804</v>
      </c>
      <c r="Q2118">
        <v>28</v>
      </c>
      <c r="S2118" s="3">
        <v>86603.166666666672</v>
      </c>
      <c r="W2118" s="3">
        <v>1961.6145833333333</v>
      </c>
      <c r="X2118" s="3">
        <v>1133.3773148148148</v>
      </c>
      <c r="Y2118" s="22">
        <v>204.00791666666669</v>
      </c>
      <c r="Z2118" s="32">
        <v>75</v>
      </c>
      <c r="AB2118" s="3">
        <v>0</v>
      </c>
      <c r="AC2118" s="3">
        <v>4460.3751415326506</v>
      </c>
      <c r="AD2118" s="3">
        <f t="shared" si="448"/>
        <v>94437.541623014142</v>
      </c>
      <c r="AE2118" s="3">
        <v>5687.5</v>
      </c>
      <c r="AG2118" s="3">
        <f t="shared" si="449"/>
        <v>100125.04162301414</v>
      </c>
      <c r="AJ2118" s="3">
        <v>4292.2455565959208</v>
      </c>
      <c r="AK2118" t="s">
        <v>289</v>
      </c>
      <c r="AL2118" t="s">
        <v>290</v>
      </c>
      <c r="AM2118">
        <v>8.5000000000000006E-2</v>
      </c>
      <c r="AN2118" s="3">
        <f t="shared" si="450"/>
        <v>104417.28717961007</v>
      </c>
      <c r="AO2118" s="3">
        <v>8875.4694102668564</v>
      </c>
      <c r="AP2118" s="3">
        <v>29700</v>
      </c>
      <c r="AQ2118" s="3">
        <v>2524.5</v>
      </c>
      <c r="AR2118" s="3">
        <f t="shared" si="451"/>
        <v>145517.25658987692</v>
      </c>
      <c r="AS2118" s="24">
        <f t="shared" si="446"/>
        <v>134117.28717961005</v>
      </c>
      <c r="AT2118" t="s">
        <v>134</v>
      </c>
      <c r="AU2118" t="s">
        <v>134</v>
      </c>
      <c r="AV2118" t="s">
        <v>135</v>
      </c>
      <c r="AW2118">
        <v>90242</v>
      </c>
      <c r="BE2118">
        <v>1</v>
      </c>
    </row>
    <row r="2119" spans="2:57" x14ac:dyDescent="0.2">
      <c r="C2119" t="s">
        <v>4803</v>
      </c>
      <c r="E2119" t="s">
        <v>1608</v>
      </c>
      <c r="F2119" t="s">
        <v>1609</v>
      </c>
      <c r="G2119" t="s">
        <v>1610</v>
      </c>
      <c r="J2119" t="s">
        <v>4708</v>
      </c>
      <c r="L2119" t="s">
        <v>4703</v>
      </c>
      <c r="M2119" t="s">
        <v>293</v>
      </c>
      <c r="N2119" t="s">
        <v>4668</v>
      </c>
      <c r="O2119" t="s">
        <v>98</v>
      </c>
      <c r="P2119" t="s">
        <v>4804</v>
      </c>
      <c r="Q2119">
        <v>28</v>
      </c>
      <c r="S2119" s="3">
        <v>79987.916666666672</v>
      </c>
      <c r="W2119" s="3">
        <v>1802.596153846154</v>
      </c>
      <c r="X2119" s="3">
        <v>1041.5</v>
      </c>
      <c r="Y2119" s="22">
        <v>187.47</v>
      </c>
      <c r="Z2119" s="32">
        <v>75</v>
      </c>
      <c r="AB2119" s="3">
        <v>0</v>
      </c>
      <c r="AC2119" s="3">
        <v>4460.3751415326506</v>
      </c>
      <c r="AD2119" s="3">
        <f t="shared" si="448"/>
        <v>87554.857962045484</v>
      </c>
      <c r="AE2119" s="3">
        <v>5687.5</v>
      </c>
      <c r="AG2119" s="3">
        <f t="shared" si="449"/>
        <v>93242.357962045484</v>
      </c>
      <c r="AJ2119" s="3">
        <v>4292.2455565959208</v>
      </c>
      <c r="AK2119" t="s">
        <v>289</v>
      </c>
      <c r="AL2119" t="s">
        <v>290</v>
      </c>
      <c r="AM2119">
        <v>8.5000000000000006E-2</v>
      </c>
      <c r="AN2119" s="3">
        <f t="shared" si="450"/>
        <v>97534.603518641408</v>
      </c>
      <c r="AO2119" s="3">
        <v>8290.4412990845194</v>
      </c>
      <c r="AP2119" s="3">
        <v>29700</v>
      </c>
      <c r="AQ2119" s="3">
        <v>2524.5</v>
      </c>
      <c r="AR2119" s="3">
        <f t="shared" si="451"/>
        <v>138049.54481772592</v>
      </c>
      <c r="AS2119" s="24">
        <f t="shared" ref="AS2119:AS2182" si="452">+AN2119+AP2119</f>
        <v>127234.60351864141</v>
      </c>
      <c r="AT2119" t="s">
        <v>134</v>
      </c>
      <c r="AU2119" t="s">
        <v>134</v>
      </c>
      <c r="AV2119" t="s">
        <v>135</v>
      </c>
      <c r="AW2119">
        <v>90382</v>
      </c>
      <c r="BE2119">
        <v>1</v>
      </c>
    </row>
    <row r="2120" spans="2:57" x14ac:dyDescent="0.2">
      <c r="C2120" t="s">
        <v>4803</v>
      </c>
      <c r="E2120" t="s">
        <v>1611</v>
      </c>
      <c r="F2120" t="s">
        <v>1612</v>
      </c>
      <c r="G2120" t="s">
        <v>1613</v>
      </c>
      <c r="J2120" t="s">
        <v>4708</v>
      </c>
      <c r="L2120" t="s">
        <v>4703</v>
      </c>
      <c r="M2120" t="s">
        <v>293</v>
      </c>
      <c r="N2120" t="s">
        <v>4668</v>
      </c>
      <c r="O2120" t="s">
        <v>98</v>
      </c>
      <c r="P2120" t="s">
        <v>4804</v>
      </c>
      <c r="Q2120">
        <v>28</v>
      </c>
      <c r="S2120" s="3">
        <v>77912.583333333328</v>
      </c>
      <c r="W2120" s="3">
        <v>1752.7083333333333</v>
      </c>
      <c r="X2120" s="3">
        <v>1012.675925925926</v>
      </c>
      <c r="Y2120" s="22">
        <v>182.28166666666669</v>
      </c>
      <c r="Z2120" s="32">
        <v>75</v>
      </c>
      <c r="AB2120" s="3">
        <v>0</v>
      </c>
      <c r="AC2120" s="3">
        <v>4460.3751415326506</v>
      </c>
      <c r="AD2120" s="3">
        <f t="shared" si="448"/>
        <v>85395.624400791901</v>
      </c>
      <c r="AE2120" s="3">
        <v>5687.5</v>
      </c>
      <c r="AG2120" s="3">
        <f t="shared" si="449"/>
        <v>91083.124400791901</v>
      </c>
      <c r="AJ2120" s="3">
        <v>6107.1873780099913</v>
      </c>
      <c r="AK2120" t="s">
        <v>266</v>
      </c>
      <c r="AL2120" t="s">
        <v>267</v>
      </c>
      <c r="AM2120">
        <v>8.5000000000000006E-2</v>
      </c>
      <c r="AN2120" s="3">
        <f t="shared" si="450"/>
        <v>97190.311778801886</v>
      </c>
      <c r="AO2120" s="3">
        <v>8261.1765011981606</v>
      </c>
      <c r="AP2120" s="3">
        <v>29700</v>
      </c>
      <c r="AQ2120" s="3">
        <v>2524.5</v>
      </c>
      <c r="AR2120" s="3">
        <f t="shared" si="451"/>
        <v>137675.98828000005</v>
      </c>
      <c r="AS2120" s="24">
        <f t="shared" si="452"/>
        <v>126890.31177880189</v>
      </c>
      <c r="AT2120" t="s">
        <v>134</v>
      </c>
      <c r="AU2120" t="s">
        <v>134</v>
      </c>
      <c r="AV2120" t="s">
        <v>135</v>
      </c>
      <c r="AW2120">
        <v>90389</v>
      </c>
      <c r="BE2120">
        <v>1</v>
      </c>
    </row>
    <row r="2121" spans="2:57" x14ac:dyDescent="0.2">
      <c r="C2121" t="s">
        <v>4803</v>
      </c>
      <c r="E2121" t="s">
        <v>1614</v>
      </c>
      <c r="F2121" t="s">
        <v>1615</v>
      </c>
      <c r="G2121" t="s">
        <v>1616</v>
      </c>
      <c r="J2121" t="s">
        <v>4708</v>
      </c>
      <c r="L2121" t="s">
        <v>4703</v>
      </c>
      <c r="M2121" t="s">
        <v>293</v>
      </c>
      <c r="N2121" t="s">
        <v>4668</v>
      </c>
      <c r="O2121" t="s">
        <v>98</v>
      </c>
      <c r="P2121" t="s">
        <v>4804</v>
      </c>
      <c r="Q2121">
        <v>28</v>
      </c>
      <c r="S2121" s="3">
        <v>71722.833333333328</v>
      </c>
      <c r="W2121" s="3">
        <v>1603.9142628205127</v>
      </c>
      <c r="X2121" s="3">
        <v>926.70601851851848</v>
      </c>
      <c r="Y2121" s="22">
        <v>166.80708333333334</v>
      </c>
      <c r="Z2121" s="32">
        <v>75</v>
      </c>
      <c r="AB2121" s="3">
        <v>0</v>
      </c>
      <c r="AC2121" s="3">
        <v>4460.3751415326506</v>
      </c>
      <c r="AD2121" s="3">
        <f t="shared" si="448"/>
        <v>78955.635839538358</v>
      </c>
      <c r="AE2121" s="3">
        <v>5687.5</v>
      </c>
      <c r="AG2121" s="3">
        <f t="shared" si="449"/>
        <v>84643.135839538358</v>
      </c>
      <c r="AJ2121" s="3">
        <v>4292.2455565959208</v>
      </c>
      <c r="AK2121" t="s">
        <v>289</v>
      </c>
      <c r="AL2121" t="s">
        <v>290</v>
      </c>
      <c r="AM2121">
        <v>8.5000000000000006E-2</v>
      </c>
      <c r="AN2121" s="3">
        <f t="shared" si="450"/>
        <v>88935.381396134282</v>
      </c>
      <c r="AO2121" s="3">
        <v>7559.5074186714146</v>
      </c>
      <c r="AP2121" s="3">
        <v>29700</v>
      </c>
      <c r="AQ2121" s="3">
        <v>2524.5</v>
      </c>
      <c r="AR2121" s="3">
        <f t="shared" si="451"/>
        <v>128719.3888148057</v>
      </c>
      <c r="AS2121" s="24">
        <f t="shared" si="452"/>
        <v>118635.38139613428</v>
      </c>
      <c r="AT2121" t="s">
        <v>134</v>
      </c>
      <c r="AU2121" t="s">
        <v>134</v>
      </c>
      <c r="AV2121" t="s">
        <v>135</v>
      </c>
      <c r="AW2121">
        <v>90382</v>
      </c>
      <c r="BE2121">
        <v>1</v>
      </c>
    </row>
    <row r="2122" spans="2:57" x14ac:dyDescent="0.2">
      <c r="C2122" t="s">
        <v>4803</v>
      </c>
      <c r="E2122" t="s">
        <v>1617</v>
      </c>
      <c r="F2122" t="s">
        <v>1618</v>
      </c>
      <c r="G2122" t="s">
        <v>1619</v>
      </c>
      <c r="J2122" t="s">
        <v>4678</v>
      </c>
      <c r="L2122" t="s">
        <v>4691</v>
      </c>
      <c r="M2122" t="s">
        <v>4444</v>
      </c>
      <c r="N2122" t="s">
        <v>4668</v>
      </c>
      <c r="O2122" t="s">
        <v>98</v>
      </c>
      <c r="P2122" t="s">
        <v>4804</v>
      </c>
      <c r="Q2122">
        <v>28</v>
      </c>
      <c r="S2122" s="3">
        <v>252218.33333333337</v>
      </c>
      <c r="W2122" s="3">
        <v>6062.9407051282042</v>
      </c>
      <c r="X2122" s="3">
        <v>3503.0324074074078</v>
      </c>
      <c r="Y2122" s="22">
        <v>630.54583333333335</v>
      </c>
      <c r="Z2122" s="32">
        <v>75</v>
      </c>
      <c r="AB2122" s="3">
        <v>72864.268863467252</v>
      </c>
      <c r="AC2122" s="3">
        <v>4460.3751415326506</v>
      </c>
      <c r="AD2122" s="3">
        <f t="shared" si="448"/>
        <v>339814.49628420221</v>
      </c>
      <c r="AE2122" s="3">
        <v>7046.666666666667</v>
      </c>
      <c r="AG2122" s="3">
        <f t="shared" si="449"/>
        <v>346861.16295086889</v>
      </c>
      <c r="AJ2122" s="3">
        <v>7875.5933865769939</v>
      </c>
      <c r="AK2122" t="s">
        <v>433</v>
      </c>
      <c r="AL2122" t="s">
        <v>434</v>
      </c>
      <c r="AM2122">
        <v>0.1</v>
      </c>
      <c r="AN2122" s="3">
        <f t="shared" si="450"/>
        <v>354736.75633744587</v>
      </c>
      <c r="AO2122" s="3">
        <v>35473.675633744591</v>
      </c>
      <c r="AP2122" s="3">
        <v>29700</v>
      </c>
      <c r="AQ2122" s="3">
        <v>2970</v>
      </c>
      <c r="AR2122" s="3">
        <f t="shared" si="451"/>
        <v>422880.43197119044</v>
      </c>
      <c r="AS2122" s="24">
        <f t="shared" si="452"/>
        <v>384436.75633744587</v>
      </c>
      <c r="AT2122" t="s">
        <v>4805</v>
      </c>
      <c r="AU2122" t="s">
        <v>1620</v>
      </c>
      <c r="AV2122" t="s">
        <v>1620</v>
      </c>
      <c r="AW2122">
        <v>2061139</v>
      </c>
      <c r="BE2122">
        <v>1</v>
      </c>
    </row>
    <row r="2123" spans="2:57" x14ac:dyDescent="0.2">
      <c r="C2123" t="s">
        <v>4803</v>
      </c>
      <c r="E2123" t="s">
        <v>1621</v>
      </c>
      <c r="F2123" t="s">
        <v>1622</v>
      </c>
      <c r="G2123" t="s">
        <v>1623</v>
      </c>
      <c r="J2123" t="s">
        <v>151</v>
      </c>
      <c r="L2123" t="s">
        <v>4703</v>
      </c>
      <c r="M2123" t="s">
        <v>293</v>
      </c>
      <c r="N2123" t="s">
        <v>4668</v>
      </c>
      <c r="O2123" t="s">
        <v>98</v>
      </c>
      <c r="P2123" t="s">
        <v>4804</v>
      </c>
      <c r="Q2123">
        <v>28</v>
      </c>
      <c r="S2123" s="3">
        <v>151757.58333333334</v>
      </c>
      <c r="U2123" s="3">
        <v>22763.637500000001</v>
      </c>
      <c r="W2123" s="3">
        <v>3527.8285256410254</v>
      </c>
      <c r="X2123" s="3">
        <v>2038.3009259259259</v>
      </c>
      <c r="Y2123" s="22">
        <v>366.89416666666665</v>
      </c>
      <c r="Z2123" s="32">
        <v>75</v>
      </c>
      <c r="AB2123" s="3">
        <v>14133.561853107169</v>
      </c>
      <c r="AC2123" s="3">
        <v>5460.3751415326506</v>
      </c>
      <c r="AD2123" s="3">
        <f t="shared" si="448"/>
        <v>200123.18144620681</v>
      </c>
      <c r="AE2123" s="3">
        <v>5687.5</v>
      </c>
      <c r="AG2123" s="3">
        <f t="shared" si="449"/>
        <v>205810.68144620681</v>
      </c>
      <c r="AJ2123" s="3">
        <v>4292.2455565959208</v>
      </c>
      <c r="AK2123" t="s">
        <v>289</v>
      </c>
      <c r="AL2123" t="s">
        <v>290</v>
      </c>
      <c r="AM2123">
        <v>8.5000000000000006E-2</v>
      </c>
      <c r="AN2123" s="3">
        <f t="shared" si="450"/>
        <v>210102.92700280272</v>
      </c>
      <c r="AO2123" s="3">
        <v>17858.748795238233</v>
      </c>
      <c r="AP2123" s="3">
        <v>29700</v>
      </c>
      <c r="AQ2123" s="3">
        <v>2524.5</v>
      </c>
      <c r="AR2123" s="3">
        <f t="shared" si="451"/>
        <v>260186.17579804096</v>
      </c>
      <c r="AS2123" s="24">
        <f t="shared" si="452"/>
        <v>239802.92700280272</v>
      </c>
      <c r="AT2123" t="s">
        <v>134</v>
      </c>
      <c r="AU2123" t="s">
        <v>134</v>
      </c>
      <c r="AV2123" t="s">
        <v>135</v>
      </c>
      <c r="AW2123" t="s">
        <v>4900</v>
      </c>
      <c r="BE2123">
        <v>1</v>
      </c>
    </row>
    <row r="2124" spans="2:57" x14ac:dyDescent="0.2">
      <c r="C2124" t="s">
        <v>4803</v>
      </c>
      <c r="E2124" t="s">
        <v>1624</v>
      </c>
      <c r="F2124" t="s">
        <v>1625</v>
      </c>
      <c r="G2124" t="s">
        <v>1626</v>
      </c>
      <c r="J2124" t="s">
        <v>4778</v>
      </c>
      <c r="L2124" t="s">
        <v>4667</v>
      </c>
      <c r="M2124" t="s">
        <v>3984</v>
      </c>
      <c r="N2124" t="s">
        <v>4668</v>
      </c>
      <c r="O2124" t="s">
        <v>98</v>
      </c>
      <c r="P2124" t="s">
        <v>4804</v>
      </c>
      <c r="Q2124">
        <v>28</v>
      </c>
      <c r="S2124" s="3">
        <v>44449.583333333336</v>
      </c>
      <c r="W2124" s="3">
        <v>1068.5016025641028</v>
      </c>
      <c r="X2124" s="3">
        <v>617.35648148148152</v>
      </c>
      <c r="Y2124" s="22">
        <v>111.12416666666667</v>
      </c>
      <c r="Z2124" s="32">
        <v>75</v>
      </c>
      <c r="AB2124" s="3">
        <v>0</v>
      </c>
      <c r="AC2124" s="3">
        <v>4460.3751415326506</v>
      </c>
      <c r="AD2124" s="3">
        <f t="shared" si="448"/>
        <v>50781.940725578235</v>
      </c>
      <c r="AE2124" s="3">
        <v>4154.166666666667</v>
      </c>
      <c r="AG2124" s="3">
        <f t="shared" si="449"/>
        <v>54936.1073922449</v>
      </c>
      <c r="AJ2124" s="3">
        <v>4671.4236268028844</v>
      </c>
      <c r="AK2124" t="s">
        <v>166</v>
      </c>
      <c r="AL2124" t="s">
        <v>165</v>
      </c>
      <c r="AM2124">
        <v>0.05</v>
      </c>
      <c r="AN2124" s="3">
        <f t="shared" si="450"/>
        <v>59607.531019047783</v>
      </c>
      <c r="AO2124" s="3">
        <v>2980.3765509523892</v>
      </c>
      <c r="AP2124" s="3">
        <v>29700</v>
      </c>
      <c r="AQ2124" s="3">
        <v>1485</v>
      </c>
      <c r="AR2124" s="3">
        <f t="shared" si="451"/>
        <v>93772.90757000017</v>
      </c>
      <c r="AS2124" s="24">
        <f t="shared" si="452"/>
        <v>89307.531019047776</v>
      </c>
      <c r="AT2124" t="s">
        <v>225</v>
      </c>
      <c r="AU2124" t="s">
        <v>225</v>
      </c>
      <c r="AV2124" t="s">
        <v>156</v>
      </c>
      <c r="AW2124" t="s">
        <v>4825</v>
      </c>
      <c r="BE2124">
        <v>1</v>
      </c>
    </row>
    <row r="2125" spans="2:57" x14ac:dyDescent="0.2">
      <c r="C2125" t="s">
        <v>4803</v>
      </c>
      <c r="E2125" t="s">
        <v>1627</v>
      </c>
      <c r="F2125" t="s">
        <v>1628</v>
      </c>
      <c r="G2125" t="s">
        <v>1629</v>
      </c>
      <c r="J2125" t="s">
        <v>4702</v>
      </c>
      <c r="L2125" t="s">
        <v>4691</v>
      </c>
      <c r="M2125" t="s">
        <v>4444</v>
      </c>
      <c r="N2125" t="s">
        <v>4668</v>
      </c>
      <c r="O2125" t="s">
        <v>98</v>
      </c>
      <c r="P2125" t="s">
        <v>4804</v>
      </c>
      <c r="Q2125">
        <v>28</v>
      </c>
      <c r="S2125" s="3">
        <v>64600.000000000007</v>
      </c>
      <c r="W2125" s="3">
        <v>1432.6923076923076</v>
      </c>
      <c r="X2125" s="3">
        <v>827.77777777777783</v>
      </c>
      <c r="Y2125" s="22">
        <v>149</v>
      </c>
      <c r="Z2125" s="32">
        <v>75</v>
      </c>
      <c r="AB2125" s="3">
        <v>0</v>
      </c>
      <c r="AC2125" s="3">
        <v>4460.3751415326506</v>
      </c>
      <c r="AD2125" s="3">
        <f t="shared" si="448"/>
        <v>71544.845227002748</v>
      </c>
      <c r="AE2125" s="3">
        <v>7046.666666666667</v>
      </c>
      <c r="AG2125" s="3">
        <f t="shared" si="449"/>
        <v>78591.51189366942</v>
      </c>
      <c r="AM2125">
        <v>0.1</v>
      </c>
      <c r="AN2125" s="3">
        <f t="shared" si="450"/>
        <v>78591.51189366942</v>
      </c>
      <c r="AO2125" s="3">
        <v>7859.1511893669422</v>
      </c>
      <c r="AP2125" s="3">
        <v>29700</v>
      </c>
      <c r="AQ2125" s="3">
        <v>2970</v>
      </c>
      <c r="AR2125" s="3">
        <f t="shared" si="451"/>
        <v>119120.66308303636</v>
      </c>
      <c r="AS2125" s="24">
        <f t="shared" si="452"/>
        <v>108291.51189366942</v>
      </c>
      <c r="AT2125" t="s">
        <v>134</v>
      </c>
      <c r="AU2125" t="s">
        <v>134</v>
      </c>
      <c r="AV2125" t="s">
        <v>135</v>
      </c>
      <c r="AW2125">
        <v>90326</v>
      </c>
      <c r="BE2125">
        <v>1</v>
      </c>
    </row>
    <row r="2126" spans="2:57" x14ac:dyDescent="0.2">
      <c r="C2126" t="s">
        <v>4803</v>
      </c>
      <c r="E2126" t="s">
        <v>1630</v>
      </c>
      <c r="F2126" t="s">
        <v>1631</v>
      </c>
      <c r="G2126" t="s">
        <v>1632</v>
      </c>
      <c r="J2126" t="s">
        <v>4708</v>
      </c>
      <c r="L2126" t="s">
        <v>4703</v>
      </c>
      <c r="M2126" t="s">
        <v>293</v>
      </c>
      <c r="N2126" t="s">
        <v>4668</v>
      </c>
      <c r="O2126" t="s">
        <v>98</v>
      </c>
      <c r="P2126" t="s">
        <v>4804</v>
      </c>
      <c r="Q2126">
        <v>28</v>
      </c>
      <c r="S2126" s="3">
        <v>89844.166666666672</v>
      </c>
      <c r="W2126" s="3">
        <v>2039.5232371794871</v>
      </c>
      <c r="X2126" s="3">
        <v>1178.3912037037039</v>
      </c>
      <c r="Y2126" s="22">
        <v>212.11041666666668</v>
      </c>
      <c r="Z2126" s="32">
        <v>75</v>
      </c>
      <c r="AB2126" s="3">
        <v>8171.1575340955906</v>
      </c>
      <c r="AC2126" s="3">
        <v>4460.3751415326506</v>
      </c>
      <c r="AD2126" s="3">
        <f t="shared" si="448"/>
        <v>105980.72419984477</v>
      </c>
      <c r="AE2126" s="3">
        <v>5687.5</v>
      </c>
      <c r="AG2126" s="3">
        <f t="shared" si="449"/>
        <v>111668.22419984477</v>
      </c>
      <c r="AJ2126" s="3">
        <v>6107.1873780099913</v>
      </c>
      <c r="AK2126" t="s">
        <v>266</v>
      </c>
      <c r="AL2126" t="s">
        <v>267</v>
      </c>
      <c r="AM2126">
        <v>8.5000000000000006E-2</v>
      </c>
      <c r="AN2126" s="3">
        <f t="shared" si="450"/>
        <v>117775.41157785476</v>
      </c>
      <c r="AO2126" s="3">
        <v>10010.909984117656</v>
      </c>
      <c r="AP2126" s="3">
        <v>29700</v>
      </c>
      <c r="AQ2126" s="3">
        <v>2524.5</v>
      </c>
      <c r="AR2126" s="3">
        <f t="shared" si="451"/>
        <v>160010.82156197241</v>
      </c>
      <c r="AS2126" s="24">
        <f t="shared" si="452"/>
        <v>147475.41157785477</v>
      </c>
      <c r="AT2126" t="s">
        <v>134</v>
      </c>
      <c r="AU2126" t="s">
        <v>134</v>
      </c>
      <c r="AV2126" t="s">
        <v>135</v>
      </c>
      <c r="AW2126">
        <v>90243</v>
      </c>
      <c r="BE2126">
        <v>1</v>
      </c>
    </row>
    <row r="2127" spans="2:57" x14ac:dyDescent="0.2">
      <c r="C2127" t="s">
        <v>4803</v>
      </c>
      <c r="E2127" t="s">
        <v>1633</v>
      </c>
      <c r="F2127" t="s">
        <v>1634</v>
      </c>
      <c r="G2127" t="s">
        <v>1635</v>
      </c>
      <c r="J2127" t="s">
        <v>4702</v>
      </c>
      <c r="L2127" t="s">
        <v>4703</v>
      </c>
      <c r="M2127" t="s">
        <v>293</v>
      </c>
      <c r="N2127" t="s">
        <v>4668</v>
      </c>
      <c r="O2127" t="s">
        <v>98</v>
      </c>
      <c r="P2127" t="s">
        <v>4804</v>
      </c>
      <c r="Q2127">
        <v>28</v>
      </c>
      <c r="S2127" s="3">
        <v>77635.166666666672</v>
      </c>
      <c r="W2127" s="3">
        <v>1746.0376602564102</v>
      </c>
      <c r="X2127" s="3">
        <v>1008.8217592592594</v>
      </c>
      <c r="Y2127" s="22">
        <v>181.58791666666667</v>
      </c>
      <c r="Z2127" s="32">
        <v>75</v>
      </c>
      <c r="AB2127" s="3">
        <v>0</v>
      </c>
      <c r="AC2127" s="3">
        <v>4460.3751415326506</v>
      </c>
      <c r="AD2127" s="3">
        <f t="shared" si="448"/>
        <v>85106.98914438166</v>
      </c>
      <c r="AE2127" s="3">
        <v>5687.5</v>
      </c>
      <c r="AG2127" s="3">
        <f t="shared" si="449"/>
        <v>90794.48914438166</v>
      </c>
      <c r="AJ2127" s="3">
        <v>7641.968773833004</v>
      </c>
      <c r="AK2127" t="s">
        <v>197</v>
      </c>
      <c r="AL2127" t="s">
        <v>198</v>
      </c>
      <c r="AM2127">
        <v>8.5000000000000006E-2</v>
      </c>
      <c r="AN2127" s="3">
        <f t="shared" si="450"/>
        <v>98436.45791821467</v>
      </c>
      <c r="AO2127" s="3">
        <v>8367.0989230482483</v>
      </c>
      <c r="AP2127" s="3">
        <v>29700</v>
      </c>
      <c r="AQ2127" s="3">
        <v>2524.5</v>
      </c>
      <c r="AR2127" s="3">
        <f t="shared" si="451"/>
        <v>139028.05684126291</v>
      </c>
      <c r="AS2127" s="24">
        <f t="shared" si="452"/>
        <v>128136.45791821467</v>
      </c>
      <c r="AT2127" t="s">
        <v>134</v>
      </c>
      <c r="AU2127" t="s">
        <v>134</v>
      </c>
      <c r="AV2127" t="s">
        <v>135</v>
      </c>
      <c r="AW2127">
        <v>12056</v>
      </c>
      <c r="BE2127">
        <v>1</v>
      </c>
    </row>
    <row r="2128" spans="2:57" x14ac:dyDescent="0.2">
      <c r="C2128" t="s">
        <v>4803</v>
      </c>
      <c r="E2128" t="s">
        <v>1636</v>
      </c>
      <c r="F2128" t="s">
        <v>1637</v>
      </c>
      <c r="G2128" t="s">
        <v>1638</v>
      </c>
      <c r="J2128" t="s">
        <v>4708</v>
      </c>
      <c r="L2128" t="s">
        <v>4703</v>
      </c>
      <c r="M2128" t="s">
        <v>293</v>
      </c>
      <c r="N2128" t="s">
        <v>4668</v>
      </c>
      <c r="O2128" t="s">
        <v>98</v>
      </c>
      <c r="P2128" t="s">
        <v>4804</v>
      </c>
      <c r="Q2128">
        <v>28</v>
      </c>
      <c r="S2128" s="3">
        <v>87708.166666666672</v>
      </c>
      <c r="W2128" s="3">
        <v>1988.1770833333333</v>
      </c>
      <c r="X2128" s="3">
        <v>1148.7245370370372</v>
      </c>
      <c r="Y2128" s="22">
        <v>206.77041666666668</v>
      </c>
      <c r="Z2128" s="32">
        <v>75</v>
      </c>
      <c r="AB2128" s="3">
        <v>0</v>
      </c>
      <c r="AC2128" s="3">
        <v>4460.3751415326506</v>
      </c>
      <c r="AD2128" s="3">
        <f t="shared" si="448"/>
        <v>95587.213845236358</v>
      </c>
      <c r="AE2128" s="3">
        <v>5687.5</v>
      </c>
      <c r="AG2128" s="3">
        <f t="shared" si="449"/>
        <v>101274.71384523636</v>
      </c>
      <c r="AJ2128" s="3">
        <v>6107.1873780099913</v>
      </c>
      <c r="AK2128" t="s">
        <v>266</v>
      </c>
      <c r="AL2128" t="s">
        <v>267</v>
      </c>
      <c r="AM2128">
        <v>8.5000000000000006E-2</v>
      </c>
      <c r="AN2128" s="3">
        <f t="shared" si="450"/>
        <v>107381.90122324634</v>
      </c>
      <c r="AO2128" s="3">
        <v>9127.4616039759403</v>
      </c>
      <c r="AP2128" s="3">
        <v>29700</v>
      </c>
      <c r="AQ2128" s="3">
        <v>2524.5</v>
      </c>
      <c r="AR2128" s="3">
        <f t="shared" si="451"/>
        <v>148733.86282722227</v>
      </c>
      <c r="AS2128" s="24">
        <f t="shared" si="452"/>
        <v>137081.90122324636</v>
      </c>
      <c r="AT2128" t="s">
        <v>134</v>
      </c>
      <c r="AU2128" t="s">
        <v>134</v>
      </c>
      <c r="AV2128" t="s">
        <v>135</v>
      </c>
      <c r="AW2128">
        <v>90373</v>
      </c>
      <c r="BE2128">
        <v>1</v>
      </c>
    </row>
    <row r="2129" spans="2:57" x14ac:dyDescent="0.2">
      <c r="C2129" t="s">
        <v>4803</v>
      </c>
      <c r="E2129" t="s">
        <v>1639</v>
      </c>
      <c r="F2129" t="s">
        <v>1640</v>
      </c>
      <c r="G2129" t="s">
        <v>1641</v>
      </c>
      <c r="J2129" t="s">
        <v>4708</v>
      </c>
      <c r="L2129" t="s">
        <v>4703</v>
      </c>
      <c r="M2129" t="s">
        <v>293</v>
      </c>
      <c r="N2129" t="s">
        <v>4668</v>
      </c>
      <c r="O2129" t="s">
        <v>98</v>
      </c>
      <c r="P2129" t="s">
        <v>4804</v>
      </c>
      <c r="Q2129">
        <v>28</v>
      </c>
      <c r="S2129" s="3">
        <v>78660.833333333328</v>
      </c>
      <c r="W2129" s="3">
        <v>1770.6931089743591</v>
      </c>
      <c r="X2129" s="3">
        <v>1023.0671296296296</v>
      </c>
      <c r="Y2129" s="22">
        <v>184.15208333333334</v>
      </c>
      <c r="Z2129" s="32">
        <v>75</v>
      </c>
      <c r="AB2129" s="3">
        <v>0</v>
      </c>
      <c r="AC2129" s="3">
        <v>4460.3751415326506</v>
      </c>
      <c r="AD2129" s="3">
        <f t="shared" si="448"/>
        <v>86174.120796803312</v>
      </c>
      <c r="AE2129" s="3">
        <v>5687.5</v>
      </c>
      <c r="AG2129" s="3">
        <f t="shared" si="449"/>
        <v>91861.620796803312</v>
      </c>
      <c r="AJ2129" s="3">
        <v>6107.1873780099913</v>
      </c>
      <c r="AK2129" t="s">
        <v>266</v>
      </c>
      <c r="AL2129" t="s">
        <v>267</v>
      </c>
      <c r="AM2129">
        <v>8.5000000000000006E-2</v>
      </c>
      <c r="AN2129" s="3">
        <f t="shared" si="450"/>
        <v>97968.808174813297</v>
      </c>
      <c r="AO2129" s="3">
        <v>8327.3486948591308</v>
      </c>
      <c r="AP2129" s="3">
        <v>29700</v>
      </c>
      <c r="AQ2129" s="3">
        <v>2524.5</v>
      </c>
      <c r="AR2129" s="3">
        <f t="shared" si="451"/>
        <v>138520.65686967241</v>
      </c>
      <c r="AS2129" s="24">
        <f t="shared" si="452"/>
        <v>127668.8081748133</v>
      </c>
      <c r="AT2129" t="s">
        <v>134</v>
      </c>
      <c r="AU2129" t="s">
        <v>134</v>
      </c>
      <c r="AV2129" t="s">
        <v>135</v>
      </c>
      <c r="AW2129">
        <v>94617</v>
      </c>
      <c r="BE2129">
        <v>1</v>
      </c>
    </row>
    <row r="2130" spans="2:57" x14ac:dyDescent="0.2">
      <c r="C2130" t="s">
        <v>4803</v>
      </c>
      <c r="E2130" t="s">
        <v>1642</v>
      </c>
      <c r="F2130" t="s">
        <v>1643</v>
      </c>
      <c r="G2130" t="s">
        <v>1644</v>
      </c>
      <c r="J2130" t="s">
        <v>4678</v>
      </c>
      <c r="L2130" t="s">
        <v>4703</v>
      </c>
      <c r="M2130" t="s">
        <v>293</v>
      </c>
      <c r="N2130" t="s">
        <v>4668</v>
      </c>
      <c r="O2130" t="s">
        <v>98</v>
      </c>
      <c r="P2130" t="s">
        <v>4804</v>
      </c>
      <c r="Q2130">
        <v>28</v>
      </c>
      <c r="S2130" s="3">
        <v>180414.58333333334</v>
      </c>
      <c r="W2130" s="3">
        <v>4216.6987179487178</v>
      </c>
      <c r="X2130" s="3">
        <v>2436.3148148148148</v>
      </c>
      <c r="Y2130" s="22">
        <v>438.53666666666663</v>
      </c>
      <c r="Z2130" s="32">
        <v>75</v>
      </c>
      <c r="AB2130" s="3">
        <v>0</v>
      </c>
      <c r="AC2130" s="3">
        <v>4460.3751415326506</v>
      </c>
      <c r="AD2130" s="3">
        <f t="shared" si="448"/>
        <v>192041.50867429617</v>
      </c>
      <c r="AE2130" s="3">
        <v>5687.5</v>
      </c>
      <c r="AG2130" s="3">
        <f t="shared" si="449"/>
        <v>197729.00867429617</v>
      </c>
      <c r="AJ2130" s="3">
        <v>28163.84865133233</v>
      </c>
      <c r="AK2130" t="s">
        <v>529</v>
      </c>
      <c r="AL2130" t="s">
        <v>530</v>
      </c>
      <c r="AM2130">
        <v>8.5000000000000006E-2</v>
      </c>
      <c r="AN2130" s="3">
        <f t="shared" si="450"/>
        <v>225892.85732562852</v>
      </c>
      <c r="AO2130" s="3">
        <v>19200.892872678425</v>
      </c>
      <c r="AP2130" s="3">
        <v>29700</v>
      </c>
      <c r="AQ2130" s="3">
        <v>2524.5</v>
      </c>
      <c r="AR2130" s="3">
        <f t="shared" si="451"/>
        <v>277318.25019830698</v>
      </c>
      <c r="AS2130" s="24">
        <f t="shared" si="452"/>
        <v>255592.85732562852</v>
      </c>
      <c r="AT2130" t="s">
        <v>134</v>
      </c>
      <c r="AU2130" t="s">
        <v>134</v>
      </c>
      <c r="AV2130" t="s">
        <v>135</v>
      </c>
      <c r="AW2130">
        <v>90030</v>
      </c>
      <c r="BE2130">
        <v>1</v>
      </c>
    </row>
    <row r="2131" spans="2:57" x14ac:dyDescent="0.2">
      <c r="C2131" t="s">
        <v>4803</v>
      </c>
      <c r="E2131" t="s">
        <v>1645</v>
      </c>
      <c r="F2131" t="s">
        <v>1646</v>
      </c>
      <c r="G2131" t="s">
        <v>1647</v>
      </c>
      <c r="J2131" t="s">
        <v>4708</v>
      </c>
      <c r="L2131" t="s">
        <v>4703</v>
      </c>
      <c r="M2131" t="s">
        <v>293</v>
      </c>
      <c r="N2131" t="s">
        <v>4668</v>
      </c>
      <c r="O2131" t="s">
        <v>98</v>
      </c>
      <c r="P2131" t="s">
        <v>4804</v>
      </c>
      <c r="Q2131">
        <v>28</v>
      </c>
      <c r="S2131" s="3">
        <v>67124.166666666672</v>
      </c>
      <c r="W2131" s="3">
        <v>1493.3693910256409</v>
      </c>
      <c r="X2131" s="3">
        <v>862.83564814814815</v>
      </c>
      <c r="Y2131" s="22">
        <v>155.31041666666667</v>
      </c>
      <c r="Z2131" s="32">
        <v>75</v>
      </c>
      <c r="AB2131" s="3">
        <v>0</v>
      </c>
      <c r="AC2131" s="3">
        <v>4460.3751415326506</v>
      </c>
      <c r="AD2131" s="3">
        <f t="shared" si="448"/>
        <v>74171.057264039773</v>
      </c>
      <c r="AE2131" s="3">
        <v>5687.5</v>
      </c>
      <c r="AG2131" s="3">
        <f t="shared" si="449"/>
        <v>79858.557264039773</v>
      </c>
      <c r="AJ2131" s="3">
        <v>6263.2559860715419</v>
      </c>
      <c r="AK2131" t="s">
        <v>229</v>
      </c>
      <c r="AL2131" t="s">
        <v>230</v>
      </c>
      <c r="AM2131">
        <v>8.5000000000000006E-2</v>
      </c>
      <c r="AN2131" s="3">
        <f t="shared" si="450"/>
        <v>86121.813250111314</v>
      </c>
      <c r="AO2131" s="3">
        <v>7320.3541262594626</v>
      </c>
      <c r="AP2131" s="3">
        <v>29700</v>
      </c>
      <c r="AQ2131" s="3">
        <v>2524.5</v>
      </c>
      <c r="AR2131" s="3">
        <f t="shared" si="451"/>
        <v>125666.66737637078</v>
      </c>
      <c r="AS2131" s="24">
        <f t="shared" si="452"/>
        <v>115821.81325011131</v>
      </c>
      <c r="AT2131" t="s">
        <v>632</v>
      </c>
      <c r="AU2131" t="s">
        <v>632</v>
      </c>
      <c r="AV2131" t="s">
        <v>633</v>
      </c>
      <c r="AW2131" t="s">
        <v>4850</v>
      </c>
      <c r="BE2131">
        <v>1</v>
      </c>
    </row>
    <row r="2132" spans="2:57" x14ac:dyDescent="0.2">
      <c r="C2132" t="s">
        <v>4803</v>
      </c>
      <c r="E2132" t="s">
        <v>1648</v>
      </c>
      <c r="F2132" t="s">
        <v>1649</v>
      </c>
      <c r="G2132" t="s">
        <v>1650</v>
      </c>
      <c r="J2132" t="s">
        <v>4708</v>
      </c>
      <c r="L2132" t="s">
        <v>4703</v>
      </c>
      <c r="M2132" t="s">
        <v>293</v>
      </c>
      <c r="N2132" t="s">
        <v>4668</v>
      </c>
      <c r="O2132" t="s">
        <v>98</v>
      </c>
      <c r="P2132" t="s">
        <v>4804</v>
      </c>
      <c r="Q2132">
        <v>28</v>
      </c>
      <c r="S2132" s="3">
        <v>66644.583333333328</v>
      </c>
      <c r="W2132" s="3">
        <v>1481.842948717949</v>
      </c>
      <c r="X2132" s="3">
        <v>856.17592592592587</v>
      </c>
      <c r="Y2132" s="22">
        <v>154.11166666666665</v>
      </c>
      <c r="Z2132" s="32">
        <v>75</v>
      </c>
      <c r="AB2132" s="3">
        <v>0</v>
      </c>
      <c r="AC2132" s="3">
        <v>4460.3751415326506</v>
      </c>
      <c r="AD2132" s="3">
        <f t="shared" si="448"/>
        <v>73672.089016176527</v>
      </c>
      <c r="AE2132" s="3">
        <v>5687.5</v>
      </c>
      <c r="AG2132" s="3">
        <f t="shared" si="449"/>
        <v>79359.589016176527</v>
      </c>
      <c r="AJ2132" s="3">
        <v>6263.2559860715419</v>
      </c>
      <c r="AK2132" t="s">
        <v>229</v>
      </c>
      <c r="AL2132" t="s">
        <v>230</v>
      </c>
      <c r="AM2132">
        <v>8.5000000000000006E-2</v>
      </c>
      <c r="AN2132" s="3">
        <f t="shared" si="450"/>
        <v>85622.845002248068</v>
      </c>
      <c r="AO2132" s="3">
        <v>7277.9418251910865</v>
      </c>
      <c r="AP2132" s="3">
        <v>29700</v>
      </c>
      <c r="AQ2132" s="3">
        <v>2524.5</v>
      </c>
      <c r="AR2132" s="3">
        <f t="shared" si="451"/>
        <v>125125.28682743915</v>
      </c>
      <c r="AS2132" s="24">
        <f t="shared" si="452"/>
        <v>115322.84500224807</v>
      </c>
      <c r="AT2132" t="s">
        <v>632</v>
      </c>
      <c r="AU2132" t="s">
        <v>632</v>
      </c>
      <c r="AV2132" t="s">
        <v>633</v>
      </c>
      <c r="AW2132" t="s">
        <v>4850</v>
      </c>
      <c r="BE2132">
        <v>1</v>
      </c>
    </row>
    <row r="2133" spans="2:57" x14ac:dyDescent="0.2">
      <c r="C2133" t="s">
        <v>4803</v>
      </c>
      <c r="E2133" t="s">
        <v>1651</v>
      </c>
      <c r="F2133" t="s">
        <v>1652</v>
      </c>
      <c r="G2133" t="s">
        <v>1653</v>
      </c>
      <c r="J2133" t="s">
        <v>4708</v>
      </c>
      <c r="L2133" t="s">
        <v>4703</v>
      </c>
      <c r="M2133" t="s">
        <v>293</v>
      </c>
      <c r="N2133" t="s">
        <v>4668</v>
      </c>
      <c r="O2133" t="s">
        <v>98</v>
      </c>
      <c r="P2133" t="s">
        <v>4804</v>
      </c>
      <c r="Q2133">
        <v>28</v>
      </c>
      <c r="S2133" s="3">
        <v>83769.916666666672</v>
      </c>
      <c r="W2133" s="3">
        <v>1893.5096153846155</v>
      </c>
      <c r="X2133" s="3">
        <v>1094.0277777777778</v>
      </c>
      <c r="Y2133" s="22">
        <v>196.92500000000001</v>
      </c>
      <c r="Z2133" s="32">
        <v>75</v>
      </c>
      <c r="AB2133" s="3">
        <v>0</v>
      </c>
      <c r="AC2133" s="3">
        <v>4460.3751415326506</v>
      </c>
      <c r="AD2133" s="3">
        <f t="shared" si="448"/>
        <v>91489.75420136172</v>
      </c>
      <c r="AE2133" s="3">
        <v>5687.5</v>
      </c>
      <c r="AG2133" s="3">
        <f t="shared" si="449"/>
        <v>97177.25420136172</v>
      </c>
      <c r="AJ2133" s="3">
        <v>4292.2455565959208</v>
      </c>
      <c r="AK2133" t="s">
        <v>289</v>
      </c>
      <c r="AL2133" t="s">
        <v>290</v>
      </c>
      <c r="AM2133">
        <v>8.5000000000000006E-2</v>
      </c>
      <c r="AN2133" s="3">
        <f t="shared" si="450"/>
        <v>101469.49975795764</v>
      </c>
      <c r="AO2133" s="3">
        <v>8624.9074794263997</v>
      </c>
      <c r="AP2133" s="3">
        <v>29700</v>
      </c>
      <c r="AQ2133" s="3">
        <v>2524.5</v>
      </c>
      <c r="AR2133" s="3">
        <f t="shared" si="451"/>
        <v>142318.90723738406</v>
      </c>
      <c r="AS2133" s="24">
        <f t="shared" si="452"/>
        <v>131169.49975795764</v>
      </c>
      <c r="AT2133" t="s">
        <v>134</v>
      </c>
      <c r="AU2133" t="s">
        <v>134</v>
      </c>
      <c r="AV2133" t="s">
        <v>135</v>
      </c>
      <c r="AW2133">
        <v>90382</v>
      </c>
      <c r="BE2133">
        <v>1</v>
      </c>
    </row>
    <row r="2134" spans="2:57" x14ac:dyDescent="0.2">
      <c r="C2134" t="s">
        <v>4803</v>
      </c>
      <c r="E2134" t="s">
        <v>1654</v>
      </c>
      <c r="F2134" t="s">
        <v>1655</v>
      </c>
      <c r="G2134" t="s">
        <v>1656</v>
      </c>
      <c r="J2134" t="s">
        <v>4708</v>
      </c>
      <c r="L2134" t="s">
        <v>4703</v>
      </c>
      <c r="M2134" t="s">
        <v>293</v>
      </c>
      <c r="N2134" t="s">
        <v>4668</v>
      </c>
      <c r="O2134" t="s">
        <v>98</v>
      </c>
      <c r="P2134" t="s">
        <v>4804</v>
      </c>
      <c r="Q2134">
        <v>28</v>
      </c>
      <c r="S2134" s="3">
        <v>85657.25</v>
      </c>
      <c r="W2134" s="3">
        <v>1938.8782051282053</v>
      </c>
      <c r="X2134" s="3">
        <v>1120.2407407407406</v>
      </c>
      <c r="Y2134" s="22">
        <v>201.64333333333332</v>
      </c>
      <c r="Z2134" s="32">
        <v>75</v>
      </c>
      <c r="AB2134" s="3">
        <v>0</v>
      </c>
      <c r="AC2134" s="3">
        <v>4460.3751415326506</v>
      </c>
      <c r="AD2134" s="3">
        <f t="shared" si="448"/>
        <v>93453.387420734929</v>
      </c>
      <c r="AE2134" s="3">
        <v>5687.5</v>
      </c>
      <c r="AG2134" s="3">
        <f t="shared" si="449"/>
        <v>99140.887420734929</v>
      </c>
      <c r="AJ2134" s="3">
        <v>4292.2455565959208</v>
      </c>
      <c r="AK2134" t="s">
        <v>289</v>
      </c>
      <c r="AL2134" t="s">
        <v>290</v>
      </c>
      <c r="AM2134">
        <v>8.5000000000000006E-2</v>
      </c>
      <c r="AN2134" s="3">
        <f t="shared" si="450"/>
        <v>103433.13297733085</v>
      </c>
      <c r="AO2134" s="3">
        <v>8791.816303073123</v>
      </c>
      <c r="AP2134" s="3">
        <v>29700</v>
      </c>
      <c r="AQ2134" s="3">
        <v>2524.5</v>
      </c>
      <c r="AR2134" s="3">
        <f t="shared" si="451"/>
        <v>144449.44928040396</v>
      </c>
      <c r="AS2134" s="24">
        <f t="shared" si="452"/>
        <v>133133.13297733085</v>
      </c>
      <c r="AT2134" t="s">
        <v>134</v>
      </c>
      <c r="AU2134" t="s">
        <v>134</v>
      </c>
      <c r="AV2134" t="s">
        <v>135</v>
      </c>
      <c r="AW2134">
        <v>35802</v>
      </c>
      <c r="BE2134">
        <v>1</v>
      </c>
    </row>
    <row r="2135" spans="2:57" x14ac:dyDescent="0.2">
      <c r="C2135" t="s">
        <v>4803</v>
      </c>
      <c r="E2135" t="s">
        <v>1657</v>
      </c>
      <c r="F2135" t="s">
        <v>1658</v>
      </c>
      <c r="G2135" t="s">
        <v>1659</v>
      </c>
      <c r="J2135" t="s">
        <v>4702</v>
      </c>
      <c r="L2135" t="s">
        <v>4703</v>
      </c>
      <c r="M2135" t="s">
        <v>293</v>
      </c>
      <c r="N2135" t="s">
        <v>4668</v>
      </c>
      <c r="O2135" t="s">
        <v>98</v>
      </c>
      <c r="P2135" t="s">
        <v>4804</v>
      </c>
      <c r="Q2135">
        <v>28</v>
      </c>
      <c r="S2135" s="3">
        <v>63740.333333333328</v>
      </c>
      <c r="W2135" s="3">
        <v>1412.0272435897434</v>
      </c>
      <c r="X2135" s="3">
        <v>815.83796296296305</v>
      </c>
      <c r="Y2135" s="22">
        <v>146.85083333333336</v>
      </c>
      <c r="Z2135" s="32">
        <v>75</v>
      </c>
      <c r="AB2135" s="3">
        <v>0</v>
      </c>
      <c r="AC2135" s="3">
        <v>4460.3751415326506</v>
      </c>
      <c r="AD2135" s="3">
        <f t="shared" si="448"/>
        <v>70650.424514752012</v>
      </c>
      <c r="AE2135" s="3">
        <v>5687.5</v>
      </c>
      <c r="AG2135" s="3">
        <f t="shared" si="449"/>
        <v>76337.924514752012</v>
      </c>
      <c r="AJ2135" s="3">
        <v>6263.2559860715419</v>
      </c>
      <c r="AK2135" t="s">
        <v>229</v>
      </c>
      <c r="AL2135" t="s">
        <v>230</v>
      </c>
      <c r="AM2135">
        <v>8.5000000000000006E-2</v>
      </c>
      <c r="AN2135" s="3">
        <f t="shared" si="450"/>
        <v>82601.180500823553</v>
      </c>
      <c r="AO2135" s="3">
        <v>7021.1003425700028</v>
      </c>
      <c r="AP2135" s="3">
        <v>29700</v>
      </c>
      <c r="AQ2135" s="3">
        <v>2524.5</v>
      </c>
      <c r="AR2135" s="3">
        <f t="shared" si="451"/>
        <v>121846.78084339356</v>
      </c>
      <c r="AS2135" s="24">
        <f t="shared" si="452"/>
        <v>112301.18050082355</v>
      </c>
      <c r="AT2135" t="s">
        <v>632</v>
      </c>
      <c r="AU2135" t="s">
        <v>632</v>
      </c>
      <c r="AV2135" t="s">
        <v>633</v>
      </c>
      <c r="AW2135" t="s">
        <v>4850</v>
      </c>
      <c r="BE2135">
        <v>1</v>
      </c>
    </row>
    <row r="2136" spans="2:57" x14ac:dyDescent="0.2">
      <c r="C2136" t="s">
        <v>4803</v>
      </c>
      <c r="E2136" t="s">
        <v>1660</v>
      </c>
      <c r="F2136" t="s">
        <v>1661</v>
      </c>
      <c r="G2136" t="s">
        <v>1662</v>
      </c>
      <c r="J2136" t="s">
        <v>4678</v>
      </c>
      <c r="L2136" t="s">
        <v>4691</v>
      </c>
      <c r="M2136" t="s">
        <v>4444</v>
      </c>
      <c r="N2136" t="s">
        <v>4668</v>
      </c>
      <c r="O2136" t="s">
        <v>98</v>
      </c>
      <c r="P2136" t="s">
        <v>4804</v>
      </c>
      <c r="Q2136">
        <v>28</v>
      </c>
      <c r="S2136" s="3">
        <v>288177.58333333331</v>
      </c>
      <c r="W2136" s="3">
        <v>6927.3477564102568</v>
      </c>
      <c r="X2136" s="3">
        <v>4002.4675925925931</v>
      </c>
      <c r="Y2136" s="22">
        <v>720.44416666666677</v>
      </c>
      <c r="Z2136" s="32">
        <v>75</v>
      </c>
      <c r="AB2136" s="3">
        <v>0</v>
      </c>
      <c r="AC2136" s="3">
        <v>4460.3751415326506</v>
      </c>
      <c r="AD2136" s="3">
        <f t="shared" si="448"/>
        <v>304363.21799053543</v>
      </c>
      <c r="AE2136" s="3">
        <v>7046.666666666667</v>
      </c>
      <c r="AG2136" s="3">
        <f t="shared" si="449"/>
        <v>311409.88465720211</v>
      </c>
      <c r="AJ2136" s="3">
        <v>18123.592035816033</v>
      </c>
      <c r="AK2136" t="s">
        <v>538</v>
      </c>
      <c r="AL2136" t="s">
        <v>539</v>
      </c>
      <c r="AM2136">
        <v>0.1</v>
      </c>
      <c r="AN2136" s="3">
        <f t="shared" si="450"/>
        <v>329533.47669301816</v>
      </c>
      <c r="AO2136" s="3">
        <v>32953.347669301816</v>
      </c>
      <c r="AP2136" s="3">
        <v>29700</v>
      </c>
      <c r="AQ2136" s="3">
        <v>2970</v>
      </c>
      <c r="AR2136" s="3">
        <f t="shared" si="451"/>
        <v>395156.82436232001</v>
      </c>
      <c r="AS2136" s="24">
        <f t="shared" si="452"/>
        <v>359233.47669301816</v>
      </c>
      <c r="AT2136" t="s">
        <v>4805</v>
      </c>
      <c r="AU2136" t="s">
        <v>101</v>
      </c>
      <c r="AV2136" t="s">
        <v>101</v>
      </c>
      <c r="AW2136">
        <v>2041128</v>
      </c>
      <c r="BE2136">
        <v>1</v>
      </c>
    </row>
    <row r="2137" spans="2:57" x14ac:dyDescent="0.2">
      <c r="C2137" t="s">
        <v>4803</v>
      </c>
      <c r="E2137" t="s">
        <v>1663</v>
      </c>
      <c r="F2137" t="s">
        <v>1664</v>
      </c>
      <c r="G2137" t="s">
        <v>1665</v>
      </c>
      <c r="J2137" t="s">
        <v>4702</v>
      </c>
      <c r="L2137" t="s">
        <v>4691</v>
      </c>
      <c r="M2137" t="s">
        <v>4444</v>
      </c>
      <c r="N2137" t="s">
        <v>4668</v>
      </c>
      <c r="O2137" t="s">
        <v>98</v>
      </c>
      <c r="P2137" t="s">
        <v>4804</v>
      </c>
      <c r="Q2137">
        <v>28</v>
      </c>
      <c r="S2137" s="3">
        <v>64235.833333333343</v>
      </c>
      <c r="W2137" s="3">
        <v>1423.938301282051</v>
      </c>
      <c r="X2137" s="3">
        <v>822.71990740740739</v>
      </c>
      <c r="Y2137" s="22">
        <v>148.08958333333334</v>
      </c>
      <c r="Z2137" s="32">
        <v>75</v>
      </c>
      <c r="AB2137" s="3">
        <v>0</v>
      </c>
      <c r="AC2137" s="3">
        <v>4460.3751415326506</v>
      </c>
      <c r="AD2137" s="3">
        <f t="shared" si="448"/>
        <v>71165.956266888781</v>
      </c>
      <c r="AE2137" s="3">
        <v>7046.666666666667</v>
      </c>
      <c r="AG2137" s="3">
        <f t="shared" si="449"/>
        <v>78212.622933555453</v>
      </c>
      <c r="AM2137">
        <v>0.1</v>
      </c>
      <c r="AN2137" s="3">
        <f t="shared" si="450"/>
        <v>78212.622933555453</v>
      </c>
      <c r="AO2137" s="3">
        <v>7821.2622933555458</v>
      </c>
      <c r="AP2137" s="3">
        <v>29700</v>
      </c>
      <c r="AQ2137" s="3">
        <v>2970</v>
      </c>
      <c r="AR2137" s="3">
        <f t="shared" si="451"/>
        <v>118703.88522691099</v>
      </c>
      <c r="AS2137" s="24">
        <f t="shared" si="452"/>
        <v>107912.62293355545</v>
      </c>
      <c r="AT2137" t="s">
        <v>134</v>
      </c>
      <c r="AU2137" t="s">
        <v>134</v>
      </c>
      <c r="AV2137" t="s">
        <v>135</v>
      </c>
      <c r="AW2137">
        <v>90326</v>
      </c>
      <c r="BE2137">
        <v>1</v>
      </c>
    </row>
    <row r="2138" spans="2:57" x14ac:dyDescent="0.2">
      <c r="C2138" t="s">
        <v>4803</v>
      </c>
      <c r="E2138" t="s">
        <v>1666</v>
      </c>
      <c r="F2138" t="s">
        <v>1667</v>
      </c>
      <c r="G2138" t="s">
        <v>1668</v>
      </c>
      <c r="J2138" t="s">
        <v>4708</v>
      </c>
      <c r="L2138" t="s">
        <v>4703</v>
      </c>
      <c r="M2138" t="s">
        <v>293</v>
      </c>
      <c r="N2138" t="s">
        <v>4668</v>
      </c>
      <c r="O2138" t="s">
        <v>98</v>
      </c>
      <c r="P2138" t="s">
        <v>4804</v>
      </c>
      <c r="Q2138">
        <v>28</v>
      </c>
      <c r="S2138" s="3">
        <v>59029.166666666672</v>
      </c>
      <c r="W2138" s="3">
        <v>1298.7780448717949</v>
      </c>
      <c r="X2138" s="3">
        <v>750.40509259259261</v>
      </c>
      <c r="Y2138" s="22">
        <v>135.07291666666666</v>
      </c>
      <c r="Z2138" s="32">
        <v>75</v>
      </c>
      <c r="AB2138" s="3">
        <v>0</v>
      </c>
      <c r="AC2138" s="3">
        <v>4460.3751415326506</v>
      </c>
      <c r="AD2138" s="3">
        <f t="shared" si="448"/>
        <v>65748.797862330379</v>
      </c>
      <c r="AE2138" s="3">
        <v>5687.5</v>
      </c>
      <c r="AG2138" s="3">
        <f t="shared" si="449"/>
        <v>71436.297862330379</v>
      </c>
      <c r="AJ2138" s="3">
        <v>6263.2559860715419</v>
      </c>
      <c r="AK2138" t="s">
        <v>229</v>
      </c>
      <c r="AL2138" t="s">
        <v>230</v>
      </c>
      <c r="AM2138">
        <v>8.5000000000000006E-2</v>
      </c>
      <c r="AN2138" s="3">
        <f t="shared" si="450"/>
        <v>77699.55384840192</v>
      </c>
      <c r="AO2138" s="3">
        <v>6604.4620771141635</v>
      </c>
      <c r="AP2138" s="3">
        <v>29700</v>
      </c>
      <c r="AQ2138" s="3">
        <v>2524.5</v>
      </c>
      <c r="AR2138" s="3">
        <f t="shared" si="451"/>
        <v>116528.51592551608</v>
      </c>
      <c r="AS2138" s="24">
        <f t="shared" si="452"/>
        <v>107399.55384840192</v>
      </c>
      <c r="AT2138" t="s">
        <v>632</v>
      </c>
      <c r="AU2138" t="s">
        <v>632</v>
      </c>
      <c r="AV2138" t="s">
        <v>633</v>
      </c>
      <c r="AW2138" t="s">
        <v>4850</v>
      </c>
      <c r="BE2138">
        <v>1</v>
      </c>
    </row>
    <row r="2139" spans="2:57" x14ac:dyDescent="0.2">
      <c r="C2139" t="s">
        <v>4803</v>
      </c>
      <c r="E2139" t="s">
        <v>1669</v>
      </c>
      <c r="F2139" t="s">
        <v>1670</v>
      </c>
      <c r="G2139" t="s">
        <v>1671</v>
      </c>
      <c r="J2139" t="s">
        <v>4678</v>
      </c>
      <c r="L2139" t="s">
        <v>4691</v>
      </c>
      <c r="M2139" t="s">
        <v>4444</v>
      </c>
      <c r="N2139" t="s">
        <v>4668</v>
      </c>
      <c r="O2139" t="s">
        <v>98</v>
      </c>
      <c r="P2139" t="s">
        <v>4804</v>
      </c>
      <c r="Q2139">
        <v>28</v>
      </c>
      <c r="S2139" s="3">
        <v>148422.41666666666</v>
      </c>
      <c r="W2139" s="3">
        <v>3567.8485576923081</v>
      </c>
      <c r="X2139" s="3">
        <v>2061.4236111111113</v>
      </c>
      <c r="Y2139" s="22">
        <v>371.05625000000003</v>
      </c>
      <c r="Z2139" s="32">
        <v>75</v>
      </c>
      <c r="AB2139" s="3">
        <v>0</v>
      </c>
      <c r="AC2139" s="3">
        <v>4460.3751415326506</v>
      </c>
      <c r="AD2139" s="3">
        <f t="shared" si="448"/>
        <v>158958.12022700274</v>
      </c>
      <c r="AE2139" s="3">
        <v>7046.666666666667</v>
      </c>
      <c r="AG2139" s="3">
        <f t="shared" si="449"/>
        <v>166004.7868936694</v>
      </c>
      <c r="AJ2139" s="3">
        <v>7875.5933865769939</v>
      </c>
      <c r="AK2139" t="s">
        <v>433</v>
      </c>
      <c r="AL2139" t="s">
        <v>434</v>
      </c>
      <c r="AM2139">
        <v>0.1</v>
      </c>
      <c r="AN2139" s="3">
        <f t="shared" si="450"/>
        <v>173880.38028024641</v>
      </c>
      <c r="AO2139" s="3">
        <v>17388.038028024643</v>
      </c>
      <c r="AP2139" s="3">
        <v>29700</v>
      </c>
      <c r="AQ2139" s="3">
        <v>2970</v>
      </c>
      <c r="AR2139" s="3">
        <f t="shared" si="451"/>
        <v>223938.41830827104</v>
      </c>
      <c r="AS2139" s="24">
        <f t="shared" si="452"/>
        <v>203580.38028024641</v>
      </c>
      <c r="AT2139" t="s">
        <v>134</v>
      </c>
      <c r="AU2139" t="s">
        <v>134</v>
      </c>
      <c r="AV2139" t="s">
        <v>135</v>
      </c>
      <c r="AW2139">
        <v>90324</v>
      </c>
      <c r="BE2139">
        <v>1</v>
      </c>
    </row>
    <row r="2140" spans="2:57" x14ac:dyDescent="0.2">
      <c r="C2140" t="s">
        <v>4803</v>
      </c>
      <c r="E2140" t="s">
        <v>1672</v>
      </c>
      <c r="F2140" t="s">
        <v>1673</v>
      </c>
      <c r="G2140" t="s">
        <v>1674</v>
      </c>
      <c r="J2140" t="s">
        <v>4678</v>
      </c>
      <c r="L2140" t="s">
        <v>4691</v>
      </c>
      <c r="M2140" t="s">
        <v>4444</v>
      </c>
      <c r="N2140" t="s">
        <v>4668</v>
      </c>
      <c r="O2140" t="s">
        <v>98</v>
      </c>
      <c r="P2140" t="s">
        <v>4804</v>
      </c>
      <c r="Q2140">
        <v>28</v>
      </c>
      <c r="S2140" s="3">
        <v>202696.75</v>
      </c>
      <c r="W2140" s="3">
        <v>4872.5200320512822</v>
      </c>
      <c r="X2140" s="3">
        <v>2815.2337962962965</v>
      </c>
      <c r="Y2140" s="22">
        <v>506.74208333333337</v>
      </c>
      <c r="Z2140" s="32">
        <v>75</v>
      </c>
      <c r="AB2140" s="3">
        <v>20765.968306935509</v>
      </c>
      <c r="AC2140" s="3">
        <v>4460.3751415326506</v>
      </c>
      <c r="AD2140" s="3">
        <f t="shared" si="448"/>
        <v>236192.58936014908</v>
      </c>
      <c r="AE2140" s="3">
        <v>7046.666666666667</v>
      </c>
      <c r="AG2140" s="3">
        <f t="shared" si="449"/>
        <v>243239.25602681574</v>
      </c>
      <c r="AJ2140" s="3">
        <v>7875.5933865769939</v>
      </c>
      <c r="AK2140" t="s">
        <v>433</v>
      </c>
      <c r="AL2140" t="s">
        <v>434</v>
      </c>
      <c r="AM2140">
        <v>0.1</v>
      </c>
      <c r="AN2140" s="3">
        <f t="shared" si="450"/>
        <v>251114.84941339275</v>
      </c>
      <c r="AO2140" s="3">
        <v>25111.484941339277</v>
      </c>
      <c r="AP2140" s="3">
        <v>29700</v>
      </c>
      <c r="AQ2140" s="3">
        <v>2970</v>
      </c>
      <c r="AR2140" s="3">
        <f t="shared" si="451"/>
        <v>308896.33435473201</v>
      </c>
      <c r="AS2140" s="24">
        <f t="shared" si="452"/>
        <v>280814.84941339272</v>
      </c>
      <c r="AT2140" t="s">
        <v>134</v>
      </c>
      <c r="AU2140" t="s">
        <v>134</v>
      </c>
      <c r="AV2140" t="s">
        <v>135</v>
      </c>
      <c r="AW2140">
        <v>90324</v>
      </c>
      <c r="BE2140">
        <v>1</v>
      </c>
    </row>
    <row r="2141" spans="2:57" x14ac:dyDescent="0.2">
      <c r="C2141" t="s">
        <v>4803</v>
      </c>
      <c r="E2141" t="s">
        <v>1675</v>
      </c>
      <c r="F2141" t="s">
        <v>1676</v>
      </c>
      <c r="G2141" t="s">
        <v>4901</v>
      </c>
      <c r="J2141" t="s">
        <v>151</v>
      </c>
      <c r="L2141" t="s">
        <v>4667</v>
      </c>
      <c r="M2141" t="s">
        <v>3984</v>
      </c>
      <c r="N2141" t="s">
        <v>4668</v>
      </c>
      <c r="O2141" t="s">
        <v>98</v>
      </c>
      <c r="P2141" t="s">
        <v>4804</v>
      </c>
      <c r="Q2141">
        <v>28</v>
      </c>
      <c r="S2141" s="3">
        <v>174151.08333333334</v>
      </c>
      <c r="W2141" s="3">
        <v>4186.3261217948721</v>
      </c>
      <c r="X2141" s="3">
        <v>2418.7662037037035</v>
      </c>
      <c r="Y2141" s="22">
        <v>435.37791666666664</v>
      </c>
      <c r="Z2141" s="32">
        <v>75</v>
      </c>
      <c r="AB2141" s="3">
        <v>0</v>
      </c>
      <c r="AC2141" s="3">
        <v>4460.3751415326506</v>
      </c>
      <c r="AD2141" s="3">
        <f t="shared" si="448"/>
        <v>185726.92871703126</v>
      </c>
      <c r="AE2141" s="3">
        <v>4154.166666666667</v>
      </c>
      <c r="AG2141" s="3">
        <f t="shared" si="449"/>
        <v>189881.09538369792</v>
      </c>
      <c r="AJ2141" s="3">
        <v>4671.4236268028844</v>
      </c>
      <c r="AK2141" t="s">
        <v>166</v>
      </c>
      <c r="AL2141" t="s">
        <v>165</v>
      </c>
      <c r="AM2141">
        <v>0.05</v>
      </c>
      <c r="AN2141" s="3">
        <f t="shared" si="450"/>
        <v>194552.51901050081</v>
      </c>
      <c r="AO2141" s="3">
        <v>9727.62595052504</v>
      </c>
      <c r="AP2141" s="3">
        <v>29700</v>
      </c>
      <c r="AQ2141" s="3">
        <v>1485</v>
      </c>
      <c r="AR2141" s="3">
        <f t="shared" si="451"/>
        <v>235465.14496102586</v>
      </c>
      <c r="AS2141" s="24">
        <f t="shared" si="452"/>
        <v>224252.51901050081</v>
      </c>
      <c r="AT2141" t="s">
        <v>225</v>
      </c>
      <c r="AU2141" t="s">
        <v>225</v>
      </c>
      <c r="AV2141" t="s">
        <v>156</v>
      </c>
      <c r="AW2141" t="s">
        <v>4902</v>
      </c>
      <c r="BE2141">
        <v>1</v>
      </c>
    </row>
    <row r="2142" spans="2:57" x14ac:dyDescent="0.2">
      <c r="C2142" t="s">
        <v>4803</v>
      </c>
      <c r="E2142" t="s">
        <v>1678</v>
      </c>
      <c r="F2142" t="s">
        <v>1679</v>
      </c>
      <c r="G2142" t="s">
        <v>1680</v>
      </c>
      <c r="J2142" t="s">
        <v>4702</v>
      </c>
      <c r="L2142" t="s">
        <v>4691</v>
      </c>
      <c r="M2142" t="s">
        <v>4444</v>
      </c>
      <c r="N2142" t="s">
        <v>4668</v>
      </c>
      <c r="O2142" t="s">
        <v>98</v>
      </c>
      <c r="P2142" t="s">
        <v>4804</v>
      </c>
      <c r="Q2142">
        <v>28</v>
      </c>
      <c r="S2142" s="3">
        <v>52356.666666666664</v>
      </c>
      <c r="W2142" s="3">
        <v>1258.573717948718</v>
      </c>
      <c r="X2142" s="3">
        <v>727.17592592592587</v>
      </c>
      <c r="Y2142" s="22">
        <v>130.89166666666665</v>
      </c>
      <c r="Z2142" s="32">
        <v>75</v>
      </c>
      <c r="AB2142" s="3">
        <v>3526.2191866044413</v>
      </c>
      <c r="AC2142" s="3">
        <v>4460.3751415326506</v>
      </c>
      <c r="AD2142" s="3">
        <f t="shared" ref="AD2142:AD2205" si="453">S2142+U2142+V2142+W2142+X2142+Y2142+Z2142+AA2142+AB2142+AC2142</f>
        <v>62534.902305345073</v>
      </c>
      <c r="AE2142" s="3">
        <v>7046.666666666667</v>
      </c>
      <c r="AG2142" s="3">
        <f t="shared" si="449"/>
        <v>69581.568972011737</v>
      </c>
      <c r="AJ2142" s="3">
        <v>7875.5933865769939</v>
      </c>
      <c r="AK2142" t="s">
        <v>433</v>
      </c>
      <c r="AL2142" t="s">
        <v>434</v>
      </c>
      <c r="AM2142">
        <v>0.1</v>
      </c>
      <c r="AN2142" s="3">
        <f t="shared" si="450"/>
        <v>77457.162358588728</v>
      </c>
      <c r="AO2142" s="3">
        <v>7745.716235858873</v>
      </c>
      <c r="AP2142" s="3">
        <v>29700</v>
      </c>
      <c r="AQ2142" s="3">
        <v>2970</v>
      </c>
      <c r="AR2142" s="3">
        <f t="shared" si="451"/>
        <v>117872.8785944476</v>
      </c>
      <c r="AS2142" s="24">
        <f t="shared" si="452"/>
        <v>107157.16235858873</v>
      </c>
      <c r="AT2142" t="s">
        <v>134</v>
      </c>
      <c r="AU2142" t="s">
        <v>134</v>
      </c>
      <c r="AV2142" t="s">
        <v>135</v>
      </c>
      <c r="AW2142">
        <v>90324</v>
      </c>
      <c r="BE2142">
        <v>1</v>
      </c>
    </row>
    <row r="2143" spans="2:57" x14ac:dyDescent="0.2">
      <c r="B2143">
        <f>+COUNTIF(F2143:F5301,F2143)</f>
        <v>1</v>
      </c>
      <c r="C2143" t="s">
        <v>4803</v>
      </c>
      <c r="E2143" t="s">
        <v>1681</v>
      </c>
      <c r="F2143" t="s">
        <v>1682</v>
      </c>
      <c r="G2143" t="s">
        <v>1683</v>
      </c>
      <c r="J2143" t="s">
        <v>4702</v>
      </c>
      <c r="L2143" t="s">
        <v>4703</v>
      </c>
      <c r="M2143" t="s">
        <v>293</v>
      </c>
      <c r="N2143" t="s">
        <v>4668</v>
      </c>
      <c r="O2143" t="s">
        <v>98</v>
      </c>
      <c r="P2143" t="s">
        <v>4804</v>
      </c>
      <c r="Q2143">
        <v>28</v>
      </c>
      <c r="S2143" s="3">
        <v>81183.166666666672</v>
      </c>
      <c r="W2143" s="3">
        <v>1831.3261217948721</v>
      </c>
      <c r="X2143" s="3">
        <v>1058.0995370370372</v>
      </c>
      <c r="Y2143" s="22">
        <v>190.45791666666668</v>
      </c>
      <c r="Z2143" s="32">
        <v>75</v>
      </c>
      <c r="AB2143" s="3">
        <v>0</v>
      </c>
      <c r="AC2143" s="3">
        <v>4460.3751415326506</v>
      </c>
      <c r="AD2143" s="3">
        <f t="shared" si="453"/>
        <v>88798.425383697904</v>
      </c>
      <c r="AE2143" s="3">
        <v>5687.5</v>
      </c>
      <c r="AG2143" s="3">
        <f t="shared" ref="AG2143:AG2206" si="454">AD2143+AE2143+AF2143</f>
        <v>94485.925383697904</v>
      </c>
      <c r="AJ2143" s="3">
        <v>6107.1873780099913</v>
      </c>
      <c r="AK2143" t="s">
        <v>266</v>
      </c>
      <c r="AL2143" t="s">
        <v>267</v>
      </c>
      <c r="AM2143">
        <v>8.5000000000000006E-2</v>
      </c>
      <c r="AN2143" s="3">
        <f t="shared" ref="AN2143:AN2206" si="455">AG2143+AH2143+AI2143+AJ2143</f>
        <v>100593.11276170789</v>
      </c>
      <c r="AO2143" s="3">
        <v>8550.4145847451709</v>
      </c>
      <c r="AP2143" s="3">
        <v>29700</v>
      </c>
      <c r="AQ2143" s="3">
        <v>2524.5</v>
      </c>
      <c r="AR2143" s="3">
        <f t="shared" ref="AR2143:AR2206" si="456">AN2143+AO2143+AP2143+AQ2143</f>
        <v>141368.02734645305</v>
      </c>
      <c r="AS2143" s="24">
        <f t="shared" si="452"/>
        <v>130293.11276170789</v>
      </c>
      <c r="AT2143" t="s">
        <v>141</v>
      </c>
      <c r="AU2143" t="s">
        <v>141</v>
      </c>
      <c r="AV2143" t="s">
        <v>142</v>
      </c>
      <c r="AW2143">
        <v>1202</v>
      </c>
      <c r="BE2143">
        <v>1</v>
      </c>
    </row>
    <row r="2144" spans="2:57" x14ac:dyDescent="0.2">
      <c r="C2144" t="s">
        <v>4803</v>
      </c>
      <c r="E2144" t="s">
        <v>1684</v>
      </c>
      <c r="F2144" t="s">
        <v>1685</v>
      </c>
      <c r="G2144" t="s">
        <v>1686</v>
      </c>
      <c r="J2144" t="s">
        <v>4702</v>
      </c>
      <c r="L2144" t="s">
        <v>4691</v>
      </c>
      <c r="M2144" t="s">
        <v>4444</v>
      </c>
      <c r="N2144" t="s">
        <v>4668</v>
      </c>
      <c r="O2144" t="s">
        <v>98</v>
      </c>
      <c r="P2144" t="s">
        <v>4804</v>
      </c>
      <c r="Q2144">
        <v>28</v>
      </c>
      <c r="S2144" s="3">
        <v>81971</v>
      </c>
      <c r="U2144" s="3">
        <v>8197.1</v>
      </c>
      <c r="W2144" s="3">
        <v>1850.2644230769231</v>
      </c>
      <c r="X2144" s="3">
        <v>1069.0416666666667</v>
      </c>
      <c r="Y2144" s="22">
        <v>192.42750000000001</v>
      </c>
      <c r="Z2144" s="32">
        <v>75</v>
      </c>
      <c r="AB2144" s="3">
        <v>0</v>
      </c>
      <c r="AC2144" s="3">
        <v>4460.3751415326506</v>
      </c>
      <c r="AD2144" s="3">
        <f t="shared" si="453"/>
        <v>97815.20873127626</v>
      </c>
      <c r="AE2144" s="3">
        <v>7046.666666666667</v>
      </c>
      <c r="AG2144" s="3">
        <f t="shared" si="454"/>
        <v>104861.87539794293</v>
      </c>
      <c r="AM2144">
        <v>0.1</v>
      </c>
      <c r="AN2144" s="3">
        <f t="shared" si="455"/>
        <v>104861.87539794293</v>
      </c>
      <c r="AO2144" s="3">
        <v>10486.187539794293</v>
      </c>
      <c r="AP2144" s="3">
        <v>29700</v>
      </c>
      <c r="AQ2144" s="3">
        <v>2970</v>
      </c>
      <c r="AR2144" s="3">
        <f t="shared" si="456"/>
        <v>148018.06293773721</v>
      </c>
      <c r="AS2144" s="24">
        <f t="shared" si="452"/>
        <v>134561.87539794293</v>
      </c>
      <c r="AT2144" t="s">
        <v>632</v>
      </c>
      <c r="AU2144" t="s">
        <v>632</v>
      </c>
      <c r="AV2144" t="s">
        <v>633</v>
      </c>
      <c r="AW2144" t="s">
        <v>4862</v>
      </c>
      <c r="BE2144">
        <v>1</v>
      </c>
    </row>
    <row r="2145" spans="3:57" x14ac:dyDescent="0.2">
      <c r="C2145" t="s">
        <v>4803</v>
      </c>
      <c r="E2145" t="s">
        <v>1687</v>
      </c>
      <c r="F2145" t="s">
        <v>1688</v>
      </c>
      <c r="G2145" t="s">
        <v>1689</v>
      </c>
      <c r="J2145" t="s">
        <v>151</v>
      </c>
      <c r="L2145" t="s">
        <v>4703</v>
      </c>
      <c r="M2145" t="s">
        <v>293</v>
      </c>
      <c r="N2145" t="s">
        <v>4668</v>
      </c>
      <c r="O2145" t="s">
        <v>98</v>
      </c>
      <c r="P2145" t="s">
        <v>4804</v>
      </c>
      <c r="Q2145">
        <v>28</v>
      </c>
      <c r="S2145" s="3">
        <v>135741.91666666666</v>
      </c>
      <c r="W2145" s="3">
        <v>3142.8365384615386</v>
      </c>
      <c r="X2145" s="3">
        <v>1815.8611111111111</v>
      </c>
      <c r="Y2145" s="22">
        <v>326.85500000000002</v>
      </c>
      <c r="Z2145" s="32">
        <v>75</v>
      </c>
      <c r="AB2145" s="3">
        <v>13393.895887758996</v>
      </c>
      <c r="AC2145" s="3">
        <v>4460.3751415326506</v>
      </c>
      <c r="AD2145" s="3">
        <f t="shared" si="453"/>
        <v>158956.74034553097</v>
      </c>
      <c r="AE2145" s="3">
        <v>5687.5</v>
      </c>
      <c r="AG2145" s="3">
        <f t="shared" si="454"/>
        <v>164644.24034553097</v>
      </c>
      <c r="AJ2145" s="3">
        <v>6107.1873780099913</v>
      </c>
      <c r="AK2145" t="s">
        <v>266</v>
      </c>
      <c r="AL2145" t="s">
        <v>267</v>
      </c>
      <c r="AM2145">
        <v>8.5000000000000006E-2</v>
      </c>
      <c r="AN2145" s="3">
        <f t="shared" si="455"/>
        <v>170751.42772354095</v>
      </c>
      <c r="AO2145" s="3">
        <v>14513.871356500982</v>
      </c>
      <c r="AP2145" s="3">
        <v>29700</v>
      </c>
      <c r="AQ2145" s="3">
        <v>2524.5</v>
      </c>
      <c r="AR2145" s="3">
        <f t="shared" si="456"/>
        <v>217489.79908004194</v>
      </c>
      <c r="AS2145" s="24">
        <f t="shared" si="452"/>
        <v>200451.42772354095</v>
      </c>
      <c r="AT2145" t="s">
        <v>134</v>
      </c>
      <c r="AU2145" t="s">
        <v>134</v>
      </c>
      <c r="AV2145" t="s">
        <v>135</v>
      </c>
      <c r="AW2145">
        <v>94643</v>
      </c>
      <c r="BE2145">
        <v>1</v>
      </c>
    </row>
    <row r="2146" spans="3:57" x14ac:dyDescent="0.2">
      <c r="C2146" t="s">
        <v>4803</v>
      </c>
      <c r="E2146" t="s">
        <v>1690</v>
      </c>
      <c r="F2146" t="s">
        <v>1691</v>
      </c>
      <c r="G2146" t="s">
        <v>1692</v>
      </c>
      <c r="J2146" t="s">
        <v>151</v>
      </c>
      <c r="L2146" t="s">
        <v>4667</v>
      </c>
      <c r="M2146" t="s">
        <v>3984</v>
      </c>
      <c r="N2146" t="s">
        <v>4668</v>
      </c>
      <c r="O2146" t="s">
        <v>98</v>
      </c>
      <c r="P2146" t="s">
        <v>4804</v>
      </c>
      <c r="Q2146">
        <v>28</v>
      </c>
      <c r="S2146" s="3">
        <v>144911.5</v>
      </c>
      <c r="W2146" s="3">
        <v>3483.4495192307691</v>
      </c>
      <c r="X2146" s="3">
        <v>2012.6597222222224</v>
      </c>
      <c r="Y2146" s="22">
        <v>362.27875</v>
      </c>
      <c r="Z2146" s="32">
        <v>75</v>
      </c>
      <c r="AB2146" s="3">
        <v>0</v>
      </c>
      <c r="AC2146" s="3">
        <v>4460.3751415326506</v>
      </c>
      <c r="AD2146" s="3">
        <f t="shared" si="453"/>
        <v>155305.26313298565</v>
      </c>
      <c r="AE2146" s="3">
        <v>4154.166666666667</v>
      </c>
      <c r="AG2146" s="3">
        <f t="shared" si="454"/>
        <v>159459.42979965231</v>
      </c>
      <c r="AJ2146" s="3">
        <v>4671.4236268028844</v>
      </c>
      <c r="AK2146" t="s">
        <v>166</v>
      </c>
      <c r="AL2146" t="s">
        <v>165</v>
      </c>
      <c r="AM2146">
        <v>0.05</v>
      </c>
      <c r="AN2146" s="3">
        <f t="shared" si="455"/>
        <v>164130.8534264552</v>
      </c>
      <c r="AO2146" s="3">
        <v>8206.5426713227607</v>
      </c>
      <c r="AP2146" s="3">
        <v>29700</v>
      </c>
      <c r="AQ2146" s="3">
        <v>1485</v>
      </c>
      <c r="AR2146" s="3">
        <f t="shared" si="456"/>
        <v>203522.39609777796</v>
      </c>
      <c r="AS2146" s="24">
        <f t="shared" si="452"/>
        <v>193830.8534264552</v>
      </c>
      <c r="AT2146" t="s">
        <v>225</v>
      </c>
      <c r="AU2146" t="s">
        <v>225</v>
      </c>
      <c r="AV2146" t="s">
        <v>156</v>
      </c>
      <c r="AW2146" t="s">
        <v>4825</v>
      </c>
      <c r="BE2146">
        <v>1</v>
      </c>
    </row>
    <row r="2147" spans="3:57" x14ac:dyDescent="0.2">
      <c r="C2147" t="s">
        <v>4803</v>
      </c>
      <c r="E2147" t="s">
        <v>1693</v>
      </c>
      <c r="F2147" t="s">
        <v>1694</v>
      </c>
      <c r="G2147" t="s">
        <v>4903</v>
      </c>
      <c r="J2147" t="s">
        <v>4778</v>
      </c>
      <c r="L2147" t="s">
        <v>4667</v>
      </c>
      <c r="M2147" t="s">
        <v>3984</v>
      </c>
      <c r="N2147" t="s">
        <v>4668</v>
      </c>
      <c r="O2147" t="s">
        <v>98</v>
      </c>
      <c r="P2147" t="s">
        <v>4804</v>
      </c>
      <c r="Q2147">
        <v>28</v>
      </c>
      <c r="S2147" s="3">
        <v>41776.166666666664</v>
      </c>
      <c r="W2147" s="3">
        <v>1010.0961538461538</v>
      </c>
      <c r="X2147" s="3">
        <v>583.6111111111112</v>
      </c>
      <c r="Y2147" s="22">
        <v>105.05</v>
      </c>
      <c r="Z2147" s="32">
        <v>75</v>
      </c>
      <c r="AB2147" s="3">
        <v>0</v>
      </c>
      <c r="AC2147" s="3">
        <v>4460.3751415326506</v>
      </c>
      <c r="AD2147" s="3">
        <f t="shared" si="453"/>
        <v>48010.299073156581</v>
      </c>
      <c r="AE2147" s="3">
        <v>4154.166666666667</v>
      </c>
      <c r="AG2147" s="3">
        <f t="shared" si="454"/>
        <v>52164.465739823245</v>
      </c>
      <c r="AM2147">
        <v>0.05</v>
      </c>
      <c r="AN2147" s="3">
        <f t="shared" si="455"/>
        <v>52164.465739823245</v>
      </c>
      <c r="AO2147" s="3">
        <v>2608.2232869911622</v>
      </c>
      <c r="AP2147" s="3">
        <v>29700</v>
      </c>
      <c r="AQ2147" s="3">
        <v>1485</v>
      </c>
      <c r="AR2147" s="3">
        <f t="shared" si="456"/>
        <v>85957.689026814405</v>
      </c>
      <c r="AS2147" s="24">
        <f t="shared" si="452"/>
        <v>81864.465739823238</v>
      </c>
      <c r="AT2147" t="s">
        <v>134</v>
      </c>
      <c r="AU2147" t="s">
        <v>134</v>
      </c>
      <c r="AV2147" t="s">
        <v>135</v>
      </c>
      <c r="AW2147">
        <v>35875</v>
      </c>
      <c r="BE2147">
        <v>1</v>
      </c>
    </row>
    <row r="2148" spans="3:57" x14ac:dyDescent="0.2">
      <c r="C2148" t="s">
        <v>4803</v>
      </c>
      <c r="E2148" t="s">
        <v>1696</v>
      </c>
      <c r="F2148" t="s">
        <v>1697</v>
      </c>
      <c r="G2148" t="s">
        <v>1698</v>
      </c>
      <c r="J2148" t="s">
        <v>4778</v>
      </c>
      <c r="L2148" t="s">
        <v>4667</v>
      </c>
      <c r="M2148" t="s">
        <v>3984</v>
      </c>
      <c r="N2148" t="s">
        <v>4668</v>
      </c>
      <c r="O2148" t="s">
        <v>98</v>
      </c>
      <c r="P2148" t="s">
        <v>4804</v>
      </c>
      <c r="Q2148">
        <v>28</v>
      </c>
      <c r="S2148" s="3">
        <v>48253.666666666664</v>
      </c>
      <c r="W2148" s="3">
        <v>1145.8653846153845</v>
      </c>
      <c r="X2148" s="3">
        <v>662.05555555555554</v>
      </c>
      <c r="Y2148" s="22">
        <v>119.17</v>
      </c>
      <c r="Z2148" s="32">
        <v>75</v>
      </c>
      <c r="AB2148" s="3">
        <v>0</v>
      </c>
      <c r="AC2148" s="3">
        <v>4460.3751415326506</v>
      </c>
      <c r="AD2148" s="3">
        <f t="shared" si="453"/>
        <v>54716.132748370248</v>
      </c>
      <c r="AE2148" s="3">
        <v>4154.166666666667</v>
      </c>
      <c r="AG2148" s="3">
        <f t="shared" si="454"/>
        <v>58870.299415036912</v>
      </c>
      <c r="AJ2148" s="3">
        <v>4671.4236268028844</v>
      </c>
      <c r="AK2148" t="s">
        <v>166</v>
      </c>
      <c r="AL2148" t="s">
        <v>165</v>
      </c>
      <c r="AM2148">
        <v>0.05</v>
      </c>
      <c r="AN2148" s="3">
        <f t="shared" si="455"/>
        <v>63541.723041839796</v>
      </c>
      <c r="AO2148" s="3">
        <v>3177.0861520919898</v>
      </c>
      <c r="AP2148" s="3">
        <v>29700</v>
      </c>
      <c r="AQ2148" s="3">
        <v>1485</v>
      </c>
      <c r="AR2148" s="3">
        <f t="shared" si="456"/>
        <v>97903.809193931782</v>
      </c>
      <c r="AS2148" s="24">
        <f t="shared" si="452"/>
        <v>93241.723041839796</v>
      </c>
      <c r="AT2148" t="s">
        <v>225</v>
      </c>
      <c r="AU2148" t="s">
        <v>225</v>
      </c>
      <c r="AV2148" t="s">
        <v>156</v>
      </c>
      <c r="AW2148" t="s">
        <v>4825</v>
      </c>
      <c r="BE2148">
        <v>1</v>
      </c>
    </row>
    <row r="2149" spans="3:57" x14ac:dyDescent="0.2">
      <c r="C2149" t="s">
        <v>4803</v>
      </c>
      <c r="E2149" t="s">
        <v>1699</v>
      </c>
      <c r="F2149" t="s">
        <v>1700</v>
      </c>
      <c r="G2149" t="s">
        <v>1701</v>
      </c>
      <c r="J2149" t="s">
        <v>4708</v>
      </c>
      <c r="L2149" t="s">
        <v>4691</v>
      </c>
      <c r="M2149" t="s">
        <v>4444</v>
      </c>
      <c r="N2149" t="s">
        <v>4668</v>
      </c>
      <c r="O2149" t="s">
        <v>98</v>
      </c>
      <c r="P2149" t="s">
        <v>4804</v>
      </c>
      <c r="Q2149">
        <v>28</v>
      </c>
      <c r="S2149" s="3">
        <v>57481.666666666664</v>
      </c>
      <c r="W2149" s="3">
        <v>1381.7708333333333</v>
      </c>
      <c r="X2149" s="3">
        <v>798.35648148148152</v>
      </c>
      <c r="Y2149" s="22">
        <v>143.70416666666665</v>
      </c>
      <c r="Z2149" s="32">
        <v>75</v>
      </c>
      <c r="AB2149" s="3">
        <v>0</v>
      </c>
      <c r="AC2149" s="3">
        <v>4460.3751415326506</v>
      </c>
      <c r="AD2149" s="3">
        <f t="shared" si="453"/>
        <v>64340.8732896808</v>
      </c>
      <c r="AE2149" s="3">
        <v>7046.666666666667</v>
      </c>
      <c r="AG2149" s="3">
        <f t="shared" si="454"/>
        <v>71387.539956347464</v>
      </c>
      <c r="AM2149">
        <v>0.1</v>
      </c>
      <c r="AN2149" s="3">
        <f t="shared" si="455"/>
        <v>71387.539956347464</v>
      </c>
      <c r="AO2149" s="3">
        <v>7138.7539956347464</v>
      </c>
      <c r="AP2149" s="3">
        <v>29700</v>
      </c>
      <c r="AQ2149" s="3">
        <v>2970</v>
      </c>
      <c r="AR2149" s="3">
        <f t="shared" si="456"/>
        <v>111196.29395198221</v>
      </c>
      <c r="AS2149" s="24">
        <f t="shared" si="452"/>
        <v>101087.53995634746</v>
      </c>
      <c r="AT2149" t="s">
        <v>632</v>
      </c>
      <c r="AU2149" t="s">
        <v>632</v>
      </c>
      <c r="AV2149" t="s">
        <v>633</v>
      </c>
      <c r="AW2149" t="s">
        <v>4862</v>
      </c>
      <c r="BE2149">
        <v>1</v>
      </c>
    </row>
    <row r="2150" spans="3:57" x14ac:dyDescent="0.2">
      <c r="C2150" t="s">
        <v>4803</v>
      </c>
      <c r="E2150" t="s">
        <v>1702</v>
      </c>
      <c r="F2150" t="s">
        <v>1703</v>
      </c>
      <c r="G2150" t="s">
        <v>1704</v>
      </c>
      <c r="J2150" t="s">
        <v>4708</v>
      </c>
      <c r="L2150" t="s">
        <v>4703</v>
      </c>
      <c r="M2150" t="s">
        <v>293</v>
      </c>
      <c r="N2150" t="s">
        <v>4668</v>
      </c>
      <c r="O2150" t="s">
        <v>98</v>
      </c>
      <c r="P2150" t="s">
        <v>4804</v>
      </c>
      <c r="Q2150">
        <v>28</v>
      </c>
      <c r="S2150" s="3">
        <v>61737.166666666672</v>
      </c>
      <c r="W2150" s="3">
        <v>1363.8741987179487</v>
      </c>
      <c r="X2150" s="3">
        <v>788.0162037037037</v>
      </c>
      <c r="Y2150" s="22">
        <v>141.84291666666667</v>
      </c>
      <c r="Z2150" s="32">
        <v>75</v>
      </c>
      <c r="AB2150" s="3">
        <v>0</v>
      </c>
      <c r="AC2150" s="3">
        <v>4460.3751415326506</v>
      </c>
      <c r="AD2150" s="3">
        <f t="shared" si="453"/>
        <v>68566.275127287634</v>
      </c>
      <c r="AE2150" s="3">
        <v>5687.5</v>
      </c>
      <c r="AG2150" s="3">
        <f t="shared" si="454"/>
        <v>74253.775127287634</v>
      </c>
      <c r="AJ2150" s="3">
        <v>6263.2559860715419</v>
      </c>
      <c r="AK2150" t="s">
        <v>229</v>
      </c>
      <c r="AL2150" t="s">
        <v>230</v>
      </c>
      <c r="AM2150">
        <v>8.5000000000000006E-2</v>
      </c>
      <c r="AN2150" s="3">
        <f t="shared" si="455"/>
        <v>80517.031113359175</v>
      </c>
      <c r="AO2150" s="3">
        <v>6843.9476446355302</v>
      </c>
      <c r="AP2150" s="3">
        <v>29700</v>
      </c>
      <c r="AQ2150" s="3">
        <v>2524.5</v>
      </c>
      <c r="AR2150" s="3">
        <f t="shared" si="456"/>
        <v>119585.4787579947</v>
      </c>
      <c r="AS2150" s="24">
        <f t="shared" si="452"/>
        <v>110217.03111335917</v>
      </c>
      <c r="AT2150" t="s">
        <v>632</v>
      </c>
      <c r="AU2150" t="s">
        <v>632</v>
      </c>
      <c r="AV2150" t="s">
        <v>633</v>
      </c>
      <c r="AW2150" t="s">
        <v>4850</v>
      </c>
      <c r="BE2150">
        <v>1</v>
      </c>
    </row>
    <row r="2151" spans="3:57" x14ac:dyDescent="0.2">
      <c r="C2151" t="s">
        <v>4803</v>
      </c>
      <c r="E2151" t="s">
        <v>1705</v>
      </c>
      <c r="F2151" t="s">
        <v>1706</v>
      </c>
      <c r="G2151" t="s">
        <v>1707</v>
      </c>
      <c r="J2151" t="s">
        <v>4778</v>
      </c>
      <c r="L2151" t="s">
        <v>4667</v>
      </c>
      <c r="M2151" t="s">
        <v>3984</v>
      </c>
      <c r="N2151" t="s">
        <v>4668</v>
      </c>
      <c r="O2151" t="s">
        <v>98</v>
      </c>
      <c r="P2151" t="s">
        <v>4804</v>
      </c>
      <c r="Q2151">
        <v>28</v>
      </c>
      <c r="S2151" s="3">
        <v>54707.833333333336</v>
      </c>
      <c r="W2151" s="3">
        <v>1194.8998397435898</v>
      </c>
      <c r="X2151" s="3">
        <v>690.38657407407413</v>
      </c>
      <c r="Y2151" s="22">
        <v>124.26958333333334</v>
      </c>
      <c r="Z2151" s="32">
        <v>75</v>
      </c>
      <c r="AB2151" s="3">
        <v>0</v>
      </c>
      <c r="AC2151" s="3">
        <v>4460.3751415326506</v>
      </c>
      <c r="AD2151" s="3">
        <f t="shared" si="453"/>
        <v>61252.764472016977</v>
      </c>
      <c r="AE2151" s="3">
        <v>4154.166666666667</v>
      </c>
      <c r="AG2151" s="3">
        <f t="shared" si="454"/>
        <v>65406.931138683642</v>
      </c>
      <c r="AM2151">
        <v>0.05</v>
      </c>
      <c r="AN2151" s="3">
        <f t="shared" si="455"/>
        <v>65406.931138683642</v>
      </c>
      <c r="AO2151" s="3">
        <v>3270.3465569341824</v>
      </c>
      <c r="AP2151" s="3">
        <v>29700</v>
      </c>
      <c r="AQ2151" s="3">
        <v>1485</v>
      </c>
      <c r="AR2151" s="3">
        <f t="shared" si="456"/>
        <v>99862.277695617828</v>
      </c>
      <c r="AS2151" s="24">
        <f t="shared" si="452"/>
        <v>95106.931138683634</v>
      </c>
      <c r="AT2151" t="s">
        <v>134</v>
      </c>
      <c r="AU2151" t="s">
        <v>134</v>
      </c>
      <c r="AV2151" t="s">
        <v>135</v>
      </c>
      <c r="AW2151">
        <v>35879</v>
      </c>
      <c r="BE2151">
        <v>1</v>
      </c>
    </row>
    <row r="2152" spans="3:57" x14ac:dyDescent="0.2">
      <c r="C2152" t="s">
        <v>4803</v>
      </c>
      <c r="E2152" t="s">
        <v>1708</v>
      </c>
      <c r="F2152" t="s">
        <v>1709</v>
      </c>
      <c r="G2152" t="s">
        <v>1710</v>
      </c>
      <c r="J2152" t="s">
        <v>4778</v>
      </c>
      <c r="L2152" t="s">
        <v>4667</v>
      </c>
      <c r="M2152" t="s">
        <v>3984</v>
      </c>
      <c r="N2152" t="s">
        <v>4668</v>
      </c>
      <c r="O2152" t="s">
        <v>98</v>
      </c>
      <c r="P2152" t="s">
        <v>4804</v>
      </c>
      <c r="Q2152">
        <v>28</v>
      </c>
      <c r="S2152" s="3">
        <v>44153.25</v>
      </c>
      <c r="W2152" s="3">
        <v>1013.6538461538462</v>
      </c>
      <c r="X2152" s="3">
        <v>585.66666666666663</v>
      </c>
      <c r="Y2152" s="22">
        <v>105.42</v>
      </c>
      <c r="Z2152" s="32">
        <v>75</v>
      </c>
      <c r="AB2152" s="3">
        <v>0</v>
      </c>
      <c r="AC2152" s="3">
        <v>4460.3751415326506</v>
      </c>
      <c r="AD2152" s="3">
        <f t="shared" si="453"/>
        <v>50393.365654353154</v>
      </c>
      <c r="AE2152" s="3">
        <v>4154.166666666667</v>
      </c>
      <c r="AG2152" s="3">
        <f t="shared" si="454"/>
        <v>54547.532321019818</v>
      </c>
      <c r="AM2152">
        <v>0.05</v>
      </c>
      <c r="AN2152" s="3">
        <f t="shared" si="455"/>
        <v>54547.532321019818</v>
      </c>
      <c r="AO2152" s="3">
        <v>2727.3766160509913</v>
      </c>
      <c r="AP2152" s="3">
        <v>29700</v>
      </c>
      <c r="AQ2152" s="3">
        <v>1485</v>
      </c>
      <c r="AR2152" s="3">
        <f t="shared" si="456"/>
        <v>88459.90893707081</v>
      </c>
      <c r="AS2152" s="24">
        <f t="shared" si="452"/>
        <v>84247.532321019826</v>
      </c>
      <c r="AT2152" t="s">
        <v>134</v>
      </c>
      <c r="AU2152" t="s">
        <v>134</v>
      </c>
      <c r="AV2152" t="s">
        <v>135</v>
      </c>
      <c r="AW2152">
        <v>34732</v>
      </c>
      <c r="BE2152">
        <v>1</v>
      </c>
    </row>
    <row r="2153" spans="3:57" x14ac:dyDescent="0.2">
      <c r="C2153" t="s">
        <v>4803</v>
      </c>
      <c r="E2153" t="s">
        <v>1711</v>
      </c>
      <c r="F2153" t="s">
        <v>1712</v>
      </c>
      <c r="G2153" t="s">
        <v>1713</v>
      </c>
      <c r="J2153" t="s">
        <v>4778</v>
      </c>
      <c r="L2153" t="s">
        <v>4667</v>
      </c>
      <c r="M2153" t="s">
        <v>3984</v>
      </c>
      <c r="N2153" t="s">
        <v>4668</v>
      </c>
      <c r="O2153" t="s">
        <v>98</v>
      </c>
      <c r="P2153" t="s">
        <v>4804</v>
      </c>
      <c r="Q2153">
        <v>28</v>
      </c>
      <c r="S2153" s="3">
        <v>39754.75</v>
      </c>
      <c r="W2153" s="3">
        <v>1010.0961538461538</v>
      </c>
      <c r="X2153" s="3">
        <v>583.6111111111112</v>
      </c>
      <c r="Y2153" s="22">
        <v>105.05</v>
      </c>
      <c r="Z2153" s="32">
        <v>75</v>
      </c>
      <c r="AB2153" s="3">
        <v>0</v>
      </c>
      <c r="AC2153" s="3">
        <v>4460.3751415326506</v>
      </c>
      <c r="AD2153" s="3">
        <f t="shared" si="453"/>
        <v>45988.882406489916</v>
      </c>
      <c r="AE2153" s="3">
        <v>4154.166666666667</v>
      </c>
      <c r="AG2153" s="3">
        <f t="shared" si="454"/>
        <v>50143.049073156581</v>
      </c>
      <c r="AM2153">
        <v>0.05</v>
      </c>
      <c r="AN2153" s="3">
        <f t="shared" si="455"/>
        <v>50143.049073156581</v>
      </c>
      <c r="AO2153" s="3">
        <v>2507.152453657829</v>
      </c>
      <c r="AP2153" s="3">
        <v>29700</v>
      </c>
      <c r="AQ2153" s="3">
        <v>1485</v>
      </c>
      <c r="AR2153" s="3">
        <f t="shared" si="456"/>
        <v>83835.201526814402</v>
      </c>
      <c r="AS2153" s="24">
        <f t="shared" si="452"/>
        <v>79843.049073156581</v>
      </c>
      <c r="AT2153" t="s">
        <v>134</v>
      </c>
      <c r="AU2153" t="s">
        <v>134</v>
      </c>
      <c r="AV2153" t="s">
        <v>135</v>
      </c>
      <c r="AW2153">
        <v>35887</v>
      </c>
      <c r="BE2153">
        <v>1</v>
      </c>
    </row>
    <row r="2154" spans="3:57" x14ac:dyDescent="0.2">
      <c r="C2154" t="s">
        <v>4803</v>
      </c>
      <c r="E2154" t="s">
        <v>1714</v>
      </c>
      <c r="F2154" t="s">
        <v>1715</v>
      </c>
      <c r="G2154" t="s">
        <v>1716</v>
      </c>
      <c r="J2154" t="s">
        <v>4708</v>
      </c>
      <c r="L2154" t="s">
        <v>4667</v>
      </c>
      <c r="M2154" t="s">
        <v>3984</v>
      </c>
      <c r="N2154" t="s">
        <v>4668</v>
      </c>
      <c r="O2154" t="s">
        <v>98</v>
      </c>
      <c r="P2154" t="s">
        <v>4804</v>
      </c>
      <c r="Q2154">
        <v>28</v>
      </c>
      <c r="S2154" s="3">
        <v>48272.166666666664</v>
      </c>
      <c r="W2154" s="3">
        <v>1160.3886217948718</v>
      </c>
      <c r="X2154" s="3">
        <v>670.44675925925924</v>
      </c>
      <c r="Y2154" s="22">
        <v>120.68041666666666</v>
      </c>
      <c r="Z2154" s="32">
        <v>75</v>
      </c>
      <c r="AB2154" s="3">
        <v>0</v>
      </c>
      <c r="AC2154" s="3">
        <v>4460.3751415326506</v>
      </c>
      <c r="AD2154" s="3">
        <f t="shared" si="453"/>
        <v>54759.057605920119</v>
      </c>
      <c r="AE2154" s="3">
        <v>4154.166666666667</v>
      </c>
      <c r="AG2154" s="3">
        <f t="shared" si="454"/>
        <v>58913.224272586784</v>
      </c>
      <c r="AJ2154" s="3">
        <v>4671.4236268028844</v>
      </c>
      <c r="AK2154" t="s">
        <v>166</v>
      </c>
      <c r="AL2154" t="s">
        <v>165</v>
      </c>
      <c r="AM2154">
        <v>0.05</v>
      </c>
      <c r="AN2154" s="3">
        <f t="shared" si="455"/>
        <v>63584.647899389667</v>
      </c>
      <c r="AO2154" s="3">
        <v>3179.2323949694837</v>
      </c>
      <c r="AP2154" s="3">
        <v>29700</v>
      </c>
      <c r="AQ2154" s="3">
        <v>1485</v>
      </c>
      <c r="AR2154" s="3">
        <f t="shared" si="456"/>
        <v>97948.880294359144</v>
      </c>
      <c r="AS2154" s="24">
        <f t="shared" si="452"/>
        <v>93284.647899389674</v>
      </c>
      <c r="AT2154" t="s">
        <v>225</v>
      </c>
      <c r="AU2154" t="s">
        <v>225</v>
      </c>
      <c r="AV2154" t="s">
        <v>156</v>
      </c>
      <c r="AW2154" t="s">
        <v>4904</v>
      </c>
      <c r="BE2154">
        <v>1</v>
      </c>
    </row>
    <row r="2155" spans="3:57" x14ac:dyDescent="0.2">
      <c r="C2155" t="s">
        <v>4803</v>
      </c>
      <c r="E2155" t="s">
        <v>1717</v>
      </c>
      <c r="F2155" t="s">
        <v>1718</v>
      </c>
      <c r="G2155" t="s">
        <v>1719</v>
      </c>
      <c r="J2155" t="s">
        <v>4778</v>
      </c>
      <c r="L2155" t="s">
        <v>4667</v>
      </c>
      <c r="M2155" t="s">
        <v>3984</v>
      </c>
      <c r="N2155" t="s">
        <v>4668</v>
      </c>
      <c r="O2155" t="s">
        <v>98</v>
      </c>
      <c r="P2155" t="s">
        <v>4804</v>
      </c>
      <c r="Q2155">
        <v>28</v>
      </c>
      <c r="S2155" s="3">
        <v>54314.416666666664</v>
      </c>
      <c r="W2155" s="3">
        <v>1278.0288461538462</v>
      </c>
      <c r="X2155" s="3">
        <v>738.41666666666663</v>
      </c>
      <c r="Y2155" s="22">
        <v>132.91499999999999</v>
      </c>
      <c r="Z2155" s="32">
        <v>75</v>
      </c>
      <c r="AB2155" s="3">
        <v>0</v>
      </c>
      <c r="AC2155" s="3">
        <v>4460.3751415326506</v>
      </c>
      <c r="AD2155" s="3">
        <f t="shared" si="453"/>
        <v>60999.152321019821</v>
      </c>
      <c r="AE2155" s="3">
        <v>4154.166666666667</v>
      </c>
      <c r="AG2155" s="3">
        <f t="shared" si="454"/>
        <v>65153.318987686485</v>
      </c>
      <c r="AM2155">
        <v>0.05</v>
      </c>
      <c r="AN2155" s="3">
        <f t="shared" si="455"/>
        <v>65153.318987686485</v>
      </c>
      <c r="AO2155" s="3">
        <v>3257.6659493843244</v>
      </c>
      <c r="AP2155" s="3">
        <v>29700</v>
      </c>
      <c r="AQ2155" s="3">
        <v>1485</v>
      </c>
      <c r="AR2155" s="3">
        <f t="shared" si="456"/>
        <v>99595.984937070811</v>
      </c>
      <c r="AS2155" s="24">
        <f t="shared" si="452"/>
        <v>94853.318987686478</v>
      </c>
      <c r="AT2155" t="s">
        <v>134</v>
      </c>
      <c r="AU2155" t="s">
        <v>134</v>
      </c>
      <c r="AV2155" t="s">
        <v>135</v>
      </c>
      <c r="AW2155">
        <v>35887</v>
      </c>
      <c r="BE2155">
        <v>1</v>
      </c>
    </row>
    <row r="2156" spans="3:57" x14ac:dyDescent="0.2">
      <c r="C2156" t="s">
        <v>4803</v>
      </c>
      <c r="E2156" t="s">
        <v>1720</v>
      </c>
      <c r="F2156" t="s">
        <v>1721</v>
      </c>
      <c r="G2156" t="s">
        <v>1722</v>
      </c>
      <c r="J2156" t="s">
        <v>4708</v>
      </c>
      <c r="L2156" t="s">
        <v>4703</v>
      </c>
      <c r="M2156" t="s">
        <v>293</v>
      </c>
      <c r="N2156" t="s">
        <v>4668</v>
      </c>
      <c r="O2156" t="s">
        <v>98</v>
      </c>
      <c r="P2156" t="s">
        <v>4804</v>
      </c>
      <c r="Q2156">
        <v>28</v>
      </c>
      <c r="S2156" s="3">
        <v>81562.083333333328</v>
      </c>
      <c r="W2156" s="3">
        <v>1840.436698717949</v>
      </c>
      <c r="X2156" s="3">
        <v>1063.3634259259261</v>
      </c>
      <c r="Y2156" s="22">
        <v>191.4054166666667</v>
      </c>
      <c r="Z2156" s="32">
        <v>75</v>
      </c>
      <c r="AB2156" s="3">
        <v>0</v>
      </c>
      <c r="AC2156" s="3">
        <v>4460.3751415326506</v>
      </c>
      <c r="AD2156" s="3">
        <f t="shared" si="453"/>
        <v>89192.664016176524</v>
      </c>
      <c r="AE2156" s="3">
        <v>5687.5</v>
      </c>
      <c r="AG2156" s="3">
        <f t="shared" si="454"/>
        <v>94880.164016176524</v>
      </c>
      <c r="AJ2156" s="3">
        <v>8123.3279313761932</v>
      </c>
      <c r="AK2156" t="s">
        <v>523</v>
      </c>
      <c r="AL2156" t="s">
        <v>524</v>
      </c>
      <c r="AM2156">
        <v>8.5000000000000006E-2</v>
      </c>
      <c r="AN2156" s="3">
        <f t="shared" si="455"/>
        <v>103003.49194755271</v>
      </c>
      <c r="AO2156" s="3">
        <v>8755.2968155419821</v>
      </c>
      <c r="AP2156" s="3">
        <v>29700</v>
      </c>
      <c r="AQ2156" s="3">
        <v>2524.5</v>
      </c>
      <c r="AR2156" s="3">
        <f t="shared" si="456"/>
        <v>143983.28876309469</v>
      </c>
      <c r="AS2156" s="24">
        <f t="shared" si="452"/>
        <v>132703.49194755271</v>
      </c>
      <c r="AT2156" t="s">
        <v>134</v>
      </c>
      <c r="AU2156" t="s">
        <v>134</v>
      </c>
      <c r="AV2156" t="s">
        <v>135</v>
      </c>
      <c r="AW2156">
        <v>35802</v>
      </c>
      <c r="BE2156">
        <v>1</v>
      </c>
    </row>
    <row r="2157" spans="3:57" x14ac:dyDescent="0.2">
      <c r="C2157" t="s">
        <v>4803</v>
      </c>
      <c r="E2157" t="s">
        <v>1723</v>
      </c>
      <c r="F2157" t="s">
        <v>1724</v>
      </c>
      <c r="G2157" t="s">
        <v>4905</v>
      </c>
      <c r="J2157" t="s">
        <v>4708</v>
      </c>
      <c r="L2157" t="s">
        <v>4703</v>
      </c>
      <c r="M2157" t="s">
        <v>293</v>
      </c>
      <c r="N2157" t="s">
        <v>4668</v>
      </c>
      <c r="O2157" t="s">
        <v>98</v>
      </c>
      <c r="P2157" t="s">
        <v>4804</v>
      </c>
      <c r="Q2157">
        <v>28</v>
      </c>
      <c r="S2157" s="3">
        <v>83858.583333333328</v>
      </c>
      <c r="W2157" s="3">
        <v>1895.6410256410256</v>
      </c>
      <c r="X2157" s="3">
        <v>1095.2592592592594</v>
      </c>
      <c r="Y2157" s="22">
        <v>197.14666666666668</v>
      </c>
      <c r="Z2157" s="32">
        <v>75</v>
      </c>
      <c r="AB2157" s="3">
        <v>0</v>
      </c>
      <c r="AC2157" s="3">
        <v>4460.3751415326506</v>
      </c>
      <c r="AD2157" s="3">
        <f t="shared" si="453"/>
        <v>91582.005426432937</v>
      </c>
      <c r="AE2157" s="3">
        <v>5687.5</v>
      </c>
      <c r="AG2157" s="3">
        <f t="shared" si="454"/>
        <v>97269.505426432937</v>
      </c>
      <c r="AJ2157" s="3">
        <v>4292.2455565959208</v>
      </c>
      <c r="AK2157" t="s">
        <v>289</v>
      </c>
      <c r="AL2157" t="s">
        <v>290</v>
      </c>
      <c r="AM2157">
        <v>8.5000000000000006E-2</v>
      </c>
      <c r="AN2157" s="3">
        <f t="shared" si="455"/>
        <v>101561.75098302886</v>
      </c>
      <c r="AO2157" s="3">
        <v>8632.7488335574544</v>
      </c>
      <c r="AP2157" s="3">
        <v>29700</v>
      </c>
      <c r="AQ2157" s="3">
        <v>2524.5</v>
      </c>
      <c r="AR2157" s="3">
        <f t="shared" si="456"/>
        <v>142418.99981658632</v>
      </c>
      <c r="AS2157" s="24">
        <f t="shared" si="452"/>
        <v>131261.75098302885</v>
      </c>
      <c r="AT2157" t="s">
        <v>134</v>
      </c>
      <c r="AU2157" t="s">
        <v>134</v>
      </c>
      <c r="AV2157" t="s">
        <v>135</v>
      </c>
      <c r="AW2157">
        <v>35802</v>
      </c>
      <c r="BE2157">
        <v>1</v>
      </c>
    </row>
    <row r="2158" spans="3:57" x14ac:dyDescent="0.2">
      <c r="C2158" t="s">
        <v>4803</v>
      </c>
      <c r="E2158" t="s">
        <v>1726</v>
      </c>
      <c r="F2158" t="s">
        <v>1727</v>
      </c>
      <c r="G2158" t="s">
        <v>1728</v>
      </c>
      <c r="J2158" t="s">
        <v>4708</v>
      </c>
      <c r="L2158" t="s">
        <v>4703</v>
      </c>
      <c r="M2158" t="s">
        <v>293</v>
      </c>
      <c r="N2158" t="s">
        <v>4668</v>
      </c>
      <c r="O2158" t="s">
        <v>98</v>
      </c>
      <c r="P2158" t="s">
        <v>4804</v>
      </c>
      <c r="Q2158">
        <v>28</v>
      </c>
      <c r="S2158" s="3">
        <v>74669.333333333328</v>
      </c>
      <c r="W2158" s="3">
        <v>1674.7435897435898</v>
      </c>
      <c r="X2158" s="3">
        <v>967.62962962962956</v>
      </c>
      <c r="Y2158" s="22">
        <v>174.17333333333332</v>
      </c>
      <c r="Z2158" s="32">
        <v>75</v>
      </c>
      <c r="AB2158" s="3">
        <v>0</v>
      </c>
      <c r="AC2158" s="3">
        <v>4460.3751415326506</v>
      </c>
      <c r="AD2158" s="3">
        <f t="shared" si="453"/>
        <v>82021.255027572552</v>
      </c>
      <c r="AE2158" s="3">
        <v>5687.5</v>
      </c>
      <c r="AG2158" s="3">
        <f t="shared" si="454"/>
        <v>87708.755027572552</v>
      </c>
      <c r="AJ2158" s="3">
        <v>4292.2455565959208</v>
      </c>
      <c r="AK2158" t="s">
        <v>289</v>
      </c>
      <c r="AL2158" t="s">
        <v>290</v>
      </c>
      <c r="AM2158">
        <v>8.5000000000000006E-2</v>
      </c>
      <c r="AN2158" s="3">
        <f t="shared" si="455"/>
        <v>92001.000584168476</v>
      </c>
      <c r="AO2158" s="3">
        <v>7820.0850496543208</v>
      </c>
      <c r="AP2158" s="3">
        <v>29700</v>
      </c>
      <c r="AQ2158" s="3">
        <v>2524.5</v>
      </c>
      <c r="AR2158" s="3">
        <f t="shared" si="456"/>
        <v>132045.5856338228</v>
      </c>
      <c r="AS2158" s="24">
        <f t="shared" si="452"/>
        <v>121701.00058416848</v>
      </c>
      <c r="AT2158" t="s">
        <v>134</v>
      </c>
      <c r="AU2158" t="s">
        <v>134</v>
      </c>
      <c r="AV2158" t="s">
        <v>135</v>
      </c>
      <c r="AW2158">
        <v>35802</v>
      </c>
      <c r="BE2158">
        <v>1</v>
      </c>
    </row>
    <row r="2159" spans="3:57" x14ac:dyDescent="0.2">
      <c r="C2159" t="s">
        <v>4803</v>
      </c>
      <c r="E2159" t="s">
        <v>4906</v>
      </c>
      <c r="F2159" t="s">
        <v>4907</v>
      </c>
      <c r="G2159" t="s">
        <v>4908</v>
      </c>
      <c r="J2159" t="s">
        <v>4708</v>
      </c>
      <c r="L2159" t="s">
        <v>4703</v>
      </c>
      <c r="M2159" t="s">
        <v>293</v>
      </c>
      <c r="N2159" t="s">
        <v>4668</v>
      </c>
      <c r="O2159" t="s">
        <v>98</v>
      </c>
      <c r="P2159" t="s">
        <v>4814</v>
      </c>
      <c r="Q2159">
        <v>13</v>
      </c>
      <c r="S2159" s="3">
        <v>37753.044642857145</v>
      </c>
      <c r="W2159" s="3">
        <v>1834.4791666666667</v>
      </c>
      <c r="X2159" s="3">
        <v>1059.9212962962963</v>
      </c>
      <c r="Y2159" s="22">
        <v>190.78583333333333</v>
      </c>
      <c r="Z2159" s="32">
        <v>75</v>
      </c>
      <c r="AB2159" s="3">
        <v>0</v>
      </c>
      <c r="AC2159" s="3">
        <v>4460.3751415326506</v>
      </c>
      <c r="AD2159" s="3">
        <f t="shared" si="453"/>
        <v>45373.606080686091</v>
      </c>
      <c r="AE2159" s="3">
        <v>5687.5</v>
      </c>
      <c r="AG2159" s="3">
        <f t="shared" si="454"/>
        <v>51061.106080686091</v>
      </c>
      <c r="AJ2159" s="3">
        <v>4292.2455565959208</v>
      </c>
      <c r="AK2159" t="s">
        <v>289</v>
      </c>
      <c r="AL2159" t="s">
        <v>290</v>
      </c>
      <c r="AM2159">
        <v>8.5000000000000006E-2</v>
      </c>
      <c r="AN2159" s="3">
        <f t="shared" si="455"/>
        <v>55353.351637282016</v>
      </c>
      <c r="AO2159" s="3">
        <v>4705.0348891689719</v>
      </c>
      <c r="AP2159" s="3">
        <v>29700</v>
      </c>
      <c r="AQ2159" s="3">
        <v>2524.5</v>
      </c>
      <c r="AR2159" s="3">
        <f t="shared" si="456"/>
        <v>92282.88652645098</v>
      </c>
      <c r="AS2159" s="24">
        <f t="shared" si="452"/>
        <v>85053.351637282016</v>
      </c>
      <c r="AT2159" t="s">
        <v>134</v>
      </c>
      <c r="AU2159" t="s">
        <v>134</v>
      </c>
      <c r="AV2159" t="s">
        <v>135</v>
      </c>
      <c r="AW2159">
        <v>35802</v>
      </c>
      <c r="BE2159">
        <v>1</v>
      </c>
    </row>
    <row r="2160" spans="3:57" x14ac:dyDescent="0.2">
      <c r="C2160" t="s">
        <v>4803</v>
      </c>
      <c r="E2160" t="s">
        <v>1729</v>
      </c>
      <c r="F2160" t="s">
        <v>1730</v>
      </c>
      <c r="G2160" t="s">
        <v>1731</v>
      </c>
      <c r="J2160" t="s">
        <v>4708</v>
      </c>
      <c r="L2160" t="s">
        <v>4703</v>
      </c>
      <c r="M2160" t="s">
        <v>293</v>
      </c>
      <c r="N2160" t="s">
        <v>4668</v>
      </c>
      <c r="O2160" t="s">
        <v>98</v>
      </c>
      <c r="P2160" t="s">
        <v>4804</v>
      </c>
      <c r="Q2160">
        <v>28</v>
      </c>
      <c r="S2160" s="3">
        <v>75341.166666666672</v>
      </c>
      <c r="W2160" s="3">
        <v>1690.8934294871794</v>
      </c>
      <c r="X2160" s="3">
        <v>976.96064814814827</v>
      </c>
      <c r="Y2160" s="22">
        <v>175.85291666666669</v>
      </c>
      <c r="Z2160" s="32">
        <v>75</v>
      </c>
      <c r="AB2160" s="3">
        <v>0</v>
      </c>
      <c r="AC2160" s="3">
        <v>4460.3751415326506</v>
      </c>
      <c r="AD2160" s="3">
        <f t="shared" si="453"/>
        <v>82720.248802501315</v>
      </c>
      <c r="AE2160" s="3">
        <v>5687.5</v>
      </c>
      <c r="AG2160" s="3">
        <f t="shared" si="454"/>
        <v>88407.748802501315</v>
      </c>
      <c r="AJ2160" s="3">
        <v>4292.2455565959208</v>
      </c>
      <c r="AK2160" t="s">
        <v>289</v>
      </c>
      <c r="AL2160" t="s">
        <v>290</v>
      </c>
      <c r="AM2160">
        <v>8.5000000000000006E-2</v>
      </c>
      <c r="AN2160" s="3">
        <f t="shared" si="455"/>
        <v>92699.99435909724</v>
      </c>
      <c r="AO2160" s="3">
        <v>7879.4995205232663</v>
      </c>
      <c r="AP2160" s="3">
        <v>29700</v>
      </c>
      <c r="AQ2160" s="3">
        <v>2524.5</v>
      </c>
      <c r="AR2160" s="3">
        <f t="shared" si="456"/>
        <v>132803.99387962051</v>
      </c>
      <c r="AS2160" s="24">
        <f t="shared" si="452"/>
        <v>122399.99435909724</v>
      </c>
      <c r="AT2160" t="s">
        <v>134</v>
      </c>
      <c r="AU2160" t="s">
        <v>134</v>
      </c>
      <c r="AV2160" t="s">
        <v>135</v>
      </c>
      <c r="AW2160">
        <v>35802</v>
      </c>
      <c r="BE2160">
        <v>1</v>
      </c>
    </row>
    <row r="2161" spans="2:57" x14ac:dyDescent="0.2">
      <c r="C2161" t="s">
        <v>4803</v>
      </c>
      <c r="E2161" t="s">
        <v>1732</v>
      </c>
      <c r="F2161" t="s">
        <v>1733</v>
      </c>
      <c r="G2161" t="s">
        <v>1734</v>
      </c>
      <c r="J2161" t="s">
        <v>4702</v>
      </c>
      <c r="L2161" t="s">
        <v>4703</v>
      </c>
      <c r="M2161" t="s">
        <v>293</v>
      </c>
      <c r="N2161" t="s">
        <v>4668</v>
      </c>
      <c r="O2161" t="s">
        <v>98</v>
      </c>
      <c r="P2161" t="s">
        <v>4804</v>
      </c>
      <c r="Q2161">
        <v>28</v>
      </c>
      <c r="S2161" s="3">
        <v>88319.25</v>
      </c>
      <c r="W2161" s="3">
        <v>2002.8685897435898</v>
      </c>
      <c r="X2161" s="3">
        <v>1157.212962962963</v>
      </c>
      <c r="Y2161" s="22">
        <v>208.29833333333332</v>
      </c>
      <c r="Z2161" s="32">
        <v>75</v>
      </c>
      <c r="AB2161" s="3">
        <v>0</v>
      </c>
      <c r="AC2161" s="3">
        <v>4460.3751415326506</v>
      </c>
      <c r="AD2161" s="3">
        <f t="shared" si="453"/>
        <v>96223.005027572552</v>
      </c>
      <c r="AE2161" s="3">
        <v>5687.5</v>
      </c>
      <c r="AG2161" s="3">
        <f t="shared" si="454"/>
        <v>101910.50502757255</v>
      </c>
      <c r="AJ2161" s="3">
        <v>4292.2455565959208</v>
      </c>
      <c r="AK2161" t="s">
        <v>289</v>
      </c>
      <c r="AL2161" t="s">
        <v>290</v>
      </c>
      <c r="AM2161">
        <v>8.5000000000000006E-2</v>
      </c>
      <c r="AN2161" s="3">
        <f t="shared" si="455"/>
        <v>106202.75058416848</v>
      </c>
      <c r="AO2161" s="3">
        <v>9027.233799654321</v>
      </c>
      <c r="AP2161" s="3">
        <v>29700</v>
      </c>
      <c r="AQ2161" s="3">
        <v>2524.5</v>
      </c>
      <c r="AR2161" s="3">
        <f t="shared" si="456"/>
        <v>147454.4843838228</v>
      </c>
      <c r="AS2161" s="24">
        <f t="shared" si="452"/>
        <v>135902.75058416848</v>
      </c>
      <c r="AT2161" t="s">
        <v>134</v>
      </c>
      <c r="AU2161" t="s">
        <v>134</v>
      </c>
      <c r="AV2161" t="s">
        <v>135</v>
      </c>
      <c r="AW2161">
        <v>35802</v>
      </c>
      <c r="BE2161">
        <v>1</v>
      </c>
    </row>
    <row r="2162" spans="2:57" x14ac:dyDescent="0.2">
      <c r="C2162" t="s">
        <v>4803</v>
      </c>
      <c r="E2162" t="s">
        <v>1735</v>
      </c>
      <c r="F2162" t="s">
        <v>1736</v>
      </c>
      <c r="G2162" t="s">
        <v>1737</v>
      </c>
      <c r="J2162" t="s">
        <v>4708</v>
      </c>
      <c r="L2162" t="s">
        <v>4703</v>
      </c>
      <c r="M2162" t="s">
        <v>293</v>
      </c>
      <c r="N2162" t="s">
        <v>4668</v>
      </c>
      <c r="O2162" t="s">
        <v>98</v>
      </c>
      <c r="P2162" t="s">
        <v>4804</v>
      </c>
      <c r="Q2162">
        <v>28</v>
      </c>
      <c r="S2162" s="3">
        <v>82296.166666666672</v>
      </c>
      <c r="W2162" s="3">
        <v>1858.0809294871797</v>
      </c>
      <c r="X2162" s="3">
        <v>1073.5578703703704</v>
      </c>
      <c r="Y2162" s="22">
        <v>193.24041666666668</v>
      </c>
      <c r="Z2162" s="32">
        <v>75</v>
      </c>
      <c r="AB2162" s="3">
        <v>0</v>
      </c>
      <c r="AC2162" s="3">
        <v>4460.3751415326506</v>
      </c>
      <c r="AD2162" s="3">
        <f t="shared" si="453"/>
        <v>89956.421024723531</v>
      </c>
      <c r="AE2162" s="3">
        <v>5687.5</v>
      </c>
      <c r="AG2162" s="3">
        <f t="shared" si="454"/>
        <v>95643.921024723531</v>
      </c>
      <c r="AJ2162" s="3">
        <v>4292.2455565959208</v>
      </c>
      <c r="AK2162" t="s">
        <v>289</v>
      </c>
      <c r="AL2162" t="s">
        <v>290</v>
      </c>
      <c r="AM2162">
        <v>8.5000000000000006E-2</v>
      </c>
      <c r="AN2162" s="3">
        <f t="shared" si="455"/>
        <v>99936.166581319456</v>
      </c>
      <c r="AO2162" s="3">
        <v>8494.5741594121537</v>
      </c>
      <c r="AP2162" s="3">
        <v>29700</v>
      </c>
      <c r="AQ2162" s="3">
        <v>2524.5</v>
      </c>
      <c r="AR2162" s="3">
        <f t="shared" si="456"/>
        <v>140655.24074073159</v>
      </c>
      <c r="AS2162" s="24">
        <f t="shared" si="452"/>
        <v>129636.16658131946</v>
      </c>
      <c r="AT2162" t="s">
        <v>134</v>
      </c>
      <c r="AU2162" t="s">
        <v>134</v>
      </c>
      <c r="AV2162" t="s">
        <v>135</v>
      </c>
      <c r="AW2162">
        <v>35802</v>
      </c>
      <c r="BE2162">
        <v>1</v>
      </c>
    </row>
    <row r="2163" spans="2:57" x14ac:dyDescent="0.2">
      <c r="B2163">
        <f>+COUNTIF(F2163:F5321,F2163)</f>
        <v>1</v>
      </c>
      <c r="C2163" t="s">
        <v>4803</v>
      </c>
      <c r="E2163" t="s">
        <v>1738</v>
      </c>
      <c r="F2163" t="s">
        <v>1739</v>
      </c>
      <c r="G2163" t="s">
        <v>1740</v>
      </c>
      <c r="J2163" t="s">
        <v>4708</v>
      </c>
      <c r="L2163" t="s">
        <v>4703</v>
      </c>
      <c r="M2163" t="s">
        <v>293</v>
      </c>
      <c r="N2163" t="s">
        <v>4668</v>
      </c>
      <c r="O2163" t="s">
        <v>98</v>
      </c>
      <c r="P2163" t="s">
        <v>4804</v>
      </c>
      <c r="Q2163">
        <v>28</v>
      </c>
      <c r="S2163" s="3">
        <v>72912.083333333328</v>
      </c>
      <c r="W2163" s="3">
        <v>1632.5040064102566</v>
      </c>
      <c r="X2163" s="3">
        <v>943.22453703703707</v>
      </c>
      <c r="Y2163" s="22">
        <v>169.7804166666667</v>
      </c>
      <c r="Z2163" s="32">
        <v>75</v>
      </c>
      <c r="AB2163" s="3">
        <v>0</v>
      </c>
      <c r="AC2163" s="3">
        <v>4460.3751415326506</v>
      </c>
      <c r="AD2163" s="3">
        <f t="shared" si="453"/>
        <v>80192.967434979932</v>
      </c>
      <c r="AE2163" s="3">
        <v>5687.5</v>
      </c>
      <c r="AG2163" s="3">
        <f t="shared" si="454"/>
        <v>85880.467434979932</v>
      </c>
      <c r="AJ2163" s="3">
        <v>8123.3279313761932</v>
      </c>
      <c r="AK2163" t="s">
        <v>523</v>
      </c>
      <c r="AL2163" t="s">
        <v>524</v>
      </c>
      <c r="AM2163">
        <v>8.5000000000000006E-2</v>
      </c>
      <c r="AN2163" s="3">
        <f t="shared" si="455"/>
        <v>94003.79536635612</v>
      </c>
      <c r="AO2163" s="3">
        <v>7990.3226061402711</v>
      </c>
      <c r="AP2163" s="3">
        <v>29700</v>
      </c>
      <c r="AQ2163" s="3">
        <v>2524.5</v>
      </c>
      <c r="AR2163" s="3">
        <f t="shared" si="456"/>
        <v>134218.61797249637</v>
      </c>
      <c r="AS2163" s="24">
        <f t="shared" si="452"/>
        <v>123703.79536635612</v>
      </c>
      <c r="AT2163" t="s">
        <v>141</v>
      </c>
      <c r="AU2163" t="s">
        <v>141</v>
      </c>
      <c r="AV2163" t="s">
        <v>142</v>
      </c>
      <c r="AW2163">
        <v>1205</v>
      </c>
      <c r="BE2163">
        <v>1</v>
      </c>
    </row>
    <row r="2164" spans="2:57" x14ac:dyDescent="0.2">
      <c r="C2164" t="s">
        <v>4803</v>
      </c>
      <c r="E2164" t="s">
        <v>1741</v>
      </c>
      <c r="F2164" t="s">
        <v>1742</v>
      </c>
      <c r="G2164" t="s">
        <v>1743</v>
      </c>
      <c r="J2164" t="s">
        <v>4702</v>
      </c>
      <c r="L2164" t="s">
        <v>4703</v>
      </c>
      <c r="M2164" t="s">
        <v>293</v>
      </c>
      <c r="N2164" t="s">
        <v>4668</v>
      </c>
      <c r="O2164" t="s">
        <v>98</v>
      </c>
      <c r="P2164" t="s">
        <v>4804</v>
      </c>
      <c r="Q2164">
        <v>28</v>
      </c>
      <c r="S2164" s="3">
        <v>88072.666666666672</v>
      </c>
      <c r="W2164" s="3">
        <v>1996.9391025641025</v>
      </c>
      <c r="X2164" s="3">
        <v>1153.7870370370372</v>
      </c>
      <c r="Y2164" s="22">
        <v>207.68166666666667</v>
      </c>
      <c r="Z2164" s="32">
        <v>75</v>
      </c>
      <c r="AB2164" s="3">
        <v>0</v>
      </c>
      <c r="AC2164" s="3">
        <v>4460.3751415326506</v>
      </c>
      <c r="AD2164" s="3">
        <f t="shared" si="453"/>
        <v>95966.449614467143</v>
      </c>
      <c r="AE2164" s="3">
        <v>5687.5</v>
      </c>
      <c r="AG2164" s="3">
        <f t="shared" si="454"/>
        <v>101653.94961446714</v>
      </c>
      <c r="AJ2164" s="3">
        <v>8123.3279313761932</v>
      </c>
      <c r="AK2164" t="s">
        <v>523</v>
      </c>
      <c r="AL2164" t="s">
        <v>524</v>
      </c>
      <c r="AM2164">
        <v>8.5000000000000006E-2</v>
      </c>
      <c r="AN2164" s="3">
        <f t="shared" si="455"/>
        <v>109777.27754584333</v>
      </c>
      <c r="AO2164" s="3">
        <v>9331.0685913966845</v>
      </c>
      <c r="AP2164" s="3">
        <v>29700</v>
      </c>
      <c r="AQ2164" s="3">
        <v>2524.5</v>
      </c>
      <c r="AR2164" s="3">
        <f t="shared" si="456"/>
        <v>151332.84613724001</v>
      </c>
      <c r="AS2164" s="24">
        <f t="shared" si="452"/>
        <v>139477.27754584333</v>
      </c>
      <c r="AT2164" t="s">
        <v>134</v>
      </c>
      <c r="AU2164" t="s">
        <v>134</v>
      </c>
      <c r="AV2164" t="s">
        <v>135</v>
      </c>
      <c r="AW2164">
        <v>35921</v>
      </c>
      <c r="BE2164">
        <v>1</v>
      </c>
    </row>
    <row r="2165" spans="2:57" x14ac:dyDescent="0.2">
      <c r="C2165" t="s">
        <v>4803</v>
      </c>
      <c r="E2165" t="s">
        <v>1744</v>
      </c>
      <c r="F2165" t="s">
        <v>1745</v>
      </c>
      <c r="G2165" t="s">
        <v>1746</v>
      </c>
      <c r="J2165" t="s">
        <v>4708</v>
      </c>
      <c r="L2165" t="s">
        <v>4703</v>
      </c>
      <c r="M2165" t="s">
        <v>293</v>
      </c>
      <c r="N2165" t="s">
        <v>4668</v>
      </c>
      <c r="O2165" t="s">
        <v>98</v>
      </c>
      <c r="P2165" t="s">
        <v>4804</v>
      </c>
      <c r="Q2165">
        <v>28</v>
      </c>
      <c r="S2165" s="3">
        <v>83026.75</v>
      </c>
      <c r="W2165" s="3">
        <v>1875.6450320512822</v>
      </c>
      <c r="X2165" s="3">
        <v>1083.7060185185185</v>
      </c>
      <c r="Y2165" s="22">
        <v>195.06708333333333</v>
      </c>
      <c r="Z2165" s="32">
        <v>75</v>
      </c>
      <c r="AB2165" s="3">
        <v>0</v>
      </c>
      <c r="AC2165" s="3">
        <v>4460.3751415326506</v>
      </c>
      <c r="AD2165" s="3">
        <f t="shared" si="453"/>
        <v>90716.54327543579</v>
      </c>
      <c r="AE2165" s="3">
        <v>5687.5</v>
      </c>
      <c r="AG2165" s="3">
        <f t="shared" si="454"/>
        <v>96404.04327543579</v>
      </c>
      <c r="AJ2165" s="3">
        <v>8123.3279313761932</v>
      </c>
      <c r="AK2165" t="s">
        <v>523</v>
      </c>
      <c r="AL2165" t="s">
        <v>524</v>
      </c>
      <c r="AM2165">
        <v>8.5000000000000006E-2</v>
      </c>
      <c r="AN2165" s="3">
        <f t="shared" si="455"/>
        <v>104527.37120681198</v>
      </c>
      <c r="AO2165" s="3">
        <v>8884.8265525790193</v>
      </c>
      <c r="AP2165" s="3">
        <v>29700</v>
      </c>
      <c r="AQ2165" s="3">
        <v>2524.5</v>
      </c>
      <c r="AR2165" s="3">
        <f t="shared" si="456"/>
        <v>145636.69775939098</v>
      </c>
      <c r="AS2165" s="24">
        <f t="shared" si="452"/>
        <v>134227.37120681198</v>
      </c>
      <c r="AT2165" t="s">
        <v>134</v>
      </c>
      <c r="AU2165" t="s">
        <v>134</v>
      </c>
      <c r="AV2165" t="s">
        <v>135</v>
      </c>
      <c r="AW2165">
        <v>35802</v>
      </c>
      <c r="BE2165">
        <v>1</v>
      </c>
    </row>
    <row r="2166" spans="2:57" x14ac:dyDescent="0.2">
      <c r="C2166" t="s">
        <v>4803</v>
      </c>
      <c r="E2166" t="s">
        <v>1747</v>
      </c>
      <c r="F2166" t="s">
        <v>1748</v>
      </c>
      <c r="G2166" t="s">
        <v>1749</v>
      </c>
      <c r="J2166" t="s">
        <v>4778</v>
      </c>
      <c r="L2166" t="s">
        <v>4667</v>
      </c>
      <c r="M2166" t="s">
        <v>3984</v>
      </c>
      <c r="N2166" t="s">
        <v>4668</v>
      </c>
      <c r="O2166" t="s">
        <v>98</v>
      </c>
      <c r="P2166" t="s">
        <v>4804</v>
      </c>
      <c r="Q2166">
        <v>28</v>
      </c>
      <c r="S2166" s="3">
        <v>61812.999999999993</v>
      </c>
      <c r="W2166" s="3">
        <v>1405.8653846153845</v>
      </c>
      <c r="X2166" s="3">
        <v>812.27777777777783</v>
      </c>
      <c r="Y2166" s="22">
        <v>146.21</v>
      </c>
      <c r="Z2166" s="32">
        <v>75</v>
      </c>
      <c r="AB2166" s="3">
        <v>0</v>
      </c>
      <c r="AC2166" s="3">
        <v>4460.3751415326506</v>
      </c>
      <c r="AD2166" s="3">
        <f t="shared" si="453"/>
        <v>68712.728303925804</v>
      </c>
      <c r="AE2166" s="3">
        <v>4154.166666666667</v>
      </c>
      <c r="AG2166" s="3">
        <f t="shared" si="454"/>
        <v>72866.894970592475</v>
      </c>
      <c r="AM2166">
        <v>0.05</v>
      </c>
      <c r="AN2166" s="3">
        <f t="shared" si="455"/>
        <v>72866.894970592475</v>
      </c>
      <c r="AO2166" s="3">
        <v>3643.3447485296238</v>
      </c>
      <c r="AP2166" s="3">
        <v>29700</v>
      </c>
      <c r="AQ2166" s="3">
        <v>1485</v>
      </c>
      <c r="AR2166" s="3">
        <f t="shared" si="456"/>
        <v>107695.2397191221</v>
      </c>
      <c r="AS2166" s="24">
        <f t="shared" si="452"/>
        <v>102566.89497059248</v>
      </c>
      <c r="AT2166" t="s">
        <v>134</v>
      </c>
      <c r="AU2166" t="s">
        <v>134</v>
      </c>
      <c r="AV2166" t="s">
        <v>135</v>
      </c>
      <c r="AW2166">
        <v>35885</v>
      </c>
      <c r="BE2166">
        <v>1</v>
      </c>
    </row>
    <row r="2167" spans="2:57" x14ac:dyDescent="0.2">
      <c r="C2167" t="s">
        <v>4803</v>
      </c>
      <c r="E2167" t="s">
        <v>1750</v>
      </c>
      <c r="F2167" t="s">
        <v>1751</v>
      </c>
      <c r="G2167" t="s">
        <v>1752</v>
      </c>
      <c r="J2167" t="s">
        <v>4708</v>
      </c>
      <c r="L2167" t="s">
        <v>4667</v>
      </c>
      <c r="M2167" t="s">
        <v>3984</v>
      </c>
      <c r="N2167" t="s">
        <v>4668</v>
      </c>
      <c r="O2167" t="s">
        <v>98</v>
      </c>
      <c r="P2167" t="s">
        <v>4804</v>
      </c>
      <c r="Q2167">
        <v>28</v>
      </c>
      <c r="S2167" s="3">
        <v>50189.416666666664</v>
      </c>
      <c r="W2167" s="3">
        <v>1086.2860576923078</v>
      </c>
      <c r="X2167" s="3">
        <v>627.63194444444457</v>
      </c>
      <c r="Y2167" s="22">
        <v>112.97375</v>
      </c>
      <c r="Z2167" s="32">
        <v>75</v>
      </c>
      <c r="AB2167" s="3">
        <v>0</v>
      </c>
      <c r="AC2167" s="3">
        <v>4460.3751415326506</v>
      </c>
      <c r="AD2167" s="3">
        <f t="shared" si="453"/>
        <v>56551.68356033606</v>
      </c>
      <c r="AE2167" s="3">
        <v>4154.166666666667</v>
      </c>
      <c r="AG2167" s="3">
        <f t="shared" si="454"/>
        <v>60705.850227002724</v>
      </c>
      <c r="AJ2167" s="3">
        <v>4671.4236268028844</v>
      </c>
      <c r="AK2167" t="s">
        <v>166</v>
      </c>
      <c r="AL2167" t="s">
        <v>165</v>
      </c>
      <c r="AM2167">
        <v>0.05</v>
      </c>
      <c r="AN2167" s="3">
        <f t="shared" si="455"/>
        <v>65377.273853805607</v>
      </c>
      <c r="AO2167" s="3">
        <v>3268.8636926902805</v>
      </c>
      <c r="AP2167" s="3">
        <v>29700</v>
      </c>
      <c r="AQ2167" s="3">
        <v>1485</v>
      </c>
      <c r="AR2167" s="3">
        <f t="shared" si="456"/>
        <v>99831.137546495884</v>
      </c>
      <c r="AS2167" s="24">
        <f t="shared" si="452"/>
        <v>95077.273853805615</v>
      </c>
      <c r="AT2167" t="s">
        <v>225</v>
      </c>
      <c r="AU2167" t="s">
        <v>225</v>
      </c>
      <c r="AV2167" t="s">
        <v>156</v>
      </c>
      <c r="AW2167" t="s">
        <v>4825</v>
      </c>
      <c r="BE2167">
        <v>1</v>
      </c>
    </row>
    <row r="2168" spans="2:57" x14ac:dyDescent="0.2">
      <c r="C2168" t="s">
        <v>4803</v>
      </c>
      <c r="E2168" t="s">
        <v>1753</v>
      </c>
      <c r="F2168" t="s">
        <v>1754</v>
      </c>
      <c r="G2168" t="s">
        <v>1755</v>
      </c>
      <c r="J2168" t="s">
        <v>4778</v>
      </c>
      <c r="L2168" t="s">
        <v>4667</v>
      </c>
      <c r="M2168" t="s">
        <v>3984</v>
      </c>
      <c r="N2168" t="s">
        <v>4668</v>
      </c>
      <c r="O2168" t="s">
        <v>98</v>
      </c>
      <c r="P2168" t="s">
        <v>4804</v>
      </c>
      <c r="Q2168">
        <v>28</v>
      </c>
      <c r="S2168" s="3">
        <v>43833.333333333336</v>
      </c>
      <c r="W2168" s="3">
        <v>1053.6858974358972</v>
      </c>
      <c r="X2168" s="3">
        <v>608.7962962962963</v>
      </c>
      <c r="Y2168" s="22">
        <v>109.58333333333334</v>
      </c>
      <c r="Z2168" s="32">
        <v>75</v>
      </c>
      <c r="AB2168" s="3">
        <v>0</v>
      </c>
      <c r="AC2168" s="3">
        <v>5460.3751415326506</v>
      </c>
      <c r="AD2168" s="3">
        <f t="shared" si="453"/>
        <v>51140.774001931517</v>
      </c>
      <c r="AE2168" s="3">
        <v>4154.166666666667</v>
      </c>
      <c r="AG2168" s="3">
        <f t="shared" si="454"/>
        <v>55294.940668598181</v>
      </c>
      <c r="AJ2168" s="3">
        <v>33281</v>
      </c>
      <c r="AK2168" t="s">
        <v>132</v>
      </c>
      <c r="AL2168" t="s">
        <v>133</v>
      </c>
      <c r="AM2168">
        <v>0.05</v>
      </c>
      <c r="AN2168" s="3">
        <f t="shared" si="455"/>
        <v>88575.940668598181</v>
      </c>
      <c r="AO2168" s="3">
        <v>4428.7970334299089</v>
      </c>
      <c r="AP2168" s="3">
        <v>29700</v>
      </c>
      <c r="AQ2168" s="3">
        <v>1485</v>
      </c>
      <c r="AR2168" s="3">
        <f t="shared" si="456"/>
        <v>124189.73770202808</v>
      </c>
      <c r="AS2168" s="24">
        <f t="shared" si="452"/>
        <v>118275.94066859818</v>
      </c>
      <c r="AT2168" t="s">
        <v>134</v>
      </c>
      <c r="AU2168" t="s">
        <v>134</v>
      </c>
      <c r="AV2168" t="s">
        <v>135</v>
      </c>
      <c r="AW2168">
        <v>35876</v>
      </c>
      <c r="BE2168">
        <v>1</v>
      </c>
    </row>
    <row r="2169" spans="2:57" x14ac:dyDescent="0.2">
      <c r="C2169" t="s">
        <v>4803</v>
      </c>
      <c r="E2169" t="s">
        <v>1756</v>
      </c>
      <c r="F2169" t="s">
        <v>1757</v>
      </c>
      <c r="G2169" t="s">
        <v>1758</v>
      </c>
      <c r="J2169" t="s">
        <v>4678</v>
      </c>
      <c r="L2169" t="s">
        <v>4691</v>
      </c>
      <c r="M2169" t="s">
        <v>4444</v>
      </c>
      <c r="N2169" t="s">
        <v>4668</v>
      </c>
      <c r="O2169" t="s">
        <v>98</v>
      </c>
      <c r="P2169" t="s">
        <v>4804</v>
      </c>
      <c r="Q2169">
        <v>28</v>
      </c>
      <c r="S2169" s="3">
        <v>252247.08333333331</v>
      </c>
      <c r="W2169" s="3">
        <v>6063.6338141025635</v>
      </c>
      <c r="X2169" s="3">
        <v>3503.4328703703704</v>
      </c>
      <c r="Y2169" s="22">
        <v>630.6179166666667</v>
      </c>
      <c r="Z2169" s="32">
        <v>75</v>
      </c>
      <c r="AB2169" s="3">
        <v>21610.130018080792</v>
      </c>
      <c r="AC2169" s="3">
        <v>4460.3751415326506</v>
      </c>
      <c r="AD2169" s="3">
        <f t="shared" si="453"/>
        <v>288590.27309408633</v>
      </c>
      <c r="AE2169" s="3">
        <v>7046.666666666667</v>
      </c>
      <c r="AG2169" s="3">
        <f t="shared" si="454"/>
        <v>295636.93976075301</v>
      </c>
      <c r="AJ2169" s="3">
        <v>18123.592035816033</v>
      </c>
      <c r="AK2169" t="s">
        <v>538</v>
      </c>
      <c r="AL2169" t="s">
        <v>539</v>
      </c>
      <c r="AM2169">
        <v>0.1</v>
      </c>
      <c r="AN2169" s="3">
        <f t="shared" si="455"/>
        <v>313760.53179656906</v>
      </c>
      <c r="AO2169" s="3">
        <v>31376.053179656908</v>
      </c>
      <c r="AP2169" s="3">
        <v>29700</v>
      </c>
      <c r="AQ2169" s="3">
        <v>2970</v>
      </c>
      <c r="AR2169" s="3">
        <f t="shared" si="456"/>
        <v>377806.58497622597</v>
      </c>
      <c r="AS2169" s="24">
        <f t="shared" si="452"/>
        <v>343460.53179656906</v>
      </c>
      <c r="AT2169" t="s">
        <v>1283</v>
      </c>
      <c r="AU2169" t="s">
        <v>1283</v>
      </c>
      <c r="AV2169" t="s">
        <v>1284</v>
      </c>
      <c r="AW2169">
        <v>904</v>
      </c>
      <c r="BE2169">
        <v>1</v>
      </c>
    </row>
    <row r="2170" spans="2:57" x14ac:dyDescent="0.2">
      <c r="C2170" t="s">
        <v>4803</v>
      </c>
      <c r="E2170" t="s">
        <v>1759</v>
      </c>
      <c r="F2170" t="s">
        <v>1760</v>
      </c>
      <c r="G2170" t="s">
        <v>1761</v>
      </c>
      <c r="J2170" t="s">
        <v>4778</v>
      </c>
      <c r="L2170" t="s">
        <v>4667</v>
      </c>
      <c r="M2170" t="s">
        <v>3984</v>
      </c>
      <c r="N2170" t="s">
        <v>4668</v>
      </c>
      <c r="O2170" t="s">
        <v>98</v>
      </c>
      <c r="P2170" t="s">
        <v>4804</v>
      </c>
      <c r="Q2170">
        <v>28</v>
      </c>
      <c r="S2170" s="3">
        <v>44772.75</v>
      </c>
      <c r="W2170" s="3">
        <v>1010.1442307692306</v>
      </c>
      <c r="X2170" s="3">
        <v>583.63888888888891</v>
      </c>
      <c r="Y2170" s="22">
        <v>105.05500000000001</v>
      </c>
      <c r="Z2170" s="32">
        <v>75</v>
      </c>
      <c r="AB2170" s="3">
        <v>0</v>
      </c>
      <c r="AC2170" s="3">
        <v>4460.3751415326506</v>
      </c>
      <c r="AD2170" s="3">
        <f t="shared" si="453"/>
        <v>51006.963261190773</v>
      </c>
      <c r="AE2170" s="3">
        <v>4154.166666666667</v>
      </c>
      <c r="AG2170" s="3">
        <f t="shared" si="454"/>
        <v>55161.129927857437</v>
      </c>
      <c r="AM2170">
        <v>0.05</v>
      </c>
      <c r="AN2170" s="3">
        <f t="shared" si="455"/>
        <v>55161.129927857437</v>
      </c>
      <c r="AO2170" s="3">
        <v>2758.0564963928718</v>
      </c>
      <c r="AP2170" s="3">
        <v>29700</v>
      </c>
      <c r="AQ2170" s="3">
        <v>1485</v>
      </c>
      <c r="AR2170" s="3">
        <f t="shared" si="456"/>
        <v>89104.186424250307</v>
      </c>
      <c r="AS2170" s="24">
        <f t="shared" si="452"/>
        <v>84861.12992785743</v>
      </c>
      <c r="AT2170" t="s">
        <v>134</v>
      </c>
      <c r="AU2170" t="s">
        <v>134</v>
      </c>
      <c r="AV2170" t="s">
        <v>135</v>
      </c>
      <c r="AW2170">
        <v>35887</v>
      </c>
      <c r="BE2170">
        <v>1</v>
      </c>
    </row>
    <row r="2171" spans="2:57" x14ac:dyDescent="0.2">
      <c r="C2171" t="s">
        <v>4803</v>
      </c>
      <c r="E2171" t="s">
        <v>1762</v>
      </c>
      <c r="F2171" t="s">
        <v>1763</v>
      </c>
      <c r="G2171" t="s">
        <v>1764</v>
      </c>
      <c r="J2171" t="s">
        <v>4708</v>
      </c>
      <c r="L2171" t="s">
        <v>4703</v>
      </c>
      <c r="M2171" t="s">
        <v>293</v>
      </c>
      <c r="N2171" t="s">
        <v>4668</v>
      </c>
      <c r="O2171" t="s">
        <v>98</v>
      </c>
      <c r="P2171" t="s">
        <v>4804</v>
      </c>
      <c r="Q2171">
        <v>28</v>
      </c>
      <c r="S2171" s="3">
        <v>54786</v>
      </c>
      <c r="W2171" s="3">
        <v>1196.7788461538462</v>
      </c>
      <c r="X2171" s="3">
        <v>691.47222222222229</v>
      </c>
      <c r="Y2171" s="22">
        <v>124.465</v>
      </c>
      <c r="Z2171" s="32">
        <v>75</v>
      </c>
      <c r="AB2171" s="3">
        <v>0</v>
      </c>
      <c r="AC2171" s="3">
        <v>4460.3751415326506</v>
      </c>
      <c r="AD2171" s="3">
        <f t="shared" si="453"/>
        <v>61334.091209908707</v>
      </c>
      <c r="AE2171" s="3">
        <v>5687.5</v>
      </c>
      <c r="AG2171" s="3">
        <f t="shared" si="454"/>
        <v>67021.591209908715</v>
      </c>
      <c r="AJ2171" s="3">
        <v>6263.2559860715419</v>
      </c>
      <c r="AK2171" t="s">
        <v>229</v>
      </c>
      <c r="AL2171" t="s">
        <v>230</v>
      </c>
      <c r="AM2171">
        <v>8.5000000000000006E-2</v>
      </c>
      <c r="AN2171" s="3">
        <f t="shared" si="455"/>
        <v>73284.847195980255</v>
      </c>
      <c r="AO2171" s="3">
        <v>6229.2120116583219</v>
      </c>
      <c r="AP2171" s="3">
        <v>29700</v>
      </c>
      <c r="AQ2171" s="3">
        <v>2524.5</v>
      </c>
      <c r="AR2171" s="3">
        <f t="shared" si="456"/>
        <v>111738.55920763858</v>
      </c>
      <c r="AS2171" s="24">
        <f t="shared" si="452"/>
        <v>102984.84719598026</v>
      </c>
      <c r="AT2171" t="s">
        <v>632</v>
      </c>
      <c r="AU2171" t="s">
        <v>632</v>
      </c>
      <c r="AV2171" t="s">
        <v>633</v>
      </c>
      <c r="AW2171" t="s">
        <v>4852</v>
      </c>
      <c r="BE2171">
        <v>1</v>
      </c>
    </row>
    <row r="2172" spans="2:57" x14ac:dyDescent="0.2">
      <c r="C2172" t="s">
        <v>4803</v>
      </c>
      <c r="E2172" t="s">
        <v>1765</v>
      </c>
      <c r="F2172" t="s">
        <v>1766</v>
      </c>
      <c r="G2172" t="s">
        <v>1767</v>
      </c>
      <c r="J2172" t="s">
        <v>4778</v>
      </c>
      <c r="L2172" t="s">
        <v>4667</v>
      </c>
      <c r="M2172" t="s">
        <v>3984</v>
      </c>
      <c r="N2172" t="s">
        <v>4668</v>
      </c>
      <c r="O2172" t="s">
        <v>98</v>
      </c>
      <c r="P2172" t="s">
        <v>4804</v>
      </c>
      <c r="Q2172">
        <v>28</v>
      </c>
      <c r="S2172" s="3">
        <v>41110.583333333336</v>
      </c>
      <c r="W2172" s="3">
        <v>1010.4807692307694</v>
      </c>
      <c r="X2172" s="3">
        <v>583.83333333333337</v>
      </c>
      <c r="Y2172" s="22">
        <v>105.09</v>
      </c>
      <c r="Z2172" s="32">
        <v>75</v>
      </c>
      <c r="AB2172" s="3">
        <v>0</v>
      </c>
      <c r="AC2172" s="3">
        <v>4460.3751415326506</v>
      </c>
      <c r="AD2172" s="3">
        <f t="shared" si="453"/>
        <v>47345.362577430082</v>
      </c>
      <c r="AE2172" s="3">
        <v>4154.166666666667</v>
      </c>
      <c r="AG2172" s="3">
        <f t="shared" si="454"/>
        <v>51499.529244096746</v>
      </c>
      <c r="AM2172">
        <v>0.05</v>
      </c>
      <c r="AN2172" s="3">
        <f t="shared" si="455"/>
        <v>51499.529244096746</v>
      </c>
      <c r="AO2172" s="3">
        <v>2574.9764622048374</v>
      </c>
      <c r="AP2172" s="3">
        <v>29700</v>
      </c>
      <c r="AQ2172" s="3">
        <v>1485</v>
      </c>
      <c r="AR2172" s="3">
        <f t="shared" si="456"/>
        <v>85259.505706301585</v>
      </c>
      <c r="AS2172" s="24">
        <f t="shared" si="452"/>
        <v>81199.529244096746</v>
      </c>
      <c r="AT2172" t="s">
        <v>134</v>
      </c>
      <c r="AU2172" t="s">
        <v>134</v>
      </c>
      <c r="AV2172" t="s">
        <v>135</v>
      </c>
      <c r="AW2172">
        <v>35875</v>
      </c>
      <c r="BE2172">
        <v>1</v>
      </c>
    </row>
    <row r="2173" spans="2:57" x14ac:dyDescent="0.2">
      <c r="C2173" t="s">
        <v>4803</v>
      </c>
      <c r="E2173" t="s">
        <v>1768</v>
      </c>
      <c r="F2173" t="s">
        <v>1769</v>
      </c>
      <c r="G2173" t="s">
        <v>1770</v>
      </c>
      <c r="J2173" t="s">
        <v>4778</v>
      </c>
      <c r="L2173" t="s">
        <v>4616</v>
      </c>
      <c r="M2173" t="s">
        <v>4464</v>
      </c>
      <c r="N2173" t="s">
        <v>4668</v>
      </c>
      <c r="O2173" t="s">
        <v>98</v>
      </c>
      <c r="P2173" t="s">
        <v>4804</v>
      </c>
      <c r="Q2173">
        <v>28</v>
      </c>
      <c r="S2173" s="3">
        <v>50000</v>
      </c>
      <c r="W2173" s="3">
        <v>1081.7307692307693</v>
      </c>
      <c r="X2173" s="3">
        <v>625</v>
      </c>
      <c r="Y2173" s="22">
        <v>112.5</v>
      </c>
      <c r="Z2173" s="32">
        <v>75</v>
      </c>
      <c r="AB2173" s="3">
        <v>0</v>
      </c>
      <c r="AC2173" s="3">
        <v>4460.3751415326506</v>
      </c>
      <c r="AD2173" s="3">
        <f t="shared" si="453"/>
        <v>56354.605910763414</v>
      </c>
      <c r="AE2173" s="3">
        <v>12402.5</v>
      </c>
      <c r="AG2173" s="3">
        <f t="shared" si="454"/>
        <v>68757.105910763406</v>
      </c>
      <c r="AM2173">
        <v>0.05</v>
      </c>
      <c r="AN2173" s="3">
        <f t="shared" si="455"/>
        <v>68757.105910763406</v>
      </c>
      <c r="AO2173" s="3">
        <v>3437.8552955381706</v>
      </c>
      <c r="AP2173" s="3">
        <v>29700</v>
      </c>
      <c r="AQ2173" s="3">
        <v>1485</v>
      </c>
      <c r="AR2173" s="3">
        <f t="shared" si="456"/>
        <v>103379.96120630158</v>
      </c>
      <c r="AS2173" s="24">
        <f t="shared" si="452"/>
        <v>98457.105910763406</v>
      </c>
      <c r="AT2173" t="s">
        <v>632</v>
      </c>
      <c r="AU2173" t="s">
        <v>632</v>
      </c>
      <c r="AV2173" t="s">
        <v>633</v>
      </c>
      <c r="AW2173" t="s">
        <v>4840</v>
      </c>
      <c r="BE2173">
        <v>1</v>
      </c>
    </row>
    <row r="2174" spans="2:57" x14ac:dyDescent="0.2">
      <c r="C2174" t="s">
        <v>4803</v>
      </c>
      <c r="E2174" t="s">
        <v>1771</v>
      </c>
      <c r="F2174" t="s">
        <v>1772</v>
      </c>
      <c r="G2174" t="s">
        <v>1773</v>
      </c>
      <c r="J2174" t="s">
        <v>4697</v>
      </c>
      <c r="L2174" t="s">
        <v>4703</v>
      </c>
      <c r="M2174" t="s">
        <v>293</v>
      </c>
      <c r="N2174" t="s">
        <v>4668</v>
      </c>
      <c r="O2174" t="s">
        <v>98</v>
      </c>
      <c r="P2174" t="s">
        <v>4804</v>
      </c>
      <c r="Q2174">
        <v>28</v>
      </c>
      <c r="S2174" s="3">
        <v>149000.16666666666</v>
      </c>
      <c r="W2174" s="3">
        <v>3461.5424679487182</v>
      </c>
      <c r="X2174" s="3">
        <v>2000.0023148148148</v>
      </c>
      <c r="Y2174" s="22">
        <v>360.00041666666664</v>
      </c>
      <c r="Z2174" s="32">
        <v>75</v>
      </c>
      <c r="AB2174" s="3">
        <v>0</v>
      </c>
      <c r="AC2174" s="3">
        <v>4460.3751415326506</v>
      </c>
      <c r="AD2174" s="3">
        <f t="shared" si="453"/>
        <v>159357.08700762951</v>
      </c>
      <c r="AE2174" s="3">
        <v>5687.5</v>
      </c>
      <c r="AG2174" s="3">
        <f t="shared" si="454"/>
        <v>165044.58700762951</v>
      </c>
      <c r="AJ2174" s="3">
        <v>8123.3279313761932</v>
      </c>
      <c r="AK2174" t="s">
        <v>523</v>
      </c>
      <c r="AL2174" t="s">
        <v>524</v>
      </c>
      <c r="AM2174">
        <v>8.5000000000000006E-2</v>
      </c>
      <c r="AN2174" s="3">
        <f t="shared" si="455"/>
        <v>173167.91493900571</v>
      </c>
      <c r="AO2174" s="3">
        <v>14719.272769815487</v>
      </c>
      <c r="AP2174" s="3">
        <v>29700</v>
      </c>
      <c r="AQ2174" s="3">
        <v>2524.5</v>
      </c>
      <c r="AR2174" s="3">
        <f t="shared" si="456"/>
        <v>220111.68770882121</v>
      </c>
      <c r="AS2174" s="24">
        <f t="shared" si="452"/>
        <v>202867.91493900571</v>
      </c>
      <c r="AT2174" t="s">
        <v>134</v>
      </c>
      <c r="AU2174" t="s">
        <v>134</v>
      </c>
      <c r="AV2174" t="s">
        <v>135</v>
      </c>
      <c r="AW2174">
        <v>35802</v>
      </c>
      <c r="BE2174">
        <v>1</v>
      </c>
    </row>
    <row r="2175" spans="2:57" x14ac:dyDescent="0.2">
      <c r="C2175" t="s">
        <v>4803</v>
      </c>
      <c r="E2175" t="s">
        <v>1774</v>
      </c>
      <c r="F2175" t="s">
        <v>1775</v>
      </c>
      <c r="G2175" t="s">
        <v>1776</v>
      </c>
      <c r="J2175" t="s">
        <v>4708</v>
      </c>
      <c r="L2175" t="s">
        <v>4703</v>
      </c>
      <c r="M2175" t="s">
        <v>293</v>
      </c>
      <c r="N2175" t="s">
        <v>4668</v>
      </c>
      <c r="O2175" t="s">
        <v>98</v>
      </c>
      <c r="P2175" t="s">
        <v>4804</v>
      </c>
      <c r="Q2175">
        <v>28</v>
      </c>
      <c r="S2175" s="3">
        <v>85370.666666666672</v>
      </c>
      <c r="W2175" s="3">
        <v>2003.2211538461536</v>
      </c>
      <c r="X2175" s="3">
        <v>1157.4166666666667</v>
      </c>
      <c r="Y2175" s="22">
        <v>208.33500000000001</v>
      </c>
      <c r="Z2175" s="32">
        <v>75</v>
      </c>
      <c r="AB2175" s="3">
        <v>8234.674556050697</v>
      </c>
      <c r="AC2175" s="3">
        <v>4460.3751415326506</v>
      </c>
      <c r="AD2175" s="3">
        <f t="shared" si="453"/>
        <v>101509.68918476286</v>
      </c>
      <c r="AE2175" s="3">
        <v>5687.5</v>
      </c>
      <c r="AG2175" s="3">
        <f t="shared" si="454"/>
        <v>107197.18918476286</v>
      </c>
      <c r="AJ2175" s="3">
        <v>4292.2455565959208</v>
      </c>
      <c r="AK2175" t="s">
        <v>289</v>
      </c>
      <c r="AL2175" t="s">
        <v>290</v>
      </c>
      <c r="AM2175">
        <v>8.5000000000000006E-2</v>
      </c>
      <c r="AN2175" s="3">
        <f t="shared" si="455"/>
        <v>111489.43474135878</v>
      </c>
      <c r="AO2175" s="3">
        <v>9476.6019530154972</v>
      </c>
      <c r="AP2175" s="3">
        <v>29700</v>
      </c>
      <c r="AQ2175" s="3">
        <v>2524.5</v>
      </c>
      <c r="AR2175" s="3">
        <f t="shared" si="456"/>
        <v>153190.53669437428</v>
      </c>
      <c r="AS2175" s="24">
        <f t="shared" si="452"/>
        <v>141189.4347413588</v>
      </c>
      <c r="AT2175" t="s">
        <v>134</v>
      </c>
      <c r="AU2175" t="s">
        <v>134</v>
      </c>
      <c r="AV2175" t="s">
        <v>135</v>
      </c>
      <c r="AW2175">
        <v>35802</v>
      </c>
      <c r="BE2175">
        <v>1</v>
      </c>
    </row>
    <row r="2176" spans="2:57" x14ac:dyDescent="0.2">
      <c r="C2176" t="s">
        <v>4803</v>
      </c>
      <c r="E2176" t="s">
        <v>1777</v>
      </c>
      <c r="F2176" t="s">
        <v>1778</v>
      </c>
      <c r="G2176" t="s">
        <v>1779</v>
      </c>
      <c r="J2176" t="s">
        <v>4778</v>
      </c>
      <c r="L2176" t="s">
        <v>4667</v>
      </c>
      <c r="M2176" t="s">
        <v>3984</v>
      </c>
      <c r="N2176" t="s">
        <v>4668</v>
      </c>
      <c r="O2176" t="s">
        <v>98</v>
      </c>
      <c r="P2176" t="s">
        <v>4804</v>
      </c>
      <c r="Q2176">
        <v>28</v>
      </c>
      <c r="S2176" s="3">
        <v>52381.083333333336</v>
      </c>
      <c r="W2176" s="3">
        <v>1259.1626602564102</v>
      </c>
      <c r="X2176" s="3">
        <v>727.5162037037037</v>
      </c>
      <c r="Y2176" s="22">
        <v>130.95291666666665</v>
      </c>
      <c r="Z2176" s="32">
        <v>75</v>
      </c>
      <c r="AB2176" s="3">
        <v>3073.4042881502974</v>
      </c>
      <c r="AC2176" s="3">
        <v>4460.3751415326506</v>
      </c>
      <c r="AD2176" s="3">
        <f t="shared" si="453"/>
        <v>62107.494543643064</v>
      </c>
      <c r="AE2176" s="3">
        <v>4154.166666666667</v>
      </c>
      <c r="AG2176" s="3">
        <f t="shared" si="454"/>
        <v>66261.661210309729</v>
      </c>
      <c r="AM2176">
        <v>0.05</v>
      </c>
      <c r="AN2176" s="3">
        <f t="shared" si="455"/>
        <v>66261.661210309729</v>
      </c>
      <c r="AO2176" s="3">
        <v>3313.0830605154865</v>
      </c>
      <c r="AP2176" s="3">
        <v>29700</v>
      </c>
      <c r="AQ2176" s="3">
        <v>1485</v>
      </c>
      <c r="AR2176" s="3">
        <f t="shared" si="456"/>
        <v>100759.74427082522</v>
      </c>
      <c r="AS2176" s="24">
        <f t="shared" si="452"/>
        <v>95961.661210309729</v>
      </c>
      <c r="AT2176" t="s">
        <v>225</v>
      </c>
      <c r="AU2176" t="s">
        <v>155</v>
      </c>
      <c r="AV2176" t="s">
        <v>156</v>
      </c>
      <c r="AW2176" t="s">
        <v>4909</v>
      </c>
      <c r="BE2176">
        <v>1</v>
      </c>
    </row>
    <row r="2177" spans="3:57" x14ac:dyDescent="0.2">
      <c r="C2177" t="s">
        <v>4803</v>
      </c>
      <c r="E2177" t="s">
        <v>1780</v>
      </c>
      <c r="F2177" t="s">
        <v>1781</v>
      </c>
      <c r="G2177" t="s">
        <v>1782</v>
      </c>
      <c r="J2177" t="s">
        <v>4778</v>
      </c>
      <c r="L2177" t="s">
        <v>4667</v>
      </c>
      <c r="M2177" t="s">
        <v>3984</v>
      </c>
      <c r="N2177" t="s">
        <v>4668</v>
      </c>
      <c r="O2177" t="s">
        <v>98</v>
      </c>
      <c r="P2177" t="s">
        <v>4804</v>
      </c>
      <c r="Q2177">
        <v>28</v>
      </c>
      <c r="S2177" s="3">
        <v>60840.333333333336</v>
      </c>
      <c r="W2177" s="3">
        <v>1406.2980769230769</v>
      </c>
      <c r="X2177" s="3">
        <v>812.52777777777783</v>
      </c>
      <c r="Y2177" s="22">
        <v>146.255</v>
      </c>
      <c r="Z2177" s="32">
        <v>75</v>
      </c>
      <c r="AB2177" s="3">
        <v>0</v>
      </c>
      <c r="AC2177" s="3">
        <v>4460.3751415326506</v>
      </c>
      <c r="AD2177" s="3">
        <f t="shared" si="453"/>
        <v>67740.789329566847</v>
      </c>
      <c r="AE2177" s="3">
        <v>4154.166666666667</v>
      </c>
      <c r="AG2177" s="3">
        <f t="shared" si="454"/>
        <v>71894.955996233519</v>
      </c>
      <c r="AM2177">
        <v>0.05</v>
      </c>
      <c r="AN2177" s="3">
        <f t="shared" si="455"/>
        <v>71894.955996233519</v>
      </c>
      <c r="AO2177" s="3">
        <v>3594.747799811676</v>
      </c>
      <c r="AP2177" s="3">
        <v>29700</v>
      </c>
      <c r="AQ2177" s="3">
        <v>1485</v>
      </c>
      <c r="AR2177" s="3">
        <f t="shared" si="456"/>
        <v>106674.7037960452</v>
      </c>
      <c r="AS2177" s="24">
        <f t="shared" si="452"/>
        <v>101594.95599623352</v>
      </c>
      <c r="AT2177" t="s">
        <v>134</v>
      </c>
      <c r="AU2177" t="s">
        <v>134</v>
      </c>
      <c r="AV2177" t="s">
        <v>135</v>
      </c>
      <c r="AW2177">
        <v>35885</v>
      </c>
      <c r="BE2177">
        <v>1</v>
      </c>
    </row>
    <row r="2178" spans="3:57" x14ac:dyDescent="0.2">
      <c r="C2178" t="s">
        <v>4803</v>
      </c>
      <c r="E2178" t="s">
        <v>1783</v>
      </c>
      <c r="F2178" t="s">
        <v>1784</v>
      </c>
      <c r="G2178" t="s">
        <v>1785</v>
      </c>
      <c r="J2178" t="s">
        <v>4778</v>
      </c>
      <c r="L2178" t="s">
        <v>4616</v>
      </c>
      <c r="M2178" t="s">
        <v>4464</v>
      </c>
      <c r="N2178" t="s">
        <v>4668</v>
      </c>
      <c r="O2178" t="s">
        <v>98</v>
      </c>
      <c r="P2178" t="s">
        <v>4804</v>
      </c>
      <c r="Q2178">
        <v>28</v>
      </c>
      <c r="S2178" s="3">
        <v>57258.166666666664</v>
      </c>
      <c r="W2178" s="3">
        <v>1256.2059294871794</v>
      </c>
      <c r="X2178" s="3">
        <v>725.80787037037032</v>
      </c>
      <c r="Y2178" s="22">
        <v>130.64541666666668</v>
      </c>
      <c r="Z2178" s="32">
        <v>75</v>
      </c>
      <c r="AB2178" s="3">
        <v>0</v>
      </c>
      <c r="AC2178" s="3">
        <v>4460.3751415326506</v>
      </c>
      <c r="AD2178" s="3">
        <f t="shared" si="453"/>
        <v>63906.20102472353</v>
      </c>
      <c r="AE2178" s="3">
        <v>12402.5</v>
      </c>
      <c r="AG2178" s="3">
        <f t="shared" si="454"/>
        <v>76308.70102472353</v>
      </c>
      <c r="AM2178">
        <v>0.05</v>
      </c>
      <c r="AN2178" s="3">
        <f t="shared" si="455"/>
        <v>76308.70102472353</v>
      </c>
      <c r="AO2178" s="3">
        <v>3815.4350512361766</v>
      </c>
      <c r="AP2178" s="3">
        <v>29700</v>
      </c>
      <c r="AQ2178" s="3">
        <v>1485</v>
      </c>
      <c r="AR2178" s="3">
        <f t="shared" si="456"/>
        <v>111309.1360759597</v>
      </c>
      <c r="AS2178" s="24">
        <f t="shared" si="452"/>
        <v>106008.70102472353</v>
      </c>
      <c r="AT2178" t="s">
        <v>632</v>
      </c>
      <c r="AU2178" t="s">
        <v>632</v>
      </c>
      <c r="AV2178" t="s">
        <v>633</v>
      </c>
      <c r="AW2178" t="s">
        <v>4840</v>
      </c>
      <c r="BE2178">
        <v>1</v>
      </c>
    </row>
    <row r="2179" spans="3:57" x14ac:dyDescent="0.2">
      <c r="C2179" t="s">
        <v>4803</v>
      </c>
      <c r="E2179" t="s">
        <v>1786</v>
      </c>
      <c r="F2179" t="s">
        <v>1787</v>
      </c>
      <c r="G2179" t="s">
        <v>1788</v>
      </c>
      <c r="J2179" t="s">
        <v>4778</v>
      </c>
      <c r="L2179" t="s">
        <v>4667</v>
      </c>
      <c r="M2179" t="s">
        <v>3984</v>
      </c>
      <c r="N2179" t="s">
        <v>4668</v>
      </c>
      <c r="O2179" t="s">
        <v>98</v>
      </c>
      <c r="P2179" t="s">
        <v>4804</v>
      </c>
      <c r="Q2179">
        <v>28</v>
      </c>
      <c r="S2179" s="3">
        <v>39633.833333333336</v>
      </c>
      <c r="W2179" s="3">
        <v>1010.4807692307694</v>
      </c>
      <c r="X2179" s="3">
        <v>583.83333333333337</v>
      </c>
      <c r="Y2179" s="22">
        <v>105.09</v>
      </c>
      <c r="Z2179" s="32">
        <v>75</v>
      </c>
      <c r="AB2179" s="3">
        <v>2966.859606161087</v>
      </c>
      <c r="AC2179" s="3">
        <v>4460.3751415326506</v>
      </c>
      <c r="AD2179" s="3">
        <f t="shared" si="453"/>
        <v>48835.47218359117</v>
      </c>
      <c r="AE2179" s="3">
        <v>4154.166666666667</v>
      </c>
      <c r="AG2179" s="3">
        <f t="shared" si="454"/>
        <v>52989.638850257834</v>
      </c>
      <c r="AM2179">
        <v>0.05</v>
      </c>
      <c r="AN2179" s="3">
        <f t="shared" si="455"/>
        <v>52989.638850257834</v>
      </c>
      <c r="AO2179" s="3">
        <v>2649.4819425128917</v>
      </c>
      <c r="AP2179" s="3">
        <v>29700</v>
      </c>
      <c r="AQ2179" s="3">
        <v>1485</v>
      </c>
      <c r="AR2179" s="3">
        <f t="shared" si="456"/>
        <v>86824.120792770729</v>
      </c>
      <c r="AS2179" s="24">
        <f t="shared" si="452"/>
        <v>82689.638850257834</v>
      </c>
      <c r="AT2179" t="s">
        <v>134</v>
      </c>
      <c r="AU2179" t="s">
        <v>134</v>
      </c>
      <c r="AV2179" t="s">
        <v>135</v>
      </c>
      <c r="AW2179">
        <v>34732</v>
      </c>
      <c r="BE2179">
        <v>1</v>
      </c>
    </row>
    <row r="2180" spans="3:57" x14ac:dyDescent="0.2">
      <c r="C2180" t="s">
        <v>4803</v>
      </c>
      <c r="E2180" t="s">
        <v>1789</v>
      </c>
      <c r="F2180" t="s">
        <v>1790</v>
      </c>
      <c r="G2180" t="s">
        <v>1791</v>
      </c>
      <c r="J2180" t="s">
        <v>4778</v>
      </c>
      <c r="L2180" t="s">
        <v>4667</v>
      </c>
      <c r="M2180" t="s">
        <v>3984</v>
      </c>
      <c r="N2180" t="s">
        <v>4668</v>
      </c>
      <c r="O2180" t="s">
        <v>98</v>
      </c>
      <c r="P2180" t="s">
        <v>4804</v>
      </c>
      <c r="Q2180">
        <v>28</v>
      </c>
      <c r="S2180" s="3">
        <v>42647.666666666664</v>
      </c>
      <c r="W2180" s="3">
        <v>1010.9134615384615</v>
      </c>
      <c r="X2180" s="3">
        <v>584.08333333333337</v>
      </c>
      <c r="Y2180" s="22">
        <v>105.13500000000001</v>
      </c>
      <c r="Z2180" s="32">
        <v>75</v>
      </c>
      <c r="AB2180" s="3">
        <v>0</v>
      </c>
      <c r="AC2180" s="3">
        <v>4460.3751415326506</v>
      </c>
      <c r="AD2180" s="3">
        <f t="shared" si="453"/>
        <v>48883.173603071111</v>
      </c>
      <c r="AE2180" s="3">
        <v>4154.166666666667</v>
      </c>
      <c r="AG2180" s="3">
        <f t="shared" si="454"/>
        <v>53037.340269737775</v>
      </c>
      <c r="AM2180">
        <v>0.05</v>
      </c>
      <c r="AN2180" s="3">
        <f t="shared" si="455"/>
        <v>53037.340269737775</v>
      </c>
      <c r="AO2180" s="3">
        <v>2651.8670134868889</v>
      </c>
      <c r="AP2180" s="3">
        <v>29700</v>
      </c>
      <c r="AQ2180" s="3">
        <v>1485</v>
      </c>
      <c r="AR2180" s="3">
        <f t="shared" si="456"/>
        <v>86874.207283224663</v>
      </c>
      <c r="AS2180" s="24">
        <f t="shared" si="452"/>
        <v>82737.340269737775</v>
      </c>
      <c r="AT2180" t="s">
        <v>134</v>
      </c>
      <c r="AU2180" t="s">
        <v>134</v>
      </c>
      <c r="AV2180" t="s">
        <v>135</v>
      </c>
      <c r="AW2180">
        <v>35885</v>
      </c>
      <c r="BE2180">
        <v>1</v>
      </c>
    </row>
    <row r="2181" spans="3:57" x14ac:dyDescent="0.2">
      <c r="C2181" t="s">
        <v>4803</v>
      </c>
      <c r="E2181" t="s">
        <v>1792</v>
      </c>
      <c r="F2181" t="s">
        <v>1793</v>
      </c>
      <c r="G2181" t="s">
        <v>1794</v>
      </c>
      <c r="J2181" t="s">
        <v>4702</v>
      </c>
      <c r="L2181" t="s">
        <v>4703</v>
      </c>
      <c r="M2181" t="s">
        <v>293</v>
      </c>
      <c r="N2181" t="s">
        <v>4668</v>
      </c>
      <c r="O2181" t="s">
        <v>98</v>
      </c>
      <c r="P2181" t="s">
        <v>4804</v>
      </c>
      <c r="Q2181">
        <v>28</v>
      </c>
      <c r="S2181" s="3">
        <v>90746.583333333328</v>
      </c>
      <c r="W2181" s="3">
        <v>2061.2179487179487</v>
      </c>
      <c r="X2181" s="3">
        <v>1190.9259259259261</v>
      </c>
      <c r="Y2181" s="22">
        <v>214.36666666666667</v>
      </c>
      <c r="Z2181" s="32">
        <v>75</v>
      </c>
      <c r="AB2181" s="3">
        <v>0</v>
      </c>
      <c r="AC2181" s="3">
        <v>4460.3751415326506</v>
      </c>
      <c r="AD2181" s="3">
        <f t="shared" si="453"/>
        <v>98748.469016176532</v>
      </c>
      <c r="AE2181" s="3">
        <v>5687.5</v>
      </c>
      <c r="AG2181" s="3">
        <f t="shared" si="454"/>
        <v>104435.96901617653</v>
      </c>
      <c r="AJ2181" s="3">
        <v>8123.3279313761932</v>
      </c>
      <c r="AK2181" t="s">
        <v>523</v>
      </c>
      <c r="AL2181" t="s">
        <v>524</v>
      </c>
      <c r="AM2181">
        <v>8.5000000000000006E-2</v>
      </c>
      <c r="AN2181" s="3">
        <f t="shared" si="455"/>
        <v>112559.29694755272</v>
      </c>
      <c r="AO2181" s="3">
        <v>9567.5402405419827</v>
      </c>
      <c r="AP2181" s="3">
        <v>29700</v>
      </c>
      <c r="AQ2181" s="3">
        <v>2524.5</v>
      </c>
      <c r="AR2181" s="3">
        <f t="shared" si="456"/>
        <v>154351.33718809471</v>
      </c>
      <c r="AS2181" s="24">
        <f t="shared" si="452"/>
        <v>142259.29694755271</v>
      </c>
      <c r="AT2181" t="s">
        <v>134</v>
      </c>
      <c r="AU2181" t="s">
        <v>134</v>
      </c>
      <c r="AV2181" t="s">
        <v>135</v>
      </c>
      <c r="AW2181">
        <v>35802</v>
      </c>
      <c r="BE2181">
        <v>1</v>
      </c>
    </row>
    <row r="2182" spans="3:57" x14ac:dyDescent="0.2">
      <c r="C2182" t="s">
        <v>4803</v>
      </c>
      <c r="E2182" t="s">
        <v>1795</v>
      </c>
      <c r="F2182" t="s">
        <v>1796</v>
      </c>
      <c r="G2182" t="s">
        <v>1797</v>
      </c>
      <c r="J2182" t="s">
        <v>4697</v>
      </c>
      <c r="L2182" t="s">
        <v>4691</v>
      </c>
      <c r="M2182" t="s">
        <v>4444</v>
      </c>
      <c r="N2182" t="s">
        <v>4668</v>
      </c>
      <c r="O2182" t="s">
        <v>98</v>
      </c>
      <c r="P2182" t="s">
        <v>4804</v>
      </c>
      <c r="Q2182">
        <v>28</v>
      </c>
      <c r="S2182" s="3">
        <v>115935.58333333334</v>
      </c>
      <c r="W2182" s="3">
        <v>2786.9150641025644</v>
      </c>
      <c r="X2182" s="3">
        <v>1610.2175925925926</v>
      </c>
      <c r="Y2182" s="22">
        <v>289.8391666666667</v>
      </c>
      <c r="Z2182" s="32">
        <v>75</v>
      </c>
      <c r="AB2182" s="3">
        <v>11877.683105604849</v>
      </c>
      <c r="AC2182" s="3">
        <v>4460.3751415326506</v>
      </c>
      <c r="AD2182" s="3">
        <f t="shared" si="453"/>
        <v>137035.61340383269</v>
      </c>
      <c r="AE2182" s="3">
        <v>7046.666666666667</v>
      </c>
      <c r="AG2182" s="3">
        <f t="shared" si="454"/>
        <v>144082.28007049934</v>
      </c>
      <c r="AM2182">
        <v>0.1</v>
      </c>
      <c r="AN2182" s="3">
        <f t="shared" si="455"/>
        <v>144082.28007049934</v>
      </c>
      <c r="AO2182" s="3">
        <v>14408.228007049935</v>
      </c>
      <c r="AP2182" s="3">
        <v>29700</v>
      </c>
      <c r="AQ2182" s="3">
        <v>2970</v>
      </c>
      <c r="AR2182" s="3">
        <f t="shared" si="456"/>
        <v>191160.50807754928</v>
      </c>
      <c r="AS2182" s="24">
        <f t="shared" si="452"/>
        <v>173782.28007049934</v>
      </c>
      <c r="AT2182" t="s">
        <v>134</v>
      </c>
      <c r="AU2182" t="s">
        <v>134</v>
      </c>
      <c r="AV2182" t="s">
        <v>135</v>
      </c>
      <c r="AW2182">
        <v>90324</v>
      </c>
      <c r="BE2182">
        <v>1</v>
      </c>
    </row>
    <row r="2183" spans="3:57" x14ac:dyDescent="0.2">
      <c r="C2183" t="s">
        <v>4803</v>
      </c>
      <c r="E2183" t="s">
        <v>1798</v>
      </c>
      <c r="F2183" t="s">
        <v>1799</v>
      </c>
      <c r="G2183" t="s">
        <v>1800</v>
      </c>
      <c r="J2183" t="s">
        <v>4708</v>
      </c>
      <c r="L2183" t="s">
        <v>4703</v>
      </c>
      <c r="M2183" t="s">
        <v>293</v>
      </c>
      <c r="N2183" t="s">
        <v>4668</v>
      </c>
      <c r="O2183" t="s">
        <v>98</v>
      </c>
      <c r="P2183" t="s">
        <v>4804</v>
      </c>
      <c r="Q2183">
        <v>28</v>
      </c>
      <c r="S2183" s="3">
        <v>85545.416666666672</v>
      </c>
      <c r="W2183" s="3">
        <v>1936.1899038461536</v>
      </c>
      <c r="X2183" s="3">
        <v>1118.6875</v>
      </c>
      <c r="Y2183" s="22">
        <v>201.36375000000001</v>
      </c>
      <c r="Z2183" s="32">
        <v>75</v>
      </c>
      <c r="AB2183" s="3">
        <v>0</v>
      </c>
      <c r="AC2183" s="3">
        <v>4460.3751415326506</v>
      </c>
      <c r="AD2183" s="3">
        <f t="shared" si="453"/>
        <v>93337.032962045487</v>
      </c>
      <c r="AE2183" s="3">
        <v>5687.5</v>
      </c>
      <c r="AG2183" s="3">
        <f t="shared" si="454"/>
        <v>99024.532962045487</v>
      </c>
      <c r="AJ2183" s="3">
        <v>4292.2455565959208</v>
      </c>
      <c r="AK2183" t="s">
        <v>289</v>
      </c>
      <c r="AL2183" t="s">
        <v>290</v>
      </c>
      <c r="AM2183">
        <v>8.5000000000000006E-2</v>
      </c>
      <c r="AN2183" s="3">
        <f t="shared" si="455"/>
        <v>103316.77851864141</v>
      </c>
      <c r="AO2183" s="3">
        <v>8781.9261740845213</v>
      </c>
      <c r="AP2183" s="3">
        <v>29700</v>
      </c>
      <c r="AQ2183" s="3">
        <v>2524.5</v>
      </c>
      <c r="AR2183" s="3">
        <f t="shared" si="456"/>
        <v>144323.20469272594</v>
      </c>
      <c r="AS2183" s="24">
        <f t="shared" ref="AS2183:AS2246" si="457">+AN2183+AP2183</f>
        <v>133016.77851864143</v>
      </c>
      <c r="AT2183" t="s">
        <v>134</v>
      </c>
      <c r="AU2183" t="s">
        <v>134</v>
      </c>
      <c r="AV2183" t="s">
        <v>135</v>
      </c>
      <c r="AW2183">
        <v>89158</v>
      </c>
      <c r="BE2183">
        <v>1</v>
      </c>
    </row>
    <row r="2184" spans="3:57" x14ac:dyDescent="0.2">
      <c r="C2184" t="s">
        <v>4803</v>
      </c>
      <c r="E2184" t="s">
        <v>1801</v>
      </c>
      <c r="F2184" t="s">
        <v>1802</v>
      </c>
      <c r="G2184" t="s">
        <v>1803</v>
      </c>
      <c r="J2184" t="s">
        <v>4778</v>
      </c>
      <c r="L2184" t="s">
        <v>4667</v>
      </c>
      <c r="M2184" t="s">
        <v>3984</v>
      </c>
      <c r="N2184" t="s">
        <v>4668</v>
      </c>
      <c r="O2184" t="s">
        <v>98</v>
      </c>
      <c r="P2184" t="s">
        <v>4804</v>
      </c>
      <c r="Q2184">
        <v>28</v>
      </c>
      <c r="S2184" s="3">
        <v>48684.916666666664</v>
      </c>
      <c r="W2184" s="3">
        <v>1081.7788461538462</v>
      </c>
      <c r="X2184" s="3">
        <v>625.02777777777783</v>
      </c>
      <c r="Y2184" s="22">
        <v>112.505</v>
      </c>
      <c r="Z2184" s="32">
        <v>75</v>
      </c>
      <c r="AB2184" s="3">
        <v>0</v>
      </c>
      <c r="AC2184" s="3">
        <v>4460.3751415326506</v>
      </c>
      <c r="AD2184" s="3">
        <f t="shared" si="453"/>
        <v>55039.603432130934</v>
      </c>
      <c r="AE2184" s="3">
        <v>4154.166666666667</v>
      </c>
      <c r="AG2184" s="3">
        <f t="shared" si="454"/>
        <v>59193.770098797599</v>
      </c>
      <c r="AM2184">
        <v>0.05</v>
      </c>
      <c r="AN2184" s="3">
        <f t="shared" si="455"/>
        <v>59193.770098797599</v>
      </c>
      <c r="AO2184" s="3">
        <v>2959.6885049398802</v>
      </c>
      <c r="AP2184" s="3">
        <v>29700</v>
      </c>
      <c r="AQ2184" s="3">
        <v>1485</v>
      </c>
      <c r="AR2184" s="3">
        <f t="shared" si="456"/>
        <v>93338.458603737468</v>
      </c>
      <c r="AS2184" s="24">
        <f t="shared" si="457"/>
        <v>88893.770098797599</v>
      </c>
      <c r="AT2184" t="s">
        <v>134</v>
      </c>
      <c r="AU2184" t="s">
        <v>134</v>
      </c>
      <c r="AV2184" t="s">
        <v>135</v>
      </c>
      <c r="AW2184">
        <v>34732</v>
      </c>
      <c r="BE2184">
        <v>1</v>
      </c>
    </row>
    <row r="2185" spans="3:57" x14ac:dyDescent="0.2">
      <c r="C2185" t="s">
        <v>4803</v>
      </c>
      <c r="E2185" t="s">
        <v>1804</v>
      </c>
      <c r="F2185" t="s">
        <v>1805</v>
      </c>
      <c r="G2185" t="s">
        <v>1806</v>
      </c>
      <c r="J2185" t="s">
        <v>4778</v>
      </c>
      <c r="L2185" t="s">
        <v>4667</v>
      </c>
      <c r="M2185" t="s">
        <v>3984</v>
      </c>
      <c r="N2185" t="s">
        <v>4668</v>
      </c>
      <c r="O2185" t="s">
        <v>98</v>
      </c>
      <c r="P2185" t="s">
        <v>4804</v>
      </c>
      <c r="Q2185">
        <v>28</v>
      </c>
      <c r="S2185" s="3">
        <v>57164</v>
      </c>
      <c r="W2185" s="3">
        <v>1322.1153846153845</v>
      </c>
      <c r="X2185" s="3">
        <v>763.88888888888891</v>
      </c>
      <c r="Y2185" s="22">
        <v>137.5</v>
      </c>
      <c r="Z2185" s="32">
        <v>75</v>
      </c>
      <c r="AB2185" s="3">
        <v>0</v>
      </c>
      <c r="AC2185" s="3">
        <v>4460.3751415326506</v>
      </c>
      <c r="AD2185" s="3">
        <f t="shared" si="453"/>
        <v>63922.879415036921</v>
      </c>
      <c r="AE2185" s="3">
        <v>4154.166666666667</v>
      </c>
      <c r="AG2185" s="3">
        <f t="shared" si="454"/>
        <v>68077.046081703593</v>
      </c>
      <c r="AM2185">
        <v>0.05</v>
      </c>
      <c r="AN2185" s="3">
        <f t="shared" si="455"/>
        <v>68077.046081703593</v>
      </c>
      <c r="AO2185" s="3">
        <v>3403.8523040851796</v>
      </c>
      <c r="AP2185" s="3">
        <v>29700</v>
      </c>
      <c r="AQ2185" s="3">
        <v>1485</v>
      </c>
      <c r="AR2185" s="3">
        <f t="shared" si="456"/>
        <v>102665.89838578878</v>
      </c>
      <c r="AS2185" s="24">
        <f t="shared" si="457"/>
        <v>97777.046081703593</v>
      </c>
      <c r="AT2185" t="s">
        <v>134</v>
      </c>
      <c r="AU2185" t="s">
        <v>134</v>
      </c>
      <c r="AV2185" t="s">
        <v>135</v>
      </c>
      <c r="AW2185">
        <v>35876</v>
      </c>
      <c r="BE2185">
        <v>1</v>
      </c>
    </row>
    <row r="2186" spans="3:57" x14ac:dyDescent="0.2">
      <c r="C2186" t="s">
        <v>4803</v>
      </c>
      <c r="E2186" t="s">
        <v>1807</v>
      </c>
      <c r="F2186" t="s">
        <v>1808</v>
      </c>
      <c r="G2186" t="s">
        <v>1809</v>
      </c>
      <c r="J2186" t="s">
        <v>4708</v>
      </c>
      <c r="L2186" t="s">
        <v>4703</v>
      </c>
      <c r="M2186" t="s">
        <v>293</v>
      </c>
      <c r="N2186" t="s">
        <v>4668</v>
      </c>
      <c r="O2186" t="s">
        <v>98</v>
      </c>
      <c r="P2186" t="s">
        <v>4804</v>
      </c>
      <c r="Q2186">
        <v>28</v>
      </c>
      <c r="S2186" s="3">
        <v>40208.666666666664</v>
      </c>
      <c r="W2186" s="3">
        <v>1010.4326923076923</v>
      </c>
      <c r="X2186" s="3">
        <v>583.80555555555554</v>
      </c>
      <c r="Y2186" s="22">
        <v>105.08500000000001</v>
      </c>
      <c r="Z2186" s="32">
        <v>75</v>
      </c>
      <c r="AB2186" s="3">
        <v>0</v>
      </c>
      <c r="AC2186" s="3">
        <v>4460.3751415326506</v>
      </c>
      <c r="AD2186" s="3">
        <f t="shared" si="453"/>
        <v>46443.365056062561</v>
      </c>
      <c r="AE2186" s="3">
        <v>5687.5</v>
      </c>
      <c r="AG2186" s="3">
        <f t="shared" si="454"/>
        <v>52130.865056062561</v>
      </c>
      <c r="AJ2186" s="3">
        <v>7641.968773833004</v>
      </c>
      <c r="AK2186" t="s">
        <v>197</v>
      </c>
      <c r="AL2186" t="s">
        <v>198</v>
      </c>
      <c r="AM2186">
        <v>8.5000000000000006E-2</v>
      </c>
      <c r="AN2186" s="3">
        <f t="shared" si="455"/>
        <v>59772.833829895564</v>
      </c>
      <c r="AO2186" s="3">
        <v>5080.6908755411232</v>
      </c>
      <c r="AP2186" s="3">
        <v>29700</v>
      </c>
      <c r="AQ2186" s="3">
        <v>2524.5</v>
      </c>
      <c r="AR2186" s="3">
        <f t="shared" si="456"/>
        <v>97078.024705436692</v>
      </c>
      <c r="AS2186" s="24">
        <f t="shared" si="457"/>
        <v>89472.833829895564</v>
      </c>
      <c r="AT2186" t="s">
        <v>134</v>
      </c>
      <c r="AU2186" t="s">
        <v>134</v>
      </c>
      <c r="AV2186" t="s">
        <v>135</v>
      </c>
      <c r="AW2186">
        <v>35803</v>
      </c>
      <c r="BE2186">
        <v>1</v>
      </c>
    </row>
    <row r="2187" spans="3:57" x14ac:dyDescent="0.2">
      <c r="C2187" t="s">
        <v>4803</v>
      </c>
      <c r="E2187" t="s">
        <v>1810</v>
      </c>
      <c r="F2187" t="s">
        <v>1811</v>
      </c>
      <c r="G2187" t="s">
        <v>1812</v>
      </c>
      <c r="J2187" t="s">
        <v>4708</v>
      </c>
      <c r="L2187" t="s">
        <v>4703</v>
      </c>
      <c r="M2187" t="s">
        <v>293</v>
      </c>
      <c r="N2187" t="s">
        <v>4668</v>
      </c>
      <c r="O2187" t="s">
        <v>98</v>
      </c>
      <c r="P2187" t="s">
        <v>4804</v>
      </c>
      <c r="Q2187">
        <v>28</v>
      </c>
      <c r="S2187" s="3">
        <v>56558.916666666664</v>
      </c>
      <c r="W2187" s="3">
        <v>1239.3990384615383</v>
      </c>
      <c r="X2187" s="3">
        <v>716.09722222222229</v>
      </c>
      <c r="Y2187" s="22">
        <v>128.89750000000001</v>
      </c>
      <c r="Z2187" s="32">
        <v>75</v>
      </c>
      <c r="AB2187" s="3">
        <v>0</v>
      </c>
      <c r="AC2187" s="3">
        <v>4460.3751415326506</v>
      </c>
      <c r="AD2187" s="3">
        <f t="shared" si="453"/>
        <v>63178.685568883069</v>
      </c>
      <c r="AE2187" s="3">
        <v>5687.5</v>
      </c>
      <c r="AG2187" s="3">
        <f t="shared" si="454"/>
        <v>68866.185568883069</v>
      </c>
      <c r="AJ2187" s="3">
        <v>7641.968773833004</v>
      </c>
      <c r="AK2187" t="s">
        <v>197</v>
      </c>
      <c r="AL2187" t="s">
        <v>198</v>
      </c>
      <c r="AM2187">
        <v>8.5000000000000006E-2</v>
      </c>
      <c r="AN2187" s="3">
        <f t="shared" si="455"/>
        <v>76508.15434271608</v>
      </c>
      <c r="AO2187" s="3">
        <v>6503.1931191308677</v>
      </c>
      <c r="AP2187" s="3">
        <v>29700</v>
      </c>
      <c r="AQ2187" s="3">
        <v>2524.5</v>
      </c>
      <c r="AR2187" s="3">
        <f t="shared" si="456"/>
        <v>115235.84746184695</v>
      </c>
      <c r="AS2187" s="24">
        <f t="shared" si="457"/>
        <v>106208.15434271608</v>
      </c>
      <c r="AT2187" t="s">
        <v>134</v>
      </c>
      <c r="AU2187" t="s">
        <v>134</v>
      </c>
      <c r="AV2187" t="s">
        <v>135</v>
      </c>
      <c r="AW2187">
        <v>35801</v>
      </c>
      <c r="BE2187">
        <v>1</v>
      </c>
    </row>
    <row r="2188" spans="3:57" x14ac:dyDescent="0.2">
      <c r="C2188" t="s">
        <v>4803</v>
      </c>
      <c r="E2188" t="s">
        <v>1813</v>
      </c>
      <c r="F2188" t="s">
        <v>1814</v>
      </c>
      <c r="G2188" t="s">
        <v>1815</v>
      </c>
      <c r="J2188" t="s">
        <v>4708</v>
      </c>
      <c r="L2188" t="s">
        <v>4703</v>
      </c>
      <c r="M2188" t="s">
        <v>293</v>
      </c>
      <c r="N2188" t="s">
        <v>4668</v>
      </c>
      <c r="O2188" t="s">
        <v>98</v>
      </c>
      <c r="P2188" t="s">
        <v>4804</v>
      </c>
      <c r="Q2188">
        <v>28</v>
      </c>
      <c r="S2188" s="3">
        <v>58570.666666666672</v>
      </c>
      <c r="W2188" s="3">
        <v>1287.7564102564102</v>
      </c>
      <c r="X2188" s="3">
        <v>744.03703703703695</v>
      </c>
      <c r="Y2188" s="22">
        <v>133.92666666666668</v>
      </c>
      <c r="Z2188" s="32">
        <v>75</v>
      </c>
      <c r="AB2188" s="3">
        <v>0</v>
      </c>
      <c r="AC2188" s="3">
        <v>4460.3751415326506</v>
      </c>
      <c r="AD2188" s="3">
        <f t="shared" si="453"/>
        <v>65271.761922159429</v>
      </c>
      <c r="AE2188" s="3">
        <v>5687.5</v>
      </c>
      <c r="AG2188" s="3">
        <f t="shared" si="454"/>
        <v>70959.261922159436</v>
      </c>
      <c r="AJ2188" s="3">
        <v>6263.2559860715419</v>
      </c>
      <c r="AK2188" t="s">
        <v>229</v>
      </c>
      <c r="AL2188" t="s">
        <v>230</v>
      </c>
      <c r="AM2188">
        <v>8.5000000000000006E-2</v>
      </c>
      <c r="AN2188" s="3">
        <f t="shared" si="455"/>
        <v>77222.517908230977</v>
      </c>
      <c r="AO2188" s="3">
        <v>6563.9140221996331</v>
      </c>
      <c r="AP2188" s="3">
        <v>29700</v>
      </c>
      <c r="AQ2188" s="3">
        <v>2524.5</v>
      </c>
      <c r="AR2188" s="3">
        <f t="shared" si="456"/>
        <v>116010.93193043061</v>
      </c>
      <c r="AS2188" s="24">
        <f t="shared" si="457"/>
        <v>106922.51790823098</v>
      </c>
      <c r="AT2188" t="s">
        <v>632</v>
      </c>
      <c r="AU2188" t="s">
        <v>632</v>
      </c>
      <c r="AV2188" t="s">
        <v>633</v>
      </c>
      <c r="AW2188" t="s">
        <v>4852</v>
      </c>
      <c r="BE2188">
        <v>1</v>
      </c>
    </row>
    <row r="2189" spans="3:57" x14ac:dyDescent="0.2">
      <c r="C2189" t="s">
        <v>4803</v>
      </c>
      <c r="E2189" t="s">
        <v>1816</v>
      </c>
      <c r="F2189" t="s">
        <v>1817</v>
      </c>
      <c r="G2189" t="s">
        <v>1818</v>
      </c>
      <c r="J2189" t="s">
        <v>4708</v>
      </c>
      <c r="L2189" t="s">
        <v>4703</v>
      </c>
      <c r="M2189" t="s">
        <v>293</v>
      </c>
      <c r="N2189" t="s">
        <v>4668</v>
      </c>
      <c r="O2189" t="s">
        <v>98</v>
      </c>
      <c r="P2189" t="s">
        <v>4804</v>
      </c>
      <c r="Q2189">
        <v>28</v>
      </c>
      <c r="S2189" s="3">
        <v>83026.75</v>
      </c>
      <c r="W2189" s="3">
        <v>1875.6450320512822</v>
      </c>
      <c r="X2189" s="3">
        <v>1083.7060185185185</v>
      </c>
      <c r="Y2189" s="22">
        <v>195.06708333333333</v>
      </c>
      <c r="Z2189" s="32">
        <v>75</v>
      </c>
      <c r="AB2189" s="3">
        <v>0</v>
      </c>
      <c r="AC2189" s="3">
        <v>4460.3751415326506</v>
      </c>
      <c r="AD2189" s="3">
        <f t="shared" si="453"/>
        <v>90716.54327543579</v>
      </c>
      <c r="AE2189" s="3">
        <v>5687.5</v>
      </c>
      <c r="AG2189" s="3">
        <f t="shared" si="454"/>
        <v>96404.04327543579</v>
      </c>
      <c r="AJ2189" s="3">
        <v>8123.3279313761932</v>
      </c>
      <c r="AK2189" t="s">
        <v>523</v>
      </c>
      <c r="AL2189" t="s">
        <v>524</v>
      </c>
      <c r="AM2189">
        <v>8.5000000000000006E-2</v>
      </c>
      <c r="AN2189" s="3">
        <f t="shared" si="455"/>
        <v>104527.37120681198</v>
      </c>
      <c r="AO2189" s="3">
        <v>8884.8265525790193</v>
      </c>
      <c r="AP2189" s="3">
        <v>29700</v>
      </c>
      <c r="AQ2189" s="3">
        <v>2524.5</v>
      </c>
      <c r="AR2189" s="3">
        <f t="shared" si="456"/>
        <v>145636.69775939098</v>
      </c>
      <c r="AS2189" s="24">
        <f t="shared" si="457"/>
        <v>134227.37120681198</v>
      </c>
      <c r="AT2189" t="s">
        <v>134</v>
      </c>
      <c r="AU2189" t="s">
        <v>134</v>
      </c>
      <c r="AV2189" t="s">
        <v>135</v>
      </c>
      <c r="AW2189">
        <v>35802</v>
      </c>
      <c r="BE2189">
        <v>1</v>
      </c>
    </row>
    <row r="2190" spans="3:57" x14ac:dyDescent="0.2">
      <c r="C2190" t="s">
        <v>4803</v>
      </c>
      <c r="E2190" t="s">
        <v>1819</v>
      </c>
      <c r="F2190" t="s">
        <v>1820</v>
      </c>
      <c r="G2190" t="s">
        <v>1821</v>
      </c>
      <c r="J2190" t="s">
        <v>4708</v>
      </c>
      <c r="L2190" t="s">
        <v>4703</v>
      </c>
      <c r="M2190" t="s">
        <v>293</v>
      </c>
      <c r="N2190" t="s">
        <v>4668</v>
      </c>
      <c r="O2190" t="s">
        <v>98</v>
      </c>
      <c r="P2190" t="s">
        <v>4804</v>
      </c>
      <c r="Q2190">
        <v>28</v>
      </c>
      <c r="S2190" s="3">
        <v>85461.583333333328</v>
      </c>
      <c r="W2190" s="3">
        <v>1934.1746794871797</v>
      </c>
      <c r="X2190" s="3">
        <v>1117.5231481481483</v>
      </c>
      <c r="Y2190" s="22">
        <v>201.1541666666667</v>
      </c>
      <c r="Z2190" s="32">
        <v>75</v>
      </c>
      <c r="AB2190" s="3">
        <v>0</v>
      </c>
      <c r="AC2190" s="3">
        <v>4460.3751415326506</v>
      </c>
      <c r="AD2190" s="3">
        <f t="shared" si="453"/>
        <v>93249.810469167962</v>
      </c>
      <c r="AE2190" s="3">
        <v>5687.5</v>
      </c>
      <c r="AG2190" s="3">
        <f t="shared" si="454"/>
        <v>98937.310469167962</v>
      </c>
      <c r="AJ2190" s="3">
        <v>4292.2455565959208</v>
      </c>
      <c r="AK2190" t="s">
        <v>289</v>
      </c>
      <c r="AL2190" t="s">
        <v>290</v>
      </c>
      <c r="AM2190">
        <v>8.5000000000000006E-2</v>
      </c>
      <c r="AN2190" s="3">
        <f t="shared" si="455"/>
        <v>103229.55602576389</v>
      </c>
      <c r="AO2190" s="3">
        <v>8774.5122621899318</v>
      </c>
      <c r="AP2190" s="3">
        <v>29700</v>
      </c>
      <c r="AQ2190" s="3">
        <v>2524.5</v>
      </c>
      <c r="AR2190" s="3">
        <f t="shared" si="456"/>
        <v>144228.56828795382</v>
      </c>
      <c r="AS2190" s="24">
        <f t="shared" si="457"/>
        <v>132929.55602576389</v>
      </c>
      <c r="AT2190" t="s">
        <v>134</v>
      </c>
      <c r="AU2190" t="s">
        <v>134</v>
      </c>
      <c r="AV2190" t="s">
        <v>135</v>
      </c>
      <c r="AW2190">
        <v>89158</v>
      </c>
      <c r="BE2190">
        <v>1</v>
      </c>
    </row>
    <row r="2191" spans="3:57" x14ac:dyDescent="0.2">
      <c r="C2191" t="s">
        <v>4803</v>
      </c>
      <c r="E2191" t="s">
        <v>1822</v>
      </c>
      <c r="F2191" t="s">
        <v>1823</v>
      </c>
      <c r="G2191" t="s">
        <v>1824</v>
      </c>
      <c r="J2191" t="s">
        <v>4708</v>
      </c>
      <c r="L2191" t="s">
        <v>4703</v>
      </c>
      <c r="M2191" t="s">
        <v>293</v>
      </c>
      <c r="N2191" t="s">
        <v>4668</v>
      </c>
      <c r="O2191" t="s">
        <v>98</v>
      </c>
      <c r="P2191" t="s">
        <v>4804</v>
      </c>
      <c r="Q2191">
        <v>28</v>
      </c>
      <c r="S2191" s="3">
        <v>65787.166666666672</v>
      </c>
      <c r="W2191" s="3">
        <v>1461.2299679487178</v>
      </c>
      <c r="X2191" s="3">
        <v>844.2662037037037</v>
      </c>
      <c r="Y2191" s="22">
        <v>151.96791666666667</v>
      </c>
      <c r="Z2191" s="32">
        <v>75</v>
      </c>
      <c r="AB2191" s="3">
        <v>0</v>
      </c>
      <c r="AC2191" s="3">
        <v>4460.3751415326506</v>
      </c>
      <c r="AD2191" s="3">
        <f t="shared" si="453"/>
        <v>72780.005896518414</v>
      </c>
      <c r="AE2191" s="3">
        <v>5687.5</v>
      </c>
      <c r="AG2191" s="3">
        <f t="shared" si="454"/>
        <v>78467.505896518414</v>
      </c>
      <c r="AJ2191" s="3">
        <v>8123.3279313761932</v>
      </c>
      <c r="AK2191" t="s">
        <v>523</v>
      </c>
      <c r="AL2191" t="s">
        <v>524</v>
      </c>
      <c r="AM2191">
        <v>8.5000000000000006E-2</v>
      </c>
      <c r="AN2191" s="3">
        <f t="shared" si="455"/>
        <v>86590.833827894603</v>
      </c>
      <c r="AO2191" s="3">
        <v>7360.220875371042</v>
      </c>
      <c r="AP2191" s="3">
        <v>29700</v>
      </c>
      <c r="AQ2191" s="3">
        <v>2524.5</v>
      </c>
      <c r="AR2191" s="3">
        <f t="shared" si="456"/>
        <v>126175.55470326565</v>
      </c>
      <c r="AS2191" s="24">
        <f t="shared" si="457"/>
        <v>116290.8338278946</v>
      </c>
      <c r="AT2191" t="s">
        <v>134</v>
      </c>
      <c r="AU2191" t="s">
        <v>134</v>
      </c>
      <c r="AV2191" t="s">
        <v>135</v>
      </c>
      <c r="AW2191">
        <v>35802</v>
      </c>
      <c r="BE2191">
        <v>1</v>
      </c>
    </row>
    <row r="2192" spans="3:57" x14ac:dyDescent="0.2">
      <c r="C2192" t="s">
        <v>4803</v>
      </c>
      <c r="E2192" t="s">
        <v>1825</v>
      </c>
      <c r="F2192" t="s">
        <v>1826</v>
      </c>
      <c r="G2192" t="s">
        <v>1827</v>
      </c>
      <c r="J2192" t="s">
        <v>4708</v>
      </c>
      <c r="L2192" t="s">
        <v>4703</v>
      </c>
      <c r="M2192" t="s">
        <v>293</v>
      </c>
      <c r="N2192" t="s">
        <v>4668</v>
      </c>
      <c r="O2192" t="s">
        <v>98</v>
      </c>
      <c r="P2192" t="s">
        <v>4804</v>
      </c>
      <c r="Q2192">
        <v>28</v>
      </c>
      <c r="S2192" s="3">
        <v>83025.416666666672</v>
      </c>
      <c r="W2192" s="3">
        <v>1875.6129807692307</v>
      </c>
      <c r="X2192" s="3">
        <v>1083.6875</v>
      </c>
      <c r="Y2192" s="22">
        <v>195.06375</v>
      </c>
      <c r="Z2192" s="32">
        <v>75</v>
      </c>
      <c r="AB2192" s="3">
        <v>0</v>
      </c>
      <c r="AC2192" s="3">
        <v>4460.3751415326506</v>
      </c>
      <c r="AD2192" s="3">
        <f t="shared" si="453"/>
        <v>90715.156038968562</v>
      </c>
      <c r="AE2192" s="3">
        <v>5687.5</v>
      </c>
      <c r="AG2192" s="3">
        <f t="shared" si="454"/>
        <v>96402.656038968562</v>
      </c>
      <c r="AJ2192" s="3">
        <v>8123.3279313761932</v>
      </c>
      <c r="AK2192" t="s">
        <v>523</v>
      </c>
      <c r="AL2192" t="s">
        <v>524</v>
      </c>
      <c r="AM2192">
        <v>8.5000000000000006E-2</v>
      </c>
      <c r="AN2192" s="3">
        <f t="shared" si="455"/>
        <v>104525.98397034475</v>
      </c>
      <c r="AO2192" s="3">
        <v>8884.7086374793053</v>
      </c>
      <c r="AP2192" s="3">
        <v>29700</v>
      </c>
      <c r="AQ2192" s="3">
        <v>2524.5</v>
      </c>
      <c r="AR2192" s="3">
        <f t="shared" si="456"/>
        <v>145635.19260782405</v>
      </c>
      <c r="AS2192" s="24">
        <f t="shared" si="457"/>
        <v>134225.98397034477</v>
      </c>
      <c r="AT2192" t="s">
        <v>134</v>
      </c>
      <c r="AU2192" t="s">
        <v>134</v>
      </c>
      <c r="AV2192" t="s">
        <v>135</v>
      </c>
      <c r="AW2192">
        <v>35802</v>
      </c>
      <c r="BE2192">
        <v>1</v>
      </c>
    </row>
    <row r="2193" spans="2:66" x14ac:dyDescent="0.2">
      <c r="C2193" t="s">
        <v>4803</v>
      </c>
      <c r="E2193" t="s">
        <v>1828</v>
      </c>
      <c r="F2193" t="s">
        <v>1829</v>
      </c>
      <c r="G2193" t="s">
        <v>1830</v>
      </c>
      <c r="J2193" t="s">
        <v>4708</v>
      </c>
      <c r="L2193" t="s">
        <v>4667</v>
      </c>
      <c r="M2193" t="s">
        <v>3984</v>
      </c>
      <c r="N2193" t="s">
        <v>4668</v>
      </c>
      <c r="O2193" t="s">
        <v>98</v>
      </c>
      <c r="P2193" t="s">
        <v>4804</v>
      </c>
      <c r="Q2193">
        <v>28</v>
      </c>
      <c r="S2193" s="3">
        <v>46481.333333333336</v>
      </c>
      <c r="W2193" s="3">
        <v>1117.3397435897434</v>
      </c>
      <c r="X2193" s="3">
        <v>645.57407407407413</v>
      </c>
      <c r="Y2193" s="22">
        <v>116.20333333333335</v>
      </c>
      <c r="Z2193" s="32">
        <v>75</v>
      </c>
      <c r="AB2193" s="3">
        <v>0</v>
      </c>
      <c r="AC2193" s="3">
        <v>4460.3751415326506</v>
      </c>
      <c r="AD2193" s="3">
        <f t="shared" si="453"/>
        <v>52895.82562586313</v>
      </c>
      <c r="AE2193" s="3">
        <v>4154.166666666667</v>
      </c>
      <c r="AG2193" s="3">
        <f t="shared" si="454"/>
        <v>57049.992292529794</v>
      </c>
      <c r="AJ2193" s="3">
        <v>4671.4236268028844</v>
      </c>
      <c r="AK2193" t="s">
        <v>166</v>
      </c>
      <c r="AL2193" t="s">
        <v>165</v>
      </c>
      <c r="AM2193">
        <v>0.05</v>
      </c>
      <c r="AN2193" s="3">
        <f t="shared" si="455"/>
        <v>61721.415919332678</v>
      </c>
      <c r="AO2193" s="3">
        <v>3086.0707959666343</v>
      </c>
      <c r="AP2193" s="3">
        <v>29700</v>
      </c>
      <c r="AQ2193" s="3">
        <v>1485</v>
      </c>
      <c r="AR2193" s="3">
        <f t="shared" si="456"/>
        <v>95992.48671529931</v>
      </c>
      <c r="AS2193" s="24">
        <f t="shared" si="457"/>
        <v>91421.415919332678</v>
      </c>
      <c r="AT2193" t="s">
        <v>225</v>
      </c>
      <c r="AU2193" t="s">
        <v>225</v>
      </c>
      <c r="AV2193" t="s">
        <v>156</v>
      </c>
      <c r="AW2193" t="s">
        <v>4910</v>
      </c>
      <c r="BE2193">
        <v>1</v>
      </c>
    </row>
    <row r="2194" spans="2:66" x14ac:dyDescent="0.2">
      <c r="C2194" t="s">
        <v>4803</v>
      </c>
      <c r="E2194" t="s">
        <v>1831</v>
      </c>
      <c r="F2194" t="s">
        <v>1832</v>
      </c>
      <c r="G2194" t="s">
        <v>1833</v>
      </c>
      <c r="J2194" t="s">
        <v>4778</v>
      </c>
      <c r="L2194" t="s">
        <v>4667</v>
      </c>
      <c r="M2194" t="s">
        <v>3984</v>
      </c>
      <c r="N2194" t="s">
        <v>4668</v>
      </c>
      <c r="O2194" t="s">
        <v>98</v>
      </c>
      <c r="P2194" t="s">
        <v>4804</v>
      </c>
      <c r="Q2194">
        <v>28</v>
      </c>
      <c r="S2194" s="3">
        <v>41108.416666666664</v>
      </c>
      <c r="W2194" s="3">
        <v>1010.3846153846154</v>
      </c>
      <c r="X2194" s="3">
        <v>583.77777777777783</v>
      </c>
      <c r="Y2194" s="22">
        <v>105.08</v>
      </c>
      <c r="Z2194" s="32">
        <v>75</v>
      </c>
      <c r="AB2194" s="3">
        <v>0</v>
      </c>
      <c r="AC2194" s="3">
        <v>4460.3751415326506</v>
      </c>
      <c r="AD2194" s="3">
        <f t="shared" si="453"/>
        <v>47343.034201361712</v>
      </c>
      <c r="AE2194" s="3">
        <v>4154.166666666667</v>
      </c>
      <c r="AG2194" s="3">
        <f t="shared" si="454"/>
        <v>51497.200868028376</v>
      </c>
      <c r="AM2194">
        <v>0.05</v>
      </c>
      <c r="AN2194" s="3">
        <f t="shared" si="455"/>
        <v>51497.200868028376</v>
      </c>
      <c r="AO2194" s="3">
        <v>2574.8600434014188</v>
      </c>
      <c r="AP2194" s="3">
        <v>29700</v>
      </c>
      <c r="AQ2194" s="3">
        <v>1485</v>
      </c>
      <c r="AR2194" s="3">
        <f t="shared" si="456"/>
        <v>85257.060911429799</v>
      </c>
      <c r="AS2194" s="24">
        <f t="shared" si="457"/>
        <v>81197.200868028376</v>
      </c>
      <c r="AT2194" t="s">
        <v>134</v>
      </c>
      <c r="AU2194" t="s">
        <v>134</v>
      </c>
      <c r="AV2194" t="s">
        <v>135</v>
      </c>
      <c r="AW2194">
        <v>35887</v>
      </c>
      <c r="BE2194">
        <v>1</v>
      </c>
    </row>
    <row r="2195" spans="2:66" x14ac:dyDescent="0.2">
      <c r="C2195" t="s">
        <v>4803</v>
      </c>
      <c r="E2195" t="s">
        <v>1834</v>
      </c>
      <c r="F2195" t="s">
        <v>1835</v>
      </c>
      <c r="G2195" t="s">
        <v>1836</v>
      </c>
      <c r="J2195" t="s">
        <v>151</v>
      </c>
      <c r="L2195" t="s">
        <v>4703</v>
      </c>
      <c r="M2195" t="s">
        <v>293</v>
      </c>
      <c r="N2195" t="s">
        <v>4911</v>
      </c>
      <c r="O2195" t="s">
        <v>98</v>
      </c>
      <c r="P2195" t="s">
        <v>4804</v>
      </c>
      <c r="Q2195">
        <v>28</v>
      </c>
      <c r="S2195" s="3">
        <v>315018</v>
      </c>
      <c r="U2195" s="3">
        <v>31501.800000000003</v>
      </c>
      <c r="W2195" s="3">
        <v>7452.3557692307695</v>
      </c>
      <c r="X2195" s="3">
        <v>4305.8055555555557</v>
      </c>
      <c r="Y2195" s="22">
        <v>775.04500000000007</v>
      </c>
      <c r="Z2195" s="32">
        <v>75</v>
      </c>
      <c r="AB2195" s="3">
        <v>0</v>
      </c>
      <c r="AC2195" s="3">
        <v>4460.3751415326506</v>
      </c>
      <c r="AD2195" s="3">
        <f t="shared" si="453"/>
        <v>363588.38146631891</v>
      </c>
      <c r="AE2195" s="3">
        <v>5687.5</v>
      </c>
      <c r="AG2195" s="3">
        <f t="shared" si="454"/>
        <v>369275.88146631891</v>
      </c>
      <c r="AJ2195" s="3">
        <v>6107.1873780099913</v>
      </c>
      <c r="AK2195" t="s">
        <v>266</v>
      </c>
      <c r="AL2195" t="s">
        <v>267</v>
      </c>
      <c r="AM2195">
        <v>8.5000000000000006E-2</v>
      </c>
      <c r="AN2195" s="3">
        <f t="shared" si="455"/>
        <v>375383.06884432893</v>
      </c>
      <c r="AO2195" s="3">
        <v>31907.560851767961</v>
      </c>
      <c r="AP2195" s="3">
        <v>0</v>
      </c>
      <c r="AQ2195" s="3">
        <v>0</v>
      </c>
      <c r="AR2195" s="3">
        <f t="shared" si="456"/>
        <v>407290.62969609688</v>
      </c>
      <c r="AS2195" s="24">
        <f t="shared" si="457"/>
        <v>375383.06884432893</v>
      </c>
      <c r="AT2195" t="s">
        <v>134</v>
      </c>
      <c r="AU2195" t="s">
        <v>1837</v>
      </c>
      <c r="AV2195" t="s">
        <v>1838</v>
      </c>
      <c r="AW2195">
        <v>90218</v>
      </c>
      <c r="BE2195">
        <v>1</v>
      </c>
      <c r="BN2195" t="s">
        <v>5121</v>
      </c>
    </row>
    <row r="2196" spans="2:66" x14ac:dyDescent="0.2">
      <c r="C2196" t="s">
        <v>4803</v>
      </c>
      <c r="E2196" t="s">
        <v>1839</v>
      </c>
      <c r="F2196" t="s">
        <v>1840</v>
      </c>
      <c r="G2196" t="s">
        <v>1841</v>
      </c>
      <c r="J2196" t="s">
        <v>4778</v>
      </c>
      <c r="L2196" t="s">
        <v>4667</v>
      </c>
      <c r="M2196" t="s">
        <v>3984</v>
      </c>
      <c r="N2196" t="s">
        <v>4668</v>
      </c>
      <c r="O2196" t="s">
        <v>98</v>
      </c>
      <c r="P2196" t="s">
        <v>4804</v>
      </c>
      <c r="Q2196">
        <v>28</v>
      </c>
      <c r="S2196" s="3">
        <v>45837.083333333336</v>
      </c>
      <c r="W2196" s="3">
        <v>1010.1923076923077</v>
      </c>
      <c r="X2196" s="3">
        <v>583.66666666666663</v>
      </c>
      <c r="Y2196" s="22">
        <v>105.06</v>
      </c>
      <c r="Z2196" s="32">
        <v>75</v>
      </c>
      <c r="AB2196" s="3">
        <v>0</v>
      </c>
      <c r="AC2196" s="3">
        <v>4460.3751415326506</v>
      </c>
      <c r="AD2196" s="3">
        <f t="shared" si="453"/>
        <v>52071.37744922495</v>
      </c>
      <c r="AE2196" s="3">
        <v>4154.166666666667</v>
      </c>
      <c r="AG2196" s="3">
        <f t="shared" si="454"/>
        <v>56225.544115891615</v>
      </c>
      <c r="AM2196">
        <v>0.05</v>
      </c>
      <c r="AN2196" s="3">
        <f t="shared" si="455"/>
        <v>56225.544115891615</v>
      </c>
      <c r="AO2196" s="3">
        <v>2811.2772057945808</v>
      </c>
      <c r="AP2196" s="3">
        <v>29700</v>
      </c>
      <c r="AQ2196" s="3">
        <v>1485</v>
      </c>
      <c r="AR2196" s="3">
        <f t="shared" si="456"/>
        <v>90221.821321686206</v>
      </c>
      <c r="AS2196" s="24">
        <f t="shared" si="457"/>
        <v>85925.544115891622</v>
      </c>
      <c r="AT2196" t="s">
        <v>225</v>
      </c>
      <c r="AU2196" t="s">
        <v>155</v>
      </c>
      <c r="AV2196" t="s">
        <v>156</v>
      </c>
      <c r="AW2196" t="s">
        <v>4909</v>
      </c>
      <c r="BE2196">
        <v>1</v>
      </c>
    </row>
    <row r="2197" spans="2:66" x14ac:dyDescent="0.2">
      <c r="C2197" t="s">
        <v>4803</v>
      </c>
      <c r="E2197" t="s">
        <v>4912</v>
      </c>
      <c r="F2197" t="s">
        <v>4913</v>
      </c>
      <c r="G2197" t="s">
        <v>4914</v>
      </c>
      <c r="J2197" t="s">
        <v>4778</v>
      </c>
      <c r="L2197" t="s">
        <v>4667</v>
      </c>
      <c r="M2197" t="s">
        <v>3984</v>
      </c>
      <c r="N2197" t="s">
        <v>4668</v>
      </c>
      <c r="O2197" t="s">
        <v>98</v>
      </c>
      <c r="P2197" t="s">
        <v>4814</v>
      </c>
      <c r="Q2197">
        <v>6</v>
      </c>
      <c r="S2197" s="3">
        <v>12805.642857142859</v>
      </c>
      <c r="W2197" s="3">
        <v>1434.5192307692307</v>
      </c>
      <c r="X2197" s="3">
        <v>828.83333333333337</v>
      </c>
      <c r="Y2197" s="22">
        <v>149.19</v>
      </c>
      <c r="Z2197" s="32">
        <v>75</v>
      </c>
      <c r="AB2197" s="3">
        <v>0</v>
      </c>
      <c r="AC2197" s="3">
        <v>4460.3751415326506</v>
      </c>
      <c r="AD2197" s="3">
        <f t="shared" si="453"/>
        <v>19753.560562778075</v>
      </c>
      <c r="AE2197" s="3">
        <v>4154.166666666667</v>
      </c>
      <c r="AG2197" s="3">
        <f t="shared" si="454"/>
        <v>23907.727229444743</v>
      </c>
      <c r="AJ2197" s="3">
        <v>4671.4236268028844</v>
      </c>
      <c r="AK2197" t="s">
        <v>166</v>
      </c>
      <c r="AL2197" t="s">
        <v>165</v>
      </c>
      <c r="AM2197">
        <v>0.05</v>
      </c>
      <c r="AN2197" s="3">
        <f t="shared" si="455"/>
        <v>28579.150856247627</v>
      </c>
      <c r="AO2197" s="3">
        <v>1428.9575428123815</v>
      </c>
      <c r="AP2197" s="3">
        <v>29700</v>
      </c>
      <c r="AQ2197" s="3">
        <v>1485</v>
      </c>
      <c r="AR2197" s="3">
        <f t="shared" si="456"/>
        <v>61193.108399060009</v>
      </c>
      <c r="AS2197" s="24">
        <f t="shared" si="457"/>
        <v>58279.150856247623</v>
      </c>
      <c r="AT2197" t="s">
        <v>225</v>
      </c>
      <c r="AU2197" t="s">
        <v>225</v>
      </c>
      <c r="AV2197" t="s">
        <v>156</v>
      </c>
      <c r="AW2197" t="s">
        <v>4825</v>
      </c>
      <c r="BE2197">
        <v>1</v>
      </c>
    </row>
    <row r="2198" spans="2:66" x14ac:dyDescent="0.2">
      <c r="C2198" t="s">
        <v>4803</v>
      </c>
      <c r="E2198" t="s">
        <v>1842</v>
      </c>
      <c r="F2198" t="s">
        <v>1843</v>
      </c>
      <c r="G2198" t="s">
        <v>1844</v>
      </c>
      <c r="J2198" t="s">
        <v>4708</v>
      </c>
      <c r="L2198" t="s">
        <v>4691</v>
      </c>
      <c r="M2198" t="s">
        <v>4444</v>
      </c>
      <c r="N2198" t="s">
        <v>4668</v>
      </c>
      <c r="O2198" t="s">
        <v>98</v>
      </c>
      <c r="P2198" t="s">
        <v>4804</v>
      </c>
      <c r="Q2198">
        <v>28</v>
      </c>
      <c r="S2198" s="3">
        <v>55125.75</v>
      </c>
      <c r="W2198" s="3">
        <v>1325.1402243589744</v>
      </c>
      <c r="X2198" s="3">
        <v>765.63657407407413</v>
      </c>
      <c r="Y2198" s="22">
        <v>137.81458333333333</v>
      </c>
      <c r="Z2198" s="32">
        <v>75</v>
      </c>
      <c r="AB2198" s="3">
        <v>0</v>
      </c>
      <c r="AC2198" s="3">
        <v>4460.3751415326506</v>
      </c>
      <c r="AD2198" s="3">
        <f t="shared" si="453"/>
        <v>61889.71652329903</v>
      </c>
      <c r="AE2198" s="3">
        <v>7046.666666666667</v>
      </c>
      <c r="AG2198" s="3">
        <f t="shared" si="454"/>
        <v>68936.383189965694</v>
      </c>
      <c r="AM2198">
        <v>0.1</v>
      </c>
      <c r="AN2198" s="3">
        <f t="shared" si="455"/>
        <v>68936.383189965694</v>
      </c>
      <c r="AO2198" s="3">
        <v>6893.63831899657</v>
      </c>
      <c r="AP2198" s="3">
        <v>29700</v>
      </c>
      <c r="AQ2198" s="3">
        <v>2970</v>
      </c>
      <c r="AR2198" s="3">
        <f t="shared" si="456"/>
        <v>108500.02150896227</v>
      </c>
      <c r="AS2198" s="24">
        <f t="shared" si="457"/>
        <v>98636.383189965694</v>
      </c>
      <c r="AT2198" t="s">
        <v>632</v>
      </c>
      <c r="AU2198" t="s">
        <v>632</v>
      </c>
      <c r="AV2198" t="s">
        <v>633</v>
      </c>
      <c r="AW2198" t="s">
        <v>4862</v>
      </c>
      <c r="BE2198">
        <v>1</v>
      </c>
    </row>
    <row r="2199" spans="2:66" x14ac:dyDescent="0.2">
      <c r="C2199" t="s">
        <v>4803</v>
      </c>
      <c r="E2199" t="s">
        <v>1845</v>
      </c>
      <c r="F2199" t="s">
        <v>1846</v>
      </c>
      <c r="G2199" t="s">
        <v>1847</v>
      </c>
      <c r="J2199" t="s">
        <v>4778</v>
      </c>
      <c r="L2199" t="s">
        <v>4667</v>
      </c>
      <c r="M2199" t="s">
        <v>3984</v>
      </c>
      <c r="N2199" t="s">
        <v>4668</v>
      </c>
      <c r="O2199" t="s">
        <v>98</v>
      </c>
      <c r="P2199" t="s">
        <v>4804</v>
      </c>
      <c r="Q2199">
        <v>28</v>
      </c>
      <c r="S2199" s="3">
        <v>44604</v>
      </c>
      <c r="W2199" s="3">
        <v>1010.5288461538462</v>
      </c>
      <c r="X2199" s="3">
        <v>583.8611111111112</v>
      </c>
      <c r="Y2199" s="22">
        <v>105.095</v>
      </c>
      <c r="Z2199" s="32">
        <v>75</v>
      </c>
      <c r="AB2199" s="3">
        <v>0</v>
      </c>
      <c r="AC2199" s="3">
        <v>4460.3751415326506</v>
      </c>
      <c r="AD2199" s="3">
        <f t="shared" si="453"/>
        <v>50838.860098797602</v>
      </c>
      <c r="AE2199" s="3">
        <v>4154.166666666667</v>
      </c>
      <c r="AG2199" s="3">
        <f t="shared" si="454"/>
        <v>54993.026765464267</v>
      </c>
      <c r="AM2199">
        <v>0.05</v>
      </c>
      <c r="AN2199" s="3">
        <f t="shared" si="455"/>
        <v>54993.026765464267</v>
      </c>
      <c r="AO2199" s="3">
        <v>2749.6513382732137</v>
      </c>
      <c r="AP2199" s="3">
        <v>29700</v>
      </c>
      <c r="AQ2199" s="3">
        <v>1485</v>
      </c>
      <c r="AR2199" s="3">
        <f t="shared" si="456"/>
        <v>88927.678103737475</v>
      </c>
      <c r="AS2199" s="24">
        <f t="shared" si="457"/>
        <v>84693.026765464267</v>
      </c>
      <c r="AT2199" t="s">
        <v>134</v>
      </c>
      <c r="AU2199" t="s">
        <v>134</v>
      </c>
      <c r="AV2199" t="s">
        <v>135</v>
      </c>
      <c r="AW2199">
        <v>34732</v>
      </c>
      <c r="BE2199">
        <v>1</v>
      </c>
    </row>
    <row r="2200" spans="2:66" x14ac:dyDescent="0.2">
      <c r="C2200" t="s">
        <v>4803</v>
      </c>
      <c r="E2200" t="s">
        <v>1848</v>
      </c>
      <c r="F2200" t="s">
        <v>1849</v>
      </c>
      <c r="G2200" t="s">
        <v>1850</v>
      </c>
      <c r="J2200" t="s">
        <v>4778</v>
      </c>
      <c r="L2200" t="s">
        <v>4667</v>
      </c>
      <c r="M2200" t="s">
        <v>3984</v>
      </c>
      <c r="N2200" t="s">
        <v>4668</v>
      </c>
      <c r="O2200" t="s">
        <v>98</v>
      </c>
      <c r="P2200" t="s">
        <v>4804</v>
      </c>
      <c r="Q2200">
        <v>28</v>
      </c>
      <c r="S2200" s="3">
        <v>48529.166666666664</v>
      </c>
      <c r="W2200" s="3">
        <v>1046.6826923076922</v>
      </c>
      <c r="X2200" s="3">
        <v>604.75</v>
      </c>
      <c r="Y2200" s="22">
        <v>108.855</v>
      </c>
      <c r="Z2200" s="32">
        <v>75</v>
      </c>
      <c r="AB2200" s="3">
        <v>3786.4340830011665</v>
      </c>
      <c r="AC2200" s="3">
        <v>4460.3751415326506</v>
      </c>
      <c r="AD2200" s="3">
        <f t="shared" si="453"/>
        <v>58611.263583508175</v>
      </c>
      <c r="AE2200" s="3">
        <v>4154.166666666667</v>
      </c>
      <c r="AG2200" s="3">
        <f t="shared" si="454"/>
        <v>62765.430250174839</v>
      </c>
      <c r="AM2200">
        <v>0.05</v>
      </c>
      <c r="AN2200" s="3">
        <f t="shared" si="455"/>
        <v>62765.430250174839</v>
      </c>
      <c r="AO2200" s="3">
        <v>3138.271512508742</v>
      </c>
      <c r="AP2200" s="3">
        <v>29700</v>
      </c>
      <c r="AQ2200" s="3">
        <v>1485</v>
      </c>
      <c r="AR2200" s="3">
        <f t="shared" si="456"/>
        <v>97088.701762683588</v>
      </c>
      <c r="AS2200" s="24">
        <f t="shared" si="457"/>
        <v>92465.430250174832</v>
      </c>
      <c r="AT2200" t="s">
        <v>134</v>
      </c>
      <c r="AU2200" t="s">
        <v>134</v>
      </c>
      <c r="AV2200" t="s">
        <v>135</v>
      </c>
      <c r="AW2200">
        <v>35887</v>
      </c>
      <c r="BE2200">
        <v>1</v>
      </c>
    </row>
    <row r="2201" spans="2:66" x14ac:dyDescent="0.2">
      <c r="C2201" t="s">
        <v>4803</v>
      </c>
      <c r="E2201" t="s">
        <v>1851</v>
      </c>
      <c r="F2201" t="s">
        <v>1852</v>
      </c>
      <c r="G2201" t="s">
        <v>1853</v>
      </c>
      <c r="J2201" t="s">
        <v>4708</v>
      </c>
      <c r="L2201" t="s">
        <v>4703</v>
      </c>
      <c r="M2201" t="s">
        <v>293</v>
      </c>
      <c r="N2201" t="s">
        <v>4668</v>
      </c>
      <c r="O2201" t="s">
        <v>98</v>
      </c>
      <c r="P2201" t="s">
        <v>4804</v>
      </c>
      <c r="Q2201">
        <v>28</v>
      </c>
      <c r="S2201" s="3">
        <v>64535.250000000007</v>
      </c>
      <c r="W2201" s="3">
        <v>1431.1378205128206</v>
      </c>
      <c r="X2201" s="3">
        <v>826.87962962962968</v>
      </c>
      <c r="Y2201" s="22">
        <v>148.83833333333334</v>
      </c>
      <c r="Z2201" s="32">
        <v>75</v>
      </c>
      <c r="AB2201" s="3">
        <v>0</v>
      </c>
      <c r="AC2201" s="3">
        <v>4460.3751415326506</v>
      </c>
      <c r="AD2201" s="3">
        <f t="shared" si="453"/>
        <v>71477.480925008451</v>
      </c>
      <c r="AE2201" s="3">
        <v>5687.5</v>
      </c>
      <c r="AG2201" s="3">
        <f t="shared" si="454"/>
        <v>77164.980925008451</v>
      </c>
      <c r="AJ2201" s="3">
        <v>7641.968773833004</v>
      </c>
      <c r="AK2201" t="s">
        <v>197</v>
      </c>
      <c r="AL2201" t="s">
        <v>198</v>
      </c>
      <c r="AM2201">
        <v>8.5000000000000006E-2</v>
      </c>
      <c r="AN2201" s="3">
        <f t="shared" si="455"/>
        <v>84806.949698841461</v>
      </c>
      <c r="AO2201" s="3">
        <v>7208.5907244015243</v>
      </c>
      <c r="AP2201" s="3">
        <v>29700</v>
      </c>
      <c r="AQ2201" s="3">
        <v>2524.5</v>
      </c>
      <c r="AR2201" s="3">
        <f t="shared" si="456"/>
        <v>124240.04042324299</v>
      </c>
      <c r="AS2201" s="24">
        <f t="shared" si="457"/>
        <v>114506.94969884146</v>
      </c>
      <c r="AT2201" t="s">
        <v>134</v>
      </c>
      <c r="AU2201" t="s">
        <v>134</v>
      </c>
      <c r="AV2201" t="s">
        <v>135</v>
      </c>
      <c r="AW2201">
        <v>35803</v>
      </c>
      <c r="BE2201">
        <v>1</v>
      </c>
    </row>
    <row r="2202" spans="2:66" x14ac:dyDescent="0.2">
      <c r="C2202" t="s">
        <v>4803</v>
      </c>
      <c r="E2202" t="s">
        <v>1854</v>
      </c>
      <c r="F2202" t="s">
        <v>1855</v>
      </c>
      <c r="G2202" t="s">
        <v>1856</v>
      </c>
      <c r="J2202" t="s">
        <v>4778</v>
      </c>
      <c r="L2202" t="s">
        <v>4667</v>
      </c>
      <c r="M2202" t="s">
        <v>3984</v>
      </c>
      <c r="N2202" t="s">
        <v>4668</v>
      </c>
      <c r="O2202" t="s">
        <v>98</v>
      </c>
      <c r="P2202" t="s">
        <v>4804</v>
      </c>
      <c r="Q2202">
        <v>28</v>
      </c>
      <c r="S2202" s="3">
        <v>47466.166666666664</v>
      </c>
      <c r="W2202" s="3">
        <v>1035.6730769230769</v>
      </c>
      <c r="X2202" s="3">
        <v>598.38888888888891</v>
      </c>
      <c r="Y2202" s="22">
        <v>107.71000000000001</v>
      </c>
      <c r="Z2202" s="32">
        <v>75</v>
      </c>
      <c r="AB2202" s="3">
        <v>0</v>
      </c>
      <c r="AC2202" s="3">
        <v>4460.3751415326506</v>
      </c>
      <c r="AD2202" s="3">
        <f t="shared" si="453"/>
        <v>53743.31377401128</v>
      </c>
      <c r="AE2202" s="3">
        <v>4154.166666666667</v>
      </c>
      <c r="AG2202" s="3">
        <f t="shared" si="454"/>
        <v>57897.480440677944</v>
      </c>
      <c r="AJ2202" s="3">
        <v>4671.4236268028844</v>
      </c>
      <c r="AK2202" t="s">
        <v>166</v>
      </c>
      <c r="AL2202" t="s">
        <v>165</v>
      </c>
      <c r="AM2202">
        <v>0.05</v>
      </c>
      <c r="AN2202" s="3">
        <f t="shared" si="455"/>
        <v>62568.904067480828</v>
      </c>
      <c r="AO2202" s="3">
        <v>3128.4452033740417</v>
      </c>
      <c r="AP2202" s="3">
        <v>29700</v>
      </c>
      <c r="AQ2202" s="3">
        <v>1485</v>
      </c>
      <c r="AR2202" s="3">
        <f t="shared" si="456"/>
        <v>96882.349270854873</v>
      </c>
      <c r="AS2202" s="24">
        <f t="shared" si="457"/>
        <v>92268.90406748082</v>
      </c>
      <c r="AT2202" t="s">
        <v>225</v>
      </c>
      <c r="AU2202" t="s">
        <v>225</v>
      </c>
      <c r="AV2202" t="s">
        <v>156</v>
      </c>
      <c r="AW2202" t="s">
        <v>4915</v>
      </c>
      <c r="BE2202">
        <v>1</v>
      </c>
    </row>
    <row r="2203" spans="2:66" x14ac:dyDescent="0.2">
      <c r="C2203" t="s">
        <v>4803</v>
      </c>
      <c r="E2203" t="s">
        <v>1857</v>
      </c>
      <c r="F2203" t="s">
        <v>1858</v>
      </c>
      <c r="G2203" t="s">
        <v>1859</v>
      </c>
      <c r="J2203" t="s">
        <v>4702</v>
      </c>
      <c r="L2203" t="s">
        <v>4691</v>
      </c>
      <c r="M2203" t="s">
        <v>4444</v>
      </c>
      <c r="N2203" t="s">
        <v>4668</v>
      </c>
      <c r="O2203" t="s">
        <v>98</v>
      </c>
      <c r="P2203" t="s">
        <v>4804</v>
      </c>
      <c r="Q2203">
        <v>28</v>
      </c>
      <c r="S2203" s="3">
        <v>126622.66666666667</v>
      </c>
      <c r="W2203" s="3">
        <v>2923.6217948717949</v>
      </c>
      <c r="X2203" s="3">
        <v>1689.2037037037039</v>
      </c>
      <c r="Y2203" s="22">
        <v>304.05666666666667</v>
      </c>
      <c r="Z2203" s="32">
        <v>75</v>
      </c>
      <c r="AB2203" s="3">
        <v>0</v>
      </c>
      <c r="AC2203" s="3">
        <v>4460.3751415326506</v>
      </c>
      <c r="AD2203" s="3">
        <f t="shared" si="453"/>
        <v>136074.9239734415</v>
      </c>
      <c r="AE2203" s="3">
        <v>7046.666666666667</v>
      </c>
      <c r="AG2203" s="3">
        <f t="shared" si="454"/>
        <v>143121.59064010816</v>
      </c>
      <c r="AM2203">
        <v>0.1</v>
      </c>
      <c r="AN2203" s="3">
        <f t="shared" si="455"/>
        <v>143121.59064010816</v>
      </c>
      <c r="AO2203" s="3">
        <v>14312.159064010817</v>
      </c>
      <c r="AP2203" s="3">
        <v>29700</v>
      </c>
      <c r="AQ2203" s="3">
        <v>2970</v>
      </c>
      <c r="AR2203" s="3">
        <f t="shared" si="456"/>
        <v>190103.74970411896</v>
      </c>
      <c r="AS2203" s="24">
        <f t="shared" si="457"/>
        <v>172821.59064010816</v>
      </c>
      <c r="AT2203" t="s">
        <v>4805</v>
      </c>
      <c r="AU2203" t="s">
        <v>101</v>
      </c>
      <c r="AV2203" t="s">
        <v>101</v>
      </c>
      <c r="AW2203">
        <v>2041081</v>
      </c>
      <c r="BE2203">
        <v>1</v>
      </c>
    </row>
    <row r="2204" spans="2:66" x14ac:dyDescent="0.2">
      <c r="C2204" t="s">
        <v>4803</v>
      </c>
      <c r="E2204" t="s">
        <v>1860</v>
      </c>
      <c r="F2204" t="s">
        <v>1861</v>
      </c>
      <c r="G2204" t="s">
        <v>1862</v>
      </c>
      <c r="J2204" t="s">
        <v>4702</v>
      </c>
      <c r="L2204" t="s">
        <v>4703</v>
      </c>
      <c r="M2204" t="s">
        <v>293</v>
      </c>
      <c r="N2204" t="s">
        <v>4668</v>
      </c>
      <c r="O2204" t="s">
        <v>98</v>
      </c>
      <c r="P2204" t="s">
        <v>4804</v>
      </c>
      <c r="Q2204">
        <v>28</v>
      </c>
      <c r="S2204" s="3">
        <v>89927.416666666672</v>
      </c>
      <c r="W2204" s="3">
        <v>2041.5264423076924</v>
      </c>
      <c r="X2204" s="3">
        <v>1179.5486111111111</v>
      </c>
      <c r="Y2204" s="22">
        <v>212.31874999999999</v>
      </c>
      <c r="Z2204" s="32">
        <v>75</v>
      </c>
      <c r="AB2204" s="3">
        <v>6960.2362445643739</v>
      </c>
      <c r="AC2204" s="3">
        <v>4460.3751415326506</v>
      </c>
      <c r="AD2204" s="3">
        <f t="shared" si="453"/>
        <v>104856.42185618251</v>
      </c>
      <c r="AE2204" s="3">
        <v>5687.5</v>
      </c>
      <c r="AG2204" s="3">
        <f t="shared" si="454"/>
        <v>110543.92185618251</v>
      </c>
      <c r="AJ2204" s="3">
        <v>4292.2455565959208</v>
      </c>
      <c r="AK2204" t="s">
        <v>289</v>
      </c>
      <c r="AL2204" t="s">
        <v>290</v>
      </c>
      <c r="AM2204">
        <v>8.5000000000000006E-2</v>
      </c>
      <c r="AN2204" s="3">
        <f t="shared" si="455"/>
        <v>114836.16741277844</v>
      </c>
      <c r="AO2204" s="3">
        <v>9761.0742300861675</v>
      </c>
      <c r="AP2204" s="3">
        <v>29700</v>
      </c>
      <c r="AQ2204" s="3">
        <v>2524.5</v>
      </c>
      <c r="AR2204" s="3">
        <f t="shared" si="456"/>
        <v>156821.7416428646</v>
      </c>
      <c r="AS2204" s="24">
        <f t="shared" si="457"/>
        <v>144536.16741277842</v>
      </c>
      <c r="AT2204" t="s">
        <v>134</v>
      </c>
      <c r="AU2204" t="s">
        <v>134</v>
      </c>
      <c r="AV2204" t="s">
        <v>135</v>
      </c>
      <c r="AW2204">
        <v>35802</v>
      </c>
      <c r="BE2204">
        <v>1</v>
      </c>
    </row>
    <row r="2205" spans="2:66" x14ac:dyDescent="0.2">
      <c r="C2205" t="s">
        <v>4803</v>
      </c>
      <c r="E2205" t="s">
        <v>1863</v>
      </c>
      <c r="F2205" t="s">
        <v>1864</v>
      </c>
      <c r="G2205" t="s">
        <v>1865</v>
      </c>
      <c r="J2205" t="s">
        <v>4778</v>
      </c>
      <c r="L2205" t="s">
        <v>4667</v>
      </c>
      <c r="M2205" t="s">
        <v>3984</v>
      </c>
      <c r="N2205" t="s">
        <v>4668</v>
      </c>
      <c r="O2205" t="s">
        <v>98</v>
      </c>
      <c r="P2205" t="s">
        <v>4804</v>
      </c>
      <c r="Q2205">
        <v>28</v>
      </c>
      <c r="S2205" s="3">
        <v>44247.333333333336</v>
      </c>
      <c r="W2205" s="3">
        <v>1010.8173076923077</v>
      </c>
      <c r="X2205" s="3">
        <v>584.02777777777783</v>
      </c>
      <c r="Y2205" s="22">
        <v>105.125</v>
      </c>
      <c r="Z2205" s="32">
        <v>75</v>
      </c>
      <c r="AB2205" s="3">
        <v>0</v>
      </c>
      <c r="AC2205" s="3">
        <v>4460.3751415326506</v>
      </c>
      <c r="AD2205" s="3">
        <f t="shared" si="453"/>
        <v>50482.678560336069</v>
      </c>
      <c r="AE2205" s="3">
        <v>4154.166666666667</v>
      </c>
      <c r="AG2205" s="3">
        <f t="shared" si="454"/>
        <v>54636.845227002734</v>
      </c>
      <c r="AM2205">
        <v>0.05</v>
      </c>
      <c r="AN2205" s="3">
        <f t="shared" si="455"/>
        <v>54636.845227002734</v>
      </c>
      <c r="AO2205" s="3">
        <v>2731.8422613501371</v>
      </c>
      <c r="AP2205" s="3">
        <v>29700</v>
      </c>
      <c r="AQ2205" s="3">
        <v>1485</v>
      </c>
      <c r="AR2205" s="3">
        <f t="shared" si="456"/>
        <v>88553.68748835288</v>
      </c>
      <c r="AS2205" s="24">
        <f t="shared" si="457"/>
        <v>84336.845227002734</v>
      </c>
      <c r="AT2205" t="s">
        <v>134</v>
      </c>
      <c r="AU2205" t="s">
        <v>134</v>
      </c>
      <c r="AV2205" t="s">
        <v>135</v>
      </c>
      <c r="AW2205">
        <v>35070</v>
      </c>
      <c r="BE2205">
        <v>1</v>
      </c>
    </row>
    <row r="2206" spans="2:66" x14ac:dyDescent="0.2">
      <c r="C2206" t="s">
        <v>4803</v>
      </c>
      <c r="E2206" t="s">
        <v>1866</v>
      </c>
      <c r="F2206" t="s">
        <v>1867</v>
      </c>
      <c r="G2206" t="s">
        <v>1868</v>
      </c>
      <c r="J2206" t="s">
        <v>4708</v>
      </c>
      <c r="L2206" t="s">
        <v>4616</v>
      </c>
      <c r="M2206" t="s">
        <v>4464</v>
      </c>
      <c r="N2206" t="s">
        <v>4807</v>
      </c>
      <c r="O2206" t="s">
        <v>98</v>
      </c>
      <c r="P2206" t="s">
        <v>4804</v>
      </c>
      <c r="Q2206">
        <v>28</v>
      </c>
      <c r="S2206" s="3">
        <v>61711.166666666664</v>
      </c>
      <c r="U2206" s="3">
        <v>4936.8933333333334</v>
      </c>
      <c r="W2206" s="3">
        <v>1483.4415064102566</v>
      </c>
      <c r="X2206" s="3">
        <v>857.09953703703695</v>
      </c>
      <c r="Y2206" s="22">
        <v>154.27791666666667</v>
      </c>
      <c r="Z2206" s="32">
        <v>75</v>
      </c>
      <c r="AB2206" s="3">
        <v>0</v>
      </c>
      <c r="AC2206" s="3">
        <v>4460.3751415326506</v>
      </c>
      <c r="AD2206" s="3">
        <f t="shared" ref="AD2206:AD2269" si="458">S2206+U2206+V2206+W2206+X2206+Y2206+Z2206+AA2206+AB2206+AC2206</f>
        <v>73678.254101646613</v>
      </c>
      <c r="AE2206" s="3">
        <v>12402.5</v>
      </c>
      <c r="AG2206" s="3">
        <f t="shared" si="454"/>
        <v>86080.754101646613</v>
      </c>
      <c r="AM2206">
        <v>0.05</v>
      </c>
      <c r="AN2206" s="3">
        <f t="shared" si="455"/>
        <v>86080.754101646613</v>
      </c>
      <c r="AO2206" s="3">
        <v>4304.0377050823308</v>
      </c>
      <c r="AP2206" s="3">
        <v>29700</v>
      </c>
      <c r="AQ2206" s="3">
        <v>1485</v>
      </c>
      <c r="AR2206" s="3">
        <f t="shared" si="456"/>
        <v>121569.79180672894</v>
      </c>
      <c r="AS2206" s="24">
        <f t="shared" si="457"/>
        <v>115780.75410164661</v>
      </c>
      <c r="AT2206" t="s">
        <v>1869</v>
      </c>
      <c r="AU2206" t="s">
        <v>1869</v>
      </c>
      <c r="AV2206" t="s">
        <v>1870</v>
      </c>
      <c r="AW2206">
        <v>7930000001</v>
      </c>
      <c r="BE2206">
        <v>1</v>
      </c>
    </row>
    <row r="2207" spans="2:66" x14ac:dyDescent="0.2">
      <c r="B2207">
        <f>+COUNTIF(F2207:F5365,F2207)</f>
        <v>1</v>
      </c>
      <c r="C2207" t="s">
        <v>4803</v>
      </c>
      <c r="E2207" t="s">
        <v>1871</v>
      </c>
      <c r="F2207" t="s">
        <v>1872</v>
      </c>
      <c r="G2207" t="s">
        <v>1873</v>
      </c>
      <c r="J2207" t="s">
        <v>4778</v>
      </c>
      <c r="L2207" t="s">
        <v>4667</v>
      </c>
      <c r="M2207" t="s">
        <v>3984</v>
      </c>
      <c r="N2207" t="s">
        <v>4668</v>
      </c>
      <c r="O2207" t="s">
        <v>98</v>
      </c>
      <c r="P2207" t="s">
        <v>4804</v>
      </c>
      <c r="Q2207">
        <v>28</v>
      </c>
      <c r="S2207" s="3">
        <v>52248.5</v>
      </c>
      <c r="W2207" s="3">
        <v>1167.8846153846155</v>
      </c>
      <c r="X2207" s="3">
        <v>674.77777777777783</v>
      </c>
      <c r="Y2207" s="22">
        <v>121.46000000000001</v>
      </c>
      <c r="Z2207" s="32">
        <v>75</v>
      </c>
      <c r="AB2207" s="3">
        <v>0</v>
      </c>
      <c r="AC2207" s="3">
        <v>4460.3751415326506</v>
      </c>
      <c r="AD2207" s="3">
        <f t="shared" si="458"/>
        <v>58747.997534695045</v>
      </c>
      <c r="AE2207" s="3">
        <v>4154.166666666667</v>
      </c>
      <c r="AG2207" s="3">
        <f t="shared" ref="AG2207:AG2270" si="459">AD2207+AE2207+AF2207</f>
        <v>62902.164201361709</v>
      </c>
      <c r="AM2207">
        <v>0.05</v>
      </c>
      <c r="AN2207" s="3">
        <f t="shared" ref="AN2207:AN2270" si="460">AG2207+AH2207+AI2207+AJ2207</f>
        <v>62902.164201361709</v>
      </c>
      <c r="AO2207" s="3">
        <v>3145.1082100680856</v>
      </c>
      <c r="AP2207" s="3">
        <v>29700</v>
      </c>
      <c r="AQ2207" s="3">
        <v>1485</v>
      </c>
      <c r="AR2207" s="3">
        <f t="shared" ref="AR2207:AR2270" si="461">AN2207+AO2207+AP2207+AQ2207</f>
        <v>97232.272411429789</v>
      </c>
      <c r="AS2207" s="24">
        <f t="shared" si="457"/>
        <v>92602.164201361709</v>
      </c>
      <c r="AT2207" t="s">
        <v>141</v>
      </c>
      <c r="AU2207" t="s">
        <v>141</v>
      </c>
      <c r="AV2207" t="s">
        <v>142</v>
      </c>
      <c r="AW2207">
        <v>2933</v>
      </c>
      <c r="BE2207">
        <v>1</v>
      </c>
    </row>
    <row r="2208" spans="2:66" x14ac:dyDescent="0.2">
      <c r="C2208" t="s">
        <v>4803</v>
      </c>
      <c r="E2208" t="s">
        <v>1874</v>
      </c>
      <c r="F2208" t="s">
        <v>1875</v>
      </c>
      <c r="G2208" t="s">
        <v>1876</v>
      </c>
      <c r="J2208" t="s">
        <v>4778</v>
      </c>
      <c r="L2208" t="s">
        <v>4667</v>
      </c>
      <c r="M2208" t="s">
        <v>3984</v>
      </c>
      <c r="N2208" t="s">
        <v>4668</v>
      </c>
      <c r="O2208" t="s">
        <v>98</v>
      </c>
      <c r="P2208" t="s">
        <v>4804</v>
      </c>
      <c r="Q2208">
        <v>28</v>
      </c>
      <c r="S2208" s="3">
        <v>53778.333333333336</v>
      </c>
      <c r="W2208" s="3">
        <v>1292.7483974358972</v>
      </c>
      <c r="X2208" s="3">
        <v>746.9212962962963</v>
      </c>
      <c r="Y2208" s="22">
        <v>134.44583333333335</v>
      </c>
      <c r="Z2208" s="32">
        <v>75</v>
      </c>
      <c r="AB2208" s="3">
        <v>0</v>
      </c>
      <c r="AC2208" s="3">
        <v>5460.3751415326506</v>
      </c>
      <c r="AD2208" s="3">
        <f t="shared" si="458"/>
        <v>61487.824001931513</v>
      </c>
      <c r="AE2208" s="3">
        <v>4154.166666666667</v>
      </c>
      <c r="AG2208" s="3">
        <f t="shared" si="459"/>
        <v>65641.990668598184</v>
      </c>
      <c r="AJ2208" s="3">
        <v>33281</v>
      </c>
      <c r="AK2208" t="s">
        <v>132</v>
      </c>
      <c r="AL2208" t="s">
        <v>133</v>
      </c>
      <c r="AM2208">
        <v>0.05</v>
      </c>
      <c r="AN2208" s="3">
        <f t="shared" si="460"/>
        <v>98922.990668598184</v>
      </c>
      <c r="AO2208" s="3">
        <v>4946.1495334299098</v>
      </c>
      <c r="AP2208" s="3">
        <v>29700</v>
      </c>
      <c r="AQ2208" s="3">
        <v>1485</v>
      </c>
      <c r="AR2208" s="3">
        <f t="shared" si="461"/>
        <v>135054.14020202809</v>
      </c>
      <c r="AS2208" s="24">
        <f t="shared" si="457"/>
        <v>128622.99066859818</v>
      </c>
      <c r="AT2208" t="s">
        <v>134</v>
      </c>
      <c r="AU2208" t="s">
        <v>134</v>
      </c>
      <c r="AV2208" t="s">
        <v>135</v>
      </c>
      <c r="AW2208">
        <v>35876</v>
      </c>
      <c r="BE2208">
        <v>1</v>
      </c>
    </row>
    <row r="2209" spans="2:57" x14ac:dyDescent="0.2">
      <c r="C2209" t="s">
        <v>4803</v>
      </c>
      <c r="E2209" t="s">
        <v>1877</v>
      </c>
      <c r="F2209" t="s">
        <v>1878</v>
      </c>
      <c r="G2209" t="s">
        <v>1879</v>
      </c>
      <c r="J2209" t="s">
        <v>4778</v>
      </c>
      <c r="L2209" t="s">
        <v>4667</v>
      </c>
      <c r="M2209" t="s">
        <v>3984</v>
      </c>
      <c r="N2209" t="s">
        <v>4668</v>
      </c>
      <c r="O2209" t="s">
        <v>98</v>
      </c>
      <c r="P2209" t="s">
        <v>4804</v>
      </c>
      <c r="Q2209">
        <v>28</v>
      </c>
      <c r="S2209" s="3">
        <v>41969.916666666664</v>
      </c>
      <c r="W2209" s="3">
        <v>1010.2403846153846</v>
      </c>
      <c r="X2209" s="3">
        <v>583.69444444444457</v>
      </c>
      <c r="Y2209" s="22">
        <v>105.065</v>
      </c>
      <c r="Z2209" s="32">
        <v>75</v>
      </c>
      <c r="AB2209" s="3">
        <v>0</v>
      </c>
      <c r="AC2209" s="3">
        <v>4460.3751415326506</v>
      </c>
      <c r="AD2209" s="3">
        <f t="shared" si="458"/>
        <v>48204.291637259143</v>
      </c>
      <c r="AE2209" s="3">
        <v>4154.166666666667</v>
      </c>
      <c r="AG2209" s="3">
        <f t="shared" si="459"/>
        <v>52358.458303925807</v>
      </c>
      <c r="AM2209">
        <v>0.05</v>
      </c>
      <c r="AN2209" s="3">
        <f t="shared" si="460"/>
        <v>52358.458303925807</v>
      </c>
      <c r="AO2209" s="3">
        <v>2617.9229151962904</v>
      </c>
      <c r="AP2209" s="3">
        <v>29700</v>
      </c>
      <c r="AQ2209" s="3">
        <v>1485</v>
      </c>
      <c r="AR2209" s="3">
        <f t="shared" si="461"/>
        <v>86161.381219122093</v>
      </c>
      <c r="AS2209" s="24">
        <f t="shared" si="457"/>
        <v>82058.458303925814</v>
      </c>
      <c r="AT2209" t="s">
        <v>4881</v>
      </c>
      <c r="AU2209" t="s">
        <v>1880</v>
      </c>
      <c r="AV2209" t="s">
        <v>1328</v>
      </c>
      <c r="AW2209">
        <v>1502348</v>
      </c>
      <c r="BE2209">
        <v>1</v>
      </c>
    </row>
    <row r="2210" spans="2:57" x14ac:dyDescent="0.2">
      <c r="C2210" t="s">
        <v>4803</v>
      </c>
      <c r="E2210" t="s">
        <v>1881</v>
      </c>
      <c r="F2210" t="s">
        <v>1882</v>
      </c>
      <c r="G2210" t="s">
        <v>1883</v>
      </c>
      <c r="J2210" t="s">
        <v>4708</v>
      </c>
      <c r="L2210" t="s">
        <v>4667</v>
      </c>
      <c r="M2210" t="s">
        <v>3984</v>
      </c>
      <c r="N2210" t="s">
        <v>4668</v>
      </c>
      <c r="O2210" t="s">
        <v>98</v>
      </c>
      <c r="P2210" t="s">
        <v>4804</v>
      </c>
      <c r="Q2210">
        <v>28</v>
      </c>
      <c r="S2210" s="3">
        <v>61295.5</v>
      </c>
      <c r="W2210" s="3">
        <v>1353.2572115384617</v>
      </c>
      <c r="X2210" s="3">
        <v>781.88194444444457</v>
      </c>
      <c r="Y2210" s="22">
        <v>140.73875000000001</v>
      </c>
      <c r="Z2210" s="32">
        <v>75</v>
      </c>
      <c r="AB2210" s="3">
        <v>0</v>
      </c>
      <c r="AC2210" s="3">
        <v>4460.3751415326506</v>
      </c>
      <c r="AD2210" s="3">
        <f t="shared" si="458"/>
        <v>68106.753047515551</v>
      </c>
      <c r="AE2210" s="3">
        <v>4154.166666666667</v>
      </c>
      <c r="AG2210" s="3">
        <f t="shared" si="459"/>
        <v>72260.919714182222</v>
      </c>
      <c r="AJ2210" s="3">
        <v>4671.4236268028844</v>
      </c>
      <c r="AK2210" t="s">
        <v>166</v>
      </c>
      <c r="AL2210" t="s">
        <v>165</v>
      </c>
      <c r="AM2210">
        <v>0.05</v>
      </c>
      <c r="AN2210" s="3">
        <f t="shared" si="460"/>
        <v>76932.343340985113</v>
      </c>
      <c r="AO2210" s="3">
        <v>3846.6171670492558</v>
      </c>
      <c r="AP2210" s="3">
        <v>29700</v>
      </c>
      <c r="AQ2210" s="3">
        <v>1485</v>
      </c>
      <c r="AR2210" s="3">
        <f t="shared" si="461"/>
        <v>111963.96050803438</v>
      </c>
      <c r="AS2210" s="24">
        <f t="shared" si="457"/>
        <v>106632.34334098511</v>
      </c>
      <c r="AT2210" t="s">
        <v>225</v>
      </c>
      <c r="AU2210" t="s">
        <v>225</v>
      </c>
      <c r="AV2210" t="s">
        <v>156</v>
      </c>
      <c r="AW2210" t="s">
        <v>4837</v>
      </c>
      <c r="BE2210">
        <v>1</v>
      </c>
    </row>
    <row r="2211" spans="2:57" x14ac:dyDescent="0.2">
      <c r="C2211" t="s">
        <v>4803</v>
      </c>
      <c r="E2211" t="s">
        <v>1884</v>
      </c>
      <c r="F2211" t="s">
        <v>1885</v>
      </c>
      <c r="G2211" t="s">
        <v>1886</v>
      </c>
      <c r="J2211" t="s">
        <v>4708</v>
      </c>
      <c r="L2211" t="s">
        <v>4667</v>
      </c>
      <c r="M2211" t="s">
        <v>3984</v>
      </c>
      <c r="N2211" t="s">
        <v>4668</v>
      </c>
      <c r="O2211" t="s">
        <v>98</v>
      </c>
      <c r="P2211" t="s">
        <v>4804</v>
      </c>
      <c r="Q2211">
        <v>28</v>
      </c>
      <c r="S2211" s="3">
        <v>45274</v>
      </c>
      <c r="W2211" s="3">
        <v>1010.1923076923077</v>
      </c>
      <c r="X2211" s="3">
        <v>583.66666666666663</v>
      </c>
      <c r="Y2211" s="22">
        <v>105.06</v>
      </c>
      <c r="Z2211" s="32">
        <v>75</v>
      </c>
      <c r="AB2211" s="3">
        <v>0</v>
      </c>
      <c r="AC2211" s="3">
        <v>4460.3751415326506</v>
      </c>
      <c r="AD2211" s="3">
        <f t="shared" si="458"/>
        <v>51508.294115891615</v>
      </c>
      <c r="AE2211" s="3">
        <v>4154.166666666667</v>
      </c>
      <c r="AG2211" s="3">
        <f t="shared" si="459"/>
        <v>55662.460782558279</v>
      </c>
      <c r="AJ2211" s="3">
        <v>4671.4236268028844</v>
      </c>
      <c r="AK2211" t="s">
        <v>166</v>
      </c>
      <c r="AL2211" t="s">
        <v>165</v>
      </c>
      <c r="AM2211">
        <v>0.05</v>
      </c>
      <c r="AN2211" s="3">
        <f t="shared" si="460"/>
        <v>60333.884409361162</v>
      </c>
      <c r="AO2211" s="3">
        <v>3016.6942204680581</v>
      </c>
      <c r="AP2211" s="3">
        <v>29700</v>
      </c>
      <c r="AQ2211" s="3">
        <v>1485</v>
      </c>
      <c r="AR2211" s="3">
        <f t="shared" si="461"/>
        <v>94535.578629829222</v>
      </c>
      <c r="AS2211" s="24">
        <f t="shared" si="457"/>
        <v>90033.88440936117</v>
      </c>
      <c r="AT2211" t="s">
        <v>225</v>
      </c>
      <c r="AU2211" t="s">
        <v>225</v>
      </c>
      <c r="AV2211" t="s">
        <v>156</v>
      </c>
      <c r="AW2211" t="s">
        <v>4825</v>
      </c>
      <c r="BE2211">
        <v>1</v>
      </c>
    </row>
    <row r="2212" spans="2:57" x14ac:dyDescent="0.2">
      <c r="C2212" t="s">
        <v>4803</v>
      </c>
      <c r="E2212" t="s">
        <v>1887</v>
      </c>
      <c r="F2212" t="s">
        <v>1888</v>
      </c>
      <c r="G2212" t="s">
        <v>1889</v>
      </c>
      <c r="J2212" t="s">
        <v>4708</v>
      </c>
      <c r="L2212" t="s">
        <v>4667</v>
      </c>
      <c r="M2212" t="s">
        <v>3984</v>
      </c>
      <c r="N2212" t="s">
        <v>4668</v>
      </c>
      <c r="O2212" t="s">
        <v>98</v>
      </c>
      <c r="P2212" t="s">
        <v>4804</v>
      </c>
      <c r="Q2212">
        <v>28</v>
      </c>
      <c r="S2212" s="3">
        <v>69700.75</v>
      </c>
      <c r="W2212" s="3">
        <v>1555.3084935897434</v>
      </c>
      <c r="X2212" s="3">
        <v>898.62268518518533</v>
      </c>
      <c r="Y2212" s="22">
        <v>161.75208333333333</v>
      </c>
      <c r="Z2212" s="32">
        <v>75</v>
      </c>
      <c r="AB2212" s="3">
        <v>5532.1277186705356</v>
      </c>
      <c r="AC2212" s="3">
        <v>4460.3751415326506</v>
      </c>
      <c r="AD2212" s="3">
        <f t="shared" si="458"/>
        <v>82383.936122311468</v>
      </c>
      <c r="AE2212" s="3">
        <v>4154.166666666667</v>
      </c>
      <c r="AG2212" s="3">
        <f t="shared" si="459"/>
        <v>86538.10278897814</v>
      </c>
      <c r="AJ2212" s="3">
        <v>4671.4236268028844</v>
      </c>
      <c r="AK2212" t="s">
        <v>166</v>
      </c>
      <c r="AL2212" t="s">
        <v>165</v>
      </c>
      <c r="AM2212">
        <v>0.05</v>
      </c>
      <c r="AN2212" s="3">
        <f t="shared" si="460"/>
        <v>91209.526415781031</v>
      </c>
      <c r="AO2212" s="3">
        <v>4560.4763207890519</v>
      </c>
      <c r="AP2212" s="3">
        <v>29700</v>
      </c>
      <c r="AQ2212" s="3">
        <v>1485</v>
      </c>
      <c r="AR2212" s="3">
        <f t="shared" si="461"/>
        <v>126955.00273657008</v>
      </c>
      <c r="AS2212" s="24">
        <f t="shared" si="457"/>
        <v>120909.52641578103</v>
      </c>
      <c r="AT2212" t="s">
        <v>225</v>
      </c>
      <c r="AU2212" t="s">
        <v>225</v>
      </c>
      <c r="AV2212" t="s">
        <v>156</v>
      </c>
      <c r="AW2212" t="s">
        <v>4821</v>
      </c>
      <c r="BE2212">
        <v>1</v>
      </c>
    </row>
    <row r="2213" spans="2:57" x14ac:dyDescent="0.2">
      <c r="C2213" t="s">
        <v>4803</v>
      </c>
      <c r="E2213" t="s">
        <v>1890</v>
      </c>
      <c r="F2213" t="s">
        <v>1891</v>
      </c>
      <c r="G2213" t="s">
        <v>1892</v>
      </c>
      <c r="J2213" t="s">
        <v>4702</v>
      </c>
      <c r="L2213" t="s">
        <v>4691</v>
      </c>
      <c r="M2213" t="s">
        <v>4444</v>
      </c>
      <c r="N2213" t="s">
        <v>4668</v>
      </c>
      <c r="O2213" t="s">
        <v>98</v>
      </c>
      <c r="P2213" t="s">
        <v>4804</v>
      </c>
      <c r="Q2213">
        <v>28</v>
      </c>
      <c r="S2213" s="3">
        <v>82911</v>
      </c>
      <c r="W2213" s="3">
        <v>1872.8605769230769</v>
      </c>
      <c r="X2213" s="3">
        <v>1082.0972222222222</v>
      </c>
      <c r="Y2213" s="22">
        <v>194.7775</v>
      </c>
      <c r="Z2213" s="32">
        <v>75</v>
      </c>
      <c r="AB2213" s="3">
        <v>0</v>
      </c>
      <c r="AC2213" s="3">
        <v>4460.3751415326506</v>
      </c>
      <c r="AD2213" s="3">
        <f t="shared" si="458"/>
        <v>90596.110440677949</v>
      </c>
      <c r="AE2213" s="3">
        <v>7046.666666666667</v>
      </c>
      <c r="AG2213" s="3">
        <f t="shared" si="459"/>
        <v>97642.77710734462</v>
      </c>
      <c r="AM2213">
        <v>0.1</v>
      </c>
      <c r="AN2213" s="3">
        <f t="shared" si="460"/>
        <v>97642.77710734462</v>
      </c>
      <c r="AO2213" s="3">
        <v>9764.2777107344627</v>
      </c>
      <c r="AP2213" s="3">
        <v>29700</v>
      </c>
      <c r="AQ2213" s="3">
        <v>2970</v>
      </c>
      <c r="AR2213" s="3">
        <f t="shared" si="461"/>
        <v>140077.05481807908</v>
      </c>
      <c r="AS2213" s="24">
        <f t="shared" si="457"/>
        <v>127342.77710734462</v>
      </c>
      <c r="AT2213" t="s">
        <v>134</v>
      </c>
      <c r="AU2213" t="s">
        <v>134</v>
      </c>
      <c r="AV2213" t="s">
        <v>135</v>
      </c>
      <c r="AW2213">
        <v>90326</v>
      </c>
      <c r="BE2213">
        <v>1</v>
      </c>
    </row>
    <row r="2214" spans="2:57" x14ac:dyDescent="0.2">
      <c r="C2214" t="s">
        <v>4803</v>
      </c>
      <c r="E2214" t="s">
        <v>1893</v>
      </c>
      <c r="F2214" t="s">
        <v>1894</v>
      </c>
      <c r="G2214" t="s">
        <v>1895</v>
      </c>
      <c r="J2214" t="s">
        <v>4697</v>
      </c>
      <c r="L2214" t="s">
        <v>4691</v>
      </c>
      <c r="M2214" t="s">
        <v>4444</v>
      </c>
      <c r="N2214" t="s">
        <v>4668</v>
      </c>
      <c r="O2214" t="s">
        <v>98</v>
      </c>
      <c r="P2214" t="s">
        <v>4804</v>
      </c>
      <c r="Q2214">
        <v>28</v>
      </c>
      <c r="S2214" s="3">
        <v>121013.50000000001</v>
      </c>
      <c r="W2214" s="3">
        <v>2908.9783653846152</v>
      </c>
      <c r="X2214" s="3">
        <v>1680.7430555555557</v>
      </c>
      <c r="Y2214" s="22">
        <v>302.53375</v>
      </c>
      <c r="Z2214" s="32">
        <v>75</v>
      </c>
      <c r="AB2214" s="3">
        <v>10244.680960500991</v>
      </c>
      <c r="AC2214" s="3">
        <v>4460.3751415326506</v>
      </c>
      <c r="AD2214" s="3">
        <f t="shared" si="458"/>
        <v>140685.81127297384</v>
      </c>
      <c r="AE2214" s="3">
        <v>7046.666666666667</v>
      </c>
      <c r="AG2214" s="3">
        <f t="shared" si="459"/>
        <v>147732.47793964049</v>
      </c>
      <c r="AJ2214" s="3">
        <v>38600.004178537514</v>
      </c>
      <c r="AK2214" t="s">
        <v>1002</v>
      </c>
      <c r="AL2214" t="s">
        <v>1003</v>
      </c>
      <c r="AM2214">
        <v>0.1</v>
      </c>
      <c r="AN2214" s="3">
        <f t="shared" si="460"/>
        <v>186332.48211817801</v>
      </c>
      <c r="AO2214" s="3">
        <v>18633.248211817801</v>
      </c>
      <c r="AP2214" s="3">
        <v>29700</v>
      </c>
      <c r="AQ2214" s="3">
        <v>2970</v>
      </c>
      <c r="AR2214" s="3">
        <f t="shared" si="461"/>
        <v>237635.7303299958</v>
      </c>
      <c r="AS2214" s="24">
        <f t="shared" si="457"/>
        <v>216032.48211817801</v>
      </c>
      <c r="AT2214" t="s">
        <v>4805</v>
      </c>
      <c r="AU2214" t="s">
        <v>101</v>
      </c>
      <c r="AV2214" t="s">
        <v>101</v>
      </c>
      <c r="AW2214">
        <v>2041090</v>
      </c>
      <c r="BE2214">
        <v>1</v>
      </c>
    </row>
    <row r="2215" spans="2:57" x14ac:dyDescent="0.2">
      <c r="C2215" t="s">
        <v>4803</v>
      </c>
      <c r="E2215" t="s">
        <v>1896</v>
      </c>
      <c r="F2215" t="s">
        <v>1897</v>
      </c>
      <c r="G2215" t="s">
        <v>1898</v>
      </c>
      <c r="J2215" t="s">
        <v>4708</v>
      </c>
      <c r="L2215" t="s">
        <v>4703</v>
      </c>
      <c r="M2215" t="s">
        <v>293</v>
      </c>
      <c r="N2215" t="s">
        <v>4668</v>
      </c>
      <c r="O2215" t="s">
        <v>98</v>
      </c>
      <c r="P2215" t="s">
        <v>4804</v>
      </c>
      <c r="Q2215">
        <v>28</v>
      </c>
      <c r="S2215" s="3">
        <v>78343.75</v>
      </c>
      <c r="W2215" s="3">
        <v>1763.0729166666667</v>
      </c>
      <c r="X2215" s="3">
        <v>1018.6643518518518</v>
      </c>
      <c r="Y2215" s="22">
        <v>183.35958333333332</v>
      </c>
      <c r="Z2215" s="32">
        <v>75</v>
      </c>
      <c r="AB2215" s="3">
        <v>0</v>
      </c>
      <c r="AC2215" s="3">
        <v>4460.3751415326506</v>
      </c>
      <c r="AD2215" s="3">
        <f t="shared" si="458"/>
        <v>85844.221993384519</v>
      </c>
      <c r="AE2215" s="3">
        <v>5687.5</v>
      </c>
      <c r="AG2215" s="3">
        <f t="shared" si="459"/>
        <v>91531.721993384519</v>
      </c>
      <c r="AJ2215" s="3">
        <v>8123.3279313761932</v>
      </c>
      <c r="AK2215" t="s">
        <v>523</v>
      </c>
      <c r="AL2215" t="s">
        <v>524</v>
      </c>
      <c r="AM2215">
        <v>8.5000000000000006E-2</v>
      </c>
      <c r="AN2215" s="3">
        <f t="shared" si="460"/>
        <v>99655.049924760708</v>
      </c>
      <c r="AO2215" s="3">
        <v>8470.6792436046599</v>
      </c>
      <c r="AP2215" s="3">
        <v>29700</v>
      </c>
      <c r="AQ2215" s="3">
        <v>2524.5</v>
      </c>
      <c r="AR2215" s="3">
        <f t="shared" si="461"/>
        <v>140350.22916836536</v>
      </c>
      <c r="AS2215" s="24">
        <f t="shared" si="457"/>
        <v>129355.04992476071</v>
      </c>
      <c r="AT2215" t="s">
        <v>134</v>
      </c>
      <c r="AU2215" t="s">
        <v>134</v>
      </c>
      <c r="AV2215" t="s">
        <v>135</v>
      </c>
      <c r="AW2215">
        <v>35802</v>
      </c>
      <c r="BE2215">
        <v>1</v>
      </c>
    </row>
    <row r="2216" spans="2:57" x14ac:dyDescent="0.2">
      <c r="C2216" t="s">
        <v>4803</v>
      </c>
      <c r="E2216" t="s">
        <v>1899</v>
      </c>
      <c r="F2216" t="s">
        <v>1900</v>
      </c>
      <c r="G2216" t="s">
        <v>1901</v>
      </c>
      <c r="J2216" t="s">
        <v>4702</v>
      </c>
      <c r="L2216" t="s">
        <v>4703</v>
      </c>
      <c r="M2216" t="s">
        <v>293</v>
      </c>
      <c r="N2216" t="s">
        <v>4668</v>
      </c>
      <c r="O2216" t="s">
        <v>98</v>
      </c>
      <c r="P2216" t="s">
        <v>4804</v>
      </c>
      <c r="Q2216">
        <v>28</v>
      </c>
      <c r="S2216" s="3">
        <v>61962.25</v>
      </c>
      <c r="W2216" s="3">
        <v>1369.2868589743591</v>
      </c>
      <c r="X2216" s="3">
        <v>791.14351851851859</v>
      </c>
      <c r="Y2216" s="22">
        <v>142.40583333333333</v>
      </c>
      <c r="Z2216" s="32">
        <v>75</v>
      </c>
      <c r="AB2216" s="3">
        <v>0</v>
      </c>
      <c r="AC2216" s="3">
        <v>4460.3751415326506</v>
      </c>
      <c r="AD2216" s="3">
        <f t="shared" si="458"/>
        <v>68800.461352358863</v>
      </c>
      <c r="AE2216" s="3">
        <v>5687.5</v>
      </c>
      <c r="AG2216" s="3">
        <f t="shared" si="459"/>
        <v>74487.961352358863</v>
      </c>
      <c r="AJ2216" s="3">
        <v>6263.2559860715419</v>
      </c>
      <c r="AK2216" t="s">
        <v>229</v>
      </c>
      <c r="AL2216" t="s">
        <v>230</v>
      </c>
      <c r="AM2216">
        <v>8.5000000000000006E-2</v>
      </c>
      <c r="AN2216" s="3">
        <f t="shared" si="460"/>
        <v>80751.217338430404</v>
      </c>
      <c r="AO2216" s="3">
        <v>6863.853473766585</v>
      </c>
      <c r="AP2216" s="3">
        <v>29700</v>
      </c>
      <c r="AQ2216" s="3">
        <v>2524.5</v>
      </c>
      <c r="AR2216" s="3">
        <f t="shared" si="461"/>
        <v>119839.57081219699</v>
      </c>
      <c r="AS2216" s="24">
        <f t="shared" si="457"/>
        <v>110451.2173384304</v>
      </c>
      <c r="AT2216" t="s">
        <v>632</v>
      </c>
      <c r="AU2216" t="s">
        <v>632</v>
      </c>
      <c r="AV2216" t="s">
        <v>633</v>
      </c>
      <c r="AW2216" t="s">
        <v>4852</v>
      </c>
      <c r="BE2216">
        <v>1</v>
      </c>
    </row>
    <row r="2217" spans="2:57" x14ac:dyDescent="0.2">
      <c r="C2217" t="s">
        <v>4803</v>
      </c>
      <c r="E2217" t="s">
        <v>1902</v>
      </c>
      <c r="F2217" t="s">
        <v>1903</v>
      </c>
      <c r="G2217" t="s">
        <v>1904</v>
      </c>
      <c r="J2217" t="s">
        <v>4708</v>
      </c>
      <c r="L2217" t="s">
        <v>4703</v>
      </c>
      <c r="M2217" t="s">
        <v>293</v>
      </c>
      <c r="N2217" t="s">
        <v>4668</v>
      </c>
      <c r="O2217" t="s">
        <v>98</v>
      </c>
      <c r="P2217" t="s">
        <v>4804</v>
      </c>
      <c r="Q2217">
        <v>28</v>
      </c>
      <c r="S2217" s="3">
        <v>82281.583333333328</v>
      </c>
      <c r="W2217" s="3">
        <v>1857.7323717948721</v>
      </c>
      <c r="X2217" s="3">
        <v>1073.3564814814815</v>
      </c>
      <c r="Y2217" s="22">
        <v>193.20416666666668</v>
      </c>
      <c r="Z2217" s="32">
        <v>75</v>
      </c>
      <c r="AB2217" s="3">
        <v>0</v>
      </c>
      <c r="AC2217" s="3">
        <v>4460.3751415326506</v>
      </c>
      <c r="AD2217" s="3">
        <f t="shared" si="458"/>
        <v>89941.251494808996</v>
      </c>
      <c r="AE2217" s="3">
        <v>5687.5</v>
      </c>
      <c r="AG2217" s="3">
        <f t="shared" si="459"/>
        <v>95628.751494808996</v>
      </c>
      <c r="AJ2217" s="3">
        <v>4292.2455565959208</v>
      </c>
      <c r="AK2217" t="s">
        <v>289</v>
      </c>
      <c r="AL2217" t="s">
        <v>290</v>
      </c>
      <c r="AM2217">
        <v>8.5000000000000006E-2</v>
      </c>
      <c r="AN2217" s="3">
        <f t="shared" si="460"/>
        <v>99920.99705140492</v>
      </c>
      <c r="AO2217" s="3">
        <v>8493.2847493694189</v>
      </c>
      <c r="AP2217" s="3">
        <v>29700</v>
      </c>
      <c r="AQ2217" s="3">
        <v>2524.5</v>
      </c>
      <c r="AR2217" s="3">
        <f t="shared" si="461"/>
        <v>140638.78180077433</v>
      </c>
      <c r="AS2217" s="24">
        <f t="shared" si="457"/>
        <v>129620.99705140492</v>
      </c>
      <c r="AT2217" t="s">
        <v>134</v>
      </c>
      <c r="AU2217" t="s">
        <v>134</v>
      </c>
      <c r="AV2217" t="s">
        <v>135</v>
      </c>
      <c r="AW2217">
        <v>89158</v>
      </c>
      <c r="BE2217">
        <v>1</v>
      </c>
    </row>
    <row r="2218" spans="2:57" x14ac:dyDescent="0.2">
      <c r="B2218">
        <f>+COUNTIF(F2218:F5376,F2218)</f>
        <v>1</v>
      </c>
      <c r="C2218" t="s">
        <v>4803</v>
      </c>
      <c r="E2218" t="s">
        <v>1905</v>
      </c>
      <c r="F2218" t="s">
        <v>1906</v>
      </c>
      <c r="G2218" t="s">
        <v>1907</v>
      </c>
      <c r="J2218" t="s">
        <v>4778</v>
      </c>
      <c r="L2218" t="s">
        <v>4667</v>
      </c>
      <c r="M2218" t="s">
        <v>3984</v>
      </c>
      <c r="N2218" t="s">
        <v>4668</v>
      </c>
      <c r="O2218" t="s">
        <v>98</v>
      </c>
      <c r="P2218" t="s">
        <v>4804</v>
      </c>
      <c r="Q2218">
        <v>28</v>
      </c>
      <c r="S2218" s="3">
        <v>51828.5</v>
      </c>
      <c r="W2218" s="3">
        <v>1125.6850961538462</v>
      </c>
      <c r="X2218" s="3">
        <v>650.39583333333337</v>
      </c>
      <c r="Y2218" s="22">
        <v>117.07125000000001</v>
      </c>
      <c r="Z2218" s="32">
        <v>75</v>
      </c>
      <c r="AB2218" s="3">
        <v>0</v>
      </c>
      <c r="AC2218" s="3">
        <v>4460.3751415326506</v>
      </c>
      <c r="AD2218" s="3">
        <f t="shared" si="458"/>
        <v>58257.027321019828</v>
      </c>
      <c r="AE2218" s="3">
        <v>4154.166666666667</v>
      </c>
      <c r="AG2218" s="3">
        <f t="shared" si="459"/>
        <v>62411.193987686493</v>
      </c>
      <c r="AM2218">
        <v>0.05</v>
      </c>
      <c r="AN2218" s="3">
        <f t="shared" si="460"/>
        <v>62411.193987686493</v>
      </c>
      <c r="AO2218" s="3">
        <v>3120.5596993843246</v>
      </c>
      <c r="AP2218" s="3">
        <v>29700</v>
      </c>
      <c r="AQ2218" s="3">
        <v>1485</v>
      </c>
      <c r="AR2218" s="3">
        <f t="shared" si="461"/>
        <v>96716.753687070814</v>
      </c>
      <c r="AS2218" s="24">
        <f t="shared" si="457"/>
        <v>92111.193987686493</v>
      </c>
      <c r="AT2218" t="s">
        <v>141</v>
      </c>
      <c r="AU2218" t="s">
        <v>141</v>
      </c>
      <c r="AV2218" t="s">
        <v>142</v>
      </c>
      <c r="AW2218">
        <v>2933</v>
      </c>
      <c r="BE2218">
        <v>1</v>
      </c>
    </row>
    <row r="2219" spans="2:57" x14ac:dyDescent="0.2">
      <c r="C2219" t="s">
        <v>4803</v>
      </c>
      <c r="E2219" t="s">
        <v>1908</v>
      </c>
      <c r="F2219" t="s">
        <v>1909</v>
      </c>
      <c r="G2219" t="s">
        <v>1910</v>
      </c>
      <c r="J2219" t="s">
        <v>4708</v>
      </c>
      <c r="L2219" t="s">
        <v>4667</v>
      </c>
      <c r="M2219" t="s">
        <v>3984</v>
      </c>
      <c r="N2219" t="s">
        <v>4668</v>
      </c>
      <c r="O2219" t="s">
        <v>98</v>
      </c>
      <c r="P2219" t="s">
        <v>4804</v>
      </c>
      <c r="Q2219">
        <v>28</v>
      </c>
      <c r="S2219" s="3">
        <v>63082.416666666664</v>
      </c>
      <c r="W2219" s="3">
        <v>1396.2139423076924</v>
      </c>
      <c r="X2219" s="3">
        <v>806.70138888888891</v>
      </c>
      <c r="Y2219" s="22">
        <v>145.20625000000001</v>
      </c>
      <c r="Z2219" s="32">
        <v>75</v>
      </c>
      <c r="AB2219" s="3">
        <v>0</v>
      </c>
      <c r="AC2219" s="3">
        <v>4460.3751415326506</v>
      </c>
      <c r="AD2219" s="3">
        <f t="shared" si="458"/>
        <v>69965.913389395908</v>
      </c>
      <c r="AE2219" s="3">
        <v>4154.166666666667</v>
      </c>
      <c r="AG2219" s="3">
        <f t="shared" si="459"/>
        <v>74120.080056062579</v>
      </c>
      <c r="AJ2219" s="3">
        <v>4671.4236268028844</v>
      </c>
      <c r="AK2219" t="s">
        <v>166</v>
      </c>
      <c r="AL2219" t="s">
        <v>165</v>
      </c>
      <c r="AM2219">
        <v>0.05</v>
      </c>
      <c r="AN2219" s="3">
        <f t="shared" si="460"/>
        <v>78791.50368286547</v>
      </c>
      <c r="AO2219" s="3">
        <v>3939.5751841432739</v>
      </c>
      <c r="AP2219" s="3">
        <v>29700</v>
      </c>
      <c r="AQ2219" s="3">
        <v>1485</v>
      </c>
      <c r="AR2219" s="3">
        <f t="shared" si="461"/>
        <v>113916.07886700875</v>
      </c>
      <c r="AS2219" s="24">
        <f t="shared" si="457"/>
        <v>108491.50368286547</v>
      </c>
      <c r="AT2219" t="s">
        <v>225</v>
      </c>
      <c r="AU2219" t="s">
        <v>225</v>
      </c>
      <c r="AV2219" t="s">
        <v>156</v>
      </c>
      <c r="AW2219" t="s">
        <v>4887</v>
      </c>
      <c r="BE2219">
        <v>1</v>
      </c>
    </row>
    <row r="2220" spans="2:57" x14ac:dyDescent="0.2">
      <c r="C2220" t="s">
        <v>4803</v>
      </c>
      <c r="E2220" t="s">
        <v>1911</v>
      </c>
      <c r="F2220" t="s">
        <v>1912</v>
      </c>
      <c r="G2220" t="s">
        <v>1913</v>
      </c>
      <c r="J2220" t="s">
        <v>4778</v>
      </c>
      <c r="L2220" t="s">
        <v>4667</v>
      </c>
      <c r="M2220" t="s">
        <v>3984</v>
      </c>
      <c r="N2220" t="s">
        <v>4668</v>
      </c>
      <c r="O2220" t="s">
        <v>98</v>
      </c>
      <c r="P2220" t="s">
        <v>4804</v>
      </c>
      <c r="Q2220">
        <v>28</v>
      </c>
      <c r="S2220" s="3">
        <v>45532.25</v>
      </c>
      <c r="W2220" s="3">
        <v>1010.1442307692306</v>
      </c>
      <c r="X2220" s="3">
        <v>583.63888888888891</v>
      </c>
      <c r="Y2220" s="22">
        <v>105.05500000000001</v>
      </c>
      <c r="Z2220" s="32">
        <v>75</v>
      </c>
      <c r="AB2220" s="3">
        <v>0</v>
      </c>
      <c r="AC2220" s="3">
        <v>4460.3751415326506</v>
      </c>
      <c r="AD2220" s="3">
        <f t="shared" si="458"/>
        <v>51766.463261190773</v>
      </c>
      <c r="AE2220" s="3">
        <v>4154.166666666667</v>
      </c>
      <c r="AG2220" s="3">
        <f t="shared" si="459"/>
        <v>55920.629927857437</v>
      </c>
      <c r="AM2220">
        <v>0.05</v>
      </c>
      <c r="AN2220" s="3">
        <f t="shared" si="460"/>
        <v>55920.629927857437</v>
      </c>
      <c r="AO2220" s="3">
        <v>2796.0314963928722</v>
      </c>
      <c r="AP2220" s="3">
        <v>29700</v>
      </c>
      <c r="AQ2220" s="3">
        <v>1485</v>
      </c>
      <c r="AR2220" s="3">
        <f t="shared" si="461"/>
        <v>89901.661424250313</v>
      </c>
      <c r="AS2220" s="24">
        <f t="shared" si="457"/>
        <v>85620.62992785743</v>
      </c>
      <c r="AT2220" t="s">
        <v>134</v>
      </c>
      <c r="AU2220" t="s">
        <v>134</v>
      </c>
      <c r="AV2220" t="s">
        <v>135</v>
      </c>
      <c r="AW2220">
        <v>38542</v>
      </c>
      <c r="BE2220">
        <v>1</v>
      </c>
    </row>
    <row r="2221" spans="2:57" x14ac:dyDescent="0.2">
      <c r="B2221">
        <f>+COUNTIF(F2221:F5379,F2221)</f>
        <v>1</v>
      </c>
      <c r="C2221" t="s">
        <v>4803</v>
      </c>
      <c r="E2221" t="s">
        <v>1914</v>
      </c>
      <c r="F2221" t="s">
        <v>1915</v>
      </c>
      <c r="G2221" t="s">
        <v>1916</v>
      </c>
      <c r="J2221" t="s">
        <v>4778</v>
      </c>
      <c r="L2221" t="s">
        <v>4667</v>
      </c>
      <c r="M2221" t="s">
        <v>3984</v>
      </c>
      <c r="N2221" t="s">
        <v>4668</v>
      </c>
      <c r="O2221" t="s">
        <v>98</v>
      </c>
      <c r="P2221" t="s">
        <v>4804</v>
      </c>
      <c r="Q2221">
        <v>28</v>
      </c>
      <c r="S2221" s="3">
        <v>42965.333333333336</v>
      </c>
      <c r="W2221" s="3">
        <v>1010.2403846153846</v>
      </c>
      <c r="X2221" s="3">
        <v>583.69444444444457</v>
      </c>
      <c r="Y2221" s="22">
        <v>105.065</v>
      </c>
      <c r="Z2221" s="32">
        <v>75</v>
      </c>
      <c r="AB2221" s="3">
        <v>0</v>
      </c>
      <c r="AC2221" s="3">
        <v>4460.3751415326506</v>
      </c>
      <c r="AD2221" s="3">
        <f t="shared" si="458"/>
        <v>49199.708303925814</v>
      </c>
      <c r="AE2221" s="3">
        <v>4154.166666666667</v>
      </c>
      <c r="AG2221" s="3">
        <f t="shared" si="459"/>
        <v>53353.874970592478</v>
      </c>
      <c r="AM2221">
        <v>0.05</v>
      </c>
      <c r="AN2221" s="3">
        <f t="shared" si="460"/>
        <v>53353.874970592478</v>
      </c>
      <c r="AO2221" s="3">
        <v>2667.6937485296239</v>
      </c>
      <c r="AP2221" s="3">
        <v>29700</v>
      </c>
      <c r="AQ2221" s="3">
        <v>1485</v>
      </c>
      <c r="AR2221" s="3">
        <f t="shared" si="461"/>
        <v>87206.568719122093</v>
      </c>
      <c r="AS2221" s="24">
        <f t="shared" si="457"/>
        <v>83053.874970592471</v>
      </c>
      <c r="AT2221" t="s">
        <v>141</v>
      </c>
      <c r="AU2221" t="s">
        <v>141</v>
      </c>
      <c r="AV2221" t="s">
        <v>142</v>
      </c>
      <c r="AW2221">
        <v>5436</v>
      </c>
      <c r="BE2221">
        <v>1</v>
      </c>
    </row>
    <row r="2222" spans="2:57" x14ac:dyDescent="0.2">
      <c r="C2222" t="s">
        <v>4803</v>
      </c>
      <c r="E2222" t="s">
        <v>1917</v>
      </c>
      <c r="F2222" t="s">
        <v>1918</v>
      </c>
      <c r="G2222" t="s">
        <v>1919</v>
      </c>
      <c r="J2222" t="s">
        <v>4708</v>
      </c>
      <c r="L2222" t="s">
        <v>4667</v>
      </c>
      <c r="M2222" t="s">
        <v>3984</v>
      </c>
      <c r="N2222" t="s">
        <v>4668</v>
      </c>
      <c r="O2222" t="s">
        <v>98</v>
      </c>
      <c r="P2222" t="s">
        <v>4804</v>
      </c>
      <c r="Q2222">
        <v>28</v>
      </c>
      <c r="S2222" s="3">
        <v>53014.5</v>
      </c>
      <c r="W2222" s="3">
        <v>1274.3870192307693</v>
      </c>
      <c r="X2222" s="3">
        <v>736.3125</v>
      </c>
      <c r="Y2222" s="22">
        <v>132.53625</v>
      </c>
      <c r="Z2222" s="32">
        <v>75</v>
      </c>
      <c r="AB2222" s="3">
        <v>4097.8723842003965</v>
      </c>
      <c r="AC2222" s="3">
        <v>4460.3751415326506</v>
      </c>
      <c r="AD2222" s="3">
        <f t="shared" si="458"/>
        <v>63790.983294963808</v>
      </c>
      <c r="AE2222" s="3">
        <v>4154.166666666667</v>
      </c>
      <c r="AG2222" s="3">
        <f t="shared" si="459"/>
        <v>67945.149961630479</v>
      </c>
      <c r="AJ2222" s="3">
        <v>4671.4236268028844</v>
      </c>
      <c r="AK2222" t="s">
        <v>166</v>
      </c>
      <c r="AL2222" t="s">
        <v>165</v>
      </c>
      <c r="AM2222">
        <v>0.05</v>
      </c>
      <c r="AN2222" s="3">
        <f t="shared" si="460"/>
        <v>72616.57358843337</v>
      </c>
      <c r="AO2222" s="3">
        <v>3630.8286794216688</v>
      </c>
      <c r="AP2222" s="3">
        <v>29700</v>
      </c>
      <c r="AQ2222" s="3">
        <v>1485</v>
      </c>
      <c r="AR2222" s="3">
        <f t="shared" si="461"/>
        <v>107432.40226785504</v>
      </c>
      <c r="AS2222" s="24">
        <f t="shared" si="457"/>
        <v>102316.57358843337</v>
      </c>
      <c r="AT2222" t="s">
        <v>225</v>
      </c>
      <c r="AU2222" t="s">
        <v>225</v>
      </c>
      <c r="AV2222" t="s">
        <v>156</v>
      </c>
      <c r="AW2222" t="s">
        <v>4825</v>
      </c>
      <c r="BE2222">
        <v>1</v>
      </c>
    </row>
    <row r="2223" spans="2:57" x14ac:dyDescent="0.2">
      <c r="C2223" t="s">
        <v>4803</v>
      </c>
      <c r="E2223" t="s">
        <v>1920</v>
      </c>
      <c r="F2223" t="s">
        <v>1921</v>
      </c>
      <c r="G2223" t="s">
        <v>1922</v>
      </c>
      <c r="J2223" t="s">
        <v>4778</v>
      </c>
      <c r="L2223" t="s">
        <v>4667</v>
      </c>
      <c r="M2223" t="s">
        <v>3984</v>
      </c>
      <c r="N2223" t="s">
        <v>4668</v>
      </c>
      <c r="O2223" t="s">
        <v>98</v>
      </c>
      <c r="P2223" t="s">
        <v>4804</v>
      </c>
      <c r="Q2223">
        <v>28</v>
      </c>
      <c r="S2223" s="3">
        <v>46042.416666666664</v>
      </c>
      <c r="W2223" s="3">
        <v>1010.1442307692306</v>
      </c>
      <c r="X2223" s="3">
        <v>583.63888888888891</v>
      </c>
      <c r="Y2223" s="22">
        <v>105.05500000000001</v>
      </c>
      <c r="Z2223" s="32">
        <v>75</v>
      </c>
      <c r="AB2223" s="3">
        <v>3946.2511059849817</v>
      </c>
      <c r="AC2223" s="3">
        <v>4460.3751415326506</v>
      </c>
      <c r="AD2223" s="3">
        <f t="shared" si="458"/>
        <v>56222.881033842415</v>
      </c>
      <c r="AE2223" s="3">
        <v>4154.166666666667</v>
      </c>
      <c r="AG2223" s="3">
        <f t="shared" si="459"/>
        <v>60377.04770050908</v>
      </c>
      <c r="AM2223">
        <v>0.05</v>
      </c>
      <c r="AN2223" s="3">
        <f t="shared" si="460"/>
        <v>60377.04770050908</v>
      </c>
      <c r="AO2223" s="3">
        <v>3018.8523850254542</v>
      </c>
      <c r="AP2223" s="3">
        <v>29700</v>
      </c>
      <c r="AQ2223" s="3">
        <v>1485</v>
      </c>
      <c r="AR2223" s="3">
        <f t="shared" si="461"/>
        <v>94580.900085534537</v>
      </c>
      <c r="AS2223" s="24">
        <f t="shared" si="457"/>
        <v>90077.04770050908</v>
      </c>
      <c r="AT2223" t="s">
        <v>134</v>
      </c>
      <c r="AU2223" t="s">
        <v>134</v>
      </c>
      <c r="AV2223" t="s">
        <v>135</v>
      </c>
      <c r="AW2223">
        <v>35885</v>
      </c>
      <c r="BE2223">
        <v>1</v>
      </c>
    </row>
    <row r="2224" spans="2:57" x14ac:dyDescent="0.2">
      <c r="C2224" t="s">
        <v>4803</v>
      </c>
      <c r="E2224" t="s">
        <v>1923</v>
      </c>
      <c r="F2224" t="s">
        <v>1924</v>
      </c>
      <c r="G2224" t="s">
        <v>1925</v>
      </c>
      <c r="J2224" t="s">
        <v>4708</v>
      </c>
      <c r="L2224" t="s">
        <v>4703</v>
      </c>
      <c r="M2224" t="s">
        <v>293</v>
      </c>
      <c r="N2224" t="s">
        <v>4668</v>
      </c>
      <c r="O2224" t="s">
        <v>98</v>
      </c>
      <c r="P2224" t="s">
        <v>4804</v>
      </c>
      <c r="Q2224">
        <v>28</v>
      </c>
      <c r="S2224" s="3">
        <v>86917.916666666672</v>
      </c>
      <c r="W2224" s="3">
        <v>1969.1826923076924</v>
      </c>
      <c r="X2224" s="3">
        <v>1137.75</v>
      </c>
      <c r="Y2224" s="22">
        <v>204.79500000000002</v>
      </c>
      <c r="Z2224" s="32">
        <v>75</v>
      </c>
      <c r="AB2224" s="3">
        <v>0</v>
      </c>
      <c r="AC2224" s="3">
        <v>4460.3751415326506</v>
      </c>
      <c r="AD2224" s="3">
        <f t="shared" si="458"/>
        <v>94765.019500507013</v>
      </c>
      <c r="AE2224" s="3">
        <v>5687.5</v>
      </c>
      <c r="AG2224" s="3">
        <f t="shared" si="459"/>
        <v>100452.51950050701</v>
      </c>
      <c r="AJ2224" s="3">
        <v>6107.1873780099913</v>
      </c>
      <c r="AK2224" t="s">
        <v>266</v>
      </c>
      <c r="AL2224" t="s">
        <v>267</v>
      </c>
      <c r="AM2224">
        <v>8.5000000000000006E-2</v>
      </c>
      <c r="AN2224" s="3">
        <f t="shared" si="460"/>
        <v>106559.706878517</v>
      </c>
      <c r="AO2224" s="3">
        <v>9057.5750846739447</v>
      </c>
      <c r="AP2224" s="3">
        <v>29700</v>
      </c>
      <c r="AQ2224" s="3">
        <v>2524.5</v>
      </c>
      <c r="AR2224" s="3">
        <f t="shared" si="461"/>
        <v>147841.78196319094</v>
      </c>
      <c r="AS2224" s="24">
        <f t="shared" si="457"/>
        <v>136259.706878517</v>
      </c>
      <c r="AT2224" t="s">
        <v>134</v>
      </c>
      <c r="AU2224" t="s">
        <v>134</v>
      </c>
      <c r="AV2224" t="s">
        <v>135</v>
      </c>
      <c r="AW2224">
        <v>90023</v>
      </c>
      <c r="BE2224">
        <v>1</v>
      </c>
    </row>
    <row r="2225" spans="2:57" x14ac:dyDescent="0.2">
      <c r="C2225" t="s">
        <v>4803</v>
      </c>
      <c r="E2225" t="s">
        <v>1926</v>
      </c>
      <c r="F2225" t="s">
        <v>1927</v>
      </c>
      <c r="G2225" t="s">
        <v>1928</v>
      </c>
      <c r="J2225" t="s">
        <v>4697</v>
      </c>
      <c r="L2225" t="s">
        <v>4703</v>
      </c>
      <c r="M2225" t="s">
        <v>293</v>
      </c>
      <c r="N2225" t="s">
        <v>4668</v>
      </c>
      <c r="O2225" t="s">
        <v>98</v>
      </c>
      <c r="P2225" t="s">
        <v>4804</v>
      </c>
      <c r="Q2225">
        <v>28</v>
      </c>
      <c r="S2225" s="3">
        <v>133338.66666666666</v>
      </c>
      <c r="W2225" s="3">
        <v>3085.0641025641021</v>
      </c>
      <c r="X2225" s="3">
        <v>1782.4814814814815</v>
      </c>
      <c r="Y2225" s="22">
        <v>320.84666666666669</v>
      </c>
      <c r="Z2225" s="32">
        <v>75</v>
      </c>
      <c r="AB2225" s="3">
        <v>13148.023544706972</v>
      </c>
      <c r="AC2225" s="3">
        <v>4460.3751415326506</v>
      </c>
      <c r="AD2225" s="3">
        <f t="shared" si="458"/>
        <v>156210.45760361853</v>
      </c>
      <c r="AE2225" s="3">
        <v>5687.5</v>
      </c>
      <c r="AG2225" s="3">
        <f t="shared" si="459"/>
        <v>161897.95760361853</v>
      </c>
      <c r="AJ2225" s="3">
        <v>6263.2559860715419</v>
      </c>
      <c r="AK2225" t="s">
        <v>229</v>
      </c>
      <c r="AL2225" t="s">
        <v>230</v>
      </c>
      <c r="AM2225">
        <v>8.5000000000000006E-2</v>
      </c>
      <c r="AN2225" s="3">
        <f t="shared" si="460"/>
        <v>168161.21358969007</v>
      </c>
      <c r="AO2225" s="3">
        <v>14293.70315512366</v>
      </c>
      <c r="AP2225" s="3">
        <v>29700</v>
      </c>
      <c r="AQ2225" s="3">
        <v>2524.5</v>
      </c>
      <c r="AR2225" s="3">
        <f t="shared" si="461"/>
        <v>214679.41674481373</v>
      </c>
      <c r="AS2225" s="24">
        <f t="shared" si="457"/>
        <v>197861.21358969007</v>
      </c>
      <c r="AT2225" t="s">
        <v>134</v>
      </c>
      <c r="AU2225" t="s">
        <v>134</v>
      </c>
      <c r="AV2225" t="s">
        <v>135</v>
      </c>
      <c r="AW2225">
        <v>90264</v>
      </c>
      <c r="BE2225">
        <v>1</v>
      </c>
    </row>
    <row r="2226" spans="2:57" x14ac:dyDescent="0.2">
      <c r="C2226" t="s">
        <v>4803</v>
      </c>
      <c r="E2226" t="s">
        <v>1929</v>
      </c>
      <c r="F2226" t="s">
        <v>1930</v>
      </c>
      <c r="G2226" t="s">
        <v>1931</v>
      </c>
      <c r="J2226" t="s">
        <v>4708</v>
      </c>
      <c r="L2226" t="s">
        <v>4703</v>
      </c>
      <c r="M2226" t="s">
        <v>293</v>
      </c>
      <c r="N2226" t="s">
        <v>4668</v>
      </c>
      <c r="O2226" t="s">
        <v>98</v>
      </c>
      <c r="P2226" t="s">
        <v>4804</v>
      </c>
      <c r="Q2226">
        <v>28</v>
      </c>
      <c r="S2226" s="3">
        <v>76965.666666666672</v>
      </c>
      <c r="W2226" s="3">
        <v>1729.9439102564102</v>
      </c>
      <c r="X2226" s="3">
        <v>999.52314814814827</v>
      </c>
      <c r="Y2226" s="22">
        <v>179.91416666666669</v>
      </c>
      <c r="Z2226" s="32">
        <v>75</v>
      </c>
      <c r="AB2226" s="3">
        <v>0</v>
      </c>
      <c r="AC2226" s="3">
        <v>4460.3751415326506</v>
      </c>
      <c r="AD2226" s="3">
        <f t="shared" si="458"/>
        <v>84410.423033270548</v>
      </c>
      <c r="AE2226" s="3">
        <v>5687.5</v>
      </c>
      <c r="AG2226" s="3">
        <f t="shared" si="459"/>
        <v>90097.923033270548</v>
      </c>
      <c r="AJ2226" s="3">
        <v>4292.2455565959208</v>
      </c>
      <c r="AK2226" t="s">
        <v>289</v>
      </c>
      <c r="AL2226" t="s">
        <v>290</v>
      </c>
      <c r="AM2226">
        <v>8.5000000000000006E-2</v>
      </c>
      <c r="AN2226" s="3">
        <f t="shared" si="460"/>
        <v>94390.168589866473</v>
      </c>
      <c r="AO2226" s="3">
        <v>8023.1643301386512</v>
      </c>
      <c r="AP2226" s="3">
        <v>29700</v>
      </c>
      <c r="AQ2226" s="3">
        <v>2524.5</v>
      </c>
      <c r="AR2226" s="3">
        <f t="shared" si="461"/>
        <v>134637.83292000514</v>
      </c>
      <c r="AS2226" s="24">
        <f t="shared" si="457"/>
        <v>124090.16858986647</v>
      </c>
      <c r="AT2226" t="s">
        <v>134</v>
      </c>
      <c r="AU2226" t="s">
        <v>134</v>
      </c>
      <c r="AV2226" t="s">
        <v>135</v>
      </c>
      <c r="AW2226">
        <v>89158</v>
      </c>
      <c r="BE2226">
        <v>1</v>
      </c>
    </row>
    <row r="2227" spans="2:57" x14ac:dyDescent="0.2">
      <c r="C2227" t="s">
        <v>4803</v>
      </c>
      <c r="E2227" t="s">
        <v>1932</v>
      </c>
      <c r="F2227" t="s">
        <v>1933</v>
      </c>
      <c r="G2227" t="s">
        <v>1934</v>
      </c>
      <c r="J2227" t="s">
        <v>4697</v>
      </c>
      <c r="L2227" t="s">
        <v>4703</v>
      </c>
      <c r="M2227" t="s">
        <v>293</v>
      </c>
      <c r="N2227" t="s">
        <v>4668</v>
      </c>
      <c r="O2227" t="s">
        <v>98</v>
      </c>
      <c r="P2227" t="s">
        <v>4804</v>
      </c>
      <c r="Q2227">
        <v>28</v>
      </c>
      <c r="S2227" s="3">
        <v>145130</v>
      </c>
      <c r="W2227" s="3">
        <v>3368.5096153846152</v>
      </c>
      <c r="X2227" s="3">
        <v>1946.25</v>
      </c>
      <c r="Y2227" s="22">
        <v>350.32499999999999</v>
      </c>
      <c r="Z2227" s="32">
        <v>75</v>
      </c>
      <c r="AB2227" s="3">
        <v>0</v>
      </c>
      <c r="AC2227" s="3">
        <v>4460.3751415326506</v>
      </c>
      <c r="AD2227" s="3">
        <f t="shared" si="458"/>
        <v>155330.45975691729</v>
      </c>
      <c r="AE2227" s="3">
        <v>5687.5</v>
      </c>
      <c r="AG2227" s="3">
        <f t="shared" si="459"/>
        <v>161017.95975691729</v>
      </c>
      <c r="AJ2227" s="3">
        <v>4292.2455565959208</v>
      </c>
      <c r="AK2227" t="s">
        <v>289</v>
      </c>
      <c r="AL2227" t="s">
        <v>290</v>
      </c>
      <c r="AM2227">
        <v>8.5000000000000006E-2</v>
      </c>
      <c r="AN2227" s="3">
        <f t="shared" si="460"/>
        <v>165310.2053135132</v>
      </c>
      <c r="AO2227" s="3">
        <v>14051.367451648623</v>
      </c>
      <c r="AP2227" s="3">
        <v>29700</v>
      </c>
      <c r="AQ2227" s="3">
        <v>2524.5</v>
      </c>
      <c r="AR2227" s="3">
        <f t="shared" si="461"/>
        <v>211586.07276516184</v>
      </c>
      <c r="AS2227" s="24">
        <f t="shared" si="457"/>
        <v>195010.2053135132</v>
      </c>
      <c r="AT2227" t="s">
        <v>134</v>
      </c>
      <c r="AU2227" t="s">
        <v>134</v>
      </c>
      <c r="AV2227" t="s">
        <v>135</v>
      </c>
      <c r="AW2227">
        <v>35802</v>
      </c>
      <c r="BE2227">
        <v>1</v>
      </c>
    </row>
    <row r="2228" spans="2:57" x14ac:dyDescent="0.2">
      <c r="C2228" t="s">
        <v>4803</v>
      </c>
      <c r="E2228" t="s">
        <v>1935</v>
      </c>
      <c r="F2228" t="s">
        <v>1936</v>
      </c>
      <c r="G2228" t="s">
        <v>1937</v>
      </c>
      <c r="J2228" t="s">
        <v>4708</v>
      </c>
      <c r="L2228" t="s">
        <v>4703</v>
      </c>
      <c r="M2228" t="s">
        <v>293</v>
      </c>
      <c r="N2228" t="s">
        <v>4668</v>
      </c>
      <c r="O2228" t="s">
        <v>98</v>
      </c>
      <c r="P2228" t="s">
        <v>4804</v>
      </c>
      <c r="Q2228">
        <v>28</v>
      </c>
      <c r="S2228" s="3">
        <v>81155.75</v>
      </c>
      <c r="W2228" s="3">
        <v>1830.6690705128203</v>
      </c>
      <c r="X2228" s="3">
        <v>1057.7199074074074</v>
      </c>
      <c r="Y2228" s="22">
        <v>190.38958333333332</v>
      </c>
      <c r="Z2228" s="32">
        <v>75</v>
      </c>
      <c r="AB2228" s="3">
        <v>0</v>
      </c>
      <c r="AC2228" s="3">
        <v>4460.3751415326506</v>
      </c>
      <c r="AD2228" s="3">
        <f t="shared" si="458"/>
        <v>88769.903702786207</v>
      </c>
      <c r="AE2228" s="3">
        <v>5687.5</v>
      </c>
      <c r="AG2228" s="3">
        <f t="shared" si="459"/>
        <v>94457.403702786207</v>
      </c>
      <c r="AJ2228" s="3">
        <v>4292.2455565959208</v>
      </c>
      <c r="AK2228" t="s">
        <v>289</v>
      </c>
      <c r="AL2228" t="s">
        <v>290</v>
      </c>
      <c r="AM2228">
        <v>8.5000000000000006E-2</v>
      </c>
      <c r="AN2228" s="3">
        <f t="shared" si="460"/>
        <v>98749.649259382131</v>
      </c>
      <c r="AO2228" s="3">
        <v>8393.7201870474819</v>
      </c>
      <c r="AP2228" s="3">
        <v>29700</v>
      </c>
      <c r="AQ2228" s="3">
        <v>2524.5</v>
      </c>
      <c r="AR2228" s="3">
        <f t="shared" si="461"/>
        <v>139367.8694464296</v>
      </c>
      <c r="AS2228" s="24">
        <f t="shared" si="457"/>
        <v>128449.64925938213</v>
      </c>
      <c r="AT2228" t="s">
        <v>134</v>
      </c>
      <c r="AU2228" t="s">
        <v>134</v>
      </c>
      <c r="AV2228" t="s">
        <v>135</v>
      </c>
      <c r="AW2228">
        <v>35802</v>
      </c>
      <c r="BE2228">
        <v>1</v>
      </c>
    </row>
    <row r="2229" spans="2:57" x14ac:dyDescent="0.2">
      <c r="C2229" t="s">
        <v>4803</v>
      </c>
      <c r="E2229" t="s">
        <v>1938</v>
      </c>
      <c r="F2229" t="s">
        <v>1939</v>
      </c>
      <c r="G2229" t="s">
        <v>1940</v>
      </c>
      <c r="J2229" t="s">
        <v>4678</v>
      </c>
      <c r="L2229" t="s">
        <v>4691</v>
      </c>
      <c r="M2229" t="s">
        <v>4444</v>
      </c>
      <c r="N2229" t="s">
        <v>4668</v>
      </c>
      <c r="O2229" t="s">
        <v>98</v>
      </c>
      <c r="P2229" t="s">
        <v>4804</v>
      </c>
      <c r="Q2229">
        <v>28</v>
      </c>
      <c r="S2229" s="3">
        <v>163846.5</v>
      </c>
      <c r="W2229" s="3">
        <v>3938.6177884615386</v>
      </c>
      <c r="X2229" s="3">
        <v>2275.6458333333335</v>
      </c>
      <c r="Y2229" s="22">
        <v>409.61625000000004</v>
      </c>
      <c r="Z2229" s="32">
        <v>75</v>
      </c>
      <c r="AB2229" s="3">
        <v>0</v>
      </c>
      <c r="AC2229" s="3">
        <v>4460.3751415326506</v>
      </c>
      <c r="AD2229" s="3">
        <f t="shared" si="458"/>
        <v>175005.75501332752</v>
      </c>
      <c r="AE2229" s="3">
        <v>7046.666666666667</v>
      </c>
      <c r="AG2229" s="3">
        <f t="shared" si="459"/>
        <v>182052.42167999418</v>
      </c>
      <c r="AM2229">
        <v>0.1</v>
      </c>
      <c r="AN2229" s="3">
        <f t="shared" si="460"/>
        <v>182052.42167999418</v>
      </c>
      <c r="AO2229" s="3">
        <v>18205.242167999419</v>
      </c>
      <c r="AP2229" s="3">
        <v>29700</v>
      </c>
      <c r="AQ2229" s="3">
        <v>2970</v>
      </c>
      <c r="AR2229" s="3">
        <f t="shared" si="461"/>
        <v>232927.66384799359</v>
      </c>
      <c r="AS2229" s="24">
        <f t="shared" si="457"/>
        <v>211752.42167999418</v>
      </c>
      <c r="AT2229" t="s">
        <v>134</v>
      </c>
      <c r="AU2229" t="s">
        <v>134</v>
      </c>
      <c r="AV2229" t="s">
        <v>135</v>
      </c>
      <c r="AW2229">
        <v>37208</v>
      </c>
      <c r="BE2229">
        <v>1</v>
      </c>
    </row>
    <row r="2230" spans="2:57" x14ac:dyDescent="0.2">
      <c r="C2230" t="s">
        <v>4803</v>
      </c>
      <c r="E2230" t="s">
        <v>1941</v>
      </c>
      <c r="F2230" t="s">
        <v>1942</v>
      </c>
      <c r="G2230" t="s">
        <v>1943</v>
      </c>
      <c r="J2230" t="s">
        <v>4708</v>
      </c>
      <c r="L2230" t="s">
        <v>4703</v>
      </c>
      <c r="M2230" t="s">
        <v>293</v>
      </c>
      <c r="N2230" t="s">
        <v>4668</v>
      </c>
      <c r="O2230" t="s">
        <v>98</v>
      </c>
      <c r="P2230" t="s">
        <v>4804</v>
      </c>
      <c r="Q2230">
        <v>28</v>
      </c>
      <c r="S2230" s="3">
        <v>80703.083333333328</v>
      </c>
      <c r="W2230" s="3">
        <v>1819.7876602564102</v>
      </c>
      <c r="X2230" s="3">
        <v>1051.4328703703704</v>
      </c>
      <c r="Y2230" s="22">
        <v>189.25791666666669</v>
      </c>
      <c r="Z2230" s="32">
        <v>75</v>
      </c>
      <c r="AB2230" s="3">
        <v>4097.8723842003965</v>
      </c>
      <c r="AC2230" s="3">
        <v>4460.3751415326506</v>
      </c>
      <c r="AD2230" s="3">
        <f t="shared" si="458"/>
        <v>92396.809306359821</v>
      </c>
      <c r="AE2230" s="3">
        <v>5687.5</v>
      </c>
      <c r="AG2230" s="3">
        <f t="shared" si="459"/>
        <v>98084.309306359821</v>
      </c>
      <c r="AJ2230" s="3">
        <v>6107.1873780099913</v>
      </c>
      <c r="AK2230" t="s">
        <v>266</v>
      </c>
      <c r="AL2230" t="s">
        <v>267</v>
      </c>
      <c r="AM2230">
        <v>8.5000000000000006E-2</v>
      </c>
      <c r="AN2230" s="3">
        <f t="shared" si="460"/>
        <v>104191.49668436981</v>
      </c>
      <c r="AO2230" s="3">
        <v>8856.2772181714336</v>
      </c>
      <c r="AP2230" s="3">
        <v>29700</v>
      </c>
      <c r="AQ2230" s="3">
        <v>2524.5</v>
      </c>
      <c r="AR2230" s="3">
        <f t="shared" si="461"/>
        <v>145272.27390254126</v>
      </c>
      <c r="AS2230" s="24">
        <f t="shared" si="457"/>
        <v>133891.49668436981</v>
      </c>
      <c r="AT2230" t="s">
        <v>134</v>
      </c>
      <c r="AU2230" t="s">
        <v>134</v>
      </c>
      <c r="AV2230" t="s">
        <v>135</v>
      </c>
      <c r="AW2230">
        <v>90373</v>
      </c>
      <c r="BE2230">
        <v>1</v>
      </c>
    </row>
    <row r="2231" spans="2:57" x14ac:dyDescent="0.2">
      <c r="C2231" t="s">
        <v>4803</v>
      </c>
      <c r="E2231" t="s">
        <v>1944</v>
      </c>
      <c r="F2231" t="s">
        <v>1945</v>
      </c>
      <c r="G2231" t="s">
        <v>1946</v>
      </c>
      <c r="J2231" t="s">
        <v>4697</v>
      </c>
      <c r="L2231" t="s">
        <v>4691</v>
      </c>
      <c r="M2231" t="s">
        <v>4444</v>
      </c>
      <c r="N2231" t="s">
        <v>4668</v>
      </c>
      <c r="O2231" t="s">
        <v>98</v>
      </c>
      <c r="P2231" t="s">
        <v>4804</v>
      </c>
      <c r="Q2231">
        <v>28</v>
      </c>
      <c r="S2231" s="3">
        <v>135094</v>
      </c>
      <c r="W2231" s="3">
        <v>3247.4519230769233</v>
      </c>
      <c r="X2231" s="3">
        <v>1876.3055555555557</v>
      </c>
      <c r="Y2231" s="22">
        <v>337.73500000000001</v>
      </c>
      <c r="Z2231" s="32">
        <v>75</v>
      </c>
      <c r="AB2231" s="3">
        <v>0</v>
      </c>
      <c r="AC2231" s="3">
        <v>4460.3751415326506</v>
      </c>
      <c r="AD2231" s="3">
        <f t="shared" si="458"/>
        <v>145090.86762016514</v>
      </c>
      <c r="AE2231" s="3">
        <v>7046.666666666667</v>
      </c>
      <c r="AG2231" s="3">
        <f t="shared" si="459"/>
        <v>152137.5342868318</v>
      </c>
      <c r="AJ2231" s="3">
        <v>7875.5933865769939</v>
      </c>
      <c r="AK2231" t="s">
        <v>433</v>
      </c>
      <c r="AL2231" t="s">
        <v>434</v>
      </c>
      <c r="AM2231">
        <v>0.1</v>
      </c>
      <c r="AN2231" s="3">
        <f t="shared" si="460"/>
        <v>160013.1276734088</v>
      </c>
      <c r="AO2231" s="3">
        <v>16001.312767340882</v>
      </c>
      <c r="AP2231" s="3">
        <v>29700</v>
      </c>
      <c r="AQ2231" s="3">
        <v>2970</v>
      </c>
      <c r="AR2231" s="3">
        <f t="shared" si="461"/>
        <v>208684.44044074969</v>
      </c>
      <c r="AS2231" s="24">
        <f t="shared" si="457"/>
        <v>189713.1276734088</v>
      </c>
      <c r="AT2231" t="s">
        <v>134</v>
      </c>
      <c r="AU2231" t="s">
        <v>134</v>
      </c>
      <c r="AV2231" t="s">
        <v>135</v>
      </c>
      <c r="AW2231">
        <v>90324</v>
      </c>
      <c r="BE2231">
        <v>1</v>
      </c>
    </row>
    <row r="2232" spans="2:57" x14ac:dyDescent="0.2">
      <c r="C2232" t="s">
        <v>4803</v>
      </c>
      <c r="E2232" t="s">
        <v>1947</v>
      </c>
      <c r="F2232" t="s">
        <v>1948</v>
      </c>
      <c r="G2232" t="s">
        <v>1949</v>
      </c>
      <c r="J2232" t="s">
        <v>4678</v>
      </c>
      <c r="L2232" t="s">
        <v>4691</v>
      </c>
      <c r="M2232" t="s">
        <v>4444</v>
      </c>
      <c r="N2232" t="s">
        <v>4668</v>
      </c>
      <c r="O2232" t="s">
        <v>98</v>
      </c>
      <c r="P2232" t="s">
        <v>4804</v>
      </c>
      <c r="Q2232">
        <v>28</v>
      </c>
      <c r="S2232" s="3">
        <v>194222.66666666666</v>
      </c>
      <c r="W2232" s="3">
        <v>4668.8141025641025</v>
      </c>
      <c r="X2232" s="3">
        <v>2697.537037037037</v>
      </c>
      <c r="Y2232" s="22">
        <v>485.55666666666667</v>
      </c>
      <c r="Z2232" s="32">
        <v>75</v>
      </c>
      <c r="AB2232" s="3">
        <v>17415.957632851685</v>
      </c>
      <c r="AC2232" s="3">
        <v>4460.3751415326506</v>
      </c>
      <c r="AD2232" s="3">
        <f t="shared" si="458"/>
        <v>224025.9072473188</v>
      </c>
      <c r="AE2232" s="3">
        <v>7046.666666666667</v>
      </c>
      <c r="AG2232" s="3">
        <f t="shared" si="459"/>
        <v>231072.57391398546</v>
      </c>
      <c r="AJ2232" s="3">
        <v>18123.592035816033</v>
      </c>
      <c r="AK2232" t="s">
        <v>538</v>
      </c>
      <c r="AL2232" t="s">
        <v>539</v>
      </c>
      <c r="AM2232">
        <v>0.1</v>
      </c>
      <c r="AN2232" s="3">
        <f t="shared" si="460"/>
        <v>249196.16594980148</v>
      </c>
      <c r="AO2232" s="3">
        <v>24919.616594980151</v>
      </c>
      <c r="AP2232" s="3">
        <v>29700</v>
      </c>
      <c r="AQ2232" s="3">
        <v>2970</v>
      </c>
      <c r="AR2232" s="3">
        <f t="shared" si="461"/>
        <v>306785.78254478163</v>
      </c>
      <c r="AS2232" s="24">
        <f t="shared" si="457"/>
        <v>278896.16594980145</v>
      </c>
      <c r="AT2232" t="s">
        <v>836</v>
      </c>
      <c r="AU2232" t="s">
        <v>836</v>
      </c>
      <c r="AV2232" t="s">
        <v>837</v>
      </c>
      <c r="AW2232" t="s">
        <v>4882</v>
      </c>
      <c r="BE2232">
        <v>1</v>
      </c>
    </row>
    <row r="2233" spans="2:57" x14ac:dyDescent="0.2">
      <c r="B2233">
        <f>+COUNTIF(F2233:F5391,F2233)</f>
        <v>1</v>
      </c>
      <c r="C2233" t="s">
        <v>4803</v>
      </c>
      <c r="E2233" t="s">
        <v>1950</v>
      </c>
      <c r="F2233" t="s">
        <v>1951</v>
      </c>
      <c r="G2233" t="s">
        <v>1952</v>
      </c>
      <c r="J2233" t="s">
        <v>4708</v>
      </c>
      <c r="L2233" t="s">
        <v>4703</v>
      </c>
      <c r="M2233" t="s">
        <v>293</v>
      </c>
      <c r="N2233" t="s">
        <v>4668</v>
      </c>
      <c r="O2233" t="s">
        <v>98</v>
      </c>
      <c r="P2233" t="s">
        <v>4804</v>
      </c>
      <c r="Q2233">
        <v>28</v>
      </c>
      <c r="S2233" s="3">
        <v>81561.666666666672</v>
      </c>
      <c r="W2233" s="3">
        <v>1840.4246794871797</v>
      </c>
      <c r="X2233" s="3">
        <v>1063.3564814814815</v>
      </c>
      <c r="Y2233" s="22">
        <v>191.4041666666667</v>
      </c>
      <c r="Z2233" s="32">
        <v>75</v>
      </c>
      <c r="AB2233" s="3">
        <v>0</v>
      </c>
      <c r="AC2233" s="3">
        <v>4460.3751415326506</v>
      </c>
      <c r="AD2233" s="3">
        <f t="shared" si="458"/>
        <v>89192.227135834633</v>
      </c>
      <c r="AE2233" s="3">
        <v>5687.5</v>
      </c>
      <c r="AG2233" s="3">
        <f t="shared" si="459"/>
        <v>94879.727135834633</v>
      </c>
      <c r="AJ2233" s="3">
        <v>8123.3279313761932</v>
      </c>
      <c r="AK2233" t="s">
        <v>523</v>
      </c>
      <c r="AL2233" t="s">
        <v>524</v>
      </c>
      <c r="AM2233">
        <v>8.5000000000000006E-2</v>
      </c>
      <c r="AN2233" s="3">
        <f t="shared" si="460"/>
        <v>103003.05506721082</v>
      </c>
      <c r="AO2233" s="3">
        <v>8755.2596807129212</v>
      </c>
      <c r="AP2233" s="3">
        <v>29700</v>
      </c>
      <c r="AQ2233" s="3">
        <v>2524.5</v>
      </c>
      <c r="AR2233" s="3">
        <f t="shared" si="461"/>
        <v>143982.81474792375</v>
      </c>
      <c r="AS2233" s="24">
        <f t="shared" si="457"/>
        <v>132703.05506721081</v>
      </c>
      <c r="AT2233" t="s">
        <v>141</v>
      </c>
      <c r="AU2233" t="s">
        <v>141</v>
      </c>
      <c r="AV2233" t="s">
        <v>142</v>
      </c>
      <c r="AW2233">
        <v>1206</v>
      </c>
      <c r="BE2233">
        <v>1</v>
      </c>
    </row>
    <row r="2234" spans="2:57" x14ac:dyDescent="0.2">
      <c r="C2234" t="s">
        <v>4803</v>
      </c>
      <c r="E2234" t="s">
        <v>1953</v>
      </c>
      <c r="F2234" t="s">
        <v>1954</v>
      </c>
      <c r="G2234" t="s">
        <v>1955</v>
      </c>
      <c r="J2234" t="s">
        <v>4678</v>
      </c>
      <c r="L2234" t="s">
        <v>4691</v>
      </c>
      <c r="M2234" t="s">
        <v>4444</v>
      </c>
      <c r="N2234" t="s">
        <v>4668</v>
      </c>
      <c r="O2234" t="s">
        <v>98</v>
      </c>
      <c r="P2234" t="s">
        <v>4804</v>
      </c>
      <c r="Q2234">
        <v>28</v>
      </c>
      <c r="S2234" s="3">
        <v>247301.75</v>
      </c>
      <c r="W2234" s="3">
        <v>5944.7556089743593</v>
      </c>
      <c r="X2234" s="3">
        <v>3434.7476851851852</v>
      </c>
      <c r="Y2234" s="22">
        <v>618.25458333333336</v>
      </c>
      <c r="Z2234" s="32">
        <v>75</v>
      </c>
      <c r="AB2234" s="3">
        <v>22802.610881883105</v>
      </c>
      <c r="AC2234" s="3">
        <v>4460.3751415326506</v>
      </c>
      <c r="AD2234" s="3">
        <f t="shared" si="458"/>
        <v>284637.49390090862</v>
      </c>
      <c r="AE2234" s="3">
        <v>7046.666666666667</v>
      </c>
      <c r="AG2234" s="3">
        <f t="shared" si="459"/>
        <v>291684.16056757531</v>
      </c>
      <c r="AJ2234" s="3">
        <v>7875.5933865769939</v>
      </c>
      <c r="AK2234" t="s">
        <v>433</v>
      </c>
      <c r="AL2234" t="s">
        <v>434</v>
      </c>
      <c r="AM2234">
        <v>0.1</v>
      </c>
      <c r="AN2234" s="3">
        <f t="shared" si="460"/>
        <v>299559.75395415229</v>
      </c>
      <c r="AO2234" s="3">
        <v>29955.975395415237</v>
      </c>
      <c r="AP2234" s="3">
        <v>29700</v>
      </c>
      <c r="AQ2234" s="3">
        <v>2970</v>
      </c>
      <c r="AR2234" s="3">
        <f t="shared" si="461"/>
        <v>362185.7293495675</v>
      </c>
      <c r="AS2234" s="24">
        <f t="shared" si="457"/>
        <v>329259.75395415229</v>
      </c>
      <c r="AT2234" t="s">
        <v>134</v>
      </c>
      <c r="AU2234" t="s">
        <v>134</v>
      </c>
      <c r="AV2234" t="s">
        <v>135</v>
      </c>
      <c r="AW2234">
        <v>90324</v>
      </c>
      <c r="BE2234">
        <v>1</v>
      </c>
    </row>
    <row r="2235" spans="2:57" x14ac:dyDescent="0.2">
      <c r="C2235" t="s">
        <v>4803</v>
      </c>
      <c r="E2235" t="s">
        <v>1956</v>
      </c>
      <c r="F2235" t="s">
        <v>1957</v>
      </c>
      <c r="G2235" t="s">
        <v>1958</v>
      </c>
      <c r="J2235" t="s">
        <v>4702</v>
      </c>
      <c r="L2235" t="s">
        <v>4691</v>
      </c>
      <c r="M2235" t="s">
        <v>4444</v>
      </c>
      <c r="N2235" t="s">
        <v>4668</v>
      </c>
      <c r="O2235" t="s">
        <v>98</v>
      </c>
      <c r="P2235" t="s">
        <v>4804</v>
      </c>
      <c r="Q2235">
        <v>28</v>
      </c>
      <c r="S2235" s="3">
        <v>91940.583333333328</v>
      </c>
      <c r="W2235" s="3">
        <v>2210.1121794871797</v>
      </c>
      <c r="X2235" s="3">
        <v>1276.9537037037039</v>
      </c>
      <c r="Y2235" s="22">
        <v>229.85166666666669</v>
      </c>
      <c r="Z2235" s="32">
        <v>75</v>
      </c>
      <c r="AB2235" s="3">
        <v>0</v>
      </c>
      <c r="AC2235" s="3">
        <v>4460.3751415326506</v>
      </c>
      <c r="AD2235" s="3">
        <f t="shared" si="458"/>
        <v>100192.87602472353</v>
      </c>
      <c r="AE2235" s="3">
        <v>7046.666666666667</v>
      </c>
      <c r="AG2235" s="3">
        <f t="shared" si="459"/>
        <v>107239.5426913902</v>
      </c>
      <c r="AM2235">
        <v>0.1</v>
      </c>
      <c r="AN2235" s="3">
        <f t="shared" si="460"/>
        <v>107239.5426913902</v>
      </c>
      <c r="AO2235" s="3">
        <v>10723.954269139022</v>
      </c>
      <c r="AP2235" s="3">
        <v>29700</v>
      </c>
      <c r="AQ2235" s="3">
        <v>2970</v>
      </c>
      <c r="AR2235" s="3">
        <f t="shared" si="461"/>
        <v>150633.49696052924</v>
      </c>
      <c r="AS2235" s="24">
        <f t="shared" si="457"/>
        <v>136939.5426913902</v>
      </c>
      <c r="AT2235" t="s">
        <v>188</v>
      </c>
      <c r="AU2235" t="s">
        <v>188</v>
      </c>
      <c r="AV2235" t="s">
        <v>189</v>
      </c>
      <c r="AW2235">
        <v>6006</v>
      </c>
      <c r="BE2235">
        <v>1</v>
      </c>
    </row>
    <row r="2236" spans="2:57" x14ac:dyDescent="0.2">
      <c r="C2236" t="s">
        <v>4803</v>
      </c>
      <c r="E2236" t="s">
        <v>1959</v>
      </c>
      <c r="F2236" t="s">
        <v>1960</v>
      </c>
      <c r="G2236" t="s">
        <v>1961</v>
      </c>
      <c r="J2236" t="s">
        <v>4697</v>
      </c>
      <c r="L2236" t="s">
        <v>4691</v>
      </c>
      <c r="M2236" t="s">
        <v>4444</v>
      </c>
      <c r="N2236" t="s">
        <v>4668</v>
      </c>
      <c r="O2236" t="s">
        <v>98</v>
      </c>
      <c r="P2236" t="s">
        <v>4804</v>
      </c>
      <c r="Q2236">
        <v>28</v>
      </c>
      <c r="S2236" s="3">
        <v>151341.75</v>
      </c>
      <c r="W2236" s="3">
        <v>3638.0248397435898</v>
      </c>
      <c r="X2236" s="3">
        <v>2101.9699074074074</v>
      </c>
      <c r="Y2236" s="22">
        <v>378.35458333333338</v>
      </c>
      <c r="Z2236" s="32">
        <v>75</v>
      </c>
      <c r="AB2236" s="3">
        <v>0</v>
      </c>
      <c r="AC2236" s="3">
        <v>4460.3751415326506</v>
      </c>
      <c r="AD2236" s="3">
        <f t="shared" si="458"/>
        <v>161995.474472017</v>
      </c>
      <c r="AE2236" s="3">
        <v>7046.666666666667</v>
      </c>
      <c r="AG2236" s="3">
        <f t="shared" si="459"/>
        <v>169042.14113868366</v>
      </c>
      <c r="AM2236">
        <v>0.1</v>
      </c>
      <c r="AN2236" s="3">
        <f t="shared" si="460"/>
        <v>169042.14113868366</v>
      </c>
      <c r="AO2236" s="3">
        <v>16904.214113868366</v>
      </c>
      <c r="AP2236" s="3">
        <v>29700</v>
      </c>
      <c r="AQ2236" s="3">
        <v>2970</v>
      </c>
      <c r="AR2236" s="3">
        <f t="shared" si="461"/>
        <v>218616.35525255202</v>
      </c>
      <c r="AS2236" s="24">
        <f t="shared" si="457"/>
        <v>198742.14113868366</v>
      </c>
      <c r="AT2236" t="s">
        <v>134</v>
      </c>
      <c r="AU2236" t="s">
        <v>134</v>
      </c>
      <c r="AV2236" t="s">
        <v>135</v>
      </c>
      <c r="AW2236">
        <v>90324</v>
      </c>
      <c r="BE2236">
        <v>1</v>
      </c>
    </row>
    <row r="2237" spans="2:57" x14ac:dyDescent="0.2">
      <c r="C2237" t="s">
        <v>4803</v>
      </c>
      <c r="E2237" t="s">
        <v>1962</v>
      </c>
      <c r="F2237" t="s">
        <v>1963</v>
      </c>
      <c r="G2237" t="s">
        <v>1964</v>
      </c>
      <c r="J2237" t="s">
        <v>4678</v>
      </c>
      <c r="L2237" t="s">
        <v>4691</v>
      </c>
      <c r="M2237" t="s">
        <v>4444</v>
      </c>
      <c r="N2237" t="s">
        <v>4668</v>
      </c>
      <c r="O2237" t="s">
        <v>98</v>
      </c>
      <c r="P2237" t="s">
        <v>4804</v>
      </c>
      <c r="Q2237">
        <v>28</v>
      </c>
      <c r="S2237" s="3">
        <v>157906.08333333334</v>
      </c>
      <c r="W2237" s="3">
        <v>3795.8213141025644</v>
      </c>
      <c r="X2237" s="3">
        <v>2193.1412037037035</v>
      </c>
      <c r="Y2237" s="22">
        <v>394.76541666666662</v>
      </c>
      <c r="Z2237" s="32">
        <v>75</v>
      </c>
      <c r="AB2237" s="3">
        <v>14762.585264081928</v>
      </c>
      <c r="AC2237" s="3">
        <v>4460.3751415326506</v>
      </c>
      <c r="AD2237" s="3">
        <f t="shared" si="458"/>
        <v>183587.77167342085</v>
      </c>
      <c r="AE2237" s="3">
        <v>7046.666666666667</v>
      </c>
      <c r="AG2237" s="3">
        <f t="shared" si="459"/>
        <v>190634.43834008751</v>
      </c>
      <c r="AM2237">
        <v>0.1</v>
      </c>
      <c r="AN2237" s="3">
        <f t="shared" si="460"/>
        <v>190634.43834008751</v>
      </c>
      <c r="AO2237" s="3">
        <v>19063.443834008751</v>
      </c>
      <c r="AP2237" s="3">
        <v>29700</v>
      </c>
      <c r="AQ2237" s="3">
        <v>2970</v>
      </c>
      <c r="AR2237" s="3">
        <f t="shared" si="461"/>
        <v>242367.88217409624</v>
      </c>
      <c r="AS2237" s="24">
        <f t="shared" si="457"/>
        <v>220334.43834008751</v>
      </c>
      <c r="AT2237" t="s">
        <v>134</v>
      </c>
      <c r="AU2237" t="s">
        <v>134</v>
      </c>
      <c r="AV2237" t="s">
        <v>135</v>
      </c>
      <c r="AW2237">
        <v>90324</v>
      </c>
      <c r="BE2237">
        <v>1</v>
      </c>
    </row>
    <row r="2238" spans="2:57" x14ac:dyDescent="0.2">
      <c r="C2238" t="s">
        <v>4803</v>
      </c>
      <c r="E2238" t="s">
        <v>1965</v>
      </c>
      <c r="F2238" t="s">
        <v>1966</v>
      </c>
      <c r="G2238" t="s">
        <v>1967</v>
      </c>
      <c r="J2238" t="s">
        <v>4678</v>
      </c>
      <c r="L2238" t="s">
        <v>4691</v>
      </c>
      <c r="M2238" t="s">
        <v>4444</v>
      </c>
      <c r="N2238" t="s">
        <v>4668</v>
      </c>
      <c r="O2238" t="s">
        <v>98</v>
      </c>
      <c r="P2238" t="s">
        <v>4804</v>
      </c>
      <c r="Q2238">
        <v>28</v>
      </c>
      <c r="S2238" s="3">
        <v>195492.58333333334</v>
      </c>
      <c r="W2238" s="3">
        <v>4699.3429487179483</v>
      </c>
      <c r="X2238" s="3">
        <v>2715.1759259259261</v>
      </c>
      <c r="Y2238" s="22">
        <v>488.73166666666663</v>
      </c>
      <c r="Z2238" s="32">
        <v>75</v>
      </c>
      <c r="AB2238" s="3">
        <v>0</v>
      </c>
      <c r="AC2238" s="3">
        <v>4460.3751415326506</v>
      </c>
      <c r="AD2238" s="3">
        <f t="shared" si="458"/>
        <v>207931.20901617652</v>
      </c>
      <c r="AE2238" s="3">
        <v>7046.666666666667</v>
      </c>
      <c r="AG2238" s="3">
        <f t="shared" si="459"/>
        <v>214977.87568284318</v>
      </c>
      <c r="AM2238">
        <v>0.1</v>
      </c>
      <c r="AN2238" s="3">
        <f t="shared" si="460"/>
        <v>214977.87568284318</v>
      </c>
      <c r="AO2238" s="3">
        <v>21497.787568284319</v>
      </c>
      <c r="AP2238" s="3">
        <v>29700</v>
      </c>
      <c r="AQ2238" s="3">
        <v>2970</v>
      </c>
      <c r="AR2238" s="3">
        <f t="shared" si="461"/>
        <v>269145.66325112747</v>
      </c>
      <c r="AS2238" s="24">
        <f t="shared" si="457"/>
        <v>244677.87568284318</v>
      </c>
      <c r="AT2238" t="s">
        <v>134</v>
      </c>
      <c r="AU2238" t="s">
        <v>134</v>
      </c>
      <c r="AV2238" t="s">
        <v>135</v>
      </c>
      <c r="AW2238">
        <v>90324</v>
      </c>
      <c r="BE2238">
        <v>1</v>
      </c>
    </row>
    <row r="2239" spans="2:57" x14ac:dyDescent="0.2">
      <c r="C2239" t="s">
        <v>4803</v>
      </c>
      <c r="E2239" t="s">
        <v>1968</v>
      </c>
      <c r="F2239" t="s">
        <v>1969</v>
      </c>
      <c r="G2239" t="s">
        <v>1970</v>
      </c>
      <c r="J2239" t="s">
        <v>4697</v>
      </c>
      <c r="L2239" t="s">
        <v>4703</v>
      </c>
      <c r="M2239" t="s">
        <v>293</v>
      </c>
      <c r="N2239" t="s">
        <v>4668</v>
      </c>
      <c r="O2239" t="s">
        <v>98</v>
      </c>
      <c r="P2239" t="s">
        <v>4804</v>
      </c>
      <c r="Q2239">
        <v>28</v>
      </c>
      <c r="S2239" s="3">
        <v>141192.58333333334</v>
      </c>
      <c r="W2239" s="3">
        <v>3273.8621794871797</v>
      </c>
      <c r="X2239" s="3">
        <v>1891.5648148148148</v>
      </c>
      <c r="Y2239" s="22">
        <v>340.48166666666663</v>
      </c>
      <c r="Z2239" s="32">
        <v>75</v>
      </c>
      <c r="AB2239" s="3">
        <v>0</v>
      </c>
      <c r="AC2239" s="3">
        <v>4460.3751415326506</v>
      </c>
      <c r="AD2239" s="3">
        <f t="shared" si="458"/>
        <v>151233.86713583465</v>
      </c>
      <c r="AE2239" s="3">
        <v>5687.5</v>
      </c>
      <c r="AG2239" s="3">
        <f t="shared" si="459"/>
        <v>156921.36713583465</v>
      </c>
      <c r="AJ2239" s="3">
        <v>4292.2455565959208</v>
      </c>
      <c r="AK2239" t="s">
        <v>289</v>
      </c>
      <c r="AL2239" t="s">
        <v>290</v>
      </c>
      <c r="AM2239">
        <v>8.5000000000000006E-2</v>
      </c>
      <c r="AN2239" s="3">
        <f t="shared" si="460"/>
        <v>161213.61269243056</v>
      </c>
      <c r="AO2239" s="3">
        <v>13703.157078856599</v>
      </c>
      <c r="AP2239" s="3">
        <v>29700</v>
      </c>
      <c r="AQ2239" s="3">
        <v>2524.5</v>
      </c>
      <c r="AR2239" s="3">
        <f t="shared" si="461"/>
        <v>207141.26977128716</v>
      </c>
      <c r="AS2239" s="24">
        <f t="shared" si="457"/>
        <v>190913.61269243056</v>
      </c>
      <c r="AT2239" t="s">
        <v>134</v>
      </c>
      <c r="AU2239" t="s">
        <v>134</v>
      </c>
      <c r="AV2239" t="s">
        <v>135</v>
      </c>
      <c r="AW2239">
        <v>35802</v>
      </c>
      <c r="BE2239">
        <v>1</v>
      </c>
    </row>
    <row r="2240" spans="2:57" x14ac:dyDescent="0.2">
      <c r="B2240">
        <f>+COUNTIF(F2240:F5398,F2240)</f>
        <v>1</v>
      </c>
      <c r="C2240" t="s">
        <v>4803</v>
      </c>
      <c r="E2240" t="s">
        <v>4916</v>
      </c>
      <c r="F2240" t="s">
        <v>4917</v>
      </c>
      <c r="G2240" t="s">
        <v>4918</v>
      </c>
      <c r="J2240" t="s">
        <v>4708</v>
      </c>
      <c r="L2240" t="s">
        <v>4703</v>
      </c>
      <c r="M2240" t="s">
        <v>293</v>
      </c>
      <c r="N2240" t="s">
        <v>4668</v>
      </c>
      <c r="O2240" t="s">
        <v>98</v>
      </c>
      <c r="P2240" t="s">
        <v>4804</v>
      </c>
      <c r="Q2240">
        <v>28</v>
      </c>
      <c r="S2240" s="3">
        <v>76277</v>
      </c>
      <c r="W2240" s="3">
        <v>1713.3894230769231</v>
      </c>
      <c r="X2240" s="3">
        <v>989.95833333333337</v>
      </c>
      <c r="Y2240" s="22">
        <v>178.1925</v>
      </c>
      <c r="Z2240" s="32">
        <v>75</v>
      </c>
      <c r="AB2240" s="3">
        <v>0</v>
      </c>
      <c r="AC2240" s="3">
        <v>4460.3751415326506</v>
      </c>
      <c r="AD2240" s="3">
        <f t="shared" si="458"/>
        <v>83693.91539794291</v>
      </c>
      <c r="AE2240" s="3">
        <v>5687.5</v>
      </c>
      <c r="AG2240" s="3">
        <f t="shared" si="459"/>
        <v>89381.41539794291</v>
      </c>
      <c r="AJ2240" s="3">
        <v>8123.3279313761932</v>
      </c>
      <c r="AK2240" t="s">
        <v>523</v>
      </c>
      <c r="AL2240" t="s">
        <v>524</v>
      </c>
      <c r="AM2240">
        <v>8.5000000000000006E-2</v>
      </c>
      <c r="AN2240" s="3">
        <f t="shared" si="460"/>
        <v>97504.743329319099</v>
      </c>
      <c r="AO2240" s="3">
        <v>8287.9031829921241</v>
      </c>
      <c r="AP2240" s="3">
        <v>29700</v>
      </c>
      <c r="AQ2240" s="3">
        <v>2524.5</v>
      </c>
      <c r="AR2240" s="3">
        <f t="shared" si="461"/>
        <v>138017.14651231124</v>
      </c>
      <c r="AS2240" s="24">
        <f t="shared" si="457"/>
        <v>127204.7433293191</v>
      </c>
      <c r="AT2240" t="s">
        <v>141</v>
      </c>
      <c r="AU2240" t="s">
        <v>141</v>
      </c>
      <c r="AV2240" t="s">
        <v>142</v>
      </c>
      <c r="AW2240">
        <v>1208</v>
      </c>
      <c r="BE2240">
        <v>1</v>
      </c>
    </row>
    <row r="2241" spans="2:57" x14ac:dyDescent="0.2">
      <c r="C2241" t="s">
        <v>4803</v>
      </c>
      <c r="E2241" t="s">
        <v>1971</v>
      </c>
      <c r="F2241" t="s">
        <v>1972</v>
      </c>
      <c r="G2241" t="s">
        <v>1973</v>
      </c>
      <c r="J2241" t="s">
        <v>4697</v>
      </c>
      <c r="L2241" t="s">
        <v>4703</v>
      </c>
      <c r="M2241" t="s">
        <v>293</v>
      </c>
      <c r="N2241" t="s">
        <v>4668</v>
      </c>
      <c r="O2241" t="s">
        <v>98</v>
      </c>
      <c r="P2241" t="s">
        <v>4804</v>
      </c>
      <c r="Q2241">
        <v>28</v>
      </c>
      <c r="S2241" s="3">
        <v>122692.41666666667</v>
      </c>
      <c r="W2241" s="3">
        <v>2829.1466346153848</v>
      </c>
      <c r="X2241" s="3">
        <v>1634.6180555555557</v>
      </c>
      <c r="Y2241" s="22">
        <v>294.23124999999999</v>
      </c>
      <c r="Z2241" s="32">
        <v>75</v>
      </c>
      <c r="AB2241" s="3">
        <v>0</v>
      </c>
      <c r="AC2241" s="3">
        <v>4460.3751415326506</v>
      </c>
      <c r="AD2241" s="3">
        <f t="shared" si="458"/>
        <v>131985.78774837026</v>
      </c>
      <c r="AE2241" s="3">
        <v>5687.5</v>
      </c>
      <c r="AG2241" s="3">
        <f t="shared" si="459"/>
        <v>137673.28774837026</v>
      </c>
      <c r="AJ2241" s="3">
        <v>8123.3279313761932</v>
      </c>
      <c r="AK2241" t="s">
        <v>523</v>
      </c>
      <c r="AL2241" t="s">
        <v>524</v>
      </c>
      <c r="AM2241">
        <v>8.5000000000000006E-2</v>
      </c>
      <c r="AN2241" s="3">
        <f t="shared" si="460"/>
        <v>145796.61567974646</v>
      </c>
      <c r="AO2241" s="3">
        <v>12392.71233277845</v>
      </c>
      <c r="AP2241" s="3">
        <v>29700</v>
      </c>
      <c r="AQ2241" s="3">
        <v>2524.5</v>
      </c>
      <c r="AR2241" s="3">
        <f t="shared" si="461"/>
        <v>190413.82801252493</v>
      </c>
      <c r="AS2241" s="24">
        <f t="shared" si="457"/>
        <v>175496.61567974646</v>
      </c>
      <c r="AT2241" t="s">
        <v>134</v>
      </c>
      <c r="AU2241" t="s">
        <v>134</v>
      </c>
      <c r="AV2241" t="s">
        <v>135</v>
      </c>
      <c r="AW2241">
        <v>35861</v>
      </c>
      <c r="BE2241">
        <v>1</v>
      </c>
    </row>
    <row r="2242" spans="2:57" x14ac:dyDescent="0.2">
      <c r="C2242" t="s">
        <v>4803</v>
      </c>
      <c r="E2242" t="s">
        <v>1974</v>
      </c>
      <c r="F2242" t="s">
        <v>1975</v>
      </c>
      <c r="G2242" t="s">
        <v>1976</v>
      </c>
      <c r="J2242" t="s">
        <v>151</v>
      </c>
      <c r="L2242" t="s">
        <v>4703</v>
      </c>
      <c r="M2242" t="s">
        <v>293</v>
      </c>
      <c r="N2242" t="s">
        <v>4668</v>
      </c>
      <c r="O2242" t="s">
        <v>98</v>
      </c>
      <c r="P2242" t="s">
        <v>4804</v>
      </c>
      <c r="Q2242">
        <v>28</v>
      </c>
      <c r="S2242" s="3">
        <v>242280.58333333337</v>
      </c>
      <c r="U2242" s="3">
        <v>24228.058333333338</v>
      </c>
      <c r="W2242" s="3">
        <v>5703.8621794871797</v>
      </c>
      <c r="X2242" s="3">
        <v>3295.5648148148148</v>
      </c>
      <c r="Y2242" s="22">
        <v>593.20166666666671</v>
      </c>
      <c r="Z2242" s="32">
        <v>75</v>
      </c>
      <c r="AB2242" s="3">
        <v>0</v>
      </c>
      <c r="AC2242" s="3">
        <v>4460.3751415326506</v>
      </c>
      <c r="AD2242" s="3">
        <f t="shared" si="458"/>
        <v>280636.64546916803</v>
      </c>
      <c r="AE2242" s="3">
        <v>5687.5</v>
      </c>
      <c r="AG2242" s="3">
        <f t="shared" si="459"/>
        <v>286324.14546916803</v>
      </c>
      <c r="AJ2242" s="3">
        <v>18525.414448346986</v>
      </c>
      <c r="AK2242" t="s">
        <v>361</v>
      </c>
      <c r="AL2242" t="s">
        <v>362</v>
      </c>
      <c r="AM2242">
        <v>8.5000000000000006E-2</v>
      </c>
      <c r="AN2242" s="3">
        <f t="shared" si="460"/>
        <v>304849.55991751503</v>
      </c>
      <c r="AO2242" s="3">
        <v>25912.212592988781</v>
      </c>
      <c r="AP2242" s="3">
        <v>29700</v>
      </c>
      <c r="AQ2242" s="3">
        <v>2524.5</v>
      </c>
      <c r="AR2242" s="3">
        <f t="shared" si="461"/>
        <v>362986.27251050383</v>
      </c>
      <c r="AS2242" s="24">
        <f t="shared" si="457"/>
        <v>334549.55991751503</v>
      </c>
      <c r="AT2242" t="s">
        <v>134</v>
      </c>
      <c r="AU2242" t="s">
        <v>134</v>
      </c>
      <c r="AV2242" t="s">
        <v>135</v>
      </c>
      <c r="AW2242">
        <v>90135</v>
      </c>
      <c r="BE2242">
        <v>1</v>
      </c>
    </row>
    <row r="2243" spans="2:57" x14ac:dyDescent="0.2">
      <c r="C2243" t="s">
        <v>4803</v>
      </c>
      <c r="E2243" t="s">
        <v>1977</v>
      </c>
      <c r="F2243" t="s">
        <v>1978</v>
      </c>
      <c r="G2243" t="s">
        <v>1979</v>
      </c>
      <c r="J2243" t="s">
        <v>151</v>
      </c>
      <c r="L2243" t="s">
        <v>4691</v>
      </c>
      <c r="M2243" t="s">
        <v>4444</v>
      </c>
      <c r="N2243" t="s">
        <v>4668</v>
      </c>
      <c r="O2243" t="s">
        <v>98</v>
      </c>
      <c r="P2243" t="s">
        <v>4804</v>
      </c>
      <c r="Q2243">
        <v>28</v>
      </c>
      <c r="S2243" s="3">
        <v>260078.25000000003</v>
      </c>
      <c r="W2243" s="3">
        <v>6251.8830128205127</v>
      </c>
      <c r="X2243" s="3">
        <v>3612.1990740740744</v>
      </c>
      <c r="Y2243" s="22">
        <v>650.19583333333333</v>
      </c>
      <c r="Z2243" s="32">
        <v>75</v>
      </c>
      <c r="AB2243" s="3">
        <v>10244.680960500991</v>
      </c>
      <c r="AC2243" s="3">
        <v>4460.3751415326506</v>
      </c>
      <c r="AD2243" s="3">
        <f t="shared" si="458"/>
        <v>285372.58402226167</v>
      </c>
      <c r="AE2243" s="3">
        <v>7046.666666666667</v>
      </c>
      <c r="AG2243" s="3">
        <f t="shared" si="459"/>
        <v>292419.25068892835</v>
      </c>
      <c r="AJ2243" s="3">
        <v>18123.592035816033</v>
      </c>
      <c r="AK2243" t="s">
        <v>538</v>
      </c>
      <c r="AL2243" t="s">
        <v>539</v>
      </c>
      <c r="AM2243">
        <v>0.1</v>
      </c>
      <c r="AN2243" s="3">
        <f t="shared" si="460"/>
        <v>310542.84272474441</v>
      </c>
      <c r="AO2243" s="3">
        <v>31054.284272474441</v>
      </c>
      <c r="AP2243" s="3">
        <v>29700</v>
      </c>
      <c r="AQ2243" s="3">
        <v>2970</v>
      </c>
      <c r="AR2243" s="3">
        <f t="shared" si="461"/>
        <v>374267.12699721882</v>
      </c>
      <c r="AS2243" s="24">
        <f t="shared" si="457"/>
        <v>340242.84272474441</v>
      </c>
      <c r="AT2243" t="s">
        <v>134</v>
      </c>
      <c r="AU2243" t="s">
        <v>134</v>
      </c>
      <c r="AV2243" t="s">
        <v>135</v>
      </c>
      <c r="AW2243">
        <v>37208</v>
      </c>
      <c r="BE2243">
        <v>1</v>
      </c>
    </row>
    <row r="2244" spans="2:57" x14ac:dyDescent="0.2">
      <c r="C2244" t="s">
        <v>4803</v>
      </c>
      <c r="E2244" t="s">
        <v>1980</v>
      </c>
      <c r="F2244" t="s">
        <v>1981</v>
      </c>
      <c r="G2244" t="s">
        <v>1982</v>
      </c>
      <c r="J2244" t="s">
        <v>4778</v>
      </c>
      <c r="L2244" t="s">
        <v>4667</v>
      </c>
      <c r="M2244" t="s">
        <v>3984</v>
      </c>
      <c r="N2244" t="s">
        <v>4668</v>
      </c>
      <c r="O2244" t="s">
        <v>98</v>
      </c>
      <c r="P2244" t="s">
        <v>4804</v>
      </c>
      <c r="Q2244">
        <v>28</v>
      </c>
      <c r="S2244" s="3">
        <v>48151.333333333336</v>
      </c>
      <c r="W2244" s="3">
        <v>1157.4839743589744</v>
      </c>
      <c r="X2244" s="3">
        <v>668.76851851851859</v>
      </c>
      <c r="Y2244" s="22">
        <v>120.37833333333334</v>
      </c>
      <c r="Z2244" s="32">
        <v>75</v>
      </c>
      <c r="AB2244" s="3">
        <v>0</v>
      </c>
      <c r="AC2244" s="3">
        <v>4460.3751415326506</v>
      </c>
      <c r="AD2244" s="3">
        <f t="shared" si="458"/>
        <v>54633.339301076812</v>
      </c>
      <c r="AE2244" s="3">
        <v>4154.166666666667</v>
      </c>
      <c r="AG2244" s="3">
        <f t="shared" si="459"/>
        <v>58787.505967743477</v>
      </c>
      <c r="AJ2244" s="3">
        <v>4671.4236268028844</v>
      </c>
      <c r="AK2244" t="s">
        <v>166</v>
      </c>
      <c r="AL2244" t="s">
        <v>165</v>
      </c>
      <c r="AM2244">
        <v>0.05</v>
      </c>
      <c r="AN2244" s="3">
        <f t="shared" si="460"/>
        <v>63458.92959454636</v>
      </c>
      <c r="AO2244" s="3">
        <v>3172.9464797273181</v>
      </c>
      <c r="AP2244" s="3">
        <v>29700</v>
      </c>
      <c r="AQ2244" s="3">
        <v>1485</v>
      </c>
      <c r="AR2244" s="3">
        <f t="shared" si="461"/>
        <v>97816.876074273678</v>
      </c>
      <c r="AS2244" s="24">
        <f t="shared" si="457"/>
        <v>93158.929594546353</v>
      </c>
      <c r="AT2244" t="s">
        <v>225</v>
      </c>
      <c r="AU2244" t="s">
        <v>225</v>
      </c>
      <c r="AV2244" t="s">
        <v>156</v>
      </c>
      <c r="AW2244" t="s">
        <v>4919</v>
      </c>
      <c r="BE2244">
        <v>1</v>
      </c>
    </row>
    <row r="2245" spans="2:57" x14ac:dyDescent="0.2">
      <c r="B2245">
        <f>+COUNTIF(F2245:F5403,F2245)</f>
        <v>1</v>
      </c>
      <c r="C2245" t="s">
        <v>4803</v>
      </c>
      <c r="E2245" t="s">
        <v>1983</v>
      </c>
      <c r="F2245" t="s">
        <v>1984</v>
      </c>
      <c r="G2245" t="s">
        <v>1985</v>
      </c>
      <c r="J2245" t="s">
        <v>4708</v>
      </c>
      <c r="L2245" t="s">
        <v>4703</v>
      </c>
      <c r="M2245" t="s">
        <v>293</v>
      </c>
      <c r="N2245" t="s">
        <v>4668</v>
      </c>
      <c r="O2245" t="s">
        <v>98</v>
      </c>
      <c r="P2245" t="s">
        <v>4804</v>
      </c>
      <c r="Q2245">
        <v>28</v>
      </c>
      <c r="S2245" s="3">
        <v>76277</v>
      </c>
      <c r="W2245" s="3">
        <v>1713.3894230769231</v>
      </c>
      <c r="X2245" s="3">
        <v>989.95833333333337</v>
      </c>
      <c r="Y2245" s="22">
        <v>178.1925</v>
      </c>
      <c r="Z2245" s="32">
        <v>75</v>
      </c>
      <c r="AB2245" s="3">
        <v>0</v>
      </c>
      <c r="AC2245" s="3">
        <v>4460.3751415326506</v>
      </c>
      <c r="AD2245" s="3">
        <f t="shared" si="458"/>
        <v>83693.91539794291</v>
      </c>
      <c r="AE2245" s="3">
        <v>5687.5</v>
      </c>
      <c r="AG2245" s="3">
        <f t="shared" si="459"/>
        <v>89381.41539794291</v>
      </c>
      <c r="AJ2245" s="3">
        <v>8123.3279313761932</v>
      </c>
      <c r="AK2245" t="s">
        <v>523</v>
      </c>
      <c r="AL2245" t="s">
        <v>524</v>
      </c>
      <c r="AM2245">
        <v>8.5000000000000006E-2</v>
      </c>
      <c r="AN2245" s="3">
        <f t="shared" si="460"/>
        <v>97504.743329319099</v>
      </c>
      <c r="AO2245" s="3">
        <v>8287.9031829921241</v>
      </c>
      <c r="AP2245" s="3">
        <v>29700</v>
      </c>
      <c r="AQ2245" s="3">
        <v>2524.5</v>
      </c>
      <c r="AR2245" s="3">
        <f t="shared" si="461"/>
        <v>138017.14651231124</v>
      </c>
      <c r="AS2245" s="24">
        <f t="shared" si="457"/>
        <v>127204.7433293191</v>
      </c>
      <c r="AT2245" t="s">
        <v>141</v>
      </c>
      <c r="AU2245" t="s">
        <v>141</v>
      </c>
      <c r="AV2245" t="s">
        <v>142</v>
      </c>
      <c r="AW2245">
        <v>1208</v>
      </c>
      <c r="BE2245">
        <v>1</v>
      </c>
    </row>
    <row r="2246" spans="2:57" x14ac:dyDescent="0.2">
      <c r="C2246" t="s">
        <v>4803</v>
      </c>
      <c r="E2246" t="s">
        <v>1986</v>
      </c>
      <c r="F2246" t="s">
        <v>1987</v>
      </c>
      <c r="G2246" t="s">
        <v>1988</v>
      </c>
      <c r="J2246" t="s">
        <v>4708</v>
      </c>
      <c r="L2246" t="s">
        <v>4703</v>
      </c>
      <c r="M2246" t="s">
        <v>293</v>
      </c>
      <c r="N2246" t="s">
        <v>4668</v>
      </c>
      <c r="O2246" t="s">
        <v>98</v>
      </c>
      <c r="P2246" t="s">
        <v>4804</v>
      </c>
      <c r="Q2246">
        <v>28</v>
      </c>
      <c r="S2246" s="3">
        <v>83852.25</v>
      </c>
      <c r="W2246" s="3">
        <v>1895.4887820512822</v>
      </c>
      <c r="X2246" s="3">
        <v>1095.1712962962963</v>
      </c>
      <c r="Y2246" s="22">
        <v>197.13083333333333</v>
      </c>
      <c r="Z2246" s="32">
        <v>75</v>
      </c>
      <c r="AB2246" s="3">
        <v>0</v>
      </c>
      <c r="AC2246" s="3">
        <v>4460.3751415326506</v>
      </c>
      <c r="AD2246" s="3">
        <f t="shared" si="458"/>
        <v>91575.416053213557</v>
      </c>
      <c r="AE2246" s="3">
        <v>5687.5</v>
      </c>
      <c r="AG2246" s="3">
        <f t="shared" si="459"/>
        <v>97262.916053213557</v>
      </c>
      <c r="AJ2246" s="3">
        <v>8123.3279313761932</v>
      </c>
      <c r="AK2246" t="s">
        <v>523</v>
      </c>
      <c r="AL2246" t="s">
        <v>524</v>
      </c>
      <c r="AM2246">
        <v>8.5000000000000006E-2</v>
      </c>
      <c r="AN2246" s="3">
        <f t="shared" si="460"/>
        <v>105386.24398458975</v>
      </c>
      <c r="AO2246" s="3">
        <v>8957.8307386901288</v>
      </c>
      <c r="AP2246" s="3">
        <v>29700</v>
      </c>
      <c r="AQ2246" s="3">
        <v>2524.5</v>
      </c>
      <c r="AR2246" s="3">
        <f t="shared" si="461"/>
        <v>146568.57472327986</v>
      </c>
      <c r="AS2246" s="24">
        <f t="shared" si="457"/>
        <v>135086.24398458976</v>
      </c>
      <c r="AT2246" t="s">
        <v>134</v>
      </c>
      <c r="AU2246" t="s">
        <v>134</v>
      </c>
      <c r="AV2246" t="s">
        <v>135</v>
      </c>
      <c r="AW2246">
        <v>35802</v>
      </c>
      <c r="BE2246">
        <v>1</v>
      </c>
    </row>
    <row r="2247" spans="2:57" x14ac:dyDescent="0.2">
      <c r="C2247" t="s">
        <v>4803</v>
      </c>
      <c r="E2247" t="s">
        <v>1989</v>
      </c>
      <c r="F2247" t="s">
        <v>1990</v>
      </c>
      <c r="G2247" t="s">
        <v>1991</v>
      </c>
      <c r="J2247" t="s">
        <v>4678</v>
      </c>
      <c r="L2247" t="s">
        <v>4691</v>
      </c>
      <c r="M2247" t="s">
        <v>4444</v>
      </c>
      <c r="N2247" t="s">
        <v>4668</v>
      </c>
      <c r="O2247" t="s">
        <v>98</v>
      </c>
      <c r="P2247" t="s">
        <v>4804</v>
      </c>
      <c r="Q2247">
        <v>28</v>
      </c>
      <c r="S2247" s="3">
        <v>184097.66666666666</v>
      </c>
      <c r="W2247" s="3">
        <v>4425.4246794871797</v>
      </c>
      <c r="X2247" s="3">
        <v>2556.912037037037</v>
      </c>
      <c r="Y2247" s="22">
        <v>460.24416666666667</v>
      </c>
      <c r="Z2247" s="32">
        <v>75</v>
      </c>
      <c r="AB2247" s="3">
        <v>18860.457648282325</v>
      </c>
      <c r="AC2247" s="3">
        <v>4460.3751415326506</v>
      </c>
      <c r="AD2247" s="3">
        <f t="shared" si="458"/>
        <v>214936.08033967254</v>
      </c>
      <c r="AE2247" s="3">
        <v>7046.666666666667</v>
      </c>
      <c r="AG2247" s="3">
        <f t="shared" si="459"/>
        <v>221982.7470063392</v>
      </c>
      <c r="AJ2247" s="3">
        <v>7875.5933865769939</v>
      </c>
      <c r="AK2247" t="s">
        <v>433</v>
      </c>
      <c r="AL2247" t="s">
        <v>434</v>
      </c>
      <c r="AM2247">
        <v>0.1</v>
      </c>
      <c r="AN2247" s="3">
        <f t="shared" si="460"/>
        <v>229858.3403929162</v>
      </c>
      <c r="AO2247" s="3">
        <v>22985.834039291622</v>
      </c>
      <c r="AP2247" s="3">
        <v>29700</v>
      </c>
      <c r="AQ2247" s="3">
        <v>2970</v>
      </c>
      <c r="AR2247" s="3">
        <f t="shared" si="461"/>
        <v>285514.17443220783</v>
      </c>
      <c r="AS2247" s="24">
        <f t="shared" ref="AS2247:AS2310" si="462">+AN2247+AP2247</f>
        <v>259558.3403929162</v>
      </c>
      <c r="AT2247" t="s">
        <v>134</v>
      </c>
      <c r="AU2247" t="s">
        <v>134</v>
      </c>
      <c r="AV2247" t="s">
        <v>135</v>
      </c>
      <c r="AW2247">
        <v>90324</v>
      </c>
      <c r="BE2247">
        <v>1</v>
      </c>
    </row>
    <row r="2248" spans="2:57" x14ac:dyDescent="0.2">
      <c r="C2248" t="s">
        <v>4803</v>
      </c>
      <c r="E2248" t="s">
        <v>1992</v>
      </c>
      <c r="F2248" t="s">
        <v>1993</v>
      </c>
      <c r="G2248" t="s">
        <v>1994</v>
      </c>
      <c r="J2248" t="s">
        <v>4702</v>
      </c>
      <c r="L2248" t="s">
        <v>4703</v>
      </c>
      <c r="M2248" t="s">
        <v>293</v>
      </c>
      <c r="N2248" t="s">
        <v>4668</v>
      </c>
      <c r="O2248" t="s">
        <v>98</v>
      </c>
      <c r="P2248" t="s">
        <v>4804</v>
      </c>
      <c r="Q2248">
        <v>28</v>
      </c>
      <c r="S2248" s="3">
        <v>69773.416666666672</v>
      </c>
      <c r="W2248" s="3">
        <v>1557.0552884615383</v>
      </c>
      <c r="X2248" s="3">
        <v>899.63194444444457</v>
      </c>
      <c r="Y2248" s="22">
        <v>161.93375</v>
      </c>
      <c r="Z2248" s="32">
        <v>75</v>
      </c>
      <c r="AB2248" s="3">
        <v>0</v>
      </c>
      <c r="AC2248" s="3">
        <v>4460.3751415326506</v>
      </c>
      <c r="AD2248" s="3">
        <f t="shared" si="458"/>
        <v>76927.412791105293</v>
      </c>
      <c r="AE2248" s="3">
        <v>5687.5</v>
      </c>
      <c r="AG2248" s="3">
        <f t="shared" si="459"/>
        <v>82614.912791105293</v>
      </c>
      <c r="AJ2248" s="3">
        <v>7641.968773833004</v>
      </c>
      <c r="AK2248" t="s">
        <v>197</v>
      </c>
      <c r="AL2248" t="s">
        <v>198</v>
      </c>
      <c r="AM2248">
        <v>8.5000000000000006E-2</v>
      </c>
      <c r="AN2248" s="3">
        <f t="shared" si="460"/>
        <v>90256.881564938303</v>
      </c>
      <c r="AO2248" s="3">
        <v>7671.8349330197561</v>
      </c>
      <c r="AP2248" s="3">
        <v>29700</v>
      </c>
      <c r="AQ2248" s="3">
        <v>2524.5</v>
      </c>
      <c r="AR2248" s="3">
        <f t="shared" si="461"/>
        <v>130153.21649795806</v>
      </c>
      <c r="AS2248" s="24">
        <f t="shared" si="462"/>
        <v>119956.8815649383</v>
      </c>
      <c r="AT2248" t="s">
        <v>134</v>
      </c>
      <c r="AU2248" t="s">
        <v>134</v>
      </c>
      <c r="AV2248" t="s">
        <v>135</v>
      </c>
      <c r="AW2248">
        <v>12021</v>
      </c>
      <c r="BE2248">
        <v>1</v>
      </c>
    </row>
    <row r="2249" spans="2:57" x14ac:dyDescent="0.2">
      <c r="C2249" t="s">
        <v>4803</v>
      </c>
      <c r="E2249" t="s">
        <v>1995</v>
      </c>
      <c r="F2249" t="s">
        <v>1996</v>
      </c>
      <c r="G2249" t="s">
        <v>1997</v>
      </c>
      <c r="J2249" t="s">
        <v>4708</v>
      </c>
      <c r="L2249" t="s">
        <v>4703</v>
      </c>
      <c r="M2249" t="s">
        <v>293</v>
      </c>
      <c r="N2249" t="s">
        <v>4668</v>
      </c>
      <c r="O2249" t="s">
        <v>98</v>
      </c>
      <c r="P2249" t="s">
        <v>4804</v>
      </c>
      <c r="Q2249">
        <v>28</v>
      </c>
      <c r="S2249" s="3">
        <v>80838.166666666672</v>
      </c>
      <c r="W2249" s="3">
        <v>1823.0328525641025</v>
      </c>
      <c r="X2249" s="3">
        <v>1053.3078703703704</v>
      </c>
      <c r="Y2249" s="22">
        <v>189.59541666666669</v>
      </c>
      <c r="Z2249" s="32">
        <v>75</v>
      </c>
      <c r="AB2249" s="3">
        <v>7769.5660404439523</v>
      </c>
      <c r="AC2249" s="3">
        <v>4460.3751415326506</v>
      </c>
      <c r="AD2249" s="3">
        <f t="shared" si="458"/>
        <v>96209.043988244419</v>
      </c>
      <c r="AE2249" s="3">
        <v>5687.5</v>
      </c>
      <c r="AG2249" s="3">
        <f t="shared" si="459"/>
        <v>101896.54398824442</v>
      </c>
      <c r="AJ2249" s="3">
        <v>4292.2455565959208</v>
      </c>
      <c r="AK2249" t="s">
        <v>289</v>
      </c>
      <c r="AL2249" t="s">
        <v>290</v>
      </c>
      <c r="AM2249">
        <v>8.5000000000000006E-2</v>
      </c>
      <c r="AN2249" s="3">
        <f t="shared" si="460"/>
        <v>106188.78954484034</v>
      </c>
      <c r="AO2249" s="3">
        <v>9026.047111311429</v>
      </c>
      <c r="AP2249" s="3">
        <v>29700</v>
      </c>
      <c r="AQ2249" s="3">
        <v>2524.5</v>
      </c>
      <c r="AR2249" s="3">
        <f t="shared" si="461"/>
        <v>147439.33665615178</v>
      </c>
      <c r="AS2249" s="24">
        <f t="shared" si="462"/>
        <v>135888.78954484034</v>
      </c>
      <c r="AT2249" t="s">
        <v>134</v>
      </c>
      <c r="AU2249" t="s">
        <v>134</v>
      </c>
      <c r="AV2249" t="s">
        <v>135</v>
      </c>
      <c r="AW2249">
        <v>35802</v>
      </c>
      <c r="BE2249">
        <v>1</v>
      </c>
    </row>
    <row r="2250" spans="2:57" x14ac:dyDescent="0.2">
      <c r="C2250" t="s">
        <v>4803</v>
      </c>
      <c r="E2250" t="s">
        <v>1998</v>
      </c>
      <c r="F2250" t="s">
        <v>1999</v>
      </c>
      <c r="G2250" t="s">
        <v>2000</v>
      </c>
      <c r="J2250" t="s">
        <v>4708</v>
      </c>
      <c r="L2250" t="s">
        <v>4703</v>
      </c>
      <c r="M2250" t="s">
        <v>293</v>
      </c>
      <c r="N2250" t="s">
        <v>4668</v>
      </c>
      <c r="O2250" t="s">
        <v>98</v>
      </c>
      <c r="P2250" t="s">
        <v>4804</v>
      </c>
      <c r="Q2250">
        <v>28</v>
      </c>
      <c r="S2250" s="3">
        <v>72397.916666666672</v>
      </c>
      <c r="W2250" s="3">
        <v>1620.1442307692307</v>
      </c>
      <c r="X2250" s="3">
        <v>936.08333333333337</v>
      </c>
      <c r="Y2250" s="22">
        <v>168.495</v>
      </c>
      <c r="Z2250" s="32">
        <v>75</v>
      </c>
      <c r="AB2250" s="3">
        <v>0</v>
      </c>
      <c r="AC2250" s="3">
        <v>4460.3751415326506</v>
      </c>
      <c r="AD2250" s="3">
        <f t="shared" si="458"/>
        <v>79658.014372301885</v>
      </c>
      <c r="AE2250" s="3">
        <v>5687.5</v>
      </c>
      <c r="AG2250" s="3">
        <f t="shared" si="459"/>
        <v>85345.514372301885</v>
      </c>
      <c r="AJ2250" s="3">
        <v>8123.3279313761932</v>
      </c>
      <c r="AK2250" t="s">
        <v>523</v>
      </c>
      <c r="AL2250" t="s">
        <v>524</v>
      </c>
      <c r="AM2250">
        <v>8.5000000000000006E-2</v>
      </c>
      <c r="AN2250" s="3">
        <f t="shared" si="460"/>
        <v>93468.842303678073</v>
      </c>
      <c r="AO2250" s="3">
        <v>7944.8515958126372</v>
      </c>
      <c r="AP2250" s="3">
        <v>29700</v>
      </c>
      <c r="AQ2250" s="3">
        <v>2524.5</v>
      </c>
      <c r="AR2250" s="3">
        <f t="shared" si="461"/>
        <v>133638.1938994907</v>
      </c>
      <c r="AS2250" s="24">
        <f t="shared" si="462"/>
        <v>123168.84230367807</v>
      </c>
      <c r="AT2250" t="s">
        <v>134</v>
      </c>
      <c r="AU2250" t="s">
        <v>134</v>
      </c>
      <c r="AV2250" t="s">
        <v>135</v>
      </c>
      <c r="AW2250">
        <v>35802</v>
      </c>
      <c r="BE2250">
        <v>1</v>
      </c>
    </row>
    <row r="2251" spans="2:57" x14ac:dyDescent="0.2">
      <c r="C2251" t="s">
        <v>4803</v>
      </c>
      <c r="E2251" t="s">
        <v>2001</v>
      </c>
      <c r="F2251" t="s">
        <v>2002</v>
      </c>
      <c r="G2251" t="s">
        <v>2003</v>
      </c>
      <c r="J2251" t="s">
        <v>4708</v>
      </c>
      <c r="L2251" t="s">
        <v>4703</v>
      </c>
      <c r="M2251" t="s">
        <v>293</v>
      </c>
      <c r="N2251" t="s">
        <v>4668</v>
      </c>
      <c r="O2251" t="s">
        <v>98</v>
      </c>
      <c r="P2251" t="s">
        <v>4804</v>
      </c>
      <c r="Q2251">
        <v>28</v>
      </c>
      <c r="S2251" s="3">
        <v>81555.666666666672</v>
      </c>
      <c r="W2251" s="3">
        <v>1840.280448717949</v>
      </c>
      <c r="X2251" s="3">
        <v>1063.2731481481483</v>
      </c>
      <c r="Y2251" s="22">
        <v>191.38916666666668</v>
      </c>
      <c r="Z2251" s="32">
        <v>75</v>
      </c>
      <c r="AB2251" s="3">
        <v>0</v>
      </c>
      <c r="AC2251" s="3">
        <v>4460.3751415326506</v>
      </c>
      <c r="AD2251" s="3">
        <f t="shared" si="458"/>
        <v>89185.984571732086</v>
      </c>
      <c r="AE2251" s="3">
        <v>5687.5</v>
      </c>
      <c r="AG2251" s="3">
        <f t="shared" si="459"/>
        <v>94873.484571732086</v>
      </c>
      <c r="AJ2251" s="3">
        <v>6107.1873780099913</v>
      </c>
      <c r="AK2251" t="s">
        <v>266</v>
      </c>
      <c r="AL2251" t="s">
        <v>267</v>
      </c>
      <c r="AM2251">
        <v>8.5000000000000006E-2</v>
      </c>
      <c r="AN2251" s="3">
        <f t="shared" si="460"/>
        <v>100980.67194974207</v>
      </c>
      <c r="AO2251" s="3">
        <v>8583.3571157280767</v>
      </c>
      <c r="AP2251" s="3">
        <v>29700</v>
      </c>
      <c r="AQ2251" s="3">
        <v>2524.5</v>
      </c>
      <c r="AR2251" s="3">
        <f t="shared" si="461"/>
        <v>141788.52906547015</v>
      </c>
      <c r="AS2251" s="24">
        <f t="shared" si="462"/>
        <v>130680.67194974207</v>
      </c>
      <c r="AT2251" t="s">
        <v>134</v>
      </c>
      <c r="AU2251" t="s">
        <v>134</v>
      </c>
      <c r="AV2251" t="s">
        <v>135</v>
      </c>
      <c r="AW2251">
        <v>90385</v>
      </c>
      <c r="BE2251">
        <v>1</v>
      </c>
    </row>
    <row r="2252" spans="2:57" x14ac:dyDescent="0.2">
      <c r="C2252" t="s">
        <v>4803</v>
      </c>
      <c r="E2252" t="s">
        <v>2004</v>
      </c>
      <c r="F2252" t="s">
        <v>2005</v>
      </c>
      <c r="G2252" t="s">
        <v>2006</v>
      </c>
      <c r="J2252" t="s">
        <v>151</v>
      </c>
      <c r="L2252" t="s">
        <v>4703</v>
      </c>
      <c r="M2252" t="s">
        <v>293</v>
      </c>
      <c r="N2252" t="s">
        <v>4668</v>
      </c>
      <c r="O2252" t="s">
        <v>98</v>
      </c>
      <c r="P2252" t="s">
        <v>4804</v>
      </c>
      <c r="Q2252">
        <v>28</v>
      </c>
      <c r="S2252" s="3">
        <v>195351.16666666666</v>
      </c>
      <c r="W2252" s="3">
        <v>4575.7491987179483</v>
      </c>
      <c r="X2252" s="3">
        <v>2643.7662037037035</v>
      </c>
      <c r="Y2252" s="22">
        <v>475.87791666666664</v>
      </c>
      <c r="Z2252" s="32">
        <v>75</v>
      </c>
      <c r="AB2252" s="3">
        <v>0</v>
      </c>
      <c r="AC2252" s="3">
        <v>4460.3751415326506</v>
      </c>
      <c r="AD2252" s="3">
        <f t="shared" si="458"/>
        <v>207581.93512728764</v>
      </c>
      <c r="AE2252" s="3">
        <v>5687.5</v>
      </c>
      <c r="AG2252" s="3">
        <f t="shared" si="459"/>
        <v>213269.43512728764</v>
      </c>
      <c r="AJ2252" s="3">
        <v>6107.1873780099913</v>
      </c>
      <c r="AK2252" t="s">
        <v>266</v>
      </c>
      <c r="AL2252" t="s">
        <v>267</v>
      </c>
      <c r="AM2252">
        <v>8.5000000000000006E-2</v>
      </c>
      <c r="AN2252" s="3">
        <f t="shared" si="460"/>
        <v>219376.62250529762</v>
      </c>
      <c r="AO2252" s="3">
        <v>18647.0129129503</v>
      </c>
      <c r="AP2252" s="3">
        <v>29700</v>
      </c>
      <c r="AQ2252" s="3">
        <v>2524.5</v>
      </c>
      <c r="AR2252" s="3">
        <f t="shared" si="461"/>
        <v>270248.1354182479</v>
      </c>
      <c r="AS2252" s="24">
        <f t="shared" si="462"/>
        <v>249076.62250529762</v>
      </c>
      <c r="AT2252" t="s">
        <v>134</v>
      </c>
      <c r="AU2252" t="s">
        <v>134</v>
      </c>
      <c r="AV2252" t="s">
        <v>135</v>
      </c>
      <c r="AW2252">
        <v>90272</v>
      </c>
      <c r="BE2252">
        <v>1</v>
      </c>
    </row>
    <row r="2253" spans="2:57" x14ac:dyDescent="0.2">
      <c r="C2253" t="s">
        <v>4803</v>
      </c>
      <c r="E2253" t="s">
        <v>2007</v>
      </c>
      <c r="F2253" t="s">
        <v>2008</v>
      </c>
      <c r="G2253" t="s">
        <v>2009</v>
      </c>
      <c r="J2253" t="s">
        <v>4708</v>
      </c>
      <c r="L2253" t="s">
        <v>4703</v>
      </c>
      <c r="M2253" t="s">
        <v>293</v>
      </c>
      <c r="N2253" t="s">
        <v>4668</v>
      </c>
      <c r="O2253" t="s">
        <v>98</v>
      </c>
      <c r="P2253" t="s">
        <v>4804</v>
      </c>
      <c r="Q2253">
        <v>28</v>
      </c>
      <c r="S2253" s="3">
        <v>64244.25</v>
      </c>
      <c r="W2253" s="3">
        <v>1424.1426282051282</v>
      </c>
      <c r="X2253" s="3">
        <v>822.83796296296305</v>
      </c>
      <c r="Y2253" s="22">
        <v>148.11083333333335</v>
      </c>
      <c r="Z2253" s="32">
        <v>75</v>
      </c>
      <c r="AB2253" s="3">
        <v>1024.4680960500991</v>
      </c>
      <c r="AC2253" s="3">
        <v>4460.3751415326506</v>
      </c>
      <c r="AD2253" s="3">
        <f t="shared" si="458"/>
        <v>72199.184662084182</v>
      </c>
      <c r="AE2253" s="3">
        <v>5687.5</v>
      </c>
      <c r="AG2253" s="3">
        <f t="shared" si="459"/>
        <v>77886.684662084182</v>
      </c>
      <c r="AJ2253" s="3">
        <v>7641.968773833004</v>
      </c>
      <c r="AK2253" t="s">
        <v>197</v>
      </c>
      <c r="AL2253" t="s">
        <v>198</v>
      </c>
      <c r="AM2253">
        <v>8.5000000000000006E-2</v>
      </c>
      <c r="AN2253" s="3">
        <f t="shared" si="460"/>
        <v>85528.653435917193</v>
      </c>
      <c r="AO2253" s="3">
        <v>7269.9355420529619</v>
      </c>
      <c r="AP2253" s="3">
        <v>29700</v>
      </c>
      <c r="AQ2253" s="3">
        <v>2524.5</v>
      </c>
      <c r="AR2253" s="3">
        <f t="shared" si="461"/>
        <v>125023.08897797015</v>
      </c>
      <c r="AS2253" s="24">
        <f t="shared" si="462"/>
        <v>115228.65343591719</v>
      </c>
      <c r="AT2253" t="s">
        <v>134</v>
      </c>
      <c r="AU2253" t="s">
        <v>134</v>
      </c>
      <c r="AV2253" t="s">
        <v>135</v>
      </c>
      <c r="AW2253">
        <v>35801</v>
      </c>
      <c r="BE2253">
        <v>1</v>
      </c>
    </row>
    <row r="2254" spans="2:57" x14ac:dyDescent="0.2">
      <c r="C2254" t="s">
        <v>4803</v>
      </c>
      <c r="E2254" t="s">
        <v>2010</v>
      </c>
      <c r="F2254" t="s">
        <v>2011</v>
      </c>
      <c r="G2254" t="s">
        <v>2012</v>
      </c>
      <c r="J2254" t="s">
        <v>4708</v>
      </c>
      <c r="L2254" t="s">
        <v>4703</v>
      </c>
      <c r="M2254" t="s">
        <v>293</v>
      </c>
      <c r="N2254" t="s">
        <v>4668</v>
      </c>
      <c r="O2254" t="s">
        <v>98</v>
      </c>
      <c r="P2254" t="s">
        <v>4804</v>
      </c>
      <c r="Q2254">
        <v>28</v>
      </c>
      <c r="S2254" s="3">
        <v>83936.166666666672</v>
      </c>
      <c r="W2254" s="3">
        <v>1897.5040064102566</v>
      </c>
      <c r="X2254" s="3">
        <v>1096.3356481481483</v>
      </c>
      <c r="Y2254" s="22">
        <v>197.34041666666667</v>
      </c>
      <c r="Z2254" s="32">
        <v>75</v>
      </c>
      <c r="AB2254" s="3">
        <v>0</v>
      </c>
      <c r="AC2254" s="3">
        <v>4460.3751415326506</v>
      </c>
      <c r="AD2254" s="3">
        <f t="shared" si="458"/>
        <v>91662.721879424396</v>
      </c>
      <c r="AE2254" s="3">
        <v>5687.5</v>
      </c>
      <c r="AG2254" s="3">
        <f t="shared" si="459"/>
        <v>97350.221879424396</v>
      </c>
      <c r="AJ2254" s="3">
        <v>7641.968773833004</v>
      </c>
      <c r="AK2254" t="s">
        <v>197</v>
      </c>
      <c r="AL2254" t="s">
        <v>198</v>
      </c>
      <c r="AM2254">
        <v>8.5000000000000006E-2</v>
      </c>
      <c r="AN2254" s="3">
        <f t="shared" si="460"/>
        <v>104992.19065325741</v>
      </c>
      <c r="AO2254" s="3">
        <v>8924.3362055268808</v>
      </c>
      <c r="AP2254" s="3">
        <v>29700</v>
      </c>
      <c r="AQ2254" s="3">
        <v>2524.5</v>
      </c>
      <c r="AR2254" s="3">
        <f t="shared" si="461"/>
        <v>146141.02685878429</v>
      </c>
      <c r="AS2254" s="24">
        <f t="shared" si="462"/>
        <v>134692.19065325742</v>
      </c>
      <c r="AT2254" t="s">
        <v>134</v>
      </c>
      <c r="AU2254" t="s">
        <v>134</v>
      </c>
      <c r="AV2254" t="s">
        <v>135</v>
      </c>
      <c r="AW2254">
        <v>80096</v>
      </c>
      <c r="BE2254">
        <v>1</v>
      </c>
    </row>
    <row r="2255" spans="2:57" x14ac:dyDescent="0.2">
      <c r="C2255" t="s">
        <v>4803</v>
      </c>
      <c r="E2255" t="s">
        <v>2013</v>
      </c>
      <c r="F2255" t="s">
        <v>2014</v>
      </c>
      <c r="G2255" t="s">
        <v>2015</v>
      </c>
      <c r="J2255" t="s">
        <v>4666</v>
      </c>
      <c r="L2255" t="s">
        <v>4691</v>
      </c>
      <c r="M2255" t="s">
        <v>4444</v>
      </c>
      <c r="N2255" t="s">
        <v>4668</v>
      </c>
      <c r="O2255" t="s">
        <v>98</v>
      </c>
      <c r="P2255" t="s">
        <v>4804</v>
      </c>
      <c r="Q2255">
        <v>28</v>
      </c>
      <c r="S2255" s="3">
        <v>398656.75</v>
      </c>
      <c r="U2255" s="3">
        <v>59798.512499999997</v>
      </c>
      <c r="W2255" s="3">
        <v>9583.0969551282051</v>
      </c>
      <c r="X2255" s="3">
        <v>5536.9004629629626</v>
      </c>
      <c r="Y2255" s="22">
        <v>996.64208333333329</v>
      </c>
      <c r="Z2255" s="32">
        <v>75</v>
      </c>
      <c r="AB2255" s="3">
        <v>20489.361921001982</v>
      </c>
      <c r="AC2255" s="3">
        <v>5460.3751415326506</v>
      </c>
      <c r="AD2255" s="3">
        <f t="shared" si="458"/>
        <v>500596.63906395913</v>
      </c>
      <c r="AE2255" s="3">
        <v>7046.666666666667</v>
      </c>
      <c r="AG2255" s="3">
        <f t="shared" si="459"/>
        <v>507643.30573062581</v>
      </c>
      <c r="AM2255">
        <v>0.1</v>
      </c>
      <c r="AN2255" s="3">
        <f t="shared" si="460"/>
        <v>507643.30573062581</v>
      </c>
      <c r="AO2255" s="3">
        <v>50764.330573062587</v>
      </c>
      <c r="AP2255" s="3">
        <v>29700</v>
      </c>
      <c r="AQ2255" s="3">
        <v>2970</v>
      </c>
      <c r="AR2255" s="3">
        <f t="shared" si="461"/>
        <v>591077.6363036884</v>
      </c>
      <c r="AS2255" s="24">
        <f t="shared" si="462"/>
        <v>537343.30573062575</v>
      </c>
      <c r="AT2255" t="s">
        <v>134</v>
      </c>
      <c r="AU2255" t="s">
        <v>134</v>
      </c>
      <c r="AV2255" t="s">
        <v>135</v>
      </c>
      <c r="AW2255">
        <v>37208</v>
      </c>
      <c r="BE2255">
        <v>1</v>
      </c>
    </row>
    <row r="2256" spans="2:57" x14ac:dyDescent="0.2">
      <c r="C2256" t="s">
        <v>4803</v>
      </c>
      <c r="E2256" t="s">
        <v>2016</v>
      </c>
      <c r="F2256" t="s">
        <v>2017</v>
      </c>
      <c r="G2256" t="s">
        <v>2018</v>
      </c>
      <c r="J2256" t="s">
        <v>4708</v>
      </c>
      <c r="L2256" t="s">
        <v>4703</v>
      </c>
      <c r="M2256" t="s">
        <v>293</v>
      </c>
      <c r="N2256" t="s">
        <v>4668</v>
      </c>
      <c r="O2256" t="s">
        <v>98</v>
      </c>
      <c r="P2256" t="s">
        <v>4804</v>
      </c>
      <c r="Q2256">
        <v>28</v>
      </c>
      <c r="S2256" s="3">
        <v>62878.083333333336</v>
      </c>
      <c r="W2256" s="3">
        <v>1402.2596153846155</v>
      </c>
      <c r="X2256" s="3">
        <v>810.19444444444457</v>
      </c>
      <c r="Y2256" s="22">
        <v>145.83500000000001</v>
      </c>
      <c r="Z2256" s="32">
        <v>75</v>
      </c>
      <c r="AB2256" s="3">
        <v>0</v>
      </c>
      <c r="AC2256" s="3">
        <v>4460.3751415326506</v>
      </c>
      <c r="AD2256" s="3">
        <f t="shared" si="458"/>
        <v>69771.747534695052</v>
      </c>
      <c r="AE2256" s="3">
        <v>5687.5</v>
      </c>
      <c r="AG2256" s="3">
        <f t="shared" si="459"/>
        <v>75459.247534695052</v>
      </c>
      <c r="AJ2256" s="3">
        <v>6263.2559860715419</v>
      </c>
      <c r="AK2256" t="s">
        <v>229</v>
      </c>
      <c r="AL2256" t="s">
        <v>230</v>
      </c>
      <c r="AM2256">
        <v>8.5000000000000006E-2</v>
      </c>
      <c r="AN2256" s="3">
        <f t="shared" si="460"/>
        <v>81722.503520766593</v>
      </c>
      <c r="AO2256" s="3">
        <v>6946.4127992651611</v>
      </c>
      <c r="AP2256" s="3">
        <v>29700</v>
      </c>
      <c r="AQ2256" s="3">
        <v>2524.5</v>
      </c>
      <c r="AR2256" s="3">
        <f t="shared" si="461"/>
        <v>120893.41632003176</v>
      </c>
      <c r="AS2256" s="24">
        <f t="shared" si="462"/>
        <v>111422.50352076659</v>
      </c>
      <c r="AT2256" t="s">
        <v>134</v>
      </c>
      <c r="AU2256" t="s">
        <v>134</v>
      </c>
      <c r="AV2256" t="s">
        <v>135</v>
      </c>
      <c r="AW2256">
        <v>90349</v>
      </c>
      <c r="BE2256">
        <v>1</v>
      </c>
    </row>
    <row r="2257" spans="2:57" x14ac:dyDescent="0.2">
      <c r="C2257" t="s">
        <v>4803</v>
      </c>
      <c r="E2257" t="s">
        <v>2019</v>
      </c>
      <c r="F2257" t="s">
        <v>2020</v>
      </c>
      <c r="G2257" t="s">
        <v>2021</v>
      </c>
      <c r="J2257" t="s">
        <v>4678</v>
      </c>
      <c r="L2257" t="s">
        <v>4616</v>
      </c>
      <c r="M2257" t="s">
        <v>4464</v>
      </c>
      <c r="N2257" t="s">
        <v>4668</v>
      </c>
      <c r="O2257" t="s">
        <v>98</v>
      </c>
      <c r="P2257" t="s">
        <v>4804</v>
      </c>
      <c r="Q2257">
        <v>28</v>
      </c>
      <c r="S2257" s="3">
        <v>203956.58333333334</v>
      </c>
      <c r="U2257" s="3">
        <v>20395.658333333336</v>
      </c>
      <c r="W2257" s="3">
        <v>4902.8044871794873</v>
      </c>
      <c r="X2257" s="3">
        <v>2832.7314814814813</v>
      </c>
      <c r="Y2257" s="22">
        <v>509.89166666666665</v>
      </c>
      <c r="Z2257" s="32">
        <v>75</v>
      </c>
      <c r="AB2257" s="3">
        <v>18952.659776926834</v>
      </c>
      <c r="AC2257" s="3">
        <v>4460.3751415326506</v>
      </c>
      <c r="AD2257" s="3">
        <f t="shared" si="458"/>
        <v>256085.7042204538</v>
      </c>
      <c r="AE2257" s="3">
        <v>12402.5</v>
      </c>
      <c r="AG2257" s="3">
        <f t="shared" si="459"/>
        <v>268488.2042204538</v>
      </c>
      <c r="AJ2257" s="3">
        <v>33281</v>
      </c>
      <c r="AK2257" t="s">
        <v>132</v>
      </c>
      <c r="AL2257" t="s">
        <v>133</v>
      </c>
      <c r="AM2257">
        <v>0.05</v>
      </c>
      <c r="AN2257" s="3">
        <f t="shared" si="460"/>
        <v>301769.2042204538</v>
      </c>
      <c r="AO2257" s="3">
        <v>15088.460211022692</v>
      </c>
      <c r="AP2257" s="3">
        <v>29700</v>
      </c>
      <c r="AQ2257" s="3">
        <v>1485</v>
      </c>
      <c r="AR2257" s="3">
        <f t="shared" si="461"/>
        <v>348042.6644314765</v>
      </c>
      <c r="AS2257" s="24">
        <f t="shared" si="462"/>
        <v>331469.2042204538</v>
      </c>
      <c r="AT2257" t="s">
        <v>4725</v>
      </c>
      <c r="AU2257" t="s">
        <v>174</v>
      </c>
      <c r="AV2257" t="s">
        <v>174</v>
      </c>
      <c r="AW2257" t="s">
        <v>4693</v>
      </c>
      <c r="BE2257">
        <v>1</v>
      </c>
    </row>
    <row r="2258" spans="2:57" x14ac:dyDescent="0.2">
      <c r="C2258" t="s">
        <v>4803</v>
      </c>
      <c r="E2258" t="s">
        <v>2022</v>
      </c>
      <c r="F2258" t="s">
        <v>2023</v>
      </c>
      <c r="G2258" t="s">
        <v>2024</v>
      </c>
      <c r="J2258" t="s">
        <v>4702</v>
      </c>
      <c r="L2258" t="s">
        <v>4616</v>
      </c>
      <c r="M2258" t="s">
        <v>4464</v>
      </c>
      <c r="N2258" t="s">
        <v>4668</v>
      </c>
      <c r="O2258" t="s">
        <v>98</v>
      </c>
      <c r="P2258" t="s">
        <v>4804</v>
      </c>
      <c r="Q2258">
        <v>28</v>
      </c>
      <c r="S2258" s="3">
        <v>120833.33333333331</v>
      </c>
      <c r="W2258" s="3">
        <v>2904.6474358974356</v>
      </c>
      <c r="X2258" s="3">
        <v>1678.2407407407406</v>
      </c>
      <c r="Y2258" s="22">
        <v>302.08333333333331</v>
      </c>
      <c r="Z2258" s="32">
        <v>75</v>
      </c>
      <c r="AB2258" s="3">
        <v>7283.9681629162051</v>
      </c>
      <c r="AC2258" s="3">
        <v>4910.3751415326506</v>
      </c>
      <c r="AD2258" s="3">
        <f t="shared" si="458"/>
        <v>137987.64814775367</v>
      </c>
      <c r="AE2258" s="3">
        <v>12402.5</v>
      </c>
      <c r="AG2258" s="3">
        <f t="shared" si="459"/>
        <v>150390.14814775367</v>
      </c>
      <c r="AM2258">
        <v>0.05</v>
      </c>
      <c r="AN2258" s="3">
        <f t="shared" si="460"/>
        <v>150390.14814775367</v>
      </c>
      <c r="AO2258" s="3">
        <v>7519.507407387684</v>
      </c>
      <c r="AP2258" s="3">
        <v>29700</v>
      </c>
      <c r="AQ2258" s="3">
        <v>1485</v>
      </c>
      <c r="AR2258" s="3">
        <f t="shared" si="461"/>
        <v>189094.65555514136</v>
      </c>
      <c r="AS2258" s="24">
        <f t="shared" si="462"/>
        <v>180090.14814775367</v>
      </c>
      <c r="AT2258" t="s">
        <v>4805</v>
      </c>
      <c r="AU2258" t="s">
        <v>101</v>
      </c>
      <c r="AV2258" t="s">
        <v>101</v>
      </c>
      <c r="AW2258">
        <v>2047200</v>
      </c>
      <c r="BE2258">
        <v>1</v>
      </c>
    </row>
    <row r="2259" spans="2:57" x14ac:dyDescent="0.2">
      <c r="C2259" t="s">
        <v>4803</v>
      </c>
      <c r="E2259" t="s">
        <v>2025</v>
      </c>
      <c r="F2259" t="s">
        <v>2026</v>
      </c>
      <c r="G2259" t="s">
        <v>2027</v>
      </c>
      <c r="J2259" t="s">
        <v>4697</v>
      </c>
      <c r="L2259" t="s">
        <v>4616</v>
      </c>
      <c r="M2259" t="s">
        <v>4464</v>
      </c>
      <c r="N2259" t="s">
        <v>4668</v>
      </c>
      <c r="O2259" t="s">
        <v>98</v>
      </c>
      <c r="P2259" t="s">
        <v>4804</v>
      </c>
      <c r="Q2259">
        <v>28</v>
      </c>
      <c r="S2259" s="3">
        <v>118293.66666666669</v>
      </c>
      <c r="U2259" s="3">
        <v>11829.366666666669</v>
      </c>
      <c r="W2259" s="3">
        <v>2843.5977564102564</v>
      </c>
      <c r="X2259" s="3">
        <v>1642.9675925925926</v>
      </c>
      <c r="Y2259" s="22">
        <v>295.73416666666668</v>
      </c>
      <c r="Z2259" s="32">
        <v>75</v>
      </c>
      <c r="AB2259" s="3">
        <v>11392.085228077103</v>
      </c>
      <c r="AC2259" s="3">
        <v>4460.3751415326506</v>
      </c>
      <c r="AD2259" s="3">
        <f t="shared" si="458"/>
        <v>150832.79321861261</v>
      </c>
      <c r="AE2259" s="3">
        <v>12402.5</v>
      </c>
      <c r="AG2259" s="3">
        <f t="shared" si="459"/>
        <v>163235.29321861261</v>
      </c>
      <c r="AJ2259" s="3">
        <v>33281</v>
      </c>
      <c r="AK2259" t="s">
        <v>132</v>
      </c>
      <c r="AL2259" t="s">
        <v>133</v>
      </c>
      <c r="AM2259">
        <v>0.05</v>
      </c>
      <c r="AN2259" s="3">
        <f t="shared" si="460"/>
        <v>196516.29321861261</v>
      </c>
      <c r="AO2259" s="3">
        <v>9825.8146609306314</v>
      </c>
      <c r="AP2259" s="3">
        <v>29700</v>
      </c>
      <c r="AQ2259" s="3">
        <v>1485</v>
      </c>
      <c r="AR2259" s="3">
        <f t="shared" si="461"/>
        <v>237527.10787954324</v>
      </c>
      <c r="AS2259" s="24">
        <f t="shared" si="462"/>
        <v>226216.29321861261</v>
      </c>
      <c r="AT2259" t="s">
        <v>4725</v>
      </c>
      <c r="AU2259" t="s">
        <v>174</v>
      </c>
      <c r="AV2259" t="s">
        <v>174</v>
      </c>
      <c r="AW2259" t="s">
        <v>4693</v>
      </c>
      <c r="BE2259">
        <v>1</v>
      </c>
    </row>
    <row r="2260" spans="2:57" x14ac:dyDescent="0.2">
      <c r="C2260" t="s">
        <v>4803</v>
      </c>
      <c r="E2260" t="s">
        <v>2028</v>
      </c>
      <c r="F2260" t="s">
        <v>2029</v>
      </c>
      <c r="G2260" t="s">
        <v>2030</v>
      </c>
      <c r="J2260" t="s">
        <v>4708</v>
      </c>
      <c r="L2260" t="s">
        <v>4703</v>
      </c>
      <c r="M2260" t="s">
        <v>293</v>
      </c>
      <c r="N2260" t="s">
        <v>4668</v>
      </c>
      <c r="O2260" t="s">
        <v>98</v>
      </c>
      <c r="P2260" t="s">
        <v>4804</v>
      </c>
      <c r="Q2260">
        <v>28</v>
      </c>
      <c r="S2260" s="3">
        <v>64824.416666666664</v>
      </c>
      <c r="W2260" s="3">
        <v>1438.0889423076924</v>
      </c>
      <c r="X2260" s="3">
        <v>830.89583333333337</v>
      </c>
      <c r="Y2260" s="22">
        <v>149.56125</v>
      </c>
      <c r="Z2260" s="32">
        <v>75</v>
      </c>
      <c r="AB2260" s="3">
        <v>0</v>
      </c>
      <c r="AC2260" s="3">
        <v>4460.3751415326506</v>
      </c>
      <c r="AD2260" s="3">
        <f t="shared" si="458"/>
        <v>71778.337833840342</v>
      </c>
      <c r="AE2260" s="3">
        <v>5687.5</v>
      </c>
      <c r="AG2260" s="3">
        <f t="shared" si="459"/>
        <v>77465.837833840342</v>
      </c>
      <c r="AJ2260" s="3">
        <v>8123.3279313761932</v>
      </c>
      <c r="AK2260" t="s">
        <v>523</v>
      </c>
      <c r="AL2260" t="s">
        <v>524</v>
      </c>
      <c r="AM2260">
        <v>8.5000000000000006E-2</v>
      </c>
      <c r="AN2260" s="3">
        <f t="shared" si="460"/>
        <v>85589.16576521653</v>
      </c>
      <c r="AO2260" s="3">
        <v>7275.0790900434058</v>
      </c>
      <c r="AP2260" s="3">
        <v>29700</v>
      </c>
      <c r="AQ2260" s="3">
        <v>2524.5</v>
      </c>
      <c r="AR2260" s="3">
        <f t="shared" si="461"/>
        <v>125088.74485525994</v>
      </c>
      <c r="AS2260" s="24">
        <f t="shared" si="462"/>
        <v>115289.16576521653</v>
      </c>
      <c r="AT2260" t="s">
        <v>134</v>
      </c>
      <c r="AU2260" t="s">
        <v>134</v>
      </c>
      <c r="AV2260" t="s">
        <v>135</v>
      </c>
      <c r="AW2260">
        <v>35802</v>
      </c>
      <c r="BE2260">
        <v>1</v>
      </c>
    </row>
    <row r="2261" spans="2:57" x14ac:dyDescent="0.2">
      <c r="C2261" t="s">
        <v>4803</v>
      </c>
      <c r="E2261" t="s">
        <v>2031</v>
      </c>
      <c r="F2261" t="s">
        <v>2032</v>
      </c>
      <c r="G2261" t="s">
        <v>2033</v>
      </c>
      <c r="J2261" t="s">
        <v>4678</v>
      </c>
      <c r="L2261" t="s">
        <v>4616</v>
      </c>
      <c r="M2261" t="s">
        <v>4464</v>
      </c>
      <c r="N2261" t="s">
        <v>4668</v>
      </c>
      <c r="O2261" t="s">
        <v>98</v>
      </c>
      <c r="P2261" t="s">
        <v>4804</v>
      </c>
      <c r="Q2261">
        <v>28</v>
      </c>
      <c r="S2261" s="3">
        <v>105224.66666666667</v>
      </c>
      <c r="W2261" s="3">
        <v>2409.2467948717945</v>
      </c>
      <c r="X2261" s="3">
        <v>1392.0092592592594</v>
      </c>
      <c r="Y2261" s="22">
        <v>250.5616666666667</v>
      </c>
      <c r="Z2261" s="32">
        <v>75</v>
      </c>
      <c r="AB2261" s="3">
        <v>6146.8085763005947</v>
      </c>
      <c r="AC2261" s="3">
        <v>4460.3751415326506</v>
      </c>
      <c r="AD2261" s="3">
        <f t="shared" si="458"/>
        <v>119958.66810529763</v>
      </c>
      <c r="AE2261" s="3">
        <v>12402.5</v>
      </c>
      <c r="AG2261" s="3">
        <f t="shared" si="459"/>
        <v>132361.16810529763</v>
      </c>
      <c r="AM2261">
        <v>0.05</v>
      </c>
      <c r="AN2261" s="3">
        <f t="shared" si="460"/>
        <v>132361.16810529763</v>
      </c>
      <c r="AO2261" s="3">
        <v>6618.0584052648819</v>
      </c>
      <c r="AP2261" s="3">
        <v>29700</v>
      </c>
      <c r="AQ2261" s="3">
        <v>1485</v>
      </c>
      <c r="AR2261" s="3">
        <f t="shared" si="461"/>
        <v>170164.22651056253</v>
      </c>
      <c r="AS2261" s="24">
        <f t="shared" si="462"/>
        <v>162061.16810529763</v>
      </c>
      <c r="AT2261" t="s">
        <v>836</v>
      </c>
      <c r="AU2261" t="s">
        <v>836</v>
      </c>
      <c r="AV2261" t="s">
        <v>837</v>
      </c>
      <c r="AW2261" t="s">
        <v>4882</v>
      </c>
      <c r="BE2261">
        <v>1</v>
      </c>
    </row>
    <row r="2262" spans="2:57" x14ac:dyDescent="0.2">
      <c r="C2262" t="s">
        <v>4803</v>
      </c>
      <c r="E2262" t="s">
        <v>2035</v>
      </c>
      <c r="F2262" t="s">
        <v>2036</v>
      </c>
      <c r="G2262" t="s">
        <v>2037</v>
      </c>
      <c r="J2262" t="s">
        <v>4708</v>
      </c>
      <c r="L2262" t="s">
        <v>4703</v>
      </c>
      <c r="M2262" t="s">
        <v>293</v>
      </c>
      <c r="N2262" t="s">
        <v>4668</v>
      </c>
      <c r="O2262" t="s">
        <v>98</v>
      </c>
      <c r="P2262" t="s">
        <v>4804</v>
      </c>
      <c r="Q2262">
        <v>28</v>
      </c>
      <c r="S2262" s="3">
        <v>78639.166666666672</v>
      </c>
      <c r="W2262" s="3">
        <v>1802.8846153846155</v>
      </c>
      <c r="X2262" s="3">
        <v>1041.6666666666667</v>
      </c>
      <c r="Y2262" s="22">
        <v>187.5</v>
      </c>
      <c r="Z2262" s="32">
        <v>75</v>
      </c>
      <c r="AB2262" s="3">
        <v>0</v>
      </c>
      <c r="AC2262" s="3">
        <v>4460.3751415326506</v>
      </c>
      <c r="AD2262" s="3">
        <f t="shared" si="458"/>
        <v>86206.593090250608</v>
      </c>
      <c r="AE2262" s="3">
        <v>5687.5</v>
      </c>
      <c r="AG2262" s="3">
        <f t="shared" si="459"/>
        <v>91894.093090250608</v>
      </c>
      <c r="AJ2262" s="3">
        <v>4292.2455565959208</v>
      </c>
      <c r="AK2262" t="s">
        <v>289</v>
      </c>
      <c r="AL2262" t="s">
        <v>290</v>
      </c>
      <c r="AM2262">
        <v>8.5000000000000006E-2</v>
      </c>
      <c r="AN2262" s="3">
        <f t="shared" si="460"/>
        <v>96186.338646846532</v>
      </c>
      <c r="AO2262" s="3">
        <v>8175.8387849819555</v>
      </c>
      <c r="AP2262" s="3">
        <v>29700</v>
      </c>
      <c r="AQ2262" s="3">
        <v>2524.5</v>
      </c>
      <c r="AR2262" s="3">
        <f t="shared" si="461"/>
        <v>136586.67743182849</v>
      </c>
      <c r="AS2262" s="24">
        <f t="shared" si="462"/>
        <v>125886.33864684653</v>
      </c>
      <c r="AT2262" t="s">
        <v>134</v>
      </c>
      <c r="AU2262" t="s">
        <v>134</v>
      </c>
      <c r="AV2262" t="s">
        <v>135</v>
      </c>
      <c r="AW2262">
        <v>90220</v>
      </c>
      <c r="BE2262">
        <v>1</v>
      </c>
    </row>
    <row r="2263" spans="2:57" x14ac:dyDescent="0.2">
      <c r="C2263" t="s">
        <v>4803</v>
      </c>
      <c r="E2263" t="s">
        <v>2038</v>
      </c>
      <c r="F2263" t="s">
        <v>2039</v>
      </c>
      <c r="G2263" t="s">
        <v>2040</v>
      </c>
      <c r="J2263" t="s">
        <v>4708</v>
      </c>
      <c r="L2263" t="s">
        <v>4616</v>
      </c>
      <c r="M2263" t="s">
        <v>4464</v>
      </c>
      <c r="N2263" t="s">
        <v>4668</v>
      </c>
      <c r="O2263" t="s">
        <v>98</v>
      </c>
      <c r="P2263" t="s">
        <v>4804</v>
      </c>
      <c r="Q2263">
        <v>28</v>
      </c>
      <c r="S2263" s="3">
        <v>81418</v>
      </c>
      <c r="W2263" s="3">
        <v>1836.9711538461536</v>
      </c>
      <c r="X2263" s="3">
        <v>1061.3611111111111</v>
      </c>
      <c r="Y2263" s="22">
        <v>191.04500000000002</v>
      </c>
      <c r="Z2263" s="32">
        <v>75</v>
      </c>
      <c r="AB2263" s="3">
        <v>6656.9936881335443</v>
      </c>
      <c r="AC2263" s="3">
        <v>4460.3751415326506</v>
      </c>
      <c r="AD2263" s="3">
        <f t="shared" si="458"/>
        <v>95699.746094623464</v>
      </c>
      <c r="AE2263" s="3">
        <v>12402.5</v>
      </c>
      <c r="AG2263" s="3">
        <f t="shared" si="459"/>
        <v>108102.24609462346</v>
      </c>
      <c r="AM2263">
        <v>0.05</v>
      </c>
      <c r="AN2263" s="3">
        <f t="shared" si="460"/>
        <v>108102.24609462346</v>
      </c>
      <c r="AO2263" s="3">
        <v>5405.1123047311739</v>
      </c>
      <c r="AP2263" s="3">
        <v>29700</v>
      </c>
      <c r="AQ2263" s="3">
        <v>1485</v>
      </c>
      <c r="AR2263" s="3">
        <f t="shared" si="461"/>
        <v>144692.35839935462</v>
      </c>
      <c r="AS2263" s="24">
        <f t="shared" si="462"/>
        <v>137802.24609462346</v>
      </c>
      <c r="AT2263" t="s">
        <v>4805</v>
      </c>
      <c r="AU2263" t="s">
        <v>101</v>
      </c>
      <c r="AV2263" t="s">
        <v>101</v>
      </c>
      <c r="AW2263">
        <v>2047200</v>
      </c>
      <c r="BE2263">
        <v>1</v>
      </c>
    </row>
    <row r="2264" spans="2:57" x14ac:dyDescent="0.2">
      <c r="C2264" t="s">
        <v>4803</v>
      </c>
      <c r="E2264" t="s">
        <v>2041</v>
      </c>
      <c r="F2264" t="s">
        <v>2042</v>
      </c>
      <c r="G2264" t="s">
        <v>2043</v>
      </c>
      <c r="J2264" t="s">
        <v>4708</v>
      </c>
      <c r="L2264" t="s">
        <v>4703</v>
      </c>
      <c r="M2264" t="s">
        <v>293</v>
      </c>
      <c r="N2264" t="s">
        <v>4668</v>
      </c>
      <c r="O2264" t="s">
        <v>98</v>
      </c>
      <c r="P2264" t="s">
        <v>4804</v>
      </c>
      <c r="Q2264">
        <v>28</v>
      </c>
      <c r="S2264" s="3">
        <v>78651.916666666672</v>
      </c>
      <c r="W2264" s="3">
        <v>1770.4807692307693</v>
      </c>
      <c r="X2264" s="3">
        <v>1022.9444444444446</v>
      </c>
      <c r="Y2264" s="22">
        <v>184.13</v>
      </c>
      <c r="Z2264" s="32">
        <v>75</v>
      </c>
      <c r="AB2264" s="3">
        <v>0</v>
      </c>
      <c r="AC2264" s="3">
        <v>4460.3751415326506</v>
      </c>
      <c r="AD2264" s="3">
        <f t="shared" si="458"/>
        <v>86164.847021874535</v>
      </c>
      <c r="AE2264" s="3">
        <v>5687.5</v>
      </c>
      <c r="AG2264" s="3">
        <f t="shared" si="459"/>
        <v>91852.347021874535</v>
      </c>
      <c r="AJ2264" s="3">
        <v>4292.2455565959208</v>
      </c>
      <c r="AK2264" t="s">
        <v>289</v>
      </c>
      <c r="AL2264" t="s">
        <v>290</v>
      </c>
      <c r="AM2264">
        <v>8.5000000000000006E-2</v>
      </c>
      <c r="AN2264" s="3">
        <f t="shared" si="460"/>
        <v>96144.59257847046</v>
      </c>
      <c r="AO2264" s="3">
        <v>8172.2903691699894</v>
      </c>
      <c r="AP2264" s="3">
        <v>29700</v>
      </c>
      <c r="AQ2264" s="3">
        <v>2524.5</v>
      </c>
      <c r="AR2264" s="3">
        <f t="shared" si="461"/>
        <v>136541.38294764044</v>
      </c>
      <c r="AS2264" s="24">
        <f t="shared" si="462"/>
        <v>125844.59257847046</v>
      </c>
      <c r="AT2264" t="s">
        <v>134</v>
      </c>
      <c r="AU2264" t="s">
        <v>134</v>
      </c>
      <c r="AV2264" t="s">
        <v>135</v>
      </c>
      <c r="AW2264">
        <v>90220</v>
      </c>
      <c r="BE2264">
        <v>1</v>
      </c>
    </row>
    <row r="2265" spans="2:57" x14ac:dyDescent="0.2">
      <c r="B2265">
        <f>+COUNTIF(F2265:F5423,F2265)</f>
        <v>1</v>
      </c>
      <c r="C2265" t="s">
        <v>4803</v>
      </c>
      <c r="E2265" t="s">
        <v>2044</v>
      </c>
      <c r="F2265" t="s">
        <v>2045</v>
      </c>
      <c r="G2265" t="s">
        <v>2046</v>
      </c>
      <c r="J2265" t="s">
        <v>4678</v>
      </c>
      <c r="L2265" t="s">
        <v>4783</v>
      </c>
      <c r="M2265" t="s">
        <v>3525</v>
      </c>
      <c r="N2265" t="s">
        <v>4668</v>
      </c>
      <c r="O2265" t="s">
        <v>98</v>
      </c>
      <c r="P2265" t="s">
        <v>4804</v>
      </c>
      <c r="Q2265">
        <v>28</v>
      </c>
      <c r="S2265" s="3">
        <v>152971.75</v>
      </c>
      <c r="U2265" s="3">
        <v>22945.762500000001</v>
      </c>
      <c r="W2265" s="3">
        <v>3677.2075320512818</v>
      </c>
      <c r="X2265" s="3">
        <v>2124.6087962962965</v>
      </c>
      <c r="Y2265" s="22">
        <v>382.42958333333337</v>
      </c>
      <c r="Z2265" s="32">
        <v>75</v>
      </c>
      <c r="AB2265" s="3">
        <v>14731.851221200426</v>
      </c>
      <c r="AC2265" s="3">
        <v>4460.3751415326506</v>
      </c>
      <c r="AD2265" s="3">
        <f t="shared" si="458"/>
        <v>201368.98477441401</v>
      </c>
      <c r="AE2265" s="3">
        <v>13617.5</v>
      </c>
      <c r="AG2265" s="3">
        <f t="shared" si="459"/>
        <v>214986.48477441401</v>
      </c>
      <c r="AM2265">
        <v>8.5000000000000006E-2</v>
      </c>
      <c r="AN2265" s="3">
        <f t="shared" si="460"/>
        <v>214986.48477441401</v>
      </c>
      <c r="AO2265" s="3">
        <v>18273.851205825191</v>
      </c>
      <c r="AP2265" s="3">
        <v>29700</v>
      </c>
      <c r="AQ2265" s="3">
        <v>2524.5</v>
      </c>
      <c r="AR2265" s="3">
        <f t="shared" si="461"/>
        <v>265484.83598023921</v>
      </c>
      <c r="AS2265" s="24">
        <f t="shared" si="462"/>
        <v>244686.48477441401</v>
      </c>
      <c r="AT2265" t="s">
        <v>141</v>
      </c>
      <c r="AU2265" t="s">
        <v>141</v>
      </c>
      <c r="AV2265" t="s">
        <v>142</v>
      </c>
      <c r="AW2265">
        <v>1220</v>
      </c>
      <c r="BE2265">
        <v>1</v>
      </c>
    </row>
    <row r="2266" spans="2:57" x14ac:dyDescent="0.2">
      <c r="C2266" t="s">
        <v>4803</v>
      </c>
      <c r="E2266" t="s">
        <v>2048</v>
      </c>
      <c r="F2266" t="s">
        <v>2049</v>
      </c>
      <c r="G2266" t="s">
        <v>2050</v>
      </c>
      <c r="J2266" t="s">
        <v>4708</v>
      </c>
      <c r="L2266" t="s">
        <v>4667</v>
      </c>
      <c r="M2266" t="s">
        <v>3984</v>
      </c>
      <c r="N2266" t="s">
        <v>4668</v>
      </c>
      <c r="O2266" t="s">
        <v>98</v>
      </c>
      <c r="P2266" t="s">
        <v>4804</v>
      </c>
      <c r="Q2266">
        <v>28</v>
      </c>
      <c r="S2266" s="3">
        <v>63670.083333333336</v>
      </c>
      <c r="W2266" s="3">
        <v>1530.5328525641025</v>
      </c>
      <c r="X2266" s="3">
        <v>884.30787037037032</v>
      </c>
      <c r="Y2266" s="22">
        <v>159.17541666666668</v>
      </c>
      <c r="Z2266" s="32">
        <v>75</v>
      </c>
      <c r="AB2266" s="3">
        <v>5362.0660147262188</v>
      </c>
      <c r="AC2266" s="3">
        <v>4460.3751415326506</v>
      </c>
      <c r="AD2266" s="3">
        <f t="shared" si="458"/>
        <v>76141.540629193347</v>
      </c>
      <c r="AE2266" s="3">
        <v>4154.166666666667</v>
      </c>
      <c r="AG2266" s="3">
        <f t="shared" si="459"/>
        <v>80295.707295860018</v>
      </c>
      <c r="AJ2266" s="3">
        <v>4671.4236268028844</v>
      </c>
      <c r="AK2266" t="s">
        <v>166</v>
      </c>
      <c r="AL2266" t="s">
        <v>165</v>
      </c>
      <c r="AM2266">
        <v>0.05</v>
      </c>
      <c r="AN2266" s="3">
        <f t="shared" si="460"/>
        <v>84967.130922662909</v>
      </c>
      <c r="AO2266" s="3">
        <v>4248.3565461331455</v>
      </c>
      <c r="AP2266" s="3">
        <v>29700</v>
      </c>
      <c r="AQ2266" s="3">
        <v>1485</v>
      </c>
      <c r="AR2266" s="3">
        <f t="shared" si="461"/>
        <v>120400.48746879605</v>
      </c>
      <c r="AS2266" s="24">
        <f t="shared" si="462"/>
        <v>114667.13092266291</v>
      </c>
      <c r="AT2266" t="s">
        <v>225</v>
      </c>
      <c r="AU2266" t="s">
        <v>225</v>
      </c>
      <c r="AV2266" t="s">
        <v>156</v>
      </c>
      <c r="AW2266" t="s">
        <v>4825</v>
      </c>
      <c r="BE2266">
        <v>1</v>
      </c>
    </row>
    <row r="2267" spans="2:57" x14ac:dyDescent="0.2">
      <c r="C2267" t="s">
        <v>4803</v>
      </c>
      <c r="E2267" t="s">
        <v>2051</v>
      </c>
      <c r="F2267" t="s">
        <v>2052</v>
      </c>
      <c r="G2267" t="s">
        <v>2053</v>
      </c>
      <c r="J2267" t="s">
        <v>4678</v>
      </c>
      <c r="L2267" t="s">
        <v>4616</v>
      </c>
      <c r="M2267" t="s">
        <v>4464</v>
      </c>
      <c r="N2267" t="s">
        <v>4668</v>
      </c>
      <c r="O2267" t="s">
        <v>98</v>
      </c>
      <c r="P2267" t="s">
        <v>4804</v>
      </c>
      <c r="Q2267">
        <v>28</v>
      </c>
      <c r="S2267" s="3">
        <v>218135.5</v>
      </c>
      <c r="U2267" s="3">
        <v>21813.550000000003</v>
      </c>
      <c r="W2267" s="3">
        <v>5243.6418269230771</v>
      </c>
      <c r="X2267" s="3">
        <v>3029.6597222222222</v>
      </c>
      <c r="Y2267" s="22">
        <v>545.33875</v>
      </c>
      <c r="Z2267" s="32">
        <v>75</v>
      </c>
      <c r="AB2267" s="3">
        <v>22347.747047236862</v>
      </c>
      <c r="AC2267" s="3">
        <v>4460.3751415326506</v>
      </c>
      <c r="AD2267" s="3">
        <f t="shared" si="458"/>
        <v>275650.81248791475</v>
      </c>
      <c r="AE2267" s="3">
        <v>12402.5</v>
      </c>
      <c r="AG2267" s="3">
        <f t="shared" si="459"/>
        <v>288053.31248791475</v>
      </c>
      <c r="AJ2267" s="3">
        <v>33281</v>
      </c>
      <c r="AK2267" t="s">
        <v>132</v>
      </c>
      <c r="AL2267" t="s">
        <v>133</v>
      </c>
      <c r="AM2267">
        <v>0.05</v>
      </c>
      <c r="AN2267" s="3">
        <f t="shared" si="460"/>
        <v>321334.31248791475</v>
      </c>
      <c r="AO2267" s="3">
        <v>16066.715624395742</v>
      </c>
      <c r="AP2267" s="3">
        <v>29700</v>
      </c>
      <c r="AQ2267" s="3">
        <v>1485</v>
      </c>
      <c r="AR2267" s="3">
        <f t="shared" si="461"/>
        <v>368586.02811231051</v>
      </c>
      <c r="AS2267" s="24">
        <f t="shared" si="462"/>
        <v>351034.31248791475</v>
      </c>
      <c r="AT2267" t="s">
        <v>4725</v>
      </c>
      <c r="AU2267" t="s">
        <v>174</v>
      </c>
      <c r="AV2267" t="s">
        <v>174</v>
      </c>
      <c r="AW2267" t="s">
        <v>4693</v>
      </c>
      <c r="BE2267">
        <v>1</v>
      </c>
    </row>
    <row r="2268" spans="2:57" x14ac:dyDescent="0.2">
      <c r="C2268" t="s">
        <v>4803</v>
      </c>
      <c r="E2268" t="s">
        <v>2054</v>
      </c>
      <c r="F2268" t="s">
        <v>2055</v>
      </c>
      <c r="G2268" t="s">
        <v>2056</v>
      </c>
      <c r="J2268" t="s">
        <v>4708</v>
      </c>
      <c r="L2268" t="s">
        <v>4703</v>
      </c>
      <c r="M2268" t="s">
        <v>293</v>
      </c>
      <c r="N2268" t="s">
        <v>4668</v>
      </c>
      <c r="O2268" t="s">
        <v>98</v>
      </c>
      <c r="P2268" t="s">
        <v>4804</v>
      </c>
      <c r="Q2268">
        <v>28</v>
      </c>
      <c r="S2268" s="3">
        <v>81486.333333333328</v>
      </c>
      <c r="W2268" s="3">
        <v>1838.6137820512822</v>
      </c>
      <c r="X2268" s="3">
        <v>1062.3101851851852</v>
      </c>
      <c r="Y2268" s="22">
        <v>191.21583333333334</v>
      </c>
      <c r="Z2268" s="32">
        <v>75</v>
      </c>
      <c r="AB2268" s="3">
        <v>0</v>
      </c>
      <c r="AC2268" s="3">
        <v>4460.3751415326506</v>
      </c>
      <c r="AD2268" s="3">
        <f t="shared" si="458"/>
        <v>89113.848275435783</v>
      </c>
      <c r="AE2268" s="3">
        <v>5687.5</v>
      </c>
      <c r="AG2268" s="3">
        <f t="shared" si="459"/>
        <v>94801.348275435783</v>
      </c>
      <c r="AJ2268" s="3">
        <v>6107.1873780099913</v>
      </c>
      <c r="AK2268" t="s">
        <v>266</v>
      </c>
      <c r="AL2268" t="s">
        <v>267</v>
      </c>
      <c r="AM2268">
        <v>8.5000000000000006E-2</v>
      </c>
      <c r="AN2268" s="3">
        <f t="shared" si="460"/>
        <v>100908.53565344577</v>
      </c>
      <c r="AO2268" s="3">
        <v>8577.2255305428916</v>
      </c>
      <c r="AP2268" s="3">
        <v>29700</v>
      </c>
      <c r="AQ2268" s="3">
        <v>2524.5</v>
      </c>
      <c r="AR2268" s="3">
        <f t="shared" si="461"/>
        <v>141710.26118398865</v>
      </c>
      <c r="AS2268" s="24">
        <f t="shared" si="462"/>
        <v>130608.53565344577</v>
      </c>
      <c r="AT2268" t="s">
        <v>134</v>
      </c>
      <c r="AU2268" t="s">
        <v>134</v>
      </c>
      <c r="AV2268" t="s">
        <v>135</v>
      </c>
      <c r="AW2268">
        <v>90362</v>
      </c>
      <c r="BE2268">
        <v>1</v>
      </c>
    </row>
    <row r="2269" spans="2:57" x14ac:dyDescent="0.2">
      <c r="B2269">
        <f>+COUNTIF(F2269:F5427,F2269)</f>
        <v>1</v>
      </c>
      <c r="C2269" t="s">
        <v>4803</v>
      </c>
      <c r="E2269" t="s">
        <v>2057</v>
      </c>
      <c r="F2269" t="s">
        <v>2058</v>
      </c>
      <c r="G2269" t="s">
        <v>2059</v>
      </c>
      <c r="J2269" t="s">
        <v>4708</v>
      </c>
      <c r="L2269" t="s">
        <v>4703</v>
      </c>
      <c r="M2269" t="s">
        <v>293</v>
      </c>
      <c r="N2269" t="s">
        <v>4668</v>
      </c>
      <c r="O2269" t="s">
        <v>98</v>
      </c>
      <c r="P2269" t="s">
        <v>4804</v>
      </c>
      <c r="Q2269">
        <v>28</v>
      </c>
      <c r="S2269" s="3">
        <v>78639.166666666672</v>
      </c>
      <c r="W2269" s="3">
        <v>1802.8846153846155</v>
      </c>
      <c r="X2269" s="3">
        <v>1041.6666666666667</v>
      </c>
      <c r="Y2269" s="22">
        <v>187.5</v>
      </c>
      <c r="Z2269" s="32">
        <v>75</v>
      </c>
      <c r="AB2269" s="3">
        <v>0</v>
      </c>
      <c r="AC2269" s="3">
        <v>4460.3751415326506</v>
      </c>
      <c r="AD2269" s="3">
        <f t="shared" si="458"/>
        <v>86206.593090250608</v>
      </c>
      <c r="AE2269" s="3">
        <v>5687.5</v>
      </c>
      <c r="AG2269" s="3">
        <f t="shared" si="459"/>
        <v>91894.093090250608</v>
      </c>
      <c r="AJ2269" s="3">
        <v>8123.3279313761932</v>
      </c>
      <c r="AK2269" t="s">
        <v>523</v>
      </c>
      <c r="AL2269" t="s">
        <v>524</v>
      </c>
      <c r="AM2269">
        <v>8.5000000000000006E-2</v>
      </c>
      <c r="AN2269" s="3">
        <f t="shared" si="460"/>
        <v>100017.4210216268</v>
      </c>
      <c r="AO2269" s="3">
        <v>8501.4807868382777</v>
      </c>
      <c r="AP2269" s="3">
        <v>29700</v>
      </c>
      <c r="AQ2269" s="3">
        <v>2524.5</v>
      </c>
      <c r="AR2269" s="3">
        <f t="shared" si="461"/>
        <v>140743.40180846507</v>
      </c>
      <c r="AS2269" s="24">
        <f t="shared" si="462"/>
        <v>129717.4210216268</v>
      </c>
      <c r="AT2269" t="s">
        <v>141</v>
      </c>
      <c r="AU2269" t="s">
        <v>141</v>
      </c>
      <c r="AV2269" t="s">
        <v>142</v>
      </c>
      <c r="AW2269">
        <v>1206</v>
      </c>
      <c r="BE2269">
        <v>1</v>
      </c>
    </row>
    <row r="2270" spans="2:57" x14ac:dyDescent="0.2">
      <c r="C2270" t="s">
        <v>4803</v>
      </c>
      <c r="E2270" t="s">
        <v>2060</v>
      </c>
      <c r="F2270" t="s">
        <v>2061</v>
      </c>
      <c r="G2270" t="s">
        <v>2062</v>
      </c>
      <c r="J2270" t="s">
        <v>4678</v>
      </c>
      <c r="L2270" t="s">
        <v>4691</v>
      </c>
      <c r="M2270" t="s">
        <v>4444</v>
      </c>
      <c r="N2270" t="s">
        <v>4668</v>
      </c>
      <c r="O2270" t="s">
        <v>98</v>
      </c>
      <c r="P2270" t="s">
        <v>4804</v>
      </c>
      <c r="Q2270">
        <v>28</v>
      </c>
      <c r="S2270" s="3">
        <v>83561.833333333328</v>
      </c>
      <c r="W2270" s="3">
        <v>1888.5056089743591</v>
      </c>
      <c r="X2270" s="3">
        <v>1091.1365740740741</v>
      </c>
      <c r="Y2270" s="22">
        <v>196.40458333333333</v>
      </c>
      <c r="Z2270" s="32">
        <v>75</v>
      </c>
      <c r="AB2270" s="3">
        <v>5853.8107008302668</v>
      </c>
      <c r="AC2270" s="3">
        <v>4460.3751415326506</v>
      </c>
      <c r="AD2270" s="3">
        <f t="shared" ref="AD2270:AD2333" si="463">S2270+U2270+V2270+W2270+X2270+Y2270+Z2270+AA2270+AB2270+AC2270</f>
        <v>97127.065942078014</v>
      </c>
      <c r="AE2270" s="3">
        <v>7046.666666666667</v>
      </c>
      <c r="AG2270" s="3">
        <f t="shared" si="459"/>
        <v>104173.73260874469</v>
      </c>
      <c r="AM2270">
        <v>0.1</v>
      </c>
      <c r="AN2270" s="3">
        <f t="shared" si="460"/>
        <v>104173.73260874469</v>
      </c>
      <c r="AO2270" s="3">
        <v>10417.373260874469</v>
      </c>
      <c r="AP2270" s="3">
        <v>29700</v>
      </c>
      <c r="AQ2270" s="3">
        <v>2970</v>
      </c>
      <c r="AR2270" s="3">
        <f t="shared" si="461"/>
        <v>147261.10586961915</v>
      </c>
      <c r="AS2270" s="24">
        <f t="shared" si="462"/>
        <v>133873.7326087447</v>
      </c>
      <c r="AT2270" t="s">
        <v>134</v>
      </c>
      <c r="AU2270" t="s">
        <v>134</v>
      </c>
      <c r="AV2270" t="s">
        <v>135</v>
      </c>
      <c r="AW2270">
        <v>94623</v>
      </c>
      <c r="BE2270">
        <v>1</v>
      </c>
    </row>
    <row r="2271" spans="2:57" x14ac:dyDescent="0.2">
      <c r="C2271" t="s">
        <v>4803</v>
      </c>
      <c r="E2271" t="s">
        <v>2063</v>
      </c>
      <c r="F2271" t="s">
        <v>2064</v>
      </c>
      <c r="G2271" t="s">
        <v>2065</v>
      </c>
      <c r="J2271" t="s">
        <v>151</v>
      </c>
      <c r="L2271" t="s">
        <v>4691</v>
      </c>
      <c r="M2271" t="s">
        <v>4444</v>
      </c>
      <c r="N2271" t="s">
        <v>4668</v>
      </c>
      <c r="O2271" t="s">
        <v>98</v>
      </c>
      <c r="P2271" t="s">
        <v>4804</v>
      </c>
      <c r="Q2271">
        <v>28</v>
      </c>
      <c r="S2271" s="3">
        <v>240032.16666666663</v>
      </c>
      <c r="W2271" s="3">
        <v>5770.0040064102568</v>
      </c>
      <c r="X2271" s="3">
        <v>3333.7800925925926</v>
      </c>
      <c r="Y2271" s="22">
        <v>600.08041666666668</v>
      </c>
      <c r="Z2271" s="32">
        <v>75</v>
      </c>
      <c r="AB2271" s="3">
        <v>10244.680960500991</v>
      </c>
      <c r="AC2271" s="3">
        <v>4460.3751415326506</v>
      </c>
      <c r="AD2271" s="3">
        <f t="shared" si="463"/>
        <v>264516.08728436974</v>
      </c>
      <c r="AE2271" s="3">
        <v>7046.666666666667</v>
      </c>
      <c r="AG2271" s="3">
        <f t="shared" ref="AG2271:AG2334" si="464">AD2271+AE2271+AF2271</f>
        <v>271562.75395103643</v>
      </c>
      <c r="AJ2271" s="3">
        <v>38600.004178537514</v>
      </c>
      <c r="AK2271" t="s">
        <v>1002</v>
      </c>
      <c r="AL2271" t="s">
        <v>1003</v>
      </c>
      <c r="AM2271">
        <v>0.1</v>
      </c>
      <c r="AN2271" s="3">
        <f t="shared" ref="AN2271:AN2334" si="465">AG2271+AH2271+AI2271+AJ2271</f>
        <v>310162.75812957395</v>
      </c>
      <c r="AO2271" s="3">
        <v>31016.275812957396</v>
      </c>
      <c r="AP2271" s="3">
        <v>29700</v>
      </c>
      <c r="AQ2271" s="3">
        <v>2970</v>
      </c>
      <c r="AR2271" s="3">
        <f t="shared" ref="AR2271:AR2334" si="466">AN2271+AO2271+AP2271+AQ2271</f>
        <v>373849.03394253133</v>
      </c>
      <c r="AS2271" s="24">
        <f t="shared" si="462"/>
        <v>339862.75812957395</v>
      </c>
      <c r="AT2271" t="s">
        <v>134</v>
      </c>
      <c r="AU2271" t="s">
        <v>134</v>
      </c>
      <c r="AV2271" t="s">
        <v>135</v>
      </c>
      <c r="AW2271">
        <v>90380</v>
      </c>
      <c r="BE2271">
        <v>1</v>
      </c>
    </row>
    <row r="2272" spans="2:57" x14ac:dyDescent="0.2">
      <c r="C2272" t="s">
        <v>4803</v>
      </c>
      <c r="E2272" t="s">
        <v>2066</v>
      </c>
      <c r="F2272" t="s">
        <v>290</v>
      </c>
      <c r="G2272" t="s">
        <v>289</v>
      </c>
      <c r="J2272" t="s">
        <v>4666</v>
      </c>
      <c r="L2272" t="s">
        <v>4703</v>
      </c>
      <c r="M2272" t="s">
        <v>293</v>
      </c>
      <c r="N2272" t="s">
        <v>4668</v>
      </c>
      <c r="O2272" t="s">
        <v>167</v>
      </c>
      <c r="P2272" t="s">
        <v>4804</v>
      </c>
      <c r="Q2272">
        <v>28</v>
      </c>
      <c r="S2272" s="3">
        <v>265528.58333333331</v>
      </c>
      <c r="U2272" s="3">
        <v>39829.287499999999</v>
      </c>
      <c r="W2272" s="3">
        <v>6262.708333333333</v>
      </c>
      <c r="X2272" s="3">
        <v>3618.4537037037035</v>
      </c>
      <c r="Y2272" s="22">
        <v>651.3216666666666</v>
      </c>
      <c r="Z2272" s="32">
        <v>75</v>
      </c>
      <c r="AB2272" s="3">
        <v>25089.223672266929</v>
      </c>
      <c r="AC2272" s="3">
        <v>5460.3751415326506</v>
      </c>
      <c r="AD2272" s="3">
        <f t="shared" si="463"/>
        <v>346514.95335083653</v>
      </c>
      <c r="AE2272" s="3">
        <v>5687.5</v>
      </c>
      <c r="AF2272" s="3">
        <v>29700</v>
      </c>
      <c r="AG2272" s="3">
        <f t="shared" si="464"/>
        <v>381902.45335083653</v>
      </c>
      <c r="AJ2272" s="3">
        <v>-381902.45335083653</v>
      </c>
      <c r="AM2272">
        <v>8.5000000000000006E-2</v>
      </c>
      <c r="AN2272" s="3">
        <f t="shared" si="465"/>
        <v>0</v>
      </c>
      <c r="AO2272" s="3">
        <v>0</v>
      </c>
      <c r="AQ2272" s="3">
        <v>0</v>
      </c>
      <c r="AR2272" s="3">
        <f t="shared" si="466"/>
        <v>0</v>
      </c>
      <c r="AS2272" s="24">
        <f t="shared" si="462"/>
        <v>0</v>
      </c>
      <c r="AT2272" t="s">
        <v>134</v>
      </c>
      <c r="AU2272" t="s">
        <v>4816</v>
      </c>
      <c r="AV2272" t="s">
        <v>174</v>
      </c>
      <c r="AW2272">
        <v>90382</v>
      </c>
      <c r="BE2272">
        <v>1</v>
      </c>
    </row>
    <row r="2273" spans="2:57" x14ac:dyDescent="0.2">
      <c r="C2273" t="s">
        <v>4803</v>
      </c>
      <c r="E2273" t="s">
        <v>2067</v>
      </c>
      <c r="F2273" t="s">
        <v>2068</v>
      </c>
      <c r="G2273" t="s">
        <v>2069</v>
      </c>
      <c r="J2273" t="s">
        <v>4690</v>
      </c>
      <c r="L2273" t="s">
        <v>4683</v>
      </c>
      <c r="M2273" t="s">
        <v>4824</v>
      </c>
      <c r="N2273" t="s">
        <v>4668</v>
      </c>
      <c r="O2273" t="s">
        <v>98</v>
      </c>
      <c r="P2273" t="s">
        <v>4804</v>
      </c>
      <c r="Q2273">
        <v>28</v>
      </c>
      <c r="S2273" s="3">
        <v>247477.66666666669</v>
      </c>
      <c r="U2273" s="3">
        <v>37121.65</v>
      </c>
      <c r="W2273" s="3">
        <v>5948.9823717948711</v>
      </c>
      <c r="X2273" s="3">
        <v>3437.1898148148148</v>
      </c>
      <c r="Y2273" s="22">
        <v>618.69416666666666</v>
      </c>
      <c r="Z2273" s="32">
        <v>75</v>
      </c>
      <c r="AB2273" s="3">
        <v>0</v>
      </c>
      <c r="AC2273" s="3">
        <v>5460.3751415326506</v>
      </c>
      <c r="AD2273" s="3">
        <f t="shared" si="463"/>
        <v>300139.5581614757</v>
      </c>
      <c r="AE2273" s="3">
        <v>0</v>
      </c>
      <c r="AG2273" s="3">
        <f t="shared" si="464"/>
        <v>300139.5581614757</v>
      </c>
      <c r="AM2273">
        <v>0</v>
      </c>
      <c r="AN2273" s="3">
        <f t="shared" si="465"/>
        <v>300139.5581614757</v>
      </c>
      <c r="AO2273" s="3">
        <v>0</v>
      </c>
      <c r="AP2273" s="3">
        <v>29700</v>
      </c>
      <c r="AQ2273" s="3">
        <v>0</v>
      </c>
      <c r="AR2273" s="3">
        <f t="shared" si="466"/>
        <v>329839.5581614757</v>
      </c>
      <c r="AS2273" s="24">
        <f t="shared" si="462"/>
        <v>329839.5581614757</v>
      </c>
      <c r="AT2273" t="s">
        <v>4725</v>
      </c>
      <c r="AU2273" t="s">
        <v>174</v>
      </c>
      <c r="AV2273" t="s">
        <v>174</v>
      </c>
      <c r="AW2273" t="s">
        <v>4693</v>
      </c>
      <c r="BE2273">
        <v>1</v>
      </c>
    </row>
    <row r="2274" spans="2:57" x14ac:dyDescent="0.2">
      <c r="C2274" t="s">
        <v>4803</v>
      </c>
      <c r="E2274" t="s">
        <v>2070</v>
      </c>
      <c r="F2274" t="s">
        <v>2071</v>
      </c>
      <c r="G2274" t="s">
        <v>2072</v>
      </c>
      <c r="J2274" t="s">
        <v>4708</v>
      </c>
      <c r="L2274" t="s">
        <v>4703</v>
      </c>
      <c r="M2274" t="s">
        <v>293</v>
      </c>
      <c r="N2274" t="s">
        <v>4668</v>
      </c>
      <c r="O2274" t="s">
        <v>98</v>
      </c>
      <c r="P2274" t="s">
        <v>4804</v>
      </c>
      <c r="Q2274">
        <v>28</v>
      </c>
      <c r="S2274" s="3">
        <v>80028.583333333328</v>
      </c>
      <c r="W2274" s="3">
        <v>1803.5737179487178</v>
      </c>
      <c r="X2274" s="3">
        <v>1042.064814814815</v>
      </c>
      <c r="Y2274" s="22">
        <v>187.57166666666669</v>
      </c>
      <c r="Z2274" s="32">
        <v>75</v>
      </c>
      <c r="AB2274" s="3">
        <v>7224.5490133452995</v>
      </c>
      <c r="AC2274" s="3">
        <v>4460.3751415326506</v>
      </c>
      <c r="AD2274" s="3">
        <f t="shared" si="463"/>
        <v>94821.717687641489</v>
      </c>
      <c r="AE2274" s="3">
        <v>5687.5</v>
      </c>
      <c r="AG2274" s="3">
        <f t="shared" si="464"/>
        <v>100509.21768764149</v>
      </c>
      <c r="AJ2274" s="3">
        <v>6107.1873780099913</v>
      </c>
      <c r="AK2274" t="s">
        <v>266</v>
      </c>
      <c r="AL2274" t="s">
        <v>267</v>
      </c>
      <c r="AM2274">
        <v>8.5000000000000006E-2</v>
      </c>
      <c r="AN2274" s="3">
        <f t="shared" si="465"/>
        <v>106616.40506565147</v>
      </c>
      <c r="AO2274" s="3">
        <v>9062.3944305803761</v>
      </c>
      <c r="AP2274" s="3">
        <v>29700</v>
      </c>
      <c r="AQ2274" s="3">
        <v>2524.5</v>
      </c>
      <c r="AR2274" s="3">
        <f t="shared" si="466"/>
        <v>147903.29949623183</v>
      </c>
      <c r="AS2274" s="24">
        <f t="shared" si="462"/>
        <v>136316.40506565146</v>
      </c>
      <c r="AT2274" t="s">
        <v>134</v>
      </c>
      <c r="AU2274" t="s">
        <v>134</v>
      </c>
      <c r="AV2274" t="s">
        <v>135</v>
      </c>
      <c r="AW2274">
        <v>90373</v>
      </c>
      <c r="BE2274">
        <v>1</v>
      </c>
    </row>
    <row r="2275" spans="2:57" x14ac:dyDescent="0.2">
      <c r="C2275" t="s">
        <v>4803</v>
      </c>
      <c r="E2275" t="s">
        <v>2073</v>
      </c>
      <c r="F2275" t="s">
        <v>2074</v>
      </c>
      <c r="G2275" t="s">
        <v>2075</v>
      </c>
      <c r="J2275" t="s">
        <v>151</v>
      </c>
      <c r="L2275" t="s">
        <v>4616</v>
      </c>
      <c r="M2275" t="s">
        <v>4464</v>
      </c>
      <c r="N2275" t="s">
        <v>4668</v>
      </c>
      <c r="O2275" t="s">
        <v>98</v>
      </c>
      <c r="P2275" t="s">
        <v>4804</v>
      </c>
      <c r="Q2275">
        <v>28</v>
      </c>
      <c r="S2275" s="3">
        <v>267402.91666666669</v>
      </c>
      <c r="U2275" s="3">
        <v>40110.4375</v>
      </c>
      <c r="W2275" s="3">
        <v>6427.9567307692305</v>
      </c>
      <c r="X2275" s="3">
        <v>3713.9305555555557</v>
      </c>
      <c r="Y2275" s="22">
        <v>668.50750000000005</v>
      </c>
      <c r="Z2275" s="32">
        <v>75</v>
      </c>
      <c r="AB2275" s="3">
        <v>25355.585377239953</v>
      </c>
      <c r="AC2275" s="3">
        <v>4460.3751415326506</v>
      </c>
      <c r="AD2275" s="3">
        <f t="shared" si="463"/>
        <v>348214.7094717641</v>
      </c>
      <c r="AE2275" s="3">
        <v>12402.5</v>
      </c>
      <c r="AG2275" s="3">
        <f t="shared" si="464"/>
        <v>360617.2094717641</v>
      </c>
      <c r="AM2275">
        <v>0.05</v>
      </c>
      <c r="AN2275" s="3">
        <f t="shared" si="465"/>
        <v>360617.2094717641</v>
      </c>
      <c r="AO2275" s="3">
        <v>18030.860473588207</v>
      </c>
      <c r="AP2275" s="3">
        <v>29700</v>
      </c>
      <c r="AQ2275" s="3">
        <v>1485</v>
      </c>
      <c r="AR2275" s="3">
        <f t="shared" si="466"/>
        <v>409833.06994535233</v>
      </c>
      <c r="AS2275" s="24">
        <f t="shared" si="462"/>
        <v>390317.2094717641</v>
      </c>
      <c r="AT2275" t="s">
        <v>4725</v>
      </c>
      <c r="AU2275" t="s">
        <v>174</v>
      </c>
      <c r="AV2275" t="s">
        <v>174</v>
      </c>
      <c r="AW2275" t="s">
        <v>4693</v>
      </c>
      <c r="BE2275">
        <v>1</v>
      </c>
    </row>
    <row r="2276" spans="2:57" x14ac:dyDescent="0.2">
      <c r="C2276" t="s">
        <v>4803</v>
      </c>
      <c r="E2276" t="s">
        <v>2076</v>
      </c>
      <c r="F2276" t="s">
        <v>2077</v>
      </c>
      <c r="G2276" t="s">
        <v>2078</v>
      </c>
      <c r="J2276" t="s">
        <v>4708</v>
      </c>
      <c r="L2276" t="s">
        <v>4703</v>
      </c>
      <c r="M2276" t="s">
        <v>293</v>
      </c>
      <c r="N2276" t="s">
        <v>4668</v>
      </c>
      <c r="O2276" t="s">
        <v>98</v>
      </c>
      <c r="P2276" t="s">
        <v>4804</v>
      </c>
      <c r="Q2276">
        <v>28</v>
      </c>
      <c r="S2276" s="3">
        <v>73335.166666666672</v>
      </c>
      <c r="W2276" s="3">
        <v>1652.6442307692307</v>
      </c>
      <c r="X2276" s="3">
        <v>954.8611111111112</v>
      </c>
      <c r="Y2276" s="22">
        <v>171.875</v>
      </c>
      <c r="Z2276" s="32">
        <v>75</v>
      </c>
      <c r="AB2276" s="3">
        <v>0</v>
      </c>
      <c r="AC2276" s="3">
        <v>4460.3751415326506</v>
      </c>
      <c r="AD2276" s="3">
        <f t="shared" si="463"/>
        <v>80649.92215007967</v>
      </c>
      <c r="AE2276" s="3">
        <v>5687.5</v>
      </c>
      <c r="AG2276" s="3">
        <f t="shared" si="464"/>
        <v>86337.42215007967</v>
      </c>
      <c r="AJ2276" s="3">
        <v>4292.2455565959208</v>
      </c>
      <c r="AK2276" t="s">
        <v>289</v>
      </c>
      <c r="AL2276" t="s">
        <v>290</v>
      </c>
      <c r="AM2276">
        <v>8.5000000000000006E-2</v>
      </c>
      <c r="AN2276" s="3">
        <f t="shared" si="465"/>
        <v>90629.667706675595</v>
      </c>
      <c r="AO2276" s="3">
        <v>7703.5217550674261</v>
      </c>
      <c r="AP2276" s="3">
        <v>29700</v>
      </c>
      <c r="AQ2276" s="3">
        <v>2524.5</v>
      </c>
      <c r="AR2276" s="3">
        <f t="shared" si="466"/>
        <v>130557.68946174302</v>
      </c>
      <c r="AS2276" s="24">
        <f t="shared" si="462"/>
        <v>120329.66770667559</v>
      </c>
      <c r="AT2276" t="s">
        <v>134</v>
      </c>
      <c r="AU2276" t="s">
        <v>134</v>
      </c>
      <c r="AV2276" t="s">
        <v>135</v>
      </c>
      <c r="AW2276">
        <v>90294</v>
      </c>
      <c r="BE2276">
        <v>1</v>
      </c>
    </row>
    <row r="2277" spans="2:57" x14ac:dyDescent="0.2">
      <c r="B2277">
        <f>+COUNTIF(F2277:F5435,F2277)</f>
        <v>1</v>
      </c>
      <c r="C2277" t="s">
        <v>4803</v>
      </c>
      <c r="E2277" t="s">
        <v>2079</v>
      </c>
      <c r="F2277" t="s">
        <v>2080</v>
      </c>
      <c r="G2277" t="s">
        <v>2081</v>
      </c>
      <c r="J2277" t="s">
        <v>151</v>
      </c>
      <c r="L2277" t="s">
        <v>4703</v>
      </c>
      <c r="M2277" t="s">
        <v>293</v>
      </c>
      <c r="N2277" t="s">
        <v>4668</v>
      </c>
      <c r="O2277" t="s">
        <v>98</v>
      </c>
      <c r="P2277" t="s">
        <v>4804</v>
      </c>
      <c r="Q2277">
        <v>28</v>
      </c>
      <c r="S2277" s="3">
        <v>220189.16666666666</v>
      </c>
      <c r="W2277" s="3">
        <v>5172.8165064102559</v>
      </c>
      <c r="X2277" s="3">
        <v>2988.7384259259261</v>
      </c>
      <c r="Y2277" s="22">
        <v>537.97291666666661</v>
      </c>
      <c r="Z2277" s="32">
        <v>75</v>
      </c>
      <c r="AB2277" s="3">
        <v>13227.932056198881</v>
      </c>
      <c r="AC2277" s="3">
        <v>4460.3751415326506</v>
      </c>
      <c r="AD2277" s="3">
        <f t="shared" si="463"/>
        <v>246652.00171340106</v>
      </c>
      <c r="AE2277" s="3">
        <v>5687.5</v>
      </c>
      <c r="AG2277" s="3">
        <f t="shared" si="464"/>
        <v>252339.50171340106</v>
      </c>
      <c r="AJ2277" s="3">
        <v>6107.1873780099913</v>
      </c>
      <c r="AK2277" t="s">
        <v>266</v>
      </c>
      <c r="AL2277" t="s">
        <v>267</v>
      </c>
      <c r="AM2277">
        <v>8.5000000000000006E-2</v>
      </c>
      <c r="AN2277" s="3">
        <f t="shared" si="465"/>
        <v>258446.68909141104</v>
      </c>
      <c r="AO2277" s="3">
        <v>21967.96857276994</v>
      </c>
      <c r="AP2277" s="3">
        <v>29700</v>
      </c>
      <c r="AQ2277" s="3">
        <v>2524.5</v>
      </c>
      <c r="AR2277" s="3">
        <f t="shared" si="466"/>
        <v>312639.15766418097</v>
      </c>
      <c r="AS2277" s="24">
        <f t="shared" si="462"/>
        <v>288146.68909141107</v>
      </c>
      <c r="AT2277" t="s">
        <v>141</v>
      </c>
      <c r="AU2277" t="s">
        <v>141</v>
      </c>
      <c r="AV2277" t="s">
        <v>142</v>
      </c>
      <c r="AW2277">
        <v>1233</v>
      </c>
      <c r="BE2277">
        <v>1</v>
      </c>
    </row>
    <row r="2278" spans="2:57" x14ac:dyDescent="0.2">
      <c r="C2278" t="s">
        <v>4803</v>
      </c>
      <c r="E2278" t="s">
        <v>2082</v>
      </c>
      <c r="F2278" t="s">
        <v>2083</v>
      </c>
      <c r="G2278" t="s">
        <v>2084</v>
      </c>
      <c r="J2278" t="s">
        <v>151</v>
      </c>
      <c r="L2278" t="s">
        <v>4616</v>
      </c>
      <c r="M2278" t="s">
        <v>4464</v>
      </c>
      <c r="N2278" t="s">
        <v>4668</v>
      </c>
      <c r="O2278" t="s">
        <v>98</v>
      </c>
      <c r="P2278" t="s">
        <v>4804</v>
      </c>
      <c r="Q2278">
        <v>28</v>
      </c>
      <c r="S2278" s="3">
        <v>153185.33333333334</v>
      </c>
      <c r="W2278" s="3">
        <v>3562.1474358974356</v>
      </c>
      <c r="X2278" s="3">
        <v>2058.12962962963</v>
      </c>
      <c r="Y2278" s="22">
        <v>370.46333333333337</v>
      </c>
      <c r="Z2278" s="32">
        <v>75</v>
      </c>
      <c r="AB2278" s="3">
        <v>2854.1681155955762</v>
      </c>
      <c r="AC2278" s="3">
        <v>4460.3751415326506</v>
      </c>
      <c r="AD2278" s="3">
        <f t="shared" si="463"/>
        <v>166565.61698932201</v>
      </c>
      <c r="AE2278" s="3">
        <v>12402.5</v>
      </c>
      <c r="AG2278" s="3">
        <f t="shared" si="464"/>
        <v>178968.11698932201</v>
      </c>
      <c r="AM2278">
        <v>0.05</v>
      </c>
      <c r="AN2278" s="3">
        <f t="shared" si="465"/>
        <v>178968.11698932201</v>
      </c>
      <c r="AO2278" s="3">
        <v>8948.4058494661003</v>
      </c>
      <c r="AP2278" s="3">
        <v>29700</v>
      </c>
      <c r="AQ2278" s="3">
        <v>1485</v>
      </c>
      <c r="AR2278" s="3">
        <f t="shared" si="466"/>
        <v>219101.52283878811</v>
      </c>
      <c r="AS2278" s="24">
        <f t="shared" si="462"/>
        <v>208668.11698932201</v>
      </c>
      <c r="AT2278" t="s">
        <v>836</v>
      </c>
      <c r="AU2278" t="s">
        <v>836</v>
      </c>
      <c r="AV2278" t="s">
        <v>837</v>
      </c>
      <c r="AW2278" t="s">
        <v>4882</v>
      </c>
      <c r="BE2278">
        <v>1</v>
      </c>
    </row>
    <row r="2279" spans="2:57" x14ac:dyDescent="0.2">
      <c r="C2279" t="s">
        <v>4803</v>
      </c>
      <c r="E2279" t="s">
        <v>4920</v>
      </c>
      <c r="F2279" t="s">
        <v>4921</v>
      </c>
      <c r="G2279" t="s">
        <v>4922</v>
      </c>
      <c r="J2279" t="s">
        <v>4697</v>
      </c>
      <c r="L2279" t="s">
        <v>4616</v>
      </c>
      <c r="M2279" t="s">
        <v>4464</v>
      </c>
      <c r="N2279" t="s">
        <v>4668</v>
      </c>
      <c r="O2279" t="s">
        <v>98</v>
      </c>
      <c r="P2279" t="s">
        <v>4814</v>
      </c>
      <c r="Q2279">
        <v>13</v>
      </c>
      <c r="S2279" s="3">
        <v>46207.261904761908</v>
      </c>
      <c r="W2279" s="3">
        <v>2403.8461538461538</v>
      </c>
      <c r="X2279" s="3">
        <v>1388.8888888888891</v>
      </c>
      <c r="Y2279" s="22">
        <v>250</v>
      </c>
      <c r="Z2279" s="32">
        <v>75</v>
      </c>
      <c r="AB2279" s="3">
        <v>0</v>
      </c>
      <c r="AC2279" s="3">
        <v>4460.3751415326506</v>
      </c>
      <c r="AD2279" s="3">
        <f t="shared" si="463"/>
        <v>54785.372089029603</v>
      </c>
      <c r="AE2279" s="3">
        <v>12402.5</v>
      </c>
      <c r="AG2279" s="3">
        <f t="shared" si="464"/>
        <v>67187.87208902961</v>
      </c>
      <c r="AM2279">
        <v>0.05</v>
      </c>
      <c r="AN2279" s="3">
        <f t="shared" si="465"/>
        <v>67187.87208902961</v>
      </c>
      <c r="AO2279" s="3">
        <v>3359.3936044514808</v>
      </c>
      <c r="AP2279" s="3">
        <v>29700</v>
      </c>
      <c r="AQ2279" s="3">
        <v>1485</v>
      </c>
      <c r="AR2279" s="3">
        <f t="shared" si="466"/>
        <v>101732.26569348109</v>
      </c>
      <c r="AS2279" s="24">
        <f t="shared" si="462"/>
        <v>96887.87208902961</v>
      </c>
      <c r="AT2279" t="s">
        <v>4805</v>
      </c>
      <c r="AU2279" t="s">
        <v>101</v>
      </c>
      <c r="AV2279" t="s">
        <v>101</v>
      </c>
      <c r="AW2279">
        <v>2047200</v>
      </c>
      <c r="BE2279">
        <v>1</v>
      </c>
    </row>
    <row r="2280" spans="2:57" x14ac:dyDescent="0.2">
      <c r="C2280" t="s">
        <v>4803</v>
      </c>
      <c r="E2280" t="s">
        <v>2085</v>
      </c>
      <c r="F2280" t="s">
        <v>2086</v>
      </c>
      <c r="G2280" t="s">
        <v>2087</v>
      </c>
      <c r="J2280" t="s">
        <v>4708</v>
      </c>
      <c r="L2280" t="s">
        <v>4703</v>
      </c>
      <c r="M2280" t="s">
        <v>293</v>
      </c>
      <c r="N2280" t="s">
        <v>4668</v>
      </c>
      <c r="O2280" t="s">
        <v>98</v>
      </c>
      <c r="P2280" t="s">
        <v>4804</v>
      </c>
      <c r="Q2280">
        <v>28</v>
      </c>
      <c r="S2280" s="3">
        <v>74222.5</v>
      </c>
      <c r="W2280" s="3">
        <v>1702.7403846153845</v>
      </c>
      <c r="X2280" s="3">
        <v>983.80555555555554</v>
      </c>
      <c r="Y2280" s="22">
        <v>177.08500000000001</v>
      </c>
      <c r="Z2280" s="32">
        <v>75</v>
      </c>
      <c r="AB2280" s="3">
        <v>0</v>
      </c>
      <c r="AC2280" s="3">
        <v>4460.3751415326506</v>
      </c>
      <c r="AD2280" s="3">
        <f t="shared" si="463"/>
        <v>81621.506081703614</v>
      </c>
      <c r="AE2280" s="3">
        <v>5687.5</v>
      </c>
      <c r="AG2280" s="3">
        <f t="shared" si="464"/>
        <v>87309.006081703614</v>
      </c>
      <c r="AJ2280" s="3">
        <v>6263.2559860715419</v>
      </c>
      <c r="AK2280" t="s">
        <v>229</v>
      </c>
      <c r="AL2280" t="s">
        <v>230</v>
      </c>
      <c r="AM2280">
        <v>8.5000000000000006E-2</v>
      </c>
      <c r="AN2280" s="3">
        <f t="shared" si="465"/>
        <v>93572.262067775155</v>
      </c>
      <c r="AO2280" s="3">
        <v>7953.6422757608889</v>
      </c>
      <c r="AP2280" s="3">
        <v>29700</v>
      </c>
      <c r="AQ2280" s="3">
        <v>2524.5</v>
      </c>
      <c r="AR2280" s="3">
        <f t="shared" si="466"/>
        <v>133750.40434353604</v>
      </c>
      <c r="AS2280" s="24">
        <f t="shared" si="462"/>
        <v>123272.26206777515</v>
      </c>
      <c r="AT2280" t="s">
        <v>225</v>
      </c>
      <c r="AU2280" t="s">
        <v>225</v>
      </c>
      <c r="AV2280" t="s">
        <v>156</v>
      </c>
      <c r="AW2280" t="s">
        <v>4860</v>
      </c>
      <c r="BE2280">
        <v>1</v>
      </c>
    </row>
    <row r="2281" spans="2:57" x14ac:dyDescent="0.2">
      <c r="C2281" t="s">
        <v>4803</v>
      </c>
      <c r="E2281" t="s">
        <v>2088</v>
      </c>
      <c r="F2281" t="s">
        <v>2089</v>
      </c>
      <c r="G2281" t="s">
        <v>2090</v>
      </c>
      <c r="J2281" t="s">
        <v>4702</v>
      </c>
      <c r="L2281" t="s">
        <v>4691</v>
      </c>
      <c r="M2281" t="s">
        <v>4444</v>
      </c>
      <c r="N2281" t="s">
        <v>4668</v>
      </c>
      <c r="O2281" t="s">
        <v>98</v>
      </c>
      <c r="P2281" t="s">
        <v>4804</v>
      </c>
      <c r="Q2281">
        <v>28</v>
      </c>
      <c r="S2281" s="3">
        <v>85054.166666666672</v>
      </c>
      <c r="W2281" s="3">
        <v>2044.5713141025642</v>
      </c>
      <c r="X2281" s="3">
        <v>1181.3078703703707</v>
      </c>
      <c r="Y2281" s="22">
        <v>212.63541666666669</v>
      </c>
      <c r="Z2281" s="32">
        <v>75</v>
      </c>
      <c r="AB2281" s="3">
        <v>3485.2404627624373</v>
      </c>
      <c r="AC2281" s="3">
        <v>4460.3751415326506</v>
      </c>
      <c r="AD2281" s="3">
        <f t="shared" si="463"/>
        <v>96513.29687210136</v>
      </c>
      <c r="AE2281" s="3">
        <v>7046.666666666667</v>
      </c>
      <c r="AG2281" s="3">
        <f t="shared" si="464"/>
        <v>103559.96353876803</v>
      </c>
      <c r="AM2281">
        <v>0.1</v>
      </c>
      <c r="AN2281" s="3">
        <f t="shared" si="465"/>
        <v>103559.96353876803</v>
      </c>
      <c r="AO2281" s="3">
        <v>10355.996353876804</v>
      </c>
      <c r="AP2281" s="3">
        <v>29700</v>
      </c>
      <c r="AQ2281" s="3">
        <v>2970</v>
      </c>
      <c r="AR2281" s="3">
        <f t="shared" si="466"/>
        <v>146585.95989264484</v>
      </c>
      <c r="AS2281" s="24">
        <f t="shared" si="462"/>
        <v>133259.96353876803</v>
      </c>
      <c r="AT2281" t="s">
        <v>134</v>
      </c>
      <c r="AU2281" t="s">
        <v>134</v>
      </c>
      <c r="AV2281" t="s">
        <v>135</v>
      </c>
      <c r="AW2281">
        <v>37208</v>
      </c>
      <c r="BE2281">
        <v>1</v>
      </c>
    </row>
    <row r="2282" spans="2:57" x14ac:dyDescent="0.2">
      <c r="C2282" t="s">
        <v>4803</v>
      </c>
      <c r="E2282" t="s">
        <v>2091</v>
      </c>
      <c r="F2282" t="s">
        <v>2092</v>
      </c>
      <c r="G2282" t="s">
        <v>2093</v>
      </c>
      <c r="J2282" t="s">
        <v>4702</v>
      </c>
      <c r="L2282" t="s">
        <v>4691</v>
      </c>
      <c r="M2282" t="s">
        <v>4444</v>
      </c>
      <c r="N2282" t="s">
        <v>4668</v>
      </c>
      <c r="O2282" t="s">
        <v>98</v>
      </c>
      <c r="P2282" t="s">
        <v>4804</v>
      </c>
      <c r="Q2282">
        <v>28</v>
      </c>
      <c r="S2282" s="3">
        <v>84086.333333333328</v>
      </c>
      <c r="W2282" s="3">
        <v>2021.3060897435898</v>
      </c>
      <c r="X2282" s="3">
        <v>1167.8657407407406</v>
      </c>
      <c r="Y2282" s="22">
        <v>210.21583333333334</v>
      </c>
      <c r="Z2282" s="32">
        <v>75</v>
      </c>
      <c r="AB2282" s="3">
        <v>0</v>
      </c>
      <c r="AC2282" s="3">
        <v>4460.3751415326506</v>
      </c>
      <c r="AD2282" s="3">
        <f t="shared" si="463"/>
        <v>92021.096138683657</v>
      </c>
      <c r="AE2282" s="3">
        <v>7046.666666666667</v>
      </c>
      <c r="AG2282" s="3">
        <f t="shared" si="464"/>
        <v>99067.762805350329</v>
      </c>
      <c r="AM2282">
        <v>0.1</v>
      </c>
      <c r="AN2282" s="3">
        <f t="shared" si="465"/>
        <v>99067.762805350329</v>
      </c>
      <c r="AO2282" s="3">
        <v>9906.7762805350339</v>
      </c>
      <c r="AP2282" s="3">
        <v>29700</v>
      </c>
      <c r="AQ2282" s="3">
        <v>2970</v>
      </c>
      <c r="AR2282" s="3">
        <f t="shared" si="466"/>
        <v>141644.53908588536</v>
      </c>
      <c r="AS2282" s="24">
        <f t="shared" si="462"/>
        <v>128767.76280535033</v>
      </c>
      <c r="AT2282" t="s">
        <v>134</v>
      </c>
      <c r="AU2282" t="s">
        <v>134</v>
      </c>
      <c r="AV2282" t="s">
        <v>135</v>
      </c>
      <c r="AW2282">
        <v>37208</v>
      </c>
      <c r="BE2282">
        <v>1</v>
      </c>
    </row>
    <row r="2283" spans="2:57" x14ac:dyDescent="0.2">
      <c r="C2283" t="s">
        <v>4803</v>
      </c>
      <c r="E2283" t="s">
        <v>2094</v>
      </c>
      <c r="F2283" t="s">
        <v>2095</v>
      </c>
      <c r="G2283" t="s">
        <v>2096</v>
      </c>
      <c r="J2283" t="s">
        <v>4708</v>
      </c>
      <c r="L2283" t="s">
        <v>4691</v>
      </c>
      <c r="M2283" t="s">
        <v>4444</v>
      </c>
      <c r="N2283" t="s">
        <v>4668</v>
      </c>
      <c r="O2283" t="s">
        <v>98</v>
      </c>
      <c r="P2283" t="s">
        <v>4804</v>
      </c>
      <c r="Q2283">
        <v>28</v>
      </c>
      <c r="S2283" s="3">
        <v>54428</v>
      </c>
      <c r="W2283" s="3">
        <v>1308.3653846153845</v>
      </c>
      <c r="X2283" s="3">
        <v>755.94444444444457</v>
      </c>
      <c r="Y2283" s="22">
        <v>136.07</v>
      </c>
      <c r="Z2283" s="32">
        <v>75</v>
      </c>
      <c r="AB2283" s="3">
        <v>0</v>
      </c>
      <c r="AC2283" s="3">
        <v>4460.3751415326506</v>
      </c>
      <c r="AD2283" s="3">
        <f t="shared" si="463"/>
        <v>61163.754970592476</v>
      </c>
      <c r="AE2283" s="3">
        <v>7046.666666666667</v>
      </c>
      <c r="AG2283" s="3">
        <f t="shared" si="464"/>
        <v>68210.421637259147</v>
      </c>
      <c r="AJ2283" s="3">
        <v>18123.592035816033</v>
      </c>
      <c r="AK2283" t="s">
        <v>538</v>
      </c>
      <c r="AL2283" t="s">
        <v>539</v>
      </c>
      <c r="AM2283">
        <v>0.1</v>
      </c>
      <c r="AN2283" s="3">
        <f t="shared" si="465"/>
        <v>86334.013673075184</v>
      </c>
      <c r="AO2283" s="3">
        <v>8633.4013673075187</v>
      </c>
      <c r="AP2283" s="3">
        <v>29700</v>
      </c>
      <c r="AQ2283" s="3">
        <v>2970</v>
      </c>
      <c r="AR2283" s="3">
        <f t="shared" si="466"/>
        <v>127637.41504038271</v>
      </c>
      <c r="AS2283" s="24">
        <f t="shared" si="462"/>
        <v>116034.01367307518</v>
      </c>
      <c r="AT2283" t="s">
        <v>1283</v>
      </c>
      <c r="AU2283" t="s">
        <v>1283</v>
      </c>
      <c r="AV2283" t="s">
        <v>1284</v>
      </c>
      <c r="AW2283">
        <v>904</v>
      </c>
      <c r="BE2283">
        <v>1</v>
      </c>
    </row>
    <row r="2284" spans="2:57" x14ac:dyDescent="0.2">
      <c r="C2284" t="s">
        <v>4803</v>
      </c>
      <c r="E2284" t="s">
        <v>2097</v>
      </c>
      <c r="F2284" t="s">
        <v>2098</v>
      </c>
      <c r="G2284" t="s">
        <v>2099</v>
      </c>
      <c r="J2284" t="s">
        <v>4708</v>
      </c>
      <c r="L2284" t="s">
        <v>4703</v>
      </c>
      <c r="M2284" t="s">
        <v>293</v>
      </c>
      <c r="N2284" t="s">
        <v>4668</v>
      </c>
      <c r="O2284" t="s">
        <v>98</v>
      </c>
      <c r="P2284" t="s">
        <v>4804</v>
      </c>
      <c r="Q2284">
        <v>28</v>
      </c>
      <c r="S2284" s="3">
        <v>55252.166666666664</v>
      </c>
      <c r="W2284" s="3">
        <v>1207.9847756410256</v>
      </c>
      <c r="X2284" s="3">
        <v>697.94675925925924</v>
      </c>
      <c r="Y2284" s="22">
        <v>125.63041666666666</v>
      </c>
      <c r="Z2284" s="32">
        <v>75</v>
      </c>
      <c r="AB2284" s="3">
        <v>0</v>
      </c>
      <c r="AC2284" s="3">
        <v>4460.3751415326506</v>
      </c>
      <c r="AD2284" s="3">
        <f t="shared" si="463"/>
        <v>61819.103759766265</v>
      </c>
      <c r="AE2284" s="3">
        <v>5687.5</v>
      </c>
      <c r="AG2284" s="3">
        <f t="shared" si="464"/>
        <v>67506.603759766265</v>
      </c>
      <c r="AI2284" s="3">
        <v>5310.8</v>
      </c>
      <c r="AJ2284" s="3">
        <v>6263.2559860715419</v>
      </c>
      <c r="AK2284" t="s">
        <v>229</v>
      </c>
      <c r="AL2284" t="s">
        <v>230</v>
      </c>
      <c r="AM2284">
        <v>8.5000000000000006E-2</v>
      </c>
      <c r="AN2284" s="3">
        <f t="shared" si="465"/>
        <v>79080.659745837809</v>
      </c>
      <c r="AO2284" s="3">
        <v>6721.8560783962139</v>
      </c>
      <c r="AP2284" s="3">
        <v>29700</v>
      </c>
      <c r="AQ2284" s="3">
        <v>2524.5</v>
      </c>
      <c r="AR2284" s="3">
        <f t="shared" si="466"/>
        <v>118027.01582423403</v>
      </c>
      <c r="AS2284" s="24">
        <f t="shared" si="462"/>
        <v>108780.65974583781</v>
      </c>
      <c r="AT2284" t="s">
        <v>632</v>
      </c>
      <c r="AU2284" t="s">
        <v>632</v>
      </c>
      <c r="AV2284" t="s">
        <v>633</v>
      </c>
      <c r="AW2284" t="s">
        <v>4850</v>
      </c>
      <c r="BE2284">
        <v>1</v>
      </c>
    </row>
    <row r="2285" spans="2:57" x14ac:dyDescent="0.2">
      <c r="C2285" t="s">
        <v>4803</v>
      </c>
      <c r="E2285" t="s">
        <v>2100</v>
      </c>
      <c r="F2285" t="s">
        <v>2101</v>
      </c>
      <c r="G2285" t="s">
        <v>2102</v>
      </c>
      <c r="J2285" t="s">
        <v>151</v>
      </c>
      <c r="L2285" t="s">
        <v>4703</v>
      </c>
      <c r="M2285" t="s">
        <v>293</v>
      </c>
      <c r="N2285" t="s">
        <v>4668</v>
      </c>
      <c r="O2285" t="s">
        <v>98</v>
      </c>
      <c r="P2285" t="s">
        <v>4804</v>
      </c>
      <c r="Q2285">
        <v>28</v>
      </c>
      <c r="S2285" s="3">
        <v>254445.66666666669</v>
      </c>
      <c r="W2285" s="3">
        <v>5996.2900641025635</v>
      </c>
      <c r="X2285" s="3">
        <v>3464.5231481481478</v>
      </c>
      <c r="Y2285" s="22">
        <v>623.61416666666662</v>
      </c>
      <c r="Z2285" s="32">
        <v>75</v>
      </c>
      <c r="AB2285" s="3">
        <v>25554.332187873672</v>
      </c>
      <c r="AC2285" s="3">
        <v>4460.3751415326506</v>
      </c>
      <c r="AD2285" s="3">
        <f t="shared" si="463"/>
        <v>294619.80137499038</v>
      </c>
      <c r="AE2285" s="3">
        <v>5687.5</v>
      </c>
      <c r="AG2285" s="3">
        <f t="shared" si="464"/>
        <v>300307.30137499038</v>
      </c>
      <c r="AJ2285" s="3">
        <v>6107.1873780099913</v>
      </c>
      <c r="AK2285" t="s">
        <v>266</v>
      </c>
      <c r="AL2285" t="s">
        <v>267</v>
      </c>
      <c r="AM2285">
        <v>8.5000000000000006E-2</v>
      </c>
      <c r="AN2285" s="3">
        <f t="shared" si="465"/>
        <v>306414.48875300039</v>
      </c>
      <c r="AO2285" s="3">
        <v>26045.231544005033</v>
      </c>
      <c r="AP2285" s="3">
        <v>29700</v>
      </c>
      <c r="AQ2285" s="3">
        <v>2524.5</v>
      </c>
      <c r="AR2285" s="3">
        <f t="shared" si="466"/>
        <v>364684.22029700543</v>
      </c>
      <c r="AS2285" s="24">
        <f t="shared" si="462"/>
        <v>336114.48875300039</v>
      </c>
      <c r="AT2285" t="s">
        <v>4805</v>
      </c>
      <c r="AU2285" t="s">
        <v>101</v>
      </c>
      <c r="AV2285" t="s">
        <v>101</v>
      </c>
      <c r="AW2285">
        <v>2045200</v>
      </c>
      <c r="BE2285">
        <v>1</v>
      </c>
    </row>
    <row r="2286" spans="2:57" x14ac:dyDescent="0.2">
      <c r="B2286">
        <f>+COUNTIF(F2286:F5444,F2286)</f>
        <v>1</v>
      </c>
      <c r="C2286" t="s">
        <v>4803</v>
      </c>
      <c r="E2286" t="s">
        <v>2103</v>
      </c>
      <c r="F2286" t="s">
        <v>2104</v>
      </c>
      <c r="G2286" t="s">
        <v>2105</v>
      </c>
      <c r="J2286" t="s">
        <v>4697</v>
      </c>
      <c r="L2286" t="s">
        <v>4703</v>
      </c>
      <c r="M2286" t="s">
        <v>293</v>
      </c>
      <c r="N2286" t="s">
        <v>4668</v>
      </c>
      <c r="O2286" t="s">
        <v>98</v>
      </c>
      <c r="P2286" t="s">
        <v>4804</v>
      </c>
      <c r="Q2286">
        <v>28</v>
      </c>
      <c r="S2286" s="3">
        <v>92918.833333333328</v>
      </c>
      <c r="W2286" s="3">
        <v>2113.4334935897436</v>
      </c>
      <c r="X2286" s="3">
        <v>1221.0949074074074</v>
      </c>
      <c r="Y2286" s="22">
        <v>219.79708333333332</v>
      </c>
      <c r="Z2286" s="32">
        <v>75</v>
      </c>
      <c r="AB2286" s="3">
        <v>0</v>
      </c>
      <c r="AC2286" s="3">
        <v>4460.3751415326506</v>
      </c>
      <c r="AD2286" s="3">
        <f t="shared" si="463"/>
        <v>101008.53395919647</v>
      </c>
      <c r="AE2286" s="3">
        <v>5687.5</v>
      </c>
      <c r="AG2286" s="3">
        <f t="shared" si="464"/>
        <v>106696.03395919647</v>
      </c>
      <c r="AJ2286" s="3">
        <v>28163.84865133233</v>
      </c>
      <c r="AK2286" t="s">
        <v>529</v>
      </c>
      <c r="AL2286" t="s">
        <v>530</v>
      </c>
      <c r="AM2286">
        <v>8.5000000000000006E-2</v>
      </c>
      <c r="AN2286" s="3">
        <f t="shared" si="465"/>
        <v>134859.88261052879</v>
      </c>
      <c r="AO2286" s="3">
        <v>11463.090021894948</v>
      </c>
      <c r="AP2286" s="3">
        <v>29700</v>
      </c>
      <c r="AQ2286" s="3">
        <v>2524.5</v>
      </c>
      <c r="AR2286" s="3">
        <f t="shared" si="466"/>
        <v>178547.47263242374</v>
      </c>
      <c r="AS2286" s="24">
        <f t="shared" si="462"/>
        <v>164559.88261052879</v>
      </c>
      <c r="AT2286" t="s">
        <v>141</v>
      </c>
      <c r="AU2286" t="s">
        <v>141</v>
      </c>
      <c r="AV2286" t="s">
        <v>142</v>
      </c>
      <c r="AW2286">
        <v>1201</v>
      </c>
      <c r="BE2286">
        <v>1</v>
      </c>
    </row>
    <row r="2287" spans="2:57" x14ac:dyDescent="0.2">
      <c r="C2287" t="s">
        <v>4803</v>
      </c>
      <c r="E2287" t="s">
        <v>2106</v>
      </c>
      <c r="F2287" t="s">
        <v>2107</v>
      </c>
      <c r="G2287" t="s">
        <v>2108</v>
      </c>
      <c r="J2287" t="s">
        <v>4678</v>
      </c>
      <c r="L2287" t="s">
        <v>4691</v>
      </c>
      <c r="M2287" t="s">
        <v>4444</v>
      </c>
      <c r="N2287" t="s">
        <v>4668</v>
      </c>
      <c r="O2287" t="s">
        <v>98</v>
      </c>
      <c r="P2287" t="s">
        <v>4804</v>
      </c>
      <c r="Q2287">
        <v>28</v>
      </c>
      <c r="S2287" s="3">
        <v>224470.91666666666</v>
      </c>
      <c r="W2287" s="3">
        <v>5408.6538461538466</v>
      </c>
      <c r="X2287" s="3">
        <v>3125</v>
      </c>
      <c r="Y2287" s="22">
        <v>562.5</v>
      </c>
      <c r="Z2287" s="32">
        <v>75</v>
      </c>
      <c r="AB2287" s="3">
        <v>0</v>
      </c>
      <c r="AC2287" s="3">
        <v>4460.3751415326506</v>
      </c>
      <c r="AD2287" s="3">
        <f t="shared" si="463"/>
        <v>238102.44565435316</v>
      </c>
      <c r="AE2287" s="3">
        <v>7046.666666666667</v>
      </c>
      <c r="AG2287" s="3">
        <f t="shared" si="464"/>
        <v>245149.11232101981</v>
      </c>
      <c r="AM2287">
        <v>0.1</v>
      </c>
      <c r="AN2287" s="3">
        <f t="shared" si="465"/>
        <v>245149.11232101981</v>
      </c>
      <c r="AO2287" s="3">
        <v>24514.911232101982</v>
      </c>
      <c r="AP2287" s="3">
        <v>29700</v>
      </c>
      <c r="AQ2287" s="3">
        <v>2970</v>
      </c>
      <c r="AR2287" s="3">
        <f t="shared" si="466"/>
        <v>302334.02355312178</v>
      </c>
      <c r="AS2287" s="24">
        <f t="shared" si="462"/>
        <v>274849.11232101981</v>
      </c>
      <c r="AT2287" t="s">
        <v>4805</v>
      </c>
      <c r="AU2287" t="s">
        <v>101</v>
      </c>
      <c r="AV2287" t="s">
        <v>101</v>
      </c>
      <c r="AW2287">
        <v>2041065</v>
      </c>
      <c r="BE2287">
        <v>1</v>
      </c>
    </row>
    <row r="2288" spans="2:57" x14ac:dyDescent="0.2">
      <c r="C2288" t="s">
        <v>4803</v>
      </c>
      <c r="E2288" t="s">
        <v>2109</v>
      </c>
      <c r="F2288" t="s">
        <v>2110</v>
      </c>
      <c r="G2288" t="s">
        <v>2111</v>
      </c>
      <c r="J2288" t="s">
        <v>4697</v>
      </c>
      <c r="L2288" t="s">
        <v>4691</v>
      </c>
      <c r="M2288" t="s">
        <v>4444</v>
      </c>
      <c r="N2288" t="s">
        <v>4668</v>
      </c>
      <c r="O2288" t="s">
        <v>98</v>
      </c>
      <c r="P2288" t="s">
        <v>4804</v>
      </c>
      <c r="Q2288">
        <v>28</v>
      </c>
      <c r="S2288" s="3">
        <v>133742.25</v>
      </c>
      <c r="W2288" s="3">
        <v>3214.9599358974356</v>
      </c>
      <c r="X2288" s="3">
        <v>1857.5324074074076</v>
      </c>
      <c r="Y2288" s="22">
        <v>334.35583333333335</v>
      </c>
      <c r="Z2288" s="32">
        <v>75</v>
      </c>
      <c r="AB2288" s="3">
        <v>8195.744768400793</v>
      </c>
      <c r="AC2288" s="3">
        <v>4460.3751415326506</v>
      </c>
      <c r="AD2288" s="3">
        <f t="shared" si="463"/>
        <v>151880.21808657164</v>
      </c>
      <c r="AE2288" s="3">
        <v>7046.666666666667</v>
      </c>
      <c r="AG2288" s="3">
        <f t="shared" si="464"/>
        <v>158926.88475323829</v>
      </c>
      <c r="AJ2288" s="3">
        <v>18123.592035816033</v>
      </c>
      <c r="AK2288" t="s">
        <v>538</v>
      </c>
      <c r="AL2288" t="s">
        <v>539</v>
      </c>
      <c r="AM2288">
        <v>0.1</v>
      </c>
      <c r="AN2288" s="3">
        <f t="shared" si="465"/>
        <v>177050.47678905432</v>
      </c>
      <c r="AO2288" s="3">
        <v>17705.047678905434</v>
      </c>
      <c r="AP2288" s="3">
        <v>29700</v>
      </c>
      <c r="AQ2288" s="3">
        <v>2970</v>
      </c>
      <c r="AR2288" s="3">
        <f t="shared" si="466"/>
        <v>227425.52446795974</v>
      </c>
      <c r="AS2288" s="24">
        <f t="shared" si="462"/>
        <v>206750.47678905432</v>
      </c>
      <c r="AT2288" t="s">
        <v>4805</v>
      </c>
      <c r="AU2288" t="s">
        <v>101</v>
      </c>
      <c r="AV2288" t="s">
        <v>101</v>
      </c>
      <c r="AW2288">
        <v>2041090</v>
      </c>
      <c r="BE2288">
        <v>1</v>
      </c>
    </row>
    <row r="2289" spans="2:57" x14ac:dyDescent="0.2">
      <c r="C2289" t="s">
        <v>4803</v>
      </c>
      <c r="E2289" t="s">
        <v>2112</v>
      </c>
      <c r="F2289" t="s">
        <v>2113</v>
      </c>
      <c r="G2289" t="s">
        <v>2114</v>
      </c>
      <c r="J2289" t="s">
        <v>4702</v>
      </c>
      <c r="L2289" t="s">
        <v>4691</v>
      </c>
      <c r="M2289" t="s">
        <v>4444</v>
      </c>
      <c r="N2289" t="s">
        <v>4668</v>
      </c>
      <c r="O2289" t="s">
        <v>98</v>
      </c>
      <c r="P2289" t="s">
        <v>4804</v>
      </c>
      <c r="Q2289">
        <v>28</v>
      </c>
      <c r="S2289" s="3">
        <v>68237.75</v>
      </c>
      <c r="W2289" s="3">
        <v>1520.1402243589744</v>
      </c>
      <c r="X2289" s="3">
        <v>878.30324074074076</v>
      </c>
      <c r="Y2289" s="22">
        <v>158.09458333333333</v>
      </c>
      <c r="Z2289" s="32">
        <v>75</v>
      </c>
      <c r="AB2289" s="3">
        <v>0</v>
      </c>
      <c r="AC2289" s="3">
        <v>4460.3751415326506</v>
      </c>
      <c r="AD2289" s="3">
        <f t="shared" si="463"/>
        <v>75329.663189965708</v>
      </c>
      <c r="AE2289" s="3">
        <v>7046.666666666667</v>
      </c>
      <c r="AG2289" s="3">
        <f t="shared" si="464"/>
        <v>82376.329856632379</v>
      </c>
      <c r="AM2289">
        <v>0.1</v>
      </c>
      <c r="AN2289" s="3">
        <f t="shared" si="465"/>
        <v>82376.329856632379</v>
      </c>
      <c r="AO2289" s="3">
        <v>8237.6329856632383</v>
      </c>
      <c r="AP2289" s="3">
        <v>29700</v>
      </c>
      <c r="AQ2289" s="3">
        <v>2970</v>
      </c>
      <c r="AR2289" s="3">
        <f t="shared" si="466"/>
        <v>123283.96284229562</v>
      </c>
      <c r="AS2289" s="24">
        <f t="shared" si="462"/>
        <v>112076.32985663238</v>
      </c>
      <c r="AT2289" t="s">
        <v>134</v>
      </c>
      <c r="AU2289" t="s">
        <v>134</v>
      </c>
      <c r="AV2289" t="s">
        <v>135</v>
      </c>
      <c r="AW2289">
        <v>94623</v>
      </c>
      <c r="BE2289">
        <v>1</v>
      </c>
    </row>
    <row r="2290" spans="2:57" x14ac:dyDescent="0.2">
      <c r="B2290">
        <f>+COUNTIF(F2290:F5448,F2290)</f>
        <v>1</v>
      </c>
      <c r="C2290" t="s">
        <v>4803</v>
      </c>
      <c r="E2290" t="s">
        <v>2115</v>
      </c>
      <c r="F2290" t="s">
        <v>2116</v>
      </c>
      <c r="G2290" t="s">
        <v>2117</v>
      </c>
      <c r="J2290" t="s">
        <v>4702</v>
      </c>
      <c r="L2290" t="s">
        <v>4691</v>
      </c>
      <c r="M2290" t="s">
        <v>4444</v>
      </c>
      <c r="N2290" t="s">
        <v>4668</v>
      </c>
      <c r="O2290" t="s">
        <v>98</v>
      </c>
      <c r="P2290" t="s">
        <v>4804</v>
      </c>
      <c r="Q2290">
        <v>28</v>
      </c>
      <c r="S2290" s="3">
        <v>92918.833333333328</v>
      </c>
      <c r="W2290" s="3">
        <v>2113.4334935897436</v>
      </c>
      <c r="X2290" s="3">
        <v>1221.0949074074074</v>
      </c>
      <c r="Y2290" s="22">
        <v>219.79708333333332</v>
      </c>
      <c r="Z2290" s="32">
        <v>75</v>
      </c>
      <c r="AB2290" s="3">
        <v>8988.6830747435706</v>
      </c>
      <c r="AC2290" s="3">
        <v>4460.3751415326506</v>
      </c>
      <c r="AD2290" s="3">
        <f t="shared" si="463"/>
        <v>109997.21703394005</v>
      </c>
      <c r="AE2290" s="3">
        <v>7046.666666666667</v>
      </c>
      <c r="AG2290" s="3">
        <f t="shared" si="464"/>
        <v>117043.88370060672</v>
      </c>
      <c r="AM2290">
        <v>0.1</v>
      </c>
      <c r="AN2290" s="3">
        <f t="shared" si="465"/>
        <v>117043.88370060672</v>
      </c>
      <c r="AO2290" s="3">
        <v>11704.388370060673</v>
      </c>
      <c r="AP2290" s="3">
        <v>29700</v>
      </c>
      <c r="AQ2290" s="3">
        <v>2970</v>
      </c>
      <c r="AR2290" s="3">
        <f t="shared" si="466"/>
        <v>161418.27207066739</v>
      </c>
      <c r="AS2290" s="24">
        <f t="shared" si="462"/>
        <v>146743.8837006067</v>
      </c>
      <c r="AT2290" t="s">
        <v>141</v>
      </c>
      <c r="AU2290" t="s">
        <v>141</v>
      </c>
      <c r="AV2290" t="s">
        <v>142</v>
      </c>
      <c r="AW2290">
        <v>1210</v>
      </c>
      <c r="BE2290">
        <v>1</v>
      </c>
    </row>
    <row r="2291" spans="2:57" x14ac:dyDescent="0.2">
      <c r="C2291" t="s">
        <v>4803</v>
      </c>
      <c r="E2291" t="s">
        <v>2118</v>
      </c>
      <c r="F2291" t="s">
        <v>2119</v>
      </c>
      <c r="G2291" t="s">
        <v>2120</v>
      </c>
      <c r="J2291" t="s">
        <v>4702</v>
      </c>
      <c r="L2291" t="s">
        <v>4691</v>
      </c>
      <c r="M2291" t="s">
        <v>4444</v>
      </c>
      <c r="N2291" t="s">
        <v>4668</v>
      </c>
      <c r="O2291" t="s">
        <v>98</v>
      </c>
      <c r="P2291" t="s">
        <v>4804</v>
      </c>
      <c r="Q2291">
        <v>28</v>
      </c>
      <c r="S2291" s="3">
        <v>90256.666666666672</v>
      </c>
      <c r="W2291" s="3">
        <v>2169.6314102564102</v>
      </c>
      <c r="X2291" s="3">
        <v>1253.5648148148148</v>
      </c>
      <c r="Y2291" s="22">
        <v>225.64166666666668</v>
      </c>
      <c r="Z2291" s="32">
        <v>75</v>
      </c>
      <c r="AB2291" s="3">
        <v>0</v>
      </c>
      <c r="AC2291" s="3">
        <v>4460.3751415326506</v>
      </c>
      <c r="AD2291" s="3">
        <f t="shared" si="463"/>
        <v>98440.879699937213</v>
      </c>
      <c r="AE2291" s="3">
        <v>7046.666666666667</v>
      </c>
      <c r="AG2291" s="3">
        <f t="shared" si="464"/>
        <v>105487.54636660388</v>
      </c>
      <c r="AM2291">
        <v>0.1</v>
      </c>
      <c r="AN2291" s="3">
        <f t="shared" si="465"/>
        <v>105487.54636660388</v>
      </c>
      <c r="AO2291" s="3">
        <v>10548.754636660389</v>
      </c>
      <c r="AP2291" s="3">
        <v>29700</v>
      </c>
      <c r="AQ2291" s="3">
        <v>2970</v>
      </c>
      <c r="AR2291" s="3">
        <f t="shared" si="466"/>
        <v>148706.30100326426</v>
      </c>
      <c r="AS2291" s="24">
        <f t="shared" si="462"/>
        <v>135187.54636660387</v>
      </c>
      <c r="AT2291" t="s">
        <v>134</v>
      </c>
      <c r="AU2291" t="s">
        <v>134</v>
      </c>
      <c r="AV2291" t="s">
        <v>135</v>
      </c>
      <c r="AW2291">
        <v>37208</v>
      </c>
      <c r="BE2291">
        <v>1</v>
      </c>
    </row>
    <row r="2292" spans="2:57" x14ac:dyDescent="0.2">
      <c r="B2292">
        <f>+COUNTIF(F2292:F5450,F2292)</f>
        <v>1</v>
      </c>
      <c r="C2292" t="s">
        <v>4803</v>
      </c>
      <c r="E2292" t="s">
        <v>2121</v>
      </c>
      <c r="F2292" t="s">
        <v>2122</v>
      </c>
      <c r="G2292" t="s">
        <v>2123</v>
      </c>
      <c r="J2292" t="s">
        <v>4702</v>
      </c>
      <c r="L2292" t="s">
        <v>4691</v>
      </c>
      <c r="M2292" t="s">
        <v>4444</v>
      </c>
      <c r="N2292" t="s">
        <v>4668</v>
      </c>
      <c r="O2292" t="s">
        <v>98</v>
      </c>
      <c r="P2292" t="s">
        <v>4804</v>
      </c>
      <c r="Q2292">
        <v>28</v>
      </c>
      <c r="S2292" s="3">
        <v>80099.916666666672</v>
      </c>
      <c r="W2292" s="3">
        <v>1805.2884615384617</v>
      </c>
      <c r="X2292" s="3">
        <v>1043.0555555555557</v>
      </c>
      <c r="Y2292" s="22">
        <v>187.75</v>
      </c>
      <c r="Z2292" s="32">
        <v>75</v>
      </c>
      <c r="AB2292" s="3">
        <v>0</v>
      </c>
      <c r="AC2292" s="3">
        <v>4460.3751415326506</v>
      </c>
      <c r="AD2292" s="3">
        <f t="shared" si="463"/>
        <v>87671.385825293357</v>
      </c>
      <c r="AE2292" s="3">
        <v>7046.666666666667</v>
      </c>
      <c r="AG2292" s="3">
        <f t="shared" si="464"/>
        <v>94718.052491960028</v>
      </c>
      <c r="AM2292">
        <v>0.1</v>
      </c>
      <c r="AN2292" s="3">
        <f t="shared" si="465"/>
        <v>94718.052491960028</v>
      </c>
      <c r="AO2292" s="3">
        <v>9471.8052491960025</v>
      </c>
      <c r="AP2292" s="3">
        <v>29700</v>
      </c>
      <c r="AQ2292" s="3">
        <v>2970</v>
      </c>
      <c r="AR2292" s="3">
        <f t="shared" si="466"/>
        <v>136859.85774115601</v>
      </c>
      <c r="AS2292" s="24">
        <f t="shared" si="462"/>
        <v>124418.05249196003</v>
      </c>
      <c r="AT2292" t="s">
        <v>141</v>
      </c>
      <c r="AU2292" t="s">
        <v>141</v>
      </c>
      <c r="AV2292" t="s">
        <v>142</v>
      </c>
      <c r="AW2292">
        <v>1210</v>
      </c>
      <c r="BE2292">
        <v>1</v>
      </c>
    </row>
    <row r="2293" spans="2:57" x14ac:dyDescent="0.2">
      <c r="C2293" t="s">
        <v>4803</v>
      </c>
      <c r="E2293" t="s">
        <v>2124</v>
      </c>
      <c r="F2293" t="s">
        <v>2125</v>
      </c>
      <c r="G2293" t="s">
        <v>2126</v>
      </c>
      <c r="J2293" t="s">
        <v>4708</v>
      </c>
      <c r="L2293" t="s">
        <v>4703</v>
      </c>
      <c r="M2293" t="s">
        <v>293</v>
      </c>
      <c r="N2293" t="s">
        <v>4668</v>
      </c>
      <c r="O2293" t="s">
        <v>98</v>
      </c>
      <c r="P2293" t="s">
        <v>4804</v>
      </c>
      <c r="Q2293">
        <v>28</v>
      </c>
      <c r="S2293" s="3">
        <v>55252.166666666664</v>
      </c>
      <c r="W2293" s="3">
        <v>1207.9847756410256</v>
      </c>
      <c r="X2293" s="3">
        <v>697.94675925925924</v>
      </c>
      <c r="Y2293" s="22">
        <v>125.63041666666666</v>
      </c>
      <c r="Z2293" s="32">
        <v>75</v>
      </c>
      <c r="AB2293" s="3">
        <v>0</v>
      </c>
      <c r="AC2293" s="3">
        <v>4460.3751415326506</v>
      </c>
      <c r="AD2293" s="3">
        <f t="shared" si="463"/>
        <v>61819.103759766265</v>
      </c>
      <c r="AE2293" s="3">
        <v>5687.5</v>
      </c>
      <c r="AG2293" s="3">
        <f t="shared" si="464"/>
        <v>67506.603759766265</v>
      </c>
      <c r="AI2293" s="3">
        <v>5310.8</v>
      </c>
      <c r="AJ2293" s="3">
        <v>6263.2559860715419</v>
      </c>
      <c r="AK2293" t="s">
        <v>229</v>
      </c>
      <c r="AL2293" t="s">
        <v>230</v>
      </c>
      <c r="AM2293">
        <v>8.5000000000000006E-2</v>
      </c>
      <c r="AN2293" s="3">
        <f t="shared" si="465"/>
        <v>79080.659745837809</v>
      </c>
      <c r="AO2293" s="3">
        <v>6721.8560783962139</v>
      </c>
      <c r="AP2293" s="3">
        <v>29700</v>
      </c>
      <c r="AQ2293" s="3">
        <v>2524.5</v>
      </c>
      <c r="AR2293" s="3">
        <f t="shared" si="466"/>
        <v>118027.01582423403</v>
      </c>
      <c r="AS2293" s="24">
        <f t="shared" si="462"/>
        <v>108780.65974583781</v>
      </c>
      <c r="AT2293" t="s">
        <v>632</v>
      </c>
      <c r="AU2293" t="s">
        <v>632</v>
      </c>
      <c r="AV2293" t="s">
        <v>633</v>
      </c>
      <c r="AW2293" t="s">
        <v>4850</v>
      </c>
      <c r="BE2293">
        <v>1</v>
      </c>
    </row>
    <row r="2294" spans="2:57" x14ac:dyDescent="0.2">
      <c r="C2294" t="s">
        <v>4803</v>
      </c>
      <c r="E2294" t="s">
        <v>2127</v>
      </c>
      <c r="F2294" t="s">
        <v>2128</v>
      </c>
      <c r="G2294" t="s">
        <v>2129</v>
      </c>
      <c r="J2294" t="s">
        <v>4678</v>
      </c>
      <c r="L2294" t="s">
        <v>4691</v>
      </c>
      <c r="M2294" t="s">
        <v>4444</v>
      </c>
      <c r="N2294" t="s">
        <v>4668</v>
      </c>
      <c r="O2294" t="s">
        <v>98</v>
      </c>
      <c r="P2294" t="s">
        <v>4804</v>
      </c>
      <c r="Q2294">
        <v>28</v>
      </c>
      <c r="S2294" s="3">
        <v>160681.25</v>
      </c>
      <c r="W2294" s="3">
        <v>3862.5320512820513</v>
      </c>
      <c r="X2294" s="3">
        <v>2231.6851851851852</v>
      </c>
      <c r="Y2294" s="22">
        <v>401.70333333333338</v>
      </c>
      <c r="Z2294" s="32">
        <v>75</v>
      </c>
      <c r="AB2294" s="3">
        <v>0</v>
      </c>
      <c r="AC2294" s="3">
        <v>4460.3751415326506</v>
      </c>
      <c r="AD2294" s="3">
        <f t="shared" si="463"/>
        <v>171712.54571133325</v>
      </c>
      <c r="AE2294" s="3">
        <v>7046.666666666667</v>
      </c>
      <c r="AG2294" s="3">
        <f t="shared" si="464"/>
        <v>178759.21237799991</v>
      </c>
      <c r="AM2294">
        <v>0.1</v>
      </c>
      <c r="AN2294" s="3">
        <f t="shared" si="465"/>
        <v>178759.21237799991</v>
      </c>
      <c r="AO2294" s="3">
        <v>17875.92123779999</v>
      </c>
      <c r="AP2294" s="3">
        <v>29700</v>
      </c>
      <c r="AQ2294" s="3">
        <v>2970</v>
      </c>
      <c r="AR2294" s="3">
        <f t="shared" si="466"/>
        <v>229305.13361579989</v>
      </c>
      <c r="AS2294" s="24">
        <f t="shared" si="462"/>
        <v>208459.21237799991</v>
      </c>
      <c r="AT2294" t="s">
        <v>134</v>
      </c>
      <c r="AU2294" t="s">
        <v>134</v>
      </c>
      <c r="AV2294" t="s">
        <v>135</v>
      </c>
      <c r="AW2294">
        <v>90324</v>
      </c>
      <c r="BE2294">
        <v>1</v>
      </c>
    </row>
    <row r="2295" spans="2:57" x14ac:dyDescent="0.2">
      <c r="C2295" t="s">
        <v>4803</v>
      </c>
      <c r="E2295" t="s">
        <v>2130</v>
      </c>
      <c r="F2295" t="s">
        <v>2131</v>
      </c>
      <c r="G2295" t="s">
        <v>2132</v>
      </c>
      <c r="J2295" t="s">
        <v>4697</v>
      </c>
      <c r="L2295" t="s">
        <v>4691</v>
      </c>
      <c r="M2295" t="s">
        <v>4444</v>
      </c>
      <c r="N2295" t="s">
        <v>4911</v>
      </c>
      <c r="O2295" t="s">
        <v>98</v>
      </c>
      <c r="P2295" t="s">
        <v>4804</v>
      </c>
      <c r="Q2295">
        <v>28</v>
      </c>
      <c r="S2295" s="3">
        <v>232804.25</v>
      </c>
      <c r="W2295" s="3">
        <v>5608.9903846153838</v>
      </c>
      <c r="X2295" s="3">
        <v>3240.75</v>
      </c>
      <c r="Y2295" s="22">
        <v>583.33500000000004</v>
      </c>
      <c r="Z2295" s="32">
        <v>75</v>
      </c>
      <c r="AB2295" s="3">
        <v>0</v>
      </c>
      <c r="AC2295" s="3">
        <v>4460.3751415326506</v>
      </c>
      <c r="AD2295" s="3">
        <f t="shared" si="463"/>
        <v>246772.70052614802</v>
      </c>
      <c r="AE2295" s="3">
        <v>7046.666666666667</v>
      </c>
      <c r="AG2295" s="3">
        <f t="shared" si="464"/>
        <v>253819.36719281468</v>
      </c>
      <c r="AJ2295" s="3">
        <v>18123.592035816033</v>
      </c>
      <c r="AK2295" t="s">
        <v>538</v>
      </c>
      <c r="AL2295" t="s">
        <v>539</v>
      </c>
      <c r="AM2295">
        <v>0.1</v>
      </c>
      <c r="AN2295" s="3">
        <f t="shared" si="465"/>
        <v>271942.9592286307</v>
      </c>
      <c r="AO2295" s="3">
        <v>27194.295922863072</v>
      </c>
      <c r="AP2295" s="3">
        <v>29700</v>
      </c>
      <c r="AQ2295" s="3">
        <v>0</v>
      </c>
      <c r="AR2295" s="3">
        <f t="shared" si="466"/>
        <v>328837.25515149377</v>
      </c>
      <c r="AS2295" s="24">
        <f t="shared" si="462"/>
        <v>301642.9592286307</v>
      </c>
      <c r="AT2295" t="s">
        <v>4805</v>
      </c>
      <c r="AU2295" t="s">
        <v>1837</v>
      </c>
      <c r="AV2295" t="s">
        <v>1838</v>
      </c>
      <c r="AW2295">
        <v>2051090</v>
      </c>
      <c r="BE2295">
        <v>1</v>
      </c>
    </row>
    <row r="2296" spans="2:57" x14ac:dyDescent="0.2">
      <c r="C2296" t="s">
        <v>4803</v>
      </c>
      <c r="E2296" t="s">
        <v>2133</v>
      </c>
      <c r="F2296" t="s">
        <v>2134</v>
      </c>
      <c r="G2296" t="s">
        <v>2135</v>
      </c>
      <c r="J2296" t="s">
        <v>151</v>
      </c>
      <c r="L2296" t="s">
        <v>4703</v>
      </c>
      <c r="M2296" t="s">
        <v>293</v>
      </c>
      <c r="N2296" t="s">
        <v>4668</v>
      </c>
      <c r="O2296" t="s">
        <v>98</v>
      </c>
      <c r="P2296" t="s">
        <v>4804</v>
      </c>
      <c r="Q2296">
        <v>28</v>
      </c>
      <c r="S2296" s="3">
        <v>198196.83333333334</v>
      </c>
      <c r="W2296" s="3">
        <v>4644.1546474358975</v>
      </c>
      <c r="X2296" s="3">
        <v>2683.2893518518522</v>
      </c>
      <c r="Y2296" s="22">
        <v>482.99208333333337</v>
      </c>
      <c r="Z2296" s="32">
        <v>75</v>
      </c>
      <c r="AB2296" s="3">
        <v>0</v>
      </c>
      <c r="AC2296" s="3">
        <v>4460.3751415326506</v>
      </c>
      <c r="AD2296" s="3">
        <f t="shared" si="463"/>
        <v>210542.6445574871</v>
      </c>
      <c r="AE2296" s="3">
        <v>5687.5</v>
      </c>
      <c r="AG2296" s="3">
        <f t="shared" si="464"/>
        <v>216230.1445574871</v>
      </c>
      <c r="AJ2296" s="3">
        <v>7641.968773833004</v>
      </c>
      <c r="AK2296" t="s">
        <v>197</v>
      </c>
      <c r="AL2296" t="s">
        <v>198</v>
      </c>
      <c r="AM2296">
        <v>8.5000000000000006E-2</v>
      </c>
      <c r="AN2296" s="3">
        <f t="shared" si="465"/>
        <v>223872.11333132011</v>
      </c>
      <c r="AO2296" s="3">
        <v>19029.129633162211</v>
      </c>
      <c r="AP2296" s="3">
        <v>29700</v>
      </c>
      <c r="AQ2296" s="3">
        <v>2524.5</v>
      </c>
      <c r="AR2296" s="3">
        <f t="shared" si="466"/>
        <v>275125.74296448228</v>
      </c>
      <c r="AS2296" s="24">
        <f t="shared" si="462"/>
        <v>253572.11333132011</v>
      </c>
      <c r="AT2296" t="s">
        <v>134</v>
      </c>
      <c r="AU2296" t="s">
        <v>134</v>
      </c>
      <c r="AV2296" t="s">
        <v>135</v>
      </c>
      <c r="AW2296" t="s">
        <v>4923</v>
      </c>
      <c r="BE2296">
        <v>1</v>
      </c>
    </row>
    <row r="2297" spans="2:57" x14ac:dyDescent="0.2">
      <c r="C2297" t="s">
        <v>4803</v>
      </c>
      <c r="E2297" t="s">
        <v>2136</v>
      </c>
      <c r="F2297" t="s">
        <v>2137</v>
      </c>
      <c r="G2297" t="s">
        <v>2138</v>
      </c>
      <c r="J2297" t="s">
        <v>4708</v>
      </c>
      <c r="L2297" t="s">
        <v>4703</v>
      </c>
      <c r="M2297" t="s">
        <v>293</v>
      </c>
      <c r="N2297" t="s">
        <v>4668</v>
      </c>
      <c r="O2297" t="s">
        <v>98</v>
      </c>
      <c r="P2297" t="s">
        <v>4804</v>
      </c>
      <c r="Q2297">
        <v>28</v>
      </c>
      <c r="S2297" s="3">
        <v>66528.583333333328</v>
      </c>
      <c r="W2297" s="3">
        <v>1502.403846153846</v>
      </c>
      <c r="X2297" s="3">
        <v>868.05555555555554</v>
      </c>
      <c r="Y2297" s="22">
        <v>156.25</v>
      </c>
      <c r="Z2297" s="32">
        <v>75</v>
      </c>
      <c r="AB2297" s="3">
        <v>0</v>
      </c>
      <c r="AC2297" s="3">
        <v>4460.3751415326506</v>
      </c>
      <c r="AD2297" s="3">
        <f t="shared" si="463"/>
        <v>73590.66787657539</v>
      </c>
      <c r="AE2297" s="3">
        <v>5687.5</v>
      </c>
      <c r="AG2297" s="3">
        <f t="shared" si="464"/>
        <v>79278.16787657539</v>
      </c>
      <c r="AJ2297" s="3">
        <v>7641.968773833004</v>
      </c>
      <c r="AK2297" t="s">
        <v>197</v>
      </c>
      <c r="AL2297" t="s">
        <v>198</v>
      </c>
      <c r="AM2297">
        <v>8.5000000000000006E-2</v>
      </c>
      <c r="AN2297" s="3">
        <f t="shared" si="465"/>
        <v>86920.1366504084</v>
      </c>
      <c r="AO2297" s="3">
        <v>7388.2116152847148</v>
      </c>
      <c r="AP2297" s="3">
        <v>29700</v>
      </c>
      <c r="AQ2297" s="3">
        <v>2524.5</v>
      </c>
      <c r="AR2297" s="3">
        <f t="shared" si="466"/>
        <v>126532.84826569312</v>
      </c>
      <c r="AS2297" s="24">
        <f t="shared" si="462"/>
        <v>116620.1366504084</v>
      </c>
      <c r="AT2297" t="s">
        <v>134</v>
      </c>
      <c r="AU2297" t="s">
        <v>134</v>
      </c>
      <c r="AV2297" t="s">
        <v>135</v>
      </c>
      <c r="AW2297">
        <v>35809</v>
      </c>
      <c r="BE2297">
        <v>1</v>
      </c>
    </row>
    <row r="2298" spans="2:57" x14ac:dyDescent="0.2">
      <c r="C2298" t="s">
        <v>4803</v>
      </c>
      <c r="E2298" t="s">
        <v>2139</v>
      </c>
      <c r="F2298" t="s">
        <v>2140</v>
      </c>
      <c r="G2298" t="s">
        <v>2141</v>
      </c>
      <c r="J2298" t="s">
        <v>4708</v>
      </c>
      <c r="L2298" t="s">
        <v>4703</v>
      </c>
      <c r="M2298" t="s">
        <v>293</v>
      </c>
      <c r="N2298" t="s">
        <v>4668</v>
      </c>
      <c r="O2298" t="s">
        <v>98</v>
      </c>
      <c r="P2298" t="s">
        <v>4804</v>
      </c>
      <c r="Q2298">
        <v>28</v>
      </c>
      <c r="S2298" s="3">
        <v>75528.583333333328</v>
      </c>
      <c r="W2298" s="3">
        <v>1702.7403846153845</v>
      </c>
      <c r="X2298" s="3">
        <v>983.80555555555554</v>
      </c>
      <c r="Y2298" s="22">
        <v>177.08500000000001</v>
      </c>
      <c r="Z2298" s="32">
        <v>75</v>
      </c>
      <c r="AB2298" s="3">
        <v>0</v>
      </c>
      <c r="AC2298" s="3">
        <v>4460.3751415326506</v>
      </c>
      <c r="AD2298" s="3">
        <f t="shared" si="463"/>
        <v>82927.589415036942</v>
      </c>
      <c r="AE2298" s="3">
        <v>5687.5</v>
      </c>
      <c r="AG2298" s="3">
        <f t="shared" si="464"/>
        <v>88615.089415036942</v>
      </c>
      <c r="AJ2298" s="3">
        <v>4292.2455565959208</v>
      </c>
      <c r="AK2298" t="s">
        <v>289</v>
      </c>
      <c r="AL2298" t="s">
        <v>290</v>
      </c>
      <c r="AM2298">
        <v>8.5000000000000006E-2</v>
      </c>
      <c r="AN2298" s="3">
        <f t="shared" si="465"/>
        <v>92907.334971632867</v>
      </c>
      <c r="AO2298" s="3">
        <v>7897.1234725887944</v>
      </c>
      <c r="AP2298" s="3">
        <v>29700</v>
      </c>
      <c r="AQ2298" s="3">
        <v>2524.5</v>
      </c>
      <c r="AR2298" s="3">
        <f t="shared" si="466"/>
        <v>133028.95844422164</v>
      </c>
      <c r="AS2298" s="24">
        <f t="shared" si="462"/>
        <v>122607.33497163287</v>
      </c>
      <c r="AT2298" t="s">
        <v>771</v>
      </c>
      <c r="AU2298" t="s">
        <v>771</v>
      </c>
      <c r="AV2298" t="s">
        <v>772</v>
      </c>
      <c r="AW2298">
        <v>1116</v>
      </c>
      <c r="BE2298">
        <v>1</v>
      </c>
    </row>
    <row r="2299" spans="2:57" x14ac:dyDescent="0.2">
      <c r="C2299" t="s">
        <v>4803</v>
      </c>
      <c r="E2299" t="s">
        <v>2142</v>
      </c>
      <c r="F2299" t="s">
        <v>2143</v>
      </c>
      <c r="G2299" t="s">
        <v>2144</v>
      </c>
      <c r="J2299" t="s">
        <v>4702</v>
      </c>
      <c r="L2299" t="s">
        <v>4691</v>
      </c>
      <c r="M2299" t="s">
        <v>4444</v>
      </c>
      <c r="N2299" t="s">
        <v>4668</v>
      </c>
      <c r="O2299" t="s">
        <v>98</v>
      </c>
      <c r="P2299" t="s">
        <v>4804</v>
      </c>
      <c r="Q2299">
        <v>28</v>
      </c>
      <c r="S2299" s="3">
        <v>63935.166666666672</v>
      </c>
      <c r="W2299" s="3">
        <v>1416.7107371794873</v>
      </c>
      <c r="X2299" s="3">
        <v>818.54398148148152</v>
      </c>
      <c r="Y2299" s="22">
        <v>147.33791666666667</v>
      </c>
      <c r="Z2299" s="32">
        <v>75</v>
      </c>
      <c r="AB2299" s="3">
        <v>0</v>
      </c>
      <c r="AC2299" s="3">
        <v>4460.3751415326506</v>
      </c>
      <c r="AD2299" s="3">
        <f t="shared" si="463"/>
        <v>70853.134443526957</v>
      </c>
      <c r="AE2299" s="3">
        <v>7046.666666666667</v>
      </c>
      <c r="AG2299" s="3">
        <f t="shared" si="464"/>
        <v>77899.801110193628</v>
      </c>
      <c r="AM2299">
        <v>0.1</v>
      </c>
      <c r="AN2299" s="3">
        <f t="shared" si="465"/>
        <v>77899.801110193628</v>
      </c>
      <c r="AO2299" s="3">
        <v>7789.980111019363</v>
      </c>
      <c r="AP2299" s="3">
        <v>29700</v>
      </c>
      <c r="AQ2299" s="3">
        <v>2970</v>
      </c>
      <c r="AR2299" s="3">
        <f t="shared" si="466"/>
        <v>118359.78122121299</v>
      </c>
      <c r="AS2299" s="24">
        <f t="shared" si="462"/>
        <v>107599.80111019363</v>
      </c>
      <c r="AT2299" t="s">
        <v>134</v>
      </c>
      <c r="AU2299" t="s">
        <v>134</v>
      </c>
      <c r="AV2299" t="s">
        <v>135</v>
      </c>
      <c r="AW2299">
        <v>94623</v>
      </c>
      <c r="BE2299">
        <v>1</v>
      </c>
    </row>
    <row r="2300" spans="2:57" x14ac:dyDescent="0.2">
      <c r="C2300" t="s">
        <v>4803</v>
      </c>
      <c r="E2300" t="s">
        <v>2145</v>
      </c>
      <c r="F2300" t="s">
        <v>2146</v>
      </c>
      <c r="G2300" t="s">
        <v>2147</v>
      </c>
      <c r="J2300" t="s">
        <v>4702</v>
      </c>
      <c r="L2300" t="s">
        <v>4691</v>
      </c>
      <c r="M2300" t="s">
        <v>4444</v>
      </c>
      <c r="N2300" t="s">
        <v>4668</v>
      </c>
      <c r="O2300" t="s">
        <v>98</v>
      </c>
      <c r="P2300" t="s">
        <v>4804</v>
      </c>
      <c r="Q2300">
        <v>28</v>
      </c>
      <c r="S2300" s="3">
        <v>124470.91666666666</v>
      </c>
      <c r="W2300" s="3">
        <v>3004.8076923076919</v>
      </c>
      <c r="X2300" s="3">
        <v>1736.1111111111111</v>
      </c>
      <c r="Y2300" s="22">
        <v>312.5</v>
      </c>
      <c r="Z2300" s="32">
        <v>75</v>
      </c>
      <c r="AB2300" s="3">
        <v>10244.680960500991</v>
      </c>
      <c r="AC2300" s="3">
        <v>4460.3751415326506</v>
      </c>
      <c r="AD2300" s="3">
        <f t="shared" si="463"/>
        <v>144304.39157211912</v>
      </c>
      <c r="AE2300" s="3">
        <v>7046.666666666667</v>
      </c>
      <c r="AG2300" s="3">
        <f t="shared" si="464"/>
        <v>151351.05823878577</v>
      </c>
      <c r="AJ2300" s="3">
        <v>38600.004178537514</v>
      </c>
      <c r="AK2300" t="s">
        <v>1002</v>
      </c>
      <c r="AL2300" t="s">
        <v>1003</v>
      </c>
      <c r="AM2300">
        <v>0.1</v>
      </c>
      <c r="AN2300" s="3">
        <f t="shared" si="465"/>
        <v>189951.06241732329</v>
      </c>
      <c r="AO2300" s="3">
        <v>18995.106241732326</v>
      </c>
      <c r="AP2300" s="3">
        <v>29700</v>
      </c>
      <c r="AQ2300" s="3">
        <v>2970</v>
      </c>
      <c r="AR2300" s="3">
        <f t="shared" si="466"/>
        <v>241616.16865905561</v>
      </c>
      <c r="AS2300" s="24">
        <f t="shared" si="462"/>
        <v>219651.06241732329</v>
      </c>
      <c r="AT2300" t="s">
        <v>134</v>
      </c>
      <c r="AU2300" t="s">
        <v>134</v>
      </c>
      <c r="AV2300" t="s">
        <v>135</v>
      </c>
      <c r="AW2300">
        <v>90292</v>
      </c>
      <c r="BE2300">
        <v>1</v>
      </c>
    </row>
    <row r="2301" spans="2:57" x14ac:dyDescent="0.2">
      <c r="C2301" t="s">
        <v>4803</v>
      </c>
      <c r="E2301" t="s">
        <v>2148</v>
      </c>
      <c r="F2301" t="s">
        <v>2149</v>
      </c>
      <c r="G2301" t="s">
        <v>2150</v>
      </c>
      <c r="J2301" t="s">
        <v>4702</v>
      </c>
      <c r="L2301" t="s">
        <v>4691</v>
      </c>
      <c r="M2301" t="s">
        <v>4444</v>
      </c>
      <c r="N2301" t="s">
        <v>4668</v>
      </c>
      <c r="O2301" t="s">
        <v>98</v>
      </c>
      <c r="P2301" t="s">
        <v>4804</v>
      </c>
      <c r="Q2301">
        <v>28</v>
      </c>
      <c r="S2301" s="3">
        <v>42220.833333333336</v>
      </c>
      <c r="W2301" s="3">
        <v>1014.9238782051283</v>
      </c>
      <c r="X2301" s="3">
        <v>586.40046296296305</v>
      </c>
      <c r="Y2301" s="22">
        <v>105.55208333333334</v>
      </c>
      <c r="Z2301" s="32">
        <v>75</v>
      </c>
      <c r="AB2301" s="3">
        <v>0</v>
      </c>
      <c r="AC2301" s="3">
        <v>4460.3751415326506</v>
      </c>
      <c r="AD2301" s="3">
        <f t="shared" si="463"/>
        <v>48463.084899367408</v>
      </c>
      <c r="AE2301" s="3">
        <v>7046.666666666667</v>
      </c>
      <c r="AG2301" s="3">
        <f t="shared" si="464"/>
        <v>55509.751566034072</v>
      </c>
      <c r="AJ2301" s="3">
        <v>7875.5933865769939</v>
      </c>
      <c r="AK2301" t="s">
        <v>433</v>
      </c>
      <c r="AL2301" t="s">
        <v>434</v>
      </c>
      <c r="AM2301">
        <v>0.1</v>
      </c>
      <c r="AN2301" s="3">
        <f t="shared" si="465"/>
        <v>63385.344952611063</v>
      </c>
      <c r="AO2301" s="3">
        <v>6338.5344952611067</v>
      </c>
      <c r="AP2301" s="3">
        <v>29700</v>
      </c>
      <c r="AQ2301" s="3">
        <v>2970</v>
      </c>
      <c r="AR2301" s="3">
        <f t="shared" si="466"/>
        <v>102393.87944787217</v>
      </c>
      <c r="AS2301" s="24">
        <f t="shared" si="462"/>
        <v>93085.344952611063</v>
      </c>
      <c r="AT2301" t="s">
        <v>134</v>
      </c>
      <c r="AU2301" t="s">
        <v>134</v>
      </c>
      <c r="AV2301" t="s">
        <v>135</v>
      </c>
      <c r="AW2301">
        <v>90324</v>
      </c>
      <c r="BE2301">
        <v>1</v>
      </c>
    </row>
    <row r="2302" spans="2:57" x14ac:dyDescent="0.2">
      <c r="C2302" t="s">
        <v>4803</v>
      </c>
      <c r="E2302" t="s">
        <v>2151</v>
      </c>
      <c r="F2302" t="s">
        <v>2152</v>
      </c>
      <c r="G2302" t="s">
        <v>2153</v>
      </c>
      <c r="J2302" t="s">
        <v>4702</v>
      </c>
      <c r="L2302" t="s">
        <v>4691</v>
      </c>
      <c r="M2302" t="s">
        <v>4444</v>
      </c>
      <c r="N2302" t="s">
        <v>4668</v>
      </c>
      <c r="O2302" t="s">
        <v>98</v>
      </c>
      <c r="P2302" t="s">
        <v>4804</v>
      </c>
      <c r="Q2302">
        <v>28</v>
      </c>
      <c r="S2302" s="3">
        <v>42220.833333333336</v>
      </c>
      <c r="W2302" s="3">
        <v>1014.9238782051283</v>
      </c>
      <c r="X2302" s="3">
        <v>586.40046296296305</v>
      </c>
      <c r="Y2302" s="22">
        <v>105.55208333333334</v>
      </c>
      <c r="Z2302" s="32">
        <v>75</v>
      </c>
      <c r="AB2302" s="3">
        <v>0</v>
      </c>
      <c r="AC2302" s="3">
        <v>4460.3751415326506</v>
      </c>
      <c r="AD2302" s="3">
        <f t="shared" si="463"/>
        <v>48463.084899367408</v>
      </c>
      <c r="AE2302" s="3">
        <v>7046.666666666667</v>
      </c>
      <c r="AG2302" s="3">
        <f t="shared" si="464"/>
        <v>55509.751566034072</v>
      </c>
      <c r="AJ2302" s="3">
        <v>7875.5933865769939</v>
      </c>
      <c r="AK2302" t="s">
        <v>433</v>
      </c>
      <c r="AL2302" t="s">
        <v>434</v>
      </c>
      <c r="AM2302">
        <v>0.1</v>
      </c>
      <c r="AN2302" s="3">
        <f t="shared" si="465"/>
        <v>63385.344952611063</v>
      </c>
      <c r="AO2302" s="3">
        <v>6338.5344952611067</v>
      </c>
      <c r="AP2302" s="3">
        <v>29700</v>
      </c>
      <c r="AQ2302" s="3">
        <v>2970</v>
      </c>
      <c r="AR2302" s="3">
        <f t="shared" si="466"/>
        <v>102393.87944787217</v>
      </c>
      <c r="AS2302" s="24">
        <f t="shared" si="462"/>
        <v>93085.344952611063</v>
      </c>
      <c r="AT2302" t="s">
        <v>134</v>
      </c>
      <c r="AU2302" t="s">
        <v>134</v>
      </c>
      <c r="AV2302" t="s">
        <v>135</v>
      </c>
      <c r="AW2302">
        <v>90324</v>
      </c>
      <c r="BE2302">
        <v>1</v>
      </c>
    </row>
    <row r="2303" spans="2:57" x14ac:dyDescent="0.2">
      <c r="C2303" t="s">
        <v>4803</v>
      </c>
      <c r="E2303" t="s">
        <v>2154</v>
      </c>
      <c r="F2303" t="s">
        <v>2155</v>
      </c>
      <c r="G2303" t="s">
        <v>2156</v>
      </c>
      <c r="J2303" t="s">
        <v>4702</v>
      </c>
      <c r="L2303" t="s">
        <v>4691</v>
      </c>
      <c r="M2303" t="s">
        <v>4444</v>
      </c>
      <c r="N2303" t="s">
        <v>4668</v>
      </c>
      <c r="O2303" t="s">
        <v>98</v>
      </c>
      <c r="P2303" t="s">
        <v>4804</v>
      </c>
      <c r="Q2303">
        <v>28</v>
      </c>
      <c r="S2303" s="3">
        <v>42220.833333333336</v>
      </c>
      <c r="W2303" s="3">
        <v>1014.9238782051283</v>
      </c>
      <c r="X2303" s="3">
        <v>586.40046296296305</v>
      </c>
      <c r="Y2303" s="22">
        <v>105.55208333333334</v>
      </c>
      <c r="Z2303" s="32">
        <v>75</v>
      </c>
      <c r="AB2303" s="3">
        <v>4325.3043015235189</v>
      </c>
      <c r="AC2303" s="3">
        <v>4460.3751415326506</v>
      </c>
      <c r="AD2303" s="3">
        <f t="shared" si="463"/>
        <v>52788.389200890924</v>
      </c>
      <c r="AE2303" s="3">
        <v>7046.666666666667</v>
      </c>
      <c r="AG2303" s="3">
        <f t="shared" si="464"/>
        <v>59835.055867557588</v>
      </c>
      <c r="AJ2303" s="3">
        <v>7875.5933865769939</v>
      </c>
      <c r="AK2303" t="s">
        <v>433</v>
      </c>
      <c r="AL2303" t="s">
        <v>434</v>
      </c>
      <c r="AM2303">
        <v>0.1</v>
      </c>
      <c r="AN2303" s="3">
        <f t="shared" si="465"/>
        <v>67710.64925413458</v>
      </c>
      <c r="AO2303" s="3">
        <v>6771.0649254134587</v>
      </c>
      <c r="AP2303" s="3">
        <v>29700</v>
      </c>
      <c r="AQ2303" s="3">
        <v>2970</v>
      </c>
      <c r="AR2303" s="3">
        <f t="shared" si="466"/>
        <v>107151.71417954804</v>
      </c>
      <c r="AS2303" s="24">
        <f t="shared" si="462"/>
        <v>97410.64925413458</v>
      </c>
      <c r="AT2303" t="s">
        <v>134</v>
      </c>
      <c r="AU2303" t="s">
        <v>134</v>
      </c>
      <c r="AV2303" t="s">
        <v>135</v>
      </c>
      <c r="AW2303">
        <v>90324</v>
      </c>
      <c r="BE2303">
        <v>1</v>
      </c>
    </row>
    <row r="2304" spans="2:57" x14ac:dyDescent="0.2">
      <c r="C2304" t="s">
        <v>4803</v>
      </c>
      <c r="E2304" t="s">
        <v>2157</v>
      </c>
      <c r="F2304" t="s">
        <v>2158</v>
      </c>
      <c r="G2304" t="s">
        <v>2159</v>
      </c>
      <c r="J2304" t="s">
        <v>4702</v>
      </c>
      <c r="L2304" t="s">
        <v>4691</v>
      </c>
      <c r="M2304" t="s">
        <v>4444</v>
      </c>
      <c r="N2304" t="s">
        <v>4668</v>
      </c>
      <c r="O2304" t="s">
        <v>98</v>
      </c>
      <c r="P2304" t="s">
        <v>4804</v>
      </c>
      <c r="Q2304">
        <v>28</v>
      </c>
      <c r="S2304" s="3">
        <v>42220.833333333336</v>
      </c>
      <c r="W2304" s="3">
        <v>1014.9238782051283</v>
      </c>
      <c r="X2304" s="3">
        <v>586.40046296296305</v>
      </c>
      <c r="Y2304" s="22">
        <v>105.55208333333334</v>
      </c>
      <c r="Z2304" s="32">
        <v>75</v>
      </c>
      <c r="AB2304" s="3">
        <v>4317.1085567551181</v>
      </c>
      <c r="AC2304" s="3">
        <v>4460.3751415326506</v>
      </c>
      <c r="AD2304" s="3">
        <f t="shared" si="463"/>
        <v>52780.193456122528</v>
      </c>
      <c r="AE2304" s="3">
        <v>7046.666666666667</v>
      </c>
      <c r="AG2304" s="3">
        <f t="shared" si="464"/>
        <v>59826.860122789192</v>
      </c>
      <c r="AJ2304" s="3">
        <v>7875.5933865769939</v>
      </c>
      <c r="AK2304" t="s">
        <v>433</v>
      </c>
      <c r="AL2304" t="s">
        <v>434</v>
      </c>
      <c r="AM2304">
        <v>0.1</v>
      </c>
      <c r="AN2304" s="3">
        <f t="shared" si="465"/>
        <v>67702.453509366183</v>
      </c>
      <c r="AO2304" s="3">
        <v>6770.2453509366187</v>
      </c>
      <c r="AP2304" s="3">
        <v>29700</v>
      </c>
      <c r="AQ2304" s="3">
        <v>2970</v>
      </c>
      <c r="AR2304" s="3">
        <f t="shared" si="466"/>
        <v>107142.6988603028</v>
      </c>
      <c r="AS2304" s="24">
        <f t="shared" si="462"/>
        <v>97402.453509366183</v>
      </c>
      <c r="AT2304" t="s">
        <v>134</v>
      </c>
      <c r="AU2304" t="s">
        <v>134</v>
      </c>
      <c r="AV2304" t="s">
        <v>135</v>
      </c>
      <c r="AW2304">
        <v>90324</v>
      </c>
      <c r="BE2304">
        <v>1</v>
      </c>
    </row>
    <row r="2305" spans="2:57" x14ac:dyDescent="0.2">
      <c r="C2305" t="s">
        <v>4803</v>
      </c>
      <c r="E2305" t="s">
        <v>2160</v>
      </c>
      <c r="F2305" t="s">
        <v>2161</v>
      </c>
      <c r="G2305" t="s">
        <v>2162</v>
      </c>
      <c r="J2305" t="s">
        <v>4702</v>
      </c>
      <c r="L2305" t="s">
        <v>4691</v>
      </c>
      <c r="M2305" t="s">
        <v>4444</v>
      </c>
      <c r="N2305" t="s">
        <v>4668</v>
      </c>
      <c r="O2305" t="s">
        <v>98</v>
      </c>
      <c r="P2305" t="s">
        <v>4804</v>
      </c>
      <c r="Q2305">
        <v>28</v>
      </c>
      <c r="S2305" s="3">
        <v>42220.833333333336</v>
      </c>
      <c r="W2305" s="3">
        <v>1014.9238782051283</v>
      </c>
      <c r="X2305" s="3">
        <v>586.40046296296305</v>
      </c>
      <c r="Y2305" s="22">
        <v>105.55208333333334</v>
      </c>
      <c r="Z2305" s="32">
        <v>75</v>
      </c>
      <c r="AB2305" s="3">
        <v>3108.236203416001</v>
      </c>
      <c r="AC2305" s="3">
        <v>4460.3751415326506</v>
      </c>
      <c r="AD2305" s="3">
        <f t="shared" si="463"/>
        <v>51571.321102783411</v>
      </c>
      <c r="AE2305" s="3">
        <v>7046.666666666667</v>
      </c>
      <c r="AG2305" s="3">
        <f t="shared" si="464"/>
        <v>58617.987769450076</v>
      </c>
      <c r="AJ2305" s="3">
        <v>7875.5933865769939</v>
      </c>
      <c r="AK2305" t="s">
        <v>433</v>
      </c>
      <c r="AL2305" t="s">
        <v>434</v>
      </c>
      <c r="AM2305">
        <v>0.1</v>
      </c>
      <c r="AN2305" s="3">
        <f t="shared" si="465"/>
        <v>66493.581156027067</v>
      </c>
      <c r="AO2305" s="3">
        <v>6649.3581156027067</v>
      </c>
      <c r="AP2305" s="3">
        <v>29700</v>
      </c>
      <c r="AQ2305" s="3">
        <v>2970</v>
      </c>
      <c r="AR2305" s="3">
        <f t="shared" si="466"/>
        <v>105812.93927162977</v>
      </c>
      <c r="AS2305" s="24">
        <f t="shared" si="462"/>
        <v>96193.581156027067</v>
      </c>
      <c r="AT2305" t="s">
        <v>134</v>
      </c>
      <c r="AU2305" t="s">
        <v>134</v>
      </c>
      <c r="AV2305" t="s">
        <v>135</v>
      </c>
      <c r="AW2305">
        <v>90324</v>
      </c>
      <c r="BE2305">
        <v>1</v>
      </c>
    </row>
    <row r="2306" spans="2:57" x14ac:dyDescent="0.2">
      <c r="C2306" t="s">
        <v>4803</v>
      </c>
      <c r="E2306" t="s">
        <v>2163</v>
      </c>
      <c r="F2306" t="s">
        <v>2164</v>
      </c>
      <c r="G2306" t="s">
        <v>2165</v>
      </c>
      <c r="J2306" t="s">
        <v>4702</v>
      </c>
      <c r="L2306" t="s">
        <v>4691</v>
      </c>
      <c r="M2306" t="s">
        <v>4444</v>
      </c>
      <c r="N2306" t="s">
        <v>4668</v>
      </c>
      <c r="O2306" t="s">
        <v>98</v>
      </c>
      <c r="P2306" t="s">
        <v>4804</v>
      </c>
      <c r="Q2306">
        <v>28</v>
      </c>
      <c r="S2306" s="3">
        <v>51487.5</v>
      </c>
      <c r="W2306" s="3">
        <v>1237.6802884615383</v>
      </c>
      <c r="X2306" s="3">
        <v>715.10416666666663</v>
      </c>
      <c r="Y2306" s="22">
        <v>128.71875</v>
      </c>
      <c r="Z2306" s="32">
        <v>75</v>
      </c>
      <c r="AB2306" s="3">
        <v>5273.96175846591</v>
      </c>
      <c r="AC2306" s="3">
        <v>4460.3751415326506</v>
      </c>
      <c r="AD2306" s="3">
        <f t="shared" si="463"/>
        <v>63378.340105126765</v>
      </c>
      <c r="AE2306" s="3">
        <v>7046.666666666667</v>
      </c>
      <c r="AG2306" s="3">
        <f t="shared" si="464"/>
        <v>70425.006771793429</v>
      </c>
      <c r="AJ2306" s="3">
        <v>7875.5933865769939</v>
      </c>
      <c r="AK2306" t="s">
        <v>433</v>
      </c>
      <c r="AL2306" t="s">
        <v>434</v>
      </c>
      <c r="AM2306">
        <v>0.1</v>
      </c>
      <c r="AN2306" s="3">
        <f t="shared" si="465"/>
        <v>78300.60015837042</v>
      </c>
      <c r="AO2306" s="3">
        <v>7830.0600158370426</v>
      </c>
      <c r="AP2306" s="3">
        <v>29700</v>
      </c>
      <c r="AQ2306" s="3">
        <v>2970</v>
      </c>
      <c r="AR2306" s="3">
        <f t="shared" si="466"/>
        <v>118800.66017420746</v>
      </c>
      <c r="AS2306" s="24">
        <f t="shared" si="462"/>
        <v>108000.60015837042</v>
      </c>
      <c r="AT2306" t="s">
        <v>134</v>
      </c>
      <c r="AU2306" t="s">
        <v>134</v>
      </c>
      <c r="AV2306" t="s">
        <v>135</v>
      </c>
      <c r="AW2306">
        <v>90324</v>
      </c>
      <c r="BE2306">
        <v>1</v>
      </c>
    </row>
    <row r="2307" spans="2:57" x14ac:dyDescent="0.2">
      <c r="C2307" t="s">
        <v>4803</v>
      </c>
      <c r="E2307" t="s">
        <v>2166</v>
      </c>
      <c r="F2307" t="s">
        <v>2167</v>
      </c>
      <c r="G2307" t="s">
        <v>2168</v>
      </c>
      <c r="J2307" t="s">
        <v>4697</v>
      </c>
      <c r="L2307" t="s">
        <v>4691</v>
      </c>
      <c r="M2307" t="s">
        <v>4444</v>
      </c>
      <c r="N2307" t="s">
        <v>4668</v>
      </c>
      <c r="O2307" t="s">
        <v>98</v>
      </c>
      <c r="P2307" t="s">
        <v>4804</v>
      </c>
      <c r="Q2307">
        <v>28</v>
      </c>
      <c r="S2307" s="3">
        <v>156944.5</v>
      </c>
      <c r="W2307" s="3">
        <v>3772.7043269230776</v>
      </c>
      <c r="X2307" s="3">
        <v>2179.7847222222222</v>
      </c>
      <c r="Y2307" s="22">
        <v>392.36124999999998</v>
      </c>
      <c r="Z2307" s="32">
        <v>75</v>
      </c>
      <c r="AB2307" s="3">
        <v>0</v>
      </c>
      <c r="AC2307" s="3">
        <v>4460.3751415326506</v>
      </c>
      <c r="AD2307" s="3">
        <f t="shared" si="463"/>
        <v>167824.72544067792</v>
      </c>
      <c r="AE2307" s="3">
        <v>7046.666666666667</v>
      </c>
      <c r="AG2307" s="3">
        <f t="shared" si="464"/>
        <v>174871.39210734458</v>
      </c>
      <c r="AM2307">
        <v>0.1</v>
      </c>
      <c r="AN2307" s="3">
        <f t="shared" si="465"/>
        <v>174871.39210734458</v>
      </c>
      <c r="AO2307" s="3">
        <v>17487.139210734458</v>
      </c>
      <c r="AP2307" s="3">
        <v>29700</v>
      </c>
      <c r="AQ2307" s="3">
        <v>2970</v>
      </c>
      <c r="AR2307" s="3">
        <f t="shared" si="466"/>
        <v>225028.53131807904</v>
      </c>
      <c r="AS2307" s="24">
        <f t="shared" si="462"/>
        <v>204571.39210734458</v>
      </c>
      <c r="AT2307" t="s">
        <v>4805</v>
      </c>
      <c r="AU2307" t="s">
        <v>101</v>
      </c>
      <c r="AV2307" t="s">
        <v>101</v>
      </c>
      <c r="AW2307">
        <v>2041081</v>
      </c>
      <c r="BE2307">
        <v>1</v>
      </c>
    </row>
    <row r="2308" spans="2:57" x14ac:dyDescent="0.2">
      <c r="C2308" t="s">
        <v>4803</v>
      </c>
      <c r="E2308" t="s">
        <v>2169</v>
      </c>
      <c r="F2308" t="s">
        <v>2170</v>
      </c>
      <c r="G2308" t="s">
        <v>2171</v>
      </c>
      <c r="J2308" t="s">
        <v>4708</v>
      </c>
      <c r="L2308" t="s">
        <v>4691</v>
      </c>
      <c r="M2308" t="s">
        <v>4444</v>
      </c>
      <c r="N2308" t="s">
        <v>4668</v>
      </c>
      <c r="O2308" t="s">
        <v>98</v>
      </c>
      <c r="P2308" t="s">
        <v>4804</v>
      </c>
      <c r="Q2308">
        <v>28</v>
      </c>
      <c r="S2308" s="3">
        <v>62428.583333333336</v>
      </c>
      <c r="W2308" s="3">
        <v>1500.6891025641025</v>
      </c>
      <c r="X2308" s="3">
        <v>867.06481481481489</v>
      </c>
      <c r="Y2308" s="22">
        <v>156.07166666666666</v>
      </c>
      <c r="Z2308" s="32">
        <v>75</v>
      </c>
      <c r="AB2308" s="3">
        <v>0</v>
      </c>
      <c r="AC2308" s="3">
        <v>4460.3751415326506</v>
      </c>
      <c r="AD2308" s="3">
        <f t="shared" si="463"/>
        <v>69487.784058911566</v>
      </c>
      <c r="AE2308" s="3">
        <v>7046.666666666667</v>
      </c>
      <c r="AG2308" s="3">
        <f t="shared" si="464"/>
        <v>76534.450725578237</v>
      </c>
      <c r="AM2308">
        <v>0.1</v>
      </c>
      <c r="AN2308" s="3">
        <f t="shared" si="465"/>
        <v>76534.450725578237</v>
      </c>
      <c r="AO2308" s="3">
        <v>7653.4450725578245</v>
      </c>
      <c r="AP2308" s="3">
        <v>29700</v>
      </c>
      <c r="AQ2308" s="3">
        <v>2970</v>
      </c>
      <c r="AR2308" s="3">
        <f t="shared" si="466"/>
        <v>116857.89579813606</v>
      </c>
      <c r="AS2308" s="24">
        <f t="shared" si="462"/>
        <v>106234.45072557824</v>
      </c>
      <c r="AT2308" t="s">
        <v>134</v>
      </c>
      <c r="AU2308" t="s">
        <v>134</v>
      </c>
      <c r="AV2308" t="s">
        <v>135</v>
      </c>
      <c r="AW2308">
        <v>37208</v>
      </c>
      <c r="BE2308">
        <v>1</v>
      </c>
    </row>
    <row r="2309" spans="2:57" x14ac:dyDescent="0.2">
      <c r="C2309" t="s">
        <v>4803</v>
      </c>
      <c r="E2309" t="s">
        <v>2172</v>
      </c>
      <c r="F2309" t="s">
        <v>2173</v>
      </c>
      <c r="G2309" t="s">
        <v>2174</v>
      </c>
      <c r="J2309" t="s">
        <v>4697</v>
      </c>
      <c r="L2309" t="s">
        <v>4691</v>
      </c>
      <c r="M2309" t="s">
        <v>4444</v>
      </c>
      <c r="N2309" t="s">
        <v>4668</v>
      </c>
      <c r="O2309" t="s">
        <v>98</v>
      </c>
      <c r="P2309" t="s">
        <v>4804</v>
      </c>
      <c r="Q2309">
        <v>28</v>
      </c>
      <c r="S2309" s="3">
        <v>143028.58333333334</v>
      </c>
      <c r="W2309" s="3">
        <v>3317.9967948717949</v>
      </c>
      <c r="X2309" s="3">
        <v>1917.0648148148148</v>
      </c>
      <c r="Y2309" s="22">
        <v>345.07166666666666</v>
      </c>
      <c r="Z2309" s="32">
        <v>75</v>
      </c>
      <c r="AB2309" s="3">
        <v>12785.361838705237</v>
      </c>
      <c r="AC2309" s="3">
        <v>4460.3751415326506</v>
      </c>
      <c r="AD2309" s="3">
        <f t="shared" si="463"/>
        <v>165929.45358992447</v>
      </c>
      <c r="AE2309" s="3">
        <v>7046.666666666667</v>
      </c>
      <c r="AG2309" s="3">
        <f t="shared" si="464"/>
        <v>172976.12025659112</v>
      </c>
      <c r="AM2309">
        <v>0.1</v>
      </c>
      <c r="AN2309" s="3">
        <f t="shared" si="465"/>
        <v>172976.12025659112</v>
      </c>
      <c r="AO2309" s="3">
        <v>17297.612025659113</v>
      </c>
      <c r="AP2309" s="3">
        <v>29700</v>
      </c>
      <c r="AQ2309" s="3">
        <v>2970</v>
      </c>
      <c r="AR2309" s="3">
        <f t="shared" si="466"/>
        <v>222943.73228225025</v>
      </c>
      <c r="AS2309" s="24">
        <f t="shared" si="462"/>
        <v>202676.12025659112</v>
      </c>
      <c r="AT2309" t="s">
        <v>134</v>
      </c>
      <c r="AU2309" t="s">
        <v>134</v>
      </c>
      <c r="AV2309" t="s">
        <v>135</v>
      </c>
      <c r="AW2309">
        <v>90326</v>
      </c>
      <c r="BE2309">
        <v>1</v>
      </c>
    </row>
    <row r="2310" spans="2:57" x14ac:dyDescent="0.2">
      <c r="C2310" t="s">
        <v>4803</v>
      </c>
      <c r="E2310" t="s">
        <v>2175</v>
      </c>
      <c r="F2310" t="s">
        <v>2176</v>
      </c>
      <c r="G2310" t="s">
        <v>2177</v>
      </c>
      <c r="J2310" t="s">
        <v>151</v>
      </c>
      <c r="L2310" t="s">
        <v>4691</v>
      </c>
      <c r="M2310" t="s">
        <v>4444</v>
      </c>
      <c r="N2310" t="s">
        <v>4668</v>
      </c>
      <c r="O2310" t="s">
        <v>98</v>
      </c>
      <c r="P2310" t="s">
        <v>4804</v>
      </c>
      <c r="Q2310">
        <v>28</v>
      </c>
      <c r="S2310" s="3">
        <v>229044.08333333334</v>
      </c>
      <c r="W2310" s="3">
        <v>5505.8693910256407</v>
      </c>
      <c r="X2310" s="3">
        <v>3181.1689814814813</v>
      </c>
      <c r="Y2310" s="22">
        <v>572.61041666666665</v>
      </c>
      <c r="Z2310" s="32">
        <v>75</v>
      </c>
      <c r="AB2310" s="3">
        <v>0</v>
      </c>
      <c r="AC2310" s="3">
        <v>4460.3751415326506</v>
      </c>
      <c r="AD2310" s="3">
        <f t="shared" si="463"/>
        <v>242839.10726403981</v>
      </c>
      <c r="AE2310" s="3">
        <v>7046.666666666667</v>
      </c>
      <c r="AG2310" s="3">
        <f t="shared" si="464"/>
        <v>249885.77393070646</v>
      </c>
      <c r="AJ2310" s="3">
        <v>18123.592035816033</v>
      </c>
      <c r="AK2310" t="s">
        <v>538</v>
      </c>
      <c r="AL2310" t="s">
        <v>539</v>
      </c>
      <c r="AM2310">
        <v>0.1</v>
      </c>
      <c r="AN2310" s="3">
        <f t="shared" si="465"/>
        <v>268009.36596652248</v>
      </c>
      <c r="AO2310" s="3">
        <v>26800.936596652249</v>
      </c>
      <c r="AP2310" s="3">
        <v>29700</v>
      </c>
      <c r="AQ2310" s="3">
        <v>2970</v>
      </c>
      <c r="AR2310" s="3">
        <f t="shared" si="466"/>
        <v>327480.30256317474</v>
      </c>
      <c r="AS2310" s="24">
        <f t="shared" si="462"/>
        <v>297709.36596652248</v>
      </c>
      <c r="AT2310" t="s">
        <v>4805</v>
      </c>
      <c r="AU2310" t="s">
        <v>101</v>
      </c>
      <c r="AV2310" t="s">
        <v>101</v>
      </c>
      <c r="AW2310">
        <v>2047120</v>
      </c>
      <c r="BE2310">
        <v>1</v>
      </c>
    </row>
    <row r="2311" spans="2:57" x14ac:dyDescent="0.2">
      <c r="C2311" t="s">
        <v>4803</v>
      </c>
      <c r="E2311" t="s">
        <v>2178</v>
      </c>
      <c r="F2311" t="s">
        <v>2179</v>
      </c>
      <c r="G2311" t="s">
        <v>2180</v>
      </c>
      <c r="J2311" t="s">
        <v>4697</v>
      </c>
      <c r="L2311" t="s">
        <v>4691</v>
      </c>
      <c r="M2311" t="s">
        <v>4444</v>
      </c>
      <c r="N2311" t="s">
        <v>4668</v>
      </c>
      <c r="O2311" t="s">
        <v>98</v>
      </c>
      <c r="P2311" t="s">
        <v>4804</v>
      </c>
      <c r="Q2311">
        <v>28</v>
      </c>
      <c r="S2311" s="3">
        <v>151017.25</v>
      </c>
      <c r="W2311" s="3">
        <v>3630.2243589743589</v>
      </c>
      <c r="X2311" s="3">
        <v>2097.462962962963</v>
      </c>
      <c r="Y2311" s="22">
        <v>377.54333333333335</v>
      </c>
      <c r="Z2311" s="32">
        <v>75</v>
      </c>
      <c r="AB2311" s="3">
        <v>0</v>
      </c>
      <c r="AC2311" s="3">
        <v>4460.3751415326506</v>
      </c>
      <c r="AD2311" s="3">
        <f t="shared" si="463"/>
        <v>161657.85579680328</v>
      </c>
      <c r="AE2311" s="3">
        <v>7046.666666666667</v>
      </c>
      <c r="AG2311" s="3">
        <f t="shared" si="464"/>
        <v>168704.52246346994</v>
      </c>
      <c r="AM2311">
        <v>0.1</v>
      </c>
      <c r="AN2311" s="3">
        <f t="shared" si="465"/>
        <v>168704.52246346994</v>
      </c>
      <c r="AO2311" s="3">
        <v>16870.452246346995</v>
      </c>
      <c r="AP2311" s="3">
        <v>29700</v>
      </c>
      <c r="AQ2311" s="3">
        <v>2970</v>
      </c>
      <c r="AR2311" s="3">
        <f t="shared" si="466"/>
        <v>218244.97470981695</v>
      </c>
      <c r="AS2311" s="24">
        <f t="shared" ref="AS2311:AS2374" si="467">+AN2311+AP2311</f>
        <v>198404.52246346994</v>
      </c>
      <c r="AT2311" t="s">
        <v>134</v>
      </c>
      <c r="AU2311" t="s">
        <v>134</v>
      </c>
      <c r="AV2311" t="s">
        <v>135</v>
      </c>
      <c r="AW2311">
        <v>90324</v>
      </c>
      <c r="BE2311">
        <v>1</v>
      </c>
    </row>
    <row r="2312" spans="2:57" x14ac:dyDescent="0.2">
      <c r="C2312" t="s">
        <v>4803</v>
      </c>
      <c r="E2312" t="s">
        <v>2181</v>
      </c>
      <c r="F2312" t="s">
        <v>2182</v>
      </c>
      <c r="G2312" t="s">
        <v>2183</v>
      </c>
      <c r="J2312" t="s">
        <v>4702</v>
      </c>
      <c r="L2312" t="s">
        <v>4691</v>
      </c>
      <c r="M2312" t="s">
        <v>4444</v>
      </c>
      <c r="N2312" t="s">
        <v>4668</v>
      </c>
      <c r="O2312" t="s">
        <v>98</v>
      </c>
      <c r="P2312" t="s">
        <v>4804</v>
      </c>
      <c r="Q2312">
        <v>28</v>
      </c>
      <c r="S2312" s="3">
        <v>82460.083333333328</v>
      </c>
      <c r="W2312" s="3">
        <v>1862.0232371794871</v>
      </c>
      <c r="X2312" s="3">
        <v>1075.8356481481483</v>
      </c>
      <c r="Y2312" s="22">
        <v>193.65041666666667</v>
      </c>
      <c r="Z2312" s="32">
        <v>75</v>
      </c>
      <c r="AB2312" s="3">
        <v>6146.8085763005947</v>
      </c>
      <c r="AC2312" s="3">
        <v>4460.3751415326506</v>
      </c>
      <c r="AD2312" s="3">
        <f t="shared" si="463"/>
        <v>96273.77635316088</v>
      </c>
      <c r="AE2312" s="3">
        <v>7046.666666666667</v>
      </c>
      <c r="AG2312" s="3">
        <f t="shared" si="464"/>
        <v>103320.44301982755</v>
      </c>
      <c r="AM2312">
        <v>0.1</v>
      </c>
      <c r="AN2312" s="3">
        <f t="shared" si="465"/>
        <v>103320.44301982755</v>
      </c>
      <c r="AO2312" s="3">
        <v>10332.044301982756</v>
      </c>
      <c r="AP2312" s="3">
        <v>29700</v>
      </c>
      <c r="AQ2312" s="3">
        <v>2970</v>
      </c>
      <c r="AR2312" s="3">
        <f t="shared" si="466"/>
        <v>146322.4873218103</v>
      </c>
      <c r="AS2312" s="24">
        <f t="shared" si="467"/>
        <v>133020.44301982754</v>
      </c>
      <c r="AT2312" t="s">
        <v>134</v>
      </c>
      <c r="AU2312" t="s">
        <v>134</v>
      </c>
      <c r="AV2312" t="s">
        <v>135</v>
      </c>
      <c r="AW2312">
        <v>90326</v>
      </c>
      <c r="BE2312">
        <v>1</v>
      </c>
    </row>
    <row r="2313" spans="2:57" x14ac:dyDescent="0.2">
      <c r="C2313" t="s">
        <v>4803</v>
      </c>
      <c r="E2313" t="s">
        <v>2184</v>
      </c>
      <c r="F2313" t="s">
        <v>2185</v>
      </c>
      <c r="G2313" t="s">
        <v>2186</v>
      </c>
      <c r="J2313" t="s">
        <v>4697</v>
      </c>
      <c r="L2313" t="s">
        <v>4691</v>
      </c>
      <c r="M2313" t="s">
        <v>4444</v>
      </c>
      <c r="N2313" t="s">
        <v>4668</v>
      </c>
      <c r="O2313" t="s">
        <v>98</v>
      </c>
      <c r="P2313" t="s">
        <v>4804</v>
      </c>
      <c r="Q2313">
        <v>28</v>
      </c>
      <c r="S2313" s="3">
        <v>145812</v>
      </c>
      <c r="W2313" s="3">
        <v>3505.0961538461538</v>
      </c>
      <c r="X2313" s="3">
        <v>2025.1666666666667</v>
      </c>
      <c r="Y2313" s="22">
        <v>364.53000000000003</v>
      </c>
      <c r="Z2313" s="32">
        <v>75</v>
      </c>
      <c r="AB2313" s="3">
        <v>0</v>
      </c>
      <c r="AC2313" s="3">
        <v>4460.3751415326506</v>
      </c>
      <c r="AD2313" s="3">
        <f t="shared" si="463"/>
        <v>156242.16796204547</v>
      </c>
      <c r="AE2313" s="3">
        <v>7046.666666666667</v>
      </c>
      <c r="AG2313" s="3">
        <f t="shared" si="464"/>
        <v>163288.83462871212</v>
      </c>
      <c r="AJ2313" s="3">
        <v>38600.004178537514</v>
      </c>
      <c r="AK2313" t="s">
        <v>1002</v>
      </c>
      <c r="AL2313" t="s">
        <v>1003</v>
      </c>
      <c r="AM2313">
        <v>0.1</v>
      </c>
      <c r="AN2313" s="3">
        <f t="shared" si="465"/>
        <v>201888.83880724965</v>
      </c>
      <c r="AO2313" s="3">
        <v>20188.883880724967</v>
      </c>
      <c r="AP2313" s="3">
        <v>29700</v>
      </c>
      <c r="AQ2313" s="3">
        <v>2970</v>
      </c>
      <c r="AR2313" s="3">
        <f t="shared" si="466"/>
        <v>254747.7226879746</v>
      </c>
      <c r="AS2313" s="24">
        <f t="shared" si="467"/>
        <v>231588.83880724965</v>
      </c>
      <c r="AT2313" t="s">
        <v>134</v>
      </c>
      <c r="AU2313" t="s">
        <v>134</v>
      </c>
      <c r="AV2313" t="s">
        <v>135</v>
      </c>
      <c r="AW2313">
        <v>90292</v>
      </c>
      <c r="BE2313">
        <v>1</v>
      </c>
    </row>
    <row r="2314" spans="2:57" x14ac:dyDescent="0.2">
      <c r="C2314" t="s">
        <v>4803</v>
      </c>
      <c r="E2314" t="s">
        <v>2187</v>
      </c>
      <c r="F2314" t="s">
        <v>2188</v>
      </c>
      <c r="G2314" t="s">
        <v>2189</v>
      </c>
      <c r="J2314" t="s">
        <v>4702</v>
      </c>
      <c r="L2314" t="s">
        <v>4691</v>
      </c>
      <c r="M2314" t="s">
        <v>4444</v>
      </c>
      <c r="N2314" t="s">
        <v>4668</v>
      </c>
      <c r="O2314" t="s">
        <v>98</v>
      </c>
      <c r="P2314" t="s">
        <v>4804</v>
      </c>
      <c r="Q2314">
        <v>28</v>
      </c>
      <c r="S2314" s="3">
        <v>117570.66666666666</v>
      </c>
      <c r="W2314" s="3">
        <v>2706.0256410256411</v>
      </c>
      <c r="X2314" s="3">
        <v>1563.4814814814815</v>
      </c>
      <c r="Y2314" s="22">
        <v>281.42666666666668</v>
      </c>
      <c r="Z2314" s="32">
        <v>75</v>
      </c>
      <c r="AB2314" s="3">
        <v>9865.6277649624553</v>
      </c>
      <c r="AC2314" s="3">
        <v>4460.3751415326506</v>
      </c>
      <c r="AD2314" s="3">
        <f t="shared" si="463"/>
        <v>136522.60336233556</v>
      </c>
      <c r="AE2314" s="3">
        <v>7046.666666666667</v>
      </c>
      <c r="AG2314" s="3">
        <f t="shared" si="464"/>
        <v>143569.27002900222</v>
      </c>
      <c r="AM2314">
        <v>0.1</v>
      </c>
      <c r="AN2314" s="3">
        <f t="shared" si="465"/>
        <v>143569.27002900222</v>
      </c>
      <c r="AO2314" s="3">
        <v>14356.927002900222</v>
      </c>
      <c r="AP2314" s="3">
        <v>29700</v>
      </c>
      <c r="AQ2314" s="3">
        <v>2970</v>
      </c>
      <c r="AR2314" s="3">
        <f t="shared" si="466"/>
        <v>190596.19703190244</v>
      </c>
      <c r="AS2314" s="24">
        <f t="shared" si="467"/>
        <v>173269.27002900222</v>
      </c>
      <c r="AT2314" t="s">
        <v>134</v>
      </c>
      <c r="AU2314" t="s">
        <v>134</v>
      </c>
      <c r="AV2314" t="s">
        <v>135</v>
      </c>
      <c r="AW2314">
        <v>90326</v>
      </c>
      <c r="BE2314">
        <v>1</v>
      </c>
    </row>
    <row r="2315" spans="2:57" x14ac:dyDescent="0.2">
      <c r="C2315" t="s">
        <v>4803</v>
      </c>
      <c r="E2315" t="s">
        <v>2190</v>
      </c>
      <c r="F2315" t="s">
        <v>2191</v>
      </c>
      <c r="G2315" t="s">
        <v>2192</v>
      </c>
      <c r="J2315" t="s">
        <v>4678</v>
      </c>
      <c r="L2315" t="s">
        <v>4691</v>
      </c>
      <c r="M2315" t="s">
        <v>4444</v>
      </c>
      <c r="N2315" t="s">
        <v>4668</v>
      </c>
      <c r="O2315" t="s">
        <v>98</v>
      </c>
      <c r="P2315" t="s">
        <v>4804</v>
      </c>
      <c r="Q2315">
        <v>28</v>
      </c>
      <c r="S2315" s="3">
        <v>241137.58333333334</v>
      </c>
      <c r="W2315" s="3">
        <v>5809.3269230769229</v>
      </c>
      <c r="X2315" s="3">
        <v>3356.5</v>
      </c>
      <c r="Y2315" s="22">
        <v>604.16999999999996</v>
      </c>
      <c r="Z2315" s="32">
        <v>75</v>
      </c>
      <c r="AB2315" s="3">
        <v>0</v>
      </c>
      <c r="AC2315" s="3">
        <v>4460.3751415326506</v>
      </c>
      <c r="AD2315" s="3">
        <f t="shared" si="463"/>
        <v>255442.95539794295</v>
      </c>
      <c r="AE2315" s="3">
        <v>7046.666666666667</v>
      </c>
      <c r="AG2315" s="3">
        <f t="shared" si="464"/>
        <v>262489.6220646096</v>
      </c>
      <c r="AJ2315" s="3">
        <v>18123.592035816033</v>
      </c>
      <c r="AK2315" t="s">
        <v>538</v>
      </c>
      <c r="AL2315" t="s">
        <v>539</v>
      </c>
      <c r="AM2315">
        <v>0.1</v>
      </c>
      <c r="AN2315" s="3">
        <f t="shared" si="465"/>
        <v>280613.21410042566</v>
      </c>
      <c r="AO2315" s="3">
        <v>28061.321410042568</v>
      </c>
      <c r="AP2315" s="3">
        <v>29700</v>
      </c>
      <c r="AQ2315" s="3">
        <v>2970</v>
      </c>
      <c r="AR2315" s="3">
        <f t="shared" si="466"/>
        <v>341344.53551046824</v>
      </c>
      <c r="AS2315" s="24">
        <f t="shared" si="467"/>
        <v>310313.21410042566</v>
      </c>
      <c r="AT2315" t="s">
        <v>4805</v>
      </c>
      <c r="AU2315" t="s">
        <v>101</v>
      </c>
      <c r="AV2315" t="s">
        <v>101</v>
      </c>
      <c r="AW2315">
        <v>2041128</v>
      </c>
      <c r="BE2315">
        <v>1</v>
      </c>
    </row>
    <row r="2316" spans="2:57" x14ac:dyDescent="0.2">
      <c r="C2316" t="s">
        <v>4803</v>
      </c>
      <c r="E2316" t="s">
        <v>2193</v>
      </c>
      <c r="F2316" t="s">
        <v>2194</v>
      </c>
      <c r="G2316" t="s">
        <v>2195</v>
      </c>
      <c r="J2316" t="s">
        <v>4678</v>
      </c>
      <c r="L2316" t="s">
        <v>4691</v>
      </c>
      <c r="M2316" t="s">
        <v>4444</v>
      </c>
      <c r="N2316" t="s">
        <v>4668</v>
      </c>
      <c r="O2316" t="s">
        <v>98</v>
      </c>
      <c r="P2316" t="s">
        <v>4804</v>
      </c>
      <c r="Q2316">
        <v>28</v>
      </c>
      <c r="S2316" s="3">
        <v>218133.33333333334</v>
      </c>
      <c r="W2316" s="3">
        <v>5243.5897435897441</v>
      </c>
      <c r="X2316" s="3">
        <v>3029.6296296296296</v>
      </c>
      <c r="Y2316" s="22">
        <v>545.33333333333337</v>
      </c>
      <c r="Z2316" s="32">
        <v>75</v>
      </c>
      <c r="AB2316" s="3">
        <v>0</v>
      </c>
      <c r="AC2316" s="3">
        <v>4460.3751415326506</v>
      </c>
      <c r="AD2316" s="3">
        <f t="shared" si="463"/>
        <v>231487.26118141873</v>
      </c>
      <c r="AE2316" s="3">
        <v>7046.666666666667</v>
      </c>
      <c r="AG2316" s="3">
        <f t="shared" si="464"/>
        <v>238533.92784808538</v>
      </c>
      <c r="AJ2316" s="3">
        <v>7875.5933865769939</v>
      </c>
      <c r="AK2316" t="s">
        <v>433</v>
      </c>
      <c r="AL2316" t="s">
        <v>434</v>
      </c>
      <c r="AM2316">
        <v>0.1</v>
      </c>
      <c r="AN2316" s="3">
        <f t="shared" si="465"/>
        <v>246409.52123466239</v>
      </c>
      <c r="AO2316" s="3">
        <v>24640.952123466239</v>
      </c>
      <c r="AP2316" s="3">
        <v>29700</v>
      </c>
      <c r="AQ2316" s="3">
        <v>2970</v>
      </c>
      <c r="AR2316" s="3">
        <f t="shared" si="466"/>
        <v>303720.47335812863</v>
      </c>
      <c r="AS2316" s="24">
        <f t="shared" si="467"/>
        <v>276109.52123466239</v>
      </c>
      <c r="AT2316" t="s">
        <v>134</v>
      </c>
      <c r="AU2316" t="s">
        <v>134</v>
      </c>
      <c r="AV2316" t="s">
        <v>135</v>
      </c>
      <c r="AW2316">
        <v>90324</v>
      </c>
      <c r="BE2316">
        <v>1</v>
      </c>
    </row>
    <row r="2317" spans="2:57" x14ac:dyDescent="0.2">
      <c r="B2317">
        <f>+COUNTIF(F2317:F5475,F2317)</f>
        <v>1</v>
      </c>
      <c r="C2317" t="s">
        <v>4803</v>
      </c>
      <c r="E2317" t="s">
        <v>2196</v>
      </c>
      <c r="F2317" t="s">
        <v>2197</v>
      </c>
      <c r="G2317" t="s">
        <v>2198</v>
      </c>
      <c r="J2317" t="s">
        <v>4697</v>
      </c>
      <c r="L2317" t="s">
        <v>4703</v>
      </c>
      <c r="M2317" t="s">
        <v>293</v>
      </c>
      <c r="N2317" t="s">
        <v>4668</v>
      </c>
      <c r="O2317" t="s">
        <v>98</v>
      </c>
      <c r="P2317" t="s">
        <v>4804</v>
      </c>
      <c r="Q2317">
        <v>28</v>
      </c>
      <c r="S2317" s="3">
        <v>86001.333333333328</v>
      </c>
      <c r="W2317" s="3">
        <v>1947.1474358974358</v>
      </c>
      <c r="X2317" s="3">
        <v>1125.0185185185185</v>
      </c>
      <c r="Y2317" s="22">
        <v>202.50333333333333</v>
      </c>
      <c r="Z2317" s="32">
        <v>75</v>
      </c>
      <c r="AB2317" s="3">
        <v>7056.5362455930826</v>
      </c>
      <c r="AC2317" s="3">
        <v>4460.3751415326506</v>
      </c>
      <c r="AD2317" s="3">
        <f t="shared" si="463"/>
        <v>100867.91400820836</v>
      </c>
      <c r="AE2317" s="3">
        <v>5687.5</v>
      </c>
      <c r="AG2317" s="3">
        <f t="shared" si="464"/>
        <v>106555.41400820836</v>
      </c>
      <c r="AJ2317" s="3">
        <v>6107.1873780099913</v>
      </c>
      <c r="AK2317" t="s">
        <v>266</v>
      </c>
      <c r="AL2317" t="s">
        <v>267</v>
      </c>
      <c r="AM2317">
        <v>8.5000000000000006E-2</v>
      </c>
      <c r="AN2317" s="3">
        <f t="shared" si="465"/>
        <v>112662.60138621835</v>
      </c>
      <c r="AO2317" s="3">
        <v>9576.3211178285601</v>
      </c>
      <c r="AP2317" s="3">
        <v>29700</v>
      </c>
      <c r="AQ2317" s="3">
        <v>2524.5</v>
      </c>
      <c r="AR2317" s="3">
        <f t="shared" si="466"/>
        <v>154463.4225040469</v>
      </c>
      <c r="AS2317" s="24">
        <f t="shared" si="467"/>
        <v>142362.60138621833</v>
      </c>
      <c r="AT2317" t="s">
        <v>141</v>
      </c>
      <c r="AU2317" t="s">
        <v>141</v>
      </c>
      <c r="AV2317" t="s">
        <v>142</v>
      </c>
      <c r="AW2317">
        <v>5030</v>
      </c>
      <c r="BE2317">
        <v>1</v>
      </c>
    </row>
    <row r="2318" spans="2:57" x14ac:dyDescent="0.2">
      <c r="C2318" t="s">
        <v>4803</v>
      </c>
      <c r="E2318" t="s">
        <v>4924</v>
      </c>
      <c r="F2318" t="s">
        <v>4925</v>
      </c>
      <c r="G2318" t="s">
        <v>4926</v>
      </c>
      <c r="J2318" t="s">
        <v>4708</v>
      </c>
      <c r="L2318" t="s">
        <v>4703</v>
      </c>
      <c r="M2318" t="s">
        <v>293</v>
      </c>
      <c r="N2318" t="s">
        <v>4668</v>
      </c>
      <c r="O2318" t="s">
        <v>98</v>
      </c>
      <c r="P2318" t="s">
        <v>4814</v>
      </c>
      <c r="Q2318">
        <v>6</v>
      </c>
      <c r="S2318" s="3">
        <v>13726.928571428571</v>
      </c>
      <c r="W2318" s="3">
        <v>1422.3076923076924</v>
      </c>
      <c r="X2318" s="3">
        <v>821.77777777777783</v>
      </c>
      <c r="Y2318" s="22">
        <v>147.92000000000002</v>
      </c>
      <c r="Z2318" s="32">
        <v>75</v>
      </c>
      <c r="AB2318" s="3">
        <v>6050.5085752718851</v>
      </c>
      <c r="AC2318" s="3">
        <v>4460.3751415326506</v>
      </c>
      <c r="AD2318" s="3">
        <f t="shared" si="463"/>
        <v>26704.817758318579</v>
      </c>
      <c r="AE2318" s="3">
        <v>5687.5</v>
      </c>
      <c r="AG2318" s="3">
        <f t="shared" si="464"/>
        <v>32392.317758318579</v>
      </c>
      <c r="AJ2318" s="3">
        <v>7641.968773833004</v>
      </c>
      <c r="AK2318" t="s">
        <v>197</v>
      </c>
      <c r="AL2318" t="s">
        <v>198</v>
      </c>
      <c r="AM2318">
        <v>8.5000000000000006E-2</v>
      </c>
      <c r="AN2318" s="3">
        <f t="shared" si="465"/>
        <v>40034.286532151586</v>
      </c>
      <c r="AO2318" s="3">
        <v>3402.9143552328842</v>
      </c>
      <c r="AP2318" s="3">
        <v>29700</v>
      </c>
      <c r="AQ2318" s="3">
        <v>2524.5</v>
      </c>
      <c r="AR2318" s="3">
        <f t="shared" si="466"/>
        <v>75661.700887384475</v>
      </c>
      <c r="AS2318" s="24">
        <f t="shared" si="467"/>
        <v>69734.286532151586</v>
      </c>
      <c r="AT2318" t="s">
        <v>134</v>
      </c>
      <c r="AU2318" t="s">
        <v>134</v>
      </c>
      <c r="AV2318" t="s">
        <v>135</v>
      </c>
      <c r="AW2318">
        <v>35653</v>
      </c>
      <c r="BE2318">
        <v>1</v>
      </c>
    </row>
    <row r="2319" spans="2:57" x14ac:dyDescent="0.2">
      <c r="C2319" t="s">
        <v>4803</v>
      </c>
      <c r="E2319" t="s">
        <v>2199</v>
      </c>
      <c r="F2319" t="s">
        <v>2200</v>
      </c>
      <c r="G2319" t="s">
        <v>2201</v>
      </c>
      <c r="J2319" t="s">
        <v>4702</v>
      </c>
      <c r="L2319" t="s">
        <v>4691</v>
      </c>
      <c r="M2319" t="s">
        <v>4444</v>
      </c>
      <c r="N2319" t="s">
        <v>4668</v>
      </c>
      <c r="O2319" t="s">
        <v>98</v>
      </c>
      <c r="P2319" t="s">
        <v>4804</v>
      </c>
      <c r="Q2319">
        <v>28</v>
      </c>
      <c r="S2319" s="3">
        <v>88946.833333333328</v>
      </c>
      <c r="W2319" s="3">
        <v>2017.9527243589744</v>
      </c>
      <c r="X2319" s="3">
        <v>1165.9282407407406</v>
      </c>
      <c r="Y2319" s="22">
        <v>209.86708333333331</v>
      </c>
      <c r="Z2319" s="32">
        <v>75</v>
      </c>
      <c r="AB2319" s="3">
        <v>5122.3404802504956</v>
      </c>
      <c r="AC2319" s="3">
        <v>4460.3751415326506</v>
      </c>
      <c r="AD2319" s="3">
        <f t="shared" si="463"/>
        <v>101998.29700354952</v>
      </c>
      <c r="AE2319" s="3">
        <v>7046.666666666667</v>
      </c>
      <c r="AG2319" s="3">
        <f t="shared" si="464"/>
        <v>109044.9636702162</v>
      </c>
      <c r="AM2319">
        <v>0.1</v>
      </c>
      <c r="AN2319" s="3">
        <f t="shared" si="465"/>
        <v>109044.9636702162</v>
      </c>
      <c r="AO2319" s="3">
        <v>10904.49636702162</v>
      </c>
      <c r="AP2319" s="3">
        <v>29700</v>
      </c>
      <c r="AQ2319" s="3">
        <v>2970</v>
      </c>
      <c r="AR2319" s="3">
        <f t="shared" si="466"/>
        <v>152619.46003723782</v>
      </c>
      <c r="AS2319" s="24">
        <f t="shared" si="467"/>
        <v>138744.96367021621</v>
      </c>
      <c r="AT2319" t="s">
        <v>134</v>
      </c>
      <c r="AU2319" t="s">
        <v>134</v>
      </c>
      <c r="AV2319" t="s">
        <v>135</v>
      </c>
      <c r="AW2319">
        <v>90326</v>
      </c>
      <c r="BE2319">
        <v>1</v>
      </c>
    </row>
    <row r="2320" spans="2:57" x14ac:dyDescent="0.2">
      <c r="C2320" t="s">
        <v>4803</v>
      </c>
      <c r="E2320" t="s">
        <v>2202</v>
      </c>
      <c r="F2320" t="s">
        <v>2203</v>
      </c>
      <c r="G2320" t="s">
        <v>2204</v>
      </c>
      <c r="J2320" t="s">
        <v>4697</v>
      </c>
      <c r="L2320" t="s">
        <v>4691</v>
      </c>
      <c r="M2320" t="s">
        <v>4444</v>
      </c>
      <c r="N2320" t="s">
        <v>4668</v>
      </c>
      <c r="O2320" t="s">
        <v>98</v>
      </c>
      <c r="P2320" t="s">
        <v>4804</v>
      </c>
      <c r="Q2320">
        <v>28</v>
      </c>
      <c r="S2320" s="3">
        <v>161970.91666666666</v>
      </c>
      <c r="W2320" s="3">
        <v>3906.25</v>
      </c>
      <c r="X2320" s="3">
        <v>2256.9444444444448</v>
      </c>
      <c r="Y2320" s="22">
        <v>406.25</v>
      </c>
      <c r="Z2320" s="32">
        <v>75</v>
      </c>
      <c r="AB2320" s="3">
        <v>0</v>
      </c>
      <c r="AC2320" s="3">
        <v>4460.3751415326506</v>
      </c>
      <c r="AD2320" s="3">
        <f t="shared" si="463"/>
        <v>173075.73625264375</v>
      </c>
      <c r="AE2320" s="3">
        <v>7046.666666666667</v>
      </c>
      <c r="AG2320" s="3">
        <f t="shared" si="464"/>
        <v>180122.40291931041</v>
      </c>
      <c r="AJ2320" s="3">
        <v>18123.592035816033</v>
      </c>
      <c r="AK2320" t="s">
        <v>538</v>
      </c>
      <c r="AL2320" t="s">
        <v>539</v>
      </c>
      <c r="AM2320">
        <v>0.1</v>
      </c>
      <c r="AN2320" s="3">
        <f t="shared" si="465"/>
        <v>198245.99495512643</v>
      </c>
      <c r="AO2320" s="3">
        <v>19824.599495512644</v>
      </c>
      <c r="AP2320" s="3">
        <v>29700</v>
      </c>
      <c r="AQ2320" s="3">
        <v>2970</v>
      </c>
      <c r="AR2320" s="3">
        <f t="shared" si="466"/>
        <v>250740.59445063907</v>
      </c>
      <c r="AS2320" s="24">
        <f t="shared" si="467"/>
        <v>227945.99495512643</v>
      </c>
      <c r="AT2320" t="s">
        <v>134</v>
      </c>
      <c r="AU2320" t="s">
        <v>134</v>
      </c>
      <c r="AV2320" t="s">
        <v>135</v>
      </c>
      <c r="AW2320">
        <v>90292</v>
      </c>
      <c r="BE2320">
        <v>1</v>
      </c>
    </row>
    <row r="2321" spans="2:57" x14ac:dyDescent="0.2">
      <c r="C2321" t="s">
        <v>4803</v>
      </c>
      <c r="E2321" t="s">
        <v>2205</v>
      </c>
      <c r="F2321" t="s">
        <v>2206</v>
      </c>
      <c r="G2321" t="s">
        <v>2207</v>
      </c>
      <c r="J2321" t="s">
        <v>4708</v>
      </c>
      <c r="L2321" t="s">
        <v>4703</v>
      </c>
      <c r="M2321" t="s">
        <v>293</v>
      </c>
      <c r="N2321" t="s">
        <v>4668</v>
      </c>
      <c r="O2321" t="s">
        <v>98</v>
      </c>
      <c r="P2321" t="s">
        <v>4804</v>
      </c>
      <c r="Q2321">
        <v>28</v>
      </c>
      <c r="S2321" s="3">
        <v>82802.333333333328</v>
      </c>
      <c r="W2321" s="3">
        <v>1903.0769230769231</v>
      </c>
      <c r="X2321" s="3">
        <v>1099.5555555555557</v>
      </c>
      <c r="Y2321" s="22">
        <v>197.92000000000002</v>
      </c>
      <c r="Z2321" s="32">
        <v>75</v>
      </c>
      <c r="AB2321" s="3">
        <v>0</v>
      </c>
      <c r="AC2321" s="3">
        <v>4460.3751415326506</v>
      </c>
      <c r="AD2321" s="3">
        <f t="shared" si="463"/>
        <v>90538.260953498466</v>
      </c>
      <c r="AE2321" s="3">
        <v>5687.5</v>
      </c>
      <c r="AG2321" s="3">
        <f t="shared" si="464"/>
        <v>96225.760953498466</v>
      </c>
      <c r="AJ2321" s="3">
        <v>6107.1873780099913</v>
      </c>
      <c r="AK2321" t="s">
        <v>266</v>
      </c>
      <c r="AL2321" t="s">
        <v>267</v>
      </c>
      <c r="AM2321">
        <v>8.5000000000000006E-2</v>
      </c>
      <c r="AN2321" s="3">
        <f t="shared" si="465"/>
        <v>102332.94833150845</v>
      </c>
      <c r="AO2321" s="3">
        <v>8698.3006081782187</v>
      </c>
      <c r="AP2321" s="3">
        <v>29700</v>
      </c>
      <c r="AQ2321" s="3">
        <v>2524.5</v>
      </c>
      <c r="AR2321" s="3">
        <f t="shared" si="466"/>
        <v>143255.74893968669</v>
      </c>
      <c r="AS2321" s="24">
        <f t="shared" si="467"/>
        <v>132032.94833150844</v>
      </c>
      <c r="AT2321" t="s">
        <v>134</v>
      </c>
      <c r="AU2321" t="s">
        <v>134</v>
      </c>
      <c r="AV2321" t="s">
        <v>135</v>
      </c>
      <c r="AW2321">
        <v>90243</v>
      </c>
      <c r="BE2321">
        <v>1</v>
      </c>
    </row>
    <row r="2322" spans="2:57" x14ac:dyDescent="0.2">
      <c r="C2322" t="s">
        <v>4803</v>
      </c>
      <c r="E2322" t="s">
        <v>2208</v>
      </c>
      <c r="F2322" t="s">
        <v>2209</v>
      </c>
      <c r="G2322" t="s">
        <v>2210</v>
      </c>
      <c r="J2322" t="s">
        <v>4678</v>
      </c>
      <c r="L2322" t="s">
        <v>4691</v>
      </c>
      <c r="M2322" t="s">
        <v>4444</v>
      </c>
      <c r="N2322" t="s">
        <v>4668</v>
      </c>
      <c r="O2322" t="s">
        <v>98</v>
      </c>
      <c r="P2322" t="s">
        <v>4804</v>
      </c>
      <c r="Q2322">
        <v>28</v>
      </c>
      <c r="S2322" s="3">
        <v>203970.83333333334</v>
      </c>
      <c r="W2322" s="3">
        <v>4903.1450320512822</v>
      </c>
      <c r="X2322" s="3">
        <v>2832.9282407407413</v>
      </c>
      <c r="Y2322" s="22">
        <v>509.92708333333337</v>
      </c>
      <c r="Z2322" s="32">
        <v>75</v>
      </c>
      <c r="AB2322" s="3">
        <v>0</v>
      </c>
      <c r="AC2322" s="3">
        <v>4460.3751415326506</v>
      </c>
      <c r="AD2322" s="3">
        <f t="shared" si="463"/>
        <v>216752.20883099135</v>
      </c>
      <c r="AE2322" s="3">
        <v>7046.666666666667</v>
      </c>
      <c r="AG2322" s="3">
        <f t="shared" si="464"/>
        <v>223798.87549765801</v>
      </c>
      <c r="AM2322">
        <v>0.1</v>
      </c>
      <c r="AN2322" s="3">
        <f t="shared" si="465"/>
        <v>223798.87549765801</v>
      </c>
      <c r="AO2322" s="3">
        <v>22379.887549765801</v>
      </c>
      <c r="AP2322" s="3">
        <v>29700</v>
      </c>
      <c r="AQ2322" s="3">
        <v>2970</v>
      </c>
      <c r="AR2322" s="3">
        <f t="shared" si="466"/>
        <v>278848.7630474238</v>
      </c>
      <c r="AS2322" s="24">
        <f t="shared" si="467"/>
        <v>253498.87549765801</v>
      </c>
      <c r="AT2322" t="s">
        <v>134</v>
      </c>
      <c r="AU2322" t="s">
        <v>134</v>
      </c>
      <c r="AV2322" t="s">
        <v>135</v>
      </c>
      <c r="AW2322">
        <v>90375</v>
      </c>
      <c r="BE2322">
        <v>1</v>
      </c>
    </row>
    <row r="2323" spans="2:57" x14ac:dyDescent="0.2">
      <c r="C2323" t="s">
        <v>4803</v>
      </c>
      <c r="E2323" t="s">
        <v>2211</v>
      </c>
      <c r="F2323" t="s">
        <v>2212</v>
      </c>
      <c r="G2323" t="s">
        <v>2213</v>
      </c>
      <c r="J2323" t="s">
        <v>4702</v>
      </c>
      <c r="L2323" t="s">
        <v>4691</v>
      </c>
      <c r="M2323" t="s">
        <v>4444</v>
      </c>
      <c r="N2323" t="s">
        <v>4668</v>
      </c>
      <c r="O2323" t="s">
        <v>98</v>
      </c>
      <c r="P2323" t="s">
        <v>4804</v>
      </c>
      <c r="Q2323">
        <v>28</v>
      </c>
      <c r="S2323" s="3">
        <v>136918</v>
      </c>
      <c r="W2323" s="3">
        <v>3291.2980769230767</v>
      </c>
      <c r="X2323" s="3">
        <v>1901.6388888888891</v>
      </c>
      <c r="Y2323" s="22">
        <v>342.29500000000002</v>
      </c>
      <c r="Z2323" s="32">
        <v>75</v>
      </c>
      <c r="AB2323" s="3">
        <v>4097.8723842003965</v>
      </c>
      <c r="AC2323" s="3">
        <v>4460.3751415326506</v>
      </c>
      <c r="AD2323" s="3">
        <f t="shared" si="463"/>
        <v>151086.479491545</v>
      </c>
      <c r="AE2323" s="3">
        <v>7046.666666666667</v>
      </c>
      <c r="AG2323" s="3">
        <f t="shared" si="464"/>
        <v>158133.14615821166</v>
      </c>
      <c r="AJ2323" s="3">
        <v>18123.592035816033</v>
      </c>
      <c r="AK2323" t="s">
        <v>538</v>
      </c>
      <c r="AL2323" t="s">
        <v>539</v>
      </c>
      <c r="AM2323">
        <v>0.1</v>
      </c>
      <c r="AN2323" s="3">
        <f t="shared" si="465"/>
        <v>176256.73819402768</v>
      </c>
      <c r="AO2323" s="3">
        <v>17625.673819402768</v>
      </c>
      <c r="AP2323" s="3">
        <v>29700</v>
      </c>
      <c r="AQ2323" s="3">
        <v>2970</v>
      </c>
      <c r="AR2323" s="3">
        <f t="shared" si="466"/>
        <v>226552.41201343044</v>
      </c>
      <c r="AS2323" s="24">
        <f t="shared" si="467"/>
        <v>205956.73819402768</v>
      </c>
      <c r="AT2323" t="s">
        <v>134</v>
      </c>
      <c r="AU2323" t="s">
        <v>134</v>
      </c>
      <c r="AV2323" t="s">
        <v>135</v>
      </c>
      <c r="AW2323">
        <v>37208</v>
      </c>
      <c r="BE2323">
        <v>1</v>
      </c>
    </row>
    <row r="2324" spans="2:57" x14ac:dyDescent="0.2">
      <c r="C2324" t="s">
        <v>4803</v>
      </c>
      <c r="E2324" t="s">
        <v>2214</v>
      </c>
      <c r="F2324" t="s">
        <v>2215</v>
      </c>
      <c r="G2324" t="s">
        <v>2216</v>
      </c>
      <c r="J2324" t="s">
        <v>4702</v>
      </c>
      <c r="L2324" t="s">
        <v>4691</v>
      </c>
      <c r="M2324" t="s">
        <v>4444</v>
      </c>
      <c r="N2324" t="s">
        <v>4668</v>
      </c>
      <c r="O2324" t="s">
        <v>98</v>
      </c>
      <c r="P2324" t="s">
        <v>4804</v>
      </c>
      <c r="Q2324">
        <v>28</v>
      </c>
      <c r="S2324" s="3">
        <v>132746</v>
      </c>
      <c r="W2324" s="3">
        <v>3205.1442307692309</v>
      </c>
      <c r="X2324" s="3">
        <v>1851.8611111111111</v>
      </c>
      <c r="Y2324" s="22">
        <v>333.33499999999998</v>
      </c>
      <c r="Z2324" s="32">
        <v>75</v>
      </c>
      <c r="AB2324" s="3">
        <v>0</v>
      </c>
      <c r="AC2324" s="3">
        <v>4460.3751415326506</v>
      </c>
      <c r="AD2324" s="3">
        <f t="shared" si="463"/>
        <v>142671.71548341299</v>
      </c>
      <c r="AE2324" s="3">
        <v>7046.666666666667</v>
      </c>
      <c r="AG2324" s="3">
        <f t="shared" si="464"/>
        <v>149718.38215007965</v>
      </c>
      <c r="AM2324">
        <v>0.1</v>
      </c>
      <c r="AN2324" s="3">
        <f t="shared" si="465"/>
        <v>149718.38215007965</v>
      </c>
      <c r="AO2324" s="3">
        <v>14971.838215007965</v>
      </c>
      <c r="AP2324" s="3">
        <v>29700</v>
      </c>
      <c r="AQ2324" s="3">
        <v>2970</v>
      </c>
      <c r="AR2324" s="3">
        <f t="shared" si="466"/>
        <v>197360.22036508762</v>
      </c>
      <c r="AS2324" s="24">
        <f t="shared" si="467"/>
        <v>179418.38215007965</v>
      </c>
      <c r="AT2324" t="s">
        <v>134</v>
      </c>
      <c r="AU2324" t="s">
        <v>134</v>
      </c>
      <c r="AV2324" t="s">
        <v>135</v>
      </c>
      <c r="AW2324">
        <v>90326</v>
      </c>
      <c r="BE2324">
        <v>1</v>
      </c>
    </row>
    <row r="2325" spans="2:57" x14ac:dyDescent="0.2">
      <c r="C2325" t="s">
        <v>4803</v>
      </c>
      <c r="E2325" t="s">
        <v>2217</v>
      </c>
      <c r="F2325" t="s">
        <v>2218</v>
      </c>
      <c r="G2325" t="s">
        <v>2219</v>
      </c>
      <c r="J2325" t="s">
        <v>4697</v>
      </c>
      <c r="L2325" t="s">
        <v>4691</v>
      </c>
      <c r="M2325" t="s">
        <v>4444</v>
      </c>
      <c r="N2325" t="s">
        <v>4668</v>
      </c>
      <c r="O2325" t="s">
        <v>98</v>
      </c>
      <c r="P2325" t="s">
        <v>4804</v>
      </c>
      <c r="Q2325">
        <v>28</v>
      </c>
      <c r="S2325" s="3">
        <v>199470.91666666666</v>
      </c>
      <c r="W2325" s="3">
        <v>4807.6923076923076</v>
      </c>
      <c r="X2325" s="3">
        <v>2777.7777777777783</v>
      </c>
      <c r="Y2325" s="22">
        <v>500</v>
      </c>
      <c r="Z2325" s="32">
        <v>75</v>
      </c>
      <c r="AB2325" s="3">
        <v>20436.089580007378</v>
      </c>
      <c r="AC2325" s="3">
        <v>4460.3751415326506</v>
      </c>
      <c r="AD2325" s="3">
        <f t="shared" si="463"/>
        <v>232527.85147367677</v>
      </c>
      <c r="AE2325" s="3">
        <v>7046.666666666667</v>
      </c>
      <c r="AG2325" s="3">
        <f t="shared" si="464"/>
        <v>239574.51814034343</v>
      </c>
      <c r="AJ2325" s="3">
        <v>18123.592035816033</v>
      </c>
      <c r="AK2325" t="s">
        <v>538</v>
      </c>
      <c r="AL2325" t="s">
        <v>539</v>
      </c>
      <c r="AM2325">
        <v>0.1</v>
      </c>
      <c r="AN2325" s="3">
        <f t="shared" si="465"/>
        <v>257698.11017615945</v>
      </c>
      <c r="AO2325" s="3">
        <v>25769.81101761595</v>
      </c>
      <c r="AP2325" s="3">
        <v>29700</v>
      </c>
      <c r="AQ2325" s="3">
        <v>2970</v>
      </c>
      <c r="AR2325" s="3">
        <f t="shared" si="466"/>
        <v>316137.92119377537</v>
      </c>
      <c r="AS2325" s="24">
        <f t="shared" si="467"/>
        <v>287398.11017615942</v>
      </c>
      <c r="AT2325" t="s">
        <v>134</v>
      </c>
      <c r="AU2325" t="s">
        <v>134</v>
      </c>
      <c r="AV2325" t="s">
        <v>135</v>
      </c>
      <c r="AW2325">
        <v>90324</v>
      </c>
      <c r="BE2325">
        <v>1</v>
      </c>
    </row>
    <row r="2326" spans="2:57" x14ac:dyDescent="0.2">
      <c r="C2326" t="s">
        <v>4803</v>
      </c>
      <c r="E2326" t="s">
        <v>2220</v>
      </c>
      <c r="F2326" t="s">
        <v>2221</v>
      </c>
      <c r="G2326" t="s">
        <v>2222</v>
      </c>
      <c r="J2326" t="s">
        <v>4708</v>
      </c>
      <c r="L2326" t="s">
        <v>4703</v>
      </c>
      <c r="M2326" t="s">
        <v>293</v>
      </c>
      <c r="N2326" t="s">
        <v>4668</v>
      </c>
      <c r="O2326" t="s">
        <v>98</v>
      </c>
      <c r="P2326" t="s">
        <v>4804</v>
      </c>
      <c r="Q2326">
        <v>28</v>
      </c>
      <c r="S2326" s="3">
        <v>64044.333333333343</v>
      </c>
      <c r="W2326" s="3">
        <v>1422.3076923076924</v>
      </c>
      <c r="X2326" s="3">
        <v>821.77777777777783</v>
      </c>
      <c r="Y2326" s="22">
        <v>147.92000000000002</v>
      </c>
      <c r="Z2326" s="32">
        <v>75</v>
      </c>
      <c r="AB2326" s="3">
        <v>0</v>
      </c>
      <c r="AC2326" s="3">
        <v>4460.3751415326506</v>
      </c>
      <c r="AD2326" s="3">
        <f t="shared" si="463"/>
        <v>70971.713944951465</v>
      </c>
      <c r="AE2326" s="3">
        <v>5687.5</v>
      </c>
      <c r="AG2326" s="3">
        <f t="shared" si="464"/>
        <v>76659.213944951465</v>
      </c>
      <c r="AJ2326" s="3">
        <v>7641.968773833004</v>
      </c>
      <c r="AK2326" t="s">
        <v>197</v>
      </c>
      <c r="AL2326" t="s">
        <v>198</v>
      </c>
      <c r="AM2326">
        <v>8.5000000000000006E-2</v>
      </c>
      <c r="AN2326" s="3">
        <f t="shared" si="465"/>
        <v>84301.182718784476</v>
      </c>
      <c r="AO2326" s="3">
        <v>7165.6005310966812</v>
      </c>
      <c r="AP2326" s="3">
        <v>29700</v>
      </c>
      <c r="AQ2326" s="3">
        <v>2524.5</v>
      </c>
      <c r="AR2326" s="3">
        <f t="shared" si="466"/>
        <v>123691.28324988116</v>
      </c>
      <c r="AS2326" s="24">
        <f t="shared" si="467"/>
        <v>114001.18271878448</v>
      </c>
      <c r="AT2326" t="s">
        <v>134</v>
      </c>
      <c r="AU2326" t="s">
        <v>134</v>
      </c>
      <c r="AV2326" t="s">
        <v>135</v>
      </c>
      <c r="AW2326">
        <v>35803</v>
      </c>
      <c r="BE2326">
        <v>1</v>
      </c>
    </row>
    <row r="2327" spans="2:57" x14ac:dyDescent="0.2">
      <c r="C2327" t="s">
        <v>4803</v>
      </c>
      <c r="E2327" t="s">
        <v>2223</v>
      </c>
      <c r="F2327" t="s">
        <v>2224</v>
      </c>
      <c r="G2327" t="s">
        <v>2225</v>
      </c>
      <c r="J2327" t="s">
        <v>4697</v>
      </c>
      <c r="L2327" t="s">
        <v>4691</v>
      </c>
      <c r="M2327" t="s">
        <v>4444</v>
      </c>
      <c r="N2327" t="s">
        <v>4668</v>
      </c>
      <c r="O2327" t="s">
        <v>98</v>
      </c>
      <c r="P2327" t="s">
        <v>4804</v>
      </c>
      <c r="Q2327">
        <v>28</v>
      </c>
      <c r="S2327" s="3">
        <v>129865.66666666667</v>
      </c>
      <c r="W2327" s="3">
        <v>3121.7708333333335</v>
      </c>
      <c r="X2327" s="3">
        <v>1803.6898148148148</v>
      </c>
      <c r="Y2327" s="22">
        <v>324.66416666666669</v>
      </c>
      <c r="Z2327" s="32">
        <v>75</v>
      </c>
      <c r="AB2327" s="3">
        <v>13303.742695306588</v>
      </c>
      <c r="AC2327" s="3">
        <v>4460.3751415326506</v>
      </c>
      <c r="AD2327" s="3">
        <f t="shared" si="463"/>
        <v>152954.90931832072</v>
      </c>
      <c r="AE2327" s="3">
        <v>7046.666666666667</v>
      </c>
      <c r="AG2327" s="3">
        <f t="shared" si="464"/>
        <v>160001.57598498737</v>
      </c>
      <c r="AM2327">
        <v>0.1</v>
      </c>
      <c r="AN2327" s="3">
        <f t="shared" si="465"/>
        <v>160001.57598498737</v>
      </c>
      <c r="AO2327" s="3">
        <v>16000.157598498736</v>
      </c>
      <c r="AP2327" s="3">
        <v>29700</v>
      </c>
      <c r="AQ2327" s="3">
        <v>2970</v>
      </c>
      <c r="AR2327" s="3">
        <f t="shared" si="466"/>
        <v>208671.73358348612</v>
      </c>
      <c r="AS2327" s="24">
        <f t="shared" si="467"/>
        <v>189701.57598498737</v>
      </c>
      <c r="AT2327" t="s">
        <v>134</v>
      </c>
      <c r="AU2327" t="s">
        <v>134</v>
      </c>
      <c r="AV2327" t="s">
        <v>135</v>
      </c>
      <c r="AW2327">
        <v>90324</v>
      </c>
      <c r="BE2327">
        <v>1</v>
      </c>
    </row>
    <row r="2328" spans="2:57" x14ac:dyDescent="0.2">
      <c r="C2328" t="s">
        <v>4803</v>
      </c>
      <c r="E2328" t="s">
        <v>2226</v>
      </c>
      <c r="F2328" t="s">
        <v>2227</v>
      </c>
      <c r="G2328" t="s">
        <v>2228</v>
      </c>
      <c r="J2328" t="s">
        <v>4708</v>
      </c>
      <c r="L2328" t="s">
        <v>4703</v>
      </c>
      <c r="M2328" t="s">
        <v>293</v>
      </c>
      <c r="N2328" t="s">
        <v>4668</v>
      </c>
      <c r="O2328" t="s">
        <v>98</v>
      </c>
      <c r="P2328" t="s">
        <v>4804</v>
      </c>
      <c r="Q2328">
        <v>28</v>
      </c>
      <c r="S2328" s="3">
        <v>63070.25</v>
      </c>
      <c r="W2328" s="3">
        <v>1402.2596153846155</v>
      </c>
      <c r="X2328" s="3">
        <v>810.19444444444457</v>
      </c>
      <c r="Y2328" s="22">
        <v>145.83500000000001</v>
      </c>
      <c r="Z2328" s="32">
        <v>75</v>
      </c>
      <c r="AB2328" s="3">
        <v>0</v>
      </c>
      <c r="AC2328" s="3">
        <v>4460.3751415326506</v>
      </c>
      <c r="AD2328" s="3">
        <f t="shared" si="463"/>
        <v>69963.914201361709</v>
      </c>
      <c r="AE2328" s="3">
        <v>5687.5</v>
      </c>
      <c r="AG2328" s="3">
        <f t="shared" si="464"/>
        <v>75651.414201361709</v>
      </c>
      <c r="AJ2328" s="3">
        <v>7641.968773833004</v>
      </c>
      <c r="AK2328" t="s">
        <v>197</v>
      </c>
      <c r="AL2328" t="s">
        <v>198</v>
      </c>
      <c r="AM2328">
        <v>8.5000000000000006E-2</v>
      </c>
      <c r="AN2328" s="3">
        <f t="shared" si="465"/>
        <v>83293.38297519472</v>
      </c>
      <c r="AO2328" s="3">
        <v>7079.9375528915516</v>
      </c>
      <c r="AP2328" s="3">
        <v>29700</v>
      </c>
      <c r="AQ2328" s="3">
        <v>2524.5</v>
      </c>
      <c r="AR2328" s="3">
        <f t="shared" si="466"/>
        <v>122597.82052808627</v>
      </c>
      <c r="AS2328" s="24">
        <f t="shared" si="467"/>
        <v>112993.38297519472</v>
      </c>
      <c r="AT2328" t="s">
        <v>134</v>
      </c>
      <c r="AU2328" t="s">
        <v>134</v>
      </c>
      <c r="AV2328" t="s">
        <v>135</v>
      </c>
      <c r="AW2328">
        <v>35653</v>
      </c>
      <c r="BE2328">
        <v>1</v>
      </c>
    </row>
    <row r="2329" spans="2:57" x14ac:dyDescent="0.2">
      <c r="C2329" t="s">
        <v>4803</v>
      </c>
      <c r="E2329" t="s">
        <v>2229</v>
      </c>
      <c r="F2329" t="s">
        <v>2230</v>
      </c>
      <c r="G2329" t="s">
        <v>2231</v>
      </c>
      <c r="J2329" t="s">
        <v>4702</v>
      </c>
      <c r="L2329" t="s">
        <v>4691</v>
      </c>
      <c r="M2329" t="s">
        <v>4444</v>
      </c>
      <c r="N2329" t="s">
        <v>4668</v>
      </c>
      <c r="O2329" t="s">
        <v>98</v>
      </c>
      <c r="P2329" t="s">
        <v>4804</v>
      </c>
      <c r="Q2329">
        <v>28</v>
      </c>
      <c r="S2329" s="3">
        <v>90584.666666666672</v>
      </c>
      <c r="W2329" s="3">
        <v>2057.3237179487178</v>
      </c>
      <c r="X2329" s="3">
        <v>1188.6759259259261</v>
      </c>
      <c r="Y2329" s="22">
        <v>213.96166666666667</v>
      </c>
      <c r="Z2329" s="32">
        <v>75</v>
      </c>
      <c r="AB2329" s="3">
        <v>0</v>
      </c>
      <c r="AC2329" s="3">
        <v>4460.3751415326506</v>
      </c>
      <c r="AD2329" s="3">
        <f t="shared" si="463"/>
        <v>98580.003118740642</v>
      </c>
      <c r="AE2329" s="3">
        <v>7046.666666666667</v>
      </c>
      <c r="AG2329" s="3">
        <f t="shared" si="464"/>
        <v>105626.66978540731</v>
      </c>
      <c r="AM2329">
        <v>0.1</v>
      </c>
      <c r="AN2329" s="3">
        <f t="shared" si="465"/>
        <v>105626.66978540731</v>
      </c>
      <c r="AO2329" s="3">
        <v>10562.666978540732</v>
      </c>
      <c r="AP2329" s="3">
        <v>29700</v>
      </c>
      <c r="AQ2329" s="3">
        <v>2970</v>
      </c>
      <c r="AR2329" s="3">
        <f t="shared" si="466"/>
        <v>148859.33676394803</v>
      </c>
      <c r="AS2329" s="24">
        <f t="shared" si="467"/>
        <v>135326.66978540731</v>
      </c>
      <c r="AT2329" t="s">
        <v>134</v>
      </c>
      <c r="AU2329" t="s">
        <v>134</v>
      </c>
      <c r="AV2329" t="s">
        <v>135</v>
      </c>
      <c r="AW2329">
        <v>90326</v>
      </c>
      <c r="BE2329">
        <v>1</v>
      </c>
    </row>
    <row r="2330" spans="2:57" x14ac:dyDescent="0.2">
      <c r="C2330" t="s">
        <v>4803</v>
      </c>
      <c r="E2330" t="s">
        <v>2232</v>
      </c>
      <c r="F2330" t="s">
        <v>2233</v>
      </c>
      <c r="G2330" t="s">
        <v>2234</v>
      </c>
      <c r="J2330" t="s">
        <v>4697</v>
      </c>
      <c r="L2330" t="s">
        <v>4691</v>
      </c>
      <c r="M2330" t="s">
        <v>4444</v>
      </c>
      <c r="N2330" t="s">
        <v>4668</v>
      </c>
      <c r="O2330" t="s">
        <v>98</v>
      </c>
      <c r="P2330" t="s">
        <v>4804</v>
      </c>
      <c r="Q2330">
        <v>28</v>
      </c>
      <c r="S2330" s="3">
        <v>170304.25</v>
      </c>
      <c r="W2330" s="3">
        <v>4106.5865384615381</v>
      </c>
      <c r="X2330" s="3">
        <v>2372.6944444444448</v>
      </c>
      <c r="Y2330" s="22">
        <v>427.08500000000004</v>
      </c>
      <c r="Z2330" s="32">
        <v>75</v>
      </c>
      <c r="AB2330" s="3">
        <v>0</v>
      </c>
      <c r="AC2330" s="3">
        <v>4460.3751415326506</v>
      </c>
      <c r="AD2330" s="3">
        <f t="shared" si="463"/>
        <v>181745.99112443862</v>
      </c>
      <c r="AE2330" s="3">
        <v>7046.666666666667</v>
      </c>
      <c r="AG2330" s="3">
        <f t="shared" si="464"/>
        <v>188792.65779110527</v>
      </c>
      <c r="AJ2330" s="3">
        <v>38600.004178537514</v>
      </c>
      <c r="AK2330" t="s">
        <v>1002</v>
      </c>
      <c r="AL2330" t="s">
        <v>1003</v>
      </c>
      <c r="AM2330">
        <v>0.1</v>
      </c>
      <c r="AN2330" s="3">
        <f t="shared" si="465"/>
        <v>227392.6619696428</v>
      </c>
      <c r="AO2330" s="3">
        <v>22739.26619696428</v>
      </c>
      <c r="AP2330" s="3">
        <v>29700</v>
      </c>
      <c r="AQ2330" s="3">
        <v>2970</v>
      </c>
      <c r="AR2330" s="3">
        <f t="shared" si="466"/>
        <v>282801.92816660705</v>
      </c>
      <c r="AS2330" s="24">
        <f t="shared" si="467"/>
        <v>257092.6619696428</v>
      </c>
      <c r="AT2330" t="s">
        <v>134</v>
      </c>
      <c r="AU2330" t="s">
        <v>134</v>
      </c>
      <c r="AV2330" t="s">
        <v>135</v>
      </c>
      <c r="AW2330">
        <v>90292</v>
      </c>
      <c r="BE2330">
        <v>1</v>
      </c>
    </row>
    <row r="2331" spans="2:57" x14ac:dyDescent="0.2">
      <c r="C2331" t="s">
        <v>4803</v>
      </c>
      <c r="E2331" t="s">
        <v>2235</v>
      </c>
      <c r="F2331" t="s">
        <v>2236</v>
      </c>
      <c r="G2331" t="s">
        <v>2237</v>
      </c>
      <c r="J2331" t="s">
        <v>4702</v>
      </c>
      <c r="L2331" t="s">
        <v>4691</v>
      </c>
      <c r="M2331" t="s">
        <v>4444</v>
      </c>
      <c r="N2331" t="s">
        <v>4668</v>
      </c>
      <c r="O2331" t="s">
        <v>98</v>
      </c>
      <c r="P2331" t="s">
        <v>4804</v>
      </c>
      <c r="Q2331">
        <v>28</v>
      </c>
      <c r="S2331" s="3">
        <v>68807.416666666672</v>
      </c>
      <c r="W2331" s="3">
        <v>1533.8341346153845</v>
      </c>
      <c r="X2331" s="3">
        <v>886.21527777777783</v>
      </c>
      <c r="Y2331" s="22">
        <v>159.51875000000001</v>
      </c>
      <c r="Z2331" s="32">
        <v>75</v>
      </c>
      <c r="AB2331" s="3">
        <v>0</v>
      </c>
      <c r="AC2331" s="3">
        <v>4460.3751415326506</v>
      </c>
      <c r="AD2331" s="3">
        <f t="shared" si="463"/>
        <v>75922.359970592501</v>
      </c>
      <c r="AE2331" s="3">
        <v>7046.666666666667</v>
      </c>
      <c r="AG2331" s="3">
        <f t="shared" si="464"/>
        <v>82969.026637259172</v>
      </c>
      <c r="AM2331">
        <v>0.1</v>
      </c>
      <c r="AN2331" s="3">
        <f t="shared" si="465"/>
        <v>82969.026637259172</v>
      </c>
      <c r="AO2331" s="3">
        <v>8296.9026637259176</v>
      </c>
      <c r="AP2331" s="3">
        <v>29700</v>
      </c>
      <c r="AQ2331" s="3">
        <v>2970</v>
      </c>
      <c r="AR2331" s="3">
        <f t="shared" si="466"/>
        <v>123935.9293009851</v>
      </c>
      <c r="AS2331" s="24">
        <f t="shared" si="467"/>
        <v>112669.02663725917</v>
      </c>
      <c r="AT2331" t="s">
        <v>134</v>
      </c>
      <c r="AU2331" t="s">
        <v>134</v>
      </c>
      <c r="AV2331" t="s">
        <v>135</v>
      </c>
      <c r="AW2331">
        <v>90326</v>
      </c>
      <c r="BE2331">
        <v>1</v>
      </c>
    </row>
    <row r="2332" spans="2:57" x14ac:dyDescent="0.2">
      <c r="B2332">
        <f>+COUNTIF(F2332:F5490,F2332)</f>
        <v>1</v>
      </c>
      <c r="C2332" t="s">
        <v>4803</v>
      </c>
      <c r="E2332" t="s">
        <v>2238</v>
      </c>
      <c r="F2332" t="s">
        <v>2239</v>
      </c>
      <c r="G2332" t="s">
        <v>2240</v>
      </c>
      <c r="J2332" t="s">
        <v>4678</v>
      </c>
      <c r="L2332" t="s">
        <v>4691</v>
      </c>
      <c r="M2332" t="s">
        <v>4444</v>
      </c>
      <c r="N2332" t="s">
        <v>4668</v>
      </c>
      <c r="O2332" t="s">
        <v>98</v>
      </c>
      <c r="P2332" t="s">
        <v>4804</v>
      </c>
      <c r="Q2332">
        <v>28</v>
      </c>
      <c r="S2332" s="3">
        <v>232804.25</v>
      </c>
      <c r="W2332" s="3">
        <v>5608.9903846153838</v>
      </c>
      <c r="X2332" s="3">
        <v>3240.75</v>
      </c>
      <c r="Y2332" s="22">
        <v>583.33500000000004</v>
      </c>
      <c r="Z2332" s="32">
        <v>75</v>
      </c>
      <c r="AB2332" s="3">
        <v>23849.617276046309</v>
      </c>
      <c r="AC2332" s="3">
        <v>4460.3751415326506</v>
      </c>
      <c r="AD2332" s="3">
        <f t="shared" si="463"/>
        <v>270622.31780219427</v>
      </c>
      <c r="AE2332" s="3">
        <v>7046.666666666667</v>
      </c>
      <c r="AG2332" s="3">
        <f t="shared" si="464"/>
        <v>277668.98446886096</v>
      </c>
      <c r="AJ2332" s="3">
        <v>7875.5933865769939</v>
      </c>
      <c r="AK2332" t="s">
        <v>433</v>
      </c>
      <c r="AL2332" t="s">
        <v>434</v>
      </c>
      <c r="AM2332">
        <v>0.1</v>
      </c>
      <c r="AN2332" s="3">
        <f t="shared" si="465"/>
        <v>285544.57785543794</v>
      </c>
      <c r="AO2332" s="3">
        <v>28554.4577855438</v>
      </c>
      <c r="AP2332" s="3">
        <v>29700</v>
      </c>
      <c r="AQ2332" s="3">
        <v>2970</v>
      </c>
      <c r="AR2332" s="3">
        <f t="shared" si="466"/>
        <v>346769.03564098175</v>
      </c>
      <c r="AS2332" s="24">
        <f t="shared" si="467"/>
        <v>315244.57785543794</v>
      </c>
      <c r="AT2332" t="s">
        <v>141</v>
      </c>
      <c r="AU2332" t="s">
        <v>141</v>
      </c>
      <c r="AV2332" t="s">
        <v>142</v>
      </c>
      <c r="AW2332">
        <v>1210</v>
      </c>
      <c r="BE2332">
        <v>1</v>
      </c>
    </row>
    <row r="2333" spans="2:57" x14ac:dyDescent="0.2">
      <c r="C2333" t="s">
        <v>4803</v>
      </c>
      <c r="E2333" t="s">
        <v>2241</v>
      </c>
      <c r="F2333" t="s">
        <v>2242</v>
      </c>
      <c r="G2333" t="s">
        <v>2243</v>
      </c>
      <c r="J2333" t="s">
        <v>4708</v>
      </c>
      <c r="L2333" t="s">
        <v>4667</v>
      </c>
      <c r="M2333" t="s">
        <v>3984</v>
      </c>
      <c r="N2333" t="s">
        <v>4668</v>
      </c>
      <c r="O2333" t="s">
        <v>98</v>
      </c>
      <c r="P2333" t="s">
        <v>4804</v>
      </c>
      <c r="Q2333">
        <v>28</v>
      </c>
      <c r="S2333" s="3">
        <v>59081.583333333336</v>
      </c>
      <c r="W2333" s="3">
        <v>1420.2323717948718</v>
      </c>
      <c r="X2333" s="3">
        <v>820.5787037037037</v>
      </c>
      <c r="Y2333" s="22">
        <v>147.70416666666665</v>
      </c>
      <c r="Z2333" s="32">
        <v>75</v>
      </c>
      <c r="AB2333" s="3">
        <v>0</v>
      </c>
      <c r="AC2333" s="3">
        <v>4460.3751415326506</v>
      </c>
      <c r="AD2333" s="3">
        <f t="shared" si="463"/>
        <v>66005.473717031229</v>
      </c>
      <c r="AE2333" s="3">
        <v>4154.166666666667</v>
      </c>
      <c r="AG2333" s="3">
        <f t="shared" si="464"/>
        <v>70159.640383697901</v>
      </c>
      <c r="AJ2333" s="3">
        <v>4671.4236268028844</v>
      </c>
      <c r="AK2333" t="s">
        <v>166</v>
      </c>
      <c r="AL2333" t="s">
        <v>165</v>
      </c>
      <c r="AM2333">
        <v>0.05</v>
      </c>
      <c r="AN2333" s="3">
        <f t="shared" si="465"/>
        <v>74831.064010500791</v>
      </c>
      <c r="AO2333" s="3">
        <v>3741.5532005250398</v>
      </c>
      <c r="AP2333" s="3">
        <v>29700</v>
      </c>
      <c r="AQ2333" s="3">
        <v>1485</v>
      </c>
      <c r="AR2333" s="3">
        <f t="shared" si="466"/>
        <v>109757.61721102583</v>
      </c>
      <c r="AS2333" s="24">
        <f t="shared" si="467"/>
        <v>104531.06401050079</v>
      </c>
      <c r="AT2333" t="s">
        <v>225</v>
      </c>
      <c r="AU2333" t="s">
        <v>225</v>
      </c>
      <c r="AV2333" t="s">
        <v>156</v>
      </c>
      <c r="AW2333" t="s">
        <v>4927</v>
      </c>
      <c r="BE2333">
        <v>1</v>
      </c>
    </row>
    <row r="2334" spans="2:57" x14ac:dyDescent="0.2">
      <c r="C2334" t="s">
        <v>4803</v>
      </c>
      <c r="E2334" t="s">
        <v>2244</v>
      </c>
      <c r="F2334" t="s">
        <v>2245</v>
      </c>
      <c r="G2334" t="s">
        <v>2246</v>
      </c>
      <c r="J2334" t="s">
        <v>4708</v>
      </c>
      <c r="L2334" t="s">
        <v>4703</v>
      </c>
      <c r="M2334" t="s">
        <v>293</v>
      </c>
      <c r="N2334" t="s">
        <v>4668</v>
      </c>
      <c r="O2334" t="s">
        <v>98</v>
      </c>
      <c r="P2334" t="s">
        <v>4804</v>
      </c>
      <c r="Q2334">
        <v>28</v>
      </c>
      <c r="S2334" s="3">
        <v>84829.666666666672</v>
      </c>
      <c r="W2334" s="3">
        <v>1953.125</v>
      </c>
      <c r="X2334" s="3">
        <v>1128.4722222222224</v>
      </c>
      <c r="Y2334" s="22">
        <v>203.125</v>
      </c>
      <c r="Z2334" s="32">
        <v>75</v>
      </c>
      <c r="AB2334" s="3">
        <v>0</v>
      </c>
      <c r="AC2334" s="3">
        <v>4460.3751415326506</v>
      </c>
      <c r="AD2334" s="3">
        <f t="shared" ref="AD2334:AD2397" si="468">S2334+U2334+V2334+W2334+X2334+Y2334+Z2334+AA2334+AB2334+AC2334</f>
        <v>92649.764030421546</v>
      </c>
      <c r="AE2334" s="3">
        <v>5687.5</v>
      </c>
      <c r="AG2334" s="3">
        <f t="shared" si="464"/>
        <v>98337.264030421546</v>
      </c>
      <c r="AJ2334" s="3">
        <v>4292.2455565959208</v>
      </c>
      <c r="AK2334" t="s">
        <v>289</v>
      </c>
      <c r="AL2334" t="s">
        <v>290</v>
      </c>
      <c r="AM2334">
        <v>8.5000000000000006E-2</v>
      </c>
      <c r="AN2334" s="3">
        <f t="shared" si="465"/>
        <v>102629.50958701747</v>
      </c>
      <c r="AO2334" s="3">
        <v>8723.5083148964859</v>
      </c>
      <c r="AP2334" s="3">
        <v>29700</v>
      </c>
      <c r="AQ2334" s="3">
        <v>2524.5</v>
      </c>
      <c r="AR2334" s="3">
        <f t="shared" si="466"/>
        <v>143577.51790191396</v>
      </c>
      <c r="AS2334" s="24">
        <f t="shared" si="467"/>
        <v>132329.50958701747</v>
      </c>
      <c r="AT2334" t="s">
        <v>134</v>
      </c>
      <c r="AU2334" t="s">
        <v>134</v>
      </c>
      <c r="AV2334" t="s">
        <v>135</v>
      </c>
      <c r="AW2334">
        <v>90220</v>
      </c>
      <c r="BE2334">
        <v>1</v>
      </c>
    </row>
    <row r="2335" spans="2:57" x14ac:dyDescent="0.2">
      <c r="C2335" t="s">
        <v>4803</v>
      </c>
      <c r="E2335" t="s">
        <v>2247</v>
      </c>
      <c r="F2335" t="s">
        <v>2248</v>
      </c>
      <c r="G2335" t="s">
        <v>2249</v>
      </c>
      <c r="J2335" t="s">
        <v>151</v>
      </c>
      <c r="L2335" t="s">
        <v>4703</v>
      </c>
      <c r="M2335" t="s">
        <v>293</v>
      </c>
      <c r="N2335" t="s">
        <v>4668</v>
      </c>
      <c r="O2335" t="s">
        <v>98</v>
      </c>
      <c r="P2335" t="s">
        <v>4804</v>
      </c>
      <c r="Q2335">
        <v>28</v>
      </c>
      <c r="S2335" s="3">
        <v>194308.08333333334</v>
      </c>
      <c r="W2335" s="3">
        <v>4550.677083333333</v>
      </c>
      <c r="X2335" s="3">
        <v>2629.2800925925926</v>
      </c>
      <c r="Y2335" s="22">
        <v>473.27041666666668</v>
      </c>
      <c r="Z2335" s="32">
        <v>75</v>
      </c>
      <c r="AB2335" s="3">
        <v>19393.181058228376</v>
      </c>
      <c r="AC2335" s="3">
        <v>4460.3751415326506</v>
      </c>
      <c r="AD2335" s="3">
        <f t="shared" si="468"/>
        <v>225889.86712568696</v>
      </c>
      <c r="AE2335" s="3">
        <v>5687.5</v>
      </c>
      <c r="AG2335" s="3">
        <f t="shared" ref="AG2335:AG2398" si="469">AD2335+AE2335+AF2335</f>
        <v>231577.36712568696</v>
      </c>
      <c r="AJ2335" s="3">
        <v>6107.1873780099913</v>
      </c>
      <c r="AK2335" t="s">
        <v>266</v>
      </c>
      <c r="AL2335" t="s">
        <v>267</v>
      </c>
      <c r="AM2335">
        <v>8.5000000000000006E-2</v>
      </c>
      <c r="AN2335" s="3">
        <f t="shared" ref="AN2335:AN2398" si="470">AG2335+AH2335+AI2335+AJ2335</f>
        <v>237684.55450369694</v>
      </c>
      <c r="AO2335" s="3">
        <v>20203.187132814241</v>
      </c>
      <c r="AP2335" s="3">
        <v>29700</v>
      </c>
      <c r="AQ2335" s="3">
        <v>2524.5</v>
      </c>
      <c r="AR2335" s="3">
        <f t="shared" ref="AR2335:AR2398" si="471">AN2335+AO2335+AP2335+AQ2335</f>
        <v>290112.24163651117</v>
      </c>
      <c r="AS2335" s="24">
        <f t="shared" si="467"/>
        <v>267384.55450369697</v>
      </c>
      <c r="AT2335" t="s">
        <v>2250</v>
      </c>
      <c r="AU2335" t="s">
        <v>2250</v>
      </c>
      <c r="AV2335" t="s">
        <v>2251</v>
      </c>
      <c r="AW2335" t="s">
        <v>4928</v>
      </c>
      <c r="BE2335">
        <v>1</v>
      </c>
    </row>
    <row r="2336" spans="2:57" x14ac:dyDescent="0.2">
      <c r="C2336" t="s">
        <v>4803</v>
      </c>
      <c r="E2336" t="s">
        <v>2252</v>
      </c>
      <c r="F2336" t="s">
        <v>2253</v>
      </c>
      <c r="G2336" t="s">
        <v>2254</v>
      </c>
      <c r="J2336" t="s">
        <v>151</v>
      </c>
      <c r="L2336" t="s">
        <v>4703</v>
      </c>
      <c r="M2336" t="s">
        <v>293</v>
      </c>
      <c r="N2336" t="s">
        <v>4668</v>
      </c>
      <c r="O2336" t="s">
        <v>98</v>
      </c>
      <c r="P2336" t="s">
        <v>4804</v>
      </c>
      <c r="Q2336">
        <v>28</v>
      </c>
      <c r="S2336" s="3">
        <v>223939.91666666666</v>
      </c>
      <c r="W2336" s="3">
        <v>5262.9807692307686</v>
      </c>
      <c r="X2336" s="3">
        <v>3040.8333333333335</v>
      </c>
      <c r="Y2336" s="22">
        <v>547.35</v>
      </c>
      <c r="Z2336" s="32">
        <v>75</v>
      </c>
      <c r="AB2336" s="3">
        <v>22429.704494920872</v>
      </c>
      <c r="AC2336" s="3">
        <v>4460.3751415326506</v>
      </c>
      <c r="AD2336" s="3">
        <f t="shared" si="468"/>
        <v>259756.16040568432</v>
      </c>
      <c r="AE2336" s="3">
        <v>5687.5</v>
      </c>
      <c r="AG2336" s="3">
        <f t="shared" si="469"/>
        <v>265443.66040568432</v>
      </c>
      <c r="AJ2336" s="3">
        <v>6107.1873780099913</v>
      </c>
      <c r="AK2336" t="s">
        <v>266</v>
      </c>
      <c r="AL2336" t="s">
        <v>267</v>
      </c>
      <c r="AM2336">
        <v>8.5000000000000006E-2</v>
      </c>
      <c r="AN2336" s="3">
        <f t="shared" si="470"/>
        <v>271550.84778369433</v>
      </c>
      <c r="AO2336" s="3">
        <v>23081.822061614021</v>
      </c>
      <c r="AP2336" s="3">
        <v>29700</v>
      </c>
      <c r="AQ2336" s="3">
        <v>2524.5</v>
      </c>
      <c r="AR2336" s="3">
        <f t="shared" si="471"/>
        <v>326857.16984530835</v>
      </c>
      <c r="AS2336" s="24">
        <f t="shared" si="467"/>
        <v>301250.84778369433</v>
      </c>
      <c r="AT2336" t="s">
        <v>2255</v>
      </c>
      <c r="AU2336" t="s">
        <v>2255</v>
      </c>
      <c r="AV2336" t="s">
        <v>2255</v>
      </c>
      <c r="AW2336">
        <v>29100</v>
      </c>
      <c r="BE2336">
        <v>1</v>
      </c>
    </row>
    <row r="2337" spans="3:57" x14ac:dyDescent="0.2">
      <c r="C2337" t="s">
        <v>4803</v>
      </c>
      <c r="E2337" t="s">
        <v>2256</v>
      </c>
      <c r="F2337" t="s">
        <v>2257</v>
      </c>
      <c r="G2337" t="s">
        <v>2258</v>
      </c>
      <c r="J2337" t="s">
        <v>4702</v>
      </c>
      <c r="L2337" t="s">
        <v>4691</v>
      </c>
      <c r="M2337" t="s">
        <v>4444</v>
      </c>
      <c r="N2337" t="s">
        <v>4668</v>
      </c>
      <c r="O2337" t="s">
        <v>98</v>
      </c>
      <c r="P2337" t="s">
        <v>4804</v>
      </c>
      <c r="Q2337">
        <v>28</v>
      </c>
      <c r="S2337" s="3">
        <v>99828</v>
      </c>
      <c r="W2337" s="3">
        <v>2399.7115384615386</v>
      </c>
      <c r="X2337" s="3">
        <v>1386.5</v>
      </c>
      <c r="Y2337" s="22">
        <v>249.57</v>
      </c>
      <c r="Z2337" s="32">
        <v>75</v>
      </c>
      <c r="AB2337" s="3">
        <v>0</v>
      </c>
      <c r="AC2337" s="3">
        <v>4460.3751415326506</v>
      </c>
      <c r="AD2337" s="3">
        <f t="shared" si="468"/>
        <v>108399.15667999419</v>
      </c>
      <c r="AE2337" s="3">
        <v>7046.666666666667</v>
      </c>
      <c r="AG2337" s="3">
        <f t="shared" si="469"/>
        <v>115445.82334666087</v>
      </c>
      <c r="AJ2337" s="3">
        <v>38600.004178537514</v>
      </c>
      <c r="AK2337" t="s">
        <v>1002</v>
      </c>
      <c r="AL2337" t="s">
        <v>1003</v>
      </c>
      <c r="AM2337">
        <v>0.1</v>
      </c>
      <c r="AN2337" s="3">
        <f t="shared" si="470"/>
        <v>154045.82752519837</v>
      </c>
      <c r="AO2337" s="3">
        <v>15404.582752519838</v>
      </c>
      <c r="AP2337" s="3">
        <v>29700</v>
      </c>
      <c r="AQ2337" s="3">
        <v>2970</v>
      </c>
      <c r="AR2337" s="3">
        <f t="shared" si="471"/>
        <v>202120.41027771821</v>
      </c>
      <c r="AS2337" s="24">
        <f t="shared" si="467"/>
        <v>183745.82752519837</v>
      </c>
      <c r="AT2337" t="s">
        <v>632</v>
      </c>
      <c r="AU2337" t="s">
        <v>632</v>
      </c>
      <c r="AV2337" t="s">
        <v>633</v>
      </c>
      <c r="AW2337" t="s">
        <v>4862</v>
      </c>
      <c r="BE2337">
        <v>1</v>
      </c>
    </row>
    <row r="2338" spans="3:57" x14ac:dyDescent="0.2">
      <c r="C2338" t="s">
        <v>4803</v>
      </c>
      <c r="E2338" t="s">
        <v>2259</v>
      </c>
      <c r="F2338" t="s">
        <v>2260</v>
      </c>
      <c r="G2338" t="s">
        <v>2261</v>
      </c>
      <c r="J2338" t="s">
        <v>4697</v>
      </c>
      <c r="L2338" t="s">
        <v>4691</v>
      </c>
      <c r="M2338" t="s">
        <v>4444</v>
      </c>
      <c r="N2338" t="s">
        <v>4668</v>
      </c>
      <c r="O2338" t="s">
        <v>98</v>
      </c>
      <c r="P2338" t="s">
        <v>4804</v>
      </c>
      <c r="Q2338">
        <v>28</v>
      </c>
      <c r="S2338" s="3">
        <v>155356.5</v>
      </c>
      <c r="W2338" s="3">
        <v>3734.53125</v>
      </c>
      <c r="X2338" s="3">
        <v>2157.7291666666665</v>
      </c>
      <c r="Y2338" s="22">
        <v>388.39125000000001</v>
      </c>
      <c r="Z2338" s="32">
        <v>75</v>
      </c>
      <c r="AB2338" s="3">
        <v>0</v>
      </c>
      <c r="AC2338" s="3">
        <v>4460.3751415326506</v>
      </c>
      <c r="AD2338" s="3">
        <f t="shared" si="468"/>
        <v>166172.5268081993</v>
      </c>
      <c r="AE2338" s="3">
        <v>7046.666666666667</v>
      </c>
      <c r="AG2338" s="3">
        <f t="shared" si="469"/>
        <v>173219.19347486596</v>
      </c>
      <c r="AJ2338" s="3">
        <v>18123.592035816033</v>
      </c>
      <c r="AK2338" t="s">
        <v>538</v>
      </c>
      <c r="AL2338" t="s">
        <v>539</v>
      </c>
      <c r="AM2338">
        <v>0.1</v>
      </c>
      <c r="AN2338" s="3">
        <f t="shared" si="470"/>
        <v>191342.78551068198</v>
      </c>
      <c r="AO2338" s="3">
        <v>19134.278551068197</v>
      </c>
      <c r="AP2338" s="3">
        <v>29700</v>
      </c>
      <c r="AQ2338" s="3">
        <v>2970</v>
      </c>
      <c r="AR2338" s="3">
        <f t="shared" si="471"/>
        <v>243147.06406175016</v>
      </c>
      <c r="AS2338" s="24">
        <f t="shared" si="467"/>
        <v>221042.78551068198</v>
      </c>
      <c r="AT2338" t="s">
        <v>836</v>
      </c>
      <c r="AU2338" t="s">
        <v>836</v>
      </c>
      <c r="AV2338" t="s">
        <v>837</v>
      </c>
      <c r="AW2338">
        <v>1149999.3459999999</v>
      </c>
      <c r="BE2338">
        <v>1</v>
      </c>
    </row>
    <row r="2339" spans="3:57" x14ac:dyDescent="0.2">
      <c r="C2339" t="s">
        <v>4803</v>
      </c>
      <c r="E2339" t="s">
        <v>2262</v>
      </c>
      <c r="F2339" t="s">
        <v>2263</v>
      </c>
      <c r="G2339" t="s">
        <v>2264</v>
      </c>
      <c r="J2339" t="s">
        <v>4708</v>
      </c>
      <c r="L2339" t="s">
        <v>4703</v>
      </c>
      <c r="M2339" t="s">
        <v>293</v>
      </c>
      <c r="N2339" t="s">
        <v>4668</v>
      </c>
      <c r="O2339" t="s">
        <v>98</v>
      </c>
      <c r="P2339" t="s">
        <v>4804</v>
      </c>
      <c r="Q2339">
        <v>28</v>
      </c>
      <c r="S2339" s="3">
        <v>85705.833333333328</v>
      </c>
      <c r="W2339" s="3">
        <v>1963.1730769230769</v>
      </c>
      <c r="X2339" s="3">
        <v>1134.2777777777778</v>
      </c>
      <c r="Y2339" s="22">
        <v>204.17000000000002</v>
      </c>
      <c r="Z2339" s="32">
        <v>75</v>
      </c>
      <c r="AB2339" s="3">
        <v>0</v>
      </c>
      <c r="AC2339" s="3">
        <v>4460.3751415326506</v>
      </c>
      <c r="AD2339" s="3">
        <f t="shared" si="468"/>
        <v>93542.829329566841</v>
      </c>
      <c r="AE2339" s="3">
        <v>5687.5</v>
      </c>
      <c r="AG2339" s="3">
        <f t="shared" si="469"/>
        <v>99230.329329566841</v>
      </c>
      <c r="AJ2339" s="3">
        <v>6263.2559860715419</v>
      </c>
      <c r="AK2339" t="s">
        <v>229</v>
      </c>
      <c r="AL2339" t="s">
        <v>230</v>
      </c>
      <c r="AM2339">
        <v>8.5000000000000006E-2</v>
      </c>
      <c r="AN2339" s="3">
        <f t="shared" si="470"/>
        <v>105493.58531563838</v>
      </c>
      <c r="AO2339" s="3">
        <v>8966.9547518292638</v>
      </c>
      <c r="AP2339" s="3">
        <v>29700</v>
      </c>
      <c r="AQ2339" s="3">
        <v>2524.5</v>
      </c>
      <c r="AR2339" s="3">
        <f t="shared" si="471"/>
        <v>146685.04006746766</v>
      </c>
      <c r="AS2339" s="24">
        <f t="shared" si="467"/>
        <v>135193.5853156384</v>
      </c>
      <c r="AT2339" t="s">
        <v>134</v>
      </c>
      <c r="AU2339" t="s">
        <v>134</v>
      </c>
      <c r="AV2339" t="s">
        <v>135</v>
      </c>
      <c r="AW2339">
        <v>90264</v>
      </c>
      <c r="BE2339">
        <v>1</v>
      </c>
    </row>
    <row r="2340" spans="3:57" x14ac:dyDescent="0.2">
      <c r="C2340" t="s">
        <v>4803</v>
      </c>
      <c r="E2340" t="s">
        <v>2265</v>
      </c>
      <c r="F2340" t="s">
        <v>2266</v>
      </c>
      <c r="G2340" t="s">
        <v>2267</v>
      </c>
      <c r="J2340" t="s">
        <v>4697</v>
      </c>
      <c r="L2340" t="s">
        <v>4691</v>
      </c>
      <c r="M2340" t="s">
        <v>4444</v>
      </c>
      <c r="N2340" t="s">
        <v>4668</v>
      </c>
      <c r="O2340" t="s">
        <v>98</v>
      </c>
      <c r="P2340" t="s">
        <v>4804</v>
      </c>
      <c r="Q2340">
        <v>28</v>
      </c>
      <c r="S2340" s="3">
        <v>174470.91666666666</v>
      </c>
      <c r="W2340" s="3">
        <v>4206.7307692307686</v>
      </c>
      <c r="X2340" s="3">
        <v>2430.5555555555557</v>
      </c>
      <c r="Y2340" s="22">
        <v>437.5</v>
      </c>
      <c r="Z2340" s="32">
        <v>75</v>
      </c>
      <c r="AB2340" s="3">
        <v>0</v>
      </c>
      <c r="AC2340" s="3">
        <v>4460.3751415326506</v>
      </c>
      <c r="AD2340" s="3">
        <f t="shared" si="468"/>
        <v>186081.07813298565</v>
      </c>
      <c r="AE2340" s="3">
        <v>7046.666666666667</v>
      </c>
      <c r="AG2340" s="3">
        <f t="shared" si="469"/>
        <v>193127.74479965231</v>
      </c>
      <c r="AJ2340" s="3">
        <v>18123.592035816033</v>
      </c>
      <c r="AK2340" t="s">
        <v>538</v>
      </c>
      <c r="AL2340" t="s">
        <v>539</v>
      </c>
      <c r="AM2340">
        <v>0.1</v>
      </c>
      <c r="AN2340" s="3">
        <f t="shared" si="470"/>
        <v>211251.33683546833</v>
      </c>
      <c r="AO2340" s="3">
        <v>21125.133683546836</v>
      </c>
      <c r="AP2340" s="3">
        <v>29700</v>
      </c>
      <c r="AQ2340" s="3">
        <v>2970</v>
      </c>
      <c r="AR2340" s="3">
        <f t="shared" si="471"/>
        <v>265046.47051901516</v>
      </c>
      <c r="AS2340" s="24">
        <f t="shared" si="467"/>
        <v>240951.33683546833</v>
      </c>
      <c r="AT2340" t="s">
        <v>134</v>
      </c>
      <c r="AU2340" t="s">
        <v>134</v>
      </c>
      <c r="AV2340" t="s">
        <v>135</v>
      </c>
      <c r="AW2340">
        <v>90292</v>
      </c>
      <c r="BE2340">
        <v>1</v>
      </c>
    </row>
    <row r="2341" spans="3:57" x14ac:dyDescent="0.2">
      <c r="C2341" t="s">
        <v>4803</v>
      </c>
      <c r="E2341" t="s">
        <v>2268</v>
      </c>
      <c r="F2341" t="s">
        <v>2269</v>
      </c>
      <c r="G2341" t="s">
        <v>2270</v>
      </c>
      <c r="J2341" t="s">
        <v>151</v>
      </c>
      <c r="L2341" t="s">
        <v>4691</v>
      </c>
      <c r="M2341" t="s">
        <v>4444</v>
      </c>
      <c r="N2341" t="s">
        <v>4668</v>
      </c>
      <c r="O2341" t="s">
        <v>98</v>
      </c>
      <c r="P2341" t="s">
        <v>4804</v>
      </c>
      <c r="Q2341">
        <v>28</v>
      </c>
      <c r="S2341" s="3">
        <v>291137.58333333331</v>
      </c>
      <c r="W2341" s="3">
        <v>7011.25</v>
      </c>
      <c r="X2341" s="3">
        <v>4050.9444444444448</v>
      </c>
      <c r="Y2341" s="22">
        <v>729.17</v>
      </c>
      <c r="Z2341" s="32">
        <v>75</v>
      </c>
      <c r="AB2341" s="3">
        <v>0</v>
      </c>
      <c r="AC2341" s="3">
        <v>4460.3751415326506</v>
      </c>
      <c r="AD2341" s="3">
        <f t="shared" si="468"/>
        <v>307464.32291931036</v>
      </c>
      <c r="AE2341" s="3">
        <v>7046.666666666667</v>
      </c>
      <c r="AG2341" s="3">
        <f t="shared" si="469"/>
        <v>314510.98958597705</v>
      </c>
      <c r="AM2341">
        <v>0.1</v>
      </c>
      <c r="AN2341" s="3">
        <f t="shared" si="470"/>
        <v>314510.98958597705</v>
      </c>
      <c r="AO2341" s="3">
        <v>31451.098958597708</v>
      </c>
      <c r="AP2341" s="3">
        <v>29700</v>
      </c>
      <c r="AQ2341" s="3">
        <v>2970</v>
      </c>
      <c r="AR2341" s="3">
        <f t="shared" si="471"/>
        <v>378632.08854457474</v>
      </c>
      <c r="AS2341" s="24">
        <f t="shared" si="467"/>
        <v>344210.98958597705</v>
      </c>
      <c r="AT2341" t="s">
        <v>4805</v>
      </c>
      <c r="AU2341" t="s">
        <v>101</v>
      </c>
      <c r="AV2341" t="s">
        <v>101</v>
      </c>
      <c r="AW2341">
        <v>2041203</v>
      </c>
      <c r="BE2341">
        <v>1</v>
      </c>
    </row>
    <row r="2342" spans="3:57" x14ac:dyDescent="0.2">
      <c r="C2342" t="s">
        <v>4803</v>
      </c>
      <c r="E2342" t="s">
        <v>2271</v>
      </c>
      <c r="F2342" t="s">
        <v>2272</v>
      </c>
      <c r="G2342" t="s">
        <v>2273</v>
      </c>
      <c r="J2342" t="s">
        <v>4697</v>
      </c>
      <c r="L2342" t="s">
        <v>4691</v>
      </c>
      <c r="M2342" t="s">
        <v>4444</v>
      </c>
      <c r="N2342" t="s">
        <v>4668</v>
      </c>
      <c r="O2342" t="s">
        <v>98</v>
      </c>
      <c r="P2342" t="s">
        <v>4804</v>
      </c>
      <c r="Q2342">
        <v>28</v>
      </c>
      <c r="S2342" s="3">
        <v>149605.83333333334</v>
      </c>
      <c r="W2342" s="3">
        <v>3596.2940705128203</v>
      </c>
      <c r="X2342" s="3">
        <v>2077.8587962962965</v>
      </c>
      <c r="Y2342" s="22">
        <v>374.01458333333335</v>
      </c>
      <c r="Z2342" s="32">
        <v>75</v>
      </c>
      <c r="AB2342" s="3">
        <v>0</v>
      </c>
      <c r="AC2342" s="3">
        <v>4460.3751415326506</v>
      </c>
      <c r="AD2342" s="3">
        <f t="shared" si="468"/>
        <v>160189.37592500844</v>
      </c>
      <c r="AE2342" s="3">
        <v>7046.666666666667</v>
      </c>
      <c r="AG2342" s="3">
        <f t="shared" si="469"/>
        <v>167236.0425916751</v>
      </c>
      <c r="AJ2342" s="3">
        <v>18123.592035816033</v>
      </c>
      <c r="AK2342" t="s">
        <v>538</v>
      </c>
      <c r="AL2342" t="s">
        <v>539</v>
      </c>
      <c r="AM2342">
        <v>0.1</v>
      </c>
      <c r="AN2342" s="3">
        <f t="shared" si="470"/>
        <v>185359.63462749112</v>
      </c>
      <c r="AO2342" s="3">
        <v>18535.963462749114</v>
      </c>
      <c r="AP2342" s="3">
        <v>29700</v>
      </c>
      <c r="AQ2342" s="3">
        <v>2970</v>
      </c>
      <c r="AR2342" s="3">
        <f t="shared" si="471"/>
        <v>236565.59809024024</v>
      </c>
      <c r="AS2342" s="24">
        <f t="shared" si="467"/>
        <v>215059.63462749112</v>
      </c>
      <c r="AT2342" t="s">
        <v>836</v>
      </c>
      <c r="AU2342" t="s">
        <v>836</v>
      </c>
      <c r="AV2342" t="s">
        <v>837</v>
      </c>
      <c r="AW2342">
        <v>1149999.3459999999</v>
      </c>
      <c r="BE2342">
        <v>1</v>
      </c>
    </row>
    <row r="2343" spans="3:57" x14ac:dyDescent="0.2">
      <c r="C2343" t="s">
        <v>4803</v>
      </c>
      <c r="E2343" t="s">
        <v>2274</v>
      </c>
      <c r="F2343" t="s">
        <v>2275</v>
      </c>
      <c r="G2343" t="s">
        <v>2276</v>
      </c>
      <c r="J2343" t="s">
        <v>4708</v>
      </c>
      <c r="L2343" t="s">
        <v>4691</v>
      </c>
      <c r="M2343" t="s">
        <v>4444</v>
      </c>
      <c r="N2343" t="s">
        <v>4668</v>
      </c>
      <c r="O2343" t="s">
        <v>98</v>
      </c>
      <c r="P2343" t="s">
        <v>4804</v>
      </c>
      <c r="Q2343">
        <v>28</v>
      </c>
      <c r="S2343" s="3">
        <v>37023.333333333336</v>
      </c>
      <c r="W2343" s="3">
        <v>1010.5288461538462</v>
      </c>
      <c r="X2343" s="3">
        <v>583.8611111111112</v>
      </c>
      <c r="Y2343" s="22">
        <v>105.095</v>
      </c>
      <c r="Z2343" s="32">
        <v>75</v>
      </c>
      <c r="AB2343" s="3">
        <v>3380.7447169653274</v>
      </c>
      <c r="AC2343" s="3">
        <v>4460.3751415326506</v>
      </c>
      <c r="AD2343" s="3">
        <f t="shared" si="468"/>
        <v>46638.938149096262</v>
      </c>
      <c r="AE2343" s="3">
        <v>7046.666666666667</v>
      </c>
      <c r="AG2343" s="3">
        <f t="shared" si="469"/>
        <v>53685.604815762927</v>
      </c>
      <c r="AJ2343" s="3">
        <v>18123.592035816033</v>
      </c>
      <c r="AK2343" t="s">
        <v>538</v>
      </c>
      <c r="AL2343" t="s">
        <v>539</v>
      </c>
      <c r="AM2343">
        <v>0.1</v>
      </c>
      <c r="AN2343" s="3">
        <f t="shared" si="470"/>
        <v>71809.196851578963</v>
      </c>
      <c r="AO2343" s="3">
        <v>7180.9196851578963</v>
      </c>
      <c r="AP2343" s="3">
        <v>29700</v>
      </c>
      <c r="AQ2343" s="3">
        <v>2970</v>
      </c>
      <c r="AR2343" s="3">
        <f t="shared" si="471"/>
        <v>111660.11653673687</v>
      </c>
      <c r="AS2343" s="24">
        <f t="shared" si="467"/>
        <v>101509.19685157896</v>
      </c>
      <c r="AT2343" t="s">
        <v>134</v>
      </c>
      <c r="AU2343" t="s">
        <v>134</v>
      </c>
      <c r="AV2343" t="s">
        <v>135</v>
      </c>
      <c r="AW2343">
        <v>37208</v>
      </c>
      <c r="BE2343">
        <v>1</v>
      </c>
    </row>
    <row r="2344" spans="3:57" x14ac:dyDescent="0.2">
      <c r="C2344" t="s">
        <v>4803</v>
      </c>
      <c r="E2344" t="s">
        <v>2277</v>
      </c>
      <c r="F2344" t="s">
        <v>2278</v>
      </c>
      <c r="G2344" t="s">
        <v>2279</v>
      </c>
      <c r="J2344" t="s">
        <v>4708</v>
      </c>
      <c r="L2344" t="s">
        <v>4691</v>
      </c>
      <c r="M2344" t="s">
        <v>4444</v>
      </c>
      <c r="N2344" t="s">
        <v>4668</v>
      </c>
      <c r="O2344" t="s">
        <v>98</v>
      </c>
      <c r="P2344" t="s">
        <v>4804</v>
      </c>
      <c r="Q2344">
        <v>28</v>
      </c>
      <c r="S2344" s="3">
        <v>41466.166666666664</v>
      </c>
      <c r="W2344" s="3">
        <v>1010.5288461538462</v>
      </c>
      <c r="X2344" s="3">
        <v>583.8611111111112</v>
      </c>
      <c r="Y2344" s="22">
        <v>105.095</v>
      </c>
      <c r="Z2344" s="32">
        <v>75</v>
      </c>
      <c r="AB2344" s="3">
        <v>3483.1915265703369</v>
      </c>
      <c r="AC2344" s="3">
        <v>4460.3751415326506</v>
      </c>
      <c r="AD2344" s="3">
        <f t="shared" si="468"/>
        <v>51184.218292034602</v>
      </c>
      <c r="AE2344" s="3">
        <v>7046.666666666667</v>
      </c>
      <c r="AG2344" s="3">
        <f t="shared" si="469"/>
        <v>58230.884958701266</v>
      </c>
      <c r="AJ2344" s="3">
        <v>18123.592035816033</v>
      </c>
      <c r="AK2344" t="s">
        <v>538</v>
      </c>
      <c r="AL2344" t="s">
        <v>539</v>
      </c>
      <c r="AM2344">
        <v>0.1</v>
      </c>
      <c r="AN2344" s="3">
        <f t="shared" si="470"/>
        <v>76354.476994517303</v>
      </c>
      <c r="AO2344" s="3">
        <v>7635.4476994517308</v>
      </c>
      <c r="AP2344" s="3">
        <v>29700</v>
      </c>
      <c r="AQ2344" s="3">
        <v>2970</v>
      </c>
      <c r="AR2344" s="3">
        <f t="shared" si="471"/>
        <v>116659.92469396903</v>
      </c>
      <c r="AS2344" s="24">
        <f t="shared" si="467"/>
        <v>106054.4769945173</v>
      </c>
      <c r="AT2344" t="s">
        <v>836</v>
      </c>
      <c r="AU2344" t="s">
        <v>836</v>
      </c>
      <c r="AV2344" t="s">
        <v>837</v>
      </c>
      <c r="AW2344">
        <v>1149999.3459999999</v>
      </c>
      <c r="BE2344">
        <v>1</v>
      </c>
    </row>
    <row r="2345" spans="3:57" x14ac:dyDescent="0.2">
      <c r="C2345" t="s">
        <v>4803</v>
      </c>
      <c r="E2345" t="s">
        <v>2280</v>
      </c>
      <c r="F2345" t="s">
        <v>2281</v>
      </c>
      <c r="G2345" t="s">
        <v>2282</v>
      </c>
      <c r="J2345" t="s">
        <v>4778</v>
      </c>
      <c r="L2345" t="s">
        <v>4667</v>
      </c>
      <c r="M2345" t="s">
        <v>3984</v>
      </c>
      <c r="N2345" t="s">
        <v>4668</v>
      </c>
      <c r="O2345" t="s">
        <v>98</v>
      </c>
      <c r="P2345" t="s">
        <v>4804</v>
      </c>
      <c r="Q2345">
        <v>28</v>
      </c>
      <c r="S2345" s="3">
        <v>36125.5</v>
      </c>
      <c r="W2345" s="3">
        <v>1010.0961538461538</v>
      </c>
      <c r="X2345" s="3">
        <v>583.6111111111112</v>
      </c>
      <c r="Y2345" s="22">
        <v>105.05</v>
      </c>
      <c r="Z2345" s="32">
        <v>75</v>
      </c>
      <c r="AB2345" s="3">
        <v>0</v>
      </c>
      <c r="AC2345" s="3">
        <v>4460.3751415326506</v>
      </c>
      <c r="AD2345" s="3">
        <f t="shared" si="468"/>
        <v>42359.632406489916</v>
      </c>
      <c r="AE2345" s="3">
        <v>4154.166666666667</v>
      </c>
      <c r="AG2345" s="3">
        <f t="shared" si="469"/>
        <v>46513.799073156581</v>
      </c>
      <c r="AM2345">
        <v>0.05</v>
      </c>
      <c r="AN2345" s="3">
        <f t="shared" si="470"/>
        <v>46513.799073156581</v>
      </c>
      <c r="AO2345" s="3">
        <v>2325.6899536578289</v>
      </c>
      <c r="AP2345" s="3">
        <v>29700</v>
      </c>
      <c r="AQ2345" s="3">
        <v>1485</v>
      </c>
      <c r="AR2345" s="3">
        <f t="shared" si="471"/>
        <v>80024.489026814408</v>
      </c>
      <c r="AS2345" s="24">
        <f t="shared" si="467"/>
        <v>76213.799073156581</v>
      </c>
      <c r="AT2345" t="s">
        <v>134</v>
      </c>
      <c r="AU2345" t="s">
        <v>134</v>
      </c>
      <c r="AV2345" t="s">
        <v>135</v>
      </c>
      <c r="AW2345">
        <v>34766</v>
      </c>
      <c r="BE2345">
        <v>1</v>
      </c>
    </row>
    <row r="2346" spans="3:57" x14ac:dyDescent="0.2">
      <c r="C2346" t="s">
        <v>4803</v>
      </c>
      <c r="E2346" t="s">
        <v>2283</v>
      </c>
      <c r="F2346" t="s">
        <v>2284</v>
      </c>
      <c r="G2346" t="s">
        <v>2285</v>
      </c>
      <c r="J2346" t="s">
        <v>4778</v>
      </c>
      <c r="L2346" t="s">
        <v>4667</v>
      </c>
      <c r="M2346" t="s">
        <v>3984</v>
      </c>
      <c r="N2346" t="s">
        <v>4668</v>
      </c>
      <c r="O2346" t="s">
        <v>98</v>
      </c>
      <c r="P2346" t="s">
        <v>4804</v>
      </c>
      <c r="Q2346">
        <v>28</v>
      </c>
      <c r="S2346" s="3">
        <v>47700</v>
      </c>
      <c r="W2346" s="3">
        <v>1081.7307692307693</v>
      </c>
      <c r="X2346" s="3">
        <v>625</v>
      </c>
      <c r="Y2346" s="22">
        <v>112.5</v>
      </c>
      <c r="Z2346" s="32">
        <v>75</v>
      </c>
      <c r="AB2346" s="3">
        <v>4097.8723842003965</v>
      </c>
      <c r="AC2346" s="3">
        <v>4460.3751415326506</v>
      </c>
      <c r="AD2346" s="3">
        <f t="shared" si="468"/>
        <v>58152.47829496381</v>
      </c>
      <c r="AE2346" s="3">
        <v>4154.166666666667</v>
      </c>
      <c r="AG2346" s="3">
        <f t="shared" si="469"/>
        <v>62306.644961630474</v>
      </c>
      <c r="AM2346">
        <v>0.05</v>
      </c>
      <c r="AN2346" s="3">
        <f t="shared" si="470"/>
        <v>62306.644961630474</v>
      </c>
      <c r="AO2346" s="3">
        <v>3115.3322480815241</v>
      </c>
      <c r="AP2346" s="3">
        <v>29700</v>
      </c>
      <c r="AQ2346" s="3">
        <v>1485</v>
      </c>
      <c r="AR2346" s="3">
        <f t="shared" si="471"/>
        <v>96606.977209712</v>
      </c>
      <c r="AS2346" s="24">
        <f t="shared" si="467"/>
        <v>92006.644961630474</v>
      </c>
      <c r="AT2346" t="s">
        <v>134</v>
      </c>
      <c r="AU2346" t="s">
        <v>134</v>
      </c>
      <c r="AV2346" t="s">
        <v>135</v>
      </c>
      <c r="AW2346">
        <v>38542</v>
      </c>
      <c r="BE2346">
        <v>1</v>
      </c>
    </row>
    <row r="2347" spans="3:57" x14ac:dyDescent="0.2">
      <c r="C2347" t="s">
        <v>4803</v>
      </c>
      <c r="E2347" t="s">
        <v>2286</v>
      </c>
      <c r="F2347" t="s">
        <v>2287</v>
      </c>
      <c r="G2347" t="s">
        <v>2288</v>
      </c>
      <c r="J2347" t="s">
        <v>4778</v>
      </c>
      <c r="L2347" t="s">
        <v>4667</v>
      </c>
      <c r="M2347" t="s">
        <v>3984</v>
      </c>
      <c r="N2347" t="s">
        <v>4668</v>
      </c>
      <c r="O2347" t="s">
        <v>98</v>
      </c>
      <c r="P2347" t="s">
        <v>4804</v>
      </c>
      <c r="Q2347">
        <v>28</v>
      </c>
      <c r="S2347" s="3">
        <v>62012</v>
      </c>
      <c r="W2347" s="3">
        <v>1406.2980769230769</v>
      </c>
      <c r="X2347" s="3">
        <v>812.52777777777783</v>
      </c>
      <c r="Y2347" s="22">
        <v>146.255</v>
      </c>
      <c r="Z2347" s="32">
        <v>75</v>
      </c>
      <c r="AB2347" s="3">
        <v>5841.5170836776651</v>
      </c>
      <c r="AC2347" s="3">
        <v>4460.3751415326506</v>
      </c>
      <c r="AD2347" s="3">
        <f t="shared" si="468"/>
        <v>74753.973079911171</v>
      </c>
      <c r="AE2347" s="3">
        <v>4154.166666666667</v>
      </c>
      <c r="AG2347" s="3">
        <f t="shared" si="469"/>
        <v>78908.139746577843</v>
      </c>
      <c r="AM2347">
        <v>0.05</v>
      </c>
      <c r="AN2347" s="3">
        <f t="shared" si="470"/>
        <v>78908.139746577843</v>
      </c>
      <c r="AO2347" s="3">
        <v>3945.4069873288922</v>
      </c>
      <c r="AP2347" s="3">
        <v>29700</v>
      </c>
      <c r="AQ2347" s="3">
        <v>1485</v>
      </c>
      <c r="AR2347" s="3">
        <f t="shared" si="471"/>
        <v>114038.54673390674</v>
      </c>
      <c r="AS2347" s="24">
        <f t="shared" si="467"/>
        <v>108608.13974657784</v>
      </c>
      <c r="AT2347" t="s">
        <v>134</v>
      </c>
      <c r="AU2347" t="s">
        <v>134</v>
      </c>
      <c r="AV2347" t="s">
        <v>135</v>
      </c>
      <c r="AW2347">
        <v>89079</v>
      </c>
      <c r="BE2347">
        <v>1</v>
      </c>
    </row>
    <row r="2348" spans="3:57" x14ac:dyDescent="0.2">
      <c r="C2348" t="s">
        <v>4803</v>
      </c>
      <c r="E2348" t="s">
        <v>2289</v>
      </c>
      <c r="F2348" t="s">
        <v>2290</v>
      </c>
      <c r="G2348" t="s">
        <v>2291</v>
      </c>
      <c r="J2348" t="s">
        <v>4778</v>
      </c>
      <c r="L2348" t="s">
        <v>4616</v>
      </c>
      <c r="M2348" t="s">
        <v>4464</v>
      </c>
      <c r="N2348" t="s">
        <v>4807</v>
      </c>
      <c r="O2348" t="s">
        <v>98</v>
      </c>
      <c r="P2348" t="s">
        <v>4804</v>
      </c>
      <c r="Q2348">
        <v>28</v>
      </c>
      <c r="S2348" s="3">
        <v>44394.083333333336</v>
      </c>
      <c r="U2348" s="3">
        <v>3551.5266666666671</v>
      </c>
      <c r="W2348" s="3">
        <v>1067.167467948718</v>
      </c>
      <c r="X2348" s="3">
        <v>616.58564814814815</v>
      </c>
      <c r="Y2348" s="22">
        <v>110.98541666666667</v>
      </c>
      <c r="Z2348" s="32">
        <v>75</v>
      </c>
      <c r="AB2348" s="3">
        <v>0</v>
      </c>
      <c r="AC2348" s="3">
        <v>4460.3751415326506</v>
      </c>
      <c r="AD2348" s="3">
        <f t="shared" si="468"/>
        <v>54275.723674296183</v>
      </c>
      <c r="AE2348" s="3">
        <v>12402.5</v>
      </c>
      <c r="AG2348" s="3">
        <f t="shared" si="469"/>
        <v>66678.223674296183</v>
      </c>
      <c r="AM2348">
        <v>0.05</v>
      </c>
      <c r="AN2348" s="3">
        <f t="shared" si="470"/>
        <v>66678.223674296183</v>
      </c>
      <c r="AO2348" s="3">
        <v>3333.9111837148093</v>
      </c>
      <c r="AP2348" s="3">
        <v>29700</v>
      </c>
      <c r="AQ2348" s="3">
        <v>1485</v>
      </c>
      <c r="AR2348" s="3">
        <f t="shared" si="471"/>
        <v>101197.13485801099</v>
      </c>
      <c r="AS2348" s="24">
        <f t="shared" si="467"/>
        <v>96378.223674296183</v>
      </c>
      <c r="AT2348" t="s">
        <v>1869</v>
      </c>
      <c r="AU2348" t="s">
        <v>1869</v>
      </c>
      <c r="AV2348" t="s">
        <v>1870</v>
      </c>
      <c r="AW2348">
        <v>7930000001</v>
      </c>
      <c r="BE2348">
        <v>1</v>
      </c>
    </row>
    <row r="2349" spans="3:57" x14ac:dyDescent="0.2">
      <c r="C2349" t="s">
        <v>4803</v>
      </c>
      <c r="E2349" t="s">
        <v>2292</v>
      </c>
      <c r="F2349" t="s">
        <v>2293</v>
      </c>
      <c r="G2349" t="s">
        <v>2294</v>
      </c>
      <c r="J2349" t="s">
        <v>4778</v>
      </c>
      <c r="L2349" t="s">
        <v>4616</v>
      </c>
      <c r="M2349" t="s">
        <v>4464</v>
      </c>
      <c r="N2349" t="s">
        <v>4807</v>
      </c>
      <c r="O2349" t="s">
        <v>98</v>
      </c>
      <c r="P2349" t="s">
        <v>4804</v>
      </c>
      <c r="Q2349">
        <v>28</v>
      </c>
      <c r="S2349" s="3">
        <v>40352.416666666664</v>
      </c>
      <c r="U2349" s="3">
        <v>3228.1933333333332</v>
      </c>
      <c r="W2349" s="3">
        <v>1010.0961538461538</v>
      </c>
      <c r="X2349" s="3">
        <v>583.6111111111112</v>
      </c>
      <c r="Y2349" s="22">
        <v>105.05</v>
      </c>
      <c r="Z2349" s="32">
        <v>75</v>
      </c>
      <c r="AB2349" s="3">
        <v>0</v>
      </c>
      <c r="AC2349" s="3">
        <v>4460.3751415326506</v>
      </c>
      <c r="AD2349" s="3">
        <f t="shared" si="468"/>
        <v>49814.742406489917</v>
      </c>
      <c r="AE2349" s="3">
        <v>12402.5</v>
      </c>
      <c r="AG2349" s="3">
        <f t="shared" si="469"/>
        <v>62217.242406489917</v>
      </c>
      <c r="AM2349">
        <v>0.05</v>
      </c>
      <c r="AN2349" s="3">
        <f t="shared" si="470"/>
        <v>62217.242406489917</v>
      </c>
      <c r="AO2349" s="3">
        <v>3110.8621203244961</v>
      </c>
      <c r="AP2349" s="3">
        <v>29700</v>
      </c>
      <c r="AQ2349" s="3">
        <v>1485</v>
      </c>
      <c r="AR2349" s="3">
        <f t="shared" si="471"/>
        <v>96513.104526814423</v>
      </c>
      <c r="AS2349" s="24">
        <f t="shared" si="467"/>
        <v>91917.24240648991</v>
      </c>
      <c r="AT2349" t="s">
        <v>1869</v>
      </c>
      <c r="AU2349" t="s">
        <v>1869</v>
      </c>
      <c r="AV2349" t="s">
        <v>1870</v>
      </c>
      <c r="AW2349">
        <v>7930000001</v>
      </c>
      <c r="BE2349">
        <v>1</v>
      </c>
    </row>
    <row r="2350" spans="3:57" x14ac:dyDescent="0.2">
      <c r="C2350" t="s">
        <v>4803</v>
      </c>
      <c r="E2350" t="s">
        <v>2295</v>
      </c>
      <c r="F2350" t="s">
        <v>2296</v>
      </c>
      <c r="G2350" t="s">
        <v>2297</v>
      </c>
      <c r="J2350" t="s">
        <v>4702</v>
      </c>
      <c r="L2350" t="s">
        <v>4691</v>
      </c>
      <c r="M2350" t="s">
        <v>4444</v>
      </c>
      <c r="N2350" t="s">
        <v>4668</v>
      </c>
      <c r="O2350" t="s">
        <v>98</v>
      </c>
      <c r="P2350" t="s">
        <v>4804</v>
      </c>
      <c r="Q2350">
        <v>28</v>
      </c>
      <c r="S2350" s="3">
        <v>125403.16666666667</v>
      </c>
      <c r="W2350" s="3">
        <v>3014.4991987179487</v>
      </c>
      <c r="X2350" s="3">
        <v>1741.7106481481483</v>
      </c>
      <c r="Y2350" s="22">
        <v>313.50791666666669</v>
      </c>
      <c r="Z2350" s="32">
        <v>75</v>
      </c>
      <c r="AB2350" s="3">
        <v>11181.044800290781</v>
      </c>
      <c r="AC2350" s="3">
        <v>4460.3751415326506</v>
      </c>
      <c r="AD2350" s="3">
        <f t="shared" si="468"/>
        <v>146189.30437202289</v>
      </c>
      <c r="AE2350" s="3">
        <v>7046.666666666667</v>
      </c>
      <c r="AG2350" s="3">
        <f t="shared" si="469"/>
        <v>153235.97103868955</v>
      </c>
      <c r="AJ2350" s="3">
        <v>38600.004178537514</v>
      </c>
      <c r="AK2350" t="s">
        <v>1002</v>
      </c>
      <c r="AL2350" t="s">
        <v>1003</v>
      </c>
      <c r="AM2350">
        <v>0.1</v>
      </c>
      <c r="AN2350" s="3">
        <f t="shared" si="470"/>
        <v>191835.97521722707</v>
      </c>
      <c r="AO2350" s="3">
        <v>19183.597521722706</v>
      </c>
      <c r="AP2350" s="3">
        <v>29700</v>
      </c>
      <c r="AQ2350" s="3">
        <v>2970</v>
      </c>
      <c r="AR2350" s="3">
        <f t="shared" si="471"/>
        <v>243689.57273894976</v>
      </c>
      <c r="AS2350" s="24">
        <f t="shared" si="467"/>
        <v>221535.97521722707</v>
      </c>
      <c r="AT2350" t="s">
        <v>134</v>
      </c>
      <c r="AU2350" t="s">
        <v>134</v>
      </c>
      <c r="AV2350" t="s">
        <v>135</v>
      </c>
      <c r="AW2350">
        <v>90324</v>
      </c>
      <c r="BE2350">
        <v>1</v>
      </c>
    </row>
    <row r="2351" spans="3:57" x14ac:dyDescent="0.2">
      <c r="C2351" t="s">
        <v>4803</v>
      </c>
      <c r="E2351" t="s">
        <v>2298</v>
      </c>
      <c r="F2351" t="s">
        <v>2299</v>
      </c>
      <c r="G2351" t="s">
        <v>2300</v>
      </c>
      <c r="J2351" t="s">
        <v>4702</v>
      </c>
      <c r="L2351" t="s">
        <v>4691</v>
      </c>
      <c r="M2351" t="s">
        <v>4444</v>
      </c>
      <c r="N2351" t="s">
        <v>4807</v>
      </c>
      <c r="O2351" t="s">
        <v>98</v>
      </c>
      <c r="P2351" t="s">
        <v>4804</v>
      </c>
      <c r="Q2351">
        <v>28</v>
      </c>
      <c r="S2351" s="3">
        <v>46248.5</v>
      </c>
      <c r="W2351" s="3">
        <v>1111.7427884615383</v>
      </c>
      <c r="X2351" s="3">
        <v>642.34027777777783</v>
      </c>
      <c r="Y2351" s="22">
        <v>115.62125</v>
      </c>
      <c r="Z2351" s="32">
        <v>75</v>
      </c>
      <c r="AB2351" s="3">
        <v>0</v>
      </c>
      <c r="AC2351" s="3">
        <v>4460.3751415326506</v>
      </c>
      <c r="AD2351" s="3">
        <f t="shared" si="468"/>
        <v>52653.579457771964</v>
      </c>
      <c r="AE2351" s="3">
        <v>7046.666666666667</v>
      </c>
      <c r="AG2351" s="3">
        <f t="shared" si="469"/>
        <v>59700.246124438629</v>
      </c>
      <c r="AM2351">
        <v>0.1</v>
      </c>
      <c r="AN2351" s="3">
        <f t="shared" si="470"/>
        <v>59700.246124438629</v>
      </c>
      <c r="AO2351" s="3">
        <v>5970.0246124438636</v>
      </c>
      <c r="AP2351" s="3">
        <v>29700</v>
      </c>
      <c r="AQ2351" s="3">
        <v>2970</v>
      </c>
      <c r="AR2351" s="3">
        <f t="shared" si="471"/>
        <v>98340.270736882492</v>
      </c>
      <c r="AS2351" s="24">
        <f t="shared" si="467"/>
        <v>89400.246124438621</v>
      </c>
      <c r="AT2351" t="s">
        <v>134</v>
      </c>
      <c r="AU2351" t="s">
        <v>134</v>
      </c>
      <c r="AV2351" t="s">
        <v>135</v>
      </c>
      <c r="AW2351">
        <v>37208</v>
      </c>
      <c r="BE2351">
        <v>1</v>
      </c>
    </row>
    <row r="2352" spans="3:57" x14ac:dyDescent="0.2">
      <c r="C2352" t="s">
        <v>4803</v>
      </c>
      <c r="E2352" t="s">
        <v>2301</v>
      </c>
      <c r="F2352" t="s">
        <v>2302</v>
      </c>
      <c r="G2352" t="s">
        <v>2303</v>
      </c>
      <c r="J2352" t="s">
        <v>4702</v>
      </c>
      <c r="L2352" t="s">
        <v>4691</v>
      </c>
      <c r="M2352" t="s">
        <v>4444</v>
      </c>
      <c r="N2352" t="s">
        <v>4807</v>
      </c>
      <c r="O2352" t="s">
        <v>98</v>
      </c>
      <c r="P2352" t="s">
        <v>4804</v>
      </c>
      <c r="Q2352">
        <v>28</v>
      </c>
      <c r="S2352" s="3">
        <v>55246.916666666664</v>
      </c>
      <c r="W2352" s="3">
        <v>1328.0528846153845</v>
      </c>
      <c r="X2352" s="3">
        <v>767.31944444444457</v>
      </c>
      <c r="Y2352" s="22">
        <v>138.11750000000001</v>
      </c>
      <c r="Z2352" s="32">
        <v>75</v>
      </c>
      <c r="AB2352" s="3">
        <v>0</v>
      </c>
      <c r="AC2352" s="3">
        <v>4460.3751415326506</v>
      </c>
      <c r="AD2352" s="3">
        <f t="shared" si="468"/>
        <v>62015.781637259141</v>
      </c>
      <c r="AE2352" s="3">
        <v>7046.666666666667</v>
      </c>
      <c r="AG2352" s="3">
        <f t="shared" si="469"/>
        <v>69062.448303925805</v>
      </c>
      <c r="AM2352">
        <v>0.1</v>
      </c>
      <c r="AN2352" s="3">
        <f t="shared" si="470"/>
        <v>69062.448303925805</v>
      </c>
      <c r="AO2352" s="3">
        <v>6906.2448303925812</v>
      </c>
      <c r="AP2352" s="3">
        <v>29700</v>
      </c>
      <c r="AQ2352" s="3">
        <v>2970</v>
      </c>
      <c r="AR2352" s="3">
        <f t="shared" si="471"/>
        <v>108638.69313431838</v>
      </c>
      <c r="AS2352" s="24">
        <f t="shared" si="467"/>
        <v>98762.448303925805</v>
      </c>
      <c r="AT2352" t="s">
        <v>134</v>
      </c>
      <c r="AU2352" t="s">
        <v>134</v>
      </c>
      <c r="AV2352" t="s">
        <v>135</v>
      </c>
      <c r="AW2352">
        <v>37208</v>
      </c>
      <c r="BE2352">
        <v>1</v>
      </c>
    </row>
    <row r="2353" spans="3:57" x14ac:dyDescent="0.2">
      <c r="C2353" t="s">
        <v>4803</v>
      </c>
      <c r="E2353" t="s">
        <v>2304</v>
      </c>
      <c r="F2353" t="s">
        <v>2305</v>
      </c>
      <c r="G2353" t="s">
        <v>2306</v>
      </c>
      <c r="J2353" t="s">
        <v>4778</v>
      </c>
      <c r="L2353" t="s">
        <v>4667</v>
      </c>
      <c r="M2353" t="s">
        <v>3984</v>
      </c>
      <c r="N2353" t="s">
        <v>4668</v>
      </c>
      <c r="O2353" t="s">
        <v>98</v>
      </c>
      <c r="P2353" t="s">
        <v>4804</v>
      </c>
      <c r="Q2353">
        <v>28</v>
      </c>
      <c r="S2353" s="3">
        <v>34013.416666666664</v>
      </c>
      <c r="W2353" s="3">
        <v>1010.1923076923077</v>
      </c>
      <c r="X2353" s="3">
        <v>583.66666666666663</v>
      </c>
      <c r="Y2353" s="22">
        <v>105.06</v>
      </c>
      <c r="Z2353" s="32">
        <v>75</v>
      </c>
      <c r="AB2353" s="3">
        <v>0</v>
      </c>
      <c r="AC2353" s="3">
        <v>4460.3751415326506</v>
      </c>
      <c r="AD2353" s="3">
        <f t="shared" si="468"/>
        <v>40247.710782558279</v>
      </c>
      <c r="AE2353" s="3">
        <v>4154.166666666667</v>
      </c>
      <c r="AG2353" s="3">
        <f t="shared" si="469"/>
        <v>44401.877449224943</v>
      </c>
      <c r="AM2353">
        <v>0.05</v>
      </c>
      <c r="AN2353" s="3">
        <f t="shared" si="470"/>
        <v>44401.877449224943</v>
      </c>
      <c r="AO2353" s="3">
        <v>2220.0938724612474</v>
      </c>
      <c r="AP2353" s="3">
        <v>29700</v>
      </c>
      <c r="AQ2353" s="3">
        <v>1485</v>
      </c>
      <c r="AR2353" s="3">
        <f t="shared" si="471"/>
        <v>77806.9713216862</v>
      </c>
      <c r="AS2353" s="24">
        <f t="shared" si="467"/>
        <v>74101.877449224936</v>
      </c>
      <c r="AT2353" t="s">
        <v>188</v>
      </c>
      <c r="AU2353" t="s">
        <v>188</v>
      </c>
      <c r="AV2353" t="s">
        <v>189</v>
      </c>
      <c r="AW2353">
        <v>5027</v>
      </c>
      <c r="BE2353">
        <v>1</v>
      </c>
    </row>
    <row r="2354" spans="3:57" x14ac:dyDescent="0.2">
      <c r="C2354" t="s">
        <v>4803</v>
      </c>
      <c r="E2354" t="s">
        <v>2307</v>
      </c>
      <c r="F2354" t="s">
        <v>2308</v>
      </c>
      <c r="G2354" t="s">
        <v>2309</v>
      </c>
      <c r="J2354" t="s">
        <v>4697</v>
      </c>
      <c r="L2354" t="s">
        <v>4783</v>
      </c>
      <c r="M2354" t="s">
        <v>3525</v>
      </c>
      <c r="N2354" t="s">
        <v>4668</v>
      </c>
      <c r="O2354" t="s">
        <v>98</v>
      </c>
      <c r="P2354" t="s">
        <v>4804</v>
      </c>
      <c r="Q2354">
        <v>28</v>
      </c>
      <c r="S2354" s="3">
        <v>120271.33333333331</v>
      </c>
      <c r="U2354" s="3">
        <v>15635.273333333331</v>
      </c>
      <c r="W2354" s="3">
        <v>2891.1378205128203</v>
      </c>
      <c r="X2354" s="3">
        <v>1670.4351851851852</v>
      </c>
      <c r="Y2354" s="22">
        <v>300.67833333333334</v>
      </c>
      <c r="Z2354" s="32">
        <v>75</v>
      </c>
      <c r="AB2354" s="3">
        <v>10537.678835971319</v>
      </c>
      <c r="AC2354" s="3">
        <v>4460.3751415326506</v>
      </c>
      <c r="AD2354" s="3">
        <f t="shared" si="468"/>
        <v>155841.91198320195</v>
      </c>
      <c r="AE2354" s="3">
        <v>13617.5</v>
      </c>
      <c r="AG2354" s="3">
        <f t="shared" si="469"/>
        <v>169459.41198320195</v>
      </c>
      <c r="AM2354">
        <v>8.5000000000000006E-2</v>
      </c>
      <c r="AN2354" s="3">
        <f t="shared" si="470"/>
        <v>169459.41198320195</v>
      </c>
      <c r="AO2354" s="3">
        <v>14404.050018572167</v>
      </c>
      <c r="AP2354" s="3">
        <v>29700</v>
      </c>
      <c r="AQ2354" s="3">
        <v>2524.5</v>
      </c>
      <c r="AR2354" s="3">
        <f t="shared" si="471"/>
        <v>216087.96200177411</v>
      </c>
      <c r="AS2354" s="24">
        <f t="shared" si="467"/>
        <v>199159.41198320195</v>
      </c>
      <c r="AT2354" t="s">
        <v>4805</v>
      </c>
      <c r="AU2354" t="s">
        <v>101</v>
      </c>
      <c r="AV2354" t="s">
        <v>101</v>
      </c>
      <c r="AW2354">
        <v>2046100</v>
      </c>
      <c r="BE2354">
        <v>1</v>
      </c>
    </row>
    <row r="2355" spans="3:57" x14ac:dyDescent="0.2">
      <c r="C2355" t="s">
        <v>4803</v>
      </c>
      <c r="E2355" t="s">
        <v>2310</v>
      </c>
      <c r="F2355" t="s">
        <v>2311</v>
      </c>
      <c r="G2355" t="s">
        <v>2312</v>
      </c>
      <c r="J2355" t="s">
        <v>4697</v>
      </c>
      <c r="L2355" t="s">
        <v>4783</v>
      </c>
      <c r="M2355" t="s">
        <v>3525</v>
      </c>
      <c r="N2355" t="s">
        <v>4668</v>
      </c>
      <c r="O2355" t="s">
        <v>98</v>
      </c>
      <c r="P2355" t="s">
        <v>4804</v>
      </c>
      <c r="Q2355">
        <v>28</v>
      </c>
      <c r="S2355" s="3">
        <v>147737.08333333334</v>
      </c>
      <c r="U2355" s="3">
        <v>19205.820833333335</v>
      </c>
      <c r="W2355" s="3">
        <v>3551.3741987179487</v>
      </c>
      <c r="X2355" s="3">
        <v>2051.9050925925926</v>
      </c>
      <c r="Y2355" s="22">
        <v>369.34291666666667</v>
      </c>
      <c r="Z2355" s="32">
        <v>75</v>
      </c>
      <c r="AB2355" s="3">
        <v>0</v>
      </c>
      <c r="AC2355" s="3">
        <v>4460.3751415326506</v>
      </c>
      <c r="AD2355" s="3">
        <f t="shared" si="468"/>
        <v>177450.90151617653</v>
      </c>
      <c r="AE2355" s="3">
        <v>13617.5</v>
      </c>
      <c r="AG2355" s="3">
        <f t="shared" si="469"/>
        <v>191068.40151617653</v>
      </c>
      <c r="AM2355">
        <v>8.5000000000000006E-2</v>
      </c>
      <c r="AN2355" s="3">
        <f t="shared" si="470"/>
        <v>191068.40151617653</v>
      </c>
      <c r="AO2355" s="3">
        <v>16240.814128875007</v>
      </c>
      <c r="AP2355" s="3">
        <v>29700</v>
      </c>
      <c r="AQ2355" s="3">
        <v>2524.5</v>
      </c>
      <c r="AR2355" s="3">
        <f t="shared" si="471"/>
        <v>239533.71564505153</v>
      </c>
      <c r="AS2355" s="24">
        <f t="shared" si="467"/>
        <v>220768.40151617653</v>
      </c>
      <c r="AT2355" t="s">
        <v>4805</v>
      </c>
      <c r="AU2355" t="s">
        <v>101</v>
      </c>
      <c r="AV2355" t="s">
        <v>101</v>
      </c>
      <c r="AW2355">
        <v>2046100</v>
      </c>
      <c r="BE2355">
        <v>1</v>
      </c>
    </row>
    <row r="2356" spans="3:57" x14ac:dyDescent="0.2">
      <c r="C2356" t="s">
        <v>4803</v>
      </c>
      <c r="E2356" t="s">
        <v>2313</v>
      </c>
      <c r="F2356" t="s">
        <v>2314</v>
      </c>
      <c r="G2356" t="s">
        <v>4929</v>
      </c>
      <c r="J2356" t="s">
        <v>4702</v>
      </c>
      <c r="L2356" t="s">
        <v>4783</v>
      </c>
      <c r="M2356" t="s">
        <v>3525</v>
      </c>
      <c r="N2356" t="s">
        <v>4668</v>
      </c>
      <c r="O2356" t="s">
        <v>98</v>
      </c>
      <c r="P2356" t="s">
        <v>4804</v>
      </c>
      <c r="Q2356">
        <v>28</v>
      </c>
      <c r="S2356" s="3">
        <v>116381.91666666667</v>
      </c>
      <c r="U2356" s="3">
        <v>15129.649166666668</v>
      </c>
      <c r="W2356" s="3">
        <v>2797.6442307692309</v>
      </c>
      <c r="X2356" s="3">
        <v>1616.4166666666667</v>
      </c>
      <c r="Y2356" s="22">
        <v>290.95499999999998</v>
      </c>
      <c r="Z2356" s="32">
        <v>75</v>
      </c>
      <c r="AB2356" s="3">
        <v>0</v>
      </c>
      <c r="AC2356" s="3">
        <v>4460.3751415326506</v>
      </c>
      <c r="AD2356" s="3">
        <f t="shared" si="468"/>
        <v>140751.95687230185</v>
      </c>
      <c r="AE2356" s="3">
        <v>13617.5</v>
      </c>
      <c r="AG2356" s="3">
        <f t="shared" si="469"/>
        <v>154369.45687230185</v>
      </c>
      <c r="AM2356">
        <v>8.5000000000000006E-2</v>
      </c>
      <c r="AN2356" s="3">
        <f t="shared" si="470"/>
        <v>154369.45687230185</v>
      </c>
      <c r="AO2356" s="3">
        <v>13121.403834145658</v>
      </c>
      <c r="AP2356" s="3">
        <v>29700</v>
      </c>
      <c r="AQ2356" s="3">
        <v>2524.5</v>
      </c>
      <c r="AR2356" s="3">
        <f t="shared" si="471"/>
        <v>199715.36070644751</v>
      </c>
      <c r="AS2356" s="24">
        <f t="shared" si="467"/>
        <v>184069.45687230185</v>
      </c>
      <c r="AT2356" t="s">
        <v>4805</v>
      </c>
      <c r="AU2356" t="s">
        <v>101</v>
      </c>
      <c r="AV2356" t="s">
        <v>101</v>
      </c>
      <c r="AW2356">
        <v>2046100</v>
      </c>
      <c r="BE2356">
        <v>1</v>
      </c>
    </row>
    <row r="2357" spans="3:57" x14ac:dyDescent="0.2">
      <c r="C2357" t="s">
        <v>4803</v>
      </c>
      <c r="E2357" t="s">
        <v>2316</v>
      </c>
      <c r="F2357" t="s">
        <v>2317</v>
      </c>
      <c r="G2357" t="s">
        <v>2318</v>
      </c>
      <c r="J2357" t="s">
        <v>151</v>
      </c>
      <c r="L2357" t="s">
        <v>4783</v>
      </c>
      <c r="M2357" t="s">
        <v>3525</v>
      </c>
      <c r="N2357" t="s">
        <v>4668</v>
      </c>
      <c r="O2357" t="s">
        <v>98</v>
      </c>
      <c r="P2357" t="s">
        <v>4804</v>
      </c>
      <c r="Q2357">
        <v>28</v>
      </c>
      <c r="S2357" s="3">
        <v>261977.00000000003</v>
      </c>
      <c r="U2357" s="3">
        <v>34057.01</v>
      </c>
      <c r="W2357" s="3">
        <v>6297.5240384615381</v>
      </c>
      <c r="X2357" s="3">
        <v>3638.5694444444448</v>
      </c>
      <c r="Y2357" s="22">
        <v>654.9425</v>
      </c>
      <c r="Z2357" s="32">
        <v>75</v>
      </c>
      <c r="AB2357" s="3">
        <v>0</v>
      </c>
      <c r="AC2357" s="3">
        <v>4460.3751415326506</v>
      </c>
      <c r="AD2357" s="3">
        <f t="shared" si="468"/>
        <v>311160.42112443864</v>
      </c>
      <c r="AE2357" s="3">
        <v>13617.5</v>
      </c>
      <c r="AG2357" s="3">
        <f t="shared" si="469"/>
        <v>324777.92112443864</v>
      </c>
      <c r="AM2357">
        <v>8.5000000000000006E-2</v>
      </c>
      <c r="AN2357" s="3">
        <f t="shared" si="470"/>
        <v>324777.92112443864</v>
      </c>
      <c r="AO2357" s="3">
        <v>27606.123295577287</v>
      </c>
      <c r="AP2357" s="3">
        <v>29700</v>
      </c>
      <c r="AQ2357" s="3">
        <v>2524.5</v>
      </c>
      <c r="AR2357" s="3">
        <f t="shared" si="471"/>
        <v>384608.54442001594</v>
      </c>
      <c r="AS2357" s="24">
        <f t="shared" si="467"/>
        <v>354477.92112443864</v>
      </c>
      <c r="AT2357" t="s">
        <v>134</v>
      </c>
      <c r="AU2357" t="s">
        <v>134</v>
      </c>
      <c r="AV2357" t="s">
        <v>135</v>
      </c>
      <c r="AW2357">
        <v>37214</v>
      </c>
      <c r="BE2357">
        <v>1</v>
      </c>
    </row>
    <row r="2358" spans="3:57" x14ac:dyDescent="0.2">
      <c r="C2358" t="s">
        <v>4803</v>
      </c>
      <c r="E2358" t="s">
        <v>2319</v>
      </c>
      <c r="F2358" t="s">
        <v>2320</v>
      </c>
      <c r="G2358" t="s">
        <v>2321</v>
      </c>
      <c r="J2358" t="s">
        <v>4678</v>
      </c>
      <c r="L2358" t="s">
        <v>4691</v>
      </c>
      <c r="M2358" t="s">
        <v>4444</v>
      </c>
      <c r="N2358" t="s">
        <v>4911</v>
      </c>
      <c r="O2358" t="s">
        <v>98</v>
      </c>
      <c r="P2358" t="s">
        <v>4804</v>
      </c>
      <c r="Q2358">
        <v>28</v>
      </c>
      <c r="S2358" s="3">
        <v>51498.666666666664</v>
      </c>
      <c r="W2358" s="3">
        <v>1010.0961538461538</v>
      </c>
      <c r="X2358" s="3">
        <v>583.6111111111112</v>
      </c>
      <c r="Y2358" s="22">
        <v>105.05</v>
      </c>
      <c r="Z2358" s="32">
        <v>75</v>
      </c>
      <c r="AB2358" s="3">
        <v>0</v>
      </c>
      <c r="AC2358" s="3">
        <v>4460.3751415326506</v>
      </c>
      <c r="AD2358" s="3">
        <f t="shared" si="468"/>
        <v>57732.799073156581</v>
      </c>
      <c r="AE2358" s="3">
        <v>7046.666666666667</v>
      </c>
      <c r="AG2358" s="3">
        <f t="shared" si="469"/>
        <v>64779.465739823245</v>
      </c>
      <c r="AJ2358" s="3">
        <v>7875.5933865769939</v>
      </c>
      <c r="AK2358" t="s">
        <v>433</v>
      </c>
      <c r="AL2358" t="s">
        <v>434</v>
      </c>
      <c r="AM2358">
        <v>0.1</v>
      </c>
      <c r="AN2358" s="3">
        <f t="shared" si="470"/>
        <v>72655.059126400243</v>
      </c>
      <c r="AO2358" s="3">
        <v>7265.5059126400247</v>
      </c>
      <c r="AP2358" s="3">
        <v>29700</v>
      </c>
      <c r="AQ2358" s="3">
        <v>0</v>
      </c>
      <c r="AR2358" s="3">
        <f t="shared" si="471"/>
        <v>109620.56503904027</v>
      </c>
      <c r="AS2358" s="24">
        <f t="shared" si="467"/>
        <v>102355.05912640024</v>
      </c>
      <c r="AT2358" t="s">
        <v>1837</v>
      </c>
      <c r="AU2358" t="s">
        <v>1837</v>
      </c>
      <c r="AV2358" t="s">
        <v>1838</v>
      </c>
      <c r="AW2358" t="s">
        <v>1837</v>
      </c>
      <c r="BE2358">
        <v>1</v>
      </c>
    </row>
    <row r="2359" spans="3:57" x14ac:dyDescent="0.2">
      <c r="C2359" t="s">
        <v>4803</v>
      </c>
      <c r="E2359" t="s">
        <v>2322</v>
      </c>
      <c r="F2359" t="s">
        <v>2323</v>
      </c>
      <c r="G2359" t="s">
        <v>2324</v>
      </c>
      <c r="J2359" t="s">
        <v>4702</v>
      </c>
      <c r="L2359" t="s">
        <v>4691</v>
      </c>
      <c r="M2359" t="s">
        <v>4444</v>
      </c>
      <c r="N2359" t="s">
        <v>4911</v>
      </c>
      <c r="O2359" t="s">
        <v>98</v>
      </c>
      <c r="P2359" t="s">
        <v>4804</v>
      </c>
      <c r="Q2359">
        <v>28</v>
      </c>
      <c r="S2359" s="3">
        <v>71380</v>
      </c>
      <c r="W2359" s="3">
        <v>1715.8653846153845</v>
      </c>
      <c r="X2359" s="3">
        <v>991.38888888888891</v>
      </c>
      <c r="Y2359" s="22">
        <v>178.45000000000002</v>
      </c>
      <c r="Z2359" s="32">
        <v>75</v>
      </c>
      <c r="AB2359" s="3">
        <v>0</v>
      </c>
      <c r="AC2359" s="3">
        <v>4460.3751415326506</v>
      </c>
      <c r="AD2359" s="3">
        <f t="shared" si="468"/>
        <v>78801.079415036933</v>
      </c>
      <c r="AE2359" s="3">
        <v>7046.666666666667</v>
      </c>
      <c r="AG2359" s="3">
        <f t="shared" si="469"/>
        <v>85847.746081703604</v>
      </c>
      <c r="AM2359">
        <v>0.1</v>
      </c>
      <c r="AN2359" s="3">
        <f t="shared" si="470"/>
        <v>85847.746081703604</v>
      </c>
      <c r="AO2359" s="3">
        <v>8584.7746081703608</v>
      </c>
      <c r="AP2359" s="3">
        <v>29700</v>
      </c>
      <c r="AQ2359" s="3">
        <v>0</v>
      </c>
      <c r="AR2359" s="3">
        <f t="shared" si="471"/>
        <v>124132.52068987397</v>
      </c>
      <c r="AS2359" s="24">
        <f t="shared" si="467"/>
        <v>115547.7460817036</v>
      </c>
      <c r="AT2359" t="s">
        <v>1837</v>
      </c>
      <c r="AU2359" t="s">
        <v>1837</v>
      </c>
      <c r="AV2359" t="s">
        <v>1838</v>
      </c>
      <c r="AW2359" t="s">
        <v>1837</v>
      </c>
      <c r="BE2359">
        <v>1</v>
      </c>
    </row>
    <row r="2360" spans="3:57" x14ac:dyDescent="0.2">
      <c r="C2360" t="s">
        <v>4803</v>
      </c>
      <c r="E2360" t="s">
        <v>2325</v>
      </c>
      <c r="F2360" t="s">
        <v>2326</v>
      </c>
      <c r="G2360" t="s">
        <v>2327</v>
      </c>
      <c r="J2360" t="s">
        <v>4678</v>
      </c>
      <c r="L2360" t="s">
        <v>4691</v>
      </c>
      <c r="M2360" t="s">
        <v>4444</v>
      </c>
      <c r="N2360" t="s">
        <v>4911</v>
      </c>
      <c r="O2360" t="s">
        <v>98</v>
      </c>
      <c r="P2360" t="s">
        <v>4804</v>
      </c>
      <c r="Q2360">
        <v>28</v>
      </c>
      <c r="S2360" s="3">
        <v>60188.583333333336</v>
      </c>
      <c r="W2360" s="3">
        <v>1010.0961538461538</v>
      </c>
      <c r="X2360" s="3">
        <v>583.6111111111112</v>
      </c>
      <c r="Y2360" s="22">
        <v>105.05</v>
      </c>
      <c r="Z2360" s="32">
        <v>75</v>
      </c>
      <c r="AB2360" s="3">
        <v>0</v>
      </c>
      <c r="AC2360" s="3">
        <v>4460.3751415326506</v>
      </c>
      <c r="AD2360" s="3">
        <f t="shared" si="468"/>
        <v>66422.715739823252</v>
      </c>
      <c r="AE2360" s="3">
        <v>7046.666666666667</v>
      </c>
      <c r="AG2360" s="3">
        <f t="shared" si="469"/>
        <v>73469.382406489924</v>
      </c>
      <c r="AJ2360" s="3">
        <v>7875.5933865769939</v>
      </c>
      <c r="AK2360" t="s">
        <v>433</v>
      </c>
      <c r="AL2360" t="s">
        <v>434</v>
      </c>
      <c r="AM2360">
        <v>0.1</v>
      </c>
      <c r="AN2360" s="3">
        <f t="shared" si="470"/>
        <v>81344.975793066915</v>
      </c>
      <c r="AO2360" s="3">
        <v>8134.4975793066915</v>
      </c>
      <c r="AP2360" s="3">
        <v>29700</v>
      </c>
      <c r="AQ2360" s="3">
        <v>0</v>
      </c>
      <c r="AR2360" s="3">
        <f t="shared" si="471"/>
        <v>119179.47337237361</v>
      </c>
      <c r="AS2360" s="24">
        <f t="shared" si="467"/>
        <v>111044.97579306691</v>
      </c>
      <c r="AT2360" t="s">
        <v>1837</v>
      </c>
      <c r="AU2360" t="s">
        <v>1837</v>
      </c>
      <c r="AV2360" t="s">
        <v>1838</v>
      </c>
      <c r="AW2360" t="s">
        <v>1837</v>
      </c>
      <c r="BE2360">
        <v>1</v>
      </c>
    </row>
    <row r="2361" spans="3:57" x14ac:dyDescent="0.2">
      <c r="C2361" t="s">
        <v>4803</v>
      </c>
      <c r="E2361" t="s">
        <v>2328</v>
      </c>
      <c r="F2361" t="s">
        <v>2329</v>
      </c>
      <c r="G2361" t="s">
        <v>2330</v>
      </c>
      <c r="J2361" t="s">
        <v>4702</v>
      </c>
      <c r="L2361" t="s">
        <v>4691</v>
      </c>
      <c r="M2361" t="s">
        <v>4444</v>
      </c>
      <c r="N2361" t="s">
        <v>4668</v>
      </c>
      <c r="O2361" t="s">
        <v>98</v>
      </c>
      <c r="P2361" t="s">
        <v>4804</v>
      </c>
      <c r="Q2361">
        <v>28</v>
      </c>
      <c r="S2361" s="3">
        <v>53144.416666666664</v>
      </c>
      <c r="W2361" s="3">
        <v>1277.5120192307693</v>
      </c>
      <c r="X2361" s="3">
        <v>738.11805555555554</v>
      </c>
      <c r="Y2361" s="22">
        <v>132.86125000000001</v>
      </c>
      <c r="Z2361" s="32">
        <v>75</v>
      </c>
      <c r="AB2361" s="3">
        <v>0</v>
      </c>
      <c r="AC2361" s="3">
        <v>4460.3751415326506</v>
      </c>
      <c r="AD2361" s="3">
        <f t="shared" si="468"/>
        <v>59828.283132985634</v>
      </c>
      <c r="AE2361" s="3">
        <v>7046.666666666667</v>
      </c>
      <c r="AG2361" s="3">
        <f t="shared" si="469"/>
        <v>66874.949799652299</v>
      </c>
      <c r="AM2361">
        <v>0.1</v>
      </c>
      <c r="AN2361" s="3">
        <f t="shared" si="470"/>
        <v>66874.949799652299</v>
      </c>
      <c r="AO2361" s="3">
        <v>6687.4949799652304</v>
      </c>
      <c r="AP2361" s="3">
        <v>29700</v>
      </c>
      <c r="AQ2361" s="3">
        <v>2970</v>
      </c>
      <c r="AR2361" s="3">
        <f t="shared" si="471"/>
        <v>106232.44477961752</v>
      </c>
      <c r="AS2361" s="24">
        <f t="shared" si="467"/>
        <v>96574.949799652299</v>
      </c>
      <c r="AT2361" t="s">
        <v>1837</v>
      </c>
      <c r="AU2361" t="s">
        <v>1837</v>
      </c>
      <c r="AV2361" t="s">
        <v>1838</v>
      </c>
      <c r="AW2361" t="s">
        <v>1837</v>
      </c>
      <c r="BE2361">
        <v>1</v>
      </c>
    </row>
    <row r="2362" spans="3:57" x14ac:dyDescent="0.2">
      <c r="C2362" t="s">
        <v>4803</v>
      </c>
      <c r="E2362" t="s">
        <v>2331</v>
      </c>
      <c r="F2362" t="s">
        <v>2332</v>
      </c>
      <c r="G2362" t="s">
        <v>2333</v>
      </c>
      <c r="J2362" t="s">
        <v>4702</v>
      </c>
      <c r="L2362" t="s">
        <v>4691</v>
      </c>
      <c r="M2362" t="s">
        <v>4444</v>
      </c>
      <c r="N2362" t="s">
        <v>4911</v>
      </c>
      <c r="O2362" t="s">
        <v>98</v>
      </c>
      <c r="P2362" t="s">
        <v>4804</v>
      </c>
      <c r="Q2362">
        <v>28</v>
      </c>
      <c r="S2362" s="3">
        <v>46320.75</v>
      </c>
      <c r="W2362" s="3">
        <v>1113.4815705128206</v>
      </c>
      <c r="X2362" s="3">
        <v>643.34490740740739</v>
      </c>
      <c r="Y2362" s="22">
        <v>115.80208333333334</v>
      </c>
      <c r="Z2362" s="32">
        <v>75</v>
      </c>
      <c r="AB2362" s="3">
        <v>0</v>
      </c>
      <c r="AC2362" s="3">
        <v>4460.3751415326506</v>
      </c>
      <c r="AD2362" s="3">
        <f t="shared" si="468"/>
        <v>52728.753702786213</v>
      </c>
      <c r="AE2362" s="3">
        <v>7046.666666666667</v>
      </c>
      <c r="AG2362" s="3">
        <f t="shared" si="469"/>
        <v>59775.420369452877</v>
      </c>
      <c r="AJ2362" s="3">
        <v>7875.5933865769939</v>
      </c>
      <c r="AK2362" t="s">
        <v>433</v>
      </c>
      <c r="AL2362" t="s">
        <v>434</v>
      </c>
      <c r="AM2362">
        <v>0.1</v>
      </c>
      <c r="AN2362" s="3">
        <f t="shared" si="470"/>
        <v>67651.013756029875</v>
      </c>
      <c r="AO2362" s="3">
        <v>6765.1013756029879</v>
      </c>
      <c r="AP2362" s="3">
        <v>29700</v>
      </c>
      <c r="AQ2362" s="3">
        <v>0</v>
      </c>
      <c r="AR2362" s="3">
        <f t="shared" si="471"/>
        <v>104116.11513163286</v>
      </c>
      <c r="AS2362" s="24">
        <f t="shared" si="467"/>
        <v>97351.013756029875</v>
      </c>
      <c r="AT2362" t="s">
        <v>1837</v>
      </c>
      <c r="AU2362" t="s">
        <v>1837</v>
      </c>
      <c r="AV2362" t="s">
        <v>1838</v>
      </c>
      <c r="AW2362" t="s">
        <v>1837</v>
      </c>
      <c r="BE2362">
        <v>1</v>
      </c>
    </row>
    <row r="2363" spans="3:57" x14ac:dyDescent="0.2">
      <c r="C2363" t="s">
        <v>4803</v>
      </c>
      <c r="E2363" t="s">
        <v>2334</v>
      </c>
      <c r="F2363" t="s">
        <v>2335</v>
      </c>
      <c r="G2363" t="s">
        <v>2336</v>
      </c>
      <c r="J2363" t="s">
        <v>4702</v>
      </c>
      <c r="L2363" t="s">
        <v>4691</v>
      </c>
      <c r="M2363" t="s">
        <v>4444</v>
      </c>
      <c r="N2363" t="s">
        <v>4911</v>
      </c>
      <c r="O2363" t="s">
        <v>98</v>
      </c>
      <c r="P2363" t="s">
        <v>4804</v>
      </c>
      <c r="Q2363">
        <v>28</v>
      </c>
      <c r="S2363" s="3">
        <v>76200.25</v>
      </c>
      <c r="W2363" s="3">
        <v>1831.7387820512822</v>
      </c>
      <c r="X2363" s="3">
        <v>1058.3379629629628</v>
      </c>
      <c r="Y2363" s="22">
        <v>190.50083333333333</v>
      </c>
      <c r="Z2363" s="32">
        <v>75</v>
      </c>
      <c r="AB2363" s="3">
        <v>0</v>
      </c>
      <c r="AC2363" s="3">
        <v>4460.3751415326506</v>
      </c>
      <c r="AD2363" s="3">
        <f t="shared" si="468"/>
        <v>83816.202719880239</v>
      </c>
      <c r="AE2363" s="3">
        <v>7046.666666666667</v>
      </c>
      <c r="AG2363" s="3">
        <f t="shared" si="469"/>
        <v>90862.86938654691</v>
      </c>
      <c r="AJ2363" s="3">
        <v>7875.5933865769939</v>
      </c>
      <c r="AK2363" t="s">
        <v>433</v>
      </c>
      <c r="AL2363" t="s">
        <v>434</v>
      </c>
      <c r="AM2363">
        <v>0.1</v>
      </c>
      <c r="AN2363" s="3">
        <f t="shared" si="470"/>
        <v>98738.462773123902</v>
      </c>
      <c r="AO2363" s="3">
        <v>9873.8462773123902</v>
      </c>
      <c r="AP2363" s="3">
        <v>29700</v>
      </c>
      <c r="AQ2363" s="3">
        <v>0</v>
      </c>
      <c r="AR2363" s="3">
        <f t="shared" si="471"/>
        <v>138312.30905043631</v>
      </c>
      <c r="AS2363" s="24">
        <f t="shared" si="467"/>
        <v>128438.4627731239</v>
      </c>
      <c r="AT2363" t="s">
        <v>1837</v>
      </c>
      <c r="AU2363" t="s">
        <v>1837</v>
      </c>
      <c r="AV2363" t="s">
        <v>1838</v>
      </c>
      <c r="AW2363" t="s">
        <v>1837</v>
      </c>
      <c r="BE2363">
        <v>1</v>
      </c>
    </row>
    <row r="2364" spans="3:57" x14ac:dyDescent="0.2">
      <c r="C2364" t="s">
        <v>4803</v>
      </c>
      <c r="E2364" t="s">
        <v>2337</v>
      </c>
      <c r="F2364" t="s">
        <v>2338</v>
      </c>
      <c r="G2364" t="s">
        <v>2339</v>
      </c>
      <c r="J2364" t="s">
        <v>4702</v>
      </c>
      <c r="L2364" t="s">
        <v>4691</v>
      </c>
      <c r="M2364" t="s">
        <v>4444</v>
      </c>
      <c r="N2364" t="s">
        <v>4911</v>
      </c>
      <c r="O2364" t="s">
        <v>98</v>
      </c>
      <c r="P2364" t="s">
        <v>4804</v>
      </c>
      <c r="Q2364">
        <v>28</v>
      </c>
      <c r="S2364" s="3">
        <v>47961.416666666664</v>
      </c>
      <c r="W2364" s="3">
        <v>1043.3653846153845</v>
      </c>
      <c r="X2364" s="3">
        <v>602.83333333333337</v>
      </c>
      <c r="Y2364" s="22">
        <v>108.51</v>
      </c>
      <c r="Z2364" s="32">
        <v>75</v>
      </c>
      <c r="AB2364" s="3">
        <v>0</v>
      </c>
      <c r="AC2364" s="3">
        <v>4460.3751415326506</v>
      </c>
      <c r="AD2364" s="3">
        <f t="shared" si="468"/>
        <v>54251.500526148033</v>
      </c>
      <c r="AE2364" s="3">
        <v>7046.666666666667</v>
      </c>
      <c r="AG2364" s="3">
        <f t="shared" si="469"/>
        <v>61298.167192814697</v>
      </c>
      <c r="AJ2364" s="3">
        <v>7875.5933865769939</v>
      </c>
      <c r="AK2364" t="s">
        <v>433</v>
      </c>
      <c r="AL2364" t="s">
        <v>434</v>
      </c>
      <c r="AM2364">
        <v>0.1</v>
      </c>
      <c r="AN2364" s="3">
        <f t="shared" si="470"/>
        <v>69173.760579391688</v>
      </c>
      <c r="AO2364" s="3">
        <v>6917.3760579391692</v>
      </c>
      <c r="AP2364" s="3">
        <v>29700</v>
      </c>
      <c r="AQ2364" s="3">
        <v>0</v>
      </c>
      <c r="AR2364" s="3">
        <f t="shared" si="471"/>
        <v>105791.13663733086</v>
      </c>
      <c r="AS2364" s="24">
        <f t="shared" si="467"/>
        <v>98873.760579391688</v>
      </c>
      <c r="AT2364" t="s">
        <v>1837</v>
      </c>
      <c r="AU2364" t="s">
        <v>1837</v>
      </c>
      <c r="AV2364" t="s">
        <v>1838</v>
      </c>
      <c r="AW2364" t="s">
        <v>1837</v>
      </c>
      <c r="BE2364">
        <v>1</v>
      </c>
    </row>
    <row r="2365" spans="3:57" x14ac:dyDescent="0.2">
      <c r="C2365" t="s">
        <v>4803</v>
      </c>
      <c r="E2365" t="s">
        <v>2340</v>
      </c>
      <c r="F2365" t="s">
        <v>2341</v>
      </c>
      <c r="G2365" t="s">
        <v>2342</v>
      </c>
      <c r="J2365" t="s">
        <v>4678</v>
      </c>
      <c r="L2365" t="s">
        <v>4691</v>
      </c>
      <c r="M2365" t="s">
        <v>4444</v>
      </c>
      <c r="N2365" t="s">
        <v>4911</v>
      </c>
      <c r="O2365" t="s">
        <v>98</v>
      </c>
      <c r="P2365" t="s">
        <v>4804</v>
      </c>
      <c r="Q2365">
        <v>28</v>
      </c>
      <c r="S2365" s="3">
        <v>120520.16666666667</v>
      </c>
      <c r="W2365" s="3">
        <v>2897.1193910256411</v>
      </c>
      <c r="X2365" s="3">
        <v>1673.8912037037039</v>
      </c>
      <c r="Y2365" s="22">
        <v>301.30041666666671</v>
      </c>
      <c r="Z2365" s="32">
        <v>75</v>
      </c>
      <c r="AB2365" s="3">
        <v>0</v>
      </c>
      <c r="AC2365" s="3">
        <v>4460.3751415326506</v>
      </c>
      <c r="AD2365" s="3">
        <f t="shared" si="468"/>
        <v>129927.85281959534</v>
      </c>
      <c r="AE2365" s="3">
        <v>7046.666666666667</v>
      </c>
      <c r="AG2365" s="3">
        <f t="shared" si="469"/>
        <v>136974.519486262</v>
      </c>
      <c r="AJ2365" s="3">
        <v>7875.5933865769939</v>
      </c>
      <c r="AK2365" t="s">
        <v>433</v>
      </c>
      <c r="AL2365" t="s">
        <v>434</v>
      </c>
      <c r="AM2365">
        <v>0.1</v>
      </c>
      <c r="AN2365" s="3">
        <f t="shared" si="470"/>
        <v>144850.112872839</v>
      </c>
      <c r="AO2365" s="3">
        <v>14485.011287283902</v>
      </c>
      <c r="AP2365" s="3">
        <v>29700</v>
      </c>
      <c r="AQ2365" s="3">
        <v>0</v>
      </c>
      <c r="AR2365" s="3">
        <f t="shared" si="471"/>
        <v>189035.12416012291</v>
      </c>
      <c r="AS2365" s="24">
        <f t="shared" si="467"/>
        <v>174550.112872839</v>
      </c>
      <c r="AT2365" t="s">
        <v>1837</v>
      </c>
      <c r="AU2365" t="s">
        <v>1837</v>
      </c>
      <c r="AV2365" t="s">
        <v>1838</v>
      </c>
      <c r="AW2365" t="s">
        <v>1837</v>
      </c>
      <c r="BE2365">
        <v>1</v>
      </c>
    </row>
    <row r="2366" spans="3:57" x14ac:dyDescent="0.2">
      <c r="C2366" t="s">
        <v>4803</v>
      </c>
      <c r="E2366" t="s">
        <v>2343</v>
      </c>
      <c r="F2366" t="s">
        <v>2344</v>
      </c>
      <c r="G2366" t="s">
        <v>2345</v>
      </c>
      <c r="J2366" t="s">
        <v>4702</v>
      </c>
      <c r="L2366" t="s">
        <v>4691</v>
      </c>
      <c r="M2366" t="s">
        <v>4444</v>
      </c>
      <c r="N2366" t="s">
        <v>4668</v>
      </c>
      <c r="O2366" t="s">
        <v>98</v>
      </c>
      <c r="P2366" t="s">
        <v>4804</v>
      </c>
      <c r="Q2366">
        <v>28</v>
      </c>
      <c r="S2366" s="3">
        <v>80670.083333333328</v>
      </c>
      <c r="W2366" s="3">
        <v>1939.186698717949</v>
      </c>
      <c r="X2366" s="3">
        <v>1120.4189814814815</v>
      </c>
      <c r="Y2366" s="22">
        <v>201.67541666666668</v>
      </c>
      <c r="Z2366" s="32">
        <v>75</v>
      </c>
      <c r="AB2366" s="3">
        <v>0</v>
      </c>
      <c r="AC2366" s="3">
        <v>4460.3751415326506</v>
      </c>
      <c r="AD2366" s="3">
        <f t="shared" si="468"/>
        <v>88466.739571732076</v>
      </c>
      <c r="AE2366" s="3">
        <v>7046.666666666667</v>
      </c>
      <c r="AG2366" s="3">
        <f t="shared" si="469"/>
        <v>95513.406238398748</v>
      </c>
      <c r="AJ2366" s="3">
        <v>7875.5933865769939</v>
      </c>
      <c r="AK2366" t="s">
        <v>433</v>
      </c>
      <c r="AL2366" t="s">
        <v>434</v>
      </c>
      <c r="AM2366">
        <v>0.1</v>
      </c>
      <c r="AN2366" s="3">
        <f t="shared" si="470"/>
        <v>103388.99962497574</v>
      </c>
      <c r="AO2366" s="3">
        <v>10338.899962497575</v>
      </c>
      <c r="AP2366" s="3">
        <v>29700</v>
      </c>
      <c r="AQ2366" s="3">
        <v>2970</v>
      </c>
      <c r="AR2366" s="3">
        <f t="shared" si="471"/>
        <v>146397.89958747331</v>
      </c>
      <c r="AS2366" s="24">
        <f t="shared" si="467"/>
        <v>133088.99962497572</v>
      </c>
      <c r="AT2366" t="s">
        <v>1837</v>
      </c>
      <c r="AU2366" t="s">
        <v>1837</v>
      </c>
      <c r="AV2366" t="s">
        <v>1838</v>
      </c>
      <c r="AW2366" t="s">
        <v>1837</v>
      </c>
      <c r="BE2366">
        <v>1</v>
      </c>
    </row>
    <row r="2367" spans="3:57" x14ac:dyDescent="0.2">
      <c r="C2367" t="s">
        <v>4803</v>
      </c>
      <c r="E2367" t="s">
        <v>2346</v>
      </c>
      <c r="F2367" t="s">
        <v>2347</v>
      </c>
      <c r="G2367" t="s">
        <v>2348</v>
      </c>
      <c r="J2367" t="s">
        <v>4702</v>
      </c>
      <c r="L2367" t="s">
        <v>4691</v>
      </c>
      <c r="M2367" t="s">
        <v>4444</v>
      </c>
      <c r="N2367" t="s">
        <v>4807</v>
      </c>
      <c r="O2367" t="s">
        <v>98</v>
      </c>
      <c r="P2367" t="s">
        <v>4804</v>
      </c>
      <c r="Q2367">
        <v>28</v>
      </c>
      <c r="S2367" s="3">
        <v>53158.833333333336</v>
      </c>
      <c r="W2367" s="3">
        <v>1277.8565705128206</v>
      </c>
      <c r="X2367" s="3">
        <v>738.31712962962968</v>
      </c>
      <c r="Y2367" s="22">
        <v>132.89708333333334</v>
      </c>
      <c r="Z2367" s="32">
        <v>75</v>
      </c>
      <c r="AB2367" s="3">
        <v>0</v>
      </c>
      <c r="AC2367" s="3">
        <v>4460.3751415326506</v>
      </c>
      <c r="AD2367" s="3">
        <f t="shared" si="468"/>
        <v>59843.279258341769</v>
      </c>
      <c r="AE2367" s="3">
        <v>7046.666666666667</v>
      </c>
      <c r="AG2367" s="3">
        <f t="shared" si="469"/>
        <v>66889.945925008433</v>
      </c>
      <c r="AM2367">
        <v>0.1</v>
      </c>
      <c r="AN2367" s="3">
        <f t="shared" si="470"/>
        <v>66889.945925008433</v>
      </c>
      <c r="AO2367" s="3">
        <v>6688.9945925008433</v>
      </c>
      <c r="AP2367" s="3">
        <v>29700</v>
      </c>
      <c r="AQ2367" s="3">
        <v>2970</v>
      </c>
      <c r="AR2367" s="3">
        <f t="shared" si="471"/>
        <v>106248.94051750927</v>
      </c>
      <c r="AS2367" s="24">
        <f t="shared" si="467"/>
        <v>96589.945925008433</v>
      </c>
      <c r="AT2367" t="s">
        <v>1837</v>
      </c>
      <c r="AU2367" t="s">
        <v>1837</v>
      </c>
      <c r="AV2367" t="s">
        <v>1838</v>
      </c>
      <c r="AW2367" t="s">
        <v>1837</v>
      </c>
      <c r="BE2367">
        <v>1</v>
      </c>
    </row>
    <row r="2368" spans="3:57" x14ac:dyDescent="0.2">
      <c r="C2368" t="s">
        <v>4803</v>
      </c>
      <c r="E2368" t="s">
        <v>2349</v>
      </c>
      <c r="F2368" t="s">
        <v>2350</v>
      </c>
      <c r="G2368" t="s">
        <v>2351</v>
      </c>
      <c r="J2368" t="s">
        <v>4702</v>
      </c>
      <c r="L2368" t="s">
        <v>4691</v>
      </c>
      <c r="M2368" t="s">
        <v>4444</v>
      </c>
      <c r="N2368" t="s">
        <v>4911</v>
      </c>
      <c r="O2368" t="s">
        <v>98</v>
      </c>
      <c r="P2368" t="s">
        <v>4804</v>
      </c>
      <c r="Q2368">
        <v>28</v>
      </c>
      <c r="S2368" s="3">
        <v>43557.25</v>
      </c>
      <c r="W2368" s="3">
        <v>1010.0961538461538</v>
      </c>
      <c r="X2368" s="3">
        <v>583.6111111111112</v>
      </c>
      <c r="Y2368" s="22">
        <v>105.05</v>
      </c>
      <c r="Z2368" s="32">
        <v>75</v>
      </c>
      <c r="AB2368" s="3">
        <v>0</v>
      </c>
      <c r="AC2368" s="3">
        <v>4460.3751415326506</v>
      </c>
      <c r="AD2368" s="3">
        <f t="shared" si="468"/>
        <v>49791.382406489916</v>
      </c>
      <c r="AE2368" s="3">
        <v>7046.666666666667</v>
      </c>
      <c r="AG2368" s="3">
        <f t="shared" si="469"/>
        <v>56838.049073156581</v>
      </c>
      <c r="AM2368">
        <v>0.1</v>
      </c>
      <c r="AN2368" s="3">
        <f t="shared" si="470"/>
        <v>56838.049073156581</v>
      </c>
      <c r="AO2368" s="3">
        <v>5683.8049073156581</v>
      </c>
      <c r="AP2368" s="3">
        <v>29700</v>
      </c>
      <c r="AQ2368" s="3">
        <v>0</v>
      </c>
      <c r="AR2368" s="3">
        <f t="shared" si="471"/>
        <v>92221.853980472239</v>
      </c>
      <c r="AS2368" s="24">
        <f t="shared" si="467"/>
        <v>86538.049073156581</v>
      </c>
      <c r="AT2368" t="s">
        <v>1837</v>
      </c>
      <c r="AU2368" t="s">
        <v>1837</v>
      </c>
      <c r="AV2368" t="s">
        <v>1838</v>
      </c>
      <c r="AW2368" t="s">
        <v>1837</v>
      </c>
      <c r="BE2368">
        <v>1</v>
      </c>
    </row>
    <row r="2369" spans="3:66" x14ac:dyDescent="0.2">
      <c r="C2369" t="s">
        <v>4803</v>
      </c>
      <c r="E2369" t="s">
        <v>2352</v>
      </c>
      <c r="F2369" t="s">
        <v>2353</v>
      </c>
      <c r="G2369" t="s">
        <v>2354</v>
      </c>
      <c r="J2369" t="s">
        <v>4702</v>
      </c>
      <c r="L2369" t="s">
        <v>4691</v>
      </c>
      <c r="M2369" t="s">
        <v>4444</v>
      </c>
      <c r="N2369" t="s">
        <v>4911</v>
      </c>
      <c r="O2369" t="s">
        <v>98</v>
      </c>
      <c r="P2369" t="s">
        <v>4804</v>
      </c>
      <c r="Q2369">
        <v>28</v>
      </c>
      <c r="S2369" s="3">
        <v>65874.25</v>
      </c>
      <c r="W2369" s="3">
        <v>1583.5176282051282</v>
      </c>
      <c r="X2369" s="3">
        <v>914.92129629629619</v>
      </c>
      <c r="Y2369" s="22">
        <v>164.68583333333333</v>
      </c>
      <c r="Z2369" s="32">
        <v>75</v>
      </c>
      <c r="AB2369" s="3">
        <v>0</v>
      </c>
      <c r="AC2369" s="3">
        <v>4460.3751415326506</v>
      </c>
      <c r="AD2369" s="3">
        <f t="shared" si="468"/>
        <v>73072.749899367409</v>
      </c>
      <c r="AE2369" s="3">
        <v>7046.666666666667</v>
      </c>
      <c r="AG2369" s="3">
        <f t="shared" si="469"/>
        <v>80119.41656603408</v>
      </c>
      <c r="AM2369">
        <v>0.1</v>
      </c>
      <c r="AN2369" s="3">
        <f t="shared" si="470"/>
        <v>80119.41656603408</v>
      </c>
      <c r="AO2369" s="3">
        <v>8011.9416566034088</v>
      </c>
      <c r="AP2369" s="3">
        <v>29700</v>
      </c>
      <c r="AQ2369" s="3">
        <v>0</v>
      </c>
      <c r="AR2369" s="3">
        <f t="shared" si="471"/>
        <v>117831.35822263749</v>
      </c>
      <c r="AS2369" s="24">
        <f t="shared" si="467"/>
        <v>109819.41656603408</v>
      </c>
      <c r="AT2369" t="s">
        <v>1837</v>
      </c>
      <c r="AU2369" t="s">
        <v>1837</v>
      </c>
      <c r="AV2369" t="s">
        <v>1838</v>
      </c>
      <c r="AW2369" t="s">
        <v>1837</v>
      </c>
      <c r="BE2369">
        <v>1</v>
      </c>
    </row>
    <row r="2370" spans="3:66" x14ac:dyDescent="0.2">
      <c r="C2370" t="s">
        <v>4803</v>
      </c>
      <c r="E2370" t="s">
        <v>2356</v>
      </c>
      <c r="F2370" t="s">
        <v>2357</v>
      </c>
      <c r="G2370" t="s">
        <v>2358</v>
      </c>
      <c r="J2370" t="s">
        <v>4702</v>
      </c>
      <c r="L2370" t="s">
        <v>4691</v>
      </c>
      <c r="M2370" t="s">
        <v>4444</v>
      </c>
      <c r="N2370" t="s">
        <v>4668</v>
      </c>
      <c r="O2370" t="s">
        <v>98</v>
      </c>
      <c r="P2370" t="s">
        <v>4804</v>
      </c>
      <c r="Q2370">
        <v>28</v>
      </c>
      <c r="S2370" s="3">
        <v>50151.166666666664</v>
      </c>
      <c r="W2370" s="3">
        <v>1205.5568910256411</v>
      </c>
      <c r="X2370" s="3">
        <v>696.54398148148152</v>
      </c>
      <c r="Y2370" s="22">
        <v>125.37791666666666</v>
      </c>
      <c r="Z2370" s="32">
        <v>75</v>
      </c>
      <c r="AB2370" s="3">
        <v>4815.000051435466</v>
      </c>
      <c r="AC2370" s="3">
        <v>4460.3751415326506</v>
      </c>
      <c r="AD2370" s="3">
        <f t="shared" si="468"/>
        <v>61529.020648808568</v>
      </c>
      <c r="AE2370" s="3">
        <v>7046.666666666667</v>
      </c>
      <c r="AG2370" s="3">
        <f t="shared" si="469"/>
        <v>68575.687315475239</v>
      </c>
      <c r="AM2370">
        <v>0.1</v>
      </c>
      <c r="AN2370" s="3">
        <f t="shared" si="470"/>
        <v>68575.687315475239</v>
      </c>
      <c r="AO2370" s="3">
        <v>6857.5687315475243</v>
      </c>
      <c r="AP2370" s="3">
        <v>29700</v>
      </c>
      <c r="AQ2370" s="3">
        <v>2970</v>
      </c>
      <c r="AR2370" s="3">
        <f t="shared" si="471"/>
        <v>108103.25604702276</v>
      </c>
      <c r="AS2370" s="24">
        <f t="shared" si="467"/>
        <v>98275.687315475239</v>
      </c>
      <c r="AT2370" t="s">
        <v>1837</v>
      </c>
      <c r="AU2370" t="s">
        <v>1837</v>
      </c>
      <c r="AV2370" t="s">
        <v>1838</v>
      </c>
      <c r="AW2370" t="s">
        <v>1837</v>
      </c>
      <c r="BE2370">
        <v>1</v>
      </c>
    </row>
    <row r="2371" spans="3:66" x14ac:dyDescent="0.2">
      <c r="C2371" t="s">
        <v>4803</v>
      </c>
      <c r="E2371" t="s">
        <v>2359</v>
      </c>
      <c r="F2371" t="s">
        <v>2360</v>
      </c>
      <c r="G2371" t="s">
        <v>2361</v>
      </c>
      <c r="J2371" t="s">
        <v>4702</v>
      </c>
      <c r="L2371" t="s">
        <v>4691</v>
      </c>
      <c r="M2371" t="s">
        <v>4444</v>
      </c>
      <c r="N2371" t="s">
        <v>4911</v>
      </c>
      <c r="O2371" t="s">
        <v>98</v>
      </c>
      <c r="P2371" t="s">
        <v>4804</v>
      </c>
      <c r="Q2371">
        <v>28</v>
      </c>
      <c r="S2371" s="3">
        <v>37195.416666666664</v>
      </c>
      <c r="W2371" s="3">
        <v>1010.0961538461538</v>
      </c>
      <c r="X2371" s="3">
        <v>583.6111111111112</v>
      </c>
      <c r="Y2371" s="22">
        <v>105.05</v>
      </c>
      <c r="Z2371" s="32">
        <v>75</v>
      </c>
      <c r="AB2371" s="3">
        <v>0</v>
      </c>
      <c r="AC2371" s="3">
        <v>4460.3751415326506</v>
      </c>
      <c r="AD2371" s="3">
        <f t="shared" si="468"/>
        <v>43429.549073156581</v>
      </c>
      <c r="AE2371" s="3">
        <v>7046.666666666667</v>
      </c>
      <c r="AG2371" s="3">
        <f t="shared" si="469"/>
        <v>50476.215739823245</v>
      </c>
      <c r="AM2371">
        <v>0.1</v>
      </c>
      <c r="AN2371" s="3">
        <f t="shared" si="470"/>
        <v>50476.215739823245</v>
      </c>
      <c r="AO2371" s="3">
        <v>5047.6215739823247</v>
      </c>
      <c r="AP2371" s="3">
        <v>0</v>
      </c>
      <c r="AQ2371" s="3">
        <v>0</v>
      </c>
      <c r="AR2371" s="3">
        <f t="shared" si="471"/>
        <v>55523.837313805569</v>
      </c>
      <c r="AS2371" s="24">
        <f t="shared" si="467"/>
        <v>50476.215739823245</v>
      </c>
      <c r="AT2371" t="s">
        <v>1837</v>
      </c>
      <c r="AU2371" t="s">
        <v>1837</v>
      </c>
      <c r="AV2371" t="s">
        <v>1838</v>
      </c>
      <c r="AW2371" t="s">
        <v>1837</v>
      </c>
      <c r="BE2371">
        <v>1</v>
      </c>
      <c r="BN2371" t="s">
        <v>5139</v>
      </c>
    </row>
    <row r="2372" spans="3:66" x14ac:dyDescent="0.2">
      <c r="C2372" t="s">
        <v>4803</v>
      </c>
      <c r="E2372" t="s">
        <v>2362</v>
      </c>
      <c r="F2372" t="s">
        <v>2363</v>
      </c>
      <c r="G2372" t="s">
        <v>2364</v>
      </c>
      <c r="J2372" t="s">
        <v>4708</v>
      </c>
      <c r="L2372" t="s">
        <v>4691</v>
      </c>
      <c r="M2372" t="s">
        <v>4444</v>
      </c>
      <c r="N2372" t="s">
        <v>4668</v>
      </c>
      <c r="O2372" t="s">
        <v>98</v>
      </c>
      <c r="P2372" t="s">
        <v>4804</v>
      </c>
      <c r="Q2372">
        <v>28</v>
      </c>
      <c r="S2372" s="3">
        <v>46752.25</v>
      </c>
      <c r="W2372" s="3">
        <v>1031.0576923076922</v>
      </c>
      <c r="X2372" s="3">
        <v>595.72222222222229</v>
      </c>
      <c r="Y2372" s="22">
        <v>107.23</v>
      </c>
      <c r="Z2372" s="32">
        <v>75</v>
      </c>
      <c r="AB2372" s="3">
        <v>0</v>
      </c>
      <c r="AC2372" s="3">
        <v>4460.3751415326506</v>
      </c>
      <c r="AD2372" s="3">
        <f t="shared" si="468"/>
        <v>53021.635056062565</v>
      </c>
      <c r="AE2372" s="3">
        <v>7046.666666666667</v>
      </c>
      <c r="AG2372" s="3">
        <f t="shared" si="469"/>
        <v>60068.301722729229</v>
      </c>
      <c r="AM2372">
        <v>0.1</v>
      </c>
      <c r="AN2372" s="3">
        <f t="shared" si="470"/>
        <v>60068.301722729229</v>
      </c>
      <c r="AO2372" s="3">
        <v>6006.8301722729229</v>
      </c>
      <c r="AP2372" s="3">
        <v>29700</v>
      </c>
      <c r="AQ2372" s="3">
        <v>2970</v>
      </c>
      <c r="AR2372" s="3">
        <f t="shared" si="471"/>
        <v>98745.131895002152</v>
      </c>
      <c r="AS2372" s="24">
        <f t="shared" si="467"/>
        <v>89768.301722729229</v>
      </c>
      <c r="AT2372" t="s">
        <v>1837</v>
      </c>
      <c r="AU2372" t="s">
        <v>1837</v>
      </c>
      <c r="AV2372" t="s">
        <v>1838</v>
      </c>
      <c r="AW2372" t="s">
        <v>1837</v>
      </c>
      <c r="BE2372">
        <v>1</v>
      </c>
    </row>
    <row r="2373" spans="3:66" x14ac:dyDescent="0.2">
      <c r="C2373" t="s">
        <v>4803</v>
      </c>
      <c r="E2373" t="s">
        <v>2365</v>
      </c>
      <c r="F2373" t="s">
        <v>2366</v>
      </c>
      <c r="G2373" t="s">
        <v>2367</v>
      </c>
      <c r="J2373" t="s">
        <v>4702</v>
      </c>
      <c r="L2373" t="s">
        <v>4691</v>
      </c>
      <c r="M2373" t="s">
        <v>4444</v>
      </c>
      <c r="N2373" t="s">
        <v>4807</v>
      </c>
      <c r="O2373" t="s">
        <v>98</v>
      </c>
      <c r="P2373" t="s">
        <v>4804</v>
      </c>
      <c r="Q2373">
        <v>28</v>
      </c>
      <c r="S2373" s="3">
        <v>71806.083333333328</v>
      </c>
      <c r="W2373" s="3">
        <v>1555.0480769230769</v>
      </c>
      <c r="X2373" s="3">
        <v>898.47222222222229</v>
      </c>
      <c r="Y2373" s="22">
        <v>161.72499999999999</v>
      </c>
      <c r="Z2373" s="32">
        <v>75</v>
      </c>
      <c r="AB2373" s="3">
        <v>0</v>
      </c>
      <c r="AC2373" s="3">
        <v>4460.3751415326506</v>
      </c>
      <c r="AD2373" s="3">
        <f t="shared" si="468"/>
        <v>78956.703774011286</v>
      </c>
      <c r="AE2373" s="3">
        <v>7046.666666666667</v>
      </c>
      <c r="AG2373" s="3">
        <f t="shared" si="469"/>
        <v>86003.370440677958</v>
      </c>
      <c r="AM2373">
        <v>0.1</v>
      </c>
      <c r="AN2373" s="3">
        <f t="shared" si="470"/>
        <v>86003.370440677958</v>
      </c>
      <c r="AO2373" s="3">
        <v>8600.3370440677954</v>
      </c>
      <c r="AP2373" s="3">
        <v>29700</v>
      </c>
      <c r="AQ2373" s="3">
        <v>2970</v>
      </c>
      <c r="AR2373" s="3">
        <f t="shared" si="471"/>
        <v>127273.70748474576</v>
      </c>
      <c r="AS2373" s="24">
        <f t="shared" si="467"/>
        <v>115703.37044067796</v>
      </c>
      <c r="AT2373" t="s">
        <v>1837</v>
      </c>
      <c r="AU2373" t="s">
        <v>1837</v>
      </c>
      <c r="AV2373" t="s">
        <v>1838</v>
      </c>
      <c r="AW2373" t="s">
        <v>1837</v>
      </c>
      <c r="BE2373">
        <v>1</v>
      </c>
    </row>
    <row r="2374" spans="3:66" x14ac:dyDescent="0.2">
      <c r="C2374" t="s">
        <v>4803</v>
      </c>
      <c r="E2374" t="s">
        <v>2368</v>
      </c>
      <c r="F2374" t="s">
        <v>2369</v>
      </c>
      <c r="G2374" t="s">
        <v>2370</v>
      </c>
      <c r="J2374" t="s">
        <v>4678</v>
      </c>
      <c r="L2374" t="s">
        <v>4691</v>
      </c>
      <c r="M2374" t="s">
        <v>4444</v>
      </c>
      <c r="N2374" t="s">
        <v>4911</v>
      </c>
      <c r="O2374" t="s">
        <v>98</v>
      </c>
      <c r="P2374" t="s">
        <v>4804</v>
      </c>
      <c r="Q2374">
        <v>28</v>
      </c>
      <c r="S2374" s="3">
        <v>81653</v>
      </c>
      <c r="W2374" s="3">
        <v>1962.8125</v>
      </c>
      <c r="X2374" s="3">
        <v>1134.0694444444446</v>
      </c>
      <c r="Y2374" s="22">
        <v>204.13249999999999</v>
      </c>
      <c r="Z2374" s="32">
        <v>75</v>
      </c>
      <c r="AB2374" s="3">
        <v>0</v>
      </c>
      <c r="AC2374" s="3">
        <v>4460.3751415326506</v>
      </c>
      <c r="AD2374" s="3">
        <f t="shared" si="468"/>
        <v>89489.3895859771</v>
      </c>
      <c r="AE2374" s="3">
        <v>7046.666666666667</v>
      </c>
      <c r="AG2374" s="3">
        <f t="shared" si="469"/>
        <v>96536.056252643772</v>
      </c>
      <c r="AM2374">
        <v>0.1</v>
      </c>
      <c r="AN2374" s="3">
        <f t="shared" si="470"/>
        <v>96536.056252643772</v>
      </c>
      <c r="AO2374" s="3">
        <v>9653.6056252643775</v>
      </c>
      <c r="AP2374" s="3">
        <v>29700</v>
      </c>
      <c r="AQ2374" s="3">
        <v>0</v>
      </c>
      <c r="AR2374" s="3">
        <f t="shared" si="471"/>
        <v>135889.66187790816</v>
      </c>
      <c r="AS2374" s="24">
        <f t="shared" si="467"/>
        <v>126236.05625264377</v>
      </c>
      <c r="AT2374" t="s">
        <v>1837</v>
      </c>
      <c r="AU2374" t="s">
        <v>1837</v>
      </c>
      <c r="AV2374" t="s">
        <v>1838</v>
      </c>
      <c r="AW2374" t="s">
        <v>1837</v>
      </c>
      <c r="BE2374">
        <v>1</v>
      </c>
    </row>
    <row r="2375" spans="3:66" x14ac:dyDescent="0.2">
      <c r="C2375" t="s">
        <v>4803</v>
      </c>
      <c r="E2375" t="s">
        <v>2371</v>
      </c>
      <c r="F2375" t="s">
        <v>2372</v>
      </c>
      <c r="G2375" t="s">
        <v>2373</v>
      </c>
      <c r="J2375" t="s">
        <v>4702</v>
      </c>
      <c r="L2375" t="s">
        <v>4691</v>
      </c>
      <c r="M2375" t="s">
        <v>4444</v>
      </c>
      <c r="N2375" t="s">
        <v>4668</v>
      </c>
      <c r="O2375" t="s">
        <v>98</v>
      </c>
      <c r="P2375" t="s">
        <v>4804</v>
      </c>
      <c r="Q2375">
        <v>28</v>
      </c>
      <c r="S2375" s="3">
        <v>55036.25</v>
      </c>
      <c r="W2375" s="3">
        <v>1213.75</v>
      </c>
      <c r="X2375" s="3">
        <v>701.27777777777783</v>
      </c>
      <c r="Y2375" s="22">
        <v>126.23</v>
      </c>
      <c r="Z2375" s="32">
        <v>75</v>
      </c>
      <c r="AB2375" s="3">
        <v>0</v>
      </c>
      <c r="AC2375" s="3">
        <v>4460.3751415326506</v>
      </c>
      <c r="AD2375" s="3">
        <f t="shared" si="468"/>
        <v>61612.882919310432</v>
      </c>
      <c r="AE2375" s="3">
        <v>7046.666666666667</v>
      </c>
      <c r="AG2375" s="3">
        <f t="shared" si="469"/>
        <v>68659.549585977104</v>
      </c>
      <c r="AM2375">
        <v>0.1</v>
      </c>
      <c r="AN2375" s="3">
        <f t="shared" si="470"/>
        <v>68659.549585977104</v>
      </c>
      <c r="AO2375" s="3">
        <v>6865.9549585977111</v>
      </c>
      <c r="AP2375" s="3">
        <v>29700</v>
      </c>
      <c r="AQ2375" s="3">
        <v>2970</v>
      </c>
      <c r="AR2375" s="3">
        <f t="shared" si="471"/>
        <v>108195.50454457481</v>
      </c>
      <c r="AS2375" s="24">
        <f t="shared" ref="AS2375:AS2438" si="472">+AN2375+AP2375</f>
        <v>98359.549585977104</v>
      </c>
      <c r="AT2375" t="s">
        <v>1837</v>
      </c>
      <c r="AU2375" t="s">
        <v>1837</v>
      </c>
      <c r="AV2375" t="s">
        <v>1838</v>
      </c>
      <c r="AW2375" t="s">
        <v>1837</v>
      </c>
      <c r="BE2375">
        <v>1</v>
      </c>
    </row>
    <row r="2376" spans="3:66" x14ac:dyDescent="0.2">
      <c r="C2376" t="s">
        <v>4803</v>
      </c>
      <c r="E2376" t="s">
        <v>2374</v>
      </c>
      <c r="F2376" t="s">
        <v>2375</v>
      </c>
      <c r="G2376" t="s">
        <v>2376</v>
      </c>
      <c r="J2376" t="s">
        <v>4708</v>
      </c>
      <c r="L2376" t="s">
        <v>4691</v>
      </c>
      <c r="M2376" t="s">
        <v>4444</v>
      </c>
      <c r="N2376" t="s">
        <v>4668</v>
      </c>
      <c r="O2376" t="s">
        <v>98</v>
      </c>
      <c r="P2376" t="s">
        <v>4804</v>
      </c>
      <c r="Q2376">
        <v>28</v>
      </c>
      <c r="S2376" s="3">
        <v>43617.416666666664</v>
      </c>
      <c r="W2376" s="3">
        <v>1010.0961538461538</v>
      </c>
      <c r="X2376" s="3">
        <v>583.6111111111112</v>
      </c>
      <c r="Y2376" s="22">
        <v>105.05</v>
      </c>
      <c r="Z2376" s="32">
        <v>75</v>
      </c>
      <c r="AB2376" s="3">
        <v>0</v>
      </c>
      <c r="AC2376" s="3">
        <v>4460.3751415326506</v>
      </c>
      <c r="AD2376" s="3">
        <f t="shared" si="468"/>
        <v>49851.549073156581</v>
      </c>
      <c r="AE2376" s="3">
        <v>7046.666666666667</v>
      </c>
      <c r="AG2376" s="3">
        <f t="shared" si="469"/>
        <v>56898.215739823245</v>
      </c>
      <c r="AM2376">
        <v>0.1</v>
      </c>
      <c r="AN2376" s="3">
        <f t="shared" si="470"/>
        <v>56898.215739823245</v>
      </c>
      <c r="AO2376" s="3">
        <v>5689.8215739823245</v>
      </c>
      <c r="AP2376" s="3">
        <v>29700</v>
      </c>
      <c r="AQ2376" s="3">
        <v>2970</v>
      </c>
      <c r="AR2376" s="3">
        <f t="shared" si="471"/>
        <v>95258.037313805573</v>
      </c>
      <c r="AS2376" s="24">
        <f t="shared" si="472"/>
        <v>86598.215739823238</v>
      </c>
      <c r="AT2376" t="s">
        <v>1837</v>
      </c>
      <c r="AU2376" t="s">
        <v>1837</v>
      </c>
      <c r="AV2376" t="s">
        <v>1838</v>
      </c>
      <c r="AW2376" t="s">
        <v>1837</v>
      </c>
      <c r="BE2376">
        <v>1</v>
      </c>
    </row>
    <row r="2377" spans="3:66" x14ac:dyDescent="0.2">
      <c r="C2377" t="s">
        <v>4803</v>
      </c>
      <c r="E2377" t="s">
        <v>2377</v>
      </c>
      <c r="F2377" t="s">
        <v>2378</v>
      </c>
      <c r="G2377" t="s">
        <v>2379</v>
      </c>
      <c r="J2377" t="s">
        <v>4702</v>
      </c>
      <c r="L2377" t="s">
        <v>4691</v>
      </c>
      <c r="M2377" t="s">
        <v>4444</v>
      </c>
      <c r="N2377" t="s">
        <v>4807</v>
      </c>
      <c r="O2377" t="s">
        <v>98</v>
      </c>
      <c r="P2377" t="s">
        <v>4804</v>
      </c>
      <c r="Q2377">
        <v>28</v>
      </c>
      <c r="S2377" s="3">
        <v>60643.75</v>
      </c>
      <c r="W2377" s="3">
        <v>1313.3173076923078</v>
      </c>
      <c r="X2377" s="3">
        <v>758.80555555555554</v>
      </c>
      <c r="Y2377" s="22">
        <v>136.58500000000001</v>
      </c>
      <c r="Z2377" s="32">
        <v>75</v>
      </c>
      <c r="AB2377" s="3">
        <v>0</v>
      </c>
      <c r="AC2377" s="3">
        <v>4460.3751415326506</v>
      </c>
      <c r="AD2377" s="3">
        <f t="shared" si="468"/>
        <v>67387.833004780507</v>
      </c>
      <c r="AE2377" s="3">
        <v>7046.666666666667</v>
      </c>
      <c r="AG2377" s="3">
        <f t="shared" si="469"/>
        <v>74434.499671447178</v>
      </c>
      <c r="AM2377">
        <v>0.1</v>
      </c>
      <c r="AN2377" s="3">
        <f t="shared" si="470"/>
        <v>74434.499671447178</v>
      </c>
      <c r="AO2377" s="3">
        <v>7443.4499671447184</v>
      </c>
      <c r="AP2377" s="3">
        <v>29700</v>
      </c>
      <c r="AQ2377" s="3">
        <v>2970</v>
      </c>
      <c r="AR2377" s="3">
        <f t="shared" si="471"/>
        <v>114547.94963859189</v>
      </c>
      <c r="AS2377" s="24">
        <f t="shared" si="472"/>
        <v>104134.49967144718</v>
      </c>
      <c r="AT2377" t="s">
        <v>1837</v>
      </c>
      <c r="AU2377" t="s">
        <v>1837</v>
      </c>
      <c r="AV2377" t="s">
        <v>1838</v>
      </c>
      <c r="AW2377" t="s">
        <v>1837</v>
      </c>
      <c r="BE2377">
        <v>1</v>
      </c>
    </row>
    <row r="2378" spans="3:66" x14ac:dyDescent="0.2">
      <c r="C2378" t="s">
        <v>4803</v>
      </c>
      <c r="E2378" t="s">
        <v>2380</v>
      </c>
      <c r="F2378" t="s">
        <v>2381</v>
      </c>
      <c r="G2378" t="s">
        <v>2382</v>
      </c>
      <c r="J2378" t="s">
        <v>4708</v>
      </c>
      <c r="L2378" t="s">
        <v>4691</v>
      </c>
      <c r="M2378" t="s">
        <v>4444</v>
      </c>
      <c r="N2378" t="s">
        <v>4668</v>
      </c>
      <c r="O2378" t="s">
        <v>98</v>
      </c>
      <c r="P2378" t="s">
        <v>4804</v>
      </c>
      <c r="Q2378">
        <v>28</v>
      </c>
      <c r="S2378" s="3">
        <v>48999.833333333336</v>
      </c>
      <c r="W2378" s="3">
        <v>1080.625</v>
      </c>
      <c r="X2378" s="3">
        <v>624.3611111111112</v>
      </c>
      <c r="Y2378" s="22">
        <v>112.38500000000001</v>
      </c>
      <c r="Z2378" s="32">
        <v>75</v>
      </c>
      <c r="AB2378" s="3">
        <v>0</v>
      </c>
      <c r="AC2378" s="3">
        <v>4460.3751415326506</v>
      </c>
      <c r="AD2378" s="3">
        <f t="shared" si="468"/>
        <v>55352.579585977095</v>
      </c>
      <c r="AE2378" s="3">
        <v>7046.666666666667</v>
      </c>
      <c r="AG2378" s="3">
        <f t="shared" si="469"/>
        <v>62399.246252643759</v>
      </c>
      <c r="AM2378">
        <v>0.1</v>
      </c>
      <c r="AN2378" s="3">
        <f t="shared" si="470"/>
        <v>62399.246252643759</v>
      </c>
      <c r="AO2378" s="3">
        <v>6239.9246252643761</v>
      </c>
      <c r="AP2378" s="3">
        <v>29700</v>
      </c>
      <c r="AQ2378" s="3">
        <v>2970</v>
      </c>
      <c r="AR2378" s="3">
        <f t="shared" si="471"/>
        <v>101309.17087790814</v>
      </c>
      <c r="AS2378" s="24">
        <f t="shared" si="472"/>
        <v>92099.246252643759</v>
      </c>
      <c r="AT2378" t="s">
        <v>1837</v>
      </c>
      <c r="AU2378" t="s">
        <v>1837</v>
      </c>
      <c r="AV2378" t="s">
        <v>1838</v>
      </c>
      <c r="AW2378" t="s">
        <v>1837</v>
      </c>
      <c r="BE2378">
        <v>1</v>
      </c>
    </row>
    <row r="2379" spans="3:66" x14ac:dyDescent="0.2">
      <c r="C2379" t="s">
        <v>4803</v>
      </c>
      <c r="E2379" t="s">
        <v>2383</v>
      </c>
      <c r="F2379" t="s">
        <v>2384</v>
      </c>
      <c r="G2379" t="s">
        <v>2385</v>
      </c>
      <c r="J2379" t="s">
        <v>4678</v>
      </c>
      <c r="L2379" t="s">
        <v>4691</v>
      </c>
      <c r="M2379" t="s">
        <v>4444</v>
      </c>
      <c r="N2379" t="s">
        <v>4668</v>
      </c>
      <c r="O2379" t="s">
        <v>98</v>
      </c>
      <c r="P2379" t="s">
        <v>4804</v>
      </c>
      <c r="Q2379">
        <v>28</v>
      </c>
      <c r="S2379" s="3">
        <v>108613.41666666667</v>
      </c>
      <c r="W2379" s="3">
        <v>2490.7091346153843</v>
      </c>
      <c r="X2379" s="3">
        <v>1439.0763888888891</v>
      </c>
      <c r="Y2379" s="22">
        <v>259.03375</v>
      </c>
      <c r="Z2379" s="32">
        <v>75</v>
      </c>
      <c r="AB2379" s="3">
        <v>0</v>
      </c>
      <c r="AC2379" s="3">
        <v>4460.3751415326506</v>
      </c>
      <c r="AD2379" s="3">
        <f t="shared" si="468"/>
        <v>117337.61108170361</v>
      </c>
      <c r="AE2379" s="3">
        <v>7046.666666666667</v>
      </c>
      <c r="AG2379" s="3">
        <f t="shared" si="469"/>
        <v>124384.27774837028</v>
      </c>
      <c r="AM2379">
        <v>0.1</v>
      </c>
      <c r="AN2379" s="3">
        <f t="shared" si="470"/>
        <v>124384.27774837028</v>
      </c>
      <c r="AO2379" s="3">
        <v>12438.42777483703</v>
      </c>
      <c r="AP2379" s="3">
        <v>29700</v>
      </c>
      <c r="AQ2379" s="3">
        <v>2970</v>
      </c>
      <c r="AR2379" s="3">
        <f t="shared" si="471"/>
        <v>169492.70552320732</v>
      </c>
      <c r="AS2379" s="24">
        <f t="shared" si="472"/>
        <v>154084.27774837028</v>
      </c>
      <c r="AT2379" t="s">
        <v>4805</v>
      </c>
      <c r="AU2379" t="s">
        <v>1620</v>
      </c>
      <c r="AV2379" t="s">
        <v>1620</v>
      </c>
      <c r="AW2379">
        <v>2063120</v>
      </c>
      <c r="BE2379">
        <v>1</v>
      </c>
    </row>
    <row r="2380" spans="3:66" x14ac:dyDescent="0.2">
      <c r="C2380" t="s">
        <v>4803</v>
      </c>
      <c r="E2380" t="s">
        <v>2386</v>
      </c>
      <c r="F2380" t="s">
        <v>2387</v>
      </c>
      <c r="G2380" t="s">
        <v>2388</v>
      </c>
      <c r="J2380" t="s">
        <v>4697</v>
      </c>
      <c r="L2380" t="s">
        <v>4691</v>
      </c>
      <c r="M2380" t="s">
        <v>4444</v>
      </c>
      <c r="N2380" t="s">
        <v>4668</v>
      </c>
      <c r="O2380" t="s">
        <v>98</v>
      </c>
      <c r="P2380" t="s">
        <v>4804</v>
      </c>
      <c r="Q2380">
        <v>28</v>
      </c>
      <c r="S2380" s="3">
        <v>148020.91666666666</v>
      </c>
      <c r="W2380" s="3">
        <v>3558.1971153846152</v>
      </c>
      <c r="X2380" s="3">
        <v>2055.8472222222222</v>
      </c>
      <c r="Y2380" s="22">
        <v>370.05250000000001</v>
      </c>
      <c r="Z2380" s="32">
        <v>75</v>
      </c>
      <c r="AB2380" s="3">
        <v>12293.617152601189</v>
      </c>
      <c r="AC2380" s="3">
        <v>4460.3751415326506</v>
      </c>
      <c r="AD2380" s="3">
        <f t="shared" si="468"/>
        <v>170834.00579840734</v>
      </c>
      <c r="AE2380" s="3">
        <v>7046.666666666667</v>
      </c>
      <c r="AG2380" s="3">
        <f t="shared" si="469"/>
        <v>177880.67246507399</v>
      </c>
      <c r="AM2380">
        <v>0.1</v>
      </c>
      <c r="AN2380" s="3">
        <f t="shared" si="470"/>
        <v>177880.67246507399</v>
      </c>
      <c r="AO2380" s="3">
        <v>17788.067246507399</v>
      </c>
      <c r="AP2380" s="3">
        <v>29700</v>
      </c>
      <c r="AQ2380" s="3">
        <v>2970</v>
      </c>
      <c r="AR2380" s="3">
        <f t="shared" si="471"/>
        <v>228338.73971158138</v>
      </c>
      <c r="AS2380" s="24">
        <f t="shared" si="472"/>
        <v>207580.67246507399</v>
      </c>
      <c r="AT2380" t="s">
        <v>134</v>
      </c>
      <c r="AU2380" t="s">
        <v>134</v>
      </c>
      <c r="AV2380" t="s">
        <v>135</v>
      </c>
      <c r="AW2380">
        <v>90324</v>
      </c>
      <c r="BE2380">
        <v>1</v>
      </c>
    </row>
    <row r="2381" spans="3:66" x14ac:dyDescent="0.2">
      <c r="C2381" t="s">
        <v>4803</v>
      </c>
      <c r="E2381" t="s">
        <v>2389</v>
      </c>
      <c r="F2381" t="s">
        <v>2390</v>
      </c>
      <c r="G2381" t="s">
        <v>2391</v>
      </c>
      <c r="J2381" t="s">
        <v>4708</v>
      </c>
      <c r="L2381" t="s">
        <v>4703</v>
      </c>
      <c r="M2381" t="s">
        <v>293</v>
      </c>
      <c r="N2381" t="s">
        <v>4668</v>
      </c>
      <c r="O2381" t="s">
        <v>98</v>
      </c>
      <c r="P2381" t="s">
        <v>4804</v>
      </c>
      <c r="Q2381">
        <v>28</v>
      </c>
      <c r="S2381" s="3">
        <v>68554.25</v>
      </c>
      <c r="W2381" s="3">
        <v>1562.5</v>
      </c>
      <c r="X2381" s="3">
        <v>902.77777777777783</v>
      </c>
      <c r="Y2381" s="22">
        <v>162.5</v>
      </c>
      <c r="Z2381" s="32">
        <v>75</v>
      </c>
      <c r="AB2381" s="3">
        <v>0</v>
      </c>
      <c r="AC2381" s="3">
        <v>4460.3751415326506</v>
      </c>
      <c r="AD2381" s="3">
        <f t="shared" si="468"/>
        <v>75717.402919310436</v>
      </c>
      <c r="AE2381" s="3">
        <v>5687.5</v>
      </c>
      <c r="AG2381" s="3">
        <f t="shared" si="469"/>
        <v>81404.902919310436</v>
      </c>
      <c r="AJ2381" s="3">
        <v>6107.1873780099913</v>
      </c>
      <c r="AK2381" t="s">
        <v>266</v>
      </c>
      <c r="AL2381" t="s">
        <v>267</v>
      </c>
      <c r="AM2381">
        <v>8.5000000000000006E-2</v>
      </c>
      <c r="AN2381" s="3">
        <f t="shared" si="470"/>
        <v>87512.090297320421</v>
      </c>
      <c r="AO2381" s="3">
        <v>7438.5276752722366</v>
      </c>
      <c r="AP2381" s="3">
        <v>29700</v>
      </c>
      <c r="AQ2381" s="3">
        <v>2524.5</v>
      </c>
      <c r="AR2381" s="3">
        <f t="shared" si="471"/>
        <v>127175.11797259266</v>
      </c>
      <c r="AS2381" s="24">
        <f t="shared" si="472"/>
        <v>117212.09029732042</v>
      </c>
      <c r="AT2381" t="s">
        <v>134</v>
      </c>
      <c r="AU2381" t="s">
        <v>134</v>
      </c>
      <c r="AV2381" t="s">
        <v>135</v>
      </c>
      <c r="AW2381">
        <v>90366</v>
      </c>
      <c r="BE2381">
        <v>1</v>
      </c>
    </row>
    <row r="2382" spans="3:66" x14ac:dyDescent="0.2">
      <c r="C2382" t="s">
        <v>4803</v>
      </c>
      <c r="E2382" t="s">
        <v>2392</v>
      </c>
      <c r="F2382" t="s">
        <v>2393</v>
      </c>
      <c r="G2382" t="s">
        <v>2394</v>
      </c>
      <c r="J2382" t="s">
        <v>4708</v>
      </c>
      <c r="L2382" t="s">
        <v>4616</v>
      </c>
      <c r="M2382" t="s">
        <v>4464</v>
      </c>
      <c r="N2382" t="s">
        <v>4668</v>
      </c>
      <c r="O2382" t="s">
        <v>98</v>
      </c>
      <c r="P2382" t="s">
        <v>4804</v>
      </c>
      <c r="Q2382">
        <v>28</v>
      </c>
      <c r="S2382" s="3">
        <v>69641.75</v>
      </c>
      <c r="W2382" s="3">
        <v>1553.8902243589744</v>
      </c>
      <c r="X2382" s="3">
        <v>897.80324074074076</v>
      </c>
      <c r="Y2382" s="22">
        <v>161.60458333333335</v>
      </c>
      <c r="Z2382" s="32">
        <v>75</v>
      </c>
      <c r="AB2382" s="3">
        <v>0</v>
      </c>
      <c r="AC2382" s="3">
        <v>4460.3751415326506</v>
      </c>
      <c r="AD2382" s="3">
        <f t="shared" si="468"/>
        <v>76790.423189965702</v>
      </c>
      <c r="AE2382" s="3">
        <v>12402.5</v>
      </c>
      <c r="AG2382" s="3">
        <f t="shared" si="469"/>
        <v>89192.923189965702</v>
      </c>
      <c r="AM2382">
        <v>0.05</v>
      </c>
      <c r="AN2382" s="3">
        <f t="shared" si="470"/>
        <v>89192.923189965702</v>
      </c>
      <c r="AO2382" s="3">
        <v>4459.6461594982857</v>
      </c>
      <c r="AP2382" s="3">
        <v>29700</v>
      </c>
      <c r="AQ2382" s="3">
        <v>1485</v>
      </c>
      <c r="AR2382" s="3">
        <f t="shared" si="471"/>
        <v>124837.56934946399</v>
      </c>
      <c r="AS2382" s="24">
        <f t="shared" si="472"/>
        <v>118892.9231899657</v>
      </c>
      <c r="AT2382" t="s">
        <v>134</v>
      </c>
      <c r="AU2382" t="s">
        <v>134</v>
      </c>
      <c r="AV2382" t="s">
        <v>135</v>
      </c>
      <c r="AW2382">
        <v>90342</v>
      </c>
      <c r="BE2382">
        <v>1</v>
      </c>
    </row>
    <row r="2383" spans="3:66" x14ac:dyDescent="0.2">
      <c r="C2383" t="s">
        <v>4803</v>
      </c>
      <c r="E2383" t="s">
        <v>2395</v>
      </c>
      <c r="F2383" t="s">
        <v>2396</v>
      </c>
      <c r="G2383" t="s">
        <v>2397</v>
      </c>
      <c r="J2383" t="s">
        <v>151</v>
      </c>
      <c r="L2383" t="s">
        <v>4691</v>
      </c>
      <c r="M2383" t="s">
        <v>4444</v>
      </c>
      <c r="N2383" t="s">
        <v>4668</v>
      </c>
      <c r="O2383" t="s">
        <v>98</v>
      </c>
      <c r="P2383" t="s">
        <v>4804</v>
      </c>
      <c r="Q2383">
        <v>28</v>
      </c>
      <c r="S2383" s="3">
        <v>254702.25000000003</v>
      </c>
      <c r="W2383" s="3">
        <v>6002.4599358974365</v>
      </c>
      <c r="X2383" s="3">
        <v>3468.087962962963</v>
      </c>
      <c r="Y2383" s="22">
        <v>624.25583333333338</v>
      </c>
      <c r="Z2383" s="32">
        <v>75</v>
      </c>
      <c r="AB2383" s="3">
        <v>23562.76620915228</v>
      </c>
      <c r="AC2383" s="3">
        <v>4460.3751415326506</v>
      </c>
      <c r="AD2383" s="3">
        <f t="shared" si="468"/>
        <v>292895.19508287869</v>
      </c>
      <c r="AE2383" s="3">
        <v>7046.666666666667</v>
      </c>
      <c r="AG2383" s="3">
        <f t="shared" si="469"/>
        <v>299941.86174954538</v>
      </c>
      <c r="AM2383">
        <v>0.1</v>
      </c>
      <c r="AN2383" s="3">
        <f t="shared" si="470"/>
        <v>299941.86174954538</v>
      </c>
      <c r="AO2383" s="3">
        <v>29994.186174954539</v>
      </c>
      <c r="AP2383" s="3">
        <v>29700</v>
      </c>
      <c r="AQ2383" s="3">
        <v>2970</v>
      </c>
      <c r="AR2383" s="3">
        <f t="shared" si="471"/>
        <v>362606.0479244999</v>
      </c>
      <c r="AS2383" s="24">
        <f t="shared" si="472"/>
        <v>329641.86174954538</v>
      </c>
      <c r="AT2383" t="s">
        <v>134</v>
      </c>
      <c r="AU2383" t="s">
        <v>134</v>
      </c>
      <c r="AV2383" t="s">
        <v>135</v>
      </c>
      <c r="AW2383">
        <v>90326</v>
      </c>
      <c r="BE2383">
        <v>1</v>
      </c>
    </row>
    <row r="2384" spans="3:66" x14ac:dyDescent="0.2">
      <c r="C2384" t="s">
        <v>4803</v>
      </c>
      <c r="E2384" t="s">
        <v>2398</v>
      </c>
      <c r="F2384" t="s">
        <v>2399</v>
      </c>
      <c r="G2384" t="s">
        <v>2400</v>
      </c>
      <c r="J2384" t="s">
        <v>4708</v>
      </c>
      <c r="L2384" t="s">
        <v>4667</v>
      </c>
      <c r="M2384" t="s">
        <v>3984</v>
      </c>
      <c r="N2384" t="s">
        <v>4668</v>
      </c>
      <c r="O2384" t="s">
        <v>98</v>
      </c>
      <c r="P2384" t="s">
        <v>4804</v>
      </c>
      <c r="Q2384">
        <v>28</v>
      </c>
      <c r="S2384" s="3">
        <v>62804.25</v>
      </c>
      <c r="W2384" s="3">
        <v>1522.4519230769231</v>
      </c>
      <c r="X2384" s="3">
        <v>879.63888888888891</v>
      </c>
      <c r="Y2384" s="22">
        <v>158.33500000000001</v>
      </c>
      <c r="Z2384" s="32">
        <v>75</v>
      </c>
      <c r="AB2384" s="3">
        <v>0</v>
      </c>
      <c r="AC2384" s="3">
        <v>4460.3751415326506</v>
      </c>
      <c r="AD2384" s="3">
        <f t="shared" si="468"/>
        <v>69900.050953498459</v>
      </c>
      <c r="AE2384" s="3">
        <v>4154.166666666667</v>
      </c>
      <c r="AG2384" s="3">
        <f t="shared" si="469"/>
        <v>74054.217620165131</v>
      </c>
      <c r="AJ2384" s="3">
        <v>4671.4236268028844</v>
      </c>
      <c r="AK2384" t="s">
        <v>166</v>
      </c>
      <c r="AL2384" t="s">
        <v>165</v>
      </c>
      <c r="AM2384">
        <v>0.05</v>
      </c>
      <c r="AN2384" s="3">
        <f t="shared" si="470"/>
        <v>78725.641246968022</v>
      </c>
      <c r="AO2384" s="3">
        <v>3936.2820623484013</v>
      </c>
      <c r="AP2384" s="3">
        <v>29700</v>
      </c>
      <c r="AQ2384" s="3">
        <v>1485</v>
      </c>
      <c r="AR2384" s="3">
        <f t="shared" si="471"/>
        <v>113846.92330931642</v>
      </c>
      <c r="AS2384" s="24">
        <f t="shared" si="472"/>
        <v>108425.64124696802</v>
      </c>
      <c r="AT2384" t="s">
        <v>225</v>
      </c>
      <c r="AU2384" t="s">
        <v>225</v>
      </c>
      <c r="AV2384" t="s">
        <v>156</v>
      </c>
      <c r="AW2384" t="s">
        <v>4930</v>
      </c>
      <c r="BE2384">
        <v>1</v>
      </c>
    </row>
    <row r="2385" spans="2:57" x14ac:dyDescent="0.2">
      <c r="C2385" t="s">
        <v>4803</v>
      </c>
      <c r="E2385" t="s">
        <v>2401</v>
      </c>
      <c r="F2385" t="s">
        <v>2402</v>
      </c>
      <c r="G2385" t="s">
        <v>2403</v>
      </c>
      <c r="J2385" t="s">
        <v>4708</v>
      </c>
      <c r="L2385" t="s">
        <v>4703</v>
      </c>
      <c r="M2385" t="s">
        <v>293</v>
      </c>
      <c r="N2385" t="s">
        <v>4668</v>
      </c>
      <c r="O2385" t="s">
        <v>98</v>
      </c>
      <c r="P2385" t="s">
        <v>4804</v>
      </c>
      <c r="Q2385">
        <v>28</v>
      </c>
      <c r="S2385" s="3">
        <v>59414.416666666664</v>
      </c>
      <c r="W2385" s="3">
        <v>1308.0408653846155</v>
      </c>
      <c r="X2385" s="3">
        <v>755.75694444444457</v>
      </c>
      <c r="Y2385" s="22">
        <v>136.03625</v>
      </c>
      <c r="Z2385" s="32">
        <v>75</v>
      </c>
      <c r="AB2385" s="3">
        <v>0</v>
      </c>
      <c r="AC2385" s="3">
        <v>4460.3751415326506</v>
      </c>
      <c r="AD2385" s="3">
        <f t="shared" si="468"/>
        <v>66149.625868028379</v>
      </c>
      <c r="AE2385" s="3">
        <v>5687.5</v>
      </c>
      <c r="AG2385" s="3">
        <f t="shared" si="469"/>
        <v>71837.125868028379</v>
      </c>
      <c r="AJ2385" s="3">
        <v>7641.968773833004</v>
      </c>
      <c r="AK2385" t="s">
        <v>197</v>
      </c>
      <c r="AL2385" t="s">
        <v>198</v>
      </c>
      <c r="AM2385">
        <v>8.5000000000000006E-2</v>
      </c>
      <c r="AN2385" s="3">
        <f t="shared" si="470"/>
        <v>79479.094641861389</v>
      </c>
      <c r="AO2385" s="3">
        <v>6755.7230445582181</v>
      </c>
      <c r="AP2385" s="3">
        <v>29700</v>
      </c>
      <c r="AQ2385" s="3">
        <v>2524.5</v>
      </c>
      <c r="AR2385" s="3">
        <f t="shared" si="471"/>
        <v>118459.31768641961</v>
      </c>
      <c r="AS2385" s="24">
        <f t="shared" si="472"/>
        <v>109179.09464186139</v>
      </c>
      <c r="AT2385" t="s">
        <v>134</v>
      </c>
      <c r="AU2385" t="s">
        <v>134</v>
      </c>
      <c r="AV2385" t="s">
        <v>135</v>
      </c>
      <c r="AW2385">
        <v>35072</v>
      </c>
      <c r="BE2385">
        <v>1</v>
      </c>
    </row>
    <row r="2386" spans="2:57" x14ac:dyDescent="0.2">
      <c r="C2386" t="s">
        <v>4803</v>
      </c>
      <c r="E2386" t="s">
        <v>2404</v>
      </c>
      <c r="F2386" t="s">
        <v>2405</v>
      </c>
      <c r="G2386" t="s">
        <v>2406</v>
      </c>
      <c r="J2386" t="s">
        <v>4708</v>
      </c>
      <c r="L2386" t="s">
        <v>4703</v>
      </c>
      <c r="M2386" t="s">
        <v>293</v>
      </c>
      <c r="N2386" t="s">
        <v>4668</v>
      </c>
      <c r="O2386" t="s">
        <v>98</v>
      </c>
      <c r="P2386" t="s">
        <v>4804</v>
      </c>
      <c r="Q2386">
        <v>28</v>
      </c>
      <c r="S2386" s="3">
        <v>81317.5</v>
      </c>
      <c r="W2386" s="3">
        <v>1903.0769230769231</v>
      </c>
      <c r="X2386" s="3">
        <v>1099.5555555555557</v>
      </c>
      <c r="Y2386" s="22">
        <v>197.92000000000002</v>
      </c>
      <c r="Z2386" s="32">
        <v>75</v>
      </c>
      <c r="AB2386" s="3">
        <v>0</v>
      </c>
      <c r="AC2386" s="3">
        <v>4460.3751415326506</v>
      </c>
      <c r="AD2386" s="3">
        <f t="shared" si="468"/>
        <v>89053.427620165137</v>
      </c>
      <c r="AE2386" s="3">
        <v>5687.5</v>
      </c>
      <c r="AG2386" s="3">
        <f t="shared" si="469"/>
        <v>94740.927620165137</v>
      </c>
      <c r="AJ2386" s="3">
        <v>18525.414448346986</v>
      </c>
      <c r="AK2386" t="s">
        <v>361</v>
      </c>
      <c r="AL2386" t="s">
        <v>362</v>
      </c>
      <c r="AM2386">
        <v>8.5000000000000006E-2</v>
      </c>
      <c r="AN2386" s="3">
        <f t="shared" si="470"/>
        <v>113266.34206851212</v>
      </c>
      <c r="AO2386" s="3">
        <v>9627.639075823532</v>
      </c>
      <c r="AP2386" s="3">
        <v>29700</v>
      </c>
      <c r="AQ2386" s="3">
        <v>2524.5</v>
      </c>
      <c r="AR2386" s="3">
        <f t="shared" si="471"/>
        <v>155118.48114433564</v>
      </c>
      <c r="AS2386" s="24">
        <f t="shared" si="472"/>
        <v>142966.34206851211</v>
      </c>
      <c r="AT2386" t="s">
        <v>134</v>
      </c>
      <c r="AU2386" t="s">
        <v>134</v>
      </c>
      <c r="AV2386" t="s">
        <v>135</v>
      </c>
      <c r="AW2386">
        <v>90135</v>
      </c>
      <c r="BE2386">
        <v>1</v>
      </c>
    </row>
    <row r="2387" spans="2:57" x14ac:dyDescent="0.2">
      <c r="C2387" t="s">
        <v>4803</v>
      </c>
      <c r="E2387" t="s">
        <v>2407</v>
      </c>
      <c r="F2387" t="s">
        <v>2408</v>
      </c>
      <c r="G2387" t="s">
        <v>2409</v>
      </c>
      <c r="J2387" t="s">
        <v>4697</v>
      </c>
      <c r="L2387" t="s">
        <v>4783</v>
      </c>
      <c r="M2387" t="s">
        <v>3525</v>
      </c>
      <c r="N2387" t="s">
        <v>4668</v>
      </c>
      <c r="O2387" t="s">
        <v>98</v>
      </c>
      <c r="P2387" t="s">
        <v>4804</v>
      </c>
      <c r="Q2387">
        <v>28</v>
      </c>
      <c r="S2387" s="3">
        <v>120271.33333333331</v>
      </c>
      <c r="U2387" s="3">
        <v>15635.273333333331</v>
      </c>
      <c r="W2387" s="3">
        <v>2891.1378205128203</v>
      </c>
      <c r="X2387" s="3">
        <v>1670.4351851851852</v>
      </c>
      <c r="Y2387" s="22">
        <v>300.67833333333334</v>
      </c>
      <c r="Z2387" s="32">
        <v>75</v>
      </c>
      <c r="AB2387" s="3">
        <v>6146.8085763005947</v>
      </c>
      <c r="AC2387" s="3">
        <v>4460.3751415326506</v>
      </c>
      <c r="AD2387" s="3">
        <f t="shared" si="468"/>
        <v>151451.04172353123</v>
      </c>
      <c r="AE2387" s="3">
        <v>13617.5</v>
      </c>
      <c r="AG2387" s="3">
        <f t="shared" si="469"/>
        <v>165068.54172353123</v>
      </c>
      <c r="AM2387">
        <v>8.5000000000000006E-2</v>
      </c>
      <c r="AN2387" s="3">
        <f t="shared" si="470"/>
        <v>165068.54172353123</v>
      </c>
      <c r="AO2387" s="3">
        <v>14030.826046500157</v>
      </c>
      <c r="AP2387" s="3">
        <v>29700</v>
      </c>
      <c r="AQ2387" s="3">
        <v>2524.5</v>
      </c>
      <c r="AR2387" s="3">
        <f t="shared" si="471"/>
        <v>211323.86777003139</v>
      </c>
      <c r="AS2387" s="24">
        <f t="shared" si="472"/>
        <v>194768.54172353123</v>
      </c>
      <c r="AT2387" t="s">
        <v>4805</v>
      </c>
      <c r="AU2387" t="s">
        <v>101</v>
      </c>
      <c r="AV2387" t="s">
        <v>101</v>
      </c>
      <c r="AW2387">
        <v>2046100</v>
      </c>
      <c r="BE2387">
        <v>1</v>
      </c>
    </row>
    <row r="2388" spans="2:57" x14ac:dyDescent="0.2">
      <c r="C2388" t="s">
        <v>4803</v>
      </c>
      <c r="E2388" t="s">
        <v>2410</v>
      </c>
      <c r="F2388" t="s">
        <v>2411</v>
      </c>
      <c r="G2388" t="s">
        <v>2412</v>
      </c>
      <c r="J2388" t="s">
        <v>151</v>
      </c>
      <c r="L2388" t="s">
        <v>4783</v>
      </c>
      <c r="M2388" t="s">
        <v>3525</v>
      </c>
      <c r="N2388" t="s">
        <v>4668</v>
      </c>
      <c r="O2388" t="s">
        <v>98</v>
      </c>
      <c r="P2388" t="s">
        <v>4804</v>
      </c>
      <c r="Q2388">
        <v>28</v>
      </c>
      <c r="S2388" s="3">
        <v>166956.91666666666</v>
      </c>
      <c r="U2388" s="3">
        <v>21704.399166666666</v>
      </c>
      <c r="W2388" s="3">
        <v>4013.3894230769224</v>
      </c>
      <c r="X2388" s="3">
        <v>2318.8472222222222</v>
      </c>
      <c r="Y2388" s="22">
        <v>417.39249999999998</v>
      </c>
      <c r="Z2388" s="32">
        <v>75</v>
      </c>
      <c r="AB2388" s="3">
        <v>17104.519331652456</v>
      </c>
      <c r="AC2388" s="3">
        <v>4460.3751415326506</v>
      </c>
      <c r="AD2388" s="3">
        <f t="shared" si="468"/>
        <v>217050.83945181759</v>
      </c>
      <c r="AE2388" s="3">
        <v>13617.5</v>
      </c>
      <c r="AG2388" s="3">
        <f t="shared" si="469"/>
        <v>230668.33945181759</v>
      </c>
      <c r="AM2388">
        <v>8.5000000000000006E-2</v>
      </c>
      <c r="AN2388" s="3">
        <f t="shared" si="470"/>
        <v>230668.33945181759</v>
      </c>
      <c r="AO2388" s="3">
        <v>19606.808853404498</v>
      </c>
      <c r="AP2388" s="3">
        <v>29700</v>
      </c>
      <c r="AQ2388" s="3">
        <v>2524.5</v>
      </c>
      <c r="AR2388" s="3">
        <f t="shared" si="471"/>
        <v>282499.6483052221</v>
      </c>
      <c r="AS2388" s="24">
        <f t="shared" si="472"/>
        <v>260368.33945181759</v>
      </c>
      <c r="AT2388" t="s">
        <v>134</v>
      </c>
      <c r="AU2388" t="s">
        <v>134</v>
      </c>
      <c r="AV2388" t="s">
        <v>135</v>
      </c>
      <c r="AW2388">
        <v>37214</v>
      </c>
      <c r="BE2388">
        <v>1</v>
      </c>
    </row>
    <row r="2389" spans="2:57" x14ac:dyDescent="0.2">
      <c r="C2389" t="s">
        <v>4803</v>
      </c>
      <c r="E2389" t="s">
        <v>2413</v>
      </c>
      <c r="F2389" t="s">
        <v>2414</v>
      </c>
      <c r="G2389" t="s">
        <v>2415</v>
      </c>
      <c r="J2389" t="s">
        <v>151</v>
      </c>
      <c r="L2389" t="s">
        <v>4783</v>
      </c>
      <c r="M2389" t="s">
        <v>3525</v>
      </c>
      <c r="N2389" t="s">
        <v>4668</v>
      </c>
      <c r="O2389" t="s">
        <v>98</v>
      </c>
      <c r="P2389" t="s">
        <v>4804</v>
      </c>
      <c r="Q2389">
        <v>28</v>
      </c>
      <c r="S2389" s="3">
        <v>230336.16666666666</v>
      </c>
      <c r="U2389" s="3">
        <v>29943.701666666668</v>
      </c>
      <c r="W2389" s="3">
        <v>5536.927083333333</v>
      </c>
      <c r="X2389" s="3">
        <v>3199.1134259259261</v>
      </c>
      <c r="Y2389" s="22">
        <v>575.84041666666667</v>
      </c>
      <c r="Z2389" s="32">
        <v>75</v>
      </c>
      <c r="AB2389" s="3">
        <v>21513.830017052082</v>
      </c>
      <c r="AC2389" s="3">
        <v>4460.3751415326506</v>
      </c>
      <c r="AD2389" s="3">
        <f t="shared" si="468"/>
        <v>295640.9544178439</v>
      </c>
      <c r="AE2389" s="3">
        <v>13617.5</v>
      </c>
      <c r="AG2389" s="3">
        <f t="shared" si="469"/>
        <v>309258.4544178439</v>
      </c>
      <c r="AM2389">
        <v>8.5000000000000006E-2</v>
      </c>
      <c r="AN2389" s="3">
        <f t="shared" si="470"/>
        <v>309258.4544178439</v>
      </c>
      <c r="AO2389" s="3">
        <v>26286.968625516733</v>
      </c>
      <c r="AP2389" s="3">
        <v>29700</v>
      </c>
      <c r="AQ2389" s="3">
        <v>2524.5</v>
      </c>
      <c r="AR2389" s="3">
        <f t="shared" si="471"/>
        <v>367769.92304336064</v>
      </c>
      <c r="AS2389" s="24">
        <f t="shared" si="472"/>
        <v>338958.4544178439</v>
      </c>
      <c r="AT2389" t="s">
        <v>134</v>
      </c>
      <c r="AU2389" t="s">
        <v>134</v>
      </c>
      <c r="AV2389" t="s">
        <v>135</v>
      </c>
      <c r="AW2389">
        <v>37214</v>
      </c>
      <c r="BE2389">
        <v>1</v>
      </c>
    </row>
    <row r="2390" spans="2:57" x14ac:dyDescent="0.2">
      <c r="C2390" t="s">
        <v>4803</v>
      </c>
      <c r="E2390" t="s">
        <v>2416</v>
      </c>
      <c r="F2390" t="s">
        <v>2417</v>
      </c>
      <c r="G2390" t="s">
        <v>2418</v>
      </c>
      <c r="J2390" t="s">
        <v>4678</v>
      </c>
      <c r="L2390" t="s">
        <v>4783</v>
      </c>
      <c r="M2390" t="s">
        <v>3525</v>
      </c>
      <c r="N2390" t="s">
        <v>4668</v>
      </c>
      <c r="O2390" t="s">
        <v>98</v>
      </c>
      <c r="P2390" t="s">
        <v>4804</v>
      </c>
      <c r="Q2390">
        <v>28</v>
      </c>
      <c r="S2390" s="3">
        <v>116341.00000000001</v>
      </c>
      <c r="U2390" s="3">
        <v>15124.330000000002</v>
      </c>
      <c r="W2390" s="3">
        <v>2638.3653846153843</v>
      </c>
      <c r="X2390" s="3">
        <v>1524.3888888888891</v>
      </c>
      <c r="Y2390" s="22">
        <v>274.39</v>
      </c>
      <c r="Z2390" s="32">
        <v>75</v>
      </c>
      <c r="AB2390" s="3">
        <v>0</v>
      </c>
      <c r="AC2390" s="3">
        <v>4460.3751415326506</v>
      </c>
      <c r="AD2390" s="3">
        <f t="shared" si="468"/>
        <v>140437.84941503694</v>
      </c>
      <c r="AE2390" s="3">
        <v>13617.5</v>
      </c>
      <c r="AG2390" s="3">
        <f t="shared" si="469"/>
        <v>154055.34941503694</v>
      </c>
      <c r="AM2390">
        <v>8.5000000000000006E-2</v>
      </c>
      <c r="AN2390" s="3">
        <f t="shared" si="470"/>
        <v>154055.34941503694</v>
      </c>
      <c r="AO2390" s="3">
        <v>13094.70470027814</v>
      </c>
      <c r="AP2390" s="3">
        <v>29700</v>
      </c>
      <c r="AQ2390" s="3">
        <v>2524.5</v>
      </c>
      <c r="AR2390" s="3">
        <f t="shared" si="471"/>
        <v>199374.55411531508</v>
      </c>
      <c r="AS2390" s="24">
        <f t="shared" si="472"/>
        <v>183755.34941503694</v>
      </c>
      <c r="AT2390" t="s">
        <v>4805</v>
      </c>
      <c r="AU2390" t="s">
        <v>101</v>
      </c>
      <c r="AV2390" t="s">
        <v>101</v>
      </c>
      <c r="AW2390">
        <v>2046100</v>
      </c>
      <c r="BE2390">
        <v>1</v>
      </c>
    </row>
    <row r="2391" spans="2:57" x14ac:dyDescent="0.2">
      <c r="C2391" t="s">
        <v>4803</v>
      </c>
      <c r="E2391" t="s">
        <v>2419</v>
      </c>
      <c r="F2391" t="s">
        <v>2420</v>
      </c>
      <c r="G2391" t="s">
        <v>2421</v>
      </c>
      <c r="J2391" t="s">
        <v>4708</v>
      </c>
      <c r="L2391" t="s">
        <v>4616</v>
      </c>
      <c r="M2391" t="s">
        <v>4464</v>
      </c>
      <c r="N2391" t="s">
        <v>4668</v>
      </c>
      <c r="O2391" t="s">
        <v>98</v>
      </c>
      <c r="P2391" t="s">
        <v>4804</v>
      </c>
      <c r="Q2391">
        <v>28</v>
      </c>
      <c r="S2391" s="3">
        <v>63501.916666666657</v>
      </c>
      <c r="U2391" s="3">
        <v>5080.1533333333327</v>
      </c>
      <c r="W2391" s="3">
        <v>1526.4903846153845</v>
      </c>
      <c r="X2391" s="3">
        <v>881.97222222222229</v>
      </c>
      <c r="Y2391" s="22">
        <v>158.755</v>
      </c>
      <c r="Z2391" s="32">
        <v>75</v>
      </c>
      <c r="AB2391" s="3">
        <v>4097.8723842003965</v>
      </c>
      <c r="AC2391" s="3">
        <v>4460.3751415326506</v>
      </c>
      <c r="AD2391" s="3">
        <f t="shared" si="468"/>
        <v>79782.535132570658</v>
      </c>
      <c r="AE2391" s="3">
        <v>12402.5</v>
      </c>
      <c r="AG2391" s="3">
        <f t="shared" si="469"/>
        <v>92185.035132570658</v>
      </c>
      <c r="AJ2391" s="3">
        <v>33281</v>
      </c>
      <c r="AK2391" t="s">
        <v>132</v>
      </c>
      <c r="AL2391" t="s">
        <v>133</v>
      </c>
      <c r="AM2391">
        <v>0.05</v>
      </c>
      <c r="AN2391" s="3">
        <f t="shared" si="470"/>
        <v>125466.03513257066</v>
      </c>
      <c r="AO2391" s="3">
        <v>6273.3017566285334</v>
      </c>
      <c r="AP2391" s="3">
        <v>29700</v>
      </c>
      <c r="AQ2391" s="3">
        <v>1485</v>
      </c>
      <c r="AR2391" s="3">
        <f t="shared" si="471"/>
        <v>162924.33688919918</v>
      </c>
      <c r="AS2391" s="24">
        <f t="shared" si="472"/>
        <v>155166.03513257066</v>
      </c>
      <c r="AT2391" t="s">
        <v>4725</v>
      </c>
      <c r="AU2391" t="s">
        <v>174</v>
      </c>
      <c r="AV2391" t="s">
        <v>174</v>
      </c>
      <c r="AW2391" t="s">
        <v>4693</v>
      </c>
      <c r="BE2391">
        <v>1</v>
      </c>
    </row>
    <row r="2392" spans="2:57" x14ac:dyDescent="0.2">
      <c r="C2392" t="s">
        <v>4803</v>
      </c>
      <c r="E2392" t="s">
        <v>2422</v>
      </c>
      <c r="F2392" t="s">
        <v>2423</v>
      </c>
      <c r="G2392" t="s">
        <v>2424</v>
      </c>
      <c r="J2392" t="s">
        <v>151</v>
      </c>
      <c r="L2392" t="s">
        <v>4783</v>
      </c>
      <c r="M2392" t="s">
        <v>3525</v>
      </c>
      <c r="N2392" t="s">
        <v>4668</v>
      </c>
      <c r="O2392" t="s">
        <v>98</v>
      </c>
      <c r="P2392" t="s">
        <v>4804</v>
      </c>
      <c r="Q2392">
        <v>28</v>
      </c>
      <c r="S2392" s="3">
        <v>188643.33333333334</v>
      </c>
      <c r="U2392" s="3">
        <v>24523.633333333335</v>
      </c>
      <c r="W2392" s="3">
        <v>4534.6955128205127</v>
      </c>
      <c r="X2392" s="3">
        <v>2620.0462962962965</v>
      </c>
      <c r="Y2392" s="22">
        <v>471.60833333333335</v>
      </c>
      <c r="Z2392" s="32">
        <v>75</v>
      </c>
      <c r="AB2392" s="3">
        <v>0</v>
      </c>
      <c r="AC2392" s="3">
        <v>4460.3751415326506</v>
      </c>
      <c r="AD2392" s="3">
        <f t="shared" si="468"/>
        <v>225328.69195064946</v>
      </c>
      <c r="AE2392" s="3">
        <v>13617.5</v>
      </c>
      <c r="AG2392" s="3">
        <f t="shared" si="469"/>
        <v>238946.19195064946</v>
      </c>
      <c r="AM2392">
        <v>8.5000000000000006E-2</v>
      </c>
      <c r="AN2392" s="3">
        <f t="shared" si="470"/>
        <v>238946.19195064946</v>
      </c>
      <c r="AO2392" s="3">
        <v>20310.426315805205</v>
      </c>
      <c r="AP2392" s="3">
        <v>29700</v>
      </c>
      <c r="AQ2392" s="3">
        <v>2524.5</v>
      </c>
      <c r="AR2392" s="3">
        <f t="shared" si="471"/>
        <v>291481.11826645466</v>
      </c>
      <c r="AS2392" s="24">
        <f t="shared" si="472"/>
        <v>268646.19195064949</v>
      </c>
      <c r="AT2392" t="s">
        <v>188</v>
      </c>
      <c r="AU2392" t="s">
        <v>188</v>
      </c>
      <c r="AV2392" t="s">
        <v>189</v>
      </c>
      <c r="AW2392">
        <v>6105</v>
      </c>
      <c r="BE2392">
        <v>1</v>
      </c>
    </row>
    <row r="2393" spans="2:57" x14ac:dyDescent="0.2">
      <c r="C2393" t="s">
        <v>4803</v>
      </c>
      <c r="E2393" t="s">
        <v>4780</v>
      </c>
      <c r="F2393" t="s">
        <v>4781</v>
      </c>
      <c r="G2393" t="s">
        <v>4782</v>
      </c>
      <c r="J2393" t="s">
        <v>4702</v>
      </c>
      <c r="L2393" t="s">
        <v>4783</v>
      </c>
      <c r="M2393" t="s">
        <v>3525</v>
      </c>
      <c r="N2393" t="s">
        <v>4668</v>
      </c>
      <c r="O2393" t="s">
        <v>98</v>
      </c>
      <c r="P2393" t="s">
        <v>4804</v>
      </c>
      <c r="Q2393">
        <v>28</v>
      </c>
      <c r="S2393" s="3">
        <v>105515.16666666667</v>
      </c>
      <c r="U2393" s="3">
        <v>13716.971666666668</v>
      </c>
      <c r="W2393" s="3">
        <v>2536.4222756410259</v>
      </c>
      <c r="X2393" s="3">
        <v>1465.4884259259261</v>
      </c>
      <c r="Y2393" s="22">
        <v>263.78791666666666</v>
      </c>
      <c r="Z2393" s="32">
        <v>75</v>
      </c>
      <c r="AB2393" s="3">
        <v>6146.8085763005947</v>
      </c>
      <c r="AC2393" s="3">
        <v>4460.3751415326506</v>
      </c>
      <c r="AD2393" s="3">
        <f t="shared" si="468"/>
        <v>134180.0206694002</v>
      </c>
      <c r="AE2393" s="3">
        <v>13617.5</v>
      </c>
      <c r="AG2393" s="3">
        <f t="shared" si="469"/>
        <v>147797.5206694002</v>
      </c>
      <c r="AM2393">
        <v>8.5000000000000006E-2</v>
      </c>
      <c r="AN2393" s="3">
        <f t="shared" si="470"/>
        <v>147797.5206694002</v>
      </c>
      <c r="AO2393" s="3">
        <v>12562.789256899021</v>
      </c>
      <c r="AP2393" s="3">
        <v>29700</v>
      </c>
      <c r="AQ2393" s="3">
        <v>2524.5</v>
      </c>
      <c r="AR2393" s="3">
        <f t="shared" si="471"/>
        <v>192584.8099262992</v>
      </c>
      <c r="AS2393" s="24">
        <f t="shared" si="472"/>
        <v>177497.5206694002</v>
      </c>
      <c r="AT2393" t="s">
        <v>4784</v>
      </c>
      <c r="AU2393" t="s">
        <v>4762</v>
      </c>
      <c r="AV2393" t="s">
        <v>4763</v>
      </c>
      <c r="AW2393" t="s">
        <v>4931</v>
      </c>
      <c r="BE2393">
        <v>1</v>
      </c>
    </row>
    <row r="2394" spans="2:57" x14ac:dyDescent="0.2">
      <c r="C2394" t="s">
        <v>4803</v>
      </c>
      <c r="E2394" t="s">
        <v>2425</v>
      </c>
      <c r="F2394" t="s">
        <v>2426</v>
      </c>
      <c r="G2394" t="s">
        <v>2427</v>
      </c>
      <c r="J2394" t="s">
        <v>4702</v>
      </c>
      <c r="L2394" t="s">
        <v>4691</v>
      </c>
      <c r="M2394" t="s">
        <v>4444</v>
      </c>
      <c r="N2394" t="s">
        <v>4668</v>
      </c>
      <c r="O2394" t="s">
        <v>98</v>
      </c>
      <c r="P2394" t="s">
        <v>4804</v>
      </c>
      <c r="Q2394">
        <v>28</v>
      </c>
      <c r="S2394" s="3">
        <v>87940.833333333328</v>
      </c>
      <c r="W2394" s="3">
        <v>2113.9623397435898</v>
      </c>
      <c r="X2394" s="3">
        <v>1221.400462962963</v>
      </c>
      <c r="Y2394" s="22">
        <v>219.85208333333333</v>
      </c>
      <c r="Z2394" s="32">
        <v>75</v>
      </c>
      <c r="AB2394" s="3">
        <v>0</v>
      </c>
      <c r="AC2394" s="3">
        <v>4460.3751415326506</v>
      </c>
      <c r="AD2394" s="3">
        <f t="shared" si="468"/>
        <v>96031.423360905872</v>
      </c>
      <c r="AE2394" s="3">
        <v>7046.666666666667</v>
      </c>
      <c r="AG2394" s="3">
        <f t="shared" si="469"/>
        <v>103078.09002757254</v>
      </c>
      <c r="AJ2394" s="3">
        <v>18123.592035816033</v>
      </c>
      <c r="AK2394" t="s">
        <v>538</v>
      </c>
      <c r="AL2394" t="s">
        <v>539</v>
      </c>
      <c r="AM2394">
        <v>0.1</v>
      </c>
      <c r="AN2394" s="3">
        <f t="shared" si="470"/>
        <v>121201.68206338858</v>
      </c>
      <c r="AO2394" s="3">
        <v>12120.168206338858</v>
      </c>
      <c r="AP2394" s="3">
        <v>29700</v>
      </c>
      <c r="AQ2394" s="3">
        <v>2970</v>
      </c>
      <c r="AR2394" s="3">
        <f t="shared" si="471"/>
        <v>165991.85026972744</v>
      </c>
      <c r="AS2394" s="24">
        <f t="shared" si="472"/>
        <v>150901.68206338858</v>
      </c>
      <c r="AT2394" t="s">
        <v>134</v>
      </c>
      <c r="AU2394" t="s">
        <v>134</v>
      </c>
      <c r="AV2394" t="s">
        <v>135</v>
      </c>
      <c r="AW2394">
        <v>90292</v>
      </c>
      <c r="BE2394">
        <v>1</v>
      </c>
    </row>
    <row r="2395" spans="2:57" x14ac:dyDescent="0.2">
      <c r="C2395" t="s">
        <v>4803</v>
      </c>
      <c r="E2395" t="s">
        <v>2428</v>
      </c>
      <c r="F2395" t="s">
        <v>2429</v>
      </c>
      <c r="G2395" t="s">
        <v>2430</v>
      </c>
      <c r="J2395" t="s">
        <v>4678</v>
      </c>
      <c r="L2395" t="s">
        <v>4691</v>
      </c>
      <c r="M2395" t="s">
        <v>4444</v>
      </c>
      <c r="N2395" t="s">
        <v>4668</v>
      </c>
      <c r="O2395" t="s">
        <v>98</v>
      </c>
      <c r="P2395" t="s">
        <v>4804</v>
      </c>
      <c r="Q2395">
        <v>28</v>
      </c>
      <c r="S2395" s="3">
        <v>184991.33333333334</v>
      </c>
      <c r="W2395" s="3">
        <v>4446.9070512820517</v>
      </c>
      <c r="X2395" s="3">
        <v>2569.3240740740744</v>
      </c>
      <c r="Y2395" s="22">
        <v>462.47833333333335</v>
      </c>
      <c r="Z2395" s="32">
        <v>75</v>
      </c>
      <c r="AB2395" s="3">
        <v>17815.500190311224</v>
      </c>
      <c r="AC2395" s="3">
        <v>4460.3751415326506</v>
      </c>
      <c r="AD2395" s="3">
        <f t="shared" si="468"/>
        <v>214820.91812386669</v>
      </c>
      <c r="AE2395" s="3">
        <v>7046.666666666667</v>
      </c>
      <c r="AG2395" s="3">
        <f t="shared" si="469"/>
        <v>221867.58479053335</v>
      </c>
      <c r="AJ2395" s="3">
        <v>7875.5933865769939</v>
      </c>
      <c r="AK2395" t="s">
        <v>433</v>
      </c>
      <c r="AL2395" t="s">
        <v>434</v>
      </c>
      <c r="AM2395">
        <v>0.1</v>
      </c>
      <c r="AN2395" s="3">
        <f t="shared" si="470"/>
        <v>229743.17817711036</v>
      </c>
      <c r="AO2395" s="3">
        <v>22974.317817711039</v>
      </c>
      <c r="AP2395" s="3">
        <v>29700</v>
      </c>
      <c r="AQ2395" s="3">
        <v>2970</v>
      </c>
      <c r="AR2395" s="3">
        <f t="shared" si="471"/>
        <v>285387.49599482142</v>
      </c>
      <c r="AS2395" s="24">
        <f t="shared" si="472"/>
        <v>259443.17817711036</v>
      </c>
      <c r="AT2395" t="s">
        <v>134</v>
      </c>
      <c r="AU2395" t="s">
        <v>134</v>
      </c>
      <c r="AV2395" t="s">
        <v>135</v>
      </c>
      <c r="AW2395">
        <v>90324</v>
      </c>
      <c r="BE2395">
        <v>1</v>
      </c>
    </row>
    <row r="2396" spans="2:57" x14ac:dyDescent="0.2">
      <c r="C2396" t="s">
        <v>4803</v>
      </c>
      <c r="E2396" t="s">
        <v>2431</v>
      </c>
      <c r="F2396" t="s">
        <v>2432</v>
      </c>
      <c r="G2396" t="s">
        <v>2433</v>
      </c>
      <c r="J2396" t="s">
        <v>4708</v>
      </c>
      <c r="L2396" t="s">
        <v>4703</v>
      </c>
      <c r="M2396" t="s">
        <v>293</v>
      </c>
      <c r="N2396" t="s">
        <v>4668</v>
      </c>
      <c r="O2396" t="s">
        <v>98</v>
      </c>
      <c r="P2396" t="s">
        <v>4804</v>
      </c>
      <c r="Q2396">
        <v>28</v>
      </c>
      <c r="S2396" s="3">
        <v>53637.583333333336</v>
      </c>
      <c r="W2396" s="3">
        <v>1302.1153846153845</v>
      </c>
      <c r="X2396" s="3">
        <v>752.33333333333337</v>
      </c>
      <c r="Y2396" s="22">
        <v>135.42000000000002</v>
      </c>
      <c r="Z2396" s="32">
        <v>75</v>
      </c>
      <c r="AB2396" s="3">
        <v>0</v>
      </c>
      <c r="AC2396" s="3">
        <v>4460.3751415326506</v>
      </c>
      <c r="AD2396" s="3">
        <f t="shared" si="468"/>
        <v>60362.827192814701</v>
      </c>
      <c r="AE2396" s="3">
        <v>5687.5</v>
      </c>
      <c r="AG2396" s="3">
        <f t="shared" si="469"/>
        <v>66050.327192814701</v>
      </c>
      <c r="AI2396" s="3">
        <v>5310.8</v>
      </c>
      <c r="AJ2396" s="3">
        <v>6263.2559860715419</v>
      </c>
      <c r="AK2396" t="s">
        <v>229</v>
      </c>
      <c r="AL2396" t="s">
        <v>230</v>
      </c>
      <c r="AM2396">
        <v>8.5000000000000006E-2</v>
      </c>
      <c r="AN2396" s="3">
        <f t="shared" si="470"/>
        <v>77624.383178886244</v>
      </c>
      <c r="AO2396" s="3">
        <v>6598.0725702053314</v>
      </c>
      <c r="AP2396" s="3">
        <v>29700</v>
      </c>
      <c r="AQ2396" s="3">
        <v>2524.5</v>
      </c>
      <c r="AR2396" s="3">
        <f t="shared" si="471"/>
        <v>116446.95574909158</v>
      </c>
      <c r="AS2396" s="24">
        <f t="shared" si="472"/>
        <v>107324.38317888624</v>
      </c>
      <c r="AT2396" t="s">
        <v>632</v>
      </c>
      <c r="AU2396" t="s">
        <v>632</v>
      </c>
      <c r="AV2396" t="s">
        <v>633</v>
      </c>
      <c r="AW2396" t="s">
        <v>4850</v>
      </c>
      <c r="BE2396">
        <v>1</v>
      </c>
    </row>
    <row r="2397" spans="2:57" x14ac:dyDescent="0.2">
      <c r="C2397" t="s">
        <v>4803</v>
      </c>
      <c r="E2397" t="s">
        <v>2434</v>
      </c>
      <c r="F2397" t="s">
        <v>2435</v>
      </c>
      <c r="G2397" t="s">
        <v>2436</v>
      </c>
      <c r="J2397" t="s">
        <v>4678</v>
      </c>
      <c r="L2397" t="s">
        <v>4691</v>
      </c>
      <c r="M2397" t="s">
        <v>4444</v>
      </c>
      <c r="N2397" t="s">
        <v>4668</v>
      </c>
      <c r="O2397" t="s">
        <v>98</v>
      </c>
      <c r="P2397" t="s">
        <v>4804</v>
      </c>
      <c r="Q2397">
        <v>28</v>
      </c>
      <c r="S2397" s="3">
        <v>112964.75</v>
      </c>
      <c r="W2397" s="3">
        <v>2715.5008012820513</v>
      </c>
      <c r="X2397" s="3">
        <v>1568.9560185185185</v>
      </c>
      <c r="Y2397" s="22">
        <v>282.41208333333333</v>
      </c>
      <c r="Z2397" s="32">
        <v>75</v>
      </c>
      <c r="AB2397" s="3">
        <v>0</v>
      </c>
      <c r="AC2397" s="3">
        <v>4460.3751415326506</v>
      </c>
      <c r="AD2397" s="3">
        <f t="shared" si="468"/>
        <v>122066.99404466656</v>
      </c>
      <c r="AE2397" s="3">
        <v>7046.666666666667</v>
      </c>
      <c r="AG2397" s="3">
        <f t="shared" si="469"/>
        <v>129113.66071133323</v>
      </c>
      <c r="AM2397">
        <v>0.1</v>
      </c>
      <c r="AN2397" s="3">
        <f t="shared" si="470"/>
        <v>129113.66071133323</v>
      </c>
      <c r="AO2397" s="3">
        <v>12911.366071133323</v>
      </c>
      <c r="AP2397" s="3">
        <v>29700</v>
      </c>
      <c r="AQ2397" s="3">
        <v>2970</v>
      </c>
      <c r="AR2397" s="3">
        <f t="shared" si="471"/>
        <v>174695.02678246656</v>
      </c>
      <c r="AS2397" s="24">
        <f t="shared" si="472"/>
        <v>158813.66071133321</v>
      </c>
      <c r="AT2397" t="s">
        <v>134</v>
      </c>
      <c r="AU2397" t="s">
        <v>134</v>
      </c>
      <c r="AV2397" t="s">
        <v>135</v>
      </c>
      <c r="AW2397">
        <v>90326</v>
      </c>
      <c r="BE2397">
        <v>1</v>
      </c>
    </row>
    <row r="2398" spans="2:57" x14ac:dyDescent="0.2">
      <c r="C2398" t="s">
        <v>4803</v>
      </c>
      <c r="E2398" t="s">
        <v>2437</v>
      </c>
      <c r="F2398" t="s">
        <v>2438</v>
      </c>
      <c r="G2398" t="s">
        <v>2439</v>
      </c>
      <c r="J2398" t="s">
        <v>4702</v>
      </c>
      <c r="L2398" t="s">
        <v>4691</v>
      </c>
      <c r="M2398" t="s">
        <v>4444</v>
      </c>
      <c r="N2398" t="s">
        <v>4668</v>
      </c>
      <c r="O2398" t="s">
        <v>98</v>
      </c>
      <c r="P2398" t="s">
        <v>4804</v>
      </c>
      <c r="Q2398">
        <v>28</v>
      </c>
      <c r="S2398" s="3">
        <v>106757.25</v>
      </c>
      <c r="W2398" s="3">
        <v>2566.2820512820513</v>
      </c>
      <c r="X2398" s="3">
        <v>1482.7407407407406</v>
      </c>
      <c r="Y2398" s="22">
        <v>266.89333333333332</v>
      </c>
      <c r="Z2398" s="32">
        <v>75</v>
      </c>
      <c r="AB2398" s="3">
        <v>6146.8085763005947</v>
      </c>
      <c r="AC2398" s="3">
        <v>4460.3751415326506</v>
      </c>
      <c r="AD2398" s="3">
        <f t="shared" ref="AD2398:AD2461" si="473">S2398+U2398+V2398+W2398+X2398+Y2398+Z2398+AA2398+AB2398+AC2398</f>
        <v>121755.34984318937</v>
      </c>
      <c r="AE2398" s="3">
        <v>7046.666666666667</v>
      </c>
      <c r="AG2398" s="3">
        <f t="shared" si="469"/>
        <v>128802.01650985604</v>
      </c>
      <c r="AM2398">
        <v>0.1</v>
      </c>
      <c r="AN2398" s="3">
        <f t="shared" si="470"/>
        <v>128802.01650985604</v>
      </c>
      <c r="AO2398" s="3">
        <v>12880.201650985604</v>
      </c>
      <c r="AP2398" s="3">
        <v>29700</v>
      </c>
      <c r="AQ2398" s="3">
        <v>2970</v>
      </c>
      <c r="AR2398" s="3">
        <f t="shared" si="471"/>
        <v>174352.21816084164</v>
      </c>
      <c r="AS2398" s="24">
        <f t="shared" si="472"/>
        <v>158502.01650985604</v>
      </c>
      <c r="AT2398" t="s">
        <v>134</v>
      </c>
      <c r="AU2398" t="s">
        <v>134</v>
      </c>
      <c r="AV2398" t="s">
        <v>135</v>
      </c>
      <c r="AW2398">
        <v>90292</v>
      </c>
      <c r="BE2398">
        <v>1</v>
      </c>
    </row>
    <row r="2399" spans="2:57" x14ac:dyDescent="0.2">
      <c r="B2399">
        <f>+COUNTIF(F2399:F5557,F2399)</f>
        <v>1</v>
      </c>
      <c r="C2399" t="s">
        <v>4803</v>
      </c>
      <c r="E2399" t="s">
        <v>2440</v>
      </c>
      <c r="F2399" t="s">
        <v>2441</v>
      </c>
      <c r="G2399" t="s">
        <v>2442</v>
      </c>
      <c r="J2399" t="s">
        <v>4697</v>
      </c>
      <c r="L2399" t="s">
        <v>4703</v>
      </c>
      <c r="M2399" t="s">
        <v>293</v>
      </c>
      <c r="N2399" t="s">
        <v>4668</v>
      </c>
      <c r="O2399" t="s">
        <v>98</v>
      </c>
      <c r="P2399" t="s">
        <v>4804</v>
      </c>
      <c r="Q2399">
        <v>28</v>
      </c>
      <c r="S2399" s="3">
        <v>97774.416666666672</v>
      </c>
      <c r="W2399" s="3">
        <v>2230.15625</v>
      </c>
      <c r="X2399" s="3">
        <v>1288.5347222222224</v>
      </c>
      <c r="Y2399" s="22">
        <v>231.93625</v>
      </c>
      <c r="Z2399" s="32">
        <v>75</v>
      </c>
      <c r="AB2399" s="3">
        <v>8933.361797556865</v>
      </c>
      <c r="AC2399" s="3">
        <v>4460.3751415326506</v>
      </c>
      <c r="AD2399" s="3">
        <f t="shared" si="473"/>
        <v>114993.78082797841</v>
      </c>
      <c r="AE2399" s="3">
        <v>5687.5</v>
      </c>
      <c r="AG2399" s="3">
        <f t="shared" ref="AG2399:AG2462" si="474">AD2399+AE2399+AF2399</f>
        <v>120681.28082797841</v>
      </c>
      <c r="AJ2399" s="3">
        <v>6107.1873780099913</v>
      </c>
      <c r="AK2399" t="s">
        <v>266</v>
      </c>
      <c r="AL2399" t="s">
        <v>267</v>
      </c>
      <c r="AM2399">
        <v>8.5000000000000006E-2</v>
      </c>
      <c r="AN2399" s="3">
        <f t="shared" ref="AN2399:AN2462" si="475">AG2399+AH2399+AI2399+AJ2399</f>
        <v>126788.46820598839</v>
      </c>
      <c r="AO2399" s="3">
        <v>10777.019797509014</v>
      </c>
      <c r="AP2399" s="3">
        <v>29700</v>
      </c>
      <c r="AQ2399" s="3">
        <v>2524.5</v>
      </c>
      <c r="AR2399" s="3">
        <f t="shared" ref="AR2399:AR2462" si="476">AN2399+AO2399+AP2399+AQ2399</f>
        <v>169789.98800349742</v>
      </c>
      <c r="AS2399" s="24">
        <f t="shared" si="472"/>
        <v>156488.46820598841</v>
      </c>
      <c r="AT2399" t="s">
        <v>141</v>
      </c>
      <c r="AU2399" t="s">
        <v>141</v>
      </c>
      <c r="AV2399" t="s">
        <v>142</v>
      </c>
      <c r="AW2399">
        <v>5030</v>
      </c>
      <c r="BE2399">
        <v>1</v>
      </c>
    </row>
    <row r="2400" spans="2:57" x14ac:dyDescent="0.2">
      <c r="C2400" t="s">
        <v>4803</v>
      </c>
      <c r="E2400" t="s">
        <v>2443</v>
      </c>
      <c r="F2400" t="s">
        <v>2444</v>
      </c>
      <c r="G2400" t="s">
        <v>2445</v>
      </c>
      <c r="J2400" t="s">
        <v>4708</v>
      </c>
      <c r="L2400" t="s">
        <v>4691</v>
      </c>
      <c r="M2400" t="s">
        <v>4444</v>
      </c>
      <c r="N2400" t="s">
        <v>4668</v>
      </c>
      <c r="O2400" t="s">
        <v>98</v>
      </c>
      <c r="P2400" t="s">
        <v>4804</v>
      </c>
      <c r="Q2400">
        <v>28</v>
      </c>
      <c r="S2400" s="3">
        <v>42092.333333333336</v>
      </c>
      <c r="W2400" s="3">
        <v>1011.834935897436</v>
      </c>
      <c r="X2400" s="3">
        <v>584.61574074074076</v>
      </c>
      <c r="Y2400" s="22">
        <v>105.23083333333334</v>
      </c>
      <c r="Z2400" s="32">
        <v>75</v>
      </c>
      <c r="AB2400" s="3">
        <v>0</v>
      </c>
      <c r="AC2400" s="3">
        <v>4460.3751415326506</v>
      </c>
      <c r="AD2400" s="3">
        <f t="shared" si="473"/>
        <v>48329.389984837493</v>
      </c>
      <c r="AE2400" s="3">
        <v>7046.666666666667</v>
      </c>
      <c r="AG2400" s="3">
        <f t="shared" si="474"/>
        <v>55376.056651504157</v>
      </c>
      <c r="AJ2400" s="3">
        <v>18123.592035816033</v>
      </c>
      <c r="AK2400" t="s">
        <v>538</v>
      </c>
      <c r="AL2400" t="s">
        <v>539</v>
      </c>
      <c r="AM2400">
        <v>0.1</v>
      </c>
      <c r="AN2400" s="3">
        <f t="shared" si="475"/>
        <v>73499.648687320194</v>
      </c>
      <c r="AO2400" s="3">
        <v>7349.9648687320196</v>
      </c>
      <c r="AP2400" s="3">
        <v>29700</v>
      </c>
      <c r="AQ2400" s="3">
        <v>2970</v>
      </c>
      <c r="AR2400" s="3">
        <f t="shared" si="476"/>
        <v>113519.61355605221</v>
      </c>
      <c r="AS2400" s="24">
        <f t="shared" si="472"/>
        <v>103199.64868732019</v>
      </c>
      <c r="AT2400" t="s">
        <v>134</v>
      </c>
      <c r="AU2400" t="s">
        <v>134</v>
      </c>
      <c r="AV2400" t="s">
        <v>135</v>
      </c>
      <c r="AW2400">
        <v>90292</v>
      </c>
      <c r="BE2400">
        <v>1</v>
      </c>
    </row>
    <row r="2401" spans="3:57" x14ac:dyDescent="0.2">
      <c r="C2401" t="s">
        <v>4803</v>
      </c>
      <c r="E2401" t="s">
        <v>2446</v>
      </c>
      <c r="F2401" t="s">
        <v>2447</v>
      </c>
      <c r="G2401" t="s">
        <v>2448</v>
      </c>
      <c r="J2401" t="s">
        <v>4708</v>
      </c>
      <c r="L2401" t="s">
        <v>4703</v>
      </c>
      <c r="M2401" t="s">
        <v>293</v>
      </c>
      <c r="N2401" t="s">
        <v>4668</v>
      </c>
      <c r="O2401" t="s">
        <v>98</v>
      </c>
      <c r="P2401" t="s">
        <v>4804</v>
      </c>
      <c r="Q2401">
        <v>28</v>
      </c>
      <c r="S2401" s="3">
        <v>86710.583333333328</v>
      </c>
      <c r="W2401" s="3">
        <v>1964.1987179487178</v>
      </c>
      <c r="X2401" s="3">
        <v>1134.8703703703707</v>
      </c>
      <c r="Y2401" s="22">
        <v>204.27666666666667</v>
      </c>
      <c r="Z2401" s="32">
        <v>75</v>
      </c>
      <c r="AB2401" s="3">
        <v>0</v>
      </c>
      <c r="AC2401" s="3">
        <v>4460.3751415326506</v>
      </c>
      <c r="AD2401" s="3">
        <f t="shared" si="473"/>
        <v>94549.304229851739</v>
      </c>
      <c r="AE2401" s="3">
        <v>5687.5</v>
      </c>
      <c r="AG2401" s="3">
        <f t="shared" si="474"/>
        <v>100236.80422985174</v>
      </c>
      <c r="AJ2401" s="3">
        <v>4292.2455565959208</v>
      </c>
      <c r="AK2401" t="s">
        <v>289</v>
      </c>
      <c r="AL2401" t="s">
        <v>290</v>
      </c>
      <c r="AM2401">
        <v>8.5000000000000006E-2</v>
      </c>
      <c r="AN2401" s="3">
        <f t="shared" si="475"/>
        <v>104529.04978644766</v>
      </c>
      <c r="AO2401" s="3">
        <v>8884.969231848052</v>
      </c>
      <c r="AP2401" s="3">
        <v>29700</v>
      </c>
      <c r="AQ2401" s="3">
        <v>2524.5</v>
      </c>
      <c r="AR2401" s="3">
        <f t="shared" si="476"/>
        <v>145638.51901829572</v>
      </c>
      <c r="AS2401" s="24">
        <f t="shared" si="472"/>
        <v>134229.04978644766</v>
      </c>
      <c r="AT2401" t="s">
        <v>2250</v>
      </c>
      <c r="AU2401" t="s">
        <v>2250</v>
      </c>
      <c r="AV2401" t="s">
        <v>2251</v>
      </c>
      <c r="AW2401" t="s">
        <v>4932</v>
      </c>
      <c r="BE2401">
        <v>1</v>
      </c>
    </row>
    <row r="2402" spans="3:57" x14ac:dyDescent="0.2">
      <c r="C2402" t="s">
        <v>4803</v>
      </c>
      <c r="E2402" t="s">
        <v>2449</v>
      </c>
      <c r="F2402" t="s">
        <v>2450</v>
      </c>
      <c r="G2402" t="s">
        <v>2451</v>
      </c>
      <c r="J2402" t="s">
        <v>4778</v>
      </c>
      <c r="L2402" t="s">
        <v>4667</v>
      </c>
      <c r="M2402" t="s">
        <v>3984</v>
      </c>
      <c r="N2402" t="s">
        <v>4668</v>
      </c>
      <c r="O2402" t="s">
        <v>98</v>
      </c>
      <c r="P2402" t="s">
        <v>4804</v>
      </c>
      <c r="Q2402">
        <v>28</v>
      </c>
      <c r="S2402" s="3">
        <v>46357.75</v>
      </c>
      <c r="W2402" s="3">
        <v>1010.5769230769232</v>
      </c>
      <c r="X2402" s="3">
        <v>583.88888888888891</v>
      </c>
      <c r="Y2402" s="22">
        <v>105.10000000000001</v>
      </c>
      <c r="Z2402" s="32">
        <v>75</v>
      </c>
      <c r="AB2402" s="3">
        <v>0</v>
      </c>
      <c r="AC2402" s="3">
        <v>4460.3751415326506</v>
      </c>
      <c r="AD2402" s="3">
        <f t="shared" si="473"/>
        <v>52592.690953498459</v>
      </c>
      <c r="AE2402" s="3">
        <v>4154.166666666667</v>
      </c>
      <c r="AG2402" s="3">
        <f t="shared" si="474"/>
        <v>56746.857620165123</v>
      </c>
      <c r="AM2402">
        <v>0.05</v>
      </c>
      <c r="AN2402" s="3">
        <f t="shared" si="475"/>
        <v>56746.857620165123</v>
      </c>
      <c r="AO2402" s="3">
        <v>2837.3428810082564</v>
      </c>
      <c r="AP2402" s="3">
        <v>29700</v>
      </c>
      <c r="AQ2402" s="3">
        <v>1485</v>
      </c>
      <c r="AR2402" s="3">
        <f t="shared" si="476"/>
        <v>90769.200501173385</v>
      </c>
      <c r="AS2402" s="24">
        <f t="shared" si="472"/>
        <v>86446.85762016513</v>
      </c>
      <c r="AT2402" t="s">
        <v>134</v>
      </c>
      <c r="AU2402" t="s">
        <v>134</v>
      </c>
      <c r="AV2402" t="s">
        <v>135</v>
      </c>
      <c r="AW2402">
        <v>19883</v>
      </c>
      <c r="BE2402">
        <v>1</v>
      </c>
    </row>
    <row r="2403" spans="3:57" x14ac:dyDescent="0.2">
      <c r="C2403" t="s">
        <v>4803</v>
      </c>
      <c r="E2403" t="s">
        <v>2452</v>
      </c>
      <c r="F2403" t="s">
        <v>2453</v>
      </c>
      <c r="G2403" t="s">
        <v>2454</v>
      </c>
      <c r="J2403" t="s">
        <v>4678</v>
      </c>
      <c r="L2403" t="s">
        <v>4691</v>
      </c>
      <c r="M2403" t="s">
        <v>4444</v>
      </c>
      <c r="N2403" t="s">
        <v>4668</v>
      </c>
      <c r="O2403" t="s">
        <v>98</v>
      </c>
      <c r="P2403" t="s">
        <v>4804</v>
      </c>
      <c r="Q2403">
        <v>28</v>
      </c>
      <c r="S2403" s="3">
        <v>182746</v>
      </c>
      <c r="W2403" s="3">
        <v>4407.0673076923076</v>
      </c>
      <c r="X2403" s="3">
        <v>2546.3055555555557</v>
      </c>
      <c r="Y2403" s="22">
        <v>458.33500000000004</v>
      </c>
      <c r="Z2403" s="32">
        <v>75</v>
      </c>
      <c r="AB2403" s="3">
        <v>0</v>
      </c>
      <c r="AC2403" s="3">
        <v>4460.3751415326506</v>
      </c>
      <c r="AD2403" s="3">
        <f t="shared" si="473"/>
        <v>194693.08300478052</v>
      </c>
      <c r="AE2403" s="3">
        <v>7046.666666666667</v>
      </c>
      <c r="AG2403" s="3">
        <f t="shared" si="474"/>
        <v>201739.74967144718</v>
      </c>
      <c r="AM2403">
        <v>0.1</v>
      </c>
      <c r="AN2403" s="3">
        <f t="shared" si="475"/>
        <v>201739.74967144718</v>
      </c>
      <c r="AO2403" s="3">
        <v>20173.974967144721</v>
      </c>
      <c r="AP2403" s="3">
        <v>29700</v>
      </c>
      <c r="AQ2403" s="3">
        <v>2970</v>
      </c>
      <c r="AR2403" s="3">
        <f t="shared" si="476"/>
        <v>254583.7246385919</v>
      </c>
      <c r="AS2403" s="24">
        <f t="shared" si="472"/>
        <v>231439.74967144718</v>
      </c>
      <c r="AT2403" t="s">
        <v>4805</v>
      </c>
      <c r="AU2403" t="s">
        <v>1620</v>
      </c>
      <c r="AV2403" t="s">
        <v>1620</v>
      </c>
      <c r="AW2403">
        <v>2063120</v>
      </c>
      <c r="BE2403">
        <v>1</v>
      </c>
    </row>
    <row r="2404" spans="3:57" x14ac:dyDescent="0.2">
      <c r="C2404" t="s">
        <v>4803</v>
      </c>
      <c r="E2404" t="s">
        <v>2455</v>
      </c>
      <c r="F2404" t="s">
        <v>2456</v>
      </c>
      <c r="G2404" t="s">
        <v>2457</v>
      </c>
      <c r="J2404" t="s">
        <v>4778</v>
      </c>
      <c r="L2404" t="s">
        <v>4667</v>
      </c>
      <c r="M2404" t="s">
        <v>3984</v>
      </c>
      <c r="N2404" t="s">
        <v>4668</v>
      </c>
      <c r="O2404" t="s">
        <v>98</v>
      </c>
      <c r="P2404" t="s">
        <v>4804</v>
      </c>
      <c r="Q2404">
        <v>28</v>
      </c>
      <c r="S2404" s="3">
        <v>57518.25</v>
      </c>
      <c r="W2404" s="3">
        <v>1382.6522435897434</v>
      </c>
      <c r="X2404" s="3">
        <v>798.86574074074076</v>
      </c>
      <c r="Y2404" s="22">
        <v>143.79583333333335</v>
      </c>
      <c r="Z2404" s="32">
        <v>75</v>
      </c>
      <c r="AB2404" s="3">
        <v>0</v>
      </c>
      <c r="AC2404" s="3">
        <v>4460.3751415326506</v>
      </c>
      <c r="AD2404" s="3">
        <f t="shared" si="473"/>
        <v>64378.938959196457</v>
      </c>
      <c r="AE2404" s="3">
        <v>4154.166666666667</v>
      </c>
      <c r="AG2404" s="3">
        <f t="shared" si="474"/>
        <v>68533.105625863129</v>
      </c>
      <c r="AJ2404" s="3">
        <v>4671.4236268028844</v>
      </c>
      <c r="AK2404" t="s">
        <v>166</v>
      </c>
      <c r="AL2404" t="s">
        <v>165</v>
      </c>
      <c r="AM2404">
        <v>0.05</v>
      </c>
      <c r="AN2404" s="3">
        <f t="shared" si="475"/>
        <v>73204.52925266602</v>
      </c>
      <c r="AO2404" s="3">
        <v>3660.2264626333013</v>
      </c>
      <c r="AP2404" s="3">
        <v>29700</v>
      </c>
      <c r="AQ2404" s="3">
        <v>1485</v>
      </c>
      <c r="AR2404" s="3">
        <f t="shared" si="476"/>
        <v>108049.75571529932</v>
      </c>
      <c r="AS2404" s="24">
        <f t="shared" si="472"/>
        <v>102904.52925266602</v>
      </c>
      <c r="AT2404" t="s">
        <v>225</v>
      </c>
      <c r="AU2404" t="s">
        <v>225</v>
      </c>
      <c r="AV2404" t="s">
        <v>156</v>
      </c>
      <c r="AW2404" t="s">
        <v>4861</v>
      </c>
      <c r="BE2404">
        <v>1</v>
      </c>
    </row>
    <row r="2405" spans="3:57" x14ac:dyDescent="0.2">
      <c r="C2405" t="s">
        <v>4803</v>
      </c>
      <c r="E2405" t="s">
        <v>2458</v>
      </c>
      <c r="F2405" t="s">
        <v>2459</v>
      </c>
      <c r="G2405" t="s">
        <v>2460</v>
      </c>
      <c r="J2405" t="s">
        <v>4778</v>
      </c>
      <c r="L2405" t="s">
        <v>4667</v>
      </c>
      <c r="M2405" t="s">
        <v>3984</v>
      </c>
      <c r="N2405" t="s">
        <v>4668</v>
      </c>
      <c r="O2405" t="s">
        <v>98</v>
      </c>
      <c r="P2405" t="s">
        <v>4804</v>
      </c>
      <c r="Q2405">
        <v>28</v>
      </c>
      <c r="S2405" s="3">
        <v>57518.25</v>
      </c>
      <c r="W2405" s="3">
        <v>1382.6522435897434</v>
      </c>
      <c r="X2405" s="3">
        <v>798.86574074074076</v>
      </c>
      <c r="Y2405" s="22">
        <v>143.79583333333335</v>
      </c>
      <c r="Z2405" s="32">
        <v>75</v>
      </c>
      <c r="AB2405" s="3">
        <v>0</v>
      </c>
      <c r="AC2405" s="3">
        <v>4460.3751415326506</v>
      </c>
      <c r="AD2405" s="3">
        <f t="shared" si="473"/>
        <v>64378.938959196457</v>
      </c>
      <c r="AE2405" s="3">
        <v>4154.166666666667</v>
      </c>
      <c r="AG2405" s="3">
        <f t="shared" si="474"/>
        <v>68533.105625863129</v>
      </c>
      <c r="AJ2405" s="3">
        <v>4671.4236268028844</v>
      </c>
      <c r="AK2405" t="s">
        <v>166</v>
      </c>
      <c r="AL2405" t="s">
        <v>165</v>
      </c>
      <c r="AM2405">
        <v>0.05</v>
      </c>
      <c r="AN2405" s="3">
        <f t="shared" si="475"/>
        <v>73204.52925266602</v>
      </c>
      <c r="AO2405" s="3">
        <v>3660.2264626333013</v>
      </c>
      <c r="AP2405" s="3">
        <v>29700</v>
      </c>
      <c r="AQ2405" s="3">
        <v>1485</v>
      </c>
      <c r="AR2405" s="3">
        <f t="shared" si="476"/>
        <v>108049.75571529932</v>
      </c>
      <c r="AS2405" s="24">
        <f t="shared" si="472"/>
        <v>102904.52925266602</v>
      </c>
      <c r="AT2405" t="s">
        <v>225</v>
      </c>
      <c r="AU2405" t="s">
        <v>225</v>
      </c>
      <c r="AV2405" t="s">
        <v>156</v>
      </c>
      <c r="AW2405" t="s">
        <v>4904</v>
      </c>
      <c r="BE2405">
        <v>1</v>
      </c>
    </row>
    <row r="2406" spans="3:57" x14ac:dyDescent="0.2">
      <c r="C2406" t="s">
        <v>4803</v>
      </c>
      <c r="E2406" t="s">
        <v>2461</v>
      </c>
      <c r="F2406" t="s">
        <v>2462</v>
      </c>
      <c r="G2406" t="s">
        <v>2463</v>
      </c>
      <c r="J2406" t="s">
        <v>4708</v>
      </c>
      <c r="L2406" t="s">
        <v>4691</v>
      </c>
      <c r="M2406" t="s">
        <v>4444</v>
      </c>
      <c r="N2406" t="s">
        <v>4668</v>
      </c>
      <c r="O2406" t="s">
        <v>98</v>
      </c>
      <c r="P2406" t="s">
        <v>4804</v>
      </c>
      <c r="Q2406">
        <v>28</v>
      </c>
      <c r="S2406" s="3">
        <v>83902.75</v>
      </c>
      <c r="W2406" s="3">
        <v>1903.0769230769231</v>
      </c>
      <c r="X2406" s="3">
        <v>1099.5555555555557</v>
      </c>
      <c r="Y2406" s="22">
        <v>197.92000000000002</v>
      </c>
      <c r="Z2406" s="32">
        <v>75</v>
      </c>
      <c r="AB2406" s="3">
        <v>0</v>
      </c>
      <c r="AC2406" s="3">
        <v>4460.3751415326506</v>
      </c>
      <c r="AD2406" s="3">
        <f t="shared" si="473"/>
        <v>91638.677620165137</v>
      </c>
      <c r="AE2406" s="3">
        <v>7046.666666666667</v>
      </c>
      <c r="AG2406" s="3">
        <f t="shared" si="474"/>
        <v>98685.344286831809</v>
      </c>
      <c r="AM2406">
        <v>0.1</v>
      </c>
      <c r="AN2406" s="3">
        <f t="shared" si="475"/>
        <v>98685.344286831809</v>
      </c>
      <c r="AO2406" s="3">
        <v>9868.5344286831823</v>
      </c>
      <c r="AP2406" s="3">
        <v>29700</v>
      </c>
      <c r="AQ2406" s="3">
        <v>2970</v>
      </c>
      <c r="AR2406" s="3">
        <f t="shared" si="476"/>
        <v>141223.87871551499</v>
      </c>
      <c r="AS2406" s="24">
        <f t="shared" si="472"/>
        <v>128385.34428683181</v>
      </c>
      <c r="AT2406" t="s">
        <v>134</v>
      </c>
      <c r="AU2406" t="s">
        <v>134</v>
      </c>
      <c r="AV2406" t="s">
        <v>135</v>
      </c>
      <c r="AW2406">
        <v>90326</v>
      </c>
      <c r="BE2406">
        <v>1</v>
      </c>
    </row>
    <row r="2407" spans="3:57" x14ac:dyDescent="0.2">
      <c r="C2407" t="s">
        <v>4803</v>
      </c>
      <c r="E2407" t="s">
        <v>2464</v>
      </c>
      <c r="F2407" t="s">
        <v>2465</v>
      </c>
      <c r="G2407" t="s">
        <v>2466</v>
      </c>
      <c r="J2407" t="s">
        <v>4778</v>
      </c>
      <c r="L2407" t="s">
        <v>4667</v>
      </c>
      <c r="M2407" t="s">
        <v>3984</v>
      </c>
      <c r="N2407" t="s">
        <v>4668</v>
      </c>
      <c r="O2407" t="s">
        <v>98</v>
      </c>
      <c r="P2407" t="s">
        <v>4804</v>
      </c>
      <c r="Q2407">
        <v>28</v>
      </c>
      <c r="S2407" s="3">
        <v>37432.5</v>
      </c>
      <c r="W2407" s="3">
        <v>1010.1442307692306</v>
      </c>
      <c r="X2407" s="3">
        <v>583.63888888888891</v>
      </c>
      <c r="Y2407" s="22">
        <v>105.05500000000001</v>
      </c>
      <c r="Z2407" s="32">
        <v>75</v>
      </c>
      <c r="AB2407" s="3">
        <v>0</v>
      </c>
      <c r="AC2407" s="3">
        <v>4460.3751415326506</v>
      </c>
      <c r="AD2407" s="3">
        <f t="shared" si="473"/>
        <v>43666.713261190773</v>
      </c>
      <c r="AE2407" s="3">
        <v>4154.166666666667</v>
      </c>
      <c r="AG2407" s="3">
        <f t="shared" si="474"/>
        <v>47820.879927857437</v>
      </c>
      <c r="AM2407">
        <v>0.05</v>
      </c>
      <c r="AN2407" s="3">
        <f t="shared" si="475"/>
        <v>47820.879927857437</v>
      </c>
      <c r="AO2407" s="3">
        <v>2391.043996392872</v>
      </c>
      <c r="AP2407" s="3">
        <v>29700</v>
      </c>
      <c r="AQ2407" s="3">
        <v>1485</v>
      </c>
      <c r="AR2407" s="3">
        <f t="shared" si="476"/>
        <v>81396.92392425031</v>
      </c>
      <c r="AS2407" s="24">
        <f t="shared" si="472"/>
        <v>77520.87992785743</v>
      </c>
      <c r="AT2407" t="s">
        <v>188</v>
      </c>
      <c r="AU2407" t="s">
        <v>188</v>
      </c>
      <c r="AV2407" t="s">
        <v>189</v>
      </c>
      <c r="AW2407">
        <v>7826</v>
      </c>
      <c r="BE2407">
        <v>1</v>
      </c>
    </row>
    <row r="2408" spans="3:57" x14ac:dyDescent="0.2">
      <c r="C2408" t="s">
        <v>4803</v>
      </c>
      <c r="E2408" t="s">
        <v>2467</v>
      </c>
      <c r="F2408" t="s">
        <v>2468</v>
      </c>
      <c r="G2408" t="s">
        <v>2469</v>
      </c>
      <c r="J2408" t="s">
        <v>4778</v>
      </c>
      <c r="L2408" t="s">
        <v>4667</v>
      </c>
      <c r="M2408" t="s">
        <v>3984</v>
      </c>
      <c r="N2408" t="s">
        <v>4668</v>
      </c>
      <c r="O2408" t="s">
        <v>98</v>
      </c>
      <c r="P2408" t="s">
        <v>4804</v>
      </c>
      <c r="Q2408">
        <v>28</v>
      </c>
      <c r="S2408" s="3">
        <v>53778.166666666664</v>
      </c>
      <c r="W2408" s="3">
        <v>1292.7443910256411</v>
      </c>
      <c r="X2408" s="3">
        <v>746.91898148148152</v>
      </c>
      <c r="Y2408" s="22">
        <v>134.44541666666666</v>
      </c>
      <c r="Z2408" s="32">
        <v>75</v>
      </c>
      <c r="AB2408" s="3">
        <v>0</v>
      </c>
      <c r="AC2408" s="3">
        <v>4460.3751415326506</v>
      </c>
      <c r="AD2408" s="3">
        <f t="shared" si="473"/>
        <v>60487.650597373104</v>
      </c>
      <c r="AE2408" s="3">
        <v>4154.166666666667</v>
      </c>
      <c r="AG2408" s="3">
        <f t="shared" si="474"/>
        <v>64641.817264039768</v>
      </c>
      <c r="AM2408">
        <v>0.05</v>
      </c>
      <c r="AN2408" s="3">
        <f t="shared" si="475"/>
        <v>64641.817264039768</v>
      </c>
      <c r="AO2408" s="3">
        <v>3232.0908632019887</v>
      </c>
      <c r="AP2408" s="3">
        <v>29700</v>
      </c>
      <c r="AQ2408" s="3">
        <v>1485</v>
      </c>
      <c r="AR2408" s="3">
        <f t="shared" si="476"/>
        <v>99058.908127241753</v>
      </c>
      <c r="AS2408" s="24">
        <f t="shared" si="472"/>
        <v>94341.817264039768</v>
      </c>
      <c r="AT2408" t="s">
        <v>188</v>
      </c>
      <c r="AU2408" t="s">
        <v>188</v>
      </c>
      <c r="AV2408" t="s">
        <v>189</v>
      </c>
      <c r="AW2408">
        <v>7071</v>
      </c>
      <c r="BE2408">
        <v>1</v>
      </c>
    </row>
    <row r="2409" spans="3:57" x14ac:dyDescent="0.2">
      <c r="C2409" t="s">
        <v>4803</v>
      </c>
      <c r="E2409" t="s">
        <v>2470</v>
      </c>
      <c r="F2409" t="s">
        <v>2471</v>
      </c>
      <c r="G2409" t="s">
        <v>2472</v>
      </c>
      <c r="J2409" t="s">
        <v>4778</v>
      </c>
      <c r="L2409" t="s">
        <v>4667</v>
      </c>
      <c r="M2409" t="s">
        <v>3984</v>
      </c>
      <c r="N2409" t="s">
        <v>4668</v>
      </c>
      <c r="O2409" t="s">
        <v>98</v>
      </c>
      <c r="P2409" t="s">
        <v>4804</v>
      </c>
      <c r="Q2409">
        <v>28</v>
      </c>
      <c r="S2409" s="3">
        <v>57609.416666666664</v>
      </c>
      <c r="W2409" s="3">
        <v>1384.84375</v>
      </c>
      <c r="X2409" s="3">
        <v>800.13194444444457</v>
      </c>
      <c r="Y2409" s="22">
        <v>144.02375000000001</v>
      </c>
      <c r="Z2409" s="32">
        <v>75</v>
      </c>
      <c r="AB2409" s="3">
        <v>0</v>
      </c>
      <c r="AC2409" s="3">
        <v>4460.3751415326506</v>
      </c>
      <c r="AD2409" s="3">
        <f t="shared" si="473"/>
        <v>64473.791252643758</v>
      </c>
      <c r="AE2409" s="3">
        <v>4154.166666666667</v>
      </c>
      <c r="AG2409" s="3">
        <f t="shared" si="474"/>
        <v>68627.957919310429</v>
      </c>
      <c r="AJ2409" s="3">
        <v>4671.4236268028844</v>
      </c>
      <c r="AK2409" t="s">
        <v>166</v>
      </c>
      <c r="AL2409" t="s">
        <v>165</v>
      </c>
      <c r="AM2409">
        <v>0.05</v>
      </c>
      <c r="AN2409" s="3">
        <f t="shared" si="475"/>
        <v>73299.38154611332</v>
      </c>
      <c r="AO2409" s="3">
        <v>3664.9690773056664</v>
      </c>
      <c r="AP2409" s="3">
        <v>29700</v>
      </c>
      <c r="AQ2409" s="3">
        <v>1485</v>
      </c>
      <c r="AR2409" s="3">
        <f t="shared" si="476"/>
        <v>108149.35062341898</v>
      </c>
      <c r="AS2409" s="24">
        <f t="shared" si="472"/>
        <v>102999.38154611332</v>
      </c>
      <c r="AT2409" t="s">
        <v>225</v>
      </c>
      <c r="AU2409" t="s">
        <v>225</v>
      </c>
      <c r="AV2409" t="s">
        <v>156</v>
      </c>
      <c r="AW2409" t="s">
        <v>4886</v>
      </c>
      <c r="BE2409">
        <v>1</v>
      </c>
    </row>
    <row r="2410" spans="3:57" x14ac:dyDescent="0.2">
      <c r="C2410" t="s">
        <v>4803</v>
      </c>
      <c r="E2410" t="s">
        <v>2473</v>
      </c>
      <c r="F2410" t="s">
        <v>2474</v>
      </c>
      <c r="G2410" t="s">
        <v>4933</v>
      </c>
      <c r="J2410" t="s">
        <v>4778</v>
      </c>
      <c r="L2410" t="s">
        <v>4667</v>
      </c>
      <c r="M2410" t="s">
        <v>3984</v>
      </c>
      <c r="N2410" t="s">
        <v>4668</v>
      </c>
      <c r="O2410" t="s">
        <v>98</v>
      </c>
      <c r="P2410" t="s">
        <v>4804</v>
      </c>
      <c r="Q2410">
        <v>28</v>
      </c>
      <c r="S2410" s="3">
        <v>40092.583333333336</v>
      </c>
      <c r="W2410" s="3">
        <v>1010.0961538461538</v>
      </c>
      <c r="X2410" s="3">
        <v>583.6111111111112</v>
      </c>
      <c r="Y2410" s="22">
        <v>105.05</v>
      </c>
      <c r="Z2410" s="32">
        <v>75</v>
      </c>
      <c r="AB2410" s="3">
        <v>0</v>
      </c>
      <c r="AC2410" s="3">
        <v>4460.3751415326506</v>
      </c>
      <c r="AD2410" s="3">
        <f t="shared" si="473"/>
        <v>46326.715739823252</v>
      </c>
      <c r="AE2410" s="3">
        <v>4154.166666666667</v>
      </c>
      <c r="AG2410" s="3">
        <f t="shared" si="474"/>
        <v>50480.882406489916</v>
      </c>
      <c r="AJ2410" s="3">
        <v>4671.4236268028844</v>
      </c>
      <c r="AK2410" t="s">
        <v>166</v>
      </c>
      <c r="AL2410" t="s">
        <v>165</v>
      </c>
      <c r="AM2410">
        <v>0.05</v>
      </c>
      <c r="AN2410" s="3">
        <f t="shared" si="475"/>
        <v>55152.3060332928</v>
      </c>
      <c r="AO2410" s="3">
        <v>2757.6153016646404</v>
      </c>
      <c r="AP2410" s="3">
        <v>29700</v>
      </c>
      <c r="AQ2410" s="3">
        <v>1485</v>
      </c>
      <c r="AR2410" s="3">
        <f t="shared" si="476"/>
        <v>89094.921334957442</v>
      </c>
      <c r="AS2410" s="24">
        <f t="shared" si="472"/>
        <v>84852.3060332928</v>
      </c>
      <c r="AT2410" t="s">
        <v>225</v>
      </c>
      <c r="AU2410" t="s">
        <v>225</v>
      </c>
      <c r="AV2410" t="s">
        <v>156</v>
      </c>
      <c r="AW2410" t="s">
        <v>4837</v>
      </c>
      <c r="BE2410">
        <v>1</v>
      </c>
    </row>
    <row r="2411" spans="3:57" x14ac:dyDescent="0.2">
      <c r="C2411" t="s">
        <v>4803</v>
      </c>
      <c r="E2411" t="s">
        <v>2476</v>
      </c>
      <c r="F2411" t="s">
        <v>2477</v>
      </c>
      <c r="G2411" t="s">
        <v>2478</v>
      </c>
      <c r="J2411" t="s">
        <v>4778</v>
      </c>
      <c r="L2411" t="s">
        <v>4667</v>
      </c>
      <c r="M2411" t="s">
        <v>3984</v>
      </c>
      <c r="N2411" t="s">
        <v>4668</v>
      </c>
      <c r="O2411" t="s">
        <v>98</v>
      </c>
      <c r="P2411" t="s">
        <v>4804</v>
      </c>
      <c r="Q2411">
        <v>28</v>
      </c>
      <c r="S2411" s="3">
        <v>40148.75</v>
      </c>
      <c r="W2411" s="3">
        <v>1010.0961538461538</v>
      </c>
      <c r="X2411" s="3">
        <v>583.6111111111112</v>
      </c>
      <c r="Y2411" s="22">
        <v>105.05</v>
      </c>
      <c r="Z2411" s="32">
        <v>75</v>
      </c>
      <c r="AB2411" s="3">
        <v>0</v>
      </c>
      <c r="AC2411" s="3">
        <v>4460.3751415326506</v>
      </c>
      <c r="AD2411" s="3">
        <f t="shared" si="473"/>
        <v>46382.882406489916</v>
      </c>
      <c r="AE2411" s="3">
        <v>4154.166666666667</v>
      </c>
      <c r="AG2411" s="3">
        <f t="shared" si="474"/>
        <v>50537.049073156581</v>
      </c>
      <c r="AJ2411" s="3">
        <v>4671.4236268028844</v>
      </c>
      <c r="AK2411" t="s">
        <v>166</v>
      </c>
      <c r="AL2411" t="s">
        <v>165</v>
      </c>
      <c r="AM2411">
        <v>0.05</v>
      </c>
      <c r="AN2411" s="3">
        <f t="shared" si="475"/>
        <v>55208.472699959464</v>
      </c>
      <c r="AO2411" s="3">
        <v>2760.4236349979733</v>
      </c>
      <c r="AP2411" s="3">
        <v>29700</v>
      </c>
      <c r="AQ2411" s="3">
        <v>1485</v>
      </c>
      <c r="AR2411" s="3">
        <f t="shared" si="476"/>
        <v>89153.896334957448</v>
      </c>
      <c r="AS2411" s="24">
        <f t="shared" si="472"/>
        <v>84908.472699959471</v>
      </c>
      <c r="AT2411" t="s">
        <v>225</v>
      </c>
      <c r="AU2411" t="s">
        <v>225</v>
      </c>
      <c r="AV2411" t="s">
        <v>156</v>
      </c>
      <c r="AW2411" t="s">
        <v>4848</v>
      </c>
      <c r="BE2411">
        <v>1</v>
      </c>
    </row>
    <row r="2412" spans="3:57" x14ac:dyDescent="0.2">
      <c r="C2412" t="s">
        <v>4803</v>
      </c>
      <c r="E2412" t="s">
        <v>2479</v>
      </c>
      <c r="F2412" t="s">
        <v>434</v>
      </c>
      <c r="G2412" t="s">
        <v>433</v>
      </c>
      <c r="J2412" t="s">
        <v>4666</v>
      </c>
      <c r="L2412" t="s">
        <v>4691</v>
      </c>
      <c r="M2412" t="s">
        <v>4444</v>
      </c>
      <c r="N2412" t="s">
        <v>4668</v>
      </c>
      <c r="O2412" t="s">
        <v>167</v>
      </c>
      <c r="P2412" t="s">
        <v>4804</v>
      </c>
      <c r="Q2412">
        <v>28</v>
      </c>
      <c r="S2412" s="3">
        <v>367450</v>
      </c>
      <c r="U2412" s="3">
        <v>55117.5</v>
      </c>
      <c r="W2412" s="3">
        <v>8832.9326923076933</v>
      </c>
      <c r="X2412" s="3">
        <v>5103.4722222222226</v>
      </c>
      <c r="Y2412" s="22">
        <v>918.625</v>
      </c>
      <c r="Z2412" s="32">
        <v>75</v>
      </c>
      <c r="AB2412" s="3">
        <v>0</v>
      </c>
      <c r="AC2412" s="3">
        <v>5460.3751415326506</v>
      </c>
      <c r="AD2412" s="3">
        <f t="shared" si="473"/>
        <v>442957.90505606256</v>
      </c>
      <c r="AE2412" s="3">
        <v>7046.666666666667</v>
      </c>
      <c r="AF2412" s="3">
        <v>29700</v>
      </c>
      <c r="AG2412" s="3">
        <f t="shared" si="474"/>
        <v>479704.57172272925</v>
      </c>
      <c r="AJ2412" s="3">
        <v>-479704.57172272925</v>
      </c>
      <c r="AM2412">
        <v>0.1</v>
      </c>
      <c r="AN2412" s="3">
        <f t="shared" si="475"/>
        <v>0</v>
      </c>
      <c r="AO2412" s="3">
        <v>0</v>
      </c>
      <c r="AQ2412" s="3">
        <v>0</v>
      </c>
      <c r="AR2412" s="3">
        <f t="shared" si="476"/>
        <v>0</v>
      </c>
      <c r="AS2412" s="24">
        <f t="shared" si="472"/>
        <v>0</v>
      </c>
      <c r="AT2412" t="s">
        <v>134</v>
      </c>
      <c r="AU2412" t="s">
        <v>4816</v>
      </c>
      <c r="AV2412" t="s">
        <v>174</v>
      </c>
      <c r="AW2412">
        <v>90324</v>
      </c>
      <c r="BE2412">
        <v>1</v>
      </c>
    </row>
    <row r="2413" spans="3:57" x14ac:dyDescent="0.2">
      <c r="C2413" t="s">
        <v>4803</v>
      </c>
      <c r="E2413" t="s">
        <v>2480</v>
      </c>
      <c r="F2413" t="s">
        <v>2481</v>
      </c>
      <c r="G2413" t="s">
        <v>2482</v>
      </c>
      <c r="J2413" t="s">
        <v>4690</v>
      </c>
      <c r="L2413" t="s">
        <v>4691</v>
      </c>
      <c r="M2413" t="s">
        <v>4444</v>
      </c>
      <c r="N2413" t="s">
        <v>4668</v>
      </c>
      <c r="O2413" t="s">
        <v>98</v>
      </c>
      <c r="P2413" t="s">
        <v>4804</v>
      </c>
      <c r="Q2413">
        <v>28</v>
      </c>
      <c r="S2413" s="3">
        <v>264248.33333333331</v>
      </c>
      <c r="U2413" s="3">
        <v>39637.249999999993</v>
      </c>
      <c r="W2413" s="3">
        <v>6352.1233974358975</v>
      </c>
      <c r="X2413" s="3">
        <v>3670.1157407407404</v>
      </c>
      <c r="Y2413" s="22">
        <v>660.62083333333328</v>
      </c>
      <c r="Z2413" s="32">
        <v>75</v>
      </c>
      <c r="AB2413" s="3">
        <v>10244.680960500991</v>
      </c>
      <c r="AC2413" s="3">
        <v>5460.3751415326506</v>
      </c>
      <c r="AD2413" s="3">
        <f t="shared" si="473"/>
        <v>330348.49940687686</v>
      </c>
      <c r="AE2413" s="3">
        <v>7046.666666666667</v>
      </c>
      <c r="AG2413" s="3">
        <f t="shared" si="474"/>
        <v>337395.16607354354</v>
      </c>
      <c r="AM2413">
        <v>0.1</v>
      </c>
      <c r="AN2413" s="3">
        <f t="shared" si="475"/>
        <v>337395.16607354354</v>
      </c>
      <c r="AO2413" s="3">
        <v>33739.516607354359</v>
      </c>
      <c r="AP2413" s="3">
        <v>29700</v>
      </c>
      <c r="AQ2413" s="3">
        <v>2970</v>
      </c>
      <c r="AR2413" s="3">
        <f t="shared" si="476"/>
        <v>403804.68268089788</v>
      </c>
      <c r="AS2413" s="24">
        <f t="shared" si="472"/>
        <v>367095.16607354354</v>
      </c>
      <c r="AT2413" t="s">
        <v>4805</v>
      </c>
      <c r="AU2413" t="s">
        <v>1620</v>
      </c>
      <c r="AV2413" t="s">
        <v>1620</v>
      </c>
      <c r="AW2413">
        <v>2061149</v>
      </c>
      <c r="BE2413">
        <v>1</v>
      </c>
    </row>
    <row r="2414" spans="3:57" x14ac:dyDescent="0.2">
      <c r="C2414" t="s">
        <v>4803</v>
      </c>
      <c r="E2414" t="s">
        <v>2483</v>
      </c>
      <c r="F2414" t="s">
        <v>2484</v>
      </c>
      <c r="G2414" t="s">
        <v>2485</v>
      </c>
      <c r="J2414" t="s">
        <v>4708</v>
      </c>
      <c r="L2414" t="s">
        <v>4703</v>
      </c>
      <c r="M2414" t="s">
        <v>293</v>
      </c>
      <c r="N2414" t="s">
        <v>4668</v>
      </c>
      <c r="O2414" t="s">
        <v>98</v>
      </c>
      <c r="P2414" t="s">
        <v>4804</v>
      </c>
      <c r="Q2414">
        <v>28</v>
      </c>
      <c r="S2414" s="3">
        <v>86350</v>
      </c>
      <c r="W2414" s="3">
        <v>2053.3173076923076</v>
      </c>
      <c r="X2414" s="3">
        <v>1186.3611111111111</v>
      </c>
      <c r="Y2414" s="22">
        <v>213.54500000000002</v>
      </c>
      <c r="Z2414" s="32">
        <v>75</v>
      </c>
      <c r="AB2414" s="3">
        <v>0</v>
      </c>
      <c r="AC2414" s="3">
        <v>4460.3751415326506</v>
      </c>
      <c r="AD2414" s="3">
        <f t="shared" si="473"/>
        <v>94338.598560336075</v>
      </c>
      <c r="AE2414" s="3">
        <v>5687.5</v>
      </c>
      <c r="AG2414" s="3">
        <f t="shared" si="474"/>
        <v>100026.09856033608</v>
      </c>
      <c r="AJ2414" s="3">
        <v>8123.3279313761932</v>
      </c>
      <c r="AK2414" t="s">
        <v>523</v>
      </c>
      <c r="AL2414" t="s">
        <v>524</v>
      </c>
      <c r="AM2414">
        <v>8.5000000000000006E-2</v>
      </c>
      <c r="AN2414" s="3">
        <f t="shared" si="475"/>
        <v>108149.42649171226</v>
      </c>
      <c r="AO2414" s="3">
        <v>9192.7012517955427</v>
      </c>
      <c r="AP2414" s="3">
        <v>29700</v>
      </c>
      <c r="AQ2414" s="3">
        <v>2524.5</v>
      </c>
      <c r="AR2414" s="3">
        <f t="shared" si="476"/>
        <v>149566.62774350779</v>
      </c>
      <c r="AS2414" s="24">
        <f t="shared" si="472"/>
        <v>137849.42649171228</v>
      </c>
      <c r="AT2414" t="s">
        <v>134</v>
      </c>
      <c r="AU2414" t="s">
        <v>134</v>
      </c>
      <c r="AV2414" t="s">
        <v>135</v>
      </c>
      <c r="AW2414">
        <v>35802</v>
      </c>
      <c r="BE2414">
        <v>1</v>
      </c>
    </row>
    <row r="2415" spans="3:57" x14ac:dyDescent="0.2">
      <c r="C2415" t="s">
        <v>4803</v>
      </c>
      <c r="E2415" t="s">
        <v>2486</v>
      </c>
      <c r="F2415" t="s">
        <v>2487</v>
      </c>
      <c r="G2415" t="s">
        <v>2488</v>
      </c>
      <c r="J2415" t="s">
        <v>151</v>
      </c>
      <c r="L2415" t="s">
        <v>4703</v>
      </c>
      <c r="M2415" t="s">
        <v>293</v>
      </c>
      <c r="N2415" t="s">
        <v>4668</v>
      </c>
      <c r="O2415" t="s">
        <v>98</v>
      </c>
      <c r="P2415" t="s">
        <v>4804</v>
      </c>
      <c r="Q2415">
        <v>28</v>
      </c>
      <c r="S2415" s="3">
        <v>232445.83333333331</v>
      </c>
      <c r="W2415" s="3">
        <v>5467.447916666667</v>
      </c>
      <c r="X2415" s="3">
        <v>3158.9699074074078</v>
      </c>
      <c r="Y2415" s="22">
        <v>568.61458333333337</v>
      </c>
      <c r="Z2415" s="32">
        <v>75</v>
      </c>
      <c r="AB2415" s="3">
        <v>0</v>
      </c>
      <c r="AC2415" s="3">
        <v>4460.3751415326506</v>
      </c>
      <c r="AD2415" s="3">
        <f t="shared" si="473"/>
        <v>246176.24088227339</v>
      </c>
      <c r="AE2415" s="3">
        <v>5687.5</v>
      </c>
      <c r="AG2415" s="3">
        <f t="shared" si="474"/>
        <v>251863.74088227339</v>
      </c>
      <c r="AJ2415" s="3">
        <v>6107.1873780099913</v>
      </c>
      <c r="AK2415" t="s">
        <v>266</v>
      </c>
      <c r="AL2415" t="s">
        <v>267</v>
      </c>
      <c r="AM2415">
        <v>8.5000000000000006E-2</v>
      </c>
      <c r="AN2415" s="3">
        <f t="shared" si="475"/>
        <v>257970.92826028337</v>
      </c>
      <c r="AO2415" s="3">
        <v>21927.52890212409</v>
      </c>
      <c r="AP2415" s="3">
        <v>29700</v>
      </c>
      <c r="AQ2415" s="3">
        <v>2524.5</v>
      </c>
      <c r="AR2415" s="3">
        <f t="shared" si="476"/>
        <v>312122.95716240746</v>
      </c>
      <c r="AS2415" s="24">
        <f t="shared" si="472"/>
        <v>287670.92826028337</v>
      </c>
      <c r="AT2415" t="s">
        <v>4805</v>
      </c>
      <c r="AU2415" t="s">
        <v>101</v>
      </c>
      <c r="AV2415" t="s">
        <v>101</v>
      </c>
      <c r="AW2415">
        <v>2045200</v>
      </c>
      <c r="BE2415">
        <v>1</v>
      </c>
    </row>
    <row r="2416" spans="3:57" x14ac:dyDescent="0.2">
      <c r="C2416" t="s">
        <v>4803</v>
      </c>
      <c r="E2416" t="s">
        <v>2489</v>
      </c>
      <c r="F2416" t="s">
        <v>2490</v>
      </c>
      <c r="G2416" t="s">
        <v>2491</v>
      </c>
      <c r="J2416" t="s">
        <v>4690</v>
      </c>
      <c r="L2416" t="s">
        <v>4691</v>
      </c>
      <c r="M2416" t="s">
        <v>4444</v>
      </c>
      <c r="N2416" t="s">
        <v>4668</v>
      </c>
      <c r="O2416" t="s">
        <v>98</v>
      </c>
      <c r="P2416" t="s">
        <v>4804</v>
      </c>
      <c r="Q2416">
        <v>28</v>
      </c>
      <c r="S2416" s="3">
        <v>316776.75</v>
      </c>
      <c r="U2416" s="3">
        <v>47516.512499999997</v>
      </c>
      <c r="W2416" s="3">
        <v>7614.8277243589737</v>
      </c>
      <c r="X2416" s="3">
        <v>4399.6782407407409</v>
      </c>
      <c r="Y2416" s="22">
        <v>791.94208333333336</v>
      </c>
      <c r="Z2416" s="32">
        <v>75</v>
      </c>
      <c r="AB2416" s="3">
        <v>28019.202426970212</v>
      </c>
      <c r="AC2416" s="3">
        <v>5460.3751415326506</v>
      </c>
      <c r="AD2416" s="3">
        <f t="shared" si="473"/>
        <v>410654.28811693593</v>
      </c>
      <c r="AE2416" s="3">
        <v>7046.666666666667</v>
      </c>
      <c r="AG2416" s="3">
        <f t="shared" si="474"/>
        <v>417700.95478360262</v>
      </c>
      <c r="AJ2416" s="3">
        <v>7875.5933865769939</v>
      </c>
      <c r="AK2416" t="s">
        <v>433</v>
      </c>
      <c r="AL2416" t="s">
        <v>434</v>
      </c>
      <c r="AM2416">
        <v>0.1</v>
      </c>
      <c r="AN2416" s="3">
        <f t="shared" si="475"/>
        <v>425576.54817017959</v>
      </c>
      <c r="AO2416" s="3">
        <v>42557.654817017959</v>
      </c>
      <c r="AP2416" s="3">
        <v>29700</v>
      </c>
      <c r="AQ2416" s="3">
        <v>2970</v>
      </c>
      <c r="AR2416" s="3">
        <f t="shared" si="476"/>
        <v>500804.20298719755</v>
      </c>
      <c r="AS2416" s="24">
        <f t="shared" si="472"/>
        <v>455276.54817017959</v>
      </c>
      <c r="AT2416" t="s">
        <v>134</v>
      </c>
      <c r="AU2416" t="s">
        <v>134</v>
      </c>
      <c r="AV2416" t="s">
        <v>135</v>
      </c>
      <c r="AW2416">
        <v>90324</v>
      </c>
      <c r="BE2416">
        <v>1</v>
      </c>
    </row>
    <row r="2417" spans="3:57" x14ac:dyDescent="0.2">
      <c r="C2417" t="s">
        <v>4803</v>
      </c>
      <c r="E2417" t="s">
        <v>2492</v>
      </c>
      <c r="F2417" t="s">
        <v>2493</v>
      </c>
      <c r="G2417" t="s">
        <v>2494</v>
      </c>
      <c r="J2417" t="s">
        <v>4697</v>
      </c>
      <c r="L2417" t="s">
        <v>4703</v>
      </c>
      <c r="M2417" t="s">
        <v>293</v>
      </c>
      <c r="N2417" t="s">
        <v>4668</v>
      </c>
      <c r="O2417" t="s">
        <v>98</v>
      </c>
      <c r="P2417" t="s">
        <v>4804</v>
      </c>
      <c r="Q2417">
        <v>28</v>
      </c>
      <c r="S2417" s="3">
        <v>105980.25</v>
      </c>
      <c r="W2417" s="3">
        <v>2427.4118589743589</v>
      </c>
      <c r="X2417" s="3">
        <v>1402.5046296296298</v>
      </c>
      <c r="Y2417" s="22">
        <v>252.45083333333332</v>
      </c>
      <c r="Z2417" s="32">
        <v>75</v>
      </c>
      <c r="AB2417" s="3">
        <v>0</v>
      </c>
      <c r="AC2417" s="3">
        <v>4460.3751415326506</v>
      </c>
      <c r="AD2417" s="3">
        <f t="shared" si="473"/>
        <v>114597.99246346999</v>
      </c>
      <c r="AE2417" s="3">
        <v>5687.5</v>
      </c>
      <c r="AG2417" s="3">
        <f t="shared" si="474"/>
        <v>120285.49246346999</v>
      </c>
      <c r="AJ2417" s="3">
        <v>8123.3279313761932</v>
      </c>
      <c r="AK2417" t="s">
        <v>523</v>
      </c>
      <c r="AL2417" t="s">
        <v>524</v>
      </c>
      <c r="AM2417">
        <v>8.5000000000000006E-2</v>
      </c>
      <c r="AN2417" s="3">
        <f t="shared" si="475"/>
        <v>128408.82039484617</v>
      </c>
      <c r="AO2417" s="3">
        <v>10914.749733561926</v>
      </c>
      <c r="AP2417" s="3">
        <v>29700</v>
      </c>
      <c r="AQ2417" s="3">
        <v>2524.5</v>
      </c>
      <c r="AR2417" s="3">
        <f t="shared" si="476"/>
        <v>171548.07012840809</v>
      </c>
      <c r="AS2417" s="24">
        <f t="shared" si="472"/>
        <v>158108.82039484617</v>
      </c>
      <c r="AT2417" t="s">
        <v>134</v>
      </c>
      <c r="AU2417" t="s">
        <v>134</v>
      </c>
      <c r="AV2417" t="s">
        <v>135</v>
      </c>
      <c r="AW2417">
        <v>35802</v>
      </c>
      <c r="BE2417">
        <v>1</v>
      </c>
    </row>
    <row r="2418" spans="3:57" x14ac:dyDescent="0.2">
      <c r="C2418" t="s">
        <v>4803</v>
      </c>
      <c r="E2418" t="s">
        <v>2495</v>
      </c>
      <c r="F2418" t="s">
        <v>2496</v>
      </c>
      <c r="G2418" t="s">
        <v>2497</v>
      </c>
      <c r="J2418" t="s">
        <v>4702</v>
      </c>
      <c r="L2418" t="s">
        <v>4691</v>
      </c>
      <c r="M2418" t="s">
        <v>4444</v>
      </c>
      <c r="N2418" t="s">
        <v>4668</v>
      </c>
      <c r="O2418" t="s">
        <v>98</v>
      </c>
      <c r="P2418" t="s">
        <v>4804</v>
      </c>
      <c r="Q2418">
        <v>28</v>
      </c>
      <c r="S2418" s="3">
        <v>116393.24999999999</v>
      </c>
      <c r="W2418" s="3">
        <v>2797.9166666666665</v>
      </c>
      <c r="X2418" s="3">
        <v>1616.5740740740739</v>
      </c>
      <c r="Y2418" s="22">
        <v>290.98333333333335</v>
      </c>
      <c r="Z2418" s="32">
        <v>75</v>
      </c>
      <c r="AB2418" s="3">
        <v>0</v>
      </c>
      <c r="AC2418" s="3">
        <v>4460.3751415326506</v>
      </c>
      <c r="AD2418" s="3">
        <f t="shared" si="473"/>
        <v>125634.09921560672</v>
      </c>
      <c r="AE2418" s="3">
        <v>7046.666666666667</v>
      </c>
      <c r="AG2418" s="3">
        <f t="shared" si="474"/>
        <v>132680.76588227338</v>
      </c>
      <c r="AJ2418" s="3">
        <v>38600.004178537514</v>
      </c>
      <c r="AK2418" t="s">
        <v>1002</v>
      </c>
      <c r="AL2418" t="s">
        <v>1003</v>
      </c>
      <c r="AM2418">
        <v>0.1</v>
      </c>
      <c r="AN2418" s="3">
        <f t="shared" si="475"/>
        <v>171280.7700608109</v>
      </c>
      <c r="AO2418" s="3">
        <v>17128.07700608109</v>
      </c>
      <c r="AP2418" s="3">
        <v>29700</v>
      </c>
      <c r="AQ2418" s="3">
        <v>2970</v>
      </c>
      <c r="AR2418" s="3">
        <f t="shared" si="476"/>
        <v>221078.84706689199</v>
      </c>
      <c r="AS2418" s="24">
        <f t="shared" si="472"/>
        <v>200980.7700608109</v>
      </c>
      <c r="AT2418" t="s">
        <v>134</v>
      </c>
      <c r="AU2418" t="s">
        <v>134</v>
      </c>
      <c r="AV2418" t="s">
        <v>135</v>
      </c>
      <c r="AW2418">
        <v>90380</v>
      </c>
      <c r="BE2418">
        <v>1</v>
      </c>
    </row>
    <row r="2419" spans="3:57" x14ac:dyDescent="0.2">
      <c r="C2419" t="s">
        <v>4803</v>
      </c>
      <c r="E2419" t="s">
        <v>2498</v>
      </c>
      <c r="F2419" t="s">
        <v>2499</v>
      </c>
      <c r="G2419" t="s">
        <v>2500</v>
      </c>
      <c r="J2419" t="s">
        <v>4678</v>
      </c>
      <c r="L2419" t="s">
        <v>4691</v>
      </c>
      <c r="M2419" t="s">
        <v>4444</v>
      </c>
      <c r="N2419" t="s">
        <v>4668</v>
      </c>
      <c r="O2419" t="s">
        <v>98</v>
      </c>
      <c r="P2419" t="s">
        <v>4804</v>
      </c>
      <c r="Q2419">
        <v>28</v>
      </c>
      <c r="S2419" s="3">
        <v>216137.58333333334</v>
      </c>
      <c r="W2419" s="3">
        <v>5208.3653846153848</v>
      </c>
      <c r="X2419" s="3">
        <v>3009.2777777777783</v>
      </c>
      <c r="Y2419" s="22">
        <v>541.66999999999996</v>
      </c>
      <c r="Z2419" s="32">
        <v>75</v>
      </c>
      <c r="AB2419" s="3">
        <v>22142.853428026843</v>
      </c>
      <c r="AC2419" s="3">
        <v>4460.3751415326506</v>
      </c>
      <c r="AD2419" s="3">
        <f t="shared" si="473"/>
        <v>251575.125065286</v>
      </c>
      <c r="AE2419" s="3">
        <v>7046.666666666667</v>
      </c>
      <c r="AG2419" s="3">
        <f t="shared" si="474"/>
        <v>258621.79173195266</v>
      </c>
      <c r="AJ2419" s="3">
        <v>7875.5933865769939</v>
      </c>
      <c r="AK2419" t="s">
        <v>433</v>
      </c>
      <c r="AL2419" t="s">
        <v>434</v>
      </c>
      <c r="AM2419">
        <v>0.1</v>
      </c>
      <c r="AN2419" s="3">
        <f t="shared" si="475"/>
        <v>266497.38511852967</v>
      </c>
      <c r="AO2419" s="3">
        <v>26649.738511852967</v>
      </c>
      <c r="AP2419" s="3">
        <v>29700</v>
      </c>
      <c r="AQ2419" s="3">
        <v>2970</v>
      </c>
      <c r="AR2419" s="3">
        <f t="shared" si="476"/>
        <v>325817.12363038264</v>
      </c>
      <c r="AS2419" s="24">
        <f t="shared" si="472"/>
        <v>296197.38511852967</v>
      </c>
      <c r="AT2419" t="s">
        <v>134</v>
      </c>
      <c r="AU2419" t="s">
        <v>134</v>
      </c>
      <c r="AV2419" t="s">
        <v>135</v>
      </c>
      <c r="AW2419">
        <v>90324</v>
      </c>
      <c r="BE2419">
        <v>1</v>
      </c>
    </row>
    <row r="2420" spans="3:57" x14ac:dyDescent="0.2">
      <c r="C2420" t="s">
        <v>4803</v>
      </c>
      <c r="E2420" t="s">
        <v>2501</v>
      </c>
      <c r="F2420" t="s">
        <v>2502</v>
      </c>
      <c r="G2420" t="s">
        <v>2503</v>
      </c>
      <c r="J2420" t="s">
        <v>4778</v>
      </c>
      <c r="L2420" t="s">
        <v>4667</v>
      </c>
      <c r="M2420" t="s">
        <v>3984</v>
      </c>
      <c r="N2420" t="s">
        <v>4668</v>
      </c>
      <c r="O2420" t="s">
        <v>98</v>
      </c>
      <c r="P2420" t="s">
        <v>4804</v>
      </c>
      <c r="Q2420">
        <v>28</v>
      </c>
      <c r="S2420" s="3">
        <v>34168.25</v>
      </c>
      <c r="W2420" s="3">
        <v>1010.0961538461538</v>
      </c>
      <c r="X2420" s="3">
        <v>583.6111111111112</v>
      </c>
      <c r="Y2420" s="22">
        <v>105.05</v>
      </c>
      <c r="Z2420" s="32">
        <v>75</v>
      </c>
      <c r="AB2420" s="3">
        <v>3499.5830161071385</v>
      </c>
      <c r="AC2420" s="3">
        <v>4460.3751415326506</v>
      </c>
      <c r="AD2420" s="3">
        <f t="shared" si="473"/>
        <v>43901.965422597052</v>
      </c>
      <c r="AE2420" s="3">
        <v>4154.166666666667</v>
      </c>
      <c r="AG2420" s="3">
        <f t="shared" si="474"/>
        <v>48056.132089263716</v>
      </c>
      <c r="AJ2420" s="3">
        <v>4671.4236268028844</v>
      </c>
      <c r="AK2420" t="s">
        <v>166</v>
      </c>
      <c r="AL2420" t="s">
        <v>165</v>
      </c>
      <c r="AM2420">
        <v>0.05</v>
      </c>
      <c r="AN2420" s="3">
        <f t="shared" si="475"/>
        <v>52727.555716066599</v>
      </c>
      <c r="AO2420" s="3">
        <v>2636.37778580333</v>
      </c>
      <c r="AP2420" s="3">
        <v>29700</v>
      </c>
      <c r="AQ2420" s="3">
        <v>1485</v>
      </c>
      <c r="AR2420" s="3">
        <f t="shared" si="476"/>
        <v>86548.933501869935</v>
      </c>
      <c r="AS2420" s="24">
        <f t="shared" si="472"/>
        <v>82427.555716066592</v>
      </c>
      <c r="AT2420" t="s">
        <v>225</v>
      </c>
      <c r="AU2420" t="s">
        <v>225</v>
      </c>
      <c r="AV2420" t="s">
        <v>156</v>
      </c>
      <c r="AW2420" t="s">
        <v>4883</v>
      </c>
      <c r="BE2420">
        <v>1</v>
      </c>
    </row>
    <row r="2421" spans="3:57" x14ac:dyDescent="0.2">
      <c r="C2421" t="s">
        <v>4803</v>
      </c>
      <c r="E2421" t="s">
        <v>2504</v>
      </c>
      <c r="F2421" t="s">
        <v>2505</v>
      </c>
      <c r="G2421" t="s">
        <v>2506</v>
      </c>
      <c r="J2421" t="s">
        <v>4778</v>
      </c>
      <c r="L2421" t="s">
        <v>4667</v>
      </c>
      <c r="M2421" t="s">
        <v>3984</v>
      </c>
      <c r="N2421" t="s">
        <v>4668</v>
      </c>
      <c r="O2421" t="s">
        <v>98</v>
      </c>
      <c r="P2421" t="s">
        <v>4804</v>
      </c>
      <c r="Q2421">
        <v>28</v>
      </c>
      <c r="S2421" s="3">
        <v>62055.333333333343</v>
      </c>
      <c r="W2421" s="3">
        <v>1491.7147435897434</v>
      </c>
      <c r="X2421" s="3">
        <v>861.87962962962968</v>
      </c>
      <c r="Y2421" s="22">
        <v>155.13833333333335</v>
      </c>
      <c r="Z2421" s="32">
        <v>75</v>
      </c>
      <c r="AB2421" s="3">
        <v>5122.3404802504956</v>
      </c>
      <c r="AC2421" s="3">
        <v>4460.3751415326506</v>
      </c>
      <c r="AD2421" s="3">
        <f t="shared" si="473"/>
        <v>74221.7816616692</v>
      </c>
      <c r="AE2421" s="3">
        <v>4154.166666666667</v>
      </c>
      <c r="AG2421" s="3">
        <f t="shared" si="474"/>
        <v>78375.948328335871</v>
      </c>
      <c r="AJ2421" s="3">
        <v>4671.4236268028844</v>
      </c>
      <c r="AK2421" t="s">
        <v>166</v>
      </c>
      <c r="AL2421" t="s">
        <v>165</v>
      </c>
      <c r="AM2421">
        <v>0.05</v>
      </c>
      <c r="AN2421" s="3">
        <f t="shared" si="475"/>
        <v>83047.371955138762</v>
      </c>
      <c r="AO2421" s="3">
        <v>4152.3685977569385</v>
      </c>
      <c r="AP2421" s="3">
        <v>29700</v>
      </c>
      <c r="AQ2421" s="3">
        <v>1485</v>
      </c>
      <c r="AR2421" s="3">
        <f t="shared" si="476"/>
        <v>118384.7405528957</v>
      </c>
      <c r="AS2421" s="24">
        <f t="shared" si="472"/>
        <v>112747.37195513876</v>
      </c>
      <c r="AT2421" t="s">
        <v>225</v>
      </c>
      <c r="AU2421" t="s">
        <v>225</v>
      </c>
      <c r="AV2421" t="s">
        <v>156</v>
      </c>
      <c r="AW2421" t="s">
        <v>4919</v>
      </c>
      <c r="BE2421">
        <v>1</v>
      </c>
    </row>
    <row r="2422" spans="3:57" x14ac:dyDescent="0.2">
      <c r="C2422" t="s">
        <v>4803</v>
      </c>
      <c r="E2422" t="s">
        <v>2507</v>
      </c>
      <c r="F2422" t="s">
        <v>2508</v>
      </c>
      <c r="G2422" t="s">
        <v>2509</v>
      </c>
      <c r="J2422" t="s">
        <v>4778</v>
      </c>
      <c r="L2422" t="s">
        <v>4667</v>
      </c>
      <c r="M2422" t="s">
        <v>3984</v>
      </c>
      <c r="N2422" t="s">
        <v>4668</v>
      </c>
      <c r="O2422" t="s">
        <v>98</v>
      </c>
      <c r="P2422" t="s">
        <v>4804</v>
      </c>
      <c r="Q2422">
        <v>28</v>
      </c>
      <c r="S2422" s="3">
        <v>37733.75</v>
      </c>
      <c r="W2422" s="3">
        <v>1010.0961538461538</v>
      </c>
      <c r="X2422" s="3">
        <v>583.6111111111112</v>
      </c>
      <c r="Y2422" s="22">
        <v>105.05</v>
      </c>
      <c r="Z2422" s="32">
        <v>75</v>
      </c>
      <c r="AB2422" s="3">
        <v>0</v>
      </c>
      <c r="AC2422" s="3">
        <v>4460.3751415326506</v>
      </c>
      <c r="AD2422" s="3">
        <f t="shared" si="473"/>
        <v>43967.882406489916</v>
      </c>
      <c r="AE2422" s="3">
        <v>4154.166666666667</v>
      </c>
      <c r="AG2422" s="3">
        <f t="shared" si="474"/>
        <v>48122.049073156581</v>
      </c>
      <c r="AM2422">
        <v>0.05</v>
      </c>
      <c r="AN2422" s="3">
        <f t="shared" si="475"/>
        <v>48122.049073156581</v>
      </c>
      <c r="AO2422" s="3">
        <v>2406.1024536578293</v>
      </c>
      <c r="AP2422" s="3">
        <v>29700</v>
      </c>
      <c r="AQ2422" s="3">
        <v>1485</v>
      </c>
      <c r="AR2422" s="3">
        <f t="shared" si="476"/>
        <v>81713.151526814414</v>
      </c>
      <c r="AS2422" s="24">
        <f t="shared" si="472"/>
        <v>77822.049073156581</v>
      </c>
      <c r="AT2422" t="s">
        <v>134</v>
      </c>
      <c r="AU2422" t="s">
        <v>134</v>
      </c>
      <c r="AV2422" t="s">
        <v>135</v>
      </c>
      <c r="AW2422">
        <v>19883</v>
      </c>
      <c r="BE2422">
        <v>1</v>
      </c>
    </row>
    <row r="2423" spans="3:57" x14ac:dyDescent="0.2">
      <c r="C2423" t="s">
        <v>4803</v>
      </c>
      <c r="E2423" t="s">
        <v>2510</v>
      </c>
      <c r="F2423" t="s">
        <v>2511</v>
      </c>
      <c r="G2423" t="s">
        <v>2512</v>
      </c>
      <c r="J2423" t="s">
        <v>4778</v>
      </c>
      <c r="L2423" t="s">
        <v>4667</v>
      </c>
      <c r="M2423" t="s">
        <v>3984</v>
      </c>
      <c r="N2423" t="s">
        <v>4668</v>
      </c>
      <c r="O2423" t="s">
        <v>98</v>
      </c>
      <c r="P2423" t="s">
        <v>4804</v>
      </c>
      <c r="Q2423">
        <v>28</v>
      </c>
      <c r="S2423" s="3">
        <v>40298.083333333336</v>
      </c>
      <c r="W2423" s="3">
        <v>1010.2403846153846</v>
      </c>
      <c r="X2423" s="3">
        <v>583.69444444444457</v>
      </c>
      <c r="Y2423" s="22">
        <v>105.065</v>
      </c>
      <c r="Z2423" s="32">
        <v>75</v>
      </c>
      <c r="AB2423" s="3">
        <v>0</v>
      </c>
      <c r="AC2423" s="3">
        <v>4460.3751415326506</v>
      </c>
      <c r="AD2423" s="3">
        <f t="shared" si="473"/>
        <v>46532.458303925814</v>
      </c>
      <c r="AE2423" s="3">
        <v>4154.166666666667</v>
      </c>
      <c r="AG2423" s="3">
        <f t="shared" si="474"/>
        <v>50686.624970592478</v>
      </c>
      <c r="AM2423">
        <v>0.05</v>
      </c>
      <c r="AN2423" s="3">
        <f t="shared" si="475"/>
        <v>50686.624970592478</v>
      </c>
      <c r="AO2423" s="3">
        <v>2534.3312485296242</v>
      </c>
      <c r="AP2423" s="3">
        <v>29700</v>
      </c>
      <c r="AQ2423" s="3">
        <v>1485</v>
      </c>
      <c r="AR2423" s="3">
        <f t="shared" si="476"/>
        <v>84405.956219122105</v>
      </c>
      <c r="AS2423" s="24">
        <f t="shared" si="472"/>
        <v>80386.624970592471</v>
      </c>
      <c r="AT2423" t="s">
        <v>134</v>
      </c>
      <c r="AU2423" t="s">
        <v>134</v>
      </c>
      <c r="AV2423" t="s">
        <v>135</v>
      </c>
      <c r="AW2423">
        <v>12021</v>
      </c>
      <c r="BE2423">
        <v>1</v>
      </c>
    </row>
    <row r="2424" spans="3:57" x14ac:dyDescent="0.2">
      <c r="C2424" t="s">
        <v>4803</v>
      </c>
      <c r="E2424" t="s">
        <v>2513</v>
      </c>
      <c r="F2424" t="s">
        <v>2514</v>
      </c>
      <c r="G2424" t="s">
        <v>2515</v>
      </c>
      <c r="J2424" t="s">
        <v>4823</v>
      </c>
      <c r="L2424" t="s">
        <v>4616</v>
      </c>
      <c r="M2424" t="s">
        <v>295</v>
      </c>
      <c r="N2424" t="s">
        <v>4668</v>
      </c>
      <c r="O2424" t="s">
        <v>294</v>
      </c>
      <c r="P2424" t="s">
        <v>4804</v>
      </c>
      <c r="Q2424">
        <v>28</v>
      </c>
      <c r="S2424" s="3">
        <v>1049375</v>
      </c>
      <c r="U2424" s="3">
        <v>230862.5</v>
      </c>
      <c r="W2424" s="3">
        <v>25225.360576923078</v>
      </c>
      <c r="X2424" s="3">
        <v>14574.652777777779</v>
      </c>
      <c r="Y2424" s="22">
        <v>2623.4375</v>
      </c>
      <c r="Z2424" s="32">
        <v>75</v>
      </c>
      <c r="AB2424" s="3">
        <v>101055.58193057388</v>
      </c>
      <c r="AC2424" s="3">
        <v>5460.3751415326506</v>
      </c>
      <c r="AD2424" s="3">
        <f t="shared" si="473"/>
        <v>1429251.9079268072</v>
      </c>
      <c r="AE2424" s="3">
        <v>12402.5</v>
      </c>
      <c r="AG2424" s="3">
        <f t="shared" si="474"/>
        <v>1441654.4079268072</v>
      </c>
      <c r="AM2424">
        <v>0.05</v>
      </c>
      <c r="AN2424" s="3">
        <f t="shared" si="475"/>
        <v>1441654.4079268072</v>
      </c>
      <c r="AO2424" s="3">
        <v>72082.720396340359</v>
      </c>
      <c r="AP2424" s="3">
        <v>29700</v>
      </c>
      <c r="AQ2424" s="3">
        <v>1485</v>
      </c>
      <c r="AR2424" s="3">
        <f t="shared" si="476"/>
        <v>1544922.1283231475</v>
      </c>
      <c r="AS2424" s="24">
        <f t="shared" si="472"/>
        <v>1471354.4079268072</v>
      </c>
      <c r="AT2424" t="s">
        <v>4725</v>
      </c>
      <c r="AU2424" t="s">
        <v>297</v>
      </c>
      <c r="AV2424" t="s">
        <v>174</v>
      </c>
      <c r="AW2424" t="s">
        <v>4934</v>
      </c>
      <c r="BE2424">
        <v>1</v>
      </c>
    </row>
    <row r="2425" spans="3:57" x14ac:dyDescent="0.2">
      <c r="C2425" t="s">
        <v>4803</v>
      </c>
      <c r="E2425" t="s">
        <v>2517</v>
      </c>
      <c r="F2425" t="s">
        <v>2518</v>
      </c>
      <c r="G2425" t="s">
        <v>2519</v>
      </c>
      <c r="J2425" t="s">
        <v>4708</v>
      </c>
      <c r="L2425" t="s">
        <v>4703</v>
      </c>
      <c r="M2425" t="s">
        <v>293</v>
      </c>
      <c r="N2425" t="s">
        <v>4668</v>
      </c>
      <c r="O2425" t="s">
        <v>98</v>
      </c>
      <c r="P2425" t="s">
        <v>4804</v>
      </c>
      <c r="Q2425">
        <v>28</v>
      </c>
      <c r="S2425" s="3">
        <v>81788.333333333328</v>
      </c>
      <c r="W2425" s="3">
        <v>1903.0769230769231</v>
      </c>
      <c r="X2425" s="3">
        <v>1099.5555555555557</v>
      </c>
      <c r="Y2425" s="22">
        <v>197.92000000000002</v>
      </c>
      <c r="Z2425" s="32">
        <v>75</v>
      </c>
      <c r="AB2425" s="3">
        <v>0</v>
      </c>
      <c r="AC2425" s="3">
        <v>4460.3751415326506</v>
      </c>
      <c r="AD2425" s="3">
        <f t="shared" si="473"/>
        <v>89524.260953498466</v>
      </c>
      <c r="AE2425" s="3">
        <v>5687.5</v>
      </c>
      <c r="AG2425" s="3">
        <f t="shared" si="474"/>
        <v>95211.760953498466</v>
      </c>
      <c r="AJ2425" s="3">
        <v>4292.2455565959208</v>
      </c>
      <c r="AK2425" t="s">
        <v>289</v>
      </c>
      <c r="AL2425" t="s">
        <v>290</v>
      </c>
      <c r="AM2425">
        <v>8.5000000000000006E-2</v>
      </c>
      <c r="AN2425" s="3">
        <f t="shared" si="475"/>
        <v>99504.00651009439</v>
      </c>
      <c r="AO2425" s="3">
        <v>8457.8405533580244</v>
      </c>
      <c r="AP2425" s="3">
        <v>29700</v>
      </c>
      <c r="AQ2425" s="3">
        <v>2524.5</v>
      </c>
      <c r="AR2425" s="3">
        <f t="shared" si="476"/>
        <v>140186.34706345241</v>
      </c>
      <c r="AS2425" s="24">
        <f t="shared" si="472"/>
        <v>129204.00651009439</v>
      </c>
      <c r="AT2425" t="s">
        <v>771</v>
      </c>
      <c r="AU2425" t="s">
        <v>771</v>
      </c>
      <c r="AV2425" t="s">
        <v>772</v>
      </c>
      <c r="AW2425">
        <v>1116</v>
      </c>
      <c r="BE2425">
        <v>1</v>
      </c>
    </row>
    <row r="2426" spans="3:57" x14ac:dyDescent="0.2">
      <c r="C2426" t="s">
        <v>4803</v>
      </c>
      <c r="E2426" t="s">
        <v>2520</v>
      </c>
      <c r="F2426" t="s">
        <v>2521</v>
      </c>
      <c r="G2426" t="s">
        <v>2522</v>
      </c>
      <c r="J2426" t="s">
        <v>4708</v>
      </c>
      <c r="L2426" t="s">
        <v>4703</v>
      </c>
      <c r="M2426" t="s">
        <v>293</v>
      </c>
      <c r="N2426" t="s">
        <v>4668</v>
      </c>
      <c r="O2426" t="s">
        <v>98</v>
      </c>
      <c r="P2426" t="s">
        <v>4804</v>
      </c>
      <c r="Q2426">
        <v>28</v>
      </c>
      <c r="S2426" s="3">
        <v>86120.5</v>
      </c>
      <c r="W2426" s="3">
        <v>2003.2211538461536</v>
      </c>
      <c r="X2426" s="3">
        <v>1157.4166666666667</v>
      </c>
      <c r="Y2426" s="22">
        <v>208.33500000000001</v>
      </c>
      <c r="Z2426" s="32">
        <v>75</v>
      </c>
      <c r="AB2426" s="3">
        <v>0</v>
      </c>
      <c r="AC2426" s="3">
        <v>4460.3751415326506</v>
      </c>
      <c r="AD2426" s="3">
        <f t="shared" si="473"/>
        <v>94024.847962045489</v>
      </c>
      <c r="AE2426" s="3">
        <v>5687.5</v>
      </c>
      <c r="AG2426" s="3">
        <f t="shared" si="474"/>
        <v>99712.347962045489</v>
      </c>
      <c r="AJ2426" s="3">
        <v>6107.1873780099913</v>
      </c>
      <c r="AK2426" t="s">
        <v>266</v>
      </c>
      <c r="AL2426" t="s">
        <v>267</v>
      </c>
      <c r="AM2426">
        <v>8.5000000000000006E-2</v>
      </c>
      <c r="AN2426" s="3">
        <f t="shared" si="475"/>
        <v>105819.53534005547</v>
      </c>
      <c r="AO2426" s="3">
        <v>8994.6605039047154</v>
      </c>
      <c r="AP2426" s="3">
        <v>29700</v>
      </c>
      <c r="AQ2426" s="3">
        <v>2524.5</v>
      </c>
      <c r="AR2426" s="3">
        <f t="shared" si="476"/>
        <v>147038.69584396019</v>
      </c>
      <c r="AS2426" s="24">
        <f t="shared" si="472"/>
        <v>135519.53534005547</v>
      </c>
      <c r="AT2426" t="s">
        <v>134</v>
      </c>
      <c r="AU2426" t="s">
        <v>134</v>
      </c>
      <c r="AV2426" t="s">
        <v>135</v>
      </c>
      <c r="AW2426">
        <v>90243</v>
      </c>
      <c r="BE2426">
        <v>1</v>
      </c>
    </row>
    <row r="2427" spans="3:57" x14ac:dyDescent="0.2">
      <c r="C2427" t="s">
        <v>4803</v>
      </c>
      <c r="E2427" t="s">
        <v>2523</v>
      </c>
      <c r="F2427" t="s">
        <v>2524</v>
      </c>
      <c r="G2427" t="s">
        <v>2525</v>
      </c>
      <c r="J2427" t="s">
        <v>4702</v>
      </c>
      <c r="L2427" t="s">
        <v>4691</v>
      </c>
      <c r="M2427" t="s">
        <v>4444</v>
      </c>
      <c r="N2427" t="s">
        <v>4668</v>
      </c>
      <c r="O2427" t="s">
        <v>98</v>
      </c>
      <c r="P2427" t="s">
        <v>4804</v>
      </c>
      <c r="Q2427">
        <v>28</v>
      </c>
      <c r="S2427" s="3">
        <v>58064.833333333336</v>
      </c>
      <c r="W2427" s="3">
        <v>1395.7892628205127</v>
      </c>
      <c r="X2427" s="3">
        <v>806.45601851851859</v>
      </c>
      <c r="Y2427" s="22">
        <v>145.16208333333336</v>
      </c>
      <c r="Z2427" s="32">
        <v>75</v>
      </c>
      <c r="AB2427" s="3">
        <v>4097.8723842003965</v>
      </c>
      <c r="AC2427" s="3">
        <v>4460.3751415326506</v>
      </c>
      <c r="AD2427" s="3">
        <f t="shared" si="473"/>
        <v>69045.48822373875</v>
      </c>
      <c r="AE2427" s="3">
        <v>7046.666666666667</v>
      </c>
      <c r="AG2427" s="3">
        <f t="shared" si="474"/>
        <v>76092.154890405422</v>
      </c>
      <c r="AJ2427" s="3">
        <v>7875.5933865769939</v>
      </c>
      <c r="AK2427" t="s">
        <v>433</v>
      </c>
      <c r="AL2427" t="s">
        <v>434</v>
      </c>
      <c r="AM2427">
        <v>0.1</v>
      </c>
      <c r="AN2427" s="3">
        <f t="shared" si="475"/>
        <v>83967.748276982413</v>
      </c>
      <c r="AO2427" s="3">
        <v>8396.774827698242</v>
      </c>
      <c r="AP2427" s="3">
        <v>29700</v>
      </c>
      <c r="AQ2427" s="3">
        <v>2970</v>
      </c>
      <c r="AR2427" s="3">
        <f t="shared" si="476"/>
        <v>125034.52310468066</v>
      </c>
      <c r="AS2427" s="24">
        <f t="shared" si="472"/>
        <v>113667.74827698241</v>
      </c>
      <c r="AT2427" t="s">
        <v>134</v>
      </c>
      <c r="AU2427" t="s">
        <v>134</v>
      </c>
      <c r="AV2427" t="s">
        <v>135</v>
      </c>
      <c r="AW2427">
        <v>37208</v>
      </c>
      <c r="BE2427">
        <v>1</v>
      </c>
    </row>
    <row r="2428" spans="3:57" x14ac:dyDescent="0.2">
      <c r="C2428" t="s">
        <v>4803</v>
      </c>
      <c r="E2428" t="s">
        <v>2526</v>
      </c>
      <c r="F2428" t="s">
        <v>2527</v>
      </c>
      <c r="G2428" t="s">
        <v>2528</v>
      </c>
      <c r="J2428" t="s">
        <v>4708</v>
      </c>
      <c r="L2428" t="s">
        <v>4703</v>
      </c>
      <c r="M2428" t="s">
        <v>293</v>
      </c>
      <c r="N2428" t="s">
        <v>4668</v>
      </c>
      <c r="O2428" t="s">
        <v>98</v>
      </c>
      <c r="P2428" t="s">
        <v>4804</v>
      </c>
      <c r="Q2428">
        <v>28</v>
      </c>
      <c r="S2428" s="3">
        <v>77682.5</v>
      </c>
      <c r="W2428" s="3">
        <v>1802.8846153846155</v>
      </c>
      <c r="X2428" s="3">
        <v>1041.6666666666667</v>
      </c>
      <c r="Y2428" s="22">
        <v>187.5</v>
      </c>
      <c r="Z2428" s="32">
        <v>75</v>
      </c>
      <c r="AB2428" s="3">
        <v>0</v>
      </c>
      <c r="AC2428" s="3">
        <v>4460.3751415326506</v>
      </c>
      <c r="AD2428" s="3">
        <f t="shared" si="473"/>
        <v>85249.926423583936</v>
      </c>
      <c r="AE2428" s="3">
        <v>5687.5</v>
      </c>
      <c r="AG2428" s="3">
        <f t="shared" si="474"/>
        <v>90937.426423583936</v>
      </c>
      <c r="AJ2428" s="3">
        <v>6263.2559860715419</v>
      </c>
      <c r="AK2428" t="s">
        <v>229</v>
      </c>
      <c r="AL2428" t="s">
        <v>230</v>
      </c>
      <c r="AM2428">
        <v>8.5000000000000006E-2</v>
      </c>
      <c r="AN2428" s="3">
        <f t="shared" si="475"/>
        <v>97200.682409655477</v>
      </c>
      <c r="AO2428" s="3">
        <v>8262.0580048207157</v>
      </c>
      <c r="AP2428" s="3">
        <v>29700</v>
      </c>
      <c r="AQ2428" s="3">
        <v>2524.5</v>
      </c>
      <c r="AR2428" s="3">
        <f t="shared" si="476"/>
        <v>137687.2404144762</v>
      </c>
      <c r="AS2428" s="24">
        <f t="shared" si="472"/>
        <v>126900.68240965548</v>
      </c>
      <c r="AT2428" t="s">
        <v>134</v>
      </c>
      <c r="AU2428" t="s">
        <v>134</v>
      </c>
      <c r="AV2428" t="s">
        <v>135</v>
      </c>
      <c r="AW2428">
        <v>90264</v>
      </c>
      <c r="BE2428">
        <v>1</v>
      </c>
    </row>
    <row r="2429" spans="3:57" x14ac:dyDescent="0.2">
      <c r="C2429" t="s">
        <v>4803</v>
      </c>
      <c r="E2429" t="s">
        <v>2529</v>
      </c>
      <c r="F2429" t="s">
        <v>2530</v>
      </c>
      <c r="G2429" t="s">
        <v>2531</v>
      </c>
      <c r="J2429" t="s">
        <v>4708</v>
      </c>
      <c r="L2429" t="s">
        <v>4703</v>
      </c>
      <c r="M2429" t="s">
        <v>293</v>
      </c>
      <c r="N2429" t="s">
        <v>4668</v>
      </c>
      <c r="O2429" t="s">
        <v>98</v>
      </c>
      <c r="P2429" t="s">
        <v>4804</v>
      </c>
      <c r="Q2429">
        <v>28</v>
      </c>
      <c r="S2429" s="3">
        <v>79752.75</v>
      </c>
      <c r="W2429" s="3">
        <v>1842.9807692307693</v>
      </c>
      <c r="X2429" s="3">
        <v>1064.8333333333333</v>
      </c>
      <c r="Y2429" s="22">
        <v>191.67000000000002</v>
      </c>
      <c r="Z2429" s="32">
        <v>75</v>
      </c>
      <c r="AB2429" s="3">
        <v>5122.3404802504956</v>
      </c>
      <c r="AC2429" s="3">
        <v>4460.3751415326506</v>
      </c>
      <c r="AD2429" s="3">
        <f t="shared" si="473"/>
        <v>92509.949724347243</v>
      </c>
      <c r="AE2429" s="3">
        <v>5687.5</v>
      </c>
      <c r="AG2429" s="3">
        <f t="shared" si="474"/>
        <v>98197.449724347243</v>
      </c>
      <c r="AJ2429" s="3">
        <v>6107.1873780099913</v>
      </c>
      <c r="AK2429" t="s">
        <v>266</v>
      </c>
      <c r="AL2429" t="s">
        <v>267</v>
      </c>
      <c r="AM2429">
        <v>8.5000000000000006E-2</v>
      </c>
      <c r="AN2429" s="3">
        <f t="shared" si="475"/>
        <v>104304.63710235723</v>
      </c>
      <c r="AO2429" s="3">
        <v>8865.8941537003648</v>
      </c>
      <c r="AP2429" s="3">
        <v>29700</v>
      </c>
      <c r="AQ2429" s="3">
        <v>2524.5</v>
      </c>
      <c r="AR2429" s="3">
        <f t="shared" si="476"/>
        <v>145395.03125605761</v>
      </c>
      <c r="AS2429" s="24">
        <f t="shared" si="472"/>
        <v>134004.63710235723</v>
      </c>
      <c r="AT2429" t="s">
        <v>134</v>
      </c>
      <c r="AU2429" t="s">
        <v>134</v>
      </c>
      <c r="AV2429" t="s">
        <v>135</v>
      </c>
      <c r="AW2429">
        <v>90373</v>
      </c>
      <c r="BE2429">
        <v>1</v>
      </c>
    </row>
    <row r="2430" spans="3:57" x14ac:dyDescent="0.2">
      <c r="C2430" t="s">
        <v>4803</v>
      </c>
      <c r="E2430" t="s">
        <v>2532</v>
      </c>
      <c r="F2430" t="s">
        <v>2533</v>
      </c>
      <c r="G2430" t="s">
        <v>2534</v>
      </c>
      <c r="J2430" t="s">
        <v>151</v>
      </c>
      <c r="L2430" t="s">
        <v>4703</v>
      </c>
      <c r="M2430" t="s">
        <v>293</v>
      </c>
      <c r="N2430" t="s">
        <v>4668</v>
      </c>
      <c r="O2430" t="s">
        <v>98</v>
      </c>
      <c r="P2430" t="s">
        <v>4804</v>
      </c>
      <c r="Q2430">
        <v>28</v>
      </c>
      <c r="S2430" s="3">
        <v>175548.25</v>
      </c>
      <c r="W2430" s="3">
        <v>4099.7195512820517</v>
      </c>
      <c r="X2430" s="3">
        <v>2368.7268518518522</v>
      </c>
      <c r="Y2430" s="22">
        <v>426.37083333333339</v>
      </c>
      <c r="Z2430" s="32">
        <v>75</v>
      </c>
      <c r="AB2430" s="3">
        <v>0</v>
      </c>
      <c r="AC2430" s="3">
        <v>4460.3751415326506</v>
      </c>
      <c r="AD2430" s="3">
        <f t="shared" si="473"/>
        <v>186978.44237799989</v>
      </c>
      <c r="AE2430" s="3">
        <v>5687.5</v>
      </c>
      <c r="AG2430" s="3">
        <f t="shared" si="474"/>
        <v>192665.94237799989</v>
      </c>
      <c r="AJ2430" s="3">
        <v>18525.414448346986</v>
      </c>
      <c r="AK2430" t="s">
        <v>361</v>
      </c>
      <c r="AL2430" t="s">
        <v>362</v>
      </c>
      <c r="AM2430">
        <v>8.5000000000000006E-2</v>
      </c>
      <c r="AN2430" s="3">
        <f t="shared" si="475"/>
        <v>211191.35682634689</v>
      </c>
      <c r="AO2430" s="3">
        <v>17951.265330239487</v>
      </c>
      <c r="AP2430" s="3">
        <v>29700</v>
      </c>
      <c r="AQ2430" s="3">
        <v>2524.5</v>
      </c>
      <c r="AR2430" s="3">
        <f t="shared" si="476"/>
        <v>261367.12215658638</v>
      </c>
      <c r="AS2430" s="24">
        <f t="shared" si="472"/>
        <v>240891.35682634689</v>
      </c>
      <c r="AT2430" t="s">
        <v>134</v>
      </c>
      <c r="AU2430" t="s">
        <v>134</v>
      </c>
      <c r="AV2430" t="s">
        <v>135</v>
      </c>
      <c r="AW2430">
        <v>90024</v>
      </c>
      <c r="BE2430">
        <v>1</v>
      </c>
    </row>
    <row r="2431" spans="3:57" x14ac:dyDescent="0.2">
      <c r="C2431" t="s">
        <v>4803</v>
      </c>
      <c r="E2431" t="s">
        <v>2535</v>
      </c>
      <c r="F2431" t="s">
        <v>2536</v>
      </c>
      <c r="G2431" t="s">
        <v>2537</v>
      </c>
      <c r="J2431" t="s">
        <v>4702</v>
      </c>
      <c r="L2431" t="s">
        <v>4691</v>
      </c>
      <c r="M2431" t="s">
        <v>4444</v>
      </c>
      <c r="N2431" t="s">
        <v>4668</v>
      </c>
      <c r="O2431" t="s">
        <v>98</v>
      </c>
      <c r="P2431" t="s">
        <v>4804</v>
      </c>
      <c r="Q2431">
        <v>28</v>
      </c>
      <c r="S2431" s="3">
        <v>96479.416666666672</v>
      </c>
      <c r="W2431" s="3">
        <v>2319.21875</v>
      </c>
      <c r="X2431" s="3">
        <v>1339.9930555555557</v>
      </c>
      <c r="Y2431" s="22">
        <v>241.19875000000002</v>
      </c>
      <c r="Z2431" s="32">
        <v>75</v>
      </c>
      <c r="AB2431" s="3">
        <v>0</v>
      </c>
      <c r="AC2431" s="3">
        <v>4460.3751415326506</v>
      </c>
      <c r="AD2431" s="3">
        <f t="shared" si="473"/>
        <v>104915.20236375488</v>
      </c>
      <c r="AE2431" s="3">
        <v>7046.666666666667</v>
      </c>
      <c r="AG2431" s="3">
        <f t="shared" si="474"/>
        <v>111961.86903042156</v>
      </c>
      <c r="AM2431">
        <v>0.1</v>
      </c>
      <c r="AN2431" s="3">
        <f t="shared" si="475"/>
        <v>111961.86903042156</v>
      </c>
      <c r="AO2431" s="3">
        <v>11196.186903042157</v>
      </c>
      <c r="AP2431" s="3">
        <v>29700</v>
      </c>
      <c r="AQ2431" s="3">
        <v>2970</v>
      </c>
      <c r="AR2431" s="3">
        <f t="shared" si="476"/>
        <v>155828.05593346371</v>
      </c>
      <c r="AS2431" s="24">
        <f t="shared" si="472"/>
        <v>141661.86903042154</v>
      </c>
      <c r="AT2431" t="s">
        <v>134</v>
      </c>
      <c r="AU2431" t="s">
        <v>134</v>
      </c>
      <c r="AV2431" t="s">
        <v>135</v>
      </c>
      <c r="AW2431">
        <v>37208</v>
      </c>
      <c r="BE2431">
        <v>1</v>
      </c>
    </row>
    <row r="2432" spans="3:57" x14ac:dyDescent="0.2">
      <c r="C2432" t="s">
        <v>4803</v>
      </c>
      <c r="E2432" t="s">
        <v>2538</v>
      </c>
      <c r="F2432" t="s">
        <v>2539</v>
      </c>
      <c r="G2432" t="s">
        <v>2540</v>
      </c>
      <c r="J2432" t="s">
        <v>4697</v>
      </c>
      <c r="L2432" t="s">
        <v>4691</v>
      </c>
      <c r="M2432" t="s">
        <v>4444</v>
      </c>
      <c r="N2432" t="s">
        <v>4668</v>
      </c>
      <c r="O2432" t="s">
        <v>98</v>
      </c>
      <c r="P2432" t="s">
        <v>4804</v>
      </c>
      <c r="Q2432">
        <v>28</v>
      </c>
      <c r="S2432" s="3">
        <v>104069.41666666667</v>
      </c>
      <c r="W2432" s="3">
        <v>2501.6706730769233</v>
      </c>
      <c r="X2432" s="3">
        <v>1445.4097222222224</v>
      </c>
      <c r="Y2432" s="22">
        <v>260.17374999999998</v>
      </c>
      <c r="Z2432" s="32">
        <v>75</v>
      </c>
      <c r="AB2432" s="3">
        <v>10662.663943689431</v>
      </c>
      <c r="AC2432" s="3">
        <v>4460.3751415326506</v>
      </c>
      <c r="AD2432" s="3">
        <f t="shared" si="473"/>
        <v>123474.7098971879</v>
      </c>
      <c r="AE2432" s="3">
        <v>7046.666666666667</v>
      </c>
      <c r="AG2432" s="3">
        <f t="shared" si="474"/>
        <v>130521.37656385457</v>
      </c>
      <c r="AJ2432" s="3">
        <v>7875.5933865769939</v>
      </c>
      <c r="AK2432" t="s">
        <v>433</v>
      </c>
      <c r="AL2432" t="s">
        <v>434</v>
      </c>
      <c r="AM2432">
        <v>0.1</v>
      </c>
      <c r="AN2432" s="3">
        <f t="shared" si="475"/>
        <v>138396.96995043158</v>
      </c>
      <c r="AO2432" s="3">
        <v>13839.696995043159</v>
      </c>
      <c r="AP2432" s="3">
        <v>29700</v>
      </c>
      <c r="AQ2432" s="3">
        <v>2970</v>
      </c>
      <c r="AR2432" s="3">
        <f t="shared" si="476"/>
        <v>184906.66694547475</v>
      </c>
      <c r="AS2432" s="24">
        <f t="shared" si="472"/>
        <v>168096.96995043158</v>
      </c>
      <c r="AT2432" t="s">
        <v>134</v>
      </c>
      <c r="AU2432" t="s">
        <v>134</v>
      </c>
      <c r="AV2432" t="s">
        <v>135</v>
      </c>
      <c r="AW2432">
        <v>37208</v>
      </c>
      <c r="BE2432">
        <v>1</v>
      </c>
    </row>
    <row r="2433" spans="2:57" x14ac:dyDescent="0.2">
      <c r="C2433" t="s">
        <v>4803</v>
      </c>
      <c r="E2433" t="s">
        <v>2541</v>
      </c>
      <c r="F2433" t="s">
        <v>2542</v>
      </c>
      <c r="G2433" t="s">
        <v>2543</v>
      </c>
      <c r="J2433" t="s">
        <v>4702</v>
      </c>
      <c r="L2433" t="s">
        <v>4691</v>
      </c>
      <c r="M2433" t="s">
        <v>4444</v>
      </c>
      <c r="N2433" t="s">
        <v>4807</v>
      </c>
      <c r="O2433" t="s">
        <v>98</v>
      </c>
      <c r="P2433" t="s">
        <v>4804</v>
      </c>
      <c r="Q2433">
        <v>28</v>
      </c>
      <c r="S2433" s="3">
        <v>104993.41666666667</v>
      </c>
      <c r="W2433" s="3">
        <v>2523.8822115384614</v>
      </c>
      <c r="X2433" s="3">
        <v>1458.2430555555557</v>
      </c>
      <c r="Y2433" s="22">
        <v>262.48374999999999</v>
      </c>
      <c r="Z2433" s="32">
        <v>75</v>
      </c>
      <c r="AB2433" s="3">
        <v>0</v>
      </c>
      <c r="AC2433" s="3">
        <v>4460.3751415326506</v>
      </c>
      <c r="AD2433" s="3">
        <f t="shared" si="473"/>
        <v>113773.40082529336</v>
      </c>
      <c r="AE2433" s="3">
        <v>7046.666666666667</v>
      </c>
      <c r="AG2433" s="3">
        <f t="shared" si="474"/>
        <v>120820.06749196003</v>
      </c>
      <c r="AM2433">
        <v>0.1</v>
      </c>
      <c r="AN2433" s="3">
        <f t="shared" si="475"/>
        <v>120820.06749196003</v>
      </c>
      <c r="AO2433" s="3">
        <v>12082.006749196004</v>
      </c>
      <c r="AP2433" s="3">
        <v>29700</v>
      </c>
      <c r="AQ2433" s="3">
        <v>2970</v>
      </c>
      <c r="AR2433" s="3">
        <f t="shared" si="476"/>
        <v>165572.07424115602</v>
      </c>
      <c r="AS2433" s="24">
        <f t="shared" si="472"/>
        <v>150520.06749196001</v>
      </c>
      <c r="AT2433" t="s">
        <v>134</v>
      </c>
      <c r="AU2433" t="s">
        <v>134</v>
      </c>
      <c r="AV2433" t="s">
        <v>135</v>
      </c>
      <c r="AW2433">
        <v>37208</v>
      </c>
      <c r="BE2433">
        <v>1</v>
      </c>
    </row>
    <row r="2434" spans="2:57" x14ac:dyDescent="0.2">
      <c r="C2434" t="s">
        <v>4803</v>
      </c>
      <c r="E2434" t="s">
        <v>2544</v>
      </c>
      <c r="F2434" t="s">
        <v>2545</v>
      </c>
      <c r="G2434" t="s">
        <v>2546</v>
      </c>
      <c r="J2434" t="s">
        <v>4708</v>
      </c>
      <c r="L2434" t="s">
        <v>4691</v>
      </c>
      <c r="M2434" t="s">
        <v>4444</v>
      </c>
      <c r="N2434" t="s">
        <v>4668</v>
      </c>
      <c r="O2434" t="s">
        <v>98</v>
      </c>
      <c r="P2434" t="s">
        <v>4804</v>
      </c>
      <c r="Q2434">
        <v>28</v>
      </c>
      <c r="S2434" s="3">
        <v>38368.666666666664</v>
      </c>
      <c r="W2434" s="3">
        <v>1011.2019230769232</v>
      </c>
      <c r="X2434" s="3">
        <v>584.25</v>
      </c>
      <c r="Y2434" s="22">
        <v>105.16500000000001</v>
      </c>
      <c r="Z2434" s="32">
        <v>75</v>
      </c>
      <c r="AB2434" s="3">
        <v>0</v>
      </c>
      <c r="AC2434" s="3">
        <v>4460.3751415326506</v>
      </c>
      <c r="AD2434" s="3">
        <f t="shared" si="473"/>
        <v>44604.658731276235</v>
      </c>
      <c r="AE2434" s="3">
        <v>7046.666666666667</v>
      </c>
      <c r="AG2434" s="3">
        <f t="shared" si="474"/>
        <v>51651.325397942899</v>
      </c>
      <c r="AJ2434" s="3">
        <v>38600.004178537514</v>
      </c>
      <c r="AK2434" t="s">
        <v>1002</v>
      </c>
      <c r="AL2434" t="s">
        <v>1003</v>
      </c>
      <c r="AM2434">
        <v>0.1</v>
      </c>
      <c r="AN2434" s="3">
        <f t="shared" si="475"/>
        <v>90251.329576480406</v>
      </c>
      <c r="AO2434" s="3">
        <v>9025.1329576480402</v>
      </c>
      <c r="AP2434" s="3">
        <v>29700</v>
      </c>
      <c r="AQ2434" s="3">
        <v>2970</v>
      </c>
      <c r="AR2434" s="3">
        <f t="shared" si="476"/>
        <v>131946.46253412846</v>
      </c>
      <c r="AS2434" s="24">
        <f t="shared" si="472"/>
        <v>119951.32957648041</v>
      </c>
      <c r="AT2434" t="s">
        <v>134</v>
      </c>
      <c r="AU2434" t="s">
        <v>134</v>
      </c>
      <c r="AV2434" t="s">
        <v>135</v>
      </c>
      <c r="AW2434">
        <v>90292</v>
      </c>
      <c r="BE2434">
        <v>1</v>
      </c>
    </row>
    <row r="2435" spans="2:57" x14ac:dyDescent="0.2">
      <c r="C2435" t="s">
        <v>4803</v>
      </c>
      <c r="E2435" t="s">
        <v>2547</v>
      </c>
      <c r="F2435" t="s">
        <v>2548</v>
      </c>
      <c r="G2435" t="s">
        <v>2549</v>
      </c>
      <c r="J2435" t="s">
        <v>4708</v>
      </c>
      <c r="L2435" t="s">
        <v>4616</v>
      </c>
      <c r="M2435" t="s">
        <v>4464</v>
      </c>
      <c r="N2435" t="s">
        <v>4668</v>
      </c>
      <c r="O2435" t="s">
        <v>98</v>
      </c>
      <c r="P2435" t="s">
        <v>4804</v>
      </c>
      <c r="Q2435">
        <v>28</v>
      </c>
      <c r="S2435" s="3">
        <v>72101.333333333328</v>
      </c>
      <c r="W2435" s="3">
        <v>1622.596153846154</v>
      </c>
      <c r="X2435" s="3">
        <v>937.5</v>
      </c>
      <c r="Y2435" s="22">
        <v>168.75</v>
      </c>
      <c r="Z2435" s="32">
        <v>75</v>
      </c>
      <c r="AB2435" s="3">
        <v>0</v>
      </c>
      <c r="AC2435" s="3">
        <v>4460.3751415326506</v>
      </c>
      <c r="AD2435" s="3">
        <f t="shared" si="473"/>
        <v>79365.55462871214</v>
      </c>
      <c r="AE2435" s="3">
        <v>12402.5</v>
      </c>
      <c r="AG2435" s="3">
        <f t="shared" si="474"/>
        <v>91768.05462871214</v>
      </c>
      <c r="AM2435">
        <v>0.05</v>
      </c>
      <c r="AN2435" s="3">
        <f t="shared" si="475"/>
        <v>91768.05462871214</v>
      </c>
      <c r="AO2435" s="3">
        <v>4588.4027314356072</v>
      </c>
      <c r="AP2435" s="3">
        <v>29700</v>
      </c>
      <c r="AQ2435" s="3">
        <v>1485</v>
      </c>
      <c r="AR2435" s="3">
        <f t="shared" si="476"/>
        <v>127541.45736014775</v>
      </c>
      <c r="AS2435" s="24">
        <f t="shared" si="472"/>
        <v>121468.05462871214</v>
      </c>
      <c r="AT2435" t="s">
        <v>134</v>
      </c>
      <c r="AU2435" t="s">
        <v>134</v>
      </c>
      <c r="AV2435" t="s">
        <v>135</v>
      </c>
      <c r="AW2435">
        <v>90342</v>
      </c>
      <c r="BE2435">
        <v>1</v>
      </c>
    </row>
    <row r="2436" spans="2:57" x14ac:dyDescent="0.2">
      <c r="C2436" t="s">
        <v>4803</v>
      </c>
      <c r="E2436" t="s">
        <v>2550</v>
      </c>
      <c r="F2436" t="s">
        <v>2551</v>
      </c>
      <c r="G2436" t="s">
        <v>2552</v>
      </c>
      <c r="J2436" t="s">
        <v>4778</v>
      </c>
      <c r="L2436" t="s">
        <v>4667</v>
      </c>
      <c r="M2436" t="s">
        <v>3984</v>
      </c>
      <c r="N2436" t="s">
        <v>4668</v>
      </c>
      <c r="O2436" t="s">
        <v>98</v>
      </c>
      <c r="P2436" t="s">
        <v>4804</v>
      </c>
      <c r="Q2436">
        <v>28</v>
      </c>
      <c r="S2436" s="3">
        <v>42482.5</v>
      </c>
      <c r="W2436" s="3">
        <v>1021.2139423076923</v>
      </c>
      <c r="X2436" s="3">
        <v>590.03472222222229</v>
      </c>
      <c r="Y2436" s="22">
        <v>106.20625</v>
      </c>
      <c r="Z2436" s="32">
        <v>75</v>
      </c>
      <c r="AB2436" s="3">
        <v>0</v>
      </c>
      <c r="AC2436" s="3">
        <v>4460.3751415326506</v>
      </c>
      <c r="AD2436" s="3">
        <f t="shared" si="473"/>
        <v>48735.330056062565</v>
      </c>
      <c r="AE2436" s="3">
        <v>4154.166666666667</v>
      </c>
      <c r="AG2436" s="3">
        <f t="shared" si="474"/>
        <v>52889.496722729229</v>
      </c>
      <c r="AJ2436" s="3">
        <v>4671.4236268028844</v>
      </c>
      <c r="AK2436" t="s">
        <v>166</v>
      </c>
      <c r="AL2436" t="s">
        <v>165</v>
      </c>
      <c r="AM2436">
        <v>0.05</v>
      </c>
      <c r="AN2436" s="3">
        <f t="shared" si="475"/>
        <v>57560.920349532113</v>
      </c>
      <c r="AO2436" s="3">
        <v>2878.0460174766058</v>
      </c>
      <c r="AP2436" s="3">
        <v>29700</v>
      </c>
      <c r="AQ2436" s="3">
        <v>1485</v>
      </c>
      <c r="AR2436" s="3">
        <f t="shared" si="476"/>
        <v>91623.966367008717</v>
      </c>
      <c r="AS2436" s="24">
        <f t="shared" si="472"/>
        <v>87260.920349532113</v>
      </c>
      <c r="AT2436" t="s">
        <v>225</v>
      </c>
      <c r="AU2436" t="s">
        <v>225</v>
      </c>
      <c r="AV2436" t="s">
        <v>156</v>
      </c>
      <c r="AW2436" t="s">
        <v>4865</v>
      </c>
      <c r="BE2436">
        <v>1</v>
      </c>
    </row>
    <row r="2437" spans="2:57" x14ac:dyDescent="0.2">
      <c r="C2437" t="s">
        <v>4803</v>
      </c>
      <c r="E2437" t="s">
        <v>2553</v>
      </c>
      <c r="F2437" t="s">
        <v>2554</v>
      </c>
      <c r="G2437" t="s">
        <v>2555</v>
      </c>
      <c r="J2437" t="s">
        <v>4778</v>
      </c>
      <c r="L2437" t="s">
        <v>4667</v>
      </c>
      <c r="M2437" t="s">
        <v>3984</v>
      </c>
      <c r="N2437" t="s">
        <v>4668</v>
      </c>
      <c r="O2437" t="s">
        <v>98</v>
      </c>
      <c r="P2437" t="s">
        <v>4804</v>
      </c>
      <c r="Q2437">
        <v>28</v>
      </c>
      <c r="S2437" s="3">
        <v>51957.083333333336</v>
      </c>
      <c r="W2437" s="3">
        <v>1248.9703525641028</v>
      </c>
      <c r="X2437" s="3">
        <v>721.62731481481489</v>
      </c>
      <c r="Y2437" s="22">
        <v>129.89291666666665</v>
      </c>
      <c r="Z2437" s="32">
        <v>75</v>
      </c>
      <c r="AB2437" s="3">
        <v>4302.7660034104165</v>
      </c>
      <c r="AC2437" s="3">
        <v>4460.3751415326506</v>
      </c>
      <c r="AD2437" s="3">
        <f t="shared" si="473"/>
        <v>62895.715062321986</v>
      </c>
      <c r="AE2437" s="3">
        <v>4154.166666666667</v>
      </c>
      <c r="AG2437" s="3">
        <f t="shared" si="474"/>
        <v>67049.88172898865</v>
      </c>
      <c r="AJ2437" s="3">
        <v>4671.4236268028844</v>
      </c>
      <c r="AK2437" t="s">
        <v>166</v>
      </c>
      <c r="AL2437" t="s">
        <v>165</v>
      </c>
      <c r="AM2437">
        <v>0.05</v>
      </c>
      <c r="AN2437" s="3">
        <f t="shared" si="475"/>
        <v>71721.305355791541</v>
      </c>
      <c r="AO2437" s="3">
        <v>3586.0652677895773</v>
      </c>
      <c r="AP2437" s="3">
        <v>29700</v>
      </c>
      <c r="AQ2437" s="3">
        <v>1485</v>
      </c>
      <c r="AR2437" s="3">
        <f t="shared" si="476"/>
        <v>106492.37062358111</v>
      </c>
      <c r="AS2437" s="24">
        <f t="shared" si="472"/>
        <v>101421.30535579154</v>
      </c>
      <c r="AT2437" t="s">
        <v>225</v>
      </c>
      <c r="AU2437" t="s">
        <v>225</v>
      </c>
      <c r="AV2437" t="s">
        <v>156</v>
      </c>
      <c r="AW2437" t="s">
        <v>4895</v>
      </c>
      <c r="BE2437">
        <v>1</v>
      </c>
    </row>
    <row r="2438" spans="2:57" x14ac:dyDescent="0.2">
      <c r="C2438" t="s">
        <v>4803</v>
      </c>
      <c r="E2438" t="s">
        <v>2556</v>
      </c>
      <c r="F2438" t="s">
        <v>2557</v>
      </c>
      <c r="G2438" t="s">
        <v>2558</v>
      </c>
      <c r="J2438" t="s">
        <v>4778</v>
      </c>
      <c r="L2438" t="s">
        <v>4667</v>
      </c>
      <c r="M2438" t="s">
        <v>3984</v>
      </c>
      <c r="N2438" t="s">
        <v>4668</v>
      </c>
      <c r="O2438" t="s">
        <v>98</v>
      </c>
      <c r="P2438" t="s">
        <v>4804</v>
      </c>
      <c r="Q2438">
        <v>28</v>
      </c>
      <c r="S2438" s="3">
        <v>37265.166666666664</v>
      </c>
      <c r="W2438" s="3">
        <v>1011.1057692307694</v>
      </c>
      <c r="X2438" s="3">
        <v>584.19444444444457</v>
      </c>
      <c r="Y2438" s="22">
        <v>105.155</v>
      </c>
      <c r="Z2438" s="32">
        <v>75</v>
      </c>
      <c r="AB2438" s="3">
        <v>0</v>
      </c>
      <c r="AC2438" s="3">
        <v>4460.3751415326506</v>
      </c>
      <c r="AD2438" s="3">
        <f t="shared" si="473"/>
        <v>43500.997021874522</v>
      </c>
      <c r="AE2438" s="3">
        <v>4154.166666666667</v>
      </c>
      <c r="AG2438" s="3">
        <f t="shared" si="474"/>
        <v>47655.163688541186</v>
      </c>
      <c r="AJ2438" s="3">
        <v>4671.4236268028844</v>
      </c>
      <c r="AK2438" t="s">
        <v>166</v>
      </c>
      <c r="AL2438" t="s">
        <v>165</v>
      </c>
      <c r="AM2438">
        <v>0.05</v>
      </c>
      <c r="AN2438" s="3">
        <f t="shared" si="475"/>
        <v>52326.58731534407</v>
      </c>
      <c r="AO2438" s="3">
        <v>2616.3293657672039</v>
      </c>
      <c r="AP2438" s="3">
        <v>29700</v>
      </c>
      <c r="AQ2438" s="3">
        <v>1485</v>
      </c>
      <c r="AR2438" s="3">
        <f t="shared" si="476"/>
        <v>86127.916681111266</v>
      </c>
      <c r="AS2438" s="24">
        <f t="shared" si="472"/>
        <v>82026.587315344077</v>
      </c>
      <c r="AT2438" t="s">
        <v>225</v>
      </c>
      <c r="AU2438" t="s">
        <v>225</v>
      </c>
      <c r="AV2438" t="s">
        <v>156</v>
      </c>
      <c r="AW2438" t="s">
        <v>4904</v>
      </c>
      <c r="BE2438">
        <v>1</v>
      </c>
    </row>
    <row r="2439" spans="2:57" x14ac:dyDescent="0.2">
      <c r="C2439" t="s">
        <v>4803</v>
      </c>
      <c r="E2439" t="s">
        <v>2559</v>
      </c>
      <c r="F2439" t="s">
        <v>2560</v>
      </c>
      <c r="G2439" t="s">
        <v>2561</v>
      </c>
      <c r="J2439" t="s">
        <v>4778</v>
      </c>
      <c r="L2439" t="s">
        <v>4667</v>
      </c>
      <c r="M2439" t="s">
        <v>3984</v>
      </c>
      <c r="N2439" t="s">
        <v>4668</v>
      </c>
      <c r="O2439" t="s">
        <v>98</v>
      </c>
      <c r="P2439" t="s">
        <v>4804</v>
      </c>
      <c r="Q2439">
        <v>28</v>
      </c>
      <c r="S2439" s="3">
        <v>48289</v>
      </c>
      <c r="W2439" s="3">
        <v>1040.6009615384617</v>
      </c>
      <c r="X2439" s="3">
        <v>601.2361111111112</v>
      </c>
      <c r="Y2439" s="22">
        <v>108.2225</v>
      </c>
      <c r="Z2439" s="32">
        <v>75</v>
      </c>
      <c r="AB2439" s="3">
        <v>3841.7553601878717</v>
      </c>
      <c r="AC2439" s="3">
        <v>4460.3751415326506</v>
      </c>
      <c r="AD2439" s="3">
        <f t="shared" si="473"/>
        <v>58416.19007437009</v>
      </c>
      <c r="AE2439" s="3">
        <v>4154.166666666667</v>
      </c>
      <c r="AG2439" s="3">
        <f t="shared" si="474"/>
        <v>62570.356741036754</v>
      </c>
      <c r="AM2439">
        <v>0.05</v>
      </c>
      <c r="AN2439" s="3">
        <f t="shared" si="475"/>
        <v>62570.356741036754</v>
      </c>
      <c r="AO2439" s="3">
        <v>3128.5178370518383</v>
      </c>
      <c r="AP2439" s="3">
        <v>29700</v>
      </c>
      <c r="AQ2439" s="3">
        <v>1485</v>
      </c>
      <c r="AR2439" s="3">
        <f t="shared" si="476"/>
        <v>96883.874578088595</v>
      </c>
      <c r="AS2439" s="24">
        <f t="shared" ref="AS2439:AS2502" si="477">+AN2439+AP2439</f>
        <v>92270.356741036754</v>
      </c>
      <c r="AT2439" t="s">
        <v>134</v>
      </c>
      <c r="AU2439" t="s">
        <v>134</v>
      </c>
      <c r="AV2439" t="s">
        <v>135</v>
      </c>
      <c r="AW2439">
        <v>34732</v>
      </c>
      <c r="BE2439">
        <v>1</v>
      </c>
    </row>
    <row r="2440" spans="2:57" x14ac:dyDescent="0.2">
      <c r="C2440" t="s">
        <v>4803</v>
      </c>
      <c r="E2440" t="s">
        <v>2562</v>
      </c>
      <c r="F2440" t="s">
        <v>2563</v>
      </c>
      <c r="G2440" t="s">
        <v>2564</v>
      </c>
      <c r="J2440" t="s">
        <v>4778</v>
      </c>
      <c r="L2440" t="s">
        <v>4667</v>
      </c>
      <c r="M2440" t="s">
        <v>3984</v>
      </c>
      <c r="N2440" t="s">
        <v>4668</v>
      </c>
      <c r="O2440" t="s">
        <v>98</v>
      </c>
      <c r="P2440" t="s">
        <v>4804</v>
      </c>
      <c r="Q2440">
        <v>28</v>
      </c>
      <c r="S2440" s="3">
        <v>47474.833333333336</v>
      </c>
      <c r="W2440" s="3">
        <v>1021.0296474358973</v>
      </c>
      <c r="X2440" s="3">
        <v>589.92824074074076</v>
      </c>
      <c r="Y2440" s="22">
        <v>106.18708333333335</v>
      </c>
      <c r="Z2440" s="32">
        <v>75</v>
      </c>
      <c r="AB2440" s="3">
        <v>0</v>
      </c>
      <c r="AC2440" s="3">
        <v>4460.3751415326506</v>
      </c>
      <c r="AD2440" s="3">
        <f t="shared" si="473"/>
        <v>53727.35344637595</v>
      </c>
      <c r="AE2440" s="3">
        <v>4154.166666666667</v>
      </c>
      <c r="AG2440" s="3">
        <f t="shared" si="474"/>
        <v>57881.520113042614</v>
      </c>
      <c r="AM2440">
        <v>0.05</v>
      </c>
      <c r="AN2440" s="3">
        <f t="shared" si="475"/>
        <v>57881.520113042614</v>
      </c>
      <c r="AO2440" s="3">
        <v>2894.0760056521308</v>
      </c>
      <c r="AP2440" s="3">
        <v>29700</v>
      </c>
      <c r="AQ2440" s="3">
        <v>1485</v>
      </c>
      <c r="AR2440" s="3">
        <f t="shared" si="476"/>
        <v>91960.596118694753</v>
      </c>
      <c r="AS2440" s="24">
        <f t="shared" si="477"/>
        <v>87581.520113042614</v>
      </c>
      <c r="AT2440" t="s">
        <v>134</v>
      </c>
      <c r="AU2440" t="s">
        <v>134</v>
      </c>
      <c r="AV2440" t="s">
        <v>135</v>
      </c>
      <c r="AW2440">
        <v>19883</v>
      </c>
      <c r="BE2440">
        <v>1</v>
      </c>
    </row>
    <row r="2441" spans="2:57" x14ac:dyDescent="0.2">
      <c r="C2441" t="s">
        <v>4803</v>
      </c>
      <c r="E2441" t="s">
        <v>2565</v>
      </c>
      <c r="F2441" t="s">
        <v>2566</v>
      </c>
      <c r="G2441" t="s">
        <v>2567</v>
      </c>
      <c r="J2441" t="s">
        <v>4690</v>
      </c>
      <c r="L2441" t="s">
        <v>4783</v>
      </c>
      <c r="M2441" t="s">
        <v>3525</v>
      </c>
      <c r="N2441" t="s">
        <v>4668</v>
      </c>
      <c r="O2441" t="s">
        <v>98</v>
      </c>
      <c r="P2441" t="s">
        <v>4804</v>
      </c>
      <c r="Q2441">
        <v>28</v>
      </c>
      <c r="S2441" s="3">
        <v>285292</v>
      </c>
      <c r="U2441" s="3">
        <v>42793.799999999996</v>
      </c>
      <c r="W2441" s="3">
        <v>6857.9807692307695</v>
      </c>
      <c r="X2441" s="3">
        <v>3962.3888888888891</v>
      </c>
      <c r="Y2441" s="22">
        <v>713.23</v>
      </c>
      <c r="Z2441" s="32">
        <v>75</v>
      </c>
      <c r="AB2441" s="3">
        <v>27474.18539987156</v>
      </c>
      <c r="AC2441" s="3">
        <v>5460.3751415326506</v>
      </c>
      <c r="AD2441" s="3">
        <f t="shared" si="473"/>
        <v>372628.96019952378</v>
      </c>
      <c r="AE2441" s="3">
        <v>13617.5</v>
      </c>
      <c r="AG2441" s="3">
        <f t="shared" si="474"/>
        <v>386246.46019952378</v>
      </c>
      <c r="AM2441">
        <v>8.5000000000000006E-2</v>
      </c>
      <c r="AN2441" s="3">
        <f t="shared" si="475"/>
        <v>386246.46019952378</v>
      </c>
      <c r="AO2441" s="3">
        <v>32830.94911695952</v>
      </c>
      <c r="AP2441" s="3">
        <v>29700</v>
      </c>
      <c r="AQ2441" s="3">
        <v>2524.5</v>
      </c>
      <c r="AR2441" s="3">
        <f t="shared" si="476"/>
        <v>451301.9093164833</v>
      </c>
      <c r="AS2441" s="24">
        <f t="shared" si="477"/>
        <v>415946.46019952378</v>
      </c>
      <c r="AT2441" t="s">
        <v>134</v>
      </c>
      <c r="AU2441" t="s">
        <v>134</v>
      </c>
      <c r="AV2441" t="s">
        <v>135</v>
      </c>
      <c r="AW2441">
        <v>94627</v>
      </c>
      <c r="BE2441">
        <v>1</v>
      </c>
    </row>
    <row r="2442" spans="2:57" x14ac:dyDescent="0.2">
      <c r="C2442" t="s">
        <v>4803</v>
      </c>
      <c r="E2442" t="s">
        <v>2568</v>
      </c>
      <c r="F2442" t="s">
        <v>2569</v>
      </c>
      <c r="G2442" t="s">
        <v>2570</v>
      </c>
      <c r="J2442" t="s">
        <v>4678</v>
      </c>
      <c r="L2442" t="s">
        <v>4691</v>
      </c>
      <c r="M2442" t="s">
        <v>4444</v>
      </c>
      <c r="N2442" t="s">
        <v>4668</v>
      </c>
      <c r="O2442" t="s">
        <v>98</v>
      </c>
      <c r="P2442" t="s">
        <v>4804</v>
      </c>
      <c r="Q2442">
        <v>28</v>
      </c>
      <c r="S2442" s="3">
        <v>181879.83333333334</v>
      </c>
      <c r="W2442" s="3">
        <v>4372.1113782051279</v>
      </c>
      <c r="X2442" s="3">
        <v>2526.1087962962965</v>
      </c>
      <c r="Y2442" s="22">
        <v>454.69958333333335</v>
      </c>
      <c r="Z2442" s="32">
        <v>75</v>
      </c>
      <c r="AB2442" s="3">
        <v>0</v>
      </c>
      <c r="AC2442" s="3">
        <v>4460.3751415326506</v>
      </c>
      <c r="AD2442" s="3">
        <f t="shared" si="473"/>
        <v>193768.12823270075</v>
      </c>
      <c r="AE2442" s="3">
        <v>7046.666666666667</v>
      </c>
      <c r="AG2442" s="3">
        <f t="shared" si="474"/>
        <v>200814.79489936741</v>
      </c>
      <c r="AM2442">
        <v>0.1</v>
      </c>
      <c r="AN2442" s="3">
        <f t="shared" si="475"/>
        <v>200814.79489936741</v>
      </c>
      <c r="AO2442" s="3">
        <v>20081.479489936741</v>
      </c>
      <c r="AP2442" s="3">
        <v>29700</v>
      </c>
      <c r="AQ2442" s="3">
        <v>2970</v>
      </c>
      <c r="AR2442" s="3">
        <f t="shared" si="476"/>
        <v>253566.27438930416</v>
      </c>
      <c r="AS2442" s="24">
        <f t="shared" si="477"/>
        <v>230514.79489936741</v>
      </c>
      <c r="AT2442" t="s">
        <v>134</v>
      </c>
      <c r="AU2442" t="s">
        <v>134</v>
      </c>
      <c r="AV2442" t="s">
        <v>135</v>
      </c>
      <c r="AW2442">
        <v>37208</v>
      </c>
      <c r="BE2442">
        <v>1</v>
      </c>
    </row>
    <row r="2443" spans="2:57" x14ac:dyDescent="0.2">
      <c r="C2443" t="s">
        <v>4803</v>
      </c>
      <c r="E2443" t="s">
        <v>2571</v>
      </c>
      <c r="F2443" t="s">
        <v>2572</v>
      </c>
      <c r="G2443" t="s">
        <v>4935</v>
      </c>
      <c r="J2443" t="s">
        <v>4702</v>
      </c>
      <c r="L2443" t="s">
        <v>4691</v>
      </c>
      <c r="M2443" t="s">
        <v>4444</v>
      </c>
      <c r="N2443" t="s">
        <v>4668</v>
      </c>
      <c r="O2443" t="s">
        <v>98</v>
      </c>
      <c r="P2443" t="s">
        <v>4804</v>
      </c>
      <c r="Q2443">
        <v>28</v>
      </c>
      <c r="S2443" s="3">
        <v>99550.25</v>
      </c>
      <c r="W2443" s="3">
        <v>2393.0368589743589</v>
      </c>
      <c r="X2443" s="3">
        <v>1382.6435185185185</v>
      </c>
      <c r="Y2443" s="22">
        <v>248.87583333333333</v>
      </c>
      <c r="Z2443" s="32">
        <v>75</v>
      </c>
      <c r="AB2443" s="3">
        <v>0</v>
      </c>
      <c r="AC2443" s="3">
        <v>4460.3751415326506</v>
      </c>
      <c r="AD2443" s="3">
        <f t="shared" si="473"/>
        <v>108110.18135235888</v>
      </c>
      <c r="AE2443" s="3">
        <v>7046.666666666667</v>
      </c>
      <c r="AG2443" s="3">
        <f t="shared" si="474"/>
        <v>115156.84801902555</v>
      </c>
      <c r="AM2443">
        <v>0.1</v>
      </c>
      <c r="AN2443" s="3">
        <f t="shared" si="475"/>
        <v>115156.84801902555</v>
      </c>
      <c r="AO2443" s="3">
        <v>11515.684801902557</v>
      </c>
      <c r="AP2443" s="3">
        <v>29700</v>
      </c>
      <c r="AQ2443" s="3">
        <v>2970</v>
      </c>
      <c r="AR2443" s="3">
        <f t="shared" si="476"/>
        <v>159342.53282092811</v>
      </c>
      <c r="AS2443" s="24">
        <f t="shared" si="477"/>
        <v>144856.84801902555</v>
      </c>
      <c r="AT2443" t="s">
        <v>134</v>
      </c>
      <c r="AU2443" t="s">
        <v>134</v>
      </c>
      <c r="AV2443" t="s">
        <v>135</v>
      </c>
      <c r="AW2443">
        <v>37208</v>
      </c>
      <c r="BE2443">
        <v>1</v>
      </c>
    </row>
    <row r="2444" spans="2:57" x14ac:dyDescent="0.2">
      <c r="C2444" t="s">
        <v>4803</v>
      </c>
      <c r="E2444" t="s">
        <v>2574</v>
      </c>
      <c r="F2444" t="s">
        <v>2575</v>
      </c>
      <c r="G2444" t="s">
        <v>2576</v>
      </c>
      <c r="J2444" t="s">
        <v>4702</v>
      </c>
      <c r="L2444" t="s">
        <v>4691</v>
      </c>
      <c r="M2444" t="s">
        <v>4444</v>
      </c>
      <c r="N2444" t="s">
        <v>4668</v>
      </c>
      <c r="O2444" t="s">
        <v>98</v>
      </c>
      <c r="P2444" t="s">
        <v>4804</v>
      </c>
      <c r="Q2444">
        <v>28</v>
      </c>
      <c r="S2444" s="3">
        <v>87492</v>
      </c>
      <c r="W2444" s="3">
        <v>2103.1730769230767</v>
      </c>
      <c r="X2444" s="3">
        <v>1215.1666666666667</v>
      </c>
      <c r="Y2444" s="22">
        <v>218.73000000000002</v>
      </c>
      <c r="Z2444" s="32">
        <v>75</v>
      </c>
      <c r="AB2444" s="3">
        <v>0</v>
      </c>
      <c r="AC2444" s="3">
        <v>4460.3751415326506</v>
      </c>
      <c r="AD2444" s="3">
        <f t="shared" si="473"/>
        <v>95564.444885122401</v>
      </c>
      <c r="AE2444" s="3">
        <v>7046.666666666667</v>
      </c>
      <c r="AG2444" s="3">
        <f t="shared" si="474"/>
        <v>102611.11155178907</v>
      </c>
      <c r="AM2444">
        <v>0.1</v>
      </c>
      <c r="AN2444" s="3">
        <f t="shared" si="475"/>
        <v>102611.11155178907</v>
      </c>
      <c r="AO2444" s="3">
        <v>10261.111155178907</v>
      </c>
      <c r="AP2444" s="3">
        <v>29700</v>
      </c>
      <c r="AQ2444" s="3">
        <v>2970</v>
      </c>
      <c r="AR2444" s="3">
        <f t="shared" si="476"/>
        <v>145542.22270696796</v>
      </c>
      <c r="AS2444" s="24">
        <f t="shared" si="477"/>
        <v>132311.11155178907</v>
      </c>
      <c r="AT2444" t="s">
        <v>134</v>
      </c>
      <c r="AU2444" t="s">
        <v>134</v>
      </c>
      <c r="AV2444" t="s">
        <v>135</v>
      </c>
      <c r="AW2444">
        <v>37208</v>
      </c>
      <c r="BE2444">
        <v>1</v>
      </c>
    </row>
    <row r="2445" spans="2:57" x14ac:dyDescent="0.2">
      <c r="B2445">
        <f>+COUNTIF(F2445:F5603,F2445)</f>
        <v>1</v>
      </c>
      <c r="C2445" t="s">
        <v>4803</v>
      </c>
      <c r="E2445" t="s">
        <v>2577</v>
      </c>
      <c r="F2445" t="s">
        <v>2578</v>
      </c>
      <c r="G2445" t="s">
        <v>2579</v>
      </c>
      <c r="J2445" t="s">
        <v>4678</v>
      </c>
      <c r="L2445" t="s">
        <v>4691</v>
      </c>
      <c r="M2445" t="s">
        <v>4444</v>
      </c>
      <c r="N2445" t="s">
        <v>4668</v>
      </c>
      <c r="O2445" t="s">
        <v>98</v>
      </c>
      <c r="P2445" t="s">
        <v>4804</v>
      </c>
      <c r="Q2445">
        <v>28</v>
      </c>
      <c r="S2445" s="3">
        <v>90721.166666666672</v>
      </c>
      <c r="W2445" s="3">
        <v>2180.7972756410259</v>
      </c>
      <c r="X2445" s="3">
        <v>1260.0162037037039</v>
      </c>
      <c r="Y2445" s="22">
        <v>226.80291666666668</v>
      </c>
      <c r="Z2445" s="32">
        <v>75</v>
      </c>
      <c r="AB2445" s="3">
        <v>0</v>
      </c>
      <c r="AC2445" s="3">
        <v>4460.3751415326506</v>
      </c>
      <c r="AD2445" s="3">
        <f t="shared" si="473"/>
        <v>98924.158204210733</v>
      </c>
      <c r="AE2445" s="3">
        <v>7046.666666666667</v>
      </c>
      <c r="AG2445" s="3">
        <f t="shared" si="474"/>
        <v>105970.8248708774</v>
      </c>
      <c r="AM2445">
        <v>0.1</v>
      </c>
      <c r="AN2445" s="3">
        <f t="shared" si="475"/>
        <v>105970.8248708774</v>
      </c>
      <c r="AO2445" s="3">
        <v>10597.08248708774</v>
      </c>
      <c r="AP2445" s="3">
        <v>29700</v>
      </c>
      <c r="AQ2445" s="3">
        <v>2970</v>
      </c>
      <c r="AR2445" s="3">
        <f t="shared" si="476"/>
        <v>149237.90735796513</v>
      </c>
      <c r="AS2445" s="24">
        <f t="shared" si="477"/>
        <v>135670.8248708774</v>
      </c>
      <c r="AT2445" t="s">
        <v>141</v>
      </c>
      <c r="AU2445" t="s">
        <v>141</v>
      </c>
      <c r="AV2445" t="s">
        <v>142</v>
      </c>
      <c r="AW2445">
        <v>1210</v>
      </c>
      <c r="BE2445">
        <v>1</v>
      </c>
    </row>
    <row r="2446" spans="2:57" x14ac:dyDescent="0.2">
      <c r="C2446" t="s">
        <v>4803</v>
      </c>
      <c r="E2446" t="s">
        <v>2580</v>
      </c>
      <c r="F2446" t="s">
        <v>2581</v>
      </c>
      <c r="G2446" t="s">
        <v>2582</v>
      </c>
      <c r="J2446" t="s">
        <v>4678</v>
      </c>
      <c r="L2446" t="s">
        <v>4783</v>
      </c>
      <c r="M2446" t="s">
        <v>3525</v>
      </c>
      <c r="N2446" t="s">
        <v>4668</v>
      </c>
      <c r="O2446" t="s">
        <v>98</v>
      </c>
      <c r="P2446" t="s">
        <v>4804</v>
      </c>
      <c r="Q2446">
        <v>28</v>
      </c>
      <c r="S2446" s="3">
        <v>193689.58333333334</v>
      </c>
      <c r="U2446" s="3">
        <v>25179.645833333336</v>
      </c>
      <c r="W2446" s="3">
        <v>4656.0016025641025</v>
      </c>
      <c r="X2446" s="3">
        <v>2690.1342592592596</v>
      </c>
      <c r="Y2446" s="22">
        <v>484.22416666666663</v>
      </c>
      <c r="Z2446" s="32">
        <v>75</v>
      </c>
      <c r="AB2446" s="3">
        <v>0</v>
      </c>
      <c r="AC2446" s="3">
        <v>4460.3751415326506</v>
      </c>
      <c r="AD2446" s="3">
        <f t="shared" si="473"/>
        <v>231234.96433668936</v>
      </c>
      <c r="AE2446" s="3">
        <v>13617.5</v>
      </c>
      <c r="AG2446" s="3">
        <f t="shared" si="474"/>
        <v>244852.46433668936</v>
      </c>
      <c r="AM2446">
        <v>8.5000000000000006E-2</v>
      </c>
      <c r="AN2446" s="3">
        <f t="shared" si="475"/>
        <v>244852.46433668936</v>
      </c>
      <c r="AO2446" s="3">
        <v>20812.459468618596</v>
      </c>
      <c r="AP2446" s="3">
        <v>29700</v>
      </c>
      <c r="AQ2446" s="3">
        <v>2524.5</v>
      </c>
      <c r="AR2446" s="3">
        <f t="shared" si="476"/>
        <v>297889.42380530795</v>
      </c>
      <c r="AS2446" s="24">
        <f t="shared" si="477"/>
        <v>274552.46433668933</v>
      </c>
      <c r="AT2446" t="s">
        <v>134</v>
      </c>
      <c r="AU2446" t="s">
        <v>134</v>
      </c>
      <c r="AV2446" t="s">
        <v>135</v>
      </c>
      <c r="AW2446">
        <v>94627</v>
      </c>
      <c r="BE2446">
        <v>1</v>
      </c>
    </row>
    <row r="2447" spans="2:57" x14ac:dyDescent="0.2">
      <c r="C2447" t="s">
        <v>4803</v>
      </c>
      <c r="E2447" t="s">
        <v>2583</v>
      </c>
      <c r="F2447" t="s">
        <v>2584</v>
      </c>
      <c r="G2447" t="s">
        <v>2585</v>
      </c>
      <c r="J2447" t="s">
        <v>4702</v>
      </c>
      <c r="L2447" t="s">
        <v>4691</v>
      </c>
      <c r="M2447" t="s">
        <v>4444</v>
      </c>
      <c r="N2447" t="s">
        <v>4668</v>
      </c>
      <c r="O2447" t="s">
        <v>98</v>
      </c>
      <c r="P2447" t="s">
        <v>4804</v>
      </c>
      <c r="Q2447">
        <v>28</v>
      </c>
      <c r="S2447" s="3">
        <v>106308.83333333333</v>
      </c>
      <c r="W2447" s="3">
        <v>2555.5008012820513</v>
      </c>
      <c r="X2447" s="3">
        <v>1476.5115740740739</v>
      </c>
      <c r="Y2447" s="22">
        <v>265.77208333333334</v>
      </c>
      <c r="Z2447" s="32">
        <v>75</v>
      </c>
      <c r="AB2447" s="3">
        <v>2048.9361921001982</v>
      </c>
      <c r="AC2447" s="3">
        <v>4460.3751415326506</v>
      </c>
      <c r="AD2447" s="3">
        <f t="shared" si="473"/>
        <v>117190.92912565563</v>
      </c>
      <c r="AE2447" s="3">
        <v>7046.666666666667</v>
      </c>
      <c r="AG2447" s="3">
        <f t="shared" si="474"/>
        <v>124237.5957923223</v>
      </c>
      <c r="AJ2447" s="3">
        <v>38600.004178537514</v>
      </c>
      <c r="AK2447" t="s">
        <v>1002</v>
      </c>
      <c r="AL2447" t="s">
        <v>1003</v>
      </c>
      <c r="AM2447">
        <v>0.1</v>
      </c>
      <c r="AN2447" s="3">
        <f t="shared" si="475"/>
        <v>162837.59997085982</v>
      </c>
      <c r="AO2447" s="3">
        <v>16283.759997085983</v>
      </c>
      <c r="AP2447" s="3">
        <v>29700</v>
      </c>
      <c r="AQ2447" s="3">
        <v>2970</v>
      </c>
      <c r="AR2447" s="3">
        <f t="shared" si="476"/>
        <v>211791.35996794581</v>
      </c>
      <c r="AS2447" s="24">
        <f t="shared" si="477"/>
        <v>192537.59997085982</v>
      </c>
      <c r="AT2447" t="s">
        <v>134</v>
      </c>
      <c r="AU2447" t="s">
        <v>134</v>
      </c>
      <c r="AV2447" t="s">
        <v>135</v>
      </c>
      <c r="AW2447">
        <v>90292</v>
      </c>
      <c r="BE2447">
        <v>1</v>
      </c>
    </row>
    <row r="2448" spans="2:57" x14ac:dyDescent="0.2">
      <c r="C2448" t="s">
        <v>4803</v>
      </c>
      <c r="E2448" t="s">
        <v>2586</v>
      </c>
      <c r="F2448" t="s">
        <v>2587</v>
      </c>
      <c r="G2448" t="s">
        <v>2588</v>
      </c>
      <c r="J2448" t="s">
        <v>151</v>
      </c>
      <c r="L2448" t="s">
        <v>4691</v>
      </c>
      <c r="M2448" t="s">
        <v>4444</v>
      </c>
      <c r="N2448" t="s">
        <v>4668</v>
      </c>
      <c r="O2448" t="s">
        <v>98</v>
      </c>
      <c r="P2448" t="s">
        <v>4804</v>
      </c>
      <c r="Q2448">
        <v>28</v>
      </c>
      <c r="S2448" s="3">
        <v>276899.41666666669</v>
      </c>
      <c r="W2448" s="3">
        <v>6656.2379807692305</v>
      </c>
      <c r="X2448" s="3">
        <v>3845.8263888888891</v>
      </c>
      <c r="Y2448" s="22">
        <v>692.24874999999997</v>
      </c>
      <c r="Z2448" s="32">
        <v>75</v>
      </c>
      <c r="AB2448" s="3">
        <v>28367.521579627246</v>
      </c>
      <c r="AC2448" s="3">
        <v>5460.3751415326506</v>
      </c>
      <c r="AD2448" s="3">
        <f t="shared" si="473"/>
        <v>321996.6265074847</v>
      </c>
      <c r="AE2448" s="3">
        <v>7046.666666666667</v>
      </c>
      <c r="AG2448" s="3">
        <f t="shared" si="474"/>
        <v>329043.29317415139</v>
      </c>
      <c r="AJ2448" s="3">
        <v>7875.5933865769939</v>
      </c>
      <c r="AK2448" t="s">
        <v>433</v>
      </c>
      <c r="AL2448" t="s">
        <v>434</v>
      </c>
      <c r="AM2448">
        <v>0.1</v>
      </c>
      <c r="AN2448" s="3">
        <f t="shared" si="475"/>
        <v>336918.88656072837</v>
      </c>
      <c r="AO2448" s="3">
        <v>33691.888656072835</v>
      </c>
      <c r="AP2448" s="3">
        <v>29700</v>
      </c>
      <c r="AQ2448" s="3">
        <v>2970</v>
      </c>
      <c r="AR2448" s="3">
        <f t="shared" si="476"/>
        <v>403280.77521680121</v>
      </c>
      <c r="AS2448" s="24">
        <f t="shared" si="477"/>
        <v>366618.88656072837</v>
      </c>
      <c r="AT2448" t="s">
        <v>134</v>
      </c>
      <c r="AU2448" t="s">
        <v>134</v>
      </c>
      <c r="AV2448" t="s">
        <v>135</v>
      </c>
      <c r="AW2448">
        <v>90324</v>
      </c>
      <c r="BE2448">
        <v>1</v>
      </c>
    </row>
    <row r="2449" spans="3:57" x14ac:dyDescent="0.2">
      <c r="C2449" t="s">
        <v>4803</v>
      </c>
      <c r="E2449" t="s">
        <v>2589</v>
      </c>
      <c r="F2449" t="s">
        <v>2590</v>
      </c>
      <c r="G2449" t="s">
        <v>2591</v>
      </c>
      <c r="J2449" t="s">
        <v>4708</v>
      </c>
      <c r="L2449" t="s">
        <v>4667</v>
      </c>
      <c r="M2449" t="s">
        <v>3984</v>
      </c>
      <c r="N2449" t="s">
        <v>4668</v>
      </c>
      <c r="O2449" t="s">
        <v>98</v>
      </c>
      <c r="P2449" t="s">
        <v>4804</v>
      </c>
      <c r="Q2449">
        <v>28</v>
      </c>
      <c r="S2449" s="3">
        <v>59541.499999999993</v>
      </c>
      <c r="W2449" s="3">
        <v>1311.09375</v>
      </c>
      <c r="X2449" s="3">
        <v>757.52083333333337</v>
      </c>
      <c r="Y2449" s="22">
        <v>136.35374999999999</v>
      </c>
      <c r="Z2449" s="32">
        <v>75</v>
      </c>
      <c r="AB2449" s="3">
        <v>0</v>
      </c>
      <c r="AC2449" s="3">
        <v>4460.3751415326506</v>
      </c>
      <c r="AD2449" s="3">
        <f t="shared" si="473"/>
        <v>66281.843474865978</v>
      </c>
      <c r="AE2449" s="3">
        <v>4154.166666666667</v>
      </c>
      <c r="AG2449" s="3">
        <f t="shared" si="474"/>
        <v>70436.01014153265</v>
      </c>
      <c r="AM2449">
        <v>0.05</v>
      </c>
      <c r="AN2449" s="3">
        <f t="shared" si="475"/>
        <v>70436.01014153265</v>
      </c>
      <c r="AO2449" s="3">
        <v>3521.8005070766326</v>
      </c>
      <c r="AP2449" s="3">
        <v>29700</v>
      </c>
      <c r="AQ2449" s="3">
        <v>1485</v>
      </c>
      <c r="AR2449" s="3">
        <f t="shared" si="476"/>
        <v>105142.81064860929</v>
      </c>
      <c r="AS2449" s="24">
        <f t="shared" si="477"/>
        <v>100136.01014153265</v>
      </c>
      <c r="AT2449" t="s">
        <v>134</v>
      </c>
      <c r="AU2449" t="s">
        <v>134</v>
      </c>
      <c r="AV2449" t="s">
        <v>135</v>
      </c>
      <c r="AW2449">
        <v>19449</v>
      </c>
      <c r="BE2449">
        <v>1</v>
      </c>
    </row>
    <row r="2450" spans="3:57" x14ac:dyDescent="0.2">
      <c r="C2450" t="s">
        <v>4803</v>
      </c>
      <c r="E2450" t="s">
        <v>2592</v>
      </c>
      <c r="F2450" t="s">
        <v>2593</v>
      </c>
      <c r="G2450" t="s">
        <v>2594</v>
      </c>
      <c r="J2450" t="s">
        <v>4697</v>
      </c>
      <c r="L2450" t="s">
        <v>4691</v>
      </c>
      <c r="M2450" t="s">
        <v>4444</v>
      </c>
      <c r="N2450" t="s">
        <v>4668</v>
      </c>
      <c r="O2450" t="s">
        <v>98</v>
      </c>
      <c r="P2450" t="s">
        <v>4804</v>
      </c>
      <c r="Q2450">
        <v>28</v>
      </c>
      <c r="S2450" s="3">
        <v>131493.16666666666</v>
      </c>
      <c r="W2450" s="3">
        <v>3160.8934294871797</v>
      </c>
      <c r="X2450" s="3">
        <v>1826.2939814814815</v>
      </c>
      <c r="Y2450" s="22">
        <v>328.73291666666665</v>
      </c>
      <c r="Z2450" s="32">
        <v>75</v>
      </c>
      <c r="AB2450" s="3">
        <v>0</v>
      </c>
      <c r="AC2450" s="3">
        <v>4460.3751415326506</v>
      </c>
      <c r="AD2450" s="3">
        <f t="shared" si="473"/>
        <v>141344.46213583465</v>
      </c>
      <c r="AE2450" s="3">
        <v>7046.666666666667</v>
      </c>
      <c r="AG2450" s="3">
        <f t="shared" si="474"/>
        <v>148391.12880250131</v>
      </c>
      <c r="AM2450">
        <v>0.1</v>
      </c>
      <c r="AN2450" s="3">
        <f t="shared" si="475"/>
        <v>148391.12880250131</v>
      </c>
      <c r="AO2450" s="3">
        <v>14839.112880250132</v>
      </c>
      <c r="AP2450" s="3">
        <v>29700</v>
      </c>
      <c r="AQ2450" s="3">
        <v>2970</v>
      </c>
      <c r="AR2450" s="3">
        <f t="shared" si="476"/>
        <v>195900.24168275142</v>
      </c>
      <c r="AS2450" s="24">
        <f t="shared" si="477"/>
        <v>178091.12880250131</v>
      </c>
      <c r="AT2450" t="s">
        <v>134</v>
      </c>
      <c r="AU2450" t="s">
        <v>134</v>
      </c>
      <c r="AV2450" t="s">
        <v>135</v>
      </c>
      <c r="AW2450">
        <v>37208</v>
      </c>
      <c r="BE2450">
        <v>1</v>
      </c>
    </row>
    <row r="2451" spans="3:57" x14ac:dyDescent="0.2">
      <c r="C2451" t="s">
        <v>4803</v>
      </c>
      <c r="E2451" t="s">
        <v>2595</v>
      </c>
      <c r="F2451" t="s">
        <v>2596</v>
      </c>
      <c r="G2451" t="s">
        <v>2597</v>
      </c>
      <c r="J2451" t="s">
        <v>4702</v>
      </c>
      <c r="L2451" t="s">
        <v>4691</v>
      </c>
      <c r="M2451" t="s">
        <v>4444</v>
      </c>
      <c r="N2451" t="s">
        <v>4668</v>
      </c>
      <c r="O2451" t="s">
        <v>98</v>
      </c>
      <c r="P2451" t="s">
        <v>4804</v>
      </c>
      <c r="Q2451">
        <v>28</v>
      </c>
      <c r="S2451" s="3">
        <v>84679.333333333328</v>
      </c>
      <c r="W2451" s="3">
        <v>2035.5608974358975</v>
      </c>
      <c r="X2451" s="3">
        <v>1176.1018518518517</v>
      </c>
      <c r="Y2451" s="22">
        <v>211.69833333333332</v>
      </c>
      <c r="Z2451" s="32">
        <v>75</v>
      </c>
      <c r="AB2451" s="3">
        <v>8675.1958373522393</v>
      </c>
      <c r="AC2451" s="3">
        <v>4460.3751415326506</v>
      </c>
      <c r="AD2451" s="3">
        <f t="shared" si="473"/>
        <v>101313.2653948393</v>
      </c>
      <c r="AE2451" s="3">
        <v>7046.666666666667</v>
      </c>
      <c r="AG2451" s="3">
        <f t="shared" si="474"/>
        <v>108359.93206150597</v>
      </c>
      <c r="AM2451">
        <v>0.1</v>
      </c>
      <c r="AN2451" s="3">
        <f t="shared" si="475"/>
        <v>108359.93206150597</v>
      </c>
      <c r="AO2451" s="3">
        <v>10835.993206150597</v>
      </c>
      <c r="AP2451" s="3">
        <v>29700</v>
      </c>
      <c r="AQ2451" s="3">
        <v>2970</v>
      </c>
      <c r="AR2451" s="3">
        <f t="shared" si="476"/>
        <v>151865.92526765657</v>
      </c>
      <c r="AS2451" s="24">
        <f t="shared" si="477"/>
        <v>138059.93206150597</v>
      </c>
      <c r="AT2451" t="s">
        <v>134</v>
      </c>
      <c r="AU2451" t="s">
        <v>134</v>
      </c>
      <c r="AV2451" t="s">
        <v>135</v>
      </c>
      <c r="AW2451">
        <v>37208</v>
      </c>
      <c r="BE2451">
        <v>1</v>
      </c>
    </row>
    <row r="2452" spans="3:57" x14ac:dyDescent="0.2">
      <c r="C2452" t="s">
        <v>4803</v>
      </c>
      <c r="E2452" t="s">
        <v>2598</v>
      </c>
      <c r="F2452" t="s">
        <v>2599</v>
      </c>
      <c r="G2452" t="s">
        <v>2600</v>
      </c>
      <c r="J2452" t="s">
        <v>4678</v>
      </c>
      <c r="L2452" t="s">
        <v>4691</v>
      </c>
      <c r="M2452" t="s">
        <v>4444</v>
      </c>
      <c r="N2452" t="s">
        <v>4668</v>
      </c>
      <c r="O2452" t="s">
        <v>98</v>
      </c>
      <c r="P2452" t="s">
        <v>4804</v>
      </c>
      <c r="Q2452">
        <v>28</v>
      </c>
      <c r="S2452" s="3">
        <v>167074.16666666666</v>
      </c>
      <c r="W2452" s="3">
        <v>4016.2059294871797</v>
      </c>
      <c r="X2452" s="3">
        <v>2320.474537037037</v>
      </c>
      <c r="Y2452" s="22">
        <v>417.68541666666664</v>
      </c>
      <c r="Z2452" s="32">
        <v>75</v>
      </c>
      <c r="AB2452" s="3">
        <v>0</v>
      </c>
      <c r="AC2452" s="3">
        <v>4460.3751415326506</v>
      </c>
      <c r="AD2452" s="3">
        <f t="shared" si="473"/>
        <v>178363.90769139022</v>
      </c>
      <c r="AE2452" s="3">
        <v>7046.666666666667</v>
      </c>
      <c r="AG2452" s="3">
        <f t="shared" si="474"/>
        <v>185410.57435805688</v>
      </c>
      <c r="AM2452">
        <v>0.1</v>
      </c>
      <c r="AN2452" s="3">
        <f t="shared" si="475"/>
        <v>185410.57435805688</v>
      </c>
      <c r="AO2452" s="3">
        <v>18541.057435805687</v>
      </c>
      <c r="AP2452" s="3">
        <v>29700</v>
      </c>
      <c r="AQ2452" s="3">
        <v>2970</v>
      </c>
      <c r="AR2452" s="3">
        <f t="shared" si="476"/>
        <v>236621.63179386256</v>
      </c>
      <c r="AS2452" s="24">
        <f t="shared" si="477"/>
        <v>215110.57435805688</v>
      </c>
      <c r="AT2452" t="s">
        <v>4805</v>
      </c>
      <c r="AU2452" t="s">
        <v>1620</v>
      </c>
      <c r="AV2452" t="s">
        <v>1620</v>
      </c>
      <c r="AW2452">
        <v>2063120</v>
      </c>
      <c r="BE2452">
        <v>1</v>
      </c>
    </row>
    <row r="2453" spans="3:57" x14ac:dyDescent="0.2">
      <c r="C2453" t="s">
        <v>4803</v>
      </c>
      <c r="E2453" t="s">
        <v>2601</v>
      </c>
      <c r="F2453" t="s">
        <v>2602</v>
      </c>
      <c r="G2453" t="s">
        <v>2603</v>
      </c>
      <c r="J2453" t="s">
        <v>4708</v>
      </c>
      <c r="L2453" t="s">
        <v>4703</v>
      </c>
      <c r="M2453" t="s">
        <v>293</v>
      </c>
      <c r="N2453" t="s">
        <v>4668</v>
      </c>
      <c r="O2453" t="s">
        <v>98</v>
      </c>
      <c r="P2453" t="s">
        <v>4804</v>
      </c>
      <c r="Q2453">
        <v>28</v>
      </c>
      <c r="S2453" s="3">
        <v>70591</v>
      </c>
      <c r="W2453" s="3">
        <v>1642.6442307692307</v>
      </c>
      <c r="X2453" s="3">
        <v>949.08333333333337</v>
      </c>
      <c r="Y2453" s="22">
        <v>170.83500000000001</v>
      </c>
      <c r="Z2453" s="32">
        <v>75</v>
      </c>
      <c r="AB2453" s="3">
        <v>0</v>
      </c>
      <c r="AC2453" s="3">
        <v>4460.3751415326506</v>
      </c>
      <c r="AD2453" s="3">
        <f t="shared" si="473"/>
        <v>77888.937705635224</v>
      </c>
      <c r="AE2453" s="3">
        <v>5687.5</v>
      </c>
      <c r="AG2453" s="3">
        <f t="shared" si="474"/>
        <v>83576.437705635224</v>
      </c>
      <c r="AJ2453" s="3">
        <v>4292.2455565959208</v>
      </c>
      <c r="AK2453" t="s">
        <v>289</v>
      </c>
      <c r="AL2453" t="s">
        <v>290</v>
      </c>
      <c r="AM2453">
        <v>8.5000000000000006E-2</v>
      </c>
      <c r="AN2453" s="3">
        <f t="shared" si="475"/>
        <v>87868.683262231149</v>
      </c>
      <c r="AO2453" s="3">
        <v>7468.838077289648</v>
      </c>
      <c r="AP2453" s="3">
        <v>29700</v>
      </c>
      <c r="AQ2453" s="3">
        <v>2524.5</v>
      </c>
      <c r="AR2453" s="3">
        <f t="shared" si="476"/>
        <v>127562.0213395208</v>
      </c>
      <c r="AS2453" s="24">
        <f t="shared" si="477"/>
        <v>117568.68326223115</v>
      </c>
      <c r="AT2453" t="s">
        <v>2250</v>
      </c>
      <c r="AU2453" t="s">
        <v>2250</v>
      </c>
      <c r="AV2453" t="s">
        <v>2251</v>
      </c>
      <c r="AW2453" t="s">
        <v>4932</v>
      </c>
      <c r="BE2453">
        <v>1</v>
      </c>
    </row>
    <row r="2454" spans="3:57" x14ac:dyDescent="0.2">
      <c r="C2454" t="s">
        <v>4803</v>
      </c>
      <c r="E2454" t="s">
        <v>2604</v>
      </c>
      <c r="F2454" t="s">
        <v>2605</v>
      </c>
      <c r="G2454" t="s">
        <v>2606</v>
      </c>
      <c r="J2454" t="s">
        <v>4678</v>
      </c>
      <c r="L2454" t="s">
        <v>4691</v>
      </c>
      <c r="M2454" t="s">
        <v>4444</v>
      </c>
      <c r="N2454" t="s">
        <v>4668</v>
      </c>
      <c r="O2454" t="s">
        <v>98</v>
      </c>
      <c r="P2454" t="s">
        <v>4804</v>
      </c>
      <c r="Q2454">
        <v>28</v>
      </c>
      <c r="S2454" s="3">
        <v>190313.91666666666</v>
      </c>
      <c r="W2454" s="3">
        <v>4574.8557692307686</v>
      </c>
      <c r="X2454" s="3">
        <v>2643.25</v>
      </c>
      <c r="Y2454" s="22">
        <v>475.78500000000003</v>
      </c>
      <c r="Z2454" s="32">
        <v>75</v>
      </c>
      <c r="AB2454" s="3">
        <v>19497.676804025486</v>
      </c>
      <c r="AC2454" s="3">
        <v>4460.3751415326506</v>
      </c>
      <c r="AD2454" s="3">
        <f t="shared" si="473"/>
        <v>222040.85938145558</v>
      </c>
      <c r="AE2454" s="3">
        <v>7046.666666666667</v>
      </c>
      <c r="AG2454" s="3">
        <f t="shared" si="474"/>
        <v>229087.52604812224</v>
      </c>
      <c r="AJ2454" s="3">
        <v>7875.5933865769939</v>
      </c>
      <c r="AK2454" t="s">
        <v>433</v>
      </c>
      <c r="AL2454" t="s">
        <v>434</v>
      </c>
      <c r="AM2454">
        <v>0.1</v>
      </c>
      <c r="AN2454" s="3">
        <f t="shared" si="475"/>
        <v>236963.11943469924</v>
      </c>
      <c r="AO2454" s="3">
        <v>23696.311943469926</v>
      </c>
      <c r="AP2454" s="3">
        <v>29700</v>
      </c>
      <c r="AQ2454" s="3">
        <v>2970</v>
      </c>
      <c r="AR2454" s="3">
        <f t="shared" si="476"/>
        <v>293329.43137816916</v>
      </c>
      <c r="AS2454" s="24">
        <f t="shared" si="477"/>
        <v>266663.11943469924</v>
      </c>
      <c r="AT2454" t="s">
        <v>134</v>
      </c>
      <c r="AU2454" t="s">
        <v>134</v>
      </c>
      <c r="AV2454" t="s">
        <v>135</v>
      </c>
      <c r="AW2454">
        <v>37208</v>
      </c>
      <c r="BE2454">
        <v>1</v>
      </c>
    </row>
    <row r="2455" spans="3:57" x14ac:dyDescent="0.2">
      <c r="C2455" t="s">
        <v>4803</v>
      </c>
      <c r="E2455" t="s">
        <v>2607</v>
      </c>
      <c r="F2455" t="s">
        <v>2608</v>
      </c>
      <c r="G2455" t="s">
        <v>2609</v>
      </c>
      <c r="J2455" t="s">
        <v>4702</v>
      </c>
      <c r="L2455" t="s">
        <v>4783</v>
      </c>
      <c r="M2455" t="s">
        <v>3525</v>
      </c>
      <c r="N2455" t="s">
        <v>4668</v>
      </c>
      <c r="O2455" t="s">
        <v>98</v>
      </c>
      <c r="P2455" t="s">
        <v>4804</v>
      </c>
      <c r="Q2455">
        <v>28</v>
      </c>
      <c r="S2455" s="3">
        <v>87140</v>
      </c>
      <c r="U2455" s="3">
        <v>11328.2</v>
      </c>
      <c r="W2455" s="3">
        <v>1976.1538461538464</v>
      </c>
      <c r="X2455" s="3">
        <v>1141.7777777777778</v>
      </c>
      <c r="Y2455" s="22">
        <v>205.52</v>
      </c>
      <c r="Z2455" s="32">
        <v>75</v>
      </c>
      <c r="AB2455" s="3">
        <v>8927.2149889805642</v>
      </c>
      <c r="AC2455" s="3">
        <v>4460.3751415326506</v>
      </c>
      <c r="AD2455" s="3">
        <f t="shared" si="473"/>
        <v>115254.24175444484</v>
      </c>
      <c r="AE2455" s="3">
        <v>13617.5</v>
      </c>
      <c r="AG2455" s="3">
        <f t="shared" si="474"/>
        <v>128871.74175444484</v>
      </c>
      <c r="AM2455">
        <v>8.5000000000000006E-2</v>
      </c>
      <c r="AN2455" s="3">
        <f t="shared" si="475"/>
        <v>128871.74175444484</v>
      </c>
      <c r="AO2455" s="3">
        <v>10954.098049127811</v>
      </c>
      <c r="AP2455" s="3">
        <v>29700</v>
      </c>
      <c r="AQ2455" s="3">
        <v>2524.5</v>
      </c>
      <c r="AR2455" s="3">
        <f t="shared" si="476"/>
        <v>172050.33980357266</v>
      </c>
      <c r="AS2455" s="24">
        <f t="shared" si="477"/>
        <v>158571.74175444484</v>
      </c>
      <c r="AT2455" t="s">
        <v>4805</v>
      </c>
      <c r="AU2455" t="s">
        <v>101</v>
      </c>
      <c r="AV2455" t="s">
        <v>101</v>
      </c>
      <c r="AW2455">
        <v>2046100</v>
      </c>
      <c r="BE2455">
        <v>1</v>
      </c>
    </row>
    <row r="2456" spans="3:57" x14ac:dyDescent="0.2">
      <c r="C2456" t="s">
        <v>4803</v>
      </c>
      <c r="E2456" t="s">
        <v>2610</v>
      </c>
      <c r="F2456" t="s">
        <v>2611</v>
      </c>
      <c r="G2456" t="s">
        <v>2612</v>
      </c>
      <c r="J2456" t="s">
        <v>4697</v>
      </c>
      <c r="L2456" t="s">
        <v>4783</v>
      </c>
      <c r="M2456" t="s">
        <v>3525</v>
      </c>
      <c r="N2456" t="s">
        <v>4668</v>
      </c>
      <c r="O2456" t="s">
        <v>98</v>
      </c>
      <c r="P2456" t="s">
        <v>4804</v>
      </c>
      <c r="Q2456">
        <v>28</v>
      </c>
      <c r="S2456" s="3">
        <v>132695</v>
      </c>
      <c r="U2456" s="3">
        <v>17250.350000000002</v>
      </c>
      <c r="W2456" s="3">
        <v>3189.7836538461538</v>
      </c>
      <c r="X2456" s="3">
        <v>1842.9861111111111</v>
      </c>
      <c r="Y2456" s="22">
        <v>331.73750000000001</v>
      </c>
      <c r="Z2456" s="32">
        <v>75</v>
      </c>
      <c r="AB2456" s="3">
        <v>0</v>
      </c>
      <c r="AC2456" s="3">
        <v>4460.3751415326506</v>
      </c>
      <c r="AD2456" s="3">
        <f t="shared" si="473"/>
        <v>159845.23240648993</v>
      </c>
      <c r="AE2456" s="3">
        <v>13617.5</v>
      </c>
      <c r="AG2456" s="3">
        <f t="shared" si="474"/>
        <v>173462.73240648993</v>
      </c>
      <c r="AM2456">
        <v>8.5000000000000006E-2</v>
      </c>
      <c r="AN2456" s="3">
        <f t="shared" si="475"/>
        <v>173462.73240648993</v>
      </c>
      <c r="AO2456" s="3">
        <v>14744.332254551646</v>
      </c>
      <c r="AP2456" s="3">
        <v>29700</v>
      </c>
      <c r="AQ2456" s="3">
        <v>2524.5</v>
      </c>
      <c r="AR2456" s="3">
        <f t="shared" si="476"/>
        <v>220431.56466104157</v>
      </c>
      <c r="AS2456" s="24">
        <f t="shared" si="477"/>
        <v>203162.73240648993</v>
      </c>
      <c r="AT2456" t="s">
        <v>4805</v>
      </c>
      <c r="AU2456" t="s">
        <v>101</v>
      </c>
      <c r="AV2456" t="s">
        <v>101</v>
      </c>
      <c r="AW2456">
        <v>2046100</v>
      </c>
      <c r="BE2456">
        <v>1</v>
      </c>
    </row>
    <row r="2457" spans="3:57" x14ac:dyDescent="0.2">
      <c r="C2457" t="s">
        <v>4803</v>
      </c>
      <c r="E2457" t="s">
        <v>2613</v>
      </c>
      <c r="F2457" t="s">
        <v>2614</v>
      </c>
      <c r="G2457" t="s">
        <v>2615</v>
      </c>
      <c r="J2457" t="s">
        <v>4708</v>
      </c>
      <c r="L2457" t="s">
        <v>4703</v>
      </c>
      <c r="M2457" t="s">
        <v>293</v>
      </c>
      <c r="N2457" t="s">
        <v>4668</v>
      </c>
      <c r="O2457" t="s">
        <v>98</v>
      </c>
      <c r="P2457" t="s">
        <v>4804</v>
      </c>
      <c r="Q2457">
        <v>28</v>
      </c>
      <c r="S2457" s="3">
        <v>89329.916666666672</v>
      </c>
      <c r="W2457" s="3">
        <v>2083.3653846153843</v>
      </c>
      <c r="X2457" s="3">
        <v>1203.7222222222224</v>
      </c>
      <c r="Y2457" s="22">
        <v>216.67000000000002</v>
      </c>
      <c r="Z2457" s="32">
        <v>75</v>
      </c>
      <c r="AB2457" s="3">
        <v>0</v>
      </c>
      <c r="AC2457" s="3">
        <v>4460.3751415326506</v>
      </c>
      <c r="AD2457" s="3">
        <f t="shared" si="473"/>
        <v>97369.049415036934</v>
      </c>
      <c r="AE2457" s="3">
        <v>5687.5</v>
      </c>
      <c r="AG2457" s="3">
        <f t="shared" si="474"/>
        <v>103056.54941503693</v>
      </c>
      <c r="AJ2457" s="3">
        <v>4292.2455565959208</v>
      </c>
      <c r="AK2457" t="s">
        <v>289</v>
      </c>
      <c r="AL2457" t="s">
        <v>290</v>
      </c>
      <c r="AM2457">
        <v>8.5000000000000006E-2</v>
      </c>
      <c r="AN2457" s="3">
        <f t="shared" si="475"/>
        <v>107348.79497163286</v>
      </c>
      <c r="AO2457" s="3">
        <v>9124.647572588794</v>
      </c>
      <c r="AP2457" s="3">
        <v>29700</v>
      </c>
      <c r="AQ2457" s="3">
        <v>2524.5</v>
      </c>
      <c r="AR2457" s="3">
        <f t="shared" si="476"/>
        <v>148697.94254422165</v>
      </c>
      <c r="AS2457" s="24">
        <f t="shared" si="477"/>
        <v>137048.79497163286</v>
      </c>
      <c r="AT2457" t="s">
        <v>2250</v>
      </c>
      <c r="AU2457" t="s">
        <v>2250</v>
      </c>
      <c r="AV2457" t="s">
        <v>2251</v>
      </c>
      <c r="AW2457" t="s">
        <v>4932</v>
      </c>
      <c r="BE2457">
        <v>1</v>
      </c>
    </row>
    <row r="2458" spans="3:57" x14ac:dyDescent="0.2">
      <c r="C2458" t="s">
        <v>4803</v>
      </c>
      <c r="E2458" t="s">
        <v>2616</v>
      </c>
      <c r="F2458" t="s">
        <v>2617</v>
      </c>
      <c r="G2458" t="s">
        <v>2618</v>
      </c>
      <c r="J2458" t="s">
        <v>4702</v>
      </c>
      <c r="L2458" t="s">
        <v>4703</v>
      </c>
      <c r="M2458" t="s">
        <v>293</v>
      </c>
      <c r="N2458" t="s">
        <v>4668</v>
      </c>
      <c r="O2458" t="s">
        <v>98</v>
      </c>
      <c r="P2458" t="s">
        <v>4804</v>
      </c>
      <c r="Q2458">
        <v>28</v>
      </c>
      <c r="S2458" s="3">
        <v>109887.58333333333</v>
      </c>
      <c r="W2458" s="3">
        <v>2654.2788461538462</v>
      </c>
      <c r="X2458" s="3">
        <v>1533.5833333333333</v>
      </c>
      <c r="Y2458" s="22">
        <v>276.04500000000002</v>
      </c>
      <c r="Z2458" s="32">
        <v>75</v>
      </c>
      <c r="AB2458" s="3">
        <v>0</v>
      </c>
      <c r="AC2458" s="3">
        <v>4460.3751415326506</v>
      </c>
      <c r="AD2458" s="3">
        <f t="shared" si="473"/>
        <v>118886.86565435315</v>
      </c>
      <c r="AE2458" s="3">
        <v>5687.5</v>
      </c>
      <c r="AG2458" s="3">
        <f t="shared" si="474"/>
        <v>124574.36565435315</v>
      </c>
      <c r="AJ2458" s="3">
        <v>6107.1873780099913</v>
      </c>
      <c r="AK2458" t="s">
        <v>266</v>
      </c>
      <c r="AL2458" t="s">
        <v>267</v>
      </c>
      <c r="AM2458">
        <v>8.5000000000000006E-2</v>
      </c>
      <c r="AN2458" s="3">
        <f t="shared" si="475"/>
        <v>130681.55303236314</v>
      </c>
      <c r="AO2458" s="3">
        <v>11107.932007750867</v>
      </c>
      <c r="AP2458" s="3">
        <v>29700</v>
      </c>
      <c r="AQ2458" s="3">
        <v>2524.5</v>
      </c>
      <c r="AR2458" s="3">
        <f t="shared" si="476"/>
        <v>174013.985040114</v>
      </c>
      <c r="AS2458" s="24">
        <f t="shared" si="477"/>
        <v>160381.55303236312</v>
      </c>
      <c r="AT2458" t="s">
        <v>134</v>
      </c>
      <c r="AU2458" t="s">
        <v>134</v>
      </c>
      <c r="AV2458" t="s">
        <v>135</v>
      </c>
      <c r="AW2458">
        <v>90389</v>
      </c>
      <c r="BE2458">
        <v>1</v>
      </c>
    </row>
    <row r="2459" spans="3:57" x14ac:dyDescent="0.2">
      <c r="C2459" t="s">
        <v>4803</v>
      </c>
      <c r="E2459" t="s">
        <v>2619</v>
      </c>
      <c r="F2459" t="s">
        <v>2620</v>
      </c>
      <c r="G2459" t="s">
        <v>2621</v>
      </c>
      <c r="J2459" t="s">
        <v>4708</v>
      </c>
      <c r="L2459" t="s">
        <v>4703</v>
      </c>
      <c r="M2459" t="s">
        <v>293</v>
      </c>
      <c r="N2459" t="s">
        <v>4668</v>
      </c>
      <c r="O2459" t="s">
        <v>98</v>
      </c>
      <c r="P2459" t="s">
        <v>4804</v>
      </c>
      <c r="Q2459">
        <v>28</v>
      </c>
      <c r="S2459" s="3">
        <v>70304.25</v>
      </c>
      <c r="W2459" s="3">
        <v>1702.7403846153845</v>
      </c>
      <c r="X2459" s="3">
        <v>983.80555555555554</v>
      </c>
      <c r="Y2459" s="22">
        <v>177.08500000000001</v>
      </c>
      <c r="Z2459" s="32">
        <v>75</v>
      </c>
      <c r="AB2459" s="3">
        <v>0</v>
      </c>
      <c r="AC2459" s="3">
        <v>4460.3751415326506</v>
      </c>
      <c r="AD2459" s="3">
        <f t="shared" si="473"/>
        <v>77703.256081703614</v>
      </c>
      <c r="AE2459" s="3">
        <v>5687.5</v>
      </c>
      <c r="AG2459" s="3">
        <f t="shared" si="474"/>
        <v>83390.756081703614</v>
      </c>
      <c r="AJ2459" s="3">
        <v>18525.414448346986</v>
      </c>
      <c r="AK2459" t="s">
        <v>361</v>
      </c>
      <c r="AL2459" t="s">
        <v>362</v>
      </c>
      <c r="AM2459">
        <v>8.5000000000000006E-2</v>
      </c>
      <c r="AN2459" s="3">
        <f t="shared" si="475"/>
        <v>101916.1705300506</v>
      </c>
      <c r="AO2459" s="3">
        <v>8662.8744950543023</v>
      </c>
      <c r="AP2459" s="3">
        <v>29700</v>
      </c>
      <c r="AQ2459" s="3">
        <v>2524.5</v>
      </c>
      <c r="AR2459" s="3">
        <f t="shared" si="476"/>
        <v>142803.54502510489</v>
      </c>
      <c r="AS2459" s="24">
        <f t="shared" si="477"/>
        <v>131616.17053005059</v>
      </c>
      <c r="AT2459" t="s">
        <v>134</v>
      </c>
      <c r="AU2459" t="s">
        <v>134</v>
      </c>
      <c r="AV2459" t="s">
        <v>135</v>
      </c>
      <c r="AW2459">
        <v>90135</v>
      </c>
      <c r="BE2459">
        <v>1</v>
      </c>
    </row>
    <row r="2460" spans="3:57" x14ac:dyDescent="0.2">
      <c r="C2460" t="s">
        <v>4803</v>
      </c>
      <c r="E2460" t="s">
        <v>2622</v>
      </c>
      <c r="F2460" t="s">
        <v>2623</v>
      </c>
      <c r="G2460" t="s">
        <v>2624</v>
      </c>
      <c r="J2460" t="s">
        <v>4697</v>
      </c>
      <c r="L2460" t="s">
        <v>4703</v>
      </c>
      <c r="M2460" t="s">
        <v>293</v>
      </c>
      <c r="N2460" t="s">
        <v>4668</v>
      </c>
      <c r="O2460" t="s">
        <v>98</v>
      </c>
      <c r="P2460" t="s">
        <v>4804</v>
      </c>
      <c r="Q2460">
        <v>28</v>
      </c>
      <c r="S2460" s="3">
        <v>97327.166666666672</v>
      </c>
      <c r="W2460" s="3">
        <v>2219.4030448717945</v>
      </c>
      <c r="X2460" s="3">
        <v>1282.3217592592594</v>
      </c>
      <c r="Y2460" s="22">
        <v>230.81791666666669</v>
      </c>
      <c r="Z2460" s="32">
        <v>75</v>
      </c>
      <c r="AB2460" s="3">
        <v>0</v>
      </c>
      <c r="AC2460" s="3">
        <v>4460.3751415326506</v>
      </c>
      <c r="AD2460" s="3">
        <f t="shared" si="473"/>
        <v>105595.08452899705</v>
      </c>
      <c r="AE2460" s="3">
        <v>5687.5</v>
      </c>
      <c r="AG2460" s="3">
        <f t="shared" si="474"/>
        <v>111282.58452899705</v>
      </c>
      <c r="AJ2460" s="3">
        <v>18525.414448346986</v>
      </c>
      <c r="AK2460" t="s">
        <v>361</v>
      </c>
      <c r="AL2460" t="s">
        <v>362</v>
      </c>
      <c r="AM2460">
        <v>8.5000000000000006E-2</v>
      </c>
      <c r="AN2460" s="3">
        <f t="shared" si="475"/>
        <v>129807.99897734403</v>
      </c>
      <c r="AO2460" s="3">
        <v>11033.679913074244</v>
      </c>
      <c r="AP2460" s="3">
        <v>29700</v>
      </c>
      <c r="AQ2460" s="3">
        <v>2524.5</v>
      </c>
      <c r="AR2460" s="3">
        <f t="shared" si="476"/>
        <v>173066.17889041826</v>
      </c>
      <c r="AS2460" s="24">
        <f t="shared" si="477"/>
        <v>159507.99897734402</v>
      </c>
      <c r="AT2460" t="s">
        <v>134</v>
      </c>
      <c r="AU2460" t="s">
        <v>134</v>
      </c>
      <c r="AV2460" t="s">
        <v>135</v>
      </c>
      <c r="AW2460">
        <v>90135</v>
      </c>
      <c r="BE2460">
        <v>1</v>
      </c>
    </row>
    <row r="2461" spans="3:57" x14ac:dyDescent="0.2">
      <c r="C2461" t="s">
        <v>4803</v>
      </c>
      <c r="E2461" t="s">
        <v>2625</v>
      </c>
      <c r="F2461" t="s">
        <v>2626</v>
      </c>
      <c r="G2461" t="s">
        <v>2627</v>
      </c>
      <c r="J2461" t="s">
        <v>4697</v>
      </c>
      <c r="L2461" t="s">
        <v>4783</v>
      </c>
      <c r="M2461" t="s">
        <v>3525</v>
      </c>
      <c r="N2461" t="s">
        <v>4668</v>
      </c>
      <c r="O2461" t="s">
        <v>98</v>
      </c>
      <c r="P2461" t="s">
        <v>4804</v>
      </c>
      <c r="Q2461">
        <v>28</v>
      </c>
      <c r="S2461" s="3">
        <v>140780.5</v>
      </c>
      <c r="U2461" s="3">
        <v>18301.465</v>
      </c>
      <c r="W2461" s="3">
        <v>3384.1466346153848</v>
      </c>
      <c r="X2461" s="3">
        <v>1955.2847222222224</v>
      </c>
      <c r="Y2461" s="22">
        <v>351.95125000000002</v>
      </c>
      <c r="Z2461" s="32">
        <v>75</v>
      </c>
      <c r="AB2461" s="3">
        <v>0</v>
      </c>
      <c r="AC2461" s="3">
        <v>4460.3751415326506</v>
      </c>
      <c r="AD2461" s="3">
        <f t="shared" si="473"/>
        <v>169308.72274837026</v>
      </c>
      <c r="AE2461" s="3">
        <v>13617.5</v>
      </c>
      <c r="AG2461" s="3">
        <f t="shared" si="474"/>
        <v>182926.22274837026</v>
      </c>
      <c r="AM2461">
        <v>8.5000000000000006E-2</v>
      </c>
      <c r="AN2461" s="3">
        <f t="shared" si="475"/>
        <v>182926.22274837026</v>
      </c>
      <c r="AO2461" s="3">
        <v>15548.728933611474</v>
      </c>
      <c r="AP2461" s="3">
        <v>29700</v>
      </c>
      <c r="AQ2461" s="3">
        <v>2524.5</v>
      </c>
      <c r="AR2461" s="3">
        <f t="shared" si="476"/>
        <v>230699.45168198174</v>
      </c>
      <c r="AS2461" s="24">
        <f t="shared" si="477"/>
        <v>212626.22274837026</v>
      </c>
      <c r="AT2461" t="s">
        <v>4805</v>
      </c>
      <c r="AU2461" t="s">
        <v>101</v>
      </c>
      <c r="AV2461" t="s">
        <v>101</v>
      </c>
      <c r="AW2461">
        <v>2046100</v>
      </c>
      <c r="BE2461">
        <v>1</v>
      </c>
    </row>
    <row r="2462" spans="3:57" x14ac:dyDescent="0.2">
      <c r="C2462" t="s">
        <v>4803</v>
      </c>
      <c r="E2462" t="s">
        <v>2628</v>
      </c>
      <c r="F2462" t="s">
        <v>2629</v>
      </c>
      <c r="G2462" t="s">
        <v>2630</v>
      </c>
      <c r="J2462" t="s">
        <v>151</v>
      </c>
      <c r="L2462" t="s">
        <v>4703</v>
      </c>
      <c r="M2462" t="s">
        <v>293</v>
      </c>
      <c r="N2462" t="s">
        <v>4668</v>
      </c>
      <c r="O2462" t="s">
        <v>98</v>
      </c>
      <c r="P2462" t="s">
        <v>4804</v>
      </c>
      <c r="Q2462">
        <v>28</v>
      </c>
      <c r="S2462" s="3">
        <v>182050.08333333334</v>
      </c>
      <c r="W2462" s="3">
        <v>4256.0136217948721</v>
      </c>
      <c r="X2462" s="3">
        <v>2459.0300925925926</v>
      </c>
      <c r="Y2462" s="22">
        <v>442.62541666666664</v>
      </c>
      <c r="Z2462" s="32">
        <v>75</v>
      </c>
      <c r="AB2462" s="3">
        <v>0</v>
      </c>
      <c r="AC2462" s="3">
        <v>4460.3751415326506</v>
      </c>
      <c r="AD2462" s="3">
        <f t="shared" ref="AD2462:AD2525" si="478">S2462+U2462+V2462+W2462+X2462+Y2462+Z2462+AA2462+AB2462+AC2462</f>
        <v>193743.12760592013</v>
      </c>
      <c r="AE2462" s="3">
        <v>5687.5</v>
      </c>
      <c r="AG2462" s="3">
        <f t="shared" si="474"/>
        <v>199430.62760592013</v>
      </c>
      <c r="AJ2462" s="3">
        <v>6107.1873780099913</v>
      </c>
      <c r="AK2462" t="s">
        <v>266</v>
      </c>
      <c r="AL2462" t="s">
        <v>267</v>
      </c>
      <c r="AM2462">
        <v>8.5000000000000006E-2</v>
      </c>
      <c r="AN2462" s="3">
        <f t="shared" si="475"/>
        <v>205537.81498393012</v>
      </c>
      <c r="AO2462" s="3">
        <v>17470.714273634061</v>
      </c>
      <c r="AP2462" s="3">
        <v>29700</v>
      </c>
      <c r="AQ2462" s="3">
        <v>2524.5</v>
      </c>
      <c r="AR2462" s="3">
        <f t="shared" si="476"/>
        <v>255233.02925756417</v>
      </c>
      <c r="AS2462" s="24">
        <f t="shared" si="477"/>
        <v>235237.81498393012</v>
      </c>
      <c r="AT2462" t="s">
        <v>134</v>
      </c>
      <c r="AU2462" t="s">
        <v>134</v>
      </c>
      <c r="AV2462" t="s">
        <v>135</v>
      </c>
      <c r="AW2462">
        <v>90352</v>
      </c>
      <c r="BE2462">
        <v>1</v>
      </c>
    </row>
    <row r="2463" spans="3:57" x14ac:dyDescent="0.2">
      <c r="C2463" t="s">
        <v>4803</v>
      </c>
      <c r="E2463" t="s">
        <v>2631</v>
      </c>
      <c r="F2463" t="s">
        <v>2632</v>
      </c>
      <c r="G2463" t="s">
        <v>2633</v>
      </c>
      <c r="J2463" t="s">
        <v>4702</v>
      </c>
      <c r="L2463" t="s">
        <v>4691</v>
      </c>
      <c r="M2463" t="s">
        <v>4444</v>
      </c>
      <c r="N2463" t="s">
        <v>4668</v>
      </c>
      <c r="O2463" t="s">
        <v>98</v>
      </c>
      <c r="P2463" t="s">
        <v>4804</v>
      </c>
      <c r="Q2463">
        <v>28</v>
      </c>
      <c r="S2463" s="3">
        <v>135079.33333333334</v>
      </c>
      <c r="W2463" s="3">
        <v>3261.25</v>
      </c>
      <c r="X2463" s="3">
        <v>1884.2777777777778</v>
      </c>
      <c r="Y2463" s="22">
        <v>339.17</v>
      </c>
      <c r="Z2463" s="32">
        <v>75</v>
      </c>
      <c r="AB2463" s="3">
        <v>0</v>
      </c>
      <c r="AC2463" s="3">
        <v>4460.3751415326506</v>
      </c>
      <c r="AD2463" s="3">
        <f t="shared" si="478"/>
        <v>145099.40625264379</v>
      </c>
      <c r="AE2463" s="3">
        <v>7046.666666666667</v>
      </c>
      <c r="AG2463" s="3">
        <f t="shared" ref="AG2463:AG2526" si="479">AD2463+AE2463+AF2463</f>
        <v>152146.07291931045</v>
      </c>
      <c r="AM2463">
        <v>0.1</v>
      </c>
      <c r="AN2463" s="3">
        <f t="shared" ref="AN2463:AN2526" si="480">AG2463+AH2463+AI2463+AJ2463</f>
        <v>152146.07291931045</v>
      </c>
      <c r="AO2463" s="3">
        <v>15214.607291931046</v>
      </c>
      <c r="AP2463" s="3">
        <v>29700</v>
      </c>
      <c r="AQ2463" s="3">
        <v>2970</v>
      </c>
      <c r="AR2463" s="3">
        <f t="shared" ref="AR2463:AR2526" si="481">AN2463+AO2463+AP2463+AQ2463</f>
        <v>200030.6802112415</v>
      </c>
      <c r="AS2463" s="24">
        <f t="shared" si="477"/>
        <v>181846.07291931045</v>
      </c>
      <c r="AT2463" t="s">
        <v>134</v>
      </c>
      <c r="AU2463" t="s">
        <v>134</v>
      </c>
      <c r="AV2463" t="s">
        <v>135</v>
      </c>
      <c r="AW2463">
        <v>90324</v>
      </c>
      <c r="BE2463">
        <v>1</v>
      </c>
    </row>
    <row r="2464" spans="3:57" x14ac:dyDescent="0.2">
      <c r="C2464" t="s">
        <v>4803</v>
      </c>
      <c r="E2464" t="s">
        <v>2634</v>
      </c>
      <c r="F2464" t="s">
        <v>2635</v>
      </c>
      <c r="G2464" t="s">
        <v>2636</v>
      </c>
      <c r="J2464" t="s">
        <v>4708</v>
      </c>
      <c r="L2464" t="s">
        <v>4703</v>
      </c>
      <c r="M2464" t="s">
        <v>293</v>
      </c>
      <c r="N2464" t="s">
        <v>4668</v>
      </c>
      <c r="O2464" t="s">
        <v>98</v>
      </c>
      <c r="P2464" t="s">
        <v>4804</v>
      </c>
      <c r="Q2464">
        <v>28</v>
      </c>
      <c r="S2464" s="3">
        <v>86311.833333333328</v>
      </c>
      <c r="W2464" s="3">
        <v>2003.2211538461536</v>
      </c>
      <c r="X2464" s="3">
        <v>1157.4166666666667</v>
      </c>
      <c r="Y2464" s="22">
        <v>208.33500000000001</v>
      </c>
      <c r="Z2464" s="32">
        <v>75</v>
      </c>
      <c r="AB2464" s="3">
        <v>0</v>
      </c>
      <c r="AC2464" s="3">
        <v>4460.3751415326506</v>
      </c>
      <c r="AD2464" s="3">
        <f t="shared" si="478"/>
        <v>94216.181295378818</v>
      </c>
      <c r="AE2464" s="3">
        <v>5687.5</v>
      </c>
      <c r="AG2464" s="3">
        <f t="shared" si="479"/>
        <v>99903.681295378818</v>
      </c>
      <c r="AJ2464" s="3">
        <v>6107.1873780099913</v>
      </c>
      <c r="AK2464" t="s">
        <v>266</v>
      </c>
      <c r="AL2464" t="s">
        <v>267</v>
      </c>
      <c r="AM2464">
        <v>8.5000000000000006E-2</v>
      </c>
      <c r="AN2464" s="3">
        <f t="shared" si="480"/>
        <v>106010.8686733888</v>
      </c>
      <c r="AO2464" s="3">
        <v>9010.9238372380496</v>
      </c>
      <c r="AP2464" s="3">
        <v>29700</v>
      </c>
      <c r="AQ2464" s="3">
        <v>2524.5</v>
      </c>
      <c r="AR2464" s="3">
        <f t="shared" si="481"/>
        <v>147246.29251062684</v>
      </c>
      <c r="AS2464" s="24">
        <f t="shared" si="477"/>
        <v>135710.86867338879</v>
      </c>
      <c r="AT2464" t="s">
        <v>134</v>
      </c>
      <c r="AU2464" t="s">
        <v>134</v>
      </c>
      <c r="AV2464" t="s">
        <v>135</v>
      </c>
      <c r="AW2464">
        <v>90243</v>
      </c>
      <c r="BE2464">
        <v>1</v>
      </c>
    </row>
    <row r="2465" spans="2:66" x14ac:dyDescent="0.2">
      <c r="C2465" t="s">
        <v>4803</v>
      </c>
      <c r="E2465" t="s">
        <v>2637</v>
      </c>
      <c r="F2465" t="s">
        <v>2638</v>
      </c>
      <c r="G2465" t="s">
        <v>2639</v>
      </c>
      <c r="J2465" t="s">
        <v>4708</v>
      </c>
      <c r="L2465" t="s">
        <v>4616</v>
      </c>
      <c r="M2465" t="s">
        <v>4464</v>
      </c>
      <c r="N2465" t="s">
        <v>4668</v>
      </c>
      <c r="O2465" t="s">
        <v>98</v>
      </c>
      <c r="P2465" t="s">
        <v>4804</v>
      </c>
      <c r="Q2465">
        <v>28</v>
      </c>
      <c r="S2465" s="3">
        <v>91137.583333333328</v>
      </c>
      <c r="W2465" s="3">
        <v>2203.5576923076924</v>
      </c>
      <c r="X2465" s="3">
        <v>1273.1666666666667</v>
      </c>
      <c r="Y2465" s="22">
        <v>229.17000000000002</v>
      </c>
      <c r="Z2465" s="32">
        <v>75</v>
      </c>
      <c r="AB2465" s="3">
        <v>0</v>
      </c>
      <c r="AC2465" s="3">
        <v>4460.3751415326506</v>
      </c>
      <c r="AD2465" s="3">
        <f t="shared" si="478"/>
        <v>99378.852833840341</v>
      </c>
      <c r="AE2465" s="3">
        <v>12402.5</v>
      </c>
      <c r="AG2465" s="3">
        <f t="shared" si="479"/>
        <v>111781.35283384034</v>
      </c>
      <c r="AJ2465" s="3">
        <v>8123.3279313761932</v>
      </c>
      <c r="AK2465" t="s">
        <v>523</v>
      </c>
      <c r="AL2465" t="s">
        <v>524</v>
      </c>
      <c r="AM2465">
        <v>0.05</v>
      </c>
      <c r="AN2465" s="3">
        <f t="shared" si="480"/>
        <v>119904.68076521653</v>
      </c>
      <c r="AO2465" s="3">
        <v>5995.2340382608272</v>
      </c>
      <c r="AP2465" s="3">
        <v>29700</v>
      </c>
      <c r="AQ2465" s="3">
        <v>1485</v>
      </c>
      <c r="AR2465" s="3">
        <f t="shared" si="481"/>
        <v>157084.91480347735</v>
      </c>
      <c r="AS2465" s="24">
        <f t="shared" si="477"/>
        <v>149604.68076521653</v>
      </c>
      <c r="AT2465" t="s">
        <v>134</v>
      </c>
      <c r="AU2465" t="s">
        <v>134</v>
      </c>
      <c r="AV2465" t="s">
        <v>135</v>
      </c>
      <c r="AW2465">
        <v>90342</v>
      </c>
      <c r="BE2465">
        <v>1</v>
      </c>
    </row>
    <row r="2466" spans="2:66" x14ac:dyDescent="0.2">
      <c r="C2466" t="s">
        <v>4803</v>
      </c>
      <c r="E2466" t="s">
        <v>2640</v>
      </c>
      <c r="F2466" t="s">
        <v>2641</v>
      </c>
      <c r="G2466" t="s">
        <v>2642</v>
      </c>
      <c r="J2466" t="s">
        <v>4702</v>
      </c>
      <c r="L2466" t="s">
        <v>4691</v>
      </c>
      <c r="M2466" t="s">
        <v>4444</v>
      </c>
      <c r="N2466" t="s">
        <v>4668</v>
      </c>
      <c r="O2466" t="s">
        <v>98</v>
      </c>
      <c r="P2466" t="s">
        <v>4804</v>
      </c>
      <c r="Q2466">
        <v>28</v>
      </c>
      <c r="S2466" s="3">
        <v>99213</v>
      </c>
      <c r="W2466" s="3">
        <v>2384.9278846153843</v>
      </c>
      <c r="X2466" s="3">
        <v>1377.9583333333333</v>
      </c>
      <c r="Y2466" s="22">
        <v>248.0325</v>
      </c>
      <c r="Z2466" s="32">
        <v>75</v>
      </c>
      <c r="AB2466" s="3">
        <v>0</v>
      </c>
      <c r="AC2466" s="3">
        <v>4460.3751415326506</v>
      </c>
      <c r="AD2466" s="3">
        <f t="shared" si="478"/>
        <v>107759.29385948137</v>
      </c>
      <c r="AE2466" s="3">
        <v>7046.666666666667</v>
      </c>
      <c r="AG2466" s="3">
        <f t="shared" si="479"/>
        <v>114805.96052614805</v>
      </c>
      <c r="AM2466">
        <v>0.1</v>
      </c>
      <c r="AN2466" s="3">
        <f t="shared" si="480"/>
        <v>114805.96052614805</v>
      </c>
      <c r="AO2466" s="3">
        <v>11480.596052614805</v>
      </c>
      <c r="AP2466" s="3">
        <v>29700</v>
      </c>
      <c r="AQ2466" s="3">
        <v>2970</v>
      </c>
      <c r="AR2466" s="3">
        <f t="shared" si="481"/>
        <v>158956.55657876286</v>
      </c>
      <c r="AS2466" s="24">
        <f t="shared" si="477"/>
        <v>144505.96052614803</v>
      </c>
      <c r="AT2466" t="s">
        <v>134</v>
      </c>
      <c r="AU2466" t="s">
        <v>134</v>
      </c>
      <c r="AV2466" t="s">
        <v>135</v>
      </c>
      <c r="AW2466">
        <v>37208</v>
      </c>
      <c r="BE2466">
        <v>1</v>
      </c>
    </row>
    <row r="2467" spans="2:66" x14ac:dyDescent="0.2">
      <c r="C2467" t="s">
        <v>4803</v>
      </c>
      <c r="E2467" t="s">
        <v>2643</v>
      </c>
      <c r="F2467" t="s">
        <v>2644</v>
      </c>
      <c r="G2467" t="s">
        <v>2645</v>
      </c>
      <c r="J2467" t="s">
        <v>4708</v>
      </c>
      <c r="L2467" t="s">
        <v>4683</v>
      </c>
      <c r="M2467" t="s">
        <v>4824</v>
      </c>
      <c r="N2467" t="s">
        <v>4668</v>
      </c>
      <c r="O2467" t="s">
        <v>98</v>
      </c>
      <c r="P2467" t="s">
        <v>4804</v>
      </c>
      <c r="Q2467">
        <v>28</v>
      </c>
      <c r="S2467" s="3">
        <v>56850.833333333336</v>
      </c>
      <c r="W2467" s="3">
        <v>1370.3926282051282</v>
      </c>
      <c r="X2467" s="3">
        <v>791.78240740740739</v>
      </c>
      <c r="Y2467" s="22">
        <v>142.52083333333334</v>
      </c>
      <c r="Z2467" s="32">
        <v>75</v>
      </c>
      <c r="AB2467" s="3">
        <v>2048.9361921001982</v>
      </c>
      <c r="AC2467" s="3">
        <v>4460.3751415326506</v>
      </c>
      <c r="AD2467" s="3">
        <f t="shared" si="478"/>
        <v>65739.840535912052</v>
      </c>
      <c r="AE2467" s="3">
        <v>0</v>
      </c>
      <c r="AG2467" s="3">
        <f t="shared" si="479"/>
        <v>65739.840535912052</v>
      </c>
      <c r="AM2467">
        <v>0</v>
      </c>
      <c r="AN2467" s="3">
        <f t="shared" si="480"/>
        <v>65739.840535912052</v>
      </c>
      <c r="AO2467" s="3">
        <v>0</v>
      </c>
      <c r="AP2467" s="3">
        <v>29700</v>
      </c>
      <c r="AQ2467" s="3">
        <v>0</v>
      </c>
      <c r="AR2467" s="3">
        <f t="shared" si="481"/>
        <v>95439.840535912052</v>
      </c>
      <c r="AS2467" s="24">
        <f t="shared" si="477"/>
        <v>95439.840535912052</v>
      </c>
      <c r="AT2467" t="s">
        <v>4725</v>
      </c>
      <c r="AU2467" t="s">
        <v>174</v>
      </c>
      <c r="AV2467" t="s">
        <v>174</v>
      </c>
      <c r="AW2467" t="s">
        <v>4693</v>
      </c>
      <c r="BE2467">
        <v>1</v>
      </c>
    </row>
    <row r="2468" spans="2:66" x14ac:dyDescent="0.2">
      <c r="B2468">
        <f>+COUNTIF(F2468:F5626,F2468)</f>
        <v>1</v>
      </c>
      <c r="C2468" t="s">
        <v>4803</v>
      </c>
      <c r="E2468" t="s">
        <v>2646</v>
      </c>
      <c r="F2468" t="s">
        <v>2647</v>
      </c>
      <c r="G2468" t="s">
        <v>2648</v>
      </c>
      <c r="J2468" t="s">
        <v>4708</v>
      </c>
      <c r="L2468" t="s">
        <v>4703</v>
      </c>
      <c r="M2468" t="s">
        <v>293</v>
      </c>
      <c r="N2468" t="s">
        <v>4668</v>
      </c>
      <c r="O2468" t="s">
        <v>98</v>
      </c>
      <c r="P2468" t="s">
        <v>4804</v>
      </c>
      <c r="Q2468">
        <v>28</v>
      </c>
      <c r="S2468" s="3">
        <v>81872.833333333328</v>
      </c>
      <c r="W2468" s="3">
        <v>1903.0769230769231</v>
      </c>
      <c r="X2468" s="3">
        <v>1099.5555555555557</v>
      </c>
      <c r="Y2468" s="22">
        <v>197.92000000000002</v>
      </c>
      <c r="Z2468" s="32">
        <v>75</v>
      </c>
      <c r="AB2468" s="3">
        <v>7876.1107224331618</v>
      </c>
      <c r="AC2468" s="3">
        <v>4460.3751415326506</v>
      </c>
      <c r="AD2468" s="3">
        <f t="shared" si="478"/>
        <v>97484.87167593163</v>
      </c>
      <c r="AE2468" s="3">
        <v>5687.5</v>
      </c>
      <c r="AG2468" s="3">
        <f t="shared" si="479"/>
        <v>103172.37167593163</v>
      </c>
      <c r="AJ2468" s="3">
        <v>8123.3279313761932</v>
      </c>
      <c r="AK2468" t="s">
        <v>523</v>
      </c>
      <c r="AL2468" t="s">
        <v>524</v>
      </c>
      <c r="AM2468">
        <v>8.5000000000000006E-2</v>
      </c>
      <c r="AN2468" s="3">
        <f t="shared" si="480"/>
        <v>111295.69960730782</v>
      </c>
      <c r="AO2468" s="3">
        <v>9460.1344666211644</v>
      </c>
      <c r="AP2468" s="3">
        <v>29700</v>
      </c>
      <c r="AQ2468" s="3">
        <v>2524.5</v>
      </c>
      <c r="AR2468" s="3">
        <f t="shared" si="481"/>
        <v>152980.334073929</v>
      </c>
      <c r="AS2468" s="24">
        <f t="shared" si="477"/>
        <v>140995.69960730782</v>
      </c>
      <c r="AT2468" t="s">
        <v>141</v>
      </c>
      <c r="AU2468" t="s">
        <v>141</v>
      </c>
      <c r="AV2468" t="s">
        <v>142</v>
      </c>
      <c r="AW2468">
        <v>1202</v>
      </c>
      <c r="BE2468">
        <v>1</v>
      </c>
    </row>
    <row r="2469" spans="2:66" x14ac:dyDescent="0.2">
      <c r="C2469" t="s">
        <v>4803</v>
      </c>
      <c r="E2469" t="s">
        <v>2649</v>
      </c>
      <c r="F2469" t="s">
        <v>2650</v>
      </c>
      <c r="G2469" t="s">
        <v>2651</v>
      </c>
      <c r="J2469" t="s">
        <v>4708</v>
      </c>
      <c r="L2469" t="s">
        <v>4703</v>
      </c>
      <c r="M2469" t="s">
        <v>293</v>
      </c>
      <c r="N2469" t="s">
        <v>4668</v>
      </c>
      <c r="O2469" t="s">
        <v>98</v>
      </c>
      <c r="P2469" t="s">
        <v>4804</v>
      </c>
      <c r="Q2469">
        <v>28</v>
      </c>
      <c r="S2469" s="3">
        <v>81872.833333333328</v>
      </c>
      <c r="W2469" s="3">
        <v>1903.0769230769231</v>
      </c>
      <c r="X2469" s="3">
        <v>1099.5555555555557</v>
      </c>
      <c r="Y2469" s="22">
        <v>197.92000000000002</v>
      </c>
      <c r="Z2469" s="32">
        <v>75</v>
      </c>
      <c r="AB2469" s="3">
        <v>0</v>
      </c>
      <c r="AC2469" s="3">
        <v>4460.3751415326506</v>
      </c>
      <c r="AD2469" s="3">
        <f t="shared" si="478"/>
        <v>89608.760953498466</v>
      </c>
      <c r="AE2469" s="3">
        <v>5687.5</v>
      </c>
      <c r="AG2469" s="3">
        <f t="shared" si="479"/>
        <v>95296.260953498466</v>
      </c>
      <c r="AJ2469" s="3">
        <v>6263.2559860715419</v>
      </c>
      <c r="AK2469" t="s">
        <v>229</v>
      </c>
      <c r="AL2469" t="s">
        <v>230</v>
      </c>
      <c r="AM2469">
        <v>8.5000000000000006E-2</v>
      </c>
      <c r="AN2469" s="3">
        <f t="shared" si="480"/>
        <v>101559.51693957001</v>
      </c>
      <c r="AO2469" s="3">
        <v>8632.5589398634511</v>
      </c>
      <c r="AP2469" s="3">
        <v>29700</v>
      </c>
      <c r="AQ2469" s="3">
        <v>2524.5</v>
      </c>
      <c r="AR2469" s="3">
        <f t="shared" si="481"/>
        <v>142416.57587943345</v>
      </c>
      <c r="AS2469" s="24">
        <f t="shared" si="477"/>
        <v>131259.51693957002</v>
      </c>
      <c r="AT2469" t="s">
        <v>134</v>
      </c>
      <c r="AU2469" t="s">
        <v>134</v>
      </c>
      <c r="AV2469" t="s">
        <v>135</v>
      </c>
      <c r="AW2469">
        <v>90390</v>
      </c>
      <c r="BE2469">
        <v>1</v>
      </c>
    </row>
    <row r="2470" spans="2:66" x14ac:dyDescent="0.2">
      <c r="C2470" t="s">
        <v>4803</v>
      </c>
      <c r="E2470" t="s">
        <v>2652</v>
      </c>
      <c r="F2470" t="s">
        <v>2653</v>
      </c>
      <c r="G2470" t="s">
        <v>2654</v>
      </c>
      <c r="J2470" t="s">
        <v>4697</v>
      </c>
      <c r="L2470" t="s">
        <v>4691</v>
      </c>
      <c r="M2470" t="s">
        <v>4444</v>
      </c>
      <c r="N2470" t="s">
        <v>4668</v>
      </c>
      <c r="O2470" t="s">
        <v>98</v>
      </c>
      <c r="P2470" t="s">
        <v>4804</v>
      </c>
      <c r="Q2470">
        <v>28</v>
      </c>
      <c r="S2470" s="3">
        <v>109934.41666666667</v>
      </c>
      <c r="W2470" s="3">
        <v>2642.65625</v>
      </c>
      <c r="X2470" s="3">
        <v>1526.8680555555557</v>
      </c>
      <c r="Y2470" s="22">
        <v>274.83625000000001</v>
      </c>
      <c r="Z2470" s="32">
        <v>75</v>
      </c>
      <c r="AB2470" s="3">
        <v>0</v>
      </c>
      <c r="AC2470" s="3">
        <v>4460.3751415326506</v>
      </c>
      <c r="AD2470" s="3">
        <f t="shared" si="478"/>
        <v>118914.15236375488</v>
      </c>
      <c r="AE2470" s="3">
        <v>7046.666666666667</v>
      </c>
      <c r="AG2470" s="3">
        <f t="shared" si="479"/>
        <v>125960.81903042155</v>
      </c>
      <c r="AJ2470" s="3">
        <v>7875.5933865769939</v>
      </c>
      <c r="AK2470" t="s">
        <v>433</v>
      </c>
      <c r="AL2470" t="s">
        <v>434</v>
      </c>
      <c r="AM2470">
        <v>0.1</v>
      </c>
      <c r="AN2470" s="3">
        <f t="shared" si="480"/>
        <v>133836.41241699856</v>
      </c>
      <c r="AO2470" s="3">
        <v>13383.641241699857</v>
      </c>
      <c r="AP2470" s="3">
        <v>29700</v>
      </c>
      <c r="AQ2470" s="3">
        <v>2970</v>
      </c>
      <c r="AR2470" s="3">
        <f t="shared" si="481"/>
        <v>179890.05365869842</v>
      </c>
      <c r="AS2470" s="24">
        <f t="shared" si="477"/>
        <v>163536.41241699856</v>
      </c>
      <c r="AT2470" t="s">
        <v>134</v>
      </c>
      <c r="AU2470" t="s">
        <v>134</v>
      </c>
      <c r="AV2470" t="s">
        <v>135</v>
      </c>
      <c r="AW2470">
        <v>37208</v>
      </c>
      <c r="BE2470">
        <v>1</v>
      </c>
    </row>
    <row r="2471" spans="2:66" x14ac:dyDescent="0.2">
      <c r="C2471" t="s">
        <v>4803</v>
      </c>
      <c r="E2471" t="s">
        <v>2655</v>
      </c>
      <c r="F2471" t="s">
        <v>2656</v>
      </c>
      <c r="G2471" t="s">
        <v>2657</v>
      </c>
      <c r="J2471" t="s">
        <v>4708</v>
      </c>
      <c r="L2471" t="s">
        <v>4703</v>
      </c>
      <c r="M2471" t="s">
        <v>293</v>
      </c>
      <c r="N2471" t="s">
        <v>4668</v>
      </c>
      <c r="O2471" t="s">
        <v>98</v>
      </c>
      <c r="P2471" t="s">
        <v>4804</v>
      </c>
      <c r="Q2471">
        <v>28</v>
      </c>
      <c r="S2471" s="3">
        <v>80873.833333333328</v>
      </c>
      <c r="W2471" s="3">
        <v>1903.0769230769231</v>
      </c>
      <c r="X2471" s="3">
        <v>1099.5555555555557</v>
      </c>
      <c r="Y2471" s="22">
        <v>197.92000000000002</v>
      </c>
      <c r="Z2471" s="32">
        <v>75</v>
      </c>
      <c r="AB2471" s="3">
        <v>0</v>
      </c>
      <c r="AC2471" s="3">
        <v>4460.3751415326506</v>
      </c>
      <c r="AD2471" s="3">
        <f t="shared" si="478"/>
        <v>88609.760953498466</v>
      </c>
      <c r="AE2471" s="3">
        <v>5687.5</v>
      </c>
      <c r="AG2471" s="3">
        <f t="shared" si="479"/>
        <v>94297.260953498466</v>
      </c>
      <c r="AJ2471" s="3">
        <v>18525.414448346986</v>
      </c>
      <c r="AK2471" t="s">
        <v>361</v>
      </c>
      <c r="AL2471" t="s">
        <v>362</v>
      </c>
      <c r="AM2471">
        <v>8.5000000000000006E-2</v>
      </c>
      <c r="AN2471" s="3">
        <f t="shared" si="480"/>
        <v>112822.67540184545</v>
      </c>
      <c r="AO2471" s="3">
        <v>9589.9274091568641</v>
      </c>
      <c r="AP2471" s="3">
        <v>29700</v>
      </c>
      <c r="AQ2471" s="3">
        <v>2524.5</v>
      </c>
      <c r="AR2471" s="3">
        <f t="shared" si="481"/>
        <v>154637.10281100232</v>
      </c>
      <c r="AS2471" s="24">
        <f t="shared" si="477"/>
        <v>142522.67540184545</v>
      </c>
      <c r="AT2471" t="s">
        <v>134</v>
      </c>
      <c r="AU2471" t="s">
        <v>134</v>
      </c>
      <c r="AV2471" t="s">
        <v>135</v>
      </c>
      <c r="AW2471">
        <v>90135</v>
      </c>
      <c r="BE2471">
        <v>1</v>
      </c>
    </row>
    <row r="2472" spans="2:66" x14ac:dyDescent="0.2">
      <c r="C2472" t="s">
        <v>4803</v>
      </c>
      <c r="E2472" t="s">
        <v>2658</v>
      </c>
      <c r="F2472" t="s">
        <v>2659</v>
      </c>
      <c r="G2472" t="s">
        <v>2660</v>
      </c>
      <c r="J2472" t="s">
        <v>4708</v>
      </c>
      <c r="L2472" t="s">
        <v>4667</v>
      </c>
      <c r="M2472" t="s">
        <v>4849</v>
      </c>
      <c r="N2472" t="s">
        <v>4911</v>
      </c>
      <c r="O2472" t="s">
        <v>98</v>
      </c>
      <c r="P2472" t="s">
        <v>4804</v>
      </c>
      <c r="Q2472">
        <v>28</v>
      </c>
      <c r="S2472" s="3">
        <v>40378.416666666664</v>
      </c>
      <c r="W2472" s="3">
        <v>1010.0961538461538</v>
      </c>
      <c r="X2472" s="3">
        <v>583.6111111111112</v>
      </c>
      <c r="Y2472" s="22">
        <v>105.05</v>
      </c>
      <c r="Z2472" s="32">
        <v>75</v>
      </c>
      <c r="AB2472" s="3">
        <v>1655.5404432169603</v>
      </c>
      <c r="AC2472" s="3">
        <v>4460.3751415326506</v>
      </c>
      <c r="AD2472" s="3">
        <f t="shared" si="478"/>
        <v>48268.08951637354</v>
      </c>
      <c r="AE2472" s="3">
        <v>4154.166666666667</v>
      </c>
      <c r="AG2472" s="3">
        <f t="shared" si="479"/>
        <v>52422.256183040205</v>
      </c>
      <c r="AJ2472" s="3">
        <v>4671.4236268028844</v>
      </c>
      <c r="AK2472" t="s">
        <v>166</v>
      </c>
      <c r="AL2472" t="s">
        <v>165</v>
      </c>
      <c r="AM2472">
        <v>0.05</v>
      </c>
      <c r="AN2472" s="3">
        <f t="shared" si="480"/>
        <v>57093.679809843088</v>
      </c>
      <c r="AO2472" s="3">
        <v>2854.6839904921544</v>
      </c>
      <c r="AP2472" s="3">
        <v>0</v>
      </c>
      <c r="AQ2472" s="3">
        <v>0</v>
      </c>
      <c r="AR2472" s="3">
        <f t="shared" si="481"/>
        <v>59948.363800335239</v>
      </c>
      <c r="AS2472" s="24">
        <f t="shared" si="477"/>
        <v>57093.679809843088</v>
      </c>
      <c r="AT2472" t="s">
        <v>225</v>
      </c>
      <c r="AU2472" t="s">
        <v>1837</v>
      </c>
      <c r="AV2472" t="s">
        <v>1838</v>
      </c>
      <c r="AW2472" t="s">
        <v>4936</v>
      </c>
      <c r="BE2472">
        <v>1</v>
      </c>
      <c r="BN2472" t="s">
        <v>5109</v>
      </c>
    </row>
    <row r="2473" spans="2:66" x14ac:dyDescent="0.2">
      <c r="C2473" t="s">
        <v>4803</v>
      </c>
      <c r="E2473" t="s">
        <v>2661</v>
      </c>
      <c r="F2473" t="s">
        <v>2662</v>
      </c>
      <c r="G2473" t="s">
        <v>2663</v>
      </c>
      <c r="J2473" t="s">
        <v>4708</v>
      </c>
      <c r="L2473" t="s">
        <v>4703</v>
      </c>
      <c r="M2473" t="s">
        <v>4849</v>
      </c>
      <c r="N2473" t="s">
        <v>4911</v>
      </c>
      <c r="O2473" t="s">
        <v>98</v>
      </c>
      <c r="P2473" t="s">
        <v>4804</v>
      </c>
      <c r="Q2473">
        <v>28</v>
      </c>
      <c r="S2473" s="3">
        <v>52699.416666666664</v>
      </c>
      <c r="W2473" s="3">
        <v>1266.8149038461538</v>
      </c>
      <c r="X2473" s="3">
        <v>731.9375</v>
      </c>
      <c r="Y2473" s="22">
        <v>131.74875</v>
      </c>
      <c r="Z2473" s="32">
        <v>75</v>
      </c>
      <c r="AB2473" s="3">
        <v>5122.3404802504956</v>
      </c>
      <c r="AC2473" s="3">
        <v>4460.3751415326506</v>
      </c>
      <c r="AD2473" s="3">
        <f t="shared" si="478"/>
        <v>64487.633442295963</v>
      </c>
      <c r="AE2473" s="3">
        <v>5687.5</v>
      </c>
      <c r="AG2473" s="3">
        <f t="shared" si="479"/>
        <v>70175.133442295963</v>
      </c>
      <c r="AH2473" s="3">
        <v>19852</v>
      </c>
      <c r="AJ2473" s="3">
        <v>18525.414448346986</v>
      </c>
      <c r="AK2473" t="s">
        <v>361</v>
      </c>
      <c r="AL2473" t="s">
        <v>362</v>
      </c>
      <c r="AM2473">
        <v>8.5000000000000006E-2</v>
      </c>
      <c r="AN2473" s="3">
        <f t="shared" si="480"/>
        <v>108552.54789064295</v>
      </c>
      <c r="AO2473" s="3">
        <v>9226.9665707046515</v>
      </c>
      <c r="AP2473" s="3">
        <v>0</v>
      </c>
      <c r="AQ2473" s="3">
        <v>0</v>
      </c>
      <c r="AR2473" s="3">
        <f t="shared" si="481"/>
        <v>117779.5144613476</v>
      </c>
      <c r="AS2473" s="24">
        <f t="shared" si="477"/>
        <v>108552.54789064295</v>
      </c>
      <c r="AT2473" t="s">
        <v>4937</v>
      </c>
      <c r="AU2473" t="s">
        <v>1837</v>
      </c>
      <c r="AV2473" t="s">
        <v>1838</v>
      </c>
      <c r="AW2473">
        <v>2131003</v>
      </c>
      <c r="BE2473">
        <v>1</v>
      </c>
      <c r="BN2473" t="s">
        <v>5109</v>
      </c>
    </row>
    <row r="2474" spans="2:66" x14ac:dyDescent="0.2">
      <c r="C2474" t="s">
        <v>4803</v>
      </c>
      <c r="E2474" t="s">
        <v>2664</v>
      </c>
      <c r="F2474" t="s">
        <v>2665</v>
      </c>
      <c r="G2474" t="s">
        <v>2666</v>
      </c>
      <c r="J2474" t="s">
        <v>4678</v>
      </c>
      <c r="L2474" t="s">
        <v>4691</v>
      </c>
      <c r="M2474" t="s">
        <v>4444</v>
      </c>
      <c r="N2474" t="s">
        <v>4668</v>
      </c>
      <c r="O2474" t="s">
        <v>98</v>
      </c>
      <c r="P2474" t="s">
        <v>4804</v>
      </c>
      <c r="Q2474">
        <v>28</v>
      </c>
      <c r="S2474" s="3">
        <v>131844.75</v>
      </c>
      <c r="W2474" s="3">
        <v>3169.3469551282051</v>
      </c>
      <c r="X2474" s="3">
        <v>1831.1782407407409</v>
      </c>
      <c r="Y2474" s="22">
        <v>329.61208333333337</v>
      </c>
      <c r="Z2474" s="32">
        <v>75</v>
      </c>
      <c r="AB2474" s="3">
        <v>11269.14905655109</v>
      </c>
      <c r="AC2474" s="3">
        <v>4460.3751415326506</v>
      </c>
      <c r="AD2474" s="3">
        <f t="shared" si="478"/>
        <v>152979.41147728605</v>
      </c>
      <c r="AE2474" s="3">
        <v>7046.666666666667</v>
      </c>
      <c r="AG2474" s="3">
        <f t="shared" si="479"/>
        <v>160026.07814395271</v>
      </c>
      <c r="AJ2474" s="3">
        <v>7875.5933865769939</v>
      </c>
      <c r="AK2474" t="s">
        <v>433</v>
      </c>
      <c r="AL2474" t="s">
        <v>434</v>
      </c>
      <c r="AM2474">
        <v>0.1</v>
      </c>
      <c r="AN2474" s="3">
        <f t="shared" si="480"/>
        <v>167901.67153052971</v>
      </c>
      <c r="AO2474" s="3">
        <v>16790.167153052967</v>
      </c>
      <c r="AP2474" s="3">
        <v>29700</v>
      </c>
      <c r="AQ2474" s="3">
        <v>2970</v>
      </c>
      <c r="AR2474" s="3">
        <f t="shared" si="481"/>
        <v>217361.83868358267</v>
      </c>
      <c r="AS2474" s="24">
        <f t="shared" si="477"/>
        <v>197601.67153052971</v>
      </c>
      <c r="AT2474" t="s">
        <v>134</v>
      </c>
      <c r="AU2474" t="s">
        <v>134</v>
      </c>
      <c r="AV2474" t="s">
        <v>135</v>
      </c>
      <c r="AW2474">
        <v>37208</v>
      </c>
      <c r="BE2474">
        <v>1</v>
      </c>
    </row>
    <row r="2475" spans="2:66" x14ac:dyDescent="0.2">
      <c r="C2475" t="s">
        <v>4803</v>
      </c>
      <c r="E2475" t="s">
        <v>2667</v>
      </c>
      <c r="F2475" t="s">
        <v>2668</v>
      </c>
      <c r="G2475" t="s">
        <v>2669</v>
      </c>
      <c r="J2475" t="s">
        <v>151</v>
      </c>
      <c r="L2475" t="s">
        <v>4691</v>
      </c>
      <c r="M2475" t="s">
        <v>4444</v>
      </c>
      <c r="N2475" t="s">
        <v>4807</v>
      </c>
      <c r="O2475" t="s">
        <v>98</v>
      </c>
      <c r="P2475" t="s">
        <v>4804</v>
      </c>
      <c r="Q2475">
        <v>28</v>
      </c>
      <c r="S2475" s="3">
        <v>274470.91666666669</v>
      </c>
      <c r="W2475" s="3">
        <v>6610.5769230769229</v>
      </c>
      <c r="X2475" s="3">
        <v>3819.4444444444448</v>
      </c>
      <c r="Y2475" s="22">
        <v>687.5</v>
      </c>
      <c r="Z2475" s="32">
        <v>75</v>
      </c>
      <c r="AB2475" s="3">
        <v>26429.227941900459</v>
      </c>
      <c r="AC2475" s="3">
        <v>4460.3751415326506</v>
      </c>
      <c r="AD2475" s="3">
        <f t="shared" si="478"/>
        <v>316553.04111762112</v>
      </c>
      <c r="AE2475" s="3">
        <v>7046.666666666667</v>
      </c>
      <c r="AG2475" s="3">
        <f t="shared" si="479"/>
        <v>323599.70778428781</v>
      </c>
      <c r="AM2475">
        <v>0.1</v>
      </c>
      <c r="AN2475" s="3">
        <f t="shared" si="480"/>
        <v>323599.70778428781</v>
      </c>
      <c r="AO2475" s="3">
        <v>32359.970778428782</v>
      </c>
      <c r="AP2475" s="3">
        <v>29700</v>
      </c>
      <c r="AQ2475" s="3">
        <v>2970</v>
      </c>
      <c r="AR2475" s="3">
        <f t="shared" si="481"/>
        <v>388629.67856271658</v>
      </c>
      <c r="AS2475" s="24">
        <f t="shared" si="477"/>
        <v>353299.70778428781</v>
      </c>
      <c r="AT2475" t="s">
        <v>134</v>
      </c>
      <c r="AU2475" t="s">
        <v>134</v>
      </c>
      <c r="AV2475" t="s">
        <v>135</v>
      </c>
      <c r="AW2475">
        <v>37208</v>
      </c>
      <c r="BE2475">
        <v>1</v>
      </c>
    </row>
    <row r="2476" spans="2:66" x14ac:dyDescent="0.2">
      <c r="C2476" t="s">
        <v>4803</v>
      </c>
      <c r="E2476" t="s">
        <v>2670</v>
      </c>
      <c r="F2476" t="s">
        <v>2671</v>
      </c>
      <c r="G2476" t="s">
        <v>2672</v>
      </c>
      <c r="J2476" t="s">
        <v>4678</v>
      </c>
      <c r="L2476" t="s">
        <v>4703</v>
      </c>
      <c r="M2476" t="s">
        <v>293</v>
      </c>
      <c r="N2476" t="s">
        <v>4668</v>
      </c>
      <c r="O2476" t="s">
        <v>98</v>
      </c>
      <c r="P2476" t="s">
        <v>4804</v>
      </c>
      <c r="Q2476">
        <v>28</v>
      </c>
      <c r="S2476" s="3">
        <v>120607.41666666669</v>
      </c>
      <c r="W2476" s="3">
        <v>2804.5192307692309</v>
      </c>
      <c r="X2476" s="3">
        <v>1620.3888888888891</v>
      </c>
      <c r="Y2476" s="22">
        <v>291.67</v>
      </c>
      <c r="Z2476" s="32">
        <v>75</v>
      </c>
      <c r="AB2476" s="3">
        <v>10244.680960500991</v>
      </c>
      <c r="AC2476" s="3">
        <v>4460.3751415326506</v>
      </c>
      <c r="AD2476" s="3">
        <f t="shared" si="478"/>
        <v>140104.05088835847</v>
      </c>
      <c r="AE2476" s="3">
        <v>5687.5</v>
      </c>
      <c r="AG2476" s="3">
        <f t="shared" si="479"/>
        <v>145791.55088835847</v>
      </c>
      <c r="AJ2476" s="3">
        <v>6107.1873780099913</v>
      </c>
      <c r="AK2476" t="s">
        <v>266</v>
      </c>
      <c r="AL2476" t="s">
        <v>267</v>
      </c>
      <c r="AM2476">
        <v>8.5000000000000006E-2</v>
      </c>
      <c r="AN2476" s="3">
        <f t="shared" si="480"/>
        <v>151898.73826636845</v>
      </c>
      <c r="AO2476" s="3">
        <v>12911.392752641317</v>
      </c>
      <c r="AP2476" s="3">
        <v>29700</v>
      </c>
      <c r="AQ2476" s="3">
        <v>2524.5</v>
      </c>
      <c r="AR2476" s="3">
        <f t="shared" si="481"/>
        <v>197034.63101900977</v>
      </c>
      <c r="AS2476" s="24">
        <f t="shared" si="477"/>
        <v>181598.73826636845</v>
      </c>
      <c r="AT2476" t="s">
        <v>134</v>
      </c>
      <c r="AU2476" t="s">
        <v>134</v>
      </c>
      <c r="AV2476" t="s">
        <v>135</v>
      </c>
      <c r="AW2476">
        <v>90201</v>
      </c>
      <c r="BE2476">
        <v>1</v>
      </c>
    </row>
    <row r="2477" spans="2:66" x14ac:dyDescent="0.2">
      <c r="C2477" t="s">
        <v>4803</v>
      </c>
      <c r="E2477" t="s">
        <v>2673</v>
      </c>
      <c r="F2477" t="s">
        <v>2674</v>
      </c>
      <c r="G2477" t="s">
        <v>2675</v>
      </c>
      <c r="J2477" t="s">
        <v>4708</v>
      </c>
      <c r="L2477" t="s">
        <v>4703</v>
      </c>
      <c r="M2477" t="s">
        <v>293</v>
      </c>
      <c r="N2477" t="s">
        <v>4668</v>
      </c>
      <c r="O2477" t="s">
        <v>98</v>
      </c>
      <c r="P2477" t="s">
        <v>4804</v>
      </c>
      <c r="Q2477">
        <v>28</v>
      </c>
      <c r="S2477" s="3">
        <v>74054.833333333328</v>
      </c>
      <c r="W2477" s="3">
        <v>1702.7403846153845</v>
      </c>
      <c r="X2477" s="3">
        <v>983.80555555555554</v>
      </c>
      <c r="Y2477" s="22">
        <v>177.08500000000001</v>
      </c>
      <c r="Z2477" s="32">
        <v>75</v>
      </c>
      <c r="AB2477" s="3">
        <v>0</v>
      </c>
      <c r="AC2477" s="3">
        <v>4460.3751415326506</v>
      </c>
      <c r="AD2477" s="3">
        <f t="shared" si="478"/>
        <v>81453.839415036942</v>
      </c>
      <c r="AE2477" s="3">
        <v>5687.5</v>
      </c>
      <c r="AG2477" s="3">
        <f t="shared" si="479"/>
        <v>87141.339415036942</v>
      </c>
      <c r="AJ2477" s="3">
        <v>6263.2559860715419</v>
      </c>
      <c r="AK2477" t="s">
        <v>229</v>
      </c>
      <c r="AL2477" t="s">
        <v>230</v>
      </c>
      <c r="AM2477">
        <v>8.5000000000000006E-2</v>
      </c>
      <c r="AN2477" s="3">
        <f t="shared" si="480"/>
        <v>93404.595401108483</v>
      </c>
      <c r="AO2477" s="3">
        <v>7939.3906090942219</v>
      </c>
      <c r="AP2477" s="3">
        <v>29700</v>
      </c>
      <c r="AQ2477" s="3">
        <v>2524.5</v>
      </c>
      <c r="AR2477" s="3">
        <f t="shared" si="481"/>
        <v>133568.4860102027</v>
      </c>
      <c r="AS2477" s="24">
        <f t="shared" si="477"/>
        <v>123104.59540110848</v>
      </c>
      <c r="AT2477" t="s">
        <v>134</v>
      </c>
      <c r="AU2477" t="s">
        <v>134</v>
      </c>
      <c r="AV2477" t="s">
        <v>135</v>
      </c>
      <c r="AW2477">
        <v>90349</v>
      </c>
      <c r="BE2477">
        <v>1</v>
      </c>
    </row>
    <row r="2478" spans="2:66" x14ac:dyDescent="0.2">
      <c r="C2478" t="s">
        <v>4803</v>
      </c>
      <c r="E2478" t="s">
        <v>2676</v>
      </c>
      <c r="F2478" t="s">
        <v>2677</v>
      </c>
      <c r="G2478" t="s">
        <v>2678</v>
      </c>
      <c r="J2478" t="s">
        <v>4708</v>
      </c>
      <c r="L2478" t="s">
        <v>4703</v>
      </c>
      <c r="M2478" t="s">
        <v>4849</v>
      </c>
      <c r="N2478" t="s">
        <v>4911</v>
      </c>
      <c r="O2478" t="s">
        <v>98</v>
      </c>
      <c r="P2478" t="s">
        <v>4804</v>
      </c>
      <c r="Q2478">
        <v>28</v>
      </c>
      <c r="S2478" s="3">
        <v>62100.416666666672</v>
      </c>
      <c r="W2478" s="3">
        <v>1492.8004807692307</v>
      </c>
      <c r="X2478" s="3">
        <v>862.50694444444457</v>
      </c>
      <c r="Y2478" s="22">
        <v>155.25125</v>
      </c>
      <c r="Z2478" s="32">
        <v>75</v>
      </c>
      <c r="AB2478" s="3">
        <v>6361.9468764711155</v>
      </c>
      <c r="AC2478" s="3">
        <v>4460.3751415326506</v>
      </c>
      <c r="AD2478" s="3">
        <f t="shared" si="478"/>
        <v>75508.29735988412</v>
      </c>
      <c r="AE2478" s="3">
        <v>5687.5</v>
      </c>
      <c r="AG2478" s="3">
        <f t="shared" si="479"/>
        <v>81195.79735988412</v>
      </c>
      <c r="AH2478" s="3">
        <v>19852</v>
      </c>
      <c r="AJ2478" s="3">
        <v>18525.414448346986</v>
      </c>
      <c r="AK2478" t="s">
        <v>361</v>
      </c>
      <c r="AL2478" t="s">
        <v>362</v>
      </c>
      <c r="AM2478">
        <v>8.5000000000000006E-2</v>
      </c>
      <c r="AN2478" s="3">
        <f t="shared" si="480"/>
        <v>119573.21180823111</v>
      </c>
      <c r="AO2478" s="3">
        <v>10163.723003699644</v>
      </c>
      <c r="AP2478" s="3">
        <v>0</v>
      </c>
      <c r="AQ2478" s="3">
        <v>0</v>
      </c>
      <c r="AR2478" s="3">
        <f t="shared" si="481"/>
        <v>129736.93481193075</v>
      </c>
      <c r="AS2478" s="24">
        <f t="shared" si="477"/>
        <v>119573.21180823111</v>
      </c>
      <c r="AT2478" t="s">
        <v>632</v>
      </c>
      <c r="AU2478" t="s">
        <v>1837</v>
      </c>
      <c r="AV2478" t="s">
        <v>1838</v>
      </c>
      <c r="AW2478" t="s">
        <v>4938</v>
      </c>
      <c r="BE2478">
        <v>1</v>
      </c>
      <c r="BN2478" t="s">
        <v>5109</v>
      </c>
    </row>
    <row r="2479" spans="2:66" x14ac:dyDescent="0.2">
      <c r="C2479" t="s">
        <v>4803</v>
      </c>
      <c r="E2479" t="s">
        <v>2679</v>
      </c>
      <c r="F2479" t="s">
        <v>2680</v>
      </c>
      <c r="G2479" t="s">
        <v>2681</v>
      </c>
      <c r="J2479" t="s">
        <v>4708</v>
      </c>
      <c r="L2479" t="s">
        <v>4703</v>
      </c>
      <c r="M2479" t="s">
        <v>4849</v>
      </c>
      <c r="N2479" t="s">
        <v>4911</v>
      </c>
      <c r="O2479" t="s">
        <v>98</v>
      </c>
      <c r="P2479" t="s">
        <v>4804</v>
      </c>
      <c r="Q2479">
        <v>28</v>
      </c>
      <c r="S2479" s="3">
        <v>70891.416666666672</v>
      </c>
      <c r="W2479" s="3">
        <v>1704.122596153846</v>
      </c>
      <c r="X2479" s="3">
        <v>984.60416666666663</v>
      </c>
      <c r="Y2479" s="22">
        <v>177.22874999999999</v>
      </c>
      <c r="Z2479" s="32">
        <v>75</v>
      </c>
      <c r="AB2479" s="3">
        <v>0</v>
      </c>
      <c r="AC2479" s="3">
        <v>4460.3751415326506</v>
      </c>
      <c r="AD2479" s="3">
        <f t="shared" si="478"/>
        <v>78292.747321019837</v>
      </c>
      <c r="AE2479" s="3">
        <v>5687.5</v>
      </c>
      <c r="AG2479" s="3">
        <f t="shared" si="479"/>
        <v>83980.247321019837</v>
      </c>
      <c r="AI2479" s="3">
        <v>5310.8</v>
      </c>
      <c r="AJ2479" s="3">
        <v>4292.2455565959208</v>
      </c>
      <c r="AK2479" t="s">
        <v>289</v>
      </c>
      <c r="AL2479" t="s">
        <v>290</v>
      </c>
      <c r="AM2479">
        <v>8.5000000000000006E-2</v>
      </c>
      <c r="AN2479" s="3">
        <f t="shared" si="480"/>
        <v>93583.292877615764</v>
      </c>
      <c r="AO2479" s="3">
        <v>7954.5798945973402</v>
      </c>
      <c r="AP2479" s="3">
        <v>0</v>
      </c>
      <c r="AQ2479" s="3">
        <v>0</v>
      </c>
      <c r="AR2479" s="3">
        <f t="shared" si="481"/>
        <v>101537.8727722131</v>
      </c>
      <c r="AS2479" s="24">
        <f t="shared" si="477"/>
        <v>93583.292877615764</v>
      </c>
      <c r="AT2479" t="s">
        <v>632</v>
      </c>
      <c r="AU2479" t="s">
        <v>1837</v>
      </c>
      <c r="AV2479" t="s">
        <v>1838</v>
      </c>
      <c r="AW2479" t="s">
        <v>4850</v>
      </c>
      <c r="BE2479">
        <v>1</v>
      </c>
      <c r="BN2479" t="s">
        <v>5109</v>
      </c>
    </row>
    <row r="2480" spans="2:66" x14ac:dyDescent="0.2">
      <c r="C2480" t="s">
        <v>4803</v>
      </c>
      <c r="E2480" t="s">
        <v>2682</v>
      </c>
      <c r="F2480" t="s">
        <v>2683</v>
      </c>
      <c r="G2480" t="s">
        <v>2684</v>
      </c>
      <c r="J2480" t="s">
        <v>4708</v>
      </c>
      <c r="L2480" t="s">
        <v>4703</v>
      </c>
      <c r="M2480" t="s">
        <v>293</v>
      </c>
      <c r="N2480" t="s">
        <v>4668</v>
      </c>
      <c r="O2480" t="s">
        <v>98</v>
      </c>
      <c r="P2480" t="s">
        <v>4804</v>
      </c>
      <c r="Q2480">
        <v>28</v>
      </c>
      <c r="S2480" s="3">
        <v>81788.333333333328</v>
      </c>
      <c r="W2480" s="3">
        <v>1903.0769230769231</v>
      </c>
      <c r="X2480" s="3">
        <v>1099.5555555555557</v>
      </c>
      <c r="Y2480" s="22">
        <v>197.92000000000002</v>
      </c>
      <c r="Z2480" s="32">
        <v>75</v>
      </c>
      <c r="AB2480" s="3">
        <v>0</v>
      </c>
      <c r="AC2480" s="3">
        <v>4460.3751415326506</v>
      </c>
      <c r="AD2480" s="3">
        <f t="shared" si="478"/>
        <v>89524.260953498466</v>
      </c>
      <c r="AE2480" s="3">
        <v>5687.5</v>
      </c>
      <c r="AG2480" s="3">
        <f t="shared" si="479"/>
        <v>95211.760953498466</v>
      </c>
      <c r="AJ2480" s="3">
        <v>4292.2455565959208</v>
      </c>
      <c r="AK2480" t="s">
        <v>289</v>
      </c>
      <c r="AL2480" t="s">
        <v>290</v>
      </c>
      <c r="AM2480">
        <v>8.5000000000000006E-2</v>
      </c>
      <c r="AN2480" s="3">
        <f t="shared" si="480"/>
        <v>99504.00651009439</v>
      </c>
      <c r="AO2480" s="3">
        <v>8457.8405533580244</v>
      </c>
      <c r="AP2480" s="3">
        <v>29700</v>
      </c>
      <c r="AQ2480" s="3">
        <v>2524.5</v>
      </c>
      <c r="AR2480" s="3">
        <f t="shared" si="481"/>
        <v>140186.34706345241</v>
      </c>
      <c r="AS2480" s="24">
        <f t="shared" si="477"/>
        <v>129204.00651009439</v>
      </c>
      <c r="AT2480" t="s">
        <v>2250</v>
      </c>
      <c r="AU2480" t="s">
        <v>2250</v>
      </c>
      <c r="AV2480" t="s">
        <v>2251</v>
      </c>
      <c r="AW2480" t="s">
        <v>4932</v>
      </c>
      <c r="BE2480">
        <v>1</v>
      </c>
    </row>
    <row r="2481" spans="2:66" x14ac:dyDescent="0.2">
      <c r="C2481" t="s">
        <v>4803</v>
      </c>
      <c r="E2481" t="s">
        <v>2685</v>
      </c>
      <c r="F2481" t="s">
        <v>2686</v>
      </c>
      <c r="G2481" t="s">
        <v>2687</v>
      </c>
      <c r="J2481" t="s">
        <v>4678</v>
      </c>
      <c r="L2481" t="s">
        <v>4691</v>
      </c>
      <c r="M2481" t="s">
        <v>4444</v>
      </c>
      <c r="N2481" t="s">
        <v>4668</v>
      </c>
      <c r="O2481" t="s">
        <v>98</v>
      </c>
      <c r="P2481" t="s">
        <v>4804</v>
      </c>
      <c r="Q2481">
        <v>28</v>
      </c>
      <c r="S2481" s="3">
        <v>166137.58333333334</v>
      </c>
      <c r="W2481" s="3">
        <v>4006.4423076923072</v>
      </c>
      <c r="X2481" s="3">
        <v>2314.8333333333335</v>
      </c>
      <c r="Y2481" s="22">
        <v>416.67</v>
      </c>
      <c r="Z2481" s="32">
        <v>75</v>
      </c>
      <c r="AB2481" s="3">
        <v>0</v>
      </c>
      <c r="AC2481" s="3">
        <v>4460.3751415326506</v>
      </c>
      <c r="AD2481" s="3">
        <f t="shared" si="478"/>
        <v>177410.90411589167</v>
      </c>
      <c r="AE2481" s="3">
        <v>7046.666666666667</v>
      </c>
      <c r="AG2481" s="3">
        <f t="shared" si="479"/>
        <v>184457.57078255832</v>
      </c>
      <c r="AM2481">
        <v>0.1</v>
      </c>
      <c r="AN2481" s="3">
        <f t="shared" si="480"/>
        <v>184457.57078255832</v>
      </c>
      <c r="AO2481" s="3">
        <v>18445.757078255832</v>
      </c>
      <c r="AP2481" s="3">
        <v>29700</v>
      </c>
      <c r="AQ2481" s="3">
        <v>2970</v>
      </c>
      <c r="AR2481" s="3">
        <f t="shared" si="481"/>
        <v>235573.32786081417</v>
      </c>
      <c r="AS2481" s="24">
        <f t="shared" si="477"/>
        <v>214157.57078255832</v>
      </c>
      <c r="AT2481" t="s">
        <v>134</v>
      </c>
      <c r="AU2481" t="s">
        <v>134</v>
      </c>
      <c r="AV2481" t="s">
        <v>135</v>
      </c>
      <c r="AW2481">
        <v>90375</v>
      </c>
      <c r="BE2481">
        <v>1</v>
      </c>
    </row>
    <row r="2482" spans="2:66" x14ac:dyDescent="0.2">
      <c r="C2482" t="s">
        <v>4803</v>
      </c>
      <c r="E2482" t="s">
        <v>2688</v>
      </c>
      <c r="F2482" t="s">
        <v>2689</v>
      </c>
      <c r="G2482" t="s">
        <v>2690</v>
      </c>
      <c r="J2482" t="s">
        <v>4697</v>
      </c>
      <c r="L2482" t="s">
        <v>4691</v>
      </c>
      <c r="M2482" t="s">
        <v>4444</v>
      </c>
      <c r="N2482" t="s">
        <v>4668</v>
      </c>
      <c r="O2482" t="s">
        <v>98</v>
      </c>
      <c r="P2482" t="s">
        <v>4804</v>
      </c>
      <c r="Q2482">
        <v>28</v>
      </c>
      <c r="S2482" s="3">
        <v>253637.58333333337</v>
      </c>
      <c r="W2482" s="3">
        <v>6109.8076923076924</v>
      </c>
      <c r="X2482" s="3">
        <v>3530.1111111111113</v>
      </c>
      <c r="Y2482" s="22">
        <v>635.41999999999996</v>
      </c>
      <c r="Z2482" s="32">
        <v>75</v>
      </c>
      <c r="AB2482" s="3">
        <v>0</v>
      </c>
      <c r="AC2482" s="3">
        <v>4460.3751415326506</v>
      </c>
      <c r="AD2482" s="3">
        <f t="shared" si="478"/>
        <v>268448.29727828479</v>
      </c>
      <c r="AE2482" s="3">
        <v>7046.666666666667</v>
      </c>
      <c r="AG2482" s="3">
        <f t="shared" si="479"/>
        <v>275494.96394495148</v>
      </c>
      <c r="AJ2482" s="3">
        <v>18123.592035816033</v>
      </c>
      <c r="AK2482" t="s">
        <v>538</v>
      </c>
      <c r="AL2482" t="s">
        <v>539</v>
      </c>
      <c r="AM2482">
        <v>0.1</v>
      </c>
      <c r="AN2482" s="3">
        <f t="shared" si="480"/>
        <v>293618.55598076753</v>
      </c>
      <c r="AO2482" s="3">
        <v>29361.855598076756</v>
      </c>
      <c r="AP2482" s="3">
        <v>29700</v>
      </c>
      <c r="AQ2482" s="3">
        <v>2970</v>
      </c>
      <c r="AR2482" s="3">
        <f t="shared" si="481"/>
        <v>355650.4115788443</v>
      </c>
      <c r="AS2482" s="24">
        <f t="shared" si="477"/>
        <v>323318.55598076753</v>
      </c>
      <c r="AT2482" t="s">
        <v>4805</v>
      </c>
      <c r="AU2482" t="s">
        <v>101</v>
      </c>
      <c r="AV2482" t="s">
        <v>101</v>
      </c>
      <c r="AW2482">
        <v>2041128</v>
      </c>
      <c r="BE2482">
        <v>1</v>
      </c>
    </row>
    <row r="2483" spans="2:66" x14ac:dyDescent="0.2">
      <c r="C2483" t="s">
        <v>4803</v>
      </c>
      <c r="E2483" t="s">
        <v>2691</v>
      </c>
      <c r="F2483" t="s">
        <v>2692</v>
      </c>
      <c r="G2483" t="s">
        <v>2693</v>
      </c>
      <c r="J2483" t="s">
        <v>151</v>
      </c>
      <c r="L2483" t="s">
        <v>4691</v>
      </c>
      <c r="M2483" t="s">
        <v>4444</v>
      </c>
      <c r="N2483" t="s">
        <v>4668</v>
      </c>
      <c r="O2483" t="s">
        <v>98</v>
      </c>
      <c r="P2483" t="s">
        <v>4804</v>
      </c>
      <c r="Q2483">
        <v>28</v>
      </c>
      <c r="S2483" s="3">
        <v>291079.33333333331</v>
      </c>
      <c r="W2483" s="3">
        <v>7011.25</v>
      </c>
      <c r="X2483" s="3">
        <v>4050.9444444444448</v>
      </c>
      <c r="Y2483" s="22">
        <v>729.17</v>
      </c>
      <c r="Z2483" s="32">
        <v>75</v>
      </c>
      <c r="AB2483" s="3">
        <v>0</v>
      </c>
      <c r="AC2483" s="3">
        <v>4460.3751415326506</v>
      </c>
      <c r="AD2483" s="3">
        <f t="shared" si="478"/>
        <v>307406.07291931036</v>
      </c>
      <c r="AE2483" s="3">
        <v>7046.666666666667</v>
      </c>
      <c r="AG2483" s="3">
        <f t="shared" si="479"/>
        <v>314452.73958597705</v>
      </c>
      <c r="AJ2483" s="3">
        <v>18123.592035816033</v>
      </c>
      <c r="AK2483" t="s">
        <v>538</v>
      </c>
      <c r="AL2483" t="s">
        <v>539</v>
      </c>
      <c r="AM2483">
        <v>0.1</v>
      </c>
      <c r="AN2483" s="3">
        <f t="shared" si="480"/>
        <v>332576.3316217931</v>
      </c>
      <c r="AO2483" s="3">
        <v>33257.633162179314</v>
      </c>
      <c r="AP2483" s="3">
        <v>29700</v>
      </c>
      <c r="AQ2483" s="3">
        <v>2970</v>
      </c>
      <c r="AR2483" s="3">
        <f t="shared" si="481"/>
        <v>398503.96478397242</v>
      </c>
      <c r="AS2483" s="24">
        <f t="shared" si="477"/>
        <v>362276.3316217931</v>
      </c>
      <c r="AT2483" t="s">
        <v>4805</v>
      </c>
      <c r="AU2483" t="s">
        <v>1620</v>
      </c>
      <c r="AV2483" t="s">
        <v>1620</v>
      </c>
      <c r="AW2483">
        <v>2063120</v>
      </c>
      <c r="BE2483">
        <v>1</v>
      </c>
    </row>
    <row r="2484" spans="2:66" x14ac:dyDescent="0.2">
      <c r="C2484" t="s">
        <v>4803</v>
      </c>
      <c r="E2484" t="s">
        <v>2694</v>
      </c>
      <c r="F2484" t="s">
        <v>2695</v>
      </c>
      <c r="G2484" t="s">
        <v>2696</v>
      </c>
      <c r="J2484" t="s">
        <v>4778</v>
      </c>
      <c r="L2484" t="s">
        <v>4667</v>
      </c>
      <c r="M2484" t="s">
        <v>3984</v>
      </c>
      <c r="N2484" t="s">
        <v>4668</v>
      </c>
      <c r="O2484" t="s">
        <v>98</v>
      </c>
      <c r="P2484" t="s">
        <v>4804</v>
      </c>
      <c r="Q2484">
        <v>28</v>
      </c>
      <c r="S2484" s="3">
        <v>58681.25</v>
      </c>
      <c r="W2484" s="3">
        <v>1410.6089743589744</v>
      </c>
      <c r="X2484" s="3">
        <v>815.01851851851859</v>
      </c>
      <c r="Y2484" s="22">
        <v>146.70333333333335</v>
      </c>
      <c r="Z2484" s="32">
        <v>75</v>
      </c>
      <c r="AB2484" s="3">
        <v>5122.3404802504956</v>
      </c>
      <c r="AC2484" s="3">
        <v>4460.3751415326506</v>
      </c>
      <c r="AD2484" s="3">
        <f t="shared" si="478"/>
        <v>70711.296447993984</v>
      </c>
      <c r="AE2484" s="3">
        <v>4154.166666666667</v>
      </c>
      <c r="AG2484" s="3">
        <f t="shared" si="479"/>
        <v>74865.463114660655</v>
      </c>
      <c r="AJ2484" s="3">
        <v>4671.4236268028844</v>
      </c>
      <c r="AK2484" t="s">
        <v>166</v>
      </c>
      <c r="AL2484" t="s">
        <v>165</v>
      </c>
      <c r="AM2484">
        <v>0.05</v>
      </c>
      <c r="AN2484" s="3">
        <f t="shared" si="480"/>
        <v>79536.886741463546</v>
      </c>
      <c r="AO2484" s="3">
        <v>3976.8443370731766</v>
      </c>
      <c r="AP2484" s="3">
        <v>29700</v>
      </c>
      <c r="AQ2484" s="3">
        <v>1485</v>
      </c>
      <c r="AR2484" s="3">
        <f t="shared" si="481"/>
        <v>114698.73107853672</v>
      </c>
      <c r="AS2484" s="24">
        <f t="shared" si="477"/>
        <v>109236.88674146355</v>
      </c>
      <c r="AT2484" t="s">
        <v>188</v>
      </c>
      <c r="AU2484" t="s">
        <v>188</v>
      </c>
      <c r="AV2484" t="s">
        <v>189</v>
      </c>
      <c r="AW2484">
        <v>7071</v>
      </c>
      <c r="BE2484">
        <v>1</v>
      </c>
    </row>
    <row r="2485" spans="2:66" x14ac:dyDescent="0.2">
      <c r="C2485" t="s">
        <v>4803</v>
      </c>
      <c r="E2485" t="s">
        <v>2697</v>
      </c>
      <c r="F2485" t="s">
        <v>2698</v>
      </c>
      <c r="G2485" t="s">
        <v>2699</v>
      </c>
      <c r="J2485" t="s">
        <v>4778</v>
      </c>
      <c r="L2485" t="s">
        <v>4667</v>
      </c>
      <c r="M2485" t="s">
        <v>3984</v>
      </c>
      <c r="N2485" t="s">
        <v>4668</v>
      </c>
      <c r="O2485" t="s">
        <v>98</v>
      </c>
      <c r="P2485" t="s">
        <v>4804</v>
      </c>
      <c r="Q2485">
        <v>28</v>
      </c>
      <c r="S2485" s="3">
        <v>38960.583333333336</v>
      </c>
      <c r="W2485" s="3">
        <v>1010.625</v>
      </c>
      <c r="X2485" s="3">
        <v>583.91666666666663</v>
      </c>
      <c r="Y2485" s="22">
        <v>105.105</v>
      </c>
      <c r="Z2485" s="32">
        <v>75</v>
      </c>
      <c r="AB2485" s="3">
        <v>0</v>
      </c>
      <c r="AC2485" s="3">
        <v>4460.3751415326506</v>
      </c>
      <c r="AD2485" s="3">
        <f t="shared" si="478"/>
        <v>45195.605141532651</v>
      </c>
      <c r="AE2485" s="3">
        <v>4154.166666666667</v>
      </c>
      <c r="AG2485" s="3">
        <f t="shared" si="479"/>
        <v>49349.771808199315</v>
      </c>
      <c r="AJ2485" s="3">
        <v>4671.4236268028844</v>
      </c>
      <c r="AK2485" t="s">
        <v>166</v>
      </c>
      <c r="AL2485" t="s">
        <v>165</v>
      </c>
      <c r="AM2485">
        <v>0.05</v>
      </c>
      <c r="AN2485" s="3">
        <f t="shared" si="480"/>
        <v>54021.195435002199</v>
      </c>
      <c r="AO2485" s="3">
        <v>2701.05977175011</v>
      </c>
      <c r="AP2485" s="3">
        <v>29700</v>
      </c>
      <c r="AQ2485" s="3">
        <v>1485</v>
      </c>
      <c r="AR2485" s="3">
        <f t="shared" si="481"/>
        <v>87907.255206752307</v>
      </c>
      <c r="AS2485" s="24">
        <f t="shared" si="477"/>
        <v>83721.195435002199</v>
      </c>
      <c r="AT2485" t="s">
        <v>225</v>
      </c>
      <c r="AU2485" t="s">
        <v>225</v>
      </c>
      <c r="AV2485" t="s">
        <v>156</v>
      </c>
      <c r="AW2485" t="s">
        <v>4939</v>
      </c>
      <c r="BE2485">
        <v>1</v>
      </c>
    </row>
    <row r="2486" spans="2:66" x14ac:dyDescent="0.2">
      <c r="C2486" t="s">
        <v>4803</v>
      </c>
      <c r="E2486" t="s">
        <v>2700</v>
      </c>
      <c r="F2486" t="s">
        <v>2701</v>
      </c>
      <c r="G2486" t="s">
        <v>2702</v>
      </c>
      <c r="J2486" t="s">
        <v>4778</v>
      </c>
      <c r="L2486" t="s">
        <v>4667</v>
      </c>
      <c r="M2486" t="s">
        <v>3984</v>
      </c>
      <c r="N2486" t="s">
        <v>4668</v>
      </c>
      <c r="O2486" t="s">
        <v>98</v>
      </c>
      <c r="P2486" t="s">
        <v>4804</v>
      </c>
      <c r="Q2486">
        <v>28</v>
      </c>
      <c r="S2486" s="3">
        <v>46182.75</v>
      </c>
      <c r="W2486" s="3">
        <v>1110.1642628205129</v>
      </c>
      <c r="X2486" s="3">
        <v>641.42824074074076</v>
      </c>
      <c r="Y2486" s="22">
        <v>115.45708333333334</v>
      </c>
      <c r="Z2486" s="32">
        <v>75</v>
      </c>
      <c r="AB2486" s="3">
        <v>0</v>
      </c>
      <c r="AC2486" s="3">
        <v>4460.3751415326506</v>
      </c>
      <c r="AD2486" s="3">
        <f t="shared" si="478"/>
        <v>52585.174728427235</v>
      </c>
      <c r="AE2486" s="3">
        <v>4154.166666666667</v>
      </c>
      <c r="AG2486" s="3">
        <f t="shared" si="479"/>
        <v>56739.341395093899</v>
      </c>
      <c r="AJ2486" s="3">
        <v>4671.4236268028844</v>
      </c>
      <c r="AK2486" t="s">
        <v>166</v>
      </c>
      <c r="AL2486" t="s">
        <v>165</v>
      </c>
      <c r="AM2486">
        <v>0.05</v>
      </c>
      <c r="AN2486" s="3">
        <f t="shared" si="480"/>
        <v>61410.765021896783</v>
      </c>
      <c r="AO2486" s="3">
        <v>3070.5382510948393</v>
      </c>
      <c r="AP2486" s="3">
        <v>29700</v>
      </c>
      <c r="AQ2486" s="3">
        <v>1485</v>
      </c>
      <c r="AR2486" s="3">
        <f t="shared" si="481"/>
        <v>95666.303272991616</v>
      </c>
      <c r="AS2486" s="24">
        <f t="shared" si="477"/>
        <v>91110.765021896776</v>
      </c>
      <c r="AT2486" t="s">
        <v>225</v>
      </c>
      <c r="AU2486" t="s">
        <v>225</v>
      </c>
      <c r="AV2486" t="s">
        <v>156</v>
      </c>
      <c r="AW2486" t="s">
        <v>4825</v>
      </c>
      <c r="BE2486">
        <v>1</v>
      </c>
    </row>
    <row r="2487" spans="2:66" x14ac:dyDescent="0.2">
      <c r="C2487" t="s">
        <v>4803</v>
      </c>
      <c r="E2487" t="s">
        <v>2703</v>
      </c>
      <c r="F2487" t="s">
        <v>2704</v>
      </c>
      <c r="G2487" t="s">
        <v>2705</v>
      </c>
      <c r="J2487" t="s">
        <v>4778</v>
      </c>
      <c r="L2487" t="s">
        <v>4667</v>
      </c>
      <c r="M2487" t="s">
        <v>3984</v>
      </c>
      <c r="N2487" t="s">
        <v>4668</v>
      </c>
      <c r="O2487" t="s">
        <v>98</v>
      </c>
      <c r="P2487" t="s">
        <v>4804</v>
      </c>
      <c r="Q2487">
        <v>28</v>
      </c>
      <c r="S2487" s="3">
        <v>39541.916666666664</v>
      </c>
      <c r="W2487" s="3">
        <v>1010.8173076923077</v>
      </c>
      <c r="X2487" s="3">
        <v>584.02777777777783</v>
      </c>
      <c r="Y2487" s="22">
        <v>105.125</v>
      </c>
      <c r="Z2487" s="32">
        <v>75</v>
      </c>
      <c r="AB2487" s="3">
        <v>3792.5808915774669</v>
      </c>
      <c r="AC2487" s="3">
        <v>4460.3751415326506</v>
      </c>
      <c r="AD2487" s="3">
        <f t="shared" si="478"/>
        <v>49569.842785246867</v>
      </c>
      <c r="AE2487" s="3">
        <v>4154.166666666667</v>
      </c>
      <c r="AG2487" s="3">
        <f t="shared" si="479"/>
        <v>53724.009451913531</v>
      </c>
      <c r="AJ2487" s="3">
        <v>4671.4236268028844</v>
      </c>
      <c r="AK2487" t="s">
        <v>166</v>
      </c>
      <c r="AL2487" t="s">
        <v>165</v>
      </c>
      <c r="AM2487">
        <v>0.05</v>
      </c>
      <c r="AN2487" s="3">
        <f t="shared" si="480"/>
        <v>58395.433078716414</v>
      </c>
      <c r="AO2487" s="3">
        <v>2919.7716539358207</v>
      </c>
      <c r="AP2487" s="3">
        <v>29700</v>
      </c>
      <c r="AQ2487" s="3">
        <v>1485</v>
      </c>
      <c r="AR2487" s="3">
        <f t="shared" si="481"/>
        <v>92500.20473265223</v>
      </c>
      <c r="AS2487" s="24">
        <f t="shared" si="477"/>
        <v>88095.433078716422</v>
      </c>
      <c r="AT2487" t="s">
        <v>225</v>
      </c>
      <c r="AU2487" t="s">
        <v>225</v>
      </c>
      <c r="AV2487" t="s">
        <v>156</v>
      </c>
      <c r="AW2487" t="s">
        <v>4940</v>
      </c>
      <c r="BE2487">
        <v>1</v>
      </c>
    </row>
    <row r="2488" spans="2:66" x14ac:dyDescent="0.2">
      <c r="C2488" t="s">
        <v>4803</v>
      </c>
      <c r="E2488" t="s">
        <v>2706</v>
      </c>
      <c r="F2488" t="s">
        <v>2707</v>
      </c>
      <c r="G2488" t="s">
        <v>2708</v>
      </c>
      <c r="J2488" t="s">
        <v>4778</v>
      </c>
      <c r="L2488" t="s">
        <v>4667</v>
      </c>
      <c r="M2488" t="s">
        <v>3984</v>
      </c>
      <c r="N2488" t="s">
        <v>4668</v>
      </c>
      <c r="O2488" t="s">
        <v>98</v>
      </c>
      <c r="P2488" t="s">
        <v>4804</v>
      </c>
      <c r="Q2488">
        <v>28</v>
      </c>
      <c r="S2488" s="3">
        <v>43108.583333333336</v>
      </c>
      <c r="W2488" s="3">
        <v>1048.9903846153845</v>
      </c>
      <c r="X2488" s="3">
        <v>606.08333333333337</v>
      </c>
      <c r="Y2488" s="22">
        <v>109.095</v>
      </c>
      <c r="Z2488" s="32">
        <v>75</v>
      </c>
      <c r="AB2488" s="3">
        <v>0</v>
      </c>
      <c r="AC2488" s="3">
        <v>4460.3751415326506</v>
      </c>
      <c r="AD2488" s="3">
        <f t="shared" si="478"/>
        <v>49408.127192814703</v>
      </c>
      <c r="AE2488" s="3">
        <v>4154.166666666667</v>
      </c>
      <c r="AG2488" s="3">
        <f t="shared" si="479"/>
        <v>53562.293859481368</v>
      </c>
      <c r="AJ2488" s="3">
        <v>4671.4236268028844</v>
      </c>
      <c r="AK2488" t="s">
        <v>166</v>
      </c>
      <c r="AL2488" t="s">
        <v>165</v>
      </c>
      <c r="AM2488">
        <v>0.05</v>
      </c>
      <c r="AN2488" s="3">
        <f t="shared" si="480"/>
        <v>58233.717486284251</v>
      </c>
      <c r="AO2488" s="3">
        <v>2911.6858743142129</v>
      </c>
      <c r="AP2488" s="3">
        <v>29700</v>
      </c>
      <c r="AQ2488" s="3">
        <v>1485</v>
      </c>
      <c r="AR2488" s="3">
        <f t="shared" si="481"/>
        <v>92330.403360598459</v>
      </c>
      <c r="AS2488" s="24">
        <f t="shared" si="477"/>
        <v>87933.717486284251</v>
      </c>
      <c r="AT2488" t="s">
        <v>225</v>
      </c>
      <c r="AU2488" t="s">
        <v>225</v>
      </c>
      <c r="AV2488" t="s">
        <v>156</v>
      </c>
      <c r="AW2488" t="s">
        <v>4941</v>
      </c>
      <c r="BE2488">
        <v>1</v>
      </c>
    </row>
    <row r="2489" spans="2:66" x14ac:dyDescent="0.2">
      <c r="C2489" t="s">
        <v>4803</v>
      </c>
      <c r="E2489" t="s">
        <v>2709</v>
      </c>
      <c r="F2489" t="s">
        <v>2710</v>
      </c>
      <c r="G2489" t="s">
        <v>2711</v>
      </c>
      <c r="J2489" t="s">
        <v>4678</v>
      </c>
      <c r="L2489" t="s">
        <v>4616</v>
      </c>
      <c r="M2489" t="s">
        <v>295</v>
      </c>
      <c r="N2489" t="s">
        <v>4807</v>
      </c>
      <c r="O2489" t="s">
        <v>98</v>
      </c>
      <c r="P2489" t="s">
        <v>4804</v>
      </c>
      <c r="Q2489">
        <v>28</v>
      </c>
      <c r="S2489" s="3">
        <v>162500</v>
      </c>
      <c r="W2489" s="3">
        <v>3906.25</v>
      </c>
      <c r="X2489" s="3">
        <v>2256.9444444444448</v>
      </c>
      <c r="Y2489" s="22">
        <v>406.25</v>
      </c>
      <c r="Z2489" s="32">
        <v>75</v>
      </c>
      <c r="AB2489" s="3">
        <v>15649.774635261314</v>
      </c>
      <c r="AC2489" s="3">
        <v>4460.3751415326506</v>
      </c>
      <c r="AD2489" s="3">
        <f t="shared" si="478"/>
        <v>189254.5942212384</v>
      </c>
      <c r="AE2489" s="3">
        <v>12402.5</v>
      </c>
      <c r="AG2489" s="3">
        <f t="shared" si="479"/>
        <v>201657.0942212384</v>
      </c>
      <c r="AM2489">
        <v>0.05</v>
      </c>
      <c r="AN2489" s="3">
        <f t="shared" si="480"/>
        <v>201657.0942212384</v>
      </c>
      <c r="AO2489" s="3">
        <v>10082.85471106192</v>
      </c>
      <c r="AP2489" s="3">
        <v>29700</v>
      </c>
      <c r="AQ2489" s="3">
        <v>1485</v>
      </c>
      <c r="AR2489" s="3">
        <f t="shared" si="481"/>
        <v>242924.94893230032</v>
      </c>
      <c r="AS2489" s="24">
        <f t="shared" si="477"/>
        <v>231357.0942212384</v>
      </c>
      <c r="AT2489" t="s">
        <v>4725</v>
      </c>
      <c r="AU2489" t="s">
        <v>174</v>
      </c>
      <c r="AV2489" t="s">
        <v>174</v>
      </c>
      <c r="AW2489" t="s">
        <v>4725</v>
      </c>
      <c r="BE2489">
        <v>1</v>
      </c>
    </row>
    <row r="2490" spans="2:66" x14ac:dyDescent="0.2">
      <c r="B2490">
        <f>+COUNTIF(F2490:F5648,F2490)</f>
        <v>1</v>
      </c>
      <c r="C2490" t="s">
        <v>4803</v>
      </c>
      <c r="E2490" t="s">
        <v>2712</v>
      </c>
      <c r="F2490" t="s">
        <v>2713</v>
      </c>
      <c r="G2490" t="s">
        <v>2714</v>
      </c>
      <c r="J2490" t="s">
        <v>4697</v>
      </c>
      <c r="L2490" t="s">
        <v>4703</v>
      </c>
      <c r="M2490" t="s">
        <v>293</v>
      </c>
      <c r="N2490" t="s">
        <v>4668</v>
      </c>
      <c r="O2490" t="s">
        <v>98</v>
      </c>
      <c r="P2490" t="s">
        <v>4804</v>
      </c>
      <c r="Q2490">
        <v>28</v>
      </c>
      <c r="S2490" s="3">
        <v>88856.416666666672</v>
      </c>
      <c r="W2490" s="3">
        <v>2015.78125</v>
      </c>
      <c r="X2490" s="3">
        <v>1164.6736111111111</v>
      </c>
      <c r="Y2490" s="22">
        <v>209.64125000000001</v>
      </c>
      <c r="Z2490" s="32">
        <v>75</v>
      </c>
      <c r="AB2490" s="3">
        <v>0</v>
      </c>
      <c r="AC2490" s="3">
        <v>4460.3751415326506</v>
      </c>
      <c r="AD2490" s="3">
        <f t="shared" si="478"/>
        <v>96781.887919310437</v>
      </c>
      <c r="AE2490" s="3">
        <v>5687.5</v>
      </c>
      <c r="AG2490" s="3">
        <f t="shared" si="479"/>
        <v>102469.38791931044</v>
      </c>
      <c r="AJ2490" s="3">
        <v>28163.84865133233</v>
      </c>
      <c r="AK2490" t="s">
        <v>529</v>
      </c>
      <c r="AL2490" t="s">
        <v>530</v>
      </c>
      <c r="AM2490">
        <v>8.5000000000000006E-2</v>
      </c>
      <c r="AN2490" s="3">
        <f t="shared" si="480"/>
        <v>130633.23657064277</v>
      </c>
      <c r="AO2490" s="3">
        <v>11103.825108504636</v>
      </c>
      <c r="AP2490" s="3">
        <v>29700</v>
      </c>
      <c r="AQ2490" s="3">
        <v>2524.5</v>
      </c>
      <c r="AR2490" s="3">
        <f t="shared" si="481"/>
        <v>173961.56167914742</v>
      </c>
      <c r="AS2490" s="24">
        <f t="shared" si="477"/>
        <v>160333.23657064277</v>
      </c>
      <c r="AT2490" t="s">
        <v>141</v>
      </c>
      <c r="AU2490" t="s">
        <v>141</v>
      </c>
      <c r="AV2490" t="s">
        <v>142</v>
      </c>
      <c r="AW2490">
        <v>1201</v>
      </c>
      <c r="BE2490">
        <v>1</v>
      </c>
    </row>
    <row r="2491" spans="2:66" x14ac:dyDescent="0.2">
      <c r="C2491" t="s">
        <v>4803</v>
      </c>
      <c r="E2491" t="s">
        <v>2715</v>
      </c>
      <c r="F2491" t="s">
        <v>2716</v>
      </c>
      <c r="G2491" t="s">
        <v>2717</v>
      </c>
      <c r="J2491" t="s">
        <v>4708</v>
      </c>
      <c r="L2491" t="s">
        <v>4703</v>
      </c>
      <c r="M2491" t="s">
        <v>4849</v>
      </c>
      <c r="N2491" t="s">
        <v>4911</v>
      </c>
      <c r="O2491" t="s">
        <v>98</v>
      </c>
      <c r="P2491" t="s">
        <v>4804</v>
      </c>
      <c r="Q2491">
        <v>28</v>
      </c>
      <c r="S2491" s="3">
        <v>70981.583333333328</v>
      </c>
      <c r="W2491" s="3">
        <v>1706.2900641025642</v>
      </c>
      <c r="X2491" s="3">
        <v>985.85648148148164</v>
      </c>
      <c r="Y2491" s="22">
        <v>177.45416666666668</v>
      </c>
      <c r="Z2491" s="32">
        <v>75</v>
      </c>
      <c r="AB2491" s="3">
        <v>0</v>
      </c>
      <c r="AC2491" s="3">
        <v>4460.3751415326506</v>
      </c>
      <c r="AD2491" s="3">
        <f t="shared" si="478"/>
        <v>78386.559187116683</v>
      </c>
      <c r="AE2491" s="3">
        <v>5687.5</v>
      </c>
      <c r="AG2491" s="3">
        <f t="shared" si="479"/>
        <v>84074.059187116683</v>
      </c>
      <c r="AI2491" s="3">
        <v>5310.8</v>
      </c>
      <c r="AJ2491" s="3">
        <v>4292.2455565959208</v>
      </c>
      <c r="AK2491" t="s">
        <v>289</v>
      </c>
      <c r="AL2491" t="s">
        <v>290</v>
      </c>
      <c r="AM2491">
        <v>8.5000000000000006E-2</v>
      </c>
      <c r="AN2491" s="3">
        <f t="shared" si="480"/>
        <v>93677.104743712611</v>
      </c>
      <c r="AO2491" s="3">
        <v>7962.5539032155721</v>
      </c>
      <c r="AP2491" s="3">
        <v>0</v>
      </c>
      <c r="AQ2491" s="3">
        <v>0</v>
      </c>
      <c r="AR2491" s="3">
        <f t="shared" si="481"/>
        <v>101639.65864692818</v>
      </c>
      <c r="AS2491" s="24">
        <f t="shared" si="477"/>
        <v>93677.104743712611</v>
      </c>
      <c r="AT2491" t="s">
        <v>632</v>
      </c>
      <c r="AU2491" t="s">
        <v>1837</v>
      </c>
      <c r="AV2491" t="s">
        <v>1838</v>
      </c>
      <c r="AW2491" t="s">
        <v>4850</v>
      </c>
      <c r="BE2491">
        <v>1</v>
      </c>
      <c r="BN2491" t="s">
        <v>5111</v>
      </c>
    </row>
    <row r="2492" spans="2:66" x14ac:dyDescent="0.2">
      <c r="C2492" t="s">
        <v>4803</v>
      </c>
      <c r="E2492" t="s">
        <v>2718</v>
      </c>
      <c r="F2492" t="s">
        <v>2719</v>
      </c>
      <c r="G2492" t="s">
        <v>2720</v>
      </c>
      <c r="J2492" t="s">
        <v>4778</v>
      </c>
      <c r="L2492" t="s">
        <v>4667</v>
      </c>
      <c r="M2492" t="s">
        <v>3984</v>
      </c>
      <c r="N2492" t="s">
        <v>4668</v>
      </c>
      <c r="O2492" t="s">
        <v>98</v>
      </c>
      <c r="P2492" t="s">
        <v>4804</v>
      </c>
      <c r="Q2492">
        <v>28</v>
      </c>
      <c r="S2492" s="3">
        <v>52867.833333333336</v>
      </c>
      <c r="W2492" s="3">
        <v>1150.6690705128206</v>
      </c>
      <c r="X2492" s="3">
        <v>664.83101851851859</v>
      </c>
      <c r="Y2492" s="22">
        <v>119.66958333333334</v>
      </c>
      <c r="Z2492" s="32">
        <v>75</v>
      </c>
      <c r="AB2492" s="3">
        <v>0</v>
      </c>
      <c r="AC2492" s="3">
        <v>4460.3751415326506</v>
      </c>
      <c r="AD2492" s="3">
        <f t="shared" si="478"/>
        <v>59338.378147230658</v>
      </c>
      <c r="AE2492" s="3">
        <v>4154.166666666667</v>
      </c>
      <c r="AG2492" s="3">
        <f t="shared" si="479"/>
        <v>63492.544813897322</v>
      </c>
      <c r="AM2492">
        <v>0.05</v>
      </c>
      <c r="AN2492" s="3">
        <f t="shared" si="480"/>
        <v>63492.544813897322</v>
      </c>
      <c r="AO2492" s="3">
        <v>3174.6272406948665</v>
      </c>
      <c r="AP2492" s="3">
        <v>29700</v>
      </c>
      <c r="AQ2492" s="3">
        <v>1485</v>
      </c>
      <c r="AR2492" s="3">
        <f t="shared" si="481"/>
        <v>97852.172054592185</v>
      </c>
      <c r="AS2492" s="24">
        <f t="shared" si="477"/>
        <v>93192.544813897315</v>
      </c>
      <c r="AT2492" t="s">
        <v>134</v>
      </c>
      <c r="AU2492" t="s">
        <v>134</v>
      </c>
      <c r="AV2492" t="s">
        <v>135</v>
      </c>
      <c r="AW2492">
        <v>34732</v>
      </c>
      <c r="BE2492">
        <v>1</v>
      </c>
    </row>
    <row r="2493" spans="2:66" x14ac:dyDescent="0.2">
      <c r="C2493" t="s">
        <v>4803</v>
      </c>
      <c r="E2493" t="s">
        <v>2721</v>
      </c>
      <c r="F2493" t="s">
        <v>2722</v>
      </c>
      <c r="G2493" t="s">
        <v>2723</v>
      </c>
      <c r="J2493" t="s">
        <v>4678</v>
      </c>
      <c r="L2493" t="s">
        <v>4691</v>
      </c>
      <c r="M2493" t="s">
        <v>4444</v>
      </c>
      <c r="N2493" t="s">
        <v>4668</v>
      </c>
      <c r="O2493" t="s">
        <v>98</v>
      </c>
      <c r="P2493" t="s">
        <v>4804</v>
      </c>
      <c r="Q2493">
        <v>28</v>
      </c>
      <c r="S2493" s="3">
        <v>206828.41666666666</v>
      </c>
      <c r="W2493" s="3">
        <v>4971.8389423076924</v>
      </c>
      <c r="X2493" s="3">
        <v>2872.6180555555557</v>
      </c>
      <c r="Y2493" s="22">
        <v>517.07124999999996</v>
      </c>
      <c r="Z2493" s="32">
        <v>75</v>
      </c>
      <c r="AB2493" s="3">
        <v>0</v>
      </c>
      <c r="AC2493" s="3">
        <v>4460.3751415326506</v>
      </c>
      <c r="AD2493" s="3">
        <f t="shared" si="478"/>
        <v>219725.32005606257</v>
      </c>
      <c r="AE2493" s="3">
        <v>7046.666666666667</v>
      </c>
      <c r="AG2493" s="3">
        <f t="shared" si="479"/>
        <v>226771.98672272923</v>
      </c>
      <c r="AM2493">
        <v>0.1</v>
      </c>
      <c r="AN2493" s="3">
        <f t="shared" si="480"/>
        <v>226771.98672272923</v>
      </c>
      <c r="AO2493" s="3">
        <v>22677.198672272923</v>
      </c>
      <c r="AP2493" s="3">
        <v>29700</v>
      </c>
      <c r="AQ2493" s="3">
        <v>2970</v>
      </c>
      <c r="AR2493" s="3">
        <f t="shared" si="481"/>
        <v>282119.18539500213</v>
      </c>
      <c r="AS2493" s="24">
        <f t="shared" si="477"/>
        <v>256471.98672272923</v>
      </c>
      <c r="AT2493" t="s">
        <v>134</v>
      </c>
      <c r="AU2493" t="s">
        <v>134</v>
      </c>
      <c r="AV2493" t="s">
        <v>135</v>
      </c>
      <c r="AW2493">
        <v>37208</v>
      </c>
      <c r="BE2493">
        <v>1</v>
      </c>
    </row>
    <row r="2494" spans="2:66" x14ac:dyDescent="0.2">
      <c r="B2494">
        <f>+COUNTIF(F2494:F5652,F2494)</f>
        <v>1</v>
      </c>
      <c r="C2494" t="s">
        <v>4803</v>
      </c>
      <c r="E2494" t="s">
        <v>2724</v>
      </c>
      <c r="F2494" t="s">
        <v>2725</v>
      </c>
      <c r="G2494" t="s">
        <v>2726</v>
      </c>
      <c r="J2494" t="s">
        <v>4678</v>
      </c>
      <c r="L2494" t="s">
        <v>4703</v>
      </c>
      <c r="M2494" t="s">
        <v>293</v>
      </c>
      <c r="N2494" t="s">
        <v>4668</v>
      </c>
      <c r="O2494" t="s">
        <v>98</v>
      </c>
      <c r="P2494" t="s">
        <v>4804</v>
      </c>
      <c r="Q2494">
        <v>28</v>
      </c>
      <c r="S2494" s="3">
        <v>190394.91666666666</v>
      </c>
      <c r="W2494" s="3">
        <v>4456.6105769230771</v>
      </c>
      <c r="X2494" s="3">
        <v>2574.9305555555557</v>
      </c>
      <c r="Y2494" s="22">
        <v>463.48750000000001</v>
      </c>
      <c r="Z2494" s="32">
        <v>75</v>
      </c>
      <c r="AB2494" s="3">
        <v>11396.183100461303</v>
      </c>
      <c r="AC2494" s="3">
        <v>4460.3751415326506</v>
      </c>
      <c r="AD2494" s="3">
        <f t="shared" si="478"/>
        <v>213821.50354113922</v>
      </c>
      <c r="AE2494" s="3">
        <v>5687.5</v>
      </c>
      <c r="AG2494" s="3">
        <f t="shared" si="479"/>
        <v>219509.00354113922</v>
      </c>
      <c r="AJ2494" s="3">
        <v>18525.414448346986</v>
      </c>
      <c r="AK2494" t="s">
        <v>361</v>
      </c>
      <c r="AL2494" t="s">
        <v>362</v>
      </c>
      <c r="AM2494">
        <v>8.5000000000000006E-2</v>
      </c>
      <c r="AN2494" s="3">
        <f t="shared" si="480"/>
        <v>238034.41798948619</v>
      </c>
      <c r="AO2494" s="3">
        <v>20232.925529106327</v>
      </c>
      <c r="AP2494" s="3">
        <v>29700</v>
      </c>
      <c r="AQ2494" s="3">
        <v>2524.5</v>
      </c>
      <c r="AR2494" s="3">
        <f t="shared" si="481"/>
        <v>290491.84351859253</v>
      </c>
      <c r="AS2494" s="24">
        <f t="shared" si="477"/>
        <v>267734.41798948619</v>
      </c>
      <c r="AT2494" t="s">
        <v>141</v>
      </c>
      <c r="AU2494" t="s">
        <v>141</v>
      </c>
      <c r="AV2494" t="s">
        <v>142</v>
      </c>
      <c r="AW2494">
        <v>1236</v>
      </c>
      <c r="BE2494">
        <v>1</v>
      </c>
    </row>
    <row r="2495" spans="2:66" x14ac:dyDescent="0.2">
      <c r="C2495" t="s">
        <v>4803</v>
      </c>
      <c r="E2495" t="s">
        <v>2727</v>
      </c>
      <c r="F2495" t="s">
        <v>2728</v>
      </c>
      <c r="G2495" t="s">
        <v>2729</v>
      </c>
      <c r="J2495" t="s">
        <v>4708</v>
      </c>
      <c r="L2495" t="s">
        <v>4703</v>
      </c>
      <c r="M2495" t="s">
        <v>293</v>
      </c>
      <c r="N2495" t="s">
        <v>4668</v>
      </c>
      <c r="O2495" t="s">
        <v>98</v>
      </c>
      <c r="P2495" t="s">
        <v>4804</v>
      </c>
      <c r="Q2495">
        <v>28</v>
      </c>
      <c r="S2495" s="3">
        <v>85597.583333333328</v>
      </c>
      <c r="W2495" s="3">
        <v>2003.2211538461536</v>
      </c>
      <c r="X2495" s="3">
        <v>1157.4166666666667</v>
      </c>
      <c r="Y2495" s="22">
        <v>208.33500000000001</v>
      </c>
      <c r="Z2495" s="32">
        <v>75</v>
      </c>
      <c r="AB2495" s="3">
        <v>0</v>
      </c>
      <c r="AC2495" s="3">
        <v>4460.3751415326506</v>
      </c>
      <c r="AD2495" s="3">
        <f t="shared" si="478"/>
        <v>93501.931295378818</v>
      </c>
      <c r="AE2495" s="3">
        <v>5687.5</v>
      </c>
      <c r="AG2495" s="3">
        <f t="shared" si="479"/>
        <v>99189.431295378818</v>
      </c>
      <c r="AJ2495" s="3">
        <v>7641.968773833004</v>
      </c>
      <c r="AK2495" t="s">
        <v>197</v>
      </c>
      <c r="AL2495" t="s">
        <v>198</v>
      </c>
      <c r="AM2495">
        <v>8.5000000000000006E-2</v>
      </c>
      <c r="AN2495" s="3">
        <f t="shared" si="480"/>
        <v>106831.40006921183</v>
      </c>
      <c r="AO2495" s="3">
        <v>9080.6690058830063</v>
      </c>
      <c r="AP2495" s="3">
        <v>29700</v>
      </c>
      <c r="AQ2495" s="3">
        <v>2524.5</v>
      </c>
      <c r="AR2495" s="3">
        <f t="shared" si="481"/>
        <v>148136.56907509483</v>
      </c>
      <c r="AS2495" s="24">
        <f t="shared" si="477"/>
        <v>136531.40006921184</v>
      </c>
      <c r="AT2495" t="s">
        <v>134</v>
      </c>
      <c r="AU2495" t="s">
        <v>134</v>
      </c>
      <c r="AV2495" t="s">
        <v>135</v>
      </c>
      <c r="AW2495">
        <v>35803</v>
      </c>
      <c r="BE2495">
        <v>1</v>
      </c>
    </row>
    <row r="2496" spans="2:66" x14ac:dyDescent="0.2">
      <c r="C2496" t="s">
        <v>4803</v>
      </c>
      <c r="E2496" t="s">
        <v>2730</v>
      </c>
      <c r="F2496" t="s">
        <v>2731</v>
      </c>
      <c r="G2496" t="s">
        <v>2732</v>
      </c>
      <c r="J2496" t="s">
        <v>4708</v>
      </c>
      <c r="L2496" t="s">
        <v>4703</v>
      </c>
      <c r="M2496" t="s">
        <v>293</v>
      </c>
      <c r="N2496" t="s">
        <v>4668</v>
      </c>
      <c r="O2496" t="s">
        <v>98</v>
      </c>
      <c r="P2496" t="s">
        <v>4804</v>
      </c>
      <c r="Q2496">
        <v>28</v>
      </c>
      <c r="S2496" s="3">
        <v>81412.083333333328</v>
      </c>
      <c r="W2496" s="3">
        <v>1923.0769230769231</v>
      </c>
      <c r="X2496" s="3">
        <v>1111.1111111111111</v>
      </c>
      <c r="Y2496" s="22">
        <v>200</v>
      </c>
      <c r="Z2496" s="32">
        <v>75</v>
      </c>
      <c r="AB2496" s="3">
        <v>0</v>
      </c>
      <c r="AC2496" s="3">
        <v>4460.3751415326506</v>
      </c>
      <c r="AD2496" s="3">
        <f t="shared" si="478"/>
        <v>89181.646509054015</v>
      </c>
      <c r="AE2496" s="3">
        <v>5687.5</v>
      </c>
      <c r="AG2496" s="3">
        <f t="shared" si="479"/>
        <v>94869.146509054015</v>
      </c>
      <c r="AJ2496" s="3">
        <v>18525.414448346986</v>
      </c>
      <c r="AK2496" t="s">
        <v>361</v>
      </c>
      <c r="AL2496" t="s">
        <v>362</v>
      </c>
      <c r="AM2496">
        <v>8.5000000000000006E-2</v>
      </c>
      <c r="AN2496" s="3">
        <f t="shared" si="480"/>
        <v>113394.560957401</v>
      </c>
      <c r="AO2496" s="3">
        <v>9638.5376813790863</v>
      </c>
      <c r="AP2496" s="3">
        <v>29700</v>
      </c>
      <c r="AQ2496" s="3">
        <v>2524.5</v>
      </c>
      <c r="AR2496" s="3">
        <f t="shared" si="481"/>
        <v>155257.59863878009</v>
      </c>
      <c r="AS2496" s="24">
        <f t="shared" si="477"/>
        <v>143094.560957401</v>
      </c>
      <c r="AT2496" t="s">
        <v>771</v>
      </c>
      <c r="AU2496" t="s">
        <v>771</v>
      </c>
      <c r="AV2496" t="s">
        <v>772</v>
      </c>
      <c r="AW2496">
        <v>5184</v>
      </c>
      <c r="BE2496">
        <v>1</v>
      </c>
    </row>
    <row r="2497" spans="2:66" x14ac:dyDescent="0.2">
      <c r="C2497" t="s">
        <v>4803</v>
      </c>
      <c r="E2497" t="s">
        <v>2733</v>
      </c>
      <c r="F2497" t="s">
        <v>2734</v>
      </c>
      <c r="G2497" t="s">
        <v>2735</v>
      </c>
      <c r="J2497" t="s">
        <v>4708</v>
      </c>
      <c r="L2497" t="s">
        <v>4703</v>
      </c>
      <c r="M2497" t="s">
        <v>293</v>
      </c>
      <c r="N2497" t="s">
        <v>4668</v>
      </c>
      <c r="O2497" t="s">
        <v>98</v>
      </c>
      <c r="P2497" t="s">
        <v>4804</v>
      </c>
      <c r="Q2497">
        <v>28</v>
      </c>
      <c r="S2497" s="3">
        <v>90142.5</v>
      </c>
      <c r="W2497" s="3">
        <v>2123.397435897436</v>
      </c>
      <c r="X2497" s="3">
        <v>1226.8518518518517</v>
      </c>
      <c r="Y2497" s="22">
        <v>220.83333333333331</v>
      </c>
      <c r="Z2497" s="32">
        <v>75</v>
      </c>
      <c r="AB2497" s="3">
        <v>8722.3213697705432</v>
      </c>
      <c r="AC2497" s="3">
        <v>4460.3751415326506</v>
      </c>
      <c r="AD2497" s="3">
        <f t="shared" si="478"/>
        <v>106971.27913238583</v>
      </c>
      <c r="AE2497" s="3">
        <v>5687.5</v>
      </c>
      <c r="AG2497" s="3">
        <f t="shared" si="479"/>
        <v>112658.77913238583</v>
      </c>
      <c r="AJ2497" s="3">
        <v>4292.2455565959208</v>
      </c>
      <c r="AK2497" t="s">
        <v>289</v>
      </c>
      <c r="AL2497" t="s">
        <v>290</v>
      </c>
      <c r="AM2497">
        <v>8.5000000000000006E-2</v>
      </c>
      <c r="AN2497" s="3">
        <f t="shared" si="480"/>
        <v>116951.02468898175</v>
      </c>
      <c r="AO2497" s="3">
        <v>9940.8370985634501</v>
      </c>
      <c r="AP2497" s="3">
        <v>29700</v>
      </c>
      <c r="AQ2497" s="3">
        <v>2524.5</v>
      </c>
      <c r="AR2497" s="3">
        <f t="shared" si="481"/>
        <v>159116.3617875452</v>
      </c>
      <c r="AS2497" s="24">
        <f t="shared" si="477"/>
        <v>146651.02468898176</v>
      </c>
      <c r="AT2497" t="s">
        <v>4805</v>
      </c>
      <c r="AU2497" t="s">
        <v>101</v>
      </c>
      <c r="AV2497" t="s">
        <v>101</v>
      </c>
      <c r="AW2497">
        <v>2045315</v>
      </c>
      <c r="BE2497">
        <v>1</v>
      </c>
    </row>
    <row r="2498" spans="2:66" x14ac:dyDescent="0.2">
      <c r="B2498">
        <f>+COUNTIF(F2498:F5656,F2498)</f>
        <v>1</v>
      </c>
      <c r="C2498" t="s">
        <v>4803</v>
      </c>
      <c r="E2498" t="s">
        <v>2736</v>
      </c>
      <c r="F2498" t="s">
        <v>2737</v>
      </c>
      <c r="G2498" t="s">
        <v>2738</v>
      </c>
      <c r="J2498" t="s">
        <v>4708</v>
      </c>
      <c r="L2498" t="s">
        <v>4703</v>
      </c>
      <c r="M2498" t="s">
        <v>293</v>
      </c>
      <c r="N2498" t="s">
        <v>4668</v>
      </c>
      <c r="O2498" t="s">
        <v>98</v>
      </c>
      <c r="P2498" t="s">
        <v>4804</v>
      </c>
      <c r="Q2498">
        <v>28</v>
      </c>
      <c r="S2498" s="3">
        <v>66268.25</v>
      </c>
      <c r="W2498" s="3">
        <v>1542.467948717949</v>
      </c>
      <c r="X2498" s="3">
        <v>891.2037037037037</v>
      </c>
      <c r="Y2498" s="22">
        <v>160.41666666666666</v>
      </c>
      <c r="Z2498" s="32">
        <v>75</v>
      </c>
      <c r="AB2498" s="3">
        <v>0</v>
      </c>
      <c r="AC2498" s="3">
        <v>4460.3751415326506</v>
      </c>
      <c r="AD2498" s="3">
        <f t="shared" si="478"/>
        <v>73397.713460620987</v>
      </c>
      <c r="AE2498" s="3">
        <v>5687.5</v>
      </c>
      <c r="AG2498" s="3">
        <f t="shared" si="479"/>
        <v>79085.213460620987</v>
      </c>
      <c r="AJ2498" s="3">
        <v>7641.968773833004</v>
      </c>
      <c r="AK2498" t="s">
        <v>197</v>
      </c>
      <c r="AL2498" t="s">
        <v>198</v>
      </c>
      <c r="AM2498">
        <v>8.5000000000000006E-2</v>
      </c>
      <c r="AN2498" s="3">
        <f t="shared" si="480"/>
        <v>86727.182234453998</v>
      </c>
      <c r="AO2498" s="3">
        <v>7371.81048992859</v>
      </c>
      <c r="AP2498" s="3">
        <v>29700</v>
      </c>
      <c r="AQ2498" s="3">
        <v>2524.5</v>
      </c>
      <c r="AR2498" s="3">
        <f t="shared" si="481"/>
        <v>126323.49272438258</v>
      </c>
      <c r="AS2498" s="24">
        <f t="shared" si="477"/>
        <v>116427.182234454</v>
      </c>
      <c r="AT2498" t="s">
        <v>141</v>
      </c>
      <c r="AU2498" t="s">
        <v>141</v>
      </c>
      <c r="AV2498" t="s">
        <v>142</v>
      </c>
      <c r="AW2498">
        <v>2933</v>
      </c>
      <c r="BE2498">
        <v>1</v>
      </c>
    </row>
    <row r="2499" spans="2:66" x14ac:dyDescent="0.2">
      <c r="C2499" t="s">
        <v>4803</v>
      </c>
      <c r="E2499" t="s">
        <v>2739</v>
      </c>
      <c r="F2499" t="s">
        <v>2740</v>
      </c>
      <c r="G2499" t="s">
        <v>2741</v>
      </c>
      <c r="J2499" t="s">
        <v>4708</v>
      </c>
      <c r="L2499" t="s">
        <v>4703</v>
      </c>
      <c r="M2499" t="s">
        <v>293</v>
      </c>
      <c r="N2499" t="s">
        <v>4668</v>
      </c>
      <c r="O2499" t="s">
        <v>98</v>
      </c>
      <c r="P2499" t="s">
        <v>4804</v>
      </c>
      <c r="Q2499">
        <v>28</v>
      </c>
      <c r="S2499" s="3">
        <v>83434.166666666672</v>
      </c>
      <c r="W2499" s="3">
        <v>1963.1410256410256</v>
      </c>
      <c r="X2499" s="3">
        <v>1134.2592592592594</v>
      </c>
      <c r="Y2499" s="22">
        <v>204.16666666666669</v>
      </c>
      <c r="Z2499" s="32">
        <v>75</v>
      </c>
      <c r="AB2499" s="3">
        <v>8035.9277454169778</v>
      </c>
      <c r="AC2499" s="3">
        <v>4460.3751415326506</v>
      </c>
      <c r="AD2499" s="3">
        <f t="shared" si="478"/>
        <v>99307.036505183263</v>
      </c>
      <c r="AE2499" s="3">
        <v>5687.5</v>
      </c>
      <c r="AG2499" s="3">
        <f t="shared" si="479"/>
        <v>104994.53650518326</v>
      </c>
      <c r="AJ2499" s="3">
        <v>4292.2455565959208</v>
      </c>
      <c r="AK2499" t="s">
        <v>289</v>
      </c>
      <c r="AL2499" t="s">
        <v>290</v>
      </c>
      <c r="AM2499">
        <v>8.5000000000000006E-2</v>
      </c>
      <c r="AN2499" s="3">
        <f t="shared" si="480"/>
        <v>109286.78206177919</v>
      </c>
      <c r="AO2499" s="3">
        <v>9289.3764752512325</v>
      </c>
      <c r="AP2499" s="3">
        <v>29700</v>
      </c>
      <c r="AQ2499" s="3">
        <v>2524.5</v>
      </c>
      <c r="AR2499" s="3">
        <f t="shared" si="481"/>
        <v>150800.65853703042</v>
      </c>
      <c r="AS2499" s="24">
        <f t="shared" si="477"/>
        <v>138986.78206177917</v>
      </c>
      <c r="AT2499" t="s">
        <v>2250</v>
      </c>
      <c r="AU2499" t="s">
        <v>2250</v>
      </c>
      <c r="AV2499" t="s">
        <v>2251</v>
      </c>
      <c r="AW2499" t="s">
        <v>4932</v>
      </c>
      <c r="BE2499">
        <v>1</v>
      </c>
    </row>
    <row r="2500" spans="2:66" x14ac:dyDescent="0.2">
      <c r="C2500" t="s">
        <v>4803</v>
      </c>
      <c r="E2500" t="s">
        <v>2742</v>
      </c>
      <c r="F2500" t="s">
        <v>2743</v>
      </c>
      <c r="G2500" t="s">
        <v>2744</v>
      </c>
      <c r="J2500" t="s">
        <v>4708</v>
      </c>
      <c r="L2500" t="s">
        <v>4703</v>
      </c>
      <c r="M2500" t="s">
        <v>293</v>
      </c>
      <c r="N2500" t="s">
        <v>4668</v>
      </c>
      <c r="O2500" t="s">
        <v>98</v>
      </c>
      <c r="P2500" t="s">
        <v>4804</v>
      </c>
      <c r="Q2500">
        <v>28</v>
      </c>
      <c r="S2500" s="3">
        <v>70350.75</v>
      </c>
      <c r="W2500" s="3">
        <v>1642.6282051282051</v>
      </c>
      <c r="X2500" s="3">
        <v>949.07407407407413</v>
      </c>
      <c r="Y2500" s="22">
        <v>170.83333333333331</v>
      </c>
      <c r="Z2500" s="32">
        <v>75</v>
      </c>
      <c r="AB2500" s="3">
        <v>0</v>
      </c>
      <c r="AC2500" s="3">
        <v>4460.3751415326506</v>
      </c>
      <c r="AD2500" s="3">
        <f t="shared" si="478"/>
        <v>77648.66075406826</v>
      </c>
      <c r="AE2500" s="3">
        <v>5687.5</v>
      </c>
      <c r="AG2500" s="3">
        <f t="shared" si="479"/>
        <v>83336.16075406826</v>
      </c>
      <c r="AJ2500" s="3">
        <v>4292.2455565959208</v>
      </c>
      <c r="AK2500" t="s">
        <v>289</v>
      </c>
      <c r="AL2500" t="s">
        <v>290</v>
      </c>
      <c r="AM2500">
        <v>8.5000000000000006E-2</v>
      </c>
      <c r="AN2500" s="3">
        <f t="shared" si="480"/>
        <v>87628.406310664184</v>
      </c>
      <c r="AO2500" s="3">
        <v>7448.4145364064561</v>
      </c>
      <c r="AP2500" s="3">
        <v>29700</v>
      </c>
      <c r="AQ2500" s="3">
        <v>2524.5</v>
      </c>
      <c r="AR2500" s="3">
        <f t="shared" si="481"/>
        <v>127301.32084707064</v>
      </c>
      <c r="AS2500" s="24">
        <f t="shared" si="477"/>
        <v>117328.40631066418</v>
      </c>
      <c r="AT2500" t="s">
        <v>2250</v>
      </c>
      <c r="AU2500" t="s">
        <v>2250</v>
      </c>
      <c r="AV2500" t="s">
        <v>2251</v>
      </c>
      <c r="AW2500" t="s">
        <v>4932</v>
      </c>
      <c r="BE2500">
        <v>1</v>
      </c>
    </row>
    <row r="2501" spans="2:66" x14ac:dyDescent="0.2">
      <c r="C2501" t="s">
        <v>4803</v>
      </c>
      <c r="E2501" t="s">
        <v>2745</v>
      </c>
      <c r="F2501" t="s">
        <v>2746</v>
      </c>
      <c r="G2501" t="s">
        <v>2747</v>
      </c>
      <c r="J2501" t="s">
        <v>4697</v>
      </c>
      <c r="L2501" t="s">
        <v>4703</v>
      </c>
      <c r="M2501" t="s">
        <v>293</v>
      </c>
      <c r="N2501" t="s">
        <v>4668</v>
      </c>
      <c r="O2501" t="s">
        <v>98</v>
      </c>
      <c r="P2501" t="s">
        <v>4804</v>
      </c>
      <c r="Q2501">
        <v>28</v>
      </c>
      <c r="S2501" s="3">
        <v>112860.16666666667</v>
      </c>
      <c r="W2501" s="3">
        <v>2604.1666666666665</v>
      </c>
      <c r="X2501" s="3">
        <v>1504.6296296296298</v>
      </c>
      <c r="Y2501" s="22">
        <v>270.83333333333331</v>
      </c>
      <c r="Z2501" s="32">
        <v>75</v>
      </c>
      <c r="AB2501" s="3">
        <v>0</v>
      </c>
      <c r="AC2501" s="3">
        <v>4460.3751415326506</v>
      </c>
      <c r="AD2501" s="3">
        <f t="shared" si="478"/>
        <v>121775.17143782896</v>
      </c>
      <c r="AE2501" s="3">
        <v>5687.5</v>
      </c>
      <c r="AG2501" s="3">
        <f t="shared" si="479"/>
        <v>127462.67143782896</v>
      </c>
      <c r="AJ2501" s="3">
        <v>18525.414448346986</v>
      </c>
      <c r="AK2501" t="s">
        <v>361</v>
      </c>
      <c r="AL2501" t="s">
        <v>362</v>
      </c>
      <c r="AM2501">
        <v>8.5000000000000006E-2</v>
      </c>
      <c r="AN2501" s="3">
        <f t="shared" si="480"/>
        <v>145988.08588617595</v>
      </c>
      <c r="AO2501" s="3">
        <v>12408.987300324956</v>
      </c>
      <c r="AP2501" s="3">
        <v>29700</v>
      </c>
      <c r="AQ2501" s="3">
        <v>2524.5</v>
      </c>
      <c r="AR2501" s="3">
        <f t="shared" si="481"/>
        <v>190621.5731865009</v>
      </c>
      <c r="AS2501" s="24">
        <f t="shared" si="477"/>
        <v>175688.08588617595</v>
      </c>
      <c r="AT2501" t="s">
        <v>771</v>
      </c>
      <c r="AU2501" t="s">
        <v>771</v>
      </c>
      <c r="AV2501" t="s">
        <v>772</v>
      </c>
      <c r="AW2501">
        <v>5184</v>
      </c>
      <c r="BE2501">
        <v>1</v>
      </c>
    </row>
    <row r="2502" spans="2:66" x14ac:dyDescent="0.2">
      <c r="C2502" t="s">
        <v>4803</v>
      </c>
      <c r="E2502" t="s">
        <v>2748</v>
      </c>
      <c r="F2502" t="s">
        <v>2749</v>
      </c>
      <c r="G2502" t="s">
        <v>2750</v>
      </c>
      <c r="J2502" t="s">
        <v>151</v>
      </c>
      <c r="L2502" t="s">
        <v>4691</v>
      </c>
      <c r="M2502" t="s">
        <v>4444</v>
      </c>
      <c r="N2502" t="s">
        <v>4668</v>
      </c>
      <c r="O2502" t="s">
        <v>98</v>
      </c>
      <c r="P2502" t="s">
        <v>4804</v>
      </c>
      <c r="Q2502">
        <v>28</v>
      </c>
      <c r="S2502" s="3">
        <v>252666</v>
      </c>
      <c r="U2502" s="3">
        <v>25266.600000000002</v>
      </c>
      <c r="W2502" s="3">
        <v>6073.7019230769229</v>
      </c>
      <c r="X2502" s="3">
        <v>3509.25</v>
      </c>
      <c r="Y2502" s="22">
        <v>631.66499999999996</v>
      </c>
      <c r="Z2502" s="32">
        <v>75</v>
      </c>
      <c r="AB2502" s="3">
        <v>23118.147055466536</v>
      </c>
      <c r="AC2502" s="3">
        <v>4460.3751415326506</v>
      </c>
      <c r="AD2502" s="3">
        <f t="shared" si="478"/>
        <v>315800.73912007606</v>
      </c>
      <c r="AE2502" s="3">
        <v>7046.666666666667</v>
      </c>
      <c r="AG2502" s="3">
        <f t="shared" si="479"/>
        <v>322847.40578674275</v>
      </c>
      <c r="AJ2502" s="3">
        <v>7875.5933865769939</v>
      </c>
      <c r="AK2502" t="s">
        <v>433</v>
      </c>
      <c r="AL2502" t="s">
        <v>434</v>
      </c>
      <c r="AM2502">
        <v>0.1</v>
      </c>
      <c r="AN2502" s="3">
        <f t="shared" si="480"/>
        <v>330722.99917331972</v>
      </c>
      <c r="AO2502" s="3">
        <v>33072.299917331977</v>
      </c>
      <c r="AP2502" s="3">
        <v>29700</v>
      </c>
      <c r="AQ2502" s="3">
        <v>2970</v>
      </c>
      <c r="AR2502" s="3">
        <f t="shared" si="481"/>
        <v>396465.29909065168</v>
      </c>
      <c r="AS2502" s="24">
        <f t="shared" si="477"/>
        <v>360422.99917331972</v>
      </c>
      <c r="AT2502" t="s">
        <v>134</v>
      </c>
      <c r="AU2502" t="s">
        <v>134</v>
      </c>
      <c r="AV2502" t="s">
        <v>135</v>
      </c>
      <c r="AW2502">
        <v>90324</v>
      </c>
      <c r="BE2502">
        <v>1</v>
      </c>
    </row>
    <row r="2503" spans="2:66" x14ac:dyDescent="0.2">
      <c r="C2503" t="s">
        <v>4803</v>
      </c>
      <c r="E2503" t="s">
        <v>2751</v>
      </c>
      <c r="F2503" t="s">
        <v>2752</v>
      </c>
      <c r="G2503" t="s">
        <v>2753</v>
      </c>
      <c r="J2503" t="s">
        <v>4702</v>
      </c>
      <c r="L2503" t="s">
        <v>4691</v>
      </c>
      <c r="M2503" t="s">
        <v>4444</v>
      </c>
      <c r="N2503" t="s">
        <v>4668</v>
      </c>
      <c r="O2503" t="s">
        <v>98</v>
      </c>
      <c r="P2503" t="s">
        <v>4804</v>
      </c>
      <c r="Q2503">
        <v>28</v>
      </c>
      <c r="S2503" s="3">
        <v>72700.5</v>
      </c>
      <c r="W2503" s="3">
        <v>1747.6081730769231</v>
      </c>
      <c r="X2503" s="3">
        <v>1009.7291666666666</v>
      </c>
      <c r="Y2503" s="22">
        <v>181.75125</v>
      </c>
      <c r="Z2503" s="32">
        <v>75</v>
      </c>
      <c r="AB2503" s="3">
        <v>0</v>
      </c>
      <c r="AC2503" s="3">
        <v>4460.3751415326506</v>
      </c>
      <c r="AD2503" s="3">
        <f t="shared" si="478"/>
        <v>80174.96373127625</v>
      </c>
      <c r="AE2503" s="3">
        <v>7046.666666666667</v>
      </c>
      <c r="AG2503" s="3">
        <f t="shared" si="479"/>
        <v>87221.630397942921</v>
      </c>
      <c r="AJ2503" s="3">
        <v>18123.592035816033</v>
      </c>
      <c r="AK2503" t="s">
        <v>538</v>
      </c>
      <c r="AL2503" t="s">
        <v>539</v>
      </c>
      <c r="AM2503">
        <v>0.1</v>
      </c>
      <c r="AN2503" s="3">
        <f t="shared" si="480"/>
        <v>105345.22243375896</v>
      </c>
      <c r="AO2503" s="3">
        <v>10534.522243375897</v>
      </c>
      <c r="AP2503" s="3">
        <v>29700</v>
      </c>
      <c r="AQ2503" s="3">
        <v>2970</v>
      </c>
      <c r="AR2503" s="3">
        <f t="shared" si="481"/>
        <v>148549.74467713485</v>
      </c>
      <c r="AS2503" s="24">
        <f t="shared" ref="AS2503:AS2566" si="482">+AN2503+AP2503</f>
        <v>135045.22243375896</v>
      </c>
      <c r="AT2503" t="s">
        <v>4805</v>
      </c>
      <c r="AU2503" t="s">
        <v>101</v>
      </c>
      <c r="AV2503" t="s">
        <v>101</v>
      </c>
      <c r="AW2503">
        <v>2041065</v>
      </c>
      <c r="BE2503">
        <v>1</v>
      </c>
    </row>
    <row r="2504" spans="2:66" x14ac:dyDescent="0.2">
      <c r="C2504" t="s">
        <v>4803</v>
      </c>
      <c r="E2504" t="s">
        <v>2754</v>
      </c>
      <c r="F2504" t="s">
        <v>2755</v>
      </c>
      <c r="G2504" t="s">
        <v>2756</v>
      </c>
      <c r="J2504" t="s">
        <v>4708</v>
      </c>
      <c r="L2504" t="s">
        <v>4703</v>
      </c>
      <c r="M2504" t="s">
        <v>293</v>
      </c>
      <c r="N2504" t="s">
        <v>4668</v>
      </c>
      <c r="O2504" t="s">
        <v>98</v>
      </c>
      <c r="P2504" t="s">
        <v>4804</v>
      </c>
      <c r="Q2504">
        <v>28</v>
      </c>
      <c r="S2504" s="3">
        <v>78637.583333333328</v>
      </c>
      <c r="W2504" s="3">
        <v>1903.0448717948721</v>
      </c>
      <c r="X2504" s="3">
        <v>1099.5370370370372</v>
      </c>
      <c r="Y2504" s="22">
        <v>197.91666666666669</v>
      </c>
      <c r="Z2504" s="32">
        <v>75</v>
      </c>
      <c r="AB2504" s="3">
        <v>0</v>
      </c>
      <c r="AC2504" s="3">
        <v>4460.3751415326506</v>
      </c>
      <c r="AD2504" s="3">
        <f t="shared" si="478"/>
        <v>86373.457050364566</v>
      </c>
      <c r="AE2504" s="3">
        <v>5687.5</v>
      </c>
      <c r="AG2504" s="3">
        <f t="shared" si="479"/>
        <v>92060.957050364566</v>
      </c>
      <c r="AJ2504" s="3">
        <v>8123.3279313761932</v>
      </c>
      <c r="AK2504" t="s">
        <v>523</v>
      </c>
      <c r="AL2504" t="s">
        <v>524</v>
      </c>
      <c r="AM2504">
        <v>8.5000000000000006E-2</v>
      </c>
      <c r="AN2504" s="3">
        <f t="shared" si="480"/>
        <v>100184.28498174076</v>
      </c>
      <c r="AO2504" s="3">
        <v>8515.6642234479641</v>
      </c>
      <c r="AP2504" s="3">
        <v>29700</v>
      </c>
      <c r="AQ2504" s="3">
        <v>2524.5</v>
      </c>
      <c r="AR2504" s="3">
        <f t="shared" si="481"/>
        <v>140924.44920518872</v>
      </c>
      <c r="AS2504" s="24">
        <f t="shared" si="482"/>
        <v>129884.28498174076</v>
      </c>
      <c r="AT2504" t="s">
        <v>134</v>
      </c>
      <c r="AU2504" t="s">
        <v>134</v>
      </c>
      <c r="AV2504" t="s">
        <v>135</v>
      </c>
      <c r="AW2504">
        <v>35802</v>
      </c>
      <c r="BE2504">
        <v>1</v>
      </c>
    </row>
    <row r="2505" spans="2:66" x14ac:dyDescent="0.2">
      <c r="C2505" t="s">
        <v>4803</v>
      </c>
      <c r="E2505" t="s">
        <v>2757</v>
      </c>
      <c r="F2505" t="s">
        <v>2758</v>
      </c>
      <c r="G2505" t="s">
        <v>2759</v>
      </c>
      <c r="J2505" t="s">
        <v>4708</v>
      </c>
      <c r="L2505" t="s">
        <v>4703</v>
      </c>
      <c r="M2505" t="s">
        <v>293</v>
      </c>
      <c r="N2505" t="s">
        <v>4668</v>
      </c>
      <c r="O2505" t="s">
        <v>98</v>
      </c>
      <c r="P2505" t="s">
        <v>4804</v>
      </c>
      <c r="Q2505">
        <v>28</v>
      </c>
      <c r="S2505" s="3">
        <v>81136.5</v>
      </c>
      <c r="W2505" s="3">
        <v>1903.0448717948721</v>
      </c>
      <c r="X2505" s="3">
        <v>1099.5370370370372</v>
      </c>
      <c r="Y2505" s="22">
        <v>197.91666666666669</v>
      </c>
      <c r="Z2505" s="32">
        <v>75</v>
      </c>
      <c r="AB2505" s="3">
        <v>0</v>
      </c>
      <c r="AC2505" s="3">
        <v>4460.3751415326506</v>
      </c>
      <c r="AD2505" s="3">
        <f t="shared" si="478"/>
        <v>88872.373717031238</v>
      </c>
      <c r="AE2505" s="3">
        <v>5687.5</v>
      </c>
      <c r="AG2505" s="3">
        <f t="shared" si="479"/>
        <v>94559.873717031238</v>
      </c>
      <c r="AJ2505" s="3">
        <v>8123.3279313761932</v>
      </c>
      <c r="AK2505" t="s">
        <v>523</v>
      </c>
      <c r="AL2505" t="s">
        <v>524</v>
      </c>
      <c r="AM2505">
        <v>8.5000000000000006E-2</v>
      </c>
      <c r="AN2505" s="3">
        <f t="shared" si="480"/>
        <v>102683.20164840743</v>
      </c>
      <c r="AO2505" s="3">
        <v>8728.0721401146311</v>
      </c>
      <c r="AP2505" s="3">
        <v>29700</v>
      </c>
      <c r="AQ2505" s="3">
        <v>2524.5</v>
      </c>
      <c r="AR2505" s="3">
        <f t="shared" si="481"/>
        <v>143635.77378852206</v>
      </c>
      <c r="AS2505" s="24">
        <f t="shared" si="482"/>
        <v>132383.20164840744</v>
      </c>
      <c r="AT2505" t="s">
        <v>134</v>
      </c>
      <c r="AU2505" t="s">
        <v>134</v>
      </c>
      <c r="AV2505" t="s">
        <v>135</v>
      </c>
      <c r="AW2505">
        <v>35802</v>
      </c>
      <c r="BE2505">
        <v>1</v>
      </c>
    </row>
    <row r="2506" spans="2:66" x14ac:dyDescent="0.2">
      <c r="C2506" t="s">
        <v>4803</v>
      </c>
      <c r="E2506" t="s">
        <v>2760</v>
      </c>
      <c r="F2506" t="s">
        <v>2761</v>
      </c>
      <c r="G2506" t="s">
        <v>2762</v>
      </c>
      <c r="J2506" t="s">
        <v>4708</v>
      </c>
      <c r="L2506" t="s">
        <v>4791</v>
      </c>
      <c r="M2506" t="s">
        <v>4579</v>
      </c>
      <c r="N2506" t="s">
        <v>4911</v>
      </c>
      <c r="O2506" t="s">
        <v>98</v>
      </c>
      <c r="P2506" t="s">
        <v>4804</v>
      </c>
      <c r="Q2506">
        <v>28</v>
      </c>
      <c r="S2506" s="3">
        <v>58717.583333333336</v>
      </c>
      <c r="W2506" s="3">
        <v>1411.4823717948718</v>
      </c>
      <c r="X2506" s="3">
        <v>815.52314814814815</v>
      </c>
      <c r="Y2506" s="22">
        <v>146.79416666666665</v>
      </c>
      <c r="Z2506" s="32">
        <v>75</v>
      </c>
      <c r="AB2506" s="3">
        <v>0</v>
      </c>
      <c r="AC2506" s="3">
        <v>4460.3751415326506</v>
      </c>
      <c r="AD2506" s="3">
        <f t="shared" si="478"/>
        <v>65626.758161475678</v>
      </c>
      <c r="AE2506" s="3">
        <v>23570.833333333332</v>
      </c>
      <c r="AG2506" s="3">
        <f t="shared" si="479"/>
        <v>89197.591494809007</v>
      </c>
      <c r="AM2506">
        <v>8.5000000000000006E-2</v>
      </c>
      <c r="AN2506" s="3">
        <f t="shared" si="480"/>
        <v>89197.591494809007</v>
      </c>
      <c r="AO2506" s="3">
        <v>7581.7952770587663</v>
      </c>
      <c r="AP2506" s="3">
        <v>0</v>
      </c>
      <c r="AQ2506" s="3">
        <v>0</v>
      </c>
      <c r="AR2506" s="3">
        <f t="shared" si="481"/>
        <v>96779.386771867779</v>
      </c>
      <c r="AS2506" s="24">
        <f t="shared" si="482"/>
        <v>89197.591494809007</v>
      </c>
      <c r="AT2506" t="s">
        <v>4937</v>
      </c>
      <c r="AU2506" t="s">
        <v>1837</v>
      </c>
      <c r="AV2506" t="s">
        <v>1838</v>
      </c>
      <c r="AW2506" t="s">
        <v>4942</v>
      </c>
      <c r="BE2506">
        <v>1</v>
      </c>
      <c r="BN2506" t="s">
        <v>5116</v>
      </c>
    </row>
    <row r="2507" spans="2:66" x14ac:dyDescent="0.2">
      <c r="C2507" t="s">
        <v>4803</v>
      </c>
      <c r="E2507" t="s">
        <v>2763</v>
      </c>
      <c r="F2507" t="s">
        <v>2764</v>
      </c>
      <c r="G2507" t="s">
        <v>2765</v>
      </c>
      <c r="J2507" t="s">
        <v>4702</v>
      </c>
      <c r="L2507" t="s">
        <v>4691</v>
      </c>
      <c r="M2507" t="s">
        <v>4444</v>
      </c>
      <c r="N2507" t="s">
        <v>4668</v>
      </c>
      <c r="O2507" t="s">
        <v>98</v>
      </c>
      <c r="P2507" t="s">
        <v>4804</v>
      </c>
      <c r="Q2507">
        <v>28</v>
      </c>
      <c r="S2507" s="3">
        <v>87855.166666666672</v>
      </c>
      <c r="W2507" s="3">
        <v>2003.2051282051279</v>
      </c>
      <c r="X2507" s="3">
        <v>1157.4074074074074</v>
      </c>
      <c r="Y2507" s="22">
        <v>208.33333333333331</v>
      </c>
      <c r="Z2507" s="32">
        <v>75</v>
      </c>
      <c r="AB2507" s="3">
        <v>0</v>
      </c>
      <c r="AC2507" s="3">
        <v>4460.3751415326506</v>
      </c>
      <c r="AD2507" s="3">
        <f t="shared" si="478"/>
        <v>95759.487677145182</v>
      </c>
      <c r="AE2507" s="3">
        <v>7046.666666666667</v>
      </c>
      <c r="AG2507" s="3">
        <f t="shared" si="479"/>
        <v>102806.15434381185</v>
      </c>
      <c r="AM2507">
        <v>0.1</v>
      </c>
      <c r="AN2507" s="3">
        <f t="shared" si="480"/>
        <v>102806.15434381185</v>
      </c>
      <c r="AO2507" s="3">
        <v>10280.615434381187</v>
      </c>
      <c r="AP2507" s="3">
        <v>29700</v>
      </c>
      <c r="AQ2507" s="3">
        <v>2970</v>
      </c>
      <c r="AR2507" s="3">
        <f t="shared" si="481"/>
        <v>145756.76977819303</v>
      </c>
      <c r="AS2507" s="24">
        <f t="shared" si="482"/>
        <v>132506.15434381185</v>
      </c>
      <c r="AT2507" t="s">
        <v>134</v>
      </c>
      <c r="AU2507" t="s">
        <v>134</v>
      </c>
      <c r="AV2507" t="s">
        <v>135</v>
      </c>
      <c r="AW2507">
        <v>37208</v>
      </c>
      <c r="BE2507">
        <v>1</v>
      </c>
    </row>
    <row r="2508" spans="2:66" x14ac:dyDescent="0.2">
      <c r="C2508" t="s">
        <v>4803</v>
      </c>
      <c r="E2508" t="s">
        <v>2766</v>
      </c>
      <c r="F2508" t="s">
        <v>2767</v>
      </c>
      <c r="G2508" t="s">
        <v>2768</v>
      </c>
      <c r="J2508" t="s">
        <v>4697</v>
      </c>
      <c r="L2508" t="s">
        <v>4691</v>
      </c>
      <c r="M2508" t="s">
        <v>4444</v>
      </c>
      <c r="N2508" t="s">
        <v>4668</v>
      </c>
      <c r="O2508" t="s">
        <v>98</v>
      </c>
      <c r="P2508" t="s">
        <v>4804</v>
      </c>
      <c r="Q2508">
        <v>28</v>
      </c>
      <c r="S2508" s="3">
        <v>145556.83333333334</v>
      </c>
      <c r="W2508" s="3">
        <v>3498.9623397435898</v>
      </c>
      <c r="X2508" s="3">
        <v>2021.6226851851854</v>
      </c>
      <c r="Y2508" s="22">
        <v>363.89208333333335</v>
      </c>
      <c r="Z2508" s="32">
        <v>75</v>
      </c>
      <c r="AB2508" s="3">
        <v>0</v>
      </c>
      <c r="AC2508" s="3">
        <v>4460.3751415326506</v>
      </c>
      <c r="AD2508" s="3">
        <f t="shared" si="478"/>
        <v>155976.68558312813</v>
      </c>
      <c r="AE2508" s="3">
        <v>7046.666666666667</v>
      </c>
      <c r="AG2508" s="3">
        <f t="shared" si="479"/>
        <v>163023.35224979479</v>
      </c>
      <c r="AM2508">
        <v>0.1</v>
      </c>
      <c r="AN2508" s="3">
        <f t="shared" si="480"/>
        <v>163023.35224979479</v>
      </c>
      <c r="AO2508" s="3">
        <v>16302.335224979479</v>
      </c>
      <c r="AP2508" s="3">
        <v>29700</v>
      </c>
      <c r="AQ2508" s="3">
        <v>2970</v>
      </c>
      <c r="AR2508" s="3">
        <f t="shared" si="481"/>
        <v>211995.68747477425</v>
      </c>
      <c r="AS2508" s="24">
        <f t="shared" si="482"/>
        <v>192723.35224979479</v>
      </c>
      <c r="AT2508" t="s">
        <v>134</v>
      </c>
      <c r="AU2508" t="s">
        <v>134</v>
      </c>
      <c r="AV2508" t="s">
        <v>135</v>
      </c>
      <c r="AW2508">
        <v>90324</v>
      </c>
      <c r="BE2508">
        <v>1</v>
      </c>
    </row>
    <row r="2509" spans="2:66" x14ac:dyDescent="0.2">
      <c r="C2509" t="s">
        <v>4803</v>
      </c>
      <c r="E2509" t="s">
        <v>2769</v>
      </c>
      <c r="F2509" t="s">
        <v>2770</v>
      </c>
      <c r="G2509" t="s">
        <v>2771</v>
      </c>
      <c r="J2509" t="s">
        <v>4778</v>
      </c>
      <c r="L2509" t="s">
        <v>4667</v>
      </c>
      <c r="M2509" t="s">
        <v>3984</v>
      </c>
      <c r="N2509" t="s">
        <v>4668</v>
      </c>
      <c r="O2509" t="s">
        <v>98</v>
      </c>
      <c r="P2509" t="s">
        <v>4804</v>
      </c>
      <c r="Q2509">
        <v>28</v>
      </c>
      <c r="S2509" s="3">
        <v>44166.666666666664</v>
      </c>
      <c r="W2509" s="3">
        <v>1061.698717948718</v>
      </c>
      <c r="X2509" s="3">
        <v>613.42592592592587</v>
      </c>
      <c r="Y2509" s="22">
        <v>110.41666666666666</v>
      </c>
      <c r="Z2509" s="32">
        <v>75</v>
      </c>
      <c r="AB2509" s="3">
        <v>0</v>
      </c>
      <c r="AC2509" s="3">
        <v>4460.3751415326506</v>
      </c>
      <c r="AD2509" s="3">
        <f t="shared" si="478"/>
        <v>50487.583118740622</v>
      </c>
      <c r="AE2509" s="3">
        <v>4154.166666666667</v>
      </c>
      <c r="AG2509" s="3">
        <f t="shared" si="479"/>
        <v>54641.749785407286</v>
      </c>
      <c r="AJ2509" s="3">
        <v>4671.4236268028844</v>
      </c>
      <c r="AK2509" t="s">
        <v>166</v>
      </c>
      <c r="AL2509" t="s">
        <v>165</v>
      </c>
      <c r="AM2509">
        <v>0.05</v>
      </c>
      <c r="AN2509" s="3">
        <f t="shared" si="480"/>
        <v>59313.17341221017</v>
      </c>
      <c r="AO2509" s="3">
        <v>2965.6586706105086</v>
      </c>
      <c r="AP2509" s="3">
        <v>29700</v>
      </c>
      <c r="AQ2509" s="3">
        <v>1485</v>
      </c>
      <c r="AR2509" s="3">
        <f t="shared" si="481"/>
        <v>93463.832082820678</v>
      </c>
      <c r="AS2509" s="24">
        <f t="shared" si="482"/>
        <v>89013.173412210162</v>
      </c>
      <c r="AT2509" t="s">
        <v>225</v>
      </c>
      <c r="AU2509" t="s">
        <v>225</v>
      </c>
      <c r="AV2509" t="s">
        <v>156</v>
      </c>
      <c r="AW2509" t="s">
        <v>4825</v>
      </c>
      <c r="BE2509">
        <v>1</v>
      </c>
    </row>
    <row r="2510" spans="2:66" x14ac:dyDescent="0.2">
      <c r="C2510" t="s">
        <v>4803</v>
      </c>
      <c r="E2510" t="s">
        <v>2772</v>
      </c>
      <c r="F2510" t="s">
        <v>2773</v>
      </c>
      <c r="G2510" t="s">
        <v>4943</v>
      </c>
      <c r="J2510" t="s">
        <v>4708</v>
      </c>
      <c r="L2510" t="s">
        <v>4667</v>
      </c>
      <c r="M2510" t="s">
        <v>3984</v>
      </c>
      <c r="N2510" t="s">
        <v>4668</v>
      </c>
      <c r="O2510" t="s">
        <v>98</v>
      </c>
      <c r="P2510" t="s">
        <v>4804</v>
      </c>
      <c r="Q2510">
        <v>28</v>
      </c>
      <c r="S2510" s="3">
        <v>53761.583333333336</v>
      </c>
      <c r="W2510" s="3">
        <v>1292.3477564102566</v>
      </c>
      <c r="X2510" s="3">
        <v>746.68981481481489</v>
      </c>
      <c r="Y2510" s="22">
        <v>134.40416666666667</v>
      </c>
      <c r="Z2510" s="32">
        <v>75</v>
      </c>
      <c r="AB2510" s="3">
        <v>0</v>
      </c>
      <c r="AC2510" s="3">
        <v>4460.3751415326506</v>
      </c>
      <c r="AD2510" s="3">
        <f t="shared" si="478"/>
        <v>60470.400212757726</v>
      </c>
      <c r="AE2510" s="3">
        <v>4154.166666666667</v>
      </c>
      <c r="AG2510" s="3">
        <f t="shared" si="479"/>
        <v>64624.56687942439</v>
      </c>
      <c r="AJ2510" s="3">
        <v>4671.4236268028844</v>
      </c>
      <c r="AK2510" t="s">
        <v>166</v>
      </c>
      <c r="AL2510" t="s">
        <v>165</v>
      </c>
      <c r="AM2510">
        <v>0.05</v>
      </c>
      <c r="AN2510" s="3">
        <f t="shared" si="480"/>
        <v>69295.990506227274</v>
      </c>
      <c r="AO2510" s="3">
        <v>3464.7995253113641</v>
      </c>
      <c r="AP2510" s="3">
        <v>29700</v>
      </c>
      <c r="AQ2510" s="3">
        <v>1485</v>
      </c>
      <c r="AR2510" s="3">
        <f t="shared" si="481"/>
        <v>103945.79003153864</v>
      </c>
      <c r="AS2510" s="24">
        <f t="shared" si="482"/>
        <v>98995.990506227274</v>
      </c>
      <c r="AT2510" t="s">
        <v>225</v>
      </c>
      <c r="AU2510" t="s">
        <v>225</v>
      </c>
      <c r="AV2510" t="s">
        <v>156</v>
      </c>
      <c r="AW2510" t="s">
        <v>4915</v>
      </c>
      <c r="BE2510">
        <v>1</v>
      </c>
    </row>
    <row r="2511" spans="2:66" x14ac:dyDescent="0.2">
      <c r="C2511" t="s">
        <v>4803</v>
      </c>
      <c r="E2511" t="s">
        <v>2775</v>
      </c>
      <c r="F2511" t="s">
        <v>2776</v>
      </c>
      <c r="G2511" t="s">
        <v>2777</v>
      </c>
      <c r="J2511" t="s">
        <v>4708</v>
      </c>
      <c r="L2511" t="s">
        <v>4703</v>
      </c>
      <c r="M2511" t="s">
        <v>293</v>
      </c>
      <c r="N2511" t="s">
        <v>4668</v>
      </c>
      <c r="O2511" t="s">
        <v>98</v>
      </c>
      <c r="P2511" t="s">
        <v>4804</v>
      </c>
      <c r="Q2511">
        <v>28</v>
      </c>
      <c r="S2511" s="3">
        <v>81112.25</v>
      </c>
      <c r="W2511" s="3">
        <v>1903.0448717948721</v>
      </c>
      <c r="X2511" s="3">
        <v>1099.5370370370372</v>
      </c>
      <c r="Y2511" s="22">
        <v>197.91666666666669</v>
      </c>
      <c r="Z2511" s="32">
        <v>75</v>
      </c>
      <c r="AB2511" s="3">
        <v>0</v>
      </c>
      <c r="AC2511" s="3">
        <v>4460.3751415326506</v>
      </c>
      <c r="AD2511" s="3">
        <f t="shared" si="478"/>
        <v>88848.123717031238</v>
      </c>
      <c r="AE2511" s="3">
        <v>5687.5</v>
      </c>
      <c r="AG2511" s="3">
        <f t="shared" si="479"/>
        <v>94535.623717031238</v>
      </c>
      <c r="AJ2511" s="3">
        <v>8123.3279313761932</v>
      </c>
      <c r="AK2511" t="s">
        <v>523</v>
      </c>
      <c r="AL2511" t="s">
        <v>524</v>
      </c>
      <c r="AM2511">
        <v>8.5000000000000006E-2</v>
      </c>
      <c r="AN2511" s="3">
        <f t="shared" si="480"/>
        <v>102658.95164840743</v>
      </c>
      <c r="AO2511" s="3">
        <v>8726.0108901146323</v>
      </c>
      <c r="AP2511" s="3">
        <v>29700</v>
      </c>
      <c r="AQ2511" s="3">
        <v>2524.5</v>
      </c>
      <c r="AR2511" s="3">
        <f t="shared" si="481"/>
        <v>143609.46253852206</v>
      </c>
      <c r="AS2511" s="24">
        <f t="shared" si="482"/>
        <v>132358.95164840744</v>
      </c>
      <c r="AT2511" t="s">
        <v>134</v>
      </c>
      <c r="AU2511" t="s">
        <v>134</v>
      </c>
      <c r="AV2511" t="s">
        <v>135</v>
      </c>
      <c r="AW2511">
        <v>35802</v>
      </c>
      <c r="BE2511">
        <v>1</v>
      </c>
    </row>
    <row r="2512" spans="2:66" x14ac:dyDescent="0.2">
      <c r="C2512" t="s">
        <v>4803</v>
      </c>
      <c r="E2512" t="s">
        <v>2778</v>
      </c>
      <c r="F2512" t="s">
        <v>2779</v>
      </c>
      <c r="G2512" t="s">
        <v>2780</v>
      </c>
      <c r="J2512" t="s">
        <v>4708</v>
      </c>
      <c r="L2512" t="s">
        <v>4703</v>
      </c>
      <c r="M2512" t="s">
        <v>293</v>
      </c>
      <c r="N2512" t="s">
        <v>4668</v>
      </c>
      <c r="O2512" t="s">
        <v>98</v>
      </c>
      <c r="P2512" t="s">
        <v>4804</v>
      </c>
      <c r="Q2512">
        <v>28</v>
      </c>
      <c r="S2512" s="3">
        <v>85061.833333333328</v>
      </c>
      <c r="W2512" s="3">
        <v>2003.2051282051279</v>
      </c>
      <c r="X2512" s="3">
        <v>1157.4074074074074</v>
      </c>
      <c r="Y2512" s="22">
        <v>208.33333333333331</v>
      </c>
      <c r="Z2512" s="32">
        <v>75</v>
      </c>
      <c r="AB2512" s="3">
        <v>0</v>
      </c>
      <c r="AC2512" s="3">
        <v>4460.3751415326506</v>
      </c>
      <c r="AD2512" s="3">
        <f t="shared" si="478"/>
        <v>92966.154343811839</v>
      </c>
      <c r="AE2512" s="3">
        <v>5687.5</v>
      </c>
      <c r="AG2512" s="3">
        <f t="shared" si="479"/>
        <v>98653.654343811839</v>
      </c>
      <c r="AJ2512" s="3">
        <v>8123.3279313761932</v>
      </c>
      <c r="AK2512" t="s">
        <v>523</v>
      </c>
      <c r="AL2512" t="s">
        <v>524</v>
      </c>
      <c r="AM2512">
        <v>8.5000000000000006E-2</v>
      </c>
      <c r="AN2512" s="3">
        <f t="shared" si="480"/>
        <v>106776.98227518803</v>
      </c>
      <c r="AO2512" s="3">
        <v>9076.0434933909837</v>
      </c>
      <c r="AP2512" s="3">
        <v>29700</v>
      </c>
      <c r="AQ2512" s="3">
        <v>2524.5</v>
      </c>
      <c r="AR2512" s="3">
        <f t="shared" si="481"/>
        <v>148077.52576857901</v>
      </c>
      <c r="AS2512" s="24">
        <f t="shared" si="482"/>
        <v>136476.98227518803</v>
      </c>
      <c r="AT2512" t="s">
        <v>134</v>
      </c>
      <c r="AU2512" t="s">
        <v>134</v>
      </c>
      <c r="AV2512" t="s">
        <v>135</v>
      </c>
      <c r="AW2512">
        <v>35802</v>
      </c>
      <c r="BE2512">
        <v>1</v>
      </c>
    </row>
    <row r="2513" spans="3:66" x14ac:dyDescent="0.2">
      <c r="C2513" t="s">
        <v>4803</v>
      </c>
      <c r="E2513" t="s">
        <v>2781</v>
      </c>
      <c r="F2513" t="s">
        <v>2782</v>
      </c>
      <c r="G2513" t="s">
        <v>2783</v>
      </c>
      <c r="J2513" t="s">
        <v>4708</v>
      </c>
      <c r="L2513" t="s">
        <v>4703</v>
      </c>
      <c r="M2513" t="s">
        <v>293</v>
      </c>
      <c r="N2513" t="s">
        <v>4668</v>
      </c>
      <c r="O2513" t="s">
        <v>98</v>
      </c>
      <c r="P2513" t="s">
        <v>4804</v>
      </c>
      <c r="Q2513">
        <v>28</v>
      </c>
      <c r="S2513" s="3">
        <v>88118.75</v>
      </c>
      <c r="W2513" s="3">
        <v>2103.3653846153843</v>
      </c>
      <c r="X2513" s="3">
        <v>1215.2777777777778</v>
      </c>
      <c r="Y2513" s="22">
        <v>218.75</v>
      </c>
      <c r="Z2513" s="32">
        <v>75</v>
      </c>
      <c r="AB2513" s="3">
        <v>0</v>
      </c>
      <c r="AC2513" s="3">
        <v>4460.3751415326506</v>
      </c>
      <c r="AD2513" s="3">
        <f t="shared" si="478"/>
        <v>96191.518303925826</v>
      </c>
      <c r="AE2513" s="3">
        <v>5687.5</v>
      </c>
      <c r="AG2513" s="3">
        <f t="shared" si="479"/>
        <v>101879.01830392583</v>
      </c>
      <c r="AJ2513" s="3">
        <v>8123.3279313761932</v>
      </c>
      <c r="AK2513" t="s">
        <v>523</v>
      </c>
      <c r="AL2513" t="s">
        <v>524</v>
      </c>
      <c r="AM2513">
        <v>8.5000000000000006E-2</v>
      </c>
      <c r="AN2513" s="3">
        <f t="shared" si="480"/>
        <v>110002.34623530201</v>
      </c>
      <c r="AO2513" s="3">
        <v>9350.1994300006718</v>
      </c>
      <c r="AP2513" s="3">
        <v>29700</v>
      </c>
      <c r="AQ2513" s="3">
        <v>2524.5</v>
      </c>
      <c r="AR2513" s="3">
        <f t="shared" si="481"/>
        <v>151577.04566530269</v>
      </c>
      <c r="AS2513" s="24">
        <f t="shared" si="482"/>
        <v>139702.34623530201</v>
      </c>
      <c r="AT2513" t="s">
        <v>134</v>
      </c>
      <c r="AU2513" t="s">
        <v>134</v>
      </c>
      <c r="AV2513" t="s">
        <v>135</v>
      </c>
      <c r="AW2513">
        <v>35802</v>
      </c>
      <c r="BE2513">
        <v>1</v>
      </c>
    </row>
    <row r="2514" spans="3:66" x14ac:dyDescent="0.2">
      <c r="C2514" t="s">
        <v>4803</v>
      </c>
      <c r="E2514" t="s">
        <v>2784</v>
      </c>
      <c r="F2514" t="s">
        <v>2785</v>
      </c>
      <c r="G2514" t="s">
        <v>2786</v>
      </c>
      <c r="J2514" t="s">
        <v>4708</v>
      </c>
      <c r="L2514" t="s">
        <v>4703</v>
      </c>
      <c r="M2514" t="s">
        <v>293</v>
      </c>
      <c r="N2514" t="s">
        <v>4668</v>
      </c>
      <c r="O2514" t="s">
        <v>98</v>
      </c>
      <c r="P2514" t="s">
        <v>4804</v>
      </c>
      <c r="Q2514">
        <v>28</v>
      </c>
      <c r="S2514" s="3">
        <v>81281.333333333328</v>
      </c>
      <c r="W2514" s="3">
        <v>1903.0448717948721</v>
      </c>
      <c r="X2514" s="3">
        <v>1099.5370370370372</v>
      </c>
      <c r="Y2514" s="22">
        <v>197.91666666666669</v>
      </c>
      <c r="Z2514" s="32">
        <v>75</v>
      </c>
      <c r="AB2514" s="3">
        <v>6251.3043220977052</v>
      </c>
      <c r="AC2514" s="3">
        <v>4460.3751415326506</v>
      </c>
      <c r="AD2514" s="3">
        <f t="shared" si="478"/>
        <v>95268.511372462264</v>
      </c>
      <c r="AE2514" s="3">
        <v>5687.5</v>
      </c>
      <c r="AG2514" s="3">
        <f t="shared" si="479"/>
        <v>100956.01137246226</v>
      </c>
      <c r="AJ2514" s="3">
        <v>4292.2455565959208</v>
      </c>
      <c r="AK2514" t="s">
        <v>289</v>
      </c>
      <c r="AL2514" t="s">
        <v>290</v>
      </c>
      <c r="AM2514">
        <v>8.5000000000000006E-2</v>
      </c>
      <c r="AN2514" s="3">
        <f t="shared" si="480"/>
        <v>105248.25692905819</v>
      </c>
      <c r="AO2514" s="3">
        <v>8946.1018389699475</v>
      </c>
      <c r="AP2514" s="3">
        <v>29700</v>
      </c>
      <c r="AQ2514" s="3">
        <v>2524.5</v>
      </c>
      <c r="AR2514" s="3">
        <f t="shared" si="481"/>
        <v>146418.85876802815</v>
      </c>
      <c r="AS2514" s="24">
        <f t="shared" si="482"/>
        <v>134948.25692905817</v>
      </c>
      <c r="AT2514" t="s">
        <v>2250</v>
      </c>
      <c r="AU2514" t="s">
        <v>2250</v>
      </c>
      <c r="AV2514" t="s">
        <v>2251</v>
      </c>
      <c r="AW2514" t="s">
        <v>4932</v>
      </c>
      <c r="BE2514">
        <v>1</v>
      </c>
    </row>
    <row r="2515" spans="3:66" x14ac:dyDescent="0.2">
      <c r="C2515" t="s">
        <v>4803</v>
      </c>
      <c r="E2515" t="s">
        <v>2787</v>
      </c>
      <c r="F2515" t="s">
        <v>2788</v>
      </c>
      <c r="G2515" t="s">
        <v>2789</v>
      </c>
      <c r="J2515" t="s">
        <v>4708</v>
      </c>
      <c r="L2515" t="s">
        <v>4703</v>
      </c>
      <c r="M2515" t="s">
        <v>293</v>
      </c>
      <c r="N2515" t="s">
        <v>4668</v>
      </c>
      <c r="O2515" t="s">
        <v>98</v>
      </c>
      <c r="P2515" t="s">
        <v>4804</v>
      </c>
      <c r="Q2515">
        <v>28</v>
      </c>
      <c r="S2515" s="3">
        <v>81027.75</v>
      </c>
      <c r="W2515" s="3">
        <v>1903.0448717948721</v>
      </c>
      <c r="X2515" s="3">
        <v>1099.5370370370372</v>
      </c>
      <c r="Y2515" s="22">
        <v>197.91666666666669</v>
      </c>
      <c r="Z2515" s="32">
        <v>75</v>
      </c>
      <c r="AB2515" s="3">
        <v>7788.0064661728538</v>
      </c>
      <c r="AC2515" s="3">
        <v>4460.3751415326506</v>
      </c>
      <c r="AD2515" s="3">
        <f t="shared" si="478"/>
        <v>96551.630183204092</v>
      </c>
      <c r="AE2515" s="3">
        <v>5687.5</v>
      </c>
      <c r="AG2515" s="3">
        <f t="shared" si="479"/>
        <v>102239.13018320409</v>
      </c>
      <c r="AJ2515" s="3">
        <v>4292.2455565959208</v>
      </c>
      <c r="AK2515" t="s">
        <v>289</v>
      </c>
      <c r="AL2515" t="s">
        <v>290</v>
      </c>
      <c r="AM2515">
        <v>8.5000000000000006E-2</v>
      </c>
      <c r="AN2515" s="3">
        <f t="shared" si="480"/>
        <v>106531.37573980002</v>
      </c>
      <c r="AO2515" s="3">
        <v>9055.1669378830029</v>
      </c>
      <c r="AP2515" s="3">
        <v>29700</v>
      </c>
      <c r="AQ2515" s="3">
        <v>2524.5</v>
      </c>
      <c r="AR2515" s="3">
        <f t="shared" si="481"/>
        <v>147811.042677683</v>
      </c>
      <c r="AS2515" s="24">
        <f t="shared" si="482"/>
        <v>136231.37573980002</v>
      </c>
      <c r="AT2515" t="s">
        <v>2250</v>
      </c>
      <c r="AU2515" t="s">
        <v>2250</v>
      </c>
      <c r="AV2515" t="s">
        <v>2251</v>
      </c>
      <c r="AW2515" t="s">
        <v>4932</v>
      </c>
      <c r="BE2515">
        <v>1</v>
      </c>
    </row>
    <row r="2516" spans="3:66" x14ac:dyDescent="0.2">
      <c r="C2516" t="s">
        <v>4803</v>
      </c>
      <c r="E2516" t="s">
        <v>2790</v>
      </c>
      <c r="F2516" t="s">
        <v>2791</v>
      </c>
      <c r="G2516" t="s">
        <v>2792</v>
      </c>
      <c r="J2516" t="s">
        <v>4678</v>
      </c>
      <c r="L2516" t="s">
        <v>4703</v>
      </c>
      <c r="M2516" t="s">
        <v>4849</v>
      </c>
      <c r="N2516" t="s">
        <v>4911</v>
      </c>
      <c r="O2516" t="s">
        <v>98</v>
      </c>
      <c r="P2516" t="s">
        <v>4804</v>
      </c>
      <c r="Q2516">
        <v>28</v>
      </c>
      <c r="S2516" s="3">
        <v>82611.083333333328</v>
      </c>
      <c r="W2516" s="3">
        <v>1985.8453525641025</v>
      </c>
      <c r="X2516" s="3">
        <v>1147.3773148148148</v>
      </c>
      <c r="Y2516" s="22">
        <v>206.52791666666667</v>
      </c>
      <c r="Z2516" s="32">
        <v>75</v>
      </c>
      <c r="AB2516" s="3">
        <v>0</v>
      </c>
      <c r="AC2516" s="3">
        <v>5460.3751415326506</v>
      </c>
      <c r="AD2516" s="3">
        <f t="shared" si="478"/>
        <v>91486.209058911583</v>
      </c>
      <c r="AE2516" s="3">
        <v>5687.5</v>
      </c>
      <c r="AG2516" s="3">
        <f t="shared" si="479"/>
        <v>97173.709058911583</v>
      </c>
      <c r="AJ2516" s="3">
        <v>28163.84865133233</v>
      </c>
      <c r="AK2516" t="s">
        <v>529</v>
      </c>
      <c r="AL2516" t="s">
        <v>530</v>
      </c>
      <c r="AM2516">
        <v>8.5000000000000006E-2</v>
      </c>
      <c r="AN2516" s="3">
        <f t="shared" si="480"/>
        <v>125337.55771024391</v>
      </c>
      <c r="AO2516" s="3">
        <v>10653.692405370733</v>
      </c>
      <c r="AP2516" s="3">
        <v>0</v>
      </c>
      <c r="AQ2516" s="3">
        <v>0</v>
      </c>
      <c r="AR2516" s="3">
        <f t="shared" si="481"/>
        <v>135991.25011561465</v>
      </c>
      <c r="AS2516" s="24">
        <f t="shared" si="482"/>
        <v>125337.55771024391</v>
      </c>
      <c r="AT2516" t="s">
        <v>188</v>
      </c>
      <c r="AU2516" t="s">
        <v>1837</v>
      </c>
      <c r="AV2516" t="s">
        <v>1838</v>
      </c>
      <c r="AW2516">
        <v>6390</v>
      </c>
      <c r="BE2516">
        <v>1</v>
      </c>
      <c r="BN2516" t="s">
        <v>5125</v>
      </c>
    </row>
    <row r="2517" spans="3:66" x14ac:dyDescent="0.2">
      <c r="C2517" t="s">
        <v>4803</v>
      </c>
      <c r="E2517" t="s">
        <v>2793</v>
      </c>
      <c r="F2517" t="s">
        <v>2794</v>
      </c>
      <c r="G2517" t="s">
        <v>2795</v>
      </c>
      <c r="J2517" t="s">
        <v>4697</v>
      </c>
      <c r="L2517" t="s">
        <v>4691</v>
      </c>
      <c r="M2517" t="s">
        <v>4444</v>
      </c>
      <c r="N2517" t="s">
        <v>4668</v>
      </c>
      <c r="O2517" t="s">
        <v>98</v>
      </c>
      <c r="P2517" t="s">
        <v>4804</v>
      </c>
      <c r="Q2517">
        <v>28</v>
      </c>
      <c r="S2517" s="3">
        <v>160727.5</v>
      </c>
      <c r="W2517" s="3">
        <v>3863.6418269230776</v>
      </c>
      <c r="X2517" s="3">
        <v>2232.3263888888891</v>
      </c>
      <c r="Y2517" s="22">
        <v>401.81875000000002</v>
      </c>
      <c r="Z2517" s="32">
        <v>75</v>
      </c>
      <c r="AB2517" s="3">
        <v>0</v>
      </c>
      <c r="AC2517" s="3">
        <v>4460.3751415326506</v>
      </c>
      <c r="AD2517" s="3">
        <f t="shared" si="478"/>
        <v>171760.6621073446</v>
      </c>
      <c r="AE2517" s="3">
        <v>7046.666666666667</v>
      </c>
      <c r="AG2517" s="3">
        <f t="shared" si="479"/>
        <v>178807.32877401126</v>
      </c>
      <c r="AM2517">
        <v>0.1</v>
      </c>
      <c r="AN2517" s="3">
        <f t="shared" si="480"/>
        <v>178807.32877401126</v>
      </c>
      <c r="AO2517" s="3">
        <v>17880.732877401126</v>
      </c>
      <c r="AP2517" s="3">
        <v>29700</v>
      </c>
      <c r="AQ2517" s="3">
        <v>2970</v>
      </c>
      <c r="AR2517" s="3">
        <f t="shared" si="481"/>
        <v>229358.0616514124</v>
      </c>
      <c r="AS2517" s="24">
        <f t="shared" si="482"/>
        <v>208507.32877401126</v>
      </c>
      <c r="AT2517" t="s">
        <v>4805</v>
      </c>
      <c r="AU2517" t="s">
        <v>1620</v>
      </c>
      <c r="AV2517" t="s">
        <v>1620</v>
      </c>
      <c r="AW2517">
        <v>2061149</v>
      </c>
      <c r="BE2517">
        <v>1</v>
      </c>
    </row>
    <row r="2518" spans="3:66" x14ac:dyDescent="0.2">
      <c r="C2518" t="s">
        <v>4803</v>
      </c>
      <c r="E2518" t="s">
        <v>2796</v>
      </c>
      <c r="F2518" t="s">
        <v>2797</v>
      </c>
      <c r="G2518" t="s">
        <v>2798</v>
      </c>
      <c r="J2518" t="s">
        <v>4702</v>
      </c>
      <c r="L2518" t="s">
        <v>4703</v>
      </c>
      <c r="M2518" t="s">
        <v>293</v>
      </c>
      <c r="N2518" t="s">
        <v>4668</v>
      </c>
      <c r="O2518" t="s">
        <v>98</v>
      </c>
      <c r="P2518" t="s">
        <v>4804</v>
      </c>
      <c r="Q2518">
        <v>28</v>
      </c>
      <c r="S2518" s="3">
        <v>130689.75</v>
      </c>
      <c r="W2518" s="3">
        <v>3104.9679487179487</v>
      </c>
      <c r="X2518" s="3">
        <v>1793.9814814814815</v>
      </c>
      <c r="Y2518" s="22">
        <v>322.91666666666669</v>
      </c>
      <c r="Z2518" s="32">
        <v>75</v>
      </c>
      <c r="AB2518" s="3">
        <v>12082.57672481487</v>
      </c>
      <c r="AC2518" s="3">
        <v>4460.3751415326506</v>
      </c>
      <c r="AD2518" s="3">
        <f t="shared" si="478"/>
        <v>152529.5679632136</v>
      </c>
      <c r="AE2518" s="3">
        <v>5687.5</v>
      </c>
      <c r="AG2518" s="3">
        <f t="shared" si="479"/>
        <v>158217.0679632136</v>
      </c>
      <c r="AJ2518" s="3">
        <v>4292.2455565959208</v>
      </c>
      <c r="AK2518" t="s">
        <v>289</v>
      </c>
      <c r="AL2518" t="s">
        <v>290</v>
      </c>
      <c r="AM2518">
        <v>8.5000000000000006E-2</v>
      </c>
      <c r="AN2518" s="3">
        <f t="shared" si="480"/>
        <v>162509.31351980951</v>
      </c>
      <c r="AO2518" s="3">
        <v>13813.29164918381</v>
      </c>
      <c r="AP2518" s="3">
        <v>29700</v>
      </c>
      <c r="AQ2518" s="3">
        <v>2524.5</v>
      </c>
      <c r="AR2518" s="3">
        <f t="shared" si="481"/>
        <v>208547.10516899332</v>
      </c>
      <c r="AS2518" s="24">
        <f t="shared" si="482"/>
        <v>192209.31351980951</v>
      </c>
      <c r="AT2518" t="s">
        <v>2250</v>
      </c>
      <c r="AU2518" t="s">
        <v>2250</v>
      </c>
      <c r="AV2518" t="s">
        <v>2251</v>
      </c>
      <c r="AW2518" t="s">
        <v>4932</v>
      </c>
      <c r="BE2518">
        <v>1</v>
      </c>
    </row>
    <row r="2519" spans="3:66" x14ac:dyDescent="0.2">
      <c r="C2519" t="s">
        <v>4803</v>
      </c>
      <c r="E2519" t="s">
        <v>2799</v>
      </c>
      <c r="F2519" t="s">
        <v>2800</v>
      </c>
      <c r="G2519" t="s">
        <v>2801</v>
      </c>
      <c r="J2519" t="s">
        <v>151</v>
      </c>
      <c r="L2519" t="s">
        <v>4691</v>
      </c>
      <c r="M2519" t="s">
        <v>4444</v>
      </c>
      <c r="N2519" t="s">
        <v>4668</v>
      </c>
      <c r="O2519" t="s">
        <v>98</v>
      </c>
      <c r="P2519" t="s">
        <v>4804</v>
      </c>
      <c r="Q2519">
        <v>28</v>
      </c>
      <c r="S2519" s="3">
        <v>291666.66666666669</v>
      </c>
      <c r="W2519" s="3">
        <v>7011.2179487179492</v>
      </c>
      <c r="X2519" s="3">
        <v>4050.9259259259265</v>
      </c>
      <c r="Y2519" s="22">
        <v>729.16666666666674</v>
      </c>
      <c r="Z2519" s="32">
        <v>75</v>
      </c>
      <c r="AB2519" s="3">
        <v>0</v>
      </c>
      <c r="AC2519" s="3">
        <v>4460.3751415326506</v>
      </c>
      <c r="AD2519" s="3">
        <f t="shared" si="478"/>
        <v>307993.35234950983</v>
      </c>
      <c r="AE2519" s="3">
        <v>7046.666666666667</v>
      </c>
      <c r="AG2519" s="3">
        <f t="shared" si="479"/>
        <v>315040.01901617652</v>
      </c>
      <c r="AJ2519" s="3">
        <v>7875.5933865769939</v>
      </c>
      <c r="AK2519" t="s">
        <v>433</v>
      </c>
      <c r="AL2519" t="s">
        <v>434</v>
      </c>
      <c r="AM2519">
        <v>0.1</v>
      </c>
      <c r="AN2519" s="3">
        <f t="shared" si="480"/>
        <v>322915.6124027535</v>
      </c>
      <c r="AO2519" s="3">
        <v>32291.56124027535</v>
      </c>
      <c r="AP2519" s="3">
        <v>29700</v>
      </c>
      <c r="AQ2519" s="3">
        <v>2970</v>
      </c>
      <c r="AR2519" s="3">
        <f t="shared" si="481"/>
        <v>387877.17364302883</v>
      </c>
      <c r="AS2519" s="24">
        <f t="shared" si="482"/>
        <v>352615.6124027535</v>
      </c>
      <c r="AT2519" t="s">
        <v>2802</v>
      </c>
      <c r="AU2519" t="s">
        <v>2802</v>
      </c>
      <c r="AV2519" t="s">
        <v>2802</v>
      </c>
      <c r="AW2519">
        <v>80153020</v>
      </c>
      <c r="BE2519">
        <v>1</v>
      </c>
    </row>
    <row r="2520" spans="3:66" x14ac:dyDescent="0.2">
      <c r="C2520" t="s">
        <v>4803</v>
      </c>
      <c r="E2520" t="s">
        <v>2803</v>
      </c>
      <c r="F2520" t="s">
        <v>2804</v>
      </c>
      <c r="G2520" t="s">
        <v>2805</v>
      </c>
      <c r="J2520" t="s">
        <v>4678</v>
      </c>
      <c r="L2520" t="s">
        <v>4691</v>
      </c>
      <c r="M2520" t="s">
        <v>4444</v>
      </c>
      <c r="N2520" t="s">
        <v>4668</v>
      </c>
      <c r="O2520" t="s">
        <v>98</v>
      </c>
      <c r="P2520" t="s">
        <v>4804</v>
      </c>
      <c r="Q2520">
        <v>28</v>
      </c>
      <c r="S2520" s="3">
        <v>182908.41666666666</v>
      </c>
      <c r="W2520" s="3">
        <v>4396.8389423076924</v>
      </c>
      <c r="X2520" s="3">
        <v>2540.3958333333335</v>
      </c>
      <c r="Y2520" s="22">
        <v>457.27125000000001</v>
      </c>
      <c r="Z2520" s="32">
        <v>75</v>
      </c>
      <c r="AB2520" s="3">
        <v>18737.521476756312</v>
      </c>
      <c r="AC2520" s="3">
        <v>4460.3751415326506</v>
      </c>
      <c r="AD2520" s="3">
        <f t="shared" si="478"/>
        <v>213575.81931059665</v>
      </c>
      <c r="AE2520" s="3">
        <v>7046.666666666667</v>
      </c>
      <c r="AG2520" s="3">
        <f t="shared" si="479"/>
        <v>220622.48597726331</v>
      </c>
      <c r="AJ2520" s="3">
        <v>7875.5933865769939</v>
      </c>
      <c r="AK2520" t="s">
        <v>433</v>
      </c>
      <c r="AL2520" t="s">
        <v>434</v>
      </c>
      <c r="AM2520">
        <v>0.1</v>
      </c>
      <c r="AN2520" s="3">
        <f t="shared" si="480"/>
        <v>228498.07936384031</v>
      </c>
      <c r="AO2520" s="3">
        <v>22849.807936384033</v>
      </c>
      <c r="AP2520" s="3">
        <v>29700</v>
      </c>
      <c r="AQ2520" s="3">
        <v>2970</v>
      </c>
      <c r="AR2520" s="3">
        <f t="shared" si="481"/>
        <v>284017.88730022433</v>
      </c>
      <c r="AS2520" s="24">
        <f t="shared" si="482"/>
        <v>258198.07936384031</v>
      </c>
      <c r="AT2520" t="s">
        <v>134</v>
      </c>
      <c r="AU2520" t="s">
        <v>134</v>
      </c>
      <c r="AV2520" t="s">
        <v>135</v>
      </c>
      <c r="AW2520">
        <v>90324</v>
      </c>
      <c r="BE2520">
        <v>1</v>
      </c>
    </row>
    <row r="2521" spans="3:66" x14ac:dyDescent="0.2">
      <c r="C2521" t="s">
        <v>4803</v>
      </c>
      <c r="E2521" t="s">
        <v>2806</v>
      </c>
      <c r="F2521" t="s">
        <v>2807</v>
      </c>
      <c r="G2521" t="s">
        <v>295</v>
      </c>
      <c r="J2521" t="s">
        <v>4823</v>
      </c>
      <c r="L2521" t="s">
        <v>4683</v>
      </c>
      <c r="M2521" t="s">
        <v>4944</v>
      </c>
      <c r="N2521" t="s">
        <v>4668</v>
      </c>
      <c r="O2521" t="s">
        <v>294</v>
      </c>
      <c r="P2521" t="s">
        <v>4804</v>
      </c>
      <c r="Q2521">
        <v>28</v>
      </c>
      <c r="S2521" s="3">
        <v>1500000</v>
      </c>
      <c r="U2521" s="3">
        <v>750000</v>
      </c>
      <c r="W2521" s="3">
        <v>36057.692307692305</v>
      </c>
      <c r="X2521" s="3">
        <v>20833.333333333332</v>
      </c>
      <c r="Y2521" s="22">
        <v>3750</v>
      </c>
      <c r="Z2521" s="32">
        <v>75</v>
      </c>
      <c r="AB2521" s="3">
        <v>153670.21440751487</v>
      </c>
      <c r="AC2521" s="3">
        <v>5460.3751415326506</v>
      </c>
      <c r="AD2521" s="3">
        <f t="shared" si="478"/>
        <v>2469846.6151900734</v>
      </c>
      <c r="AE2521" s="3">
        <v>0</v>
      </c>
      <c r="AG2521" s="3">
        <f t="shared" si="479"/>
        <v>2469846.6151900734</v>
      </c>
      <c r="AM2521">
        <v>0</v>
      </c>
      <c r="AN2521" s="3">
        <f t="shared" si="480"/>
        <v>2469846.6151900734</v>
      </c>
      <c r="AO2521" s="3">
        <v>0</v>
      </c>
      <c r="AP2521" s="3">
        <v>29700</v>
      </c>
      <c r="AQ2521" s="3">
        <v>0</v>
      </c>
      <c r="AR2521" s="3">
        <f t="shared" si="481"/>
        <v>2499546.6151900734</v>
      </c>
      <c r="AS2521" s="24">
        <f t="shared" si="482"/>
        <v>2499546.6151900734</v>
      </c>
      <c r="AT2521" t="s">
        <v>4725</v>
      </c>
      <c r="AU2521" t="s">
        <v>297</v>
      </c>
      <c r="AV2521" t="s">
        <v>174</v>
      </c>
      <c r="AW2521" t="s">
        <v>4693</v>
      </c>
      <c r="BE2521">
        <v>1</v>
      </c>
    </row>
    <row r="2522" spans="3:66" x14ac:dyDescent="0.2">
      <c r="C2522" t="s">
        <v>4803</v>
      </c>
      <c r="E2522" t="s">
        <v>2808</v>
      </c>
      <c r="F2522" t="s">
        <v>2809</v>
      </c>
      <c r="G2522" t="s">
        <v>2810</v>
      </c>
      <c r="J2522" t="s">
        <v>4697</v>
      </c>
      <c r="L2522" t="s">
        <v>4691</v>
      </c>
      <c r="M2522" t="s">
        <v>4444</v>
      </c>
      <c r="N2522" t="s">
        <v>4668</v>
      </c>
      <c r="O2522" t="s">
        <v>98</v>
      </c>
      <c r="P2522" t="s">
        <v>4804</v>
      </c>
      <c r="Q2522">
        <v>28</v>
      </c>
      <c r="S2522" s="3">
        <v>72841.666666666672</v>
      </c>
      <c r="W2522" s="3">
        <v>1751.0016025641025</v>
      </c>
      <c r="X2522" s="3">
        <v>1011.689814814815</v>
      </c>
      <c r="Y2522" s="22">
        <v>182.10416666666669</v>
      </c>
      <c r="Z2522" s="32">
        <v>75</v>
      </c>
      <c r="AB2522" s="3">
        <v>7171.2766723506938</v>
      </c>
      <c r="AC2522" s="3">
        <v>4460.3751415326506</v>
      </c>
      <c r="AD2522" s="3">
        <f t="shared" si="478"/>
        <v>87493.114064595618</v>
      </c>
      <c r="AE2522" s="3">
        <v>7046.666666666667</v>
      </c>
      <c r="AG2522" s="3">
        <f t="shared" si="479"/>
        <v>94539.78073126229</v>
      </c>
      <c r="AM2522">
        <v>0.1</v>
      </c>
      <c r="AN2522" s="3">
        <f t="shared" si="480"/>
        <v>94539.78073126229</v>
      </c>
      <c r="AO2522" s="3">
        <v>9453.978073126229</v>
      </c>
      <c r="AP2522" s="3">
        <v>29700</v>
      </c>
      <c r="AQ2522" s="3">
        <v>2970</v>
      </c>
      <c r="AR2522" s="3">
        <f t="shared" si="481"/>
        <v>136663.75880438852</v>
      </c>
      <c r="AS2522" s="24">
        <f t="shared" si="482"/>
        <v>124239.78073126229</v>
      </c>
      <c r="AT2522" t="s">
        <v>134</v>
      </c>
      <c r="AU2522" t="s">
        <v>134</v>
      </c>
      <c r="AV2522" t="s">
        <v>135</v>
      </c>
      <c r="AW2522">
        <v>37208</v>
      </c>
      <c r="BE2522">
        <v>1</v>
      </c>
    </row>
    <row r="2523" spans="3:66" x14ac:dyDescent="0.2">
      <c r="C2523" t="s">
        <v>4803</v>
      </c>
      <c r="E2523" t="s">
        <v>2811</v>
      </c>
      <c r="F2523" t="s">
        <v>2812</v>
      </c>
      <c r="G2523" t="s">
        <v>2813</v>
      </c>
      <c r="J2523" t="s">
        <v>4697</v>
      </c>
      <c r="L2523" t="s">
        <v>4783</v>
      </c>
      <c r="M2523" t="s">
        <v>3525</v>
      </c>
      <c r="N2523" t="s">
        <v>4668</v>
      </c>
      <c r="O2523" t="s">
        <v>98</v>
      </c>
      <c r="P2523" t="s">
        <v>4804</v>
      </c>
      <c r="Q2523">
        <v>28</v>
      </c>
      <c r="S2523" s="3">
        <v>115357.24999999999</v>
      </c>
      <c r="U2523" s="3">
        <v>14996.442499999999</v>
      </c>
      <c r="W2523" s="3">
        <v>2773.0128205128203</v>
      </c>
      <c r="X2523" s="3">
        <v>1602.1851851851852</v>
      </c>
      <c r="Y2523" s="22">
        <v>288.39333333333332</v>
      </c>
      <c r="Z2523" s="32">
        <v>75</v>
      </c>
      <c r="AB2523" s="3">
        <v>0</v>
      </c>
      <c r="AC2523" s="3">
        <v>4460.3751415326506</v>
      </c>
      <c r="AD2523" s="3">
        <f t="shared" si="478"/>
        <v>139552.65898056401</v>
      </c>
      <c r="AE2523" s="3">
        <v>13617.5</v>
      </c>
      <c r="AG2523" s="3">
        <f t="shared" si="479"/>
        <v>153170.15898056401</v>
      </c>
      <c r="AM2523">
        <v>8.5000000000000006E-2</v>
      </c>
      <c r="AN2523" s="3">
        <f t="shared" si="480"/>
        <v>153170.15898056401</v>
      </c>
      <c r="AO2523" s="3">
        <v>13019.463513347942</v>
      </c>
      <c r="AP2523" s="3">
        <v>29700</v>
      </c>
      <c r="AQ2523" s="3">
        <v>2524.5</v>
      </c>
      <c r="AR2523" s="3">
        <f t="shared" si="481"/>
        <v>198414.12249391194</v>
      </c>
      <c r="AS2523" s="24">
        <f t="shared" si="482"/>
        <v>182870.15898056401</v>
      </c>
      <c r="AT2523" t="s">
        <v>4805</v>
      </c>
      <c r="AU2523" t="s">
        <v>101</v>
      </c>
      <c r="AV2523" t="s">
        <v>101</v>
      </c>
      <c r="AW2523">
        <v>2046100</v>
      </c>
      <c r="BE2523">
        <v>1</v>
      </c>
    </row>
    <row r="2524" spans="3:66" x14ac:dyDescent="0.2">
      <c r="C2524" t="s">
        <v>4803</v>
      </c>
      <c r="E2524" t="s">
        <v>2814</v>
      </c>
      <c r="F2524" t="s">
        <v>2815</v>
      </c>
      <c r="G2524" t="s">
        <v>2816</v>
      </c>
      <c r="J2524" t="s">
        <v>4702</v>
      </c>
      <c r="L2524" t="s">
        <v>4691</v>
      </c>
      <c r="M2524" t="s">
        <v>4444</v>
      </c>
      <c r="N2524" t="s">
        <v>4668</v>
      </c>
      <c r="O2524" t="s">
        <v>98</v>
      </c>
      <c r="P2524" t="s">
        <v>4804</v>
      </c>
      <c r="Q2524">
        <v>28</v>
      </c>
      <c r="S2524" s="3">
        <v>106315.66666666667</v>
      </c>
      <c r="W2524" s="3">
        <v>2555.665064102564</v>
      </c>
      <c r="X2524" s="3">
        <v>1476.6064814814815</v>
      </c>
      <c r="Y2524" s="22">
        <v>265.78916666666669</v>
      </c>
      <c r="Z2524" s="32">
        <v>75</v>
      </c>
      <c r="AB2524" s="3">
        <v>0</v>
      </c>
      <c r="AC2524" s="3">
        <v>4460.3751415326506</v>
      </c>
      <c r="AD2524" s="3">
        <f t="shared" si="478"/>
        <v>115149.10252045003</v>
      </c>
      <c r="AE2524" s="3">
        <v>7046.666666666667</v>
      </c>
      <c r="AG2524" s="3">
        <f t="shared" si="479"/>
        <v>122195.7691871167</v>
      </c>
      <c r="AM2524">
        <v>0.1</v>
      </c>
      <c r="AN2524" s="3">
        <f t="shared" si="480"/>
        <v>122195.7691871167</v>
      </c>
      <c r="AO2524" s="3">
        <v>12219.576918711671</v>
      </c>
      <c r="AP2524" s="3">
        <v>29700</v>
      </c>
      <c r="AQ2524" s="3">
        <v>2970</v>
      </c>
      <c r="AR2524" s="3">
        <f t="shared" si="481"/>
        <v>167085.34610582839</v>
      </c>
      <c r="AS2524" s="24">
        <f t="shared" si="482"/>
        <v>151895.7691871167</v>
      </c>
      <c r="AT2524" t="s">
        <v>4805</v>
      </c>
      <c r="AU2524" t="s">
        <v>1620</v>
      </c>
      <c r="AV2524" t="s">
        <v>1620</v>
      </c>
      <c r="AW2524">
        <v>2061149</v>
      </c>
      <c r="BE2524">
        <v>1</v>
      </c>
    </row>
    <row r="2525" spans="3:66" x14ac:dyDescent="0.2">
      <c r="C2525" t="s">
        <v>4803</v>
      </c>
      <c r="E2525" t="s">
        <v>2817</v>
      </c>
      <c r="F2525" t="s">
        <v>2818</v>
      </c>
      <c r="G2525" t="s">
        <v>2819</v>
      </c>
      <c r="J2525" t="s">
        <v>151</v>
      </c>
      <c r="L2525" t="s">
        <v>4703</v>
      </c>
      <c r="M2525" t="s">
        <v>293</v>
      </c>
      <c r="N2525" t="s">
        <v>4668</v>
      </c>
      <c r="O2525" t="s">
        <v>98</v>
      </c>
      <c r="P2525" t="s">
        <v>4804</v>
      </c>
      <c r="Q2525">
        <v>28</v>
      </c>
      <c r="S2525" s="3">
        <v>218632.75</v>
      </c>
      <c r="W2525" s="3">
        <v>5135.4046474358975</v>
      </c>
      <c r="X2525" s="3">
        <v>2967.1226851851852</v>
      </c>
      <c r="Y2525" s="22">
        <v>534.08208333333334</v>
      </c>
      <c r="Z2525" s="32">
        <v>75</v>
      </c>
      <c r="AB2525" s="3">
        <v>0</v>
      </c>
      <c r="AC2525" s="3">
        <v>4460.3751415326506</v>
      </c>
      <c r="AD2525" s="3">
        <f t="shared" si="478"/>
        <v>231804.7345574871</v>
      </c>
      <c r="AE2525" s="3">
        <v>5687.5</v>
      </c>
      <c r="AG2525" s="3">
        <f t="shared" si="479"/>
        <v>237492.2345574871</v>
      </c>
      <c r="AJ2525" s="3">
        <v>6107.1873780099913</v>
      </c>
      <c r="AK2525" t="s">
        <v>266</v>
      </c>
      <c r="AL2525" t="s">
        <v>267</v>
      </c>
      <c r="AM2525">
        <v>8.5000000000000006E-2</v>
      </c>
      <c r="AN2525" s="3">
        <f t="shared" si="480"/>
        <v>243599.42193549708</v>
      </c>
      <c r="AO2525" s="3">
        <v>20705.950864517254</v>
      </c>
      <c r="AP2525" s="3">
        <v>29700</v>
      </c>
      <c r="AQ2525" s="3">
        <v>2524.5</v>
      </c>
      <c r="AR2525" s="3">
        <f t="shared" si="481"/>
        <v>296529.87280001433</v>
      </c>
      <c r="AS2525" s="24">
        <f t="shared" si="482"/>
        <v>273299.42193549708</v>
      </c>
      <c r="AT2525" t="s">
        <v>134</v>
      </c>
      <c r="AU2525" t="s">
        <v>134</v>
      </c>
      <c r="AV2525" t="s">
        <v>135</v>
      </c>
      <c r="AW2525">
        <v>90272</v>
      </c>
      <c r="BE2525">
        <v>1</v>
      </c>
    </row>
    <row r="2526" spans="3:66" x14ac:dyDescent="0.2">
      <c r="C2526" t="s">
        <v>4803</v>
      </c>
      <c r="E2526" t="s">
        <v>2820</v>
      </c>
      <c r="F2526" t="s">
        <v>2821</v>
      </c>
      <c r="G2526" t="s">
        <v>2822</v>
      </c>
      <c r="J2526" t="s">
        <v>4678</v>
      </c>
      <c r="L2526" t="s">
        <v>4691</v>
      </c>
      <c r="M2526" t="s">
        <v>4444</v>
      </c>
      <c r="N2526" t="s">
        <v>4668</v>
      </c>
      <c r="O2526" t="s">
        <v>98</v>
      </c>
      <c r="P2526" t="s">
        <v>4804</v>
      </c>
      <c r="Q2526">
        <v>28</v>
      </c>
      <c r="S2526" s="3">
        <v>291137.58333333331</v>
      </c>
      <c r="W2526" s="3">
        <v>7011.2179487179492</v>
      </c>
      <c r="X2526" s="3">
        <v>4050.9259259259265</v>
      </c>
      <c r="Y2526" s="22">
        <v>729.16666666666674</v>
      </c>
      <c r="Z2526" s="32">
        <v>75</v>
      </c>
      <c r="AB2526" s="3">
        <v>0</v>
      </c>
      <c r="AC2526" s="3">
        <v>4460.3751415326506</v>
      </c>
      <c r="AD2526" s="3">
        <f t="shared" ref="AD2526:AD2589" si="483">S2526+U2526+V2526+W2526+X2526+Y2526+Z2526+AA2526+AB2526+AC2526</f>
        <v>307464.26901617646</v>
      </c>
      <c r="AE2526" s="3">
        <v>7046.666666666667</v>
      </c>
      <c r="AG2526" s="3">
        <f t="shared" si="479"/>
        <v>314510.93568284315</v>
      </c>
      <c r="AJ2526" s="3">
        <v>18123.592035816033</v>
      </c>
      <c r="AK2526" t="s">
        <v>538</v>
      </c>
      <c r="AL2526" t="s">
        <v>539</v>
      </c>
      <c r="AM2526">
        <v>0.1</v>
      </c>
      <c r="AN2526" s="3">
        <f t="shared" si="480"/>
        <v>332634.5277186592</v>
      </c>
      <c r="AO2526" s="3">
        <v>33263.452771865923</v>
      </c>
      <c r="AP2526" s="3">
        <v>29700</v>
      </c>
      <c r="AQ2526" s="3">
        <v>2970</v>
      </c>
      <c r="AR2526" s="3">
        <f t="shared" si="481"/>
        <v>398567.98049052514</v>
      </c>
      <c r="AS2526" s="24">
        <f t="shared" si="482"/>
        <v>362334.5277186592</v>
      </c>
      <c r="AT2526" t="s">
        <v>4805</v>
      </c>
      <c r="AU2526" t="s">
        <v>101</v>
      </c>
      <c r="AV2526" t="s">
        <v>101</v>
      </c>
      <c r="AW2526">
        <v>2041128</v>
      </c>
      <c r="BE2526">
        <v>1</v>
      </c>
    </row>
    <row r="2527" spans="3:66" x14ac:dyDescent="0.2">
      <c r="C2527" t="s">
        <v>4803</v>
      </c>
      <c r="E2527" t="s">
        <v>2823</v>
      </c>
      <c r="F2527" t="s">
        <v>2824</v>
      </c>
      <c r="G2527" t="s">
        <v>2825</v>
      </c>
      <c r="J2527" t="s">
        <v>4678</v>
      </c>
      <c r="L2527" t="s">
        <v>4691</v>
      </c>
      <c r="M2527" t="s">
        <v>4444</v>
      </c>
      <c r="N2527" t="s">
        <v>4668</v>
      </c>
      <c r="O2527" t="s">
        <v>98</v>
      </c>
      <c r="P2527" t="s">
        <v>4804</v>
      </c>
      <c r="Q2527">
        <v>28</v>
      </c>
      <c r="S2527" s="3">
        <v>183866.58333333334</v>
      </c>
      <c r="W2527" s="3">
        <v>4419.8717948717949</v>
      </c>
      <c r="X2527" s="3">
        <v>2553.7037037037035</v>
      </c>
      <c r="Y2527" s="22">
        <v>459.66666666666663</v>
      </c>
      <c r="Z2527" s="32">
        <v>75</v>
      </c>
      <c r="AB2527" s="3">
        <v>18835.870413977122</v>
      </c>
      <c r="AC2527" s="3">
        <v>4460.3751415326506</v>
      </c>
      <c r="AD2527" s="3">
        <f t="shared" si="483"/>
        <v>214671.07105408527</v>
      </c>
      <c r="AE2527" s="3">
        <v>7046.666666666667</v>
      </c>
      <c r="AG2527" s="3">
        <f t="shared" ref="AG2527:AG2590" si="484">AD2527+AE2527+AF2527</f>
        <v>221717.73772075193</v>
      </c>
      <c r="AJ2527" s="3">
        <v>38600.004178537514</v>
      </c>
      <c r="AK2527" t="s">
        <v>1002</v>
      </c>
      <c r="AL2527" t="s">
        <v>1003</v>
      </c>
      <c r="AM2527">
        <v>0.1</v>
      </c>
      <c r="AN2527" s="3">
        <f t="shared" ref="AN2527:AN2590" si="485">AG2527+AH2527+AI2527+AJ2527</f>
        <v>260317.74189928945</v>
      </c>
      <c r="AO2527" s="3">
        <v>26031.774189928947</v>
      </c>
      <c r="AP2527" s="3">
        <v>29700</v>
      </c>
      <c r="AQ2527" s="3">
        <v>2970</v>
      </c>
      <c r="AR2527" s="3">
        <f t="shared" ref="AR2527:AR2590" si="486">AN2527+AO2527+AP2527+AQ2527</f>
        <v>319019.51608921838</v>
      </c>
      <c r="AS2527" s="24">
        <f t="shared" si="482"/>
        <v>290017.74189928942</v>
      </c>
      <c r="AT2527" t="s">
        <v>134</v>
      </c>
      <c r="AU2527" t="s">
        <v>134</v>
      </c>
      <c r="AV2527" t="s">
        <v>135</v>
      </c>
      <c r="AW2527">
        <v>90380</v>
      </c>
      <c r="BE2527">
        <v>1</v>
      </c>
    </row>
    <row r="2528" spans="3:66" x14ac:dyDescent="0.2">
      <c r="C2528" t="s">
        <v>4803</v>
      </c>
      <c r="E2528" t="s">
        <v>2826</v>
      </c>
      <c r="F2528" t="s">
        <v>2827</v>
      </c>
      <c r="G2528" t="s">
        <v>2828</v>
      </c>
      <c r="J2528" t="s">
        <v>4708</v>
      </c>
      <c r="L2528" t="s">
        <v>4703</v>
      </c>
      <c r="M2528" t="s">
        <v>293</v>
      </c>
      <c r="N2528" t="s">
        <v>4668</v>
      </c>
      <c r="O2528" t="s">
        <v>98</v>
      </c>
      <c r="P2528" t="s">
        <v>4804</v>
      </c>
      <c r="Q2528">
        <v>28</v>
      </c>
      <c r="S2528" s="3">
        <v>72498.916666666672</v>
      </c>
      <c r="W2528" s="3">
        <v>1702.7243589743591</v>
      </c>
      <c r="X2528" s="3">
        <v>983.79629629629619</v>
      </c>
      <c r="Y2528" s="22">
        <v>177.08333333333331</v>
      </c>
      <c r="Z2528" s="32">
        <v>75</v>
      </c>
      <c r="AB2528" s="3">
        <v>0</v>
      </c>
      <c r="AC2528" s="3">
        <v>4460.3751415326506</v>
      </c>
      <c r="AD2528" s="3">
        <f t="shared" si="483"/>
        <v>79897.895796803306</v>
      </c>
      <c r="AE2528" s="3">
        <v>5687.5</v>
      </c>
      <c r="AG2528" s="3">
        <f t="shared" si="484"/>
        <v>85585.395796803306</v>
      </c>
      <c r="AJ2528" s="3">
        <v>8123.3279313761932</v>
      </c>
      <c r="AK2528" t="s">
        <v>523</v>
      </c>
      <c r="AL2528" t="s">
        <v>524</v>
      </c>
      <c r="AM2528">
        <v>8.5000000000000006E-2</v>
      </c>
      <c r="AN2528" s="3">
        <f t="shared" si="485"/>
        <v>93708.723728179495</v>
      </c>
      <c r="AO2528" s="3">
        <v>7965.2415168952575</v>
      </c>
      <c r="AP2528" s="3">
        <v>29700</v>
      </c>
      <c r="AQ2528" s="3">
        <v>2524.5</v>
      </c>
      <c r="AR2528" s="3">
        <f t="shared" si="486"/>
        <v>133898.46524507477</v>
      </c>
      <c r="AS2528" s="24">
        <f t="shared" si="482"/>
        <v>123408.7237281795</v>
      </c>
      <c r="AT2528" t="s">
        <v>134</v>
      </c>
      <c r="AU2528" t="s">
        <v>134</v>
      </c>
      <c r="AV2528" t="s">
        <v>135</v>
      </c>
      <c r="AW2528">
        <v>35802</v>
      </c>
      <c r="BE2528">
        <v>1</v>
      </c>
    </row>
    <row r="2529" spans="2:66" x14ac:dyDescent="0.2">
      <c r="C2529" t="s">
        <v>4803</v>
      </c>
      <c r="E2529" t="s">
        <v>2829</v>
      </c>
      <c r="F2529" t="s">
        <v>2830</v>
      </c>
      <c r="G2529" t="s">
        <v>2831</v>
      </c>
      <c r="J2529" t="s">
        <v>4708</v>
      </c>
      <c r="L2529" t="s">
        <v>4667</v>
      </c>
      <c r="M2529" t="s">
        <v>3984</v>
      </c>
      <c r="N2529" t="s">
        <v>4668</v>
      </c>
      <c r="O2529" t="s">
        <v>98</v>
      </c>
      <c r="P2529" t="s">
        <v>4804</v>
      </c>
      <c r="Q2529">
        <v>28</v>
      </c>
      <c r="S2529" s="3">
        <v>60392.5</v>
      </c>
      <c r="W2529" s="3">
        <v>1402.2435897435898</v>
      </c>
      <c r="X2529" s="3">
        <v>810.18518518518533</v>
      </c>
      <c r="Y2529" s="22">
        <v>145.83333333333334</v>
      </c>
      <c r="Z2529" s="32">
        <v>75</v>
      </c>
      <c r="AB2529" s="3">
        <v>0</v>
      </c>
      <c r="AC2529" s="3">
        <v>4460.3751415326506</v>
      </c>
      <c r="AD2529" s="3">
        <f t="shared" si="483"/>
        <v>67286.13724979476</v>
      </c>
      <c r="AE2529" s="3">
        <v>4154.166666666667</v>
      </c>
      <c r="AG2529" s="3">
        <f t="shared" si="484"/>
        <v>71440.303916461431</v>
      </c>
      <c r="AJ2529" s="3">
        <v>6263.2559860715419</v>
      </c>
      <c r="AK2529" t="s">
        <v>229</v>
      </c>
      <c r="AL2529" t="s">
        <v>230</v>
      </c>
      <c r="AM2529">
        <v>0.05</v>
      </c>
      <c r="AN2529" s="3">
        <f t="shared" si="485"/>
        <v>77703.559902532972</v>
      </c>
      <c r="AO2529" s="3">
        <v>3885.177995126649</v>
      </c>
      <c r="AP2529" s="3">
        <v>29700</v>
      </c>
      <c r="AQ2529" s="3">
        <v>1485</v>
      </c>
      <c r="AR2529" s="3">
        <f t="shared" si="486"/>
        <v>112773.73789765962</v>
      </c>
      <c r="AS2529" s="24">
        <f t="shared" si="482"/>
        <v>107403.55990253297</v>
      </c>
      <c r="AT2529" t="s">
        <v>225</v>
      </c>
      <c r="AU2529" t="s">
        <v>225</v>
      </c>
      <c r="AV2529" t="s">
        <v>156</v>
      </c>
      <c r="AW2529" t="s">
        <v>4825</v>
      </c>
      <c r="BE2529">
        <v>1</v>
      </c>
    </row>
    <row r="2530" spans="2:66" x14ac:dyDescent="0.2">
      <c r="C2530" t="s">
        <v>4803</v>
      </c>
      <c r="E2530" t="s">
        <v>2832</v>
      </c>
      <c r="F2530" t="s">
        <v>2833</v>
      </c>
      <c r="G2530" t="s">
        <v>2834</v>
      </c>
      <c r="J2530" t="s">
        <v>4708</v>
      </c>
      <c r="L2530" t="s">
        <v>4703</v>
      </c>
      <c r="M2530" t="s">
        <v>293</v>
      </c>
      <c r="N2530" t="s">
        <v>4668</v>
      </c>
      <c r="O2530" t="s">
        <v>98</v>
      </c>
      <c r="P2530" t="s">
        <v>4804</v>
      </c>
      <c r="Q2530">
        <v>28</v>
      </c>
      <c r="S2530" s="3">
        <v>81196.75</v>
      </c>
      <c r="W2530" s="3">
        <v>1903.0448717948721</v>
      </c>
      <c r="X2530" s="3">
        <v>1099.5370370370372</v>
      </c>
      <c r="Y2530" s="22">
        <v>197.91666666666669</v>
      </c>
      <c r="Z2530" s="32">
        <v>75</v>
      </c>
      <c r="AB2530" s="3">
        <v>0</v>
      </c>
      <c r="AC2530" s="3">
        <v>4460.3751415326506</v>
      </c>
      <c r="AD2530" s="3">
        <f t="shared" si="483"/>
        <v>88932.623717031238</v>
      </c>
      <c r="AE2530" s="3">
        <v>5687.5</v>
      </c>
      <c r="AG2530" s="3">
        <f t="shared" si="484"/>
        <v>94620.123717031238</v>
      </c>
      <c r="AJ2530" s="3">
        <v>4292.2455565959208</v>
      </c>
      <c r="AK2530" t="s">
        <v>289</v>
      </c>
      <c r="AL2530" t="s">
        <v>290</v>
      </c>
      <c r="AM2530">
        <v>8.5000000000000006E-2</v>
      </c>
      <c r="AN2530" s="3">
        <f t="shared" si="485"/>
        <v>98912.369273627162</v>
      </c>
      <c r="AO2530" s="3">
        <v>8407.5513882583091</v>
      </c>
      <c r="AP2530" s="3">
        <v>29700</v>
      </c>
      <c r="AQ2530" s="3">
        <v>2524.5</v>
      </c>
      <c r="AR2530" s="3">
        <f t="shared" si="486"/>
        <v>139544.42066188547</v>
      </c>
      <c r="AS2530" s="24">
        <f t="shared" si="482"/>
        <v>128612.36927362716</v>
      </c>
      <c r="AT2530" t="s">
        <v>2250</v>
      </c>
      <c r="AU2530" t="s">
        <v>2250</v>
      </c>
      <c r="AV2530" t="s">
        <v>2251</v>
      </c>
      <c r="AW2530" t="s">
        <v>4932</v>
      </c>
      <c r="BE2530">
        <v>1</v>
      </c>
    </row>
    <row r="2531" spans="2:66" x14ac:dyDescent="0.2">
      <c r="C2531" t="s">
        <v>4803</v>
      </c>
      <c r="E2531" t="s">
        <v>2835</v>
      </c>
      <c r="F2531" t="s">
        <v>2836</v>
      </c>
      <c r="G2531" t="s">
        <v>2837</v>
      </c>
      <c r="J2531" t="s">
        <v>4708</v>
      </c>
      <c r="L2531" t="s">
        <v>4703</v>
      </c>
      <c r="M2531" t="s">
        <v>293</v>
      </c>
      <c r="N2531" t="s">
        <v>4668</v>
      </c>
      <c r="O2531" t="s">
        <v>98</v>
      </c>
      <c r="P2531" t="s">
        <v>4804</v>
      </c>
      <c r="Q2531">
        <v>28</v>
      </c>
      <c r="S2531" s="3">
        <v>72952.083333333328</v>
      </c>
      <c r="W2531" s="3">
        <v>1702.7243589743591</v>
      </c>
      <c r="X2531" s="3">
        <v>983.79629629629619</v>
      </c>
      <c r="Y2531" s="22">
        <v>177.08333333333331</v>
      </c>
      <c r="Z2531" s="32">
        <v>75</v>
      </c>
      <c r="AB2531" s="3">
        <v>0</v>
      </c>
      <c r="AC2531" s="3">
        <v>4460.3751415326506</v>
      </c>
      <c r="AD2531" s="3">
        <f t="shared" si="483"/>
        <v>80351.062463469963</v>
      </c>
      <c r="AE2531" s="3">
        <v>5687.5</v>
      </c>
      <c r="AG2531" s="3">
        <f t="shared" si="484"/>
        <v>86038.562463469963</v>
      </c>
      <c r="AJ2531" s="3">
        <v>4292.2455565959208</v>
      </c>
      <c r="AK2531" t="s">
        <v>289</v>
      </c>
      <c r="AL2531" t="s">
        <v>290</v>
      </c>
      <c r="AM2531">
        <v>8.5000000000000006E-2</v>
      </c>
      <c r="AN2531" s="3">
        <f t="shared" si="485"/>
        <v>90330.808020065888</v>
      </c>
      <c r="AO2531" s="3">
        <v>7678.1186817056014</v>
      </c>
      <c r="AP2531" s="3">
        <v>29700</v>
      </c>
      <c r="AQ2531" s="3">
        <v>2524.5</v>
      </c>
      <c r="AR2531" s="3">
        <f t="shared" si="486"/>
        <v>130233.42670177149</v>
      </c>
      <c r="AS2531" s="24">
        <f t="shared" si="482"/>
        <v>120030.80802006589</v>
      </c>
      <c r="AT2531" t="s">
        <v>134</v>
      </c>
      <c r="AU2531" t="s">
        <v>134</v>
      </c>
      <c r="AV2531" t="s">
        <v>135</v>
      </c>
      <c r="AW2531">
        <v>35802</v>
      </c>
      <c r="BE2531">
        <v>1</v>
      </c>
    </row>
    <row r="2532" spans="2:66" x14ac:dyDescent="0.2">
      <c r="C2532" t="s">
        <v>4803</v>
      </c>
      <c r="E2532" t="s">
        <v>2838</v>
      </c>
      <c r="F2532" t="s">
        <v>2839</v>
      </c>
      <c r="G2532" t="s">
        <v>2840</v>
      </c>
      <c r="J2532" t="s">
        <v>151</v>
      </c>
      <c r="L2532" t="s">
        <v>4703</v>
      </c>
      <c r="M2532" t="s">
        <v>4849</v>
      </c>
      <c r="N2532" t="s">
        <v>4911</v>
      </c>
      <c r="O2532" t="s">
        <v>98</v>
      </c>
      <c r="P2532" t="s">
        <v>4804</v>
      </c>
      <c r="Q2532">
        <v>28</v>
      </c>
      <c r="S2532" s="3">
        <v>187720.66666666666</v>
      </c>
      <c r="W2532" s="3">
        <v>4392.3237179487178</v>
      </c>
      <c r="X2532" s="3">
        <v>2537.787037037037</v>
      </c>
      <c r="Y2532" s="22">
        <v>456.80166666666668</v>
      </c>
      <c r="Z2532" s="32">
        <v>75</v>
      </c>
      <c r="AB2532" s="3">
        <v>0</v>
      </c>
      <c r="AC2532" s="3">
        <v>4460.3751415326506</v>
      </c>
      <c r="AD2532" s="3">
        <f t="shared" si="483"/>
        <v>199642.95422985175</v>
      </c>
      <c r="AE2532" s="3">
        <v>5687.5</v>
      </c>
      <c r="AG2532" s="3">
        <f t="shared" si="484"/>
        <v>205330.45422985175</v>
      </c>
      <c r="AJ2532" s="3">
        <v>28163.84865133233</v>
      </c>
      <c r="AK2532" t="s">
        <v>529</v>
      </c>
      <c r="AL2532" t="s">
        <v>530</v>
      </c>
      <c r="AM2532">
        <v>8.5000000000000006E-2</v>
      </c>
      <c r="AN2532" s="3">
        <f t="shared" si="485"/>
        <v>233494.30288118409</v>
      </c>
      <c r="AO2532" s="3">
        <v>19847.015744900651</v>
      </c>
      <c r="AP2532" s="3">
        <v>0</v>
      </c>
      <c r="AQ2532" s="3">
        <v>0</v>
      </c>
      <c r="AR2532" s="3">
        <f t="shared" si="486"/>
        <v>253341.31862608474</v>
      </c>
      <c r="AS2532" s="24">
        <f t="shared" si="482"/>
        <v>233494.30288118409</v>
      </c>
      <c r="AT2532" t="s">
        <v>632</v>
      </c>
      <c r="AU2532" t="s">
        <v>1837</v>
      </c>
      <c r="AV2532" t="s">
        <v>1838</v>
      </c>
      <c r="AW2532" t="s">
        <v>4945</v>
      </c>
      <c r="BE2532">
        <v>1</v>
      </c>
      <c r="BN2532" t="s">
        <v>5125</v>
      </c>
    </row>
    <row r="2533" spans="2:66" x14ac:dyDescent="0.2">
      <c r="C2533" t="s">
        <v>4803</v>
      </c>
      <c r="E2533" t="s">
        <v>2841</v>
      </c>
      <c r="F2533" t="s">
        <v>2842</v>
      </c>
      <c r="G2533" t="s">
        <v>2843</v>
      </c>
      <c r="J2533" t="s">
        <v>4697</v>
      </c>
      <c r="L2533" t="s">
        <v>4703</v>
      </c>
      <c r="M2533" t="s">
        <v>293</v>
      </c>
      <c r="N2533" t="s">
        <v>4668</v>
      </c>
      <c r="O2533" t="s">
        <v>98</v>
      </c>
      <c r="P2533" t="s">
        <v>4804</v>
      </c>
      <c r="Q2533">
        <v>28</v>
      </c>
      <c r="S2533" s="3">
        <v>132732.41666666666</v>
      </c>
      <c r="W2533" s="3">
        <v>3104.9679487179487</v>
      </c>
      <c r="X2533" s="3">
        <v>1793.9814814814815</v>
      </c>
      <c r="Y2533" s="22">
        <v>322.91666666666669</v>
      </c>
      <c r="Z2533" s="32">
        <v>75</v>
      </c>
      <c r="AB2533" s="3">
        <v>0</v>
      </c>
      <c r="AC2533" s="3">
        <v>4460.3751415326506</v>
      </c>
      <c r="AD2533" s="3">
        <f t="shared" si="483"/>
        <v>142489.6579050654</v>
      </c>
      <c r="AE2533" s="3">
        <v>5687.5</v>
      </c>
      <c r="AG2533" s="3">
        <f t="shared" si="484"/>
        <v>148177.1579050654</v>
      </c>
      <c r="AJ2533" s="3">
        <v>4292.2455565959208</v>
      </c>
      <c r="AK2533" t="s">
        <v>289</v>
      </c>
      <c r="AL2533" t="s">
        <v>290</v>
      </c>
      <c r="AM2533">
        <v>8.5000000000000006E-2</v>
      </c>
      <c r="AN2533" s="3">
        <f t="shared" si="485"/>
        <v>152469.40346166131</v>
      </c>
      <c r="AO2533" s="3">
        <v>12959.899294241211</v>
      </c>
      <c r="AP2533" s="3">
        <v>29700</v>
      </c>
      <c r="AQ2533" s="3">
        <v>2524.5</v>
      </c>
      <c r="AR2533" s="3">
        <f t="shared" si="486"/>
        <v>197653.80275590252</v>
      </c>
      <c r="AS2533" s="24">
        <f t="shared" si="482"/>
        <v>182169.40346166131</v>
      </c>
      <c r="AT2533" t="s">
        <v>2250</v>
      </c>
      <c r="AU2533" t="s">
        <v>2250</v>
      </c>
      <c r="AV2533" t="s">
        <v>2251</v>
      </c>
      <c r="AW2533" t="s">
        <v>4932</v>
      </c>
      <c r="BE2533">
        <v>1</v>
      </c>
    </row>
    <row r="2534" spans="2:66" x14ac:dyDescent="0.2">
      <c r="C2534" t="s">
        <v>4803</v>
      </c>
      <c r="E2534" t="s">
        <v>2844</v>
      </c>
      <c r="F2534" t="s">
        <v>2845</v>
      </c>
      <c r="G2534" t="s">
        <v>2846</v>
      </c>
      <c r="J2534" t="s">
        <v>4678</v>
      </c>
      <c r="L2534" t="s">
        <v>4691</v>
      </c>
      <c r="M2534" t="s">
        <v>4444</v>
      </c>
      <c r="N2534" t="s">
        <v>4668</v>
      </c>
      <c r="O2534" t="s">
        <v>98</v>
      </c>
      <c r="P2534" t="s">
        <v>4804</v>
      </c>
      <c r="Q2534">
        <v>28</v>
      </c>
      <c r="S2534" s="3">
        <v>182180.25</v>
      </c>
      <c r="W2534" s="3">
        <v>4379.3349358974356</v>
      </c>
      <c r="X2534" s="3">
        <v>2530.2824074074078</v>
      </c>
      <c r="Y2534" s="22">
        <v>455.45083333333338</v>
      </c>
      <c r="Z2534" s="32">
        <v>75</v>
      </c>
      <c r="AB2534" s="3">
        <v>18663.759773840706</v>
      </c>
      <c r="AC2534" s="3">
        <v>4460.3751415326506</v>
      </c>
      <c r="AD2534" s="3">
        <f t="shared" si="483"/>
        <v>212744.45309201154</v>
      </c>
      <c r="AE2534" s="3">
        <v>7046.666666666667</v>
      </c>
      <c r="AG2534" s="3">
        <f t="shared" si="484"/>
        <v>219791.11975867819</v>
      </c>
      <c r="AM2534">
        <v>0.1</v>
      </c>
      <c r="AN2534" s="3">
        <f t="shared" si="485"/>
        <v>219791.11975867819</v>
      </c>
      <c r="AO2534" s="3">
        <v>21979.111975867825</v>
      </c>
      <c r="AP2534" s="3">
        <v>29700</v>
      </c>
      <c r="AQ2534" s="3">
        <v>2970</v>
      </c>
      <c r="AR2534" s="3">
        <f t="shared" si="486"/>
        <v>274440.23173454602</v>
      </c>
      <c r="AS2534" s="24">
        <f t="shared" si="482"/>
        <v>249491.11975867819</v>
      </c>
      <c r="AT2534" t="s">
        <v>134</v>
      </c>
      <c r="AU2534" t="s">
        <v>134</v>
      </c>
      <c r="AV2534" t="s">
        <v>135</v>
      </c>
      <c r="AW2534">
        <v>90324</v>
      </c>
      <c r="BE2534">
        <v>1</v>
      </c>
    </row>
    <row r="2535" spans="2:66" x14ac:dyDescent="0.2">
      <c r="C2535" t="s">
        <v>4803</v>
      </c>
      <c r="E2535" t="s">
        <v>2847</v>
      </c>
      <c r="F2535" t="s">
        <v>2848</v>
      </c>
      <c r="G2535" t="s">
        <v>2849</v>
      </c>
      <c r="J2535" t="s">
        <v>4708</v>
      </c>
      <c r="L2535" t="s">
        <v>4703</v>
      </c>
      <c r="M2535" t="s">
        <v>293</v>
      </c>
      <c r="N2535" t="s">
        <v>4668</v>
      </c>
      <c r="O2535" t="s">
        <v>98</v>
      </c>
      <c r="P2535" t="s">
        <v>4804</v>
      </c>
      <c r="Q2535">
        <v>28</v>
      </c>
      <c r="S2535" s="3">
        <v>76407</v>
      </c>
      <c r="W2535" s="3">
        <v>1802.8846153846155</v>
      </c>
      <c r="X2535" s="3">
        <v>1041.6666666666667</v>
      </c>
      <c r="Y2535" s="22">
        <v>187.5</v>
      </c>
      <c r="Z2535" s="32">
        <v>75</v>
      </c>
      <c r="AB2535" s="3">
        <v>0</v>
      </c>
      <c r="AC2535" s="3">
        <v>4460.3751415326506</v>
      </c>
      <c r="AD2535" s="3">
        <f t="shared" si="483"/>
        <v>83974.426423583936</v>
      </c>
      <c r="AE2535" s="3">
        <v>5687.5</v>
      </c>
      <c r="AG2535" s="3">
        <f t="shared" si="484"/>
        <v>89661.926423583936</v>
      </c>
      <c r="AJ2535" s="3">
        <v>8123.3279313761932</v>
      </c>
      <c r="AK2535" t="s">
        <v>523</v>
      </c>
      <c r="AL2535" t="s">
        <v>524</v>
      </c>
      <c r="AM2535">
        <v>8.5000000000000006E-2</v>
      </c>
      <c r="AN2535" s="3">
        <f t="shared" si="485"/>
        <v>97785.254354960125</v>
      </c>
      <c r="AO2535" s="3">
        <v>8311.7466201716106</v>
      </c>
      <c r="AP2535" s="3">
        <v>29700</v>
      </c>
      <c r="AQ2535" s="3">
        <v>2524.5</v>
      </c>
      <c r="AR2535" s="3">
        <f t="shared" si="486"/>
        <v>138321.50097513176</v>
      </c>
      <c r="AS2535" s="24">
        <f t="shared" si="482"/>
        <v>127485.25435496013</v>
      </c>
      <c r="AT2535" t="s">
        <v>134</v>
      </c>
      <c r="AU2535" t="s">
        <v>134</v>
      </c>
      <c r="AV2535" t="s">
        <v>135</v>
      </c>
      <c r="AW2535">
        <v>35802</v>
      </c>
      <c r="BE2535">
        <v>1</v>
      </c>
    </row>
    <row r="2536" spans="2:66" x14ac:dyDescent="0.2">
      <c r="C2536" t="s">
        <v>4803</v>
      </c>
      <c r="E2536" t="s">
        <v>2850</v>
      </c>
      <c r="F2536" t="s">
        <v>2851</v>
      </c>
      <c r="G2536" t="s">
        <v>2852</v>
      </c>
      <c r="J2536" t="s">
        <v>4778</v>
      </c>
      <c r="L2536" t="s">
        <v>4667</v>
      </c>
      <c r="M2536" t="s">
        <v>3984</v>
      </c>
      <c r="N2536" t="s">
        <v>4668</v>
      </c>
      <c r="O2536" t="s">
        <v>98</v>
      </c>
      <c r="P2536" t="s">
        <v>4804</v>
      </c>
      <c r="Q2536">
        <v>28</v>
      </c>
      <c r="S2536" s="3">
        <v>34882.75</v>
      </c>
      <c r="W2536" s="3">
        <v>1010.1442307692306</v>
      </c>
      <c r="X2536" s="3">
        <v>583.63888888888891</v>
      </c>
      <c r="Y2536" s="22">
        <v>105.05500000000001</v>
      </c>
      <c r="Z2536" s="32">
        <v>75</v>
      </c>
      <c r="AB2536" s="3">
        <v>0</v>
      </c>
      <c r="AC2536" s="3">
        <v>4460.3751415326506</v>
      </c>
      <c r="AD2536" s="3">
        <f t="shared" si="483"/>
        <v>41116.963261190773</v>
      </c>
      <c r="AE2536" s="3">
        <v>4154.166666666667</v>
      </c>
      <c r="AG2536" s="3">
        <f t="shared" si="484"/>
        <v>45271.129927857437</v>
      </c>
      <c r="AJ2536" s="3">
        <v>4671.4236268028844</v>
      </c>
      <c r="AK2536" t="s">
        <v>166</v>
      </c>
      <c r="AL2536" t="s">
        <v>165</v>
      </c>
      <c r="AM2536">
        <v>0.05</v>
      </c>
      <c r="AN2536" s="3">
        <f t="shared" si="485"/>
        <v>49942.553554660321</v>
      </c>
      <c r="AO2536" s="3">
        <v>2497.1276777330163</v>
      </c>
      <c r="AP2536" s="3">
        <v>29700</v>
      </c>
      <c r="AQ2536" s="3">
        <v>1485</v>
      </c>
      <c r="AR2536" s="3">
        <f t="shared" si="486"/>
        <v>83624.681232393341</v>
      </c>
      <c r="AS2536" s="24">
        <f t="shared" si="482"/>
        <v>79642.553554660321</v>
      </c>
      <c r="AT2536" t="s">
        <v>225</v>
      </c>
      <c r="AU2536" t="s">
        <v>225</v>
      </c>
      <c r="AV2536" t="s">
        <v>156</v>
      </c>
      <c r="AW2536" t="s">
        <v>4866</v>
      </c>
      <c r="BE2536">
        <v>1</v>
      </c>
    </row>
    <row r="2537" spans="2:66" x14ac:dyDescent="0.2">
      <c r="C2537" t="s">
        <v>4803</v>
      </c>
      <c r="E2537" t="s">
        <v>2853</v>
      </c>
      <c r="F2537" t="s">
        <v>2854</v>
      </c>
      <c r="G2537" t="s">
        <v>2855</v>
      </c>
      <c r="J2537" t="s">
        <v>4778</v>
      </c>
      <c r="L2537" t="s">
        <v>4667</v>
      </c>
      <c r="M2537" t="s">
        <v>3984</v>
      </c>
      <c r="N2537" t="s">
        <v>4668</v>
      </c>
      <c r="O2537" t="s">
        <v>98</v>
      </c>
      <c r="P2537" t="s">
        <v>4804</v>
      </c>
      <c r="Q2537">
        <v>28</v>
      </c>
      <c r="S2537" s="3">
        <v>52336.416666666664</v>
      </c>
      <c r="W2537" s="3">
        <v>1258.0889423076922</v>
      </c>
      <c r="X2537" s="3">
        <v>726.89583333333337</v>
      </c>
      <c r="Y2537" s="22">
        <v>130.84125</v>
      </c>
      <c r="Z2537" s="32">
        <v>75</v>
      </c>
      <c r="AB2537" s="3">
        <v>0</v>
      </c>
      <c r="AC2537" s="3">
        <v>4460.3751415326506</v>
      </c>
      <c r="AD2537" s="3">
        <f t="shared" si="483"/>
        <v>58987.617833840341</v>
      </c>
      <c r="AE2537" s="3">
        <v>4154.166666666667</v>
      </c>
      <c r="AG2537" s="3">
        <f t="shared" si="484"/>
        <v>63141.784500507005</v>
      </c>
      <c r="AJ2537" s="3">
        <v>4671.4236268028844</v>
      </c>
      <c r="AK2537" t="s">
        <v>166</v>
      </c>
      <c r="AL2537" t="s">
        <v>165</v>
      </c>
      <c r="AM2537">
        <v>0.05</v>
      </c>
      <c r="AN2537" s="3">
        <f t="shared" si="485"/>
        <v>67813.208127309888</v>
      </c>
      <c r="AO2537" s="3">
        <v>3390.6604063654945</v>
      </c>
      <c r="AP2537" s="3">
        <v>29700</v>
      </c>
      <c r="AQ2537" s="3">
        <v>1485</v>
      </c>
      <c r="AR2537" s="3">
        <f t="shared" si="486"/>
        <v>102388.86853367538</v>
      </c>
      <c r="AS2537" s="24">
        <f t="shared" si="482"/>
        <v>97513.208127309888</v>
      </c>
      <c r="AT2537" t="s">
        <v>225</v>
      </c>
      <c r="AU2537" t="s">
        <v>225</v>
      </c>
      <c r="AV2537" t="s">
        <v>156</v>
      </c>
      <c r="AW2537" t="s">
        <v>4886</v>
      </c>
      <c r="BE2537">
        <v>1</v>
      </c>
    </row>
    <row r="2538" spans="2:66" x14ac:dyDescent="0.2">
      <c r="C2538" t="s">
        <v>4803</v>
      </c>
      <c r="E2538" t="s">
        <v>2856</v>
      </c>
      <c r="F2538" t="s">
        <v>2857</v>
      </c>
      <c r="G2538" t="s">
        <v>2858</v>
      </c>
      <c r="J2538" t="s">
        <v>4778</v>
      </c>
      <c r="L2538" t="s">
        <v>4667</v>
      </c>
      <c r="M2538" t="s">
        <v>3984</v>
      </c>
      <c r="N2538" t="s">
        <v>4668</v>
      </c>
      <c r="O2538" t="s">
        <v>98</v>
      </c>
      <c r="P2538" t="s">
        <v>4804</v>
      </c>
      <c r="Q2538">
        <v>28</v>
      </c>
      <c r="S2538" s="3">
        <v>44054</v>
      </c>
      <c r="W2538" s="3">
        <v>1071.7307692307693</v>
      </c>
      <c r="X2538" s="3">
        <v>619.22222222222229</v>
      </c>
      <c r="Y2538" s="22">
        <v>111.46000000000001</v>
      </c>
      <c r="Z2538" s="32">
        <v>75</v>
      </c>
      <c r="AB2538" s="3">
        <v>0</v>
      </c>
      <c r="AC2538" s="3">
        <v>4460.3751415326506</v>
      </c>
      <c r="AD2538" s="3">
        <f t="shared" si="483"/>
        <v>50391.788132985632</v>
      </c>
      <c r="AE2538" s="3">
        <v>4154.166666666667</v>
      </c>
      <c r="AG2538" s="3">
        <f t="shared" si="484"/>
        <v>54545.954799652296</v>
      </c>
      <c r="AM2538">
        <v>0.05</v>
      </c>
      <c r="AN2538" s="3">
        <f t="shared" si="485"/>
        <v>54545.954799652296</v>
      </c>
      <c r="AO2538" s="3">
        <v>2727.297739982615</v>
      </c>
      <c r="AP2538" s="3">
        <v>29700</v>
      </c>
      <c r="AQ2538" s="3">
        <v>1485</v>
      </c>
      <c r="AR2538" s="3">
        <f t="shared" si="486"/>
        <v>88458.252539634908</v>
      </c>
      <c r="AS2538" s="24">
        <f t="shared" si="482"/>
        <v>84245.954799652303</v>
      </c>
      <c r="AT2538" t="s">
        <v>4881</v>
      </c>
      <c r="AU2538" t="s">
        <v>2859</v>
      </c>
      <c r="AV2538" t="s">
        <v>1328</v>
      </c>
      <c r="AW2538">
        <v>1507756</v>
      </c>
      <c r="BE2538">
        <v>1</v>
      </c>
    </row>
    <row r="2539" spans="2:66" x14ac:dyDescent="0.2">
      <c r="C2539" t="s">
        <v>4803</v>
      </c>
      <c r="E2539" t="s">
        <v>2860</v>
      </c>
      <c r="F2539" t="s">
        <v>2861</v>
      </c>
      <c r="G2539" t="s">
        <v>2862</v>
      </c>
      <c r="J2539" t="s">
        <v>4778</v>
      </c>
      <c r="L2539" t="s">
        <v>4667</v>
      </c>
      <c r="M2539" t="s">
        <v>3984</v>
      </c>
      <c r="N2539" t="s">
        <v>4668</v>
      </c>
      <c r="O2539" t="s">
        <v>98</v>
      </c>
      <c r="P2539" t="s">
        <v>4804</v>
      </c>
      <c r="Q2539">
        <v>28</v>
      </c>
      <c r="S2539" s="3">
        <v>44315.583333333336</v>
      </c>
      <c r="W2539" s="3">
        <v>1065.2804487179487</v>
      </c>
      <c r="X2539" s="3">
        <v>615.49537037037032</v>
      </c>
      <c r="Y2539" s="22">
        <v>110.78916666666666</v>
      </c>
      <c r="Z2539" s="32">
        <v>75</v>
      </c>
      <c r="AB2539" s="3">
        <v>0</v>
      </c>
      <c r="AC2539" s="3">
        <v>4460.3751415326506</v>
      </c>
      <c r="AD2539" s="3">
        <f t="shared" si="483"/>
        <v>50642.523460620971</v>
      </c>
      <c r="AE2539" s="3">
        <v>4154.166666666667</v>
      </c>
      <c r="AG2539" s="3">
        <f t="shared" si="484"/>
        <v>54796.690127287635</v>
      </c>
      <c r="AJ2539" s="3">
        <v>4671.4236268028844</v>
      </c>
      <c r="AK2539" t="s">
        <v>166</v>
      </c>
      <c r="AL2539" t="s">
        <v>165</v>
      </c>
      <c r="AM2539">
        <v>0.05</v>
      </c>
      <c r="AN2539" s="3">
        <f t="shared" si="485"/>
        <v>59468.113754090518</v>
      </c>
      <c r="AO2539" s="3">
        <v>2973.4056877045259</v>
      </c>
      <c r="AP2539" s="3">
        <v>29700</v>
      </c>
      <c r="AQ2539" s="3">
        <v>1485</v>
      </c>
      <c r="AR2539" s="3">
        <f t="shared" si="486"/>
        <v>93626.519441795041</v>
      </c>
      <c r="AS2539" s="24">
        <f t="shared" si="482"/>
        <v>89168.113754090518</v>
      </c>
      <c r="AT2539" t="s">
        <v>225</v>
      </c>
      <c r="AU2539" t="s">
        <v>225</v>
      </c>
      <c r="AV2539" t="s">
        <v>156</v>
      </c>
      <c r="AW2539" t="s">
        <v>4883</v>
      </c>
      <c r="BE2539">
        <v>1</v>
      </c>
    </row>
    <row r="2540" spans="2:66" x14ac:dyDescent="0.2">
      <c r="B2540">
        <f>+COUNTIF(F2540:F5698,F2540)</f>
        <v>1</v>
      </c>
      <c r="C2540" t="s">
        <v>4803</v>
      </c>
      <c r="E2540" t="s">
        <v>2863</v>
      </c>
      <c r="F2540" t="s">
        <v>2864</v>
      </c>
      <c r="G2540" t="s">
        <v>2865</v>
      </c>
      <c r="J2540" t="s">
        <v>4778</v>
      </c>
      <c r="L2540" t="s">
        <v>4667</v>
      </c>
      <c r="M2540" t="s">
        <v>3984</v>
      </c>
      <c r="N2540" t="s">
        <v>4668</v>
      </c>
      <c r="O2540" t="s">
        <v>98</v>
      </c>
      <c r="P2540" t="s">
        <v>4804</v>
      </c>
      <c r="Q2540">
        <v>28</v>
      </c>
      <c r="S2540" s="3">
        <v>32521</v>
      </c>
      <c r="W2540" s="3">
        <v>1010.0961538461538</v>
      </c>
      <c r="X2540" s="3">
        <v>583.6111111111112</v>
      </c>
      <c r="Y2540" s="22">
        <v>105.05</v>
      </c>
      <c r="Z2540" s="32">
        <v>75</v>
      </c>
      <c r="AB2540" s="3">
        <v>0</v>
      </c>
      <c r="AC2540" s="3">
        <v>4460.3751415326506</v>
      </c>
      <c r="AD2540" s="3">
        <f t="shared" si="483"/>
        <v>38755.132406489916</v>
      </c>
      <c r="AE2540" s="3">
        <v>4154.166666666667</v>
      </c>
      <c r="AG2540" s="3">
        <f t="shared" si="484"/>
        <v>42909.299073156581</v>
      </c>
      <c r="AM2540">
        <v>0.05</v>
      </c>
      <c r="AN2540" s="3">
        <f t="shared" si="485"/>
        <v>42909.299073156581</v>
      </c>
      <c r="AO2540" s="3">
        <v>2145.464953657829</v>
      </c>
      <c r="AP2540" s="3">
        <v>29700</v>
      </c>
      <c r="AQ2540" s="3">
        <v>1485</v>
      </c>
      <c r="AR2540" s="3">
        <f t="shared" si="486"/>
        <v>76239.764026814402</v>
      </c>
      <c r="AS2540" s="24">
        <f t="shared" si="482"/>
        <v>72609.299073156581</v>
      </c>
      <c r="AT2540" t="s">
        <v>141</v>
      </c>
      <c r="AU2540" t="s">
        <v>141</v>
      </c>
      <c r="AV2540" t="s">
        <v>142</v>
      </c>
      <c r="AW2540">
        <v>2933</v>
      </c>
      <c r="BE2540">
        <v>1</v>
      </c>
    </row>
    <row r="2541" spans="2:66" x14ac:dyDescent="0.2">
      <c r="C2541" t="s">
        <v>4803</v>
      </c>
      <c r="E2541" t="s">
        <v>2866</v>
      </c>
      <c r="F2541" t="s">
        <v>2867</v>
      </c>
      <c r="G2541" t="s">
        <v>4946</v>
      </c>
      <c r="J2541" t="s">
        <v>4702</v>
      </c>
      <c r="L2541" t="s">
        <v>4691</v>
      </c>
      <c r="M2541" t="s">
        <v>4444</v>
      </c>
      <c r="N2541" t="s">
        <v>4668</v>
      </c>
      <c r="O2541" t="s">
        <v>98</v>
      </c>
      <c r="P2541" t="s">
        <v>4804</v>
      </c>
      <c r="Q2541">
        <v>28</v>
      </c>
      <c r="S2541" s="3">
        <v>84931.083333333328</v>
      </c>
      <c r="W2541" s="3">
        <v>2041.6145833333333</v>
      </c>
      <c r="X2541" s="3">
        <v>1179.5995370370372</v>
      </c>
      <c r="Y2541" s="22">
        <v>212.32791666666668</v>
      </c>
      <c r="Z2541" s="32">
        <v>75</v>
      </c>
      <c r="AB2541" s="3">
        <v>0</v>
      </c>
      <c r="AC2541" s="3">
        <v>4460.3751415326506</v>
      </c>
      <c r="AD2541" s="3">
        <f t="shared" si="483"/>
        <v>92900.00051190301</v>
      </c>
      <c r="AE2541" s="3">
        <v>7046.666666666667</v>
      </c>
      <c r="AG2541" s="3">
        <f t="shared" si="484"/>
        <v>99946.667178569682</v>
      </c>
      <c r="AM2541">
        <v>0.1</v>
      </c>
      <c r="AN2541" s="3">
        <f t="shared" si="485"/>
        <v>99946.667178569682</v>
      </c>
      <c r="AO2541" s="3">
        <v>9994.6667178569696</v>
      </c>
      <c r="AP2541" s="3">
        <v>29700</v>
      </c>
      <c r="AQ2541" s="3">
        <v>2970</v>
      </c>
      <c r="AR2541" s="3">
        <f t="shared" si="486"/>
        <v>142611.33389642666</v>
      </c>
      <c r="AS2541" s="24">
        <f t="shared" si="482"/>
        <v>129646.66717856968</v>
      </c>
      <c r="AT2541" t="s">
        <v>4805</v>
      </c>
      <c r="AU2541" t="s">
        <v>101</v>
      </c>
      <c r="AV2541" t="s">
        <v>101</v>
      </c>
      <c r="AW2541">
        <v>2041128</v>
      </c>
      <c r="BE2541">
        <v>1</v>
      </c>
    </row>
    <row r="2542" spans="2:66" x14ac:dyDescent="0.2">
      <c r="C2542" t="s">
        <v>4803</v>
      </c>
      <c r="E2542" t="s">
        <v>2869</v>
      </c>
      <c r="F2542" t="s">
        <v>2870</v>
      </c>
      <c r="G2542" t="s">
        <v>2871</v>
      </c>
      <c r="J2542" t="s">
        <v>4778</v>
      </c>
      <c r="L2542" t="s">
        <v>4667</v>
      </c>
      <c r="M2542" t="s">
        <v>3984</v>
      </c>
      <c r="N2542" t="s">
        <v>4668</v>
      </c>
      <c r="O2542" t="s">
        <v>98</v>
      </c>
      <c r="P2542" t="s">
        <v>4804</v>
      </c>
      <c r="Q2542">
        <v>28</v>
      </c>
      <c r="S2542" s="3">
        <v>37078.416666666664</v>
      </c>
      <c r="W2542" s="3">
        <v>1010.3846153846154</v>
      </c>
      <c r="X2542" s="3">
        <v>583.77777777777783</v>
      </c>
      <c r="Y2542" s="22">
        <v>105.08</v>
      </c>
      <c r="Z2542" s="32">
        <v>75</v>
      </c>
      <c r="AB2542" s="3">
        <v>0</v>
      </c>
      <c r="AC2542" s="3">
        <v>4460.3751415326506</v>
      </c>
      <c r="AD2542" s="3">
        <f t="shared" si="483"/>
        <v>43313.034201361712</v>
      </c>
      <c r="AE2542" s="3">
        <v>4154.166666666667</v>
      </c>
      <c r="AG2542" s="3">
        <f t="shared" si="484"/>
        <v>47467.200868028376</v>
      </c>
      <c r="AJ2542" s="3">
        <v>4671.4236268028844</v>
      </c>
      <c r="AK2542" t="s">
        <v>166</v>
      </c>
      <c r="AL2542" t="s">
        <v>165</v>
      </c>
      <c r="AM2542">
        <v>0.05</v>
      </c>
      <c r="AN2542" s="3">
        <f t="shared" si="485"/>
        <v>52138.62449483126</v>
      </c>
      <c r="AO2542" s="3">
        <v>2606.9312247415633</v>
      </c>
      <c r="AP2542" s="3">
        <v>29700</v>
      </c>
      <c r="AQ2542" s="3">
        <v>1485</v>
      </c>
      <c r="AR2542" s="3">
        <f t="shared" si="486"/>
        <v>85930.555719572818</v>
      </c>
      <c r="AS2542" s="24">
        <f t="shared" si="482"/>
        <v>81838.624494831252</v>
      </c>
      <c r="AT2542" t="s">
        <v>225</v>
      </c>
      <c r="AU2542" t="s">
        <v>225</v>
      </c>
      <c r="AV2542" t="s">
        <v>156</v>
      </c>
      <c r="AW2542" t="s">
        <v>4848</v>
      </c>
      <c r="BE2542">
        <v>1</v>
      </c>
    </row>
    <row r="2543" spans="2:66" x14ac:dyDescent="0.2">
      <c r="C2543" t="s">
        <v>4803</v>
      </c>
      <c r="E2543" t="s">
        <v>2872</v>
      </c>
      <c r="F2543" t="s">
        <v>2873</v>
      </c>
      <c r="G2543" t="s">
        <v>2874</v>
      </c>
      <c r="J2543" t="s">
        <v>4778</v>
      </c>
      <c r="L2543" t="s">
        <v>4667</v>
      </c>
      <c r="M2543" t="s">
        <v>3984</v>
      </c>
      <c r="N2543" t="s">
        <v>4668</v>
      </c>
      <c r="O2543" t="s">
        <v>98</v>
      </c>
      <c r="P2543" t="s">
        <v>4804</v>
      </c>
      <c r="Q2543">
        <v>28</v>
      </c>
      <c r="S2543" s="3">
        <v>42488.5</v>
      </c>
      <c r="W2543" s="3">
        <v>1021.3581730769232</v>
      </c>
      <c r="X2543" s="3">
        <v>590.11805555555554</v>
      </c>
      <c r="Y2543" s="22">
        <v>106.22125</v>
      </c>
      <c r="Z2543" s="32">
        <v>75</v>
      </c>
      <c r="AB2543" s="3">
        <v>0</v>
      </c>
      <c r="AC2543" s="3">
        <v>4460.3751415326506</v>
      </c>
      <c r="AD2543" s="3">
        <f t="shared" si="483"/>
        <v>48741.572620165127</v>
      </c>
      <c r="AE2543" s="3">
        <v>4154.166666666667</v>
      </c>
      <c r="AG2543" s="3">
        <f t="shared" si="484"/>
        <v>52895.739286831791</v>
      </c>
      <c r="AJ2543" s="3">
        <v>4671.4236268028844</v>
      </c>
      <c r="AK2543" t="s">
        <v>166</v>
      </c>
      <c r="AL2543" t="s">
        <v>165</v>
      </c>
      <c r="AM2543">
        <v>0.05</v>
      </c>
      <c r="AN2543" s="3">
        <f t="shared" si="485"/>
        <v>57567.162913634675</v>
      </c>
      <c r="AO2543" s="3">
        <v>2878.3581456817337</v>
      </c>
      <c r="AP2543" s="3">
        <v>29700</v>
      </c>
      <c r="AQ2543" s="3">
        <v>1485</v>
      </c>
      <c r="AR2543" s="3">
        <f t="shared" si="486"/>
        <v>91630.521059316408</v>
      </c>
      <c r="AS2543" s="24">
        <f t="shared" si="482"/>
        <v>87267.162913634675</v>
      </c>
      <c r="AT2543" t="s">
        <v>225</v>
      </c>
      <c r="AU2543" t="s">
        <v>225</v>
      </c>
      <c r="AV2543" t="s">
        <v>156</v>
      </c>
      <c r="AW2543" t="s">
        <v>4930</v>
      </c>
      <c r="BE2543">
        <v>1</v>
      </c>
    </row>
    <row r="2544" spans="2:66" x14ac:dyDescent="0.2">
      <c r="C2544" t="s">
        <v>4803</v>
      </c>
      <c r="E2544" t="s">
        <v>2875</v>
      </c>
      <c r="F2544" t="s">
        <v>2876</v>
      </c>
      <c r="G2544" t="s">
        <v>2877</v>
      </c>
      <c r="J2544" t="s">
        <v>4778</v>
      </c>
      <c r="L2544" t="s">
        <v>4667</v>
      </c>
      <c r="M2544" t="s">
        <v>3984</v>
      </c>
      <c r="N2544" t="s">
        <v>4668</v>
      </c>
      <c r="O2544" t="s">
        <v>98</v>
      </c>
      <c r="P2544" t="s">
        <v>4804</v>
      </c>
      <c r="Q2544">
        <v>28</v>
      </c>
      <c r="S2544" s="3">
        <v>52163.916666666664</v>
      </c>
      <c r="W2544" s="3">
        <v>1253.9423076923078</v>
      </c>
      <c r="X2544" s="3">
        <v>724.5</v>
      </c>
      <c r="Y2544" s="22">
        <v>130.41</v>
      </c>
      <c r="Z2544" s="32">
        <v>75</v>
      </c>
      <c r="AB2544" s="3">
        <v>0</v>
      </c>
      <c r="AC2544" s="3">
        <v>4460.3751415326506</v>
      </c>
      <c r="AD2544" s="3">
        <f t="shared" si="483"/>
        <v>58808.14411589162</v>
      </c>
      <c r="AE2544" s="3">
        <v>4154.166666666667</v>
      </c>
      <c r="AG2544" s="3">
        <f t="shared" si="484"/>
        <v>62962.310782558285</v>
      </c>
      <c r="AM2544">
        <v>0.05</v>
      </c>
      <c r="AN2544" s="3">
        <f t="shared" si="485"/>
        <v>62962.310782558285</v>
      </c>
      <c r="AO2544" s="3">
        <v>3148.1155391279144</v>
      </c>
      <c r="AP2544" s="3">
        <v>29700</v>
      </c>
      <c r="AQ2544" s="3">
        <v>1485</v>
      </c>
      <c r="AR2544" s="3">
        <f t="shared" si="486"/>
        <v>97295.426321686202</v>
      </c>
      <c r="AS2544" s="24">
        <f t="shared" si="482"/>
        <v>92662.310782558285</v>
      </c>
      <c r="AT2544" t="s">
        <v>225</v>
      </c>
      <c r="AU2544" t="s">
        <v>155</v>
      </c>
      <c r="AV2544" t="s">
        <v>156</v>
      </c>
      <c r="AW2544" t="s">
        <v>4810</v>
      </c>
      <c r="BE2544">
        <v>1</v>
      </c>
    </row>
    <row r="2545" spans="3:66" x14ac:dyDescent="0.2">
      <c r="C2545" t="s">
        <v>4803</v>
      </c>
      <c r="E2545" t="s">
        <v>2878</v>
      </c>
      <c r="F2545" t="s">
        <v>2879</v>
      </c>
      <c r="G2545" t="s">
        <v>4947</v>
      </c>
      <c r="J2545" t="s">
        <v>4778</v>
      </c>
      <c r="L2545" t="s">
        <v>4667</v>
      </c>
      <c r="M2545" t="s">
        <v>3984</v>
      </c>
      <c r="N2545" t="s">
        <v>4668</v>
      </c>
      <c r="O2545" t="s">
        <v>98</v>
      </c>
      <c r="P2545" t="s">
        <v>4804</v>
      </c>
      <c r="Q2545">
        <v>28</v>
      </c>
      <c r="S2545" s="3">
        <v>43469.916666666664</v>
      </c>
      <c r="W2545" s="3">
        <v>1044.9519230769231</v>
      </c>
      <c r="X2545" s="3">
        <v>603.75</v>
      </c>
      <c r="Y2545" s="22">
        <v>108.675</v>
      </c>
      <c r="Z2545" s="32">
        <v>75</v>
      </c>
      <c r="AB2545" s="3">
        <v>0</v>
      </c>
      <c r="AC2545" s="3">
        <v>4460.3751415326506</v>
      </c>
      <c r="AD2545" s="3">
        <f t="shared" si="483"/>
        <v>49762.668731276237</v>
      </c>
      <c r="AE2545" s="3">
        <v>4154.166666666667</v>
      </c>
      <c r="AG2545" s="3">
        <f t="shared" si="484"/>
        <v>53916.835397942901</v>
      </c>
      <c r="AM2545">
        <v>0.05</v>
      </c>
      <c r="AN2545" s="3">
        <f t="shared" si="485"/>
        <v>53916.835397942901</v>
      </c>
      <c r="AO2545" s="3">
        <v>2695.8417698971452</v>
      </c>
      <c r="AP2545" s="3">
        <v>29700</v>
      </c>
      <c r="AQ2545" s="3">
        <v>1485</v>
      </c>
      <c r="AR2545" s="3">
        <f t="shared" si="486"/>
        <v>87797.67716784004</v>
      </c>
      <c r="AS2545" s="24">
        <f t="shared" si="482"/>
        <v>83616.835397942894</v>
      </c>
      <c r="AT2545" t="s">
        <v>225</v>
      </c>
      <c r="AU2545" t="s">
        <v>155</v>
      </c>
      <c r="AV2545" t="s">
        <v>156</v>
      </c>
      <c r="AW2545" t="s">
        <v>4810</v>
      </c>
      <c r="BE2545">
        <v>1</v>
      </c>
    </row>
    <row r="2546" spans="3:66" x14ac:dyDescent="0.2">
      <c r="C2546" t="s">
        <v>4803</v>
      </c>
      <c r="E2546" t="s">
        <v>2881</v>
      </c>
      <c r="F2546" t="s">
        <v>2882</v>
      </c>
      <c r="G2546" t="s">
        <v>2883</v>
      </c>
      <c r="J2546" t="s">
        <v>4697</v>
      </c>
      <c r="L2546" t="s">
        <v>4691</v>
      </c>
      <c r="M2546" t="s">
        <v>4444</v>
      </c>
      <c r="N2546" t="s">
        <v>4668</v>
      </c>
      <c r="O2546" t="s">
        <v>98</v>
      </c>
      <c r="P2546" t="s">
        <v>4804</v>
      </c>
      <c r="Q2546">
        <v>28</v>
      </c>
      <c r="S2546" s="3">
        <v>164919.75</v>
      </c>
      <c r="W2546" s="3">
        <v>3964.4190705128203</v>
      </c>
      <c r="X2546" s="3">
        <v>2290.5532407407413</v>
      </c>
      <c r="Y2546" s="22">
        <v>412.29958333333337</v>
      </c>
      <c r="Z2546" s="32">
        <v>75</v>
      </c>
      <c r="AB2546" s="3">
        <v>16895.527840058236</v>
      </c>
      <c r="AC2546" s="3">
        <v>4460.3751415326506</v>
      </c>
      <c r="AD2546" s="3">
        <f t="shared" si="483"/>
        <v>193017.92487617777</v>
      </c>
      <c r="AE2546" s="3">
        <v>7046.666666666667</v>
      </c>
      <c r="AG2546" s="3">
        <f t="shared" si="484"/>
        <v>200064.59154284443</v>
      </c>
      <c r="AJ2546" s="3">
        <v>7875.5933865769939</v>
      </c>
      <c r="AK2546" t="s">
        <v>433</v>
      </c>
      <c r="AL2546" t="s">
        <v>434</v>
      </c>
      <c r="AM2546">
        <v>0.1</v>
      </c>
      <c r="AN2546" s="3">
        <f t="shared" si="485"/>
        <v>207940.18492942143</v>
      </c>
      <c r="AO2546" s="3">
        <v>20794.018492942145</v>
      </c>
      <c r="AP2546" s="3">
        <v>29700</v>
      </c>
      <c r="AQ2546" s="3">
        <v>2970</v>
      </c>
      <c r="AR2546" s="3">
        <f t="shared" si="486"/>
        <v>261404.20342236359</v>
      </c>
      <c r="AS2546" s="24">
        <f t="shared" si="482"/>
        <v>237640.18492942143</v>
      </c>
      <c r="AT2546" t="s">
        <v>4805</v>
      </c>
      <c r="AU2546" t="s">
        <v>1620</v>
      </c>
      <c r="AV2546" t="s">
        <v>1620</v>
      </c>
      <c r="AW2546">
        <v>2063120</v>
      </c>
      <c r="BE2546">
        <v>1</v>
      </c>
    </row>
    <row r="2547" spans="3:66" x14ac:dyDescent="0.2">
      <c r="C2547" t="s">
        <v>4803</v>
      </c>
      <c r="E2547" t="s">
        <v>2884</v>
      </c>
      <c r="F2547" t="s">
        <v>2885</v>
      </c>
      <c r="G2547" t="s">
        <v>2886</v>
      </c>
      <c r="J2547" t="s">
        <v>4708</v>
      </c>
      <c r="L2547" t="s">
        <v>4703</v>
      </c>
      <c r="M2547" t="s">
        <v>293</v>
      </c>
      <c r="N2547" t="s">
        <v>4668</v>
      </c>
      <c r="O2547" t="s">
        <v>98</v>
      </c>
      <c r="P2547" t="s">
        <v>4804</v>
      </c>
      <c r="Q2547">
        <v>28</v>
      </c>
      <c r="S2547" s="3">
        <v>60425.666666666672</v>
      </c>
      <c r="W2547" s="3">
        <v>1452.5400641025642</v>
      </c>
      <c r="X2547" s="3">
        <v>839.24537037037032</v>
      </c>
      <c r="Y2547" s="22">
        <v>151.06416666666667</v>
      </c>
      <c r="Z2547" s="32">
        <v>75</v>
      </c>
      <c r="AB2547" s="3">
        <v>0</v>
      </c>
      <c r="AC2547" s="3">
        <v>4460.3751415326506</v>
      </c>
      <c r="AD2547" s="3">
        <f t="shared" si="483"/>
        <v>67403.891409338918</v>
      </c>
      <c r="AE2547" s="3">
        <v>5687.5</v>
      </c>
      <c r="AG2547" s="3">
        <f t="shared" si="484"/>
        <v>73091.391409338918</v>
      </c>
      <c r="AJ2547" s="3">
        <v>4671.4236268028844</v>
      </c>
      <c r="AK2547" t="s">
        <v>166</v>
      </c>
      <c r="AL2547" t="s">
        <v>165</v>
      </c>
      <c r="AM2547">
        <v>8.5000000000000006E-2</v>
      </c>
      <c r="AN2547" s="3">
        <f t="shared" si="485"/>
        <v>77762.815036141808</v>
      </c>
      <c r="AO2547" s="3">
        <v>6609.8392780720542</v>
      </c>
      <c r="AP2547" s="3">
        <v>29700</v>
      </c>
      <c r="AQ2547" s="3">
        <v>2524.5</v>
      </c>
      <c r="AR2547" s="3">
        <f t="shared" si="486"/>
        <v>116597.15431421387</v>
      </c>
      <c r="AS2547" s="24">
        <f t="shared" si="482"/>
        <v>107462.81503614181</v>
      </c>
      <c r="AT2547" t="s">
        <v>225</v>
      </c>
      <c r="AU2547" t="s">
        <v>225</v>
      </c>
      <c r="AV2547" t="s">
        <v>156</v>
      </c>
      <c r="AW2547" t="s">
        <v>4895</v>
      </c>
      <c r="BE2547">
        <v>1</v>
      </c>
    </row>
    <row r="2548" spans="3:66" x14ac:dyDescent="0.2">
      <c r="C2548" t="s">
        <v>4803</v>
      </c>
      <c r="E2548" t="s">
        <v>2887</v>
      </c>
      <c r="F2548" t="s">
        <v>2888</v>
      </c>
      <c r="G2548" t="s">
        <v>2889</v>
      </c>
      <c r="J2548" t="s">
        <v>4778</v>
      </c>
      <c r="L2548" t="s">
        <v>4667</v>
      </c>
      <c r="M2548" t="s">
        <v>3984</v>
      </c>
      <c r="N2548" t="s">
        <v>4668</v>
      </c>
      <c r="O2548" t="s">
        <v>98</v>
      </c>
      <c r="P2548" t="s">
        <v>4804</v>
      </c>
      <c r="Q2548">
        <v>28</v>
      </c>
      <c r="S2548" s="3">
        <v>36014.583333333336</v>
      </c>
      <c r="W2548" s="3">
        <v>1010.0961538461538</v>
      </c>
      <c r="X2548" s="3">
        <v>583.6111111111112</v>
      </c>
      <c r="Y2548" s="22">
        <v>105.05</v>
      </c>
      <c r="Z2548" s="32">
        <v>75</v>
      </c>
      <c r="AB2548" s="3">
        <v>0</v>
      </c>
      <c r="AC2548" s="3">
        <v>4460.3751415326506</v>
      </c>
      <c r="AD2548" s="3">
        <f t="shared" si="483"/>
        <v>42248.715739823252</v>
      </c>
      <c r="AE2548" s="3">
        <v>4154.166666666667</v>
      </c>
      <c r="AG2548" s="3">
        <f t="shared" si="484"/>
        <v>46402.882406489916</v>
      </c>
      <c r="AM2548">
        <v>0.05</v>
      </c>
      <c r="AN2548" s="3">
        <f t="shared" si="485"/>
        <v>46402.882406489916</v>
      </c>
      <c r="AO2548" s="3">
        <v>2320.1441203244958</v>
      </c>
      <c r="AP2548" s="3">
        <v>29700</v>
      </c>
      <c r="AQ2548" s="3">
        <v>1485</v>
      </c>
      <c r="AR2548" s="3">
        <f t="shared" si="486"/>
        <v>79908.026526814414</v>
      </c>
      <c r="AS2548" s="24">
        <f t="shared" si="482"/>
        <v>76102.882406489924</v>
      </c>
      <c r="AT2548" t="s">
        <v>4881</v>
      </c>
      <c r="AU2548" t="s">
        <v>2890</v>
      </c>
      <c r="AV2548" t="s">
        <v>1328</v>
      </c>
      <c r="AW2548">
        <v>1507756</v>
      </c>
      <c r="BE2548">
        <v>1</v>
      </c>
    </row>
    <row r="2549" spans="3:66" x14ac:dyDescent="0.2">
      <c r="C2549" t="s">
        <v>4803</v>
      </c>
      <c r="E2549" t="s">
        <v>2891</v>
      </c>
      <c r="F2549" t="s">
        <v>2892</v>
      </c>
      <c r="G2549" t="s">
        <v>2893</v>
      </c>
      <c r="J2549" t="s">
        <v>4778</v>
      </c>
      <c r="L2549" t="s">
        <v>4667</v>
      </c>
      <c r="M2549" t="s">
        <v>3984</v>
      </c>
      <c r="N2549" t="s">
        <v>4668</v>
      </c>
      <c r="O2549" t="s">
        <v>98</v>
      </c>
      <c r="P2549" t="s">
        <v>4804</v>
      </c>
      <c r="Q2549">
        <v>28</v>
      </c>
      <c r="S2549" s="3">
        <v>47215.833333333336</v>
      </c>
      <c r="W2549" s="3">
        <v>1134.9959935897434</v>
      </c>
      <c r="X2549" s="3">
        <v>655.77546296296305</v>
      </c>
      <c r="Y2549" s="22">
        <v>118.03958333333334</v>
      </c>
      <c r="Z2549" s="32">
        <v>75</v>
      </c>
      <c r="AB2549" s="3">
        <v>0</v>
      </c>
      <c r="AC2549" s="3">
        <v>4460.3751415326506</v>
      </c>
      <c r="AD2549" s="3">
        <f t="shared" si="483"/>
        <v>53660.019514752021</v>
      </c>
      <c r="AE2549" s="3">
        <v>4154.166666666667</v>
      </c>
      <c r="AG2549" s="3">
        <f t="shared" si="484"/>
        <v>57814.186181418685</v>
      </c>
      <c r="AJ2549" s="3">
        <v>4671.4236268028844</v>
      </c>
      <c r="AK2549" t="s">
        <v>166</v>
      </c>
      <c r="AL2549" t="s">
        <v>165</v>
      </c>
      <c r="AM2549">
        <v>0.05</v>
      </c>
      <c r="AN2549" s="3">
        <f t="shared" si="485"/>
        <v>62485.609808221569</v>
      </c>
      <c r="AO2549" s="3">
        <v>3124.2804904110785</v>
      </c>
      <c r="AP2549" s="3">
        <v>29700</v>
      </c>
      <c r="AQ2549" s="3">
        <v>1485</v>
      </c>
      <c r="AR2549" s="3">
        <f t="shared" si="486"/>
        <v>96794.890298632643</v>
      </c>
      <c r="AS2549" s="24">
        <f t="shared" si="482"/>
        <v>92185.609808221576</v>
      </c>
      <c r="AT2549" t="s">
        <v>225</v>
      </c>
      <c r="AU2549" t="s">
        <v>225</v>
      </c>
      <c r="AV2549" t="s">
        <v>156</v>
      </c>
      <c r="AW2549" t="s">
        <v>4821</v>
      </c>
      <c r="BE2549">
        <v>1</v>
      </c>
    </row>
    <row r="2550" spans="3:66" x14ac:dyDescent="0.2">
      <c r="C2550" t="s">
        <v>4803</v>
      </c>
      <c r="E2550" t="s">
        <v>2894</v>
      </c>
      <c r="F2550" t="s">
        <v>2895</v>
      </c>
      <c r="G2550" t="s">
        <v>2896</v>
      </c>
      <c r="J2550" t="s">
        <v>4697</v>
      </c>
      <c r="L2550" t="s">
        <v>4616</v>
      </c>
      <c r="M2550" t="s">
        <v>4464</v>
      </c>
      <c r="N2550" t="s">
        <v>4668</v>
      </c>
      <c r="O2550" t="s">
        <v>98</v>
      </c>
      <c r="P2550" t="s">
        <v>4804</v>
      </c>
      <c r="Q2550">
        <v>28</v>
      </c>
      <c r="S2550" s="3">
        <v>95718.083333333328</v>
      </c>
      <c r="W2550" s="3">
        <v>2300.9174679487178</v>
      </c>
      <c r="X2550" s="3">
        <v>1329.4189814814815</v>
      </c>
      <c r="Y2550" s="22">
        <v>239.29541666666668</v>
      </c>
      <c r="Z2550" s="32">
        <v>75</v>
      </c>
      <c r="AB2550" s="3">
        <v>8767.3979659967481</v>
      </c>
      <c r="AC2550" s="3">
        <v>4460.3751415326506</v>
      </c>
      <c r="AD2550" s="3">
        <f t="shared" si="483"/>
        <v>112890.48830695958</v>
      </c>
      <c r="AE2550" s="3">
        <v>12402.5</v>
      </c>
      <c r="AG2550" s="3">
        <f t="shared" si="484"/>
        <v>125292.98830695958</v>
      </c>
      <c r="AJ2550" s="3">
        <v>33281</v>
      </c>
      <c r="AK2550" t="s">
        <v>132</v>
      </c>
      <c r="AL2550" t="s">
        <v>133</v>
      </c>
      <c r="AM2550">
        <v>0.05</v>
      </c>
      <c r="AN2550" s="3">
        <f t="shared" si="485"/>
        <v>158573.98830695957</v>
      </c>
      <c r="AO2550" s="3">
        <v>7928.6994153479791</v>
      </c>
      <c r="AP2550" s="3">
        <v>29700</v>
      </c>
      <c r="AQ2550" s="3">
        <v>1485</v>
      </c>
      <c r="AR2550" s="3">
        <f t="shared" si="486"/>
        <v>197687.68772230754</v>
      </c>
      <c r="AS2550" s="24">
        <f t="shared" si="482"/>
        <v>188273.98830695957</v>
      </c>
      <c r="AT2550" t="s">
        <v>4805</v>
      </c>
      <c r="AU2550" t="s">
        <v>101</v>
      </c>
      <c r="AV2550" t="s">
        <v>101</v>
      </c>
      <c r="AW2550">
        <v>2047200</v>
      </c>
      <c r="BE2550">
        <v>1</v>
      </c>
    </row>
    <row r="2551" spans="3:66" x14ac:dyDescent="0.2">
      <c r="C2551" t="s">
        <v>4803</v>
      </c>
      <c r="E2551" t="s">
        <v>2897</v>
      </c>
      <c r="F2551" t="s">
        <v>2898</v>
      </c>
      <c r="G2551" t="s">
        <v>2899</v>
      </c>
      <c r="J2551" t="s">
        <v>4678</v>
      </c>
      <c r="L2551" t="s">
        <v>4691</v>
      </c>
      <c r="M2551" t="s">
        <v>4444</v>
      </c>
      <c r="N2551" t="s">
        <v>4668</v>
      </c>
      <c r="O2551" t="s">
        <v>98</v>
      </c>
      <c r="P2551" t="s">
        <v>4804</v>
      </c>
      <c r="Q2551">
        <v>28</v>
      </c>
      <c r="S2551" s="3">
        <v>191916.41666666666</v>
      </c>
      <c r="W2551" s="3">
        <v>4613.3774038461534</v>
      </c>
      <c r="X2551" s="3">
        <v>2665.5069444444448</v>
      </c>
      <c r="Y2551" s="22">
        <v>479.79124999999999</v>
      </c>
      <c r="Z2551" s="32">
        <v>75</v>
      </c>
      <c r="AB2551" s="3">
        <v>19661.591699393502</v>
      </c>
      <c r="AC2551" s="3">
        <v>4460.3751415326506</v>
      </c>
      <c r="AD2551" s="3">
        <f t="shared" si="483"/>
        <v>223872.05910588341</v>
      </c>
      <c r="AE2551" s="3">
        <v>7046.666666666667</v>
      </c>
      <c r="AG2551" s="3">
        <f t="shared" si="484"/>
        <v>230918.72577255007</v>
      </c>
      <c r="AM2551">
        <v>0.1</v>
      </c>
      <c r="AN2551" s="3">
        <f t="shared" si="485"/>
        <v>230918.72577255007</v>
      </c>
      <c r="AO2551" s="3">
        <v>23091.87257725501</v>
      </c>
      <c r="AP2551" s="3">
        <v>29700</v>
      </c>
      <c r="AQ2551" s="3">
        <v>2970</v>
      </c>
      <c r="AR2551" s="3">
        <f t="shared" si="486"/>
        <v>286680.59834980511</v>
      </c>
      <c r="AS2551" s="24">
        <f t="shared" si="482"/>
        <v>260618.72577255007</v>
      </c>
      <c r="AT2551" t="s">
        <v>632</v>
      </c>
      <c r="AU2551" t="s">
        <v>632</v>
      </c>
      <c r="AV2551" t="s">
        <v>633</v>
      </c>
      <c r="AW2551" t="s">
        <v>4862</v>
      </c>
      <c r="BE2551">
        <v>1</v>
      </c>
    </row>
    <row r="2552" spans="3:66" x14ac:dyDescent="0.2">
      <c r="C2552" t="s">
        <v>4803</v>
      </c>
      <c r="E2552" t="s">
        <v>2900</v>
      </c>
      <c r="F2552" t="s">
        <v>2901</v>
      </c>
      <c r="G2552" t="s">
        <v>2902</v>
      </c>
      <c r="J2552" t="s">
        <v>151</v>
      </c>
      <c r="L2552" t="s">
        <v>4691</v>
      </c>
      <c r="M2552" t="s">
        <v>4444</v>
      </c>
      <c r="N2552" t="s">
        <v>4668</v>
      </c>
      <c r="O2552" t="s">
        <v>98</v>
      </c>
      <c r="P2552" t="s">
        <v>4804</v>
      </c>
      <c r="Q2552">
        <v>28</v>
      </c>
      <c r="S2552" s="3">
        <v>252185.08333333337</v>
      </c>
      <c r="U2552" s="3">
        <v>37827.762500000004</v>
      </c>
      <c r="W2552" s="3">
        <v>6062.1434294871797</v>
      </c>
      <c r="X2552" s="3">
        <v>3502.5717592592596</v>
      </c>
      <c r="Y2552" s="22">
        <v>630.46291666666662</v>
      </c>
      <c r="Z2552" s="32">
        <v>75</v>
      </c>
      <c r="AB2552" s="3">
        <v>25835.0364461914</v>
      </c>
      <c r="AC2552" s="3">
        <v>5460.3751415326506</v>
      </c>
      <c r="AD2552" s="3">
        <f t="shared" si="483"/>
        <v>331578.43552647054</v>
      </c>
      <c r="AE2552" s="3">
        <v>7046.666666666667</v>
      </c>
      <c r="AG2552" s="3">
        <f t="shared" si="484"/>
        <v>338625.10219313722</v>
      </c>
      <c r="AM2552">
        <v>0.1</v>
      </c>
      <c r="AN2552" s="3">
        <f t="shared" si="485"/>
        <v>338625.10219313722</v>
      </c>
      <c r="AO2552" s="3">
        <v>33862.510219313721</v>
      </c>
      <c r="AP2552" s="3">
        <v>29700</v>
      </c>
      <c r="AQ2552" s="3">
        <v>2970</v>
      </c>
      <c r="AR2552" s="3">
        <f t="shared" si="486"/>
        <v>405157.61241245095</v>
      </c>
      <c r="AS2552" s="24">
        <f t="shared" si="482"/>
        <v>368325.10219313722</v>
      </c>
      <c r="AT2552" t="s">
        <v>632</v>
      </c>
      <c r="AU2552" t="s">
        <v>632</v>
      </c>
      <c r="AV2552" t="s">
        <v>633</v>
      </c>
      <c r="AW2552" t="s">
        <v>4862</v>
      </c>
      <c r="BE2552">
        <v>1</v>
      </c>
    </row>
    <row r="2553" spans="3:66" x14ac:dyDescent="0.2">
      <c r="C2553" t="s">
        <v>4803</v>
      </c>
      <c r="E2553" t="s">
        <v>2903</v>
      </c>
      <c r="F2553" t="s">
        <v>2904</v>
      </c>
      <c r="G2553" t="s">
        <v>2905</v>
      </c>
      <c r="J2553" t="s">
        <v>4678</v>
      </c>
      <c r="L2553" t="s">
        <v>4703</v>
      </c>
      <c r="M2553" t="s">
        <v>4849</v>
      </c>
      <c r="N2553" t="s">
        <v>4911</v>
      </c>
      <c r="O2553" t="s">
        <v>98</v>
      </c>
      <c r="P2553" t="s">
        <v>4804</v>
      </c>
      <c r="Q2553">
        <v>28</v>
      </c>
      <c r="S2553" s="3">
        <v>124762.08333333331</v>
      </c>
      <c r="W2553" s="3">
        <v>2999.0905448717949</v>
      </c>
      <c r="X2553" s="3">
        <v>1732.8078703703707</v>
      </c>
      <c r="Y2553" s="22">
        <v>311.90541666666667</v>
      </c>
      <c r="Z2553" s="32">
        <v>75</v>
      </c>
      <c r="AB2553" s="3">
        <v>5122.3404802504956</v>
      </c>
      <c r="AC2553" s="3">
        <v>4460.3751415326506</v>
      </c>
      <c r="AD2553" s="3">
        <f t="shared" si="483"/>
        <v>139463.6027870253</v>
      </c>
      <c r="AE2553" s="3">
        <v>5687.5</v>
      </c>
      <c r="AG2553" s="3">
        <f t="shared" si="484"/>
        <v>145151.1027870253</v>
      </c>
      <c r="AI2553" s="3">
        <v>5310.8</v>
      </c>
      <c r="AJ2553" s="3">
        <v>6107.1873780099913</v>
      </c>
      <c r="AK2553" t="s">
        <v>266</v>
      </c>
      <c r="AL2553" t="s">
        <v>267</v>
      </c>
      <c r="AM2553">
        <v>8.5000000000000006E-2</v>
      </c>
      <c r="AN2553" s="3">
        <f t="shared" si="485"/>
        <v>156569.09016503528</v>
      </c>
      <c r="AO2553" s="3">
        <v>13308.372664027997</v>
      </c>
      <c r="AP2553" s="3">
        <v>0</v>
      </c>
      <c r="AQ2553" s="3">
        <v>0</v>
      </c>
      <c r="AR2553" s="3">
        <f t="shared" si="486"/>
        <v>169877.46282906327</v>
      </c>
      <c r="AS2553" s="24">
        <f t="shared" si="482"/>
        <v>156569.09016503528</v>
      </c>
      <c r="AT2553" t="s">
        <v>632</v>
      </c>
      <c r="AU2553" t="s">
        <v>1837</v>
      </c>
      <c r="AV2553" t="s">
        <v>1838</v>
      </c>
      <c r="AW2553" t="s">
        <v>4850</v>
      </c>
      <c r="BE2553">
        <v>1</v>
      </c>
      <c r="BN2553" t="s">
        <v>5070</v>
      </c>
    </row>
    <row r="2554" spans="3:66" x14ac:dyDescent="0.2">
      <c r="C2554" t="s">
        <v>4803</v>
      </c>
      <c r="E2554" t="s">
        <v>2906</v>
      </c>
      <c r="F2554" t="s">
        <v>2907</v>
      </c>
      <c r="G2554" t="s">
        <v>2908</v>
      </c>
      <c r="J2554" t="s">
        <v>4678</v>
      </c>
      <c r="L2554" t="s">
        <v>4703</v>
      </c>
      <c r="M2554" t="s">
        <v>293</v>
      </c>
      <c r="N2554" t="s">
        <v>4668</v>
      </c>
      <c r="O2554" t="s">
        <v>98</v>
      </c>
      <c r="P2554" t="s">
        <v>4804</v>
      </c>
      <c r="Q2554">
        <v>28</v>
      </c>
      <c r="S2554" s="3">
        <v>152213.08333333334</v>
      </c>
      <c r="W2554" s="3">
        <v>3658.9703525641021</v>
      </c>
      <c r="X2554" s="3">
        <v>2114.0717592592591</v>
      </c>
      <c r="Y2554" s="22">
        <v>380.53291666666667</v>
      </c>
      <c r="Z2554" s="32">
        <v>75</v>
      </c>
      <c r="AB2554" s="3">
        <v>0</v>
      </c>
      <c r="AC2554" s="3">
        <v>4460.3751415326506</v>
      </c>
      <c r="AD2554" s="3">
        <f t="shared" si="483"/>
        <v>162902.03350335604</v>
      </c>
      <c r="AE2554" s="3">
        <v>5687.5</v>
      </c>
      <c r="AG2554" s="3">
        <f t="shared" si="484"/>
        <v>168589.53350335604</v>
      </c>
      <c r="AJ2554" s="3">
        <v>6107.1873780099913</v>
      </c>
      <c r="AK2554" t="s">
        <v>266</v>
      </c>
      <c r="AL2554" t="s">
        <v>267</v>
      </c>
      <c r="AM2554">
        <v>8.5000000000000006E-2</v>
      </c>
      <c r="AN2554" s="3">
        <f t="shared" si="485"/>
        <v>174696.72088136603</v>
      </c>
      <c r="AO2554" s="3">
        <v>14849.221274916114</v>
      </c>
      <c r="AP2554" s="3">
        <v>29700</v>
      </c>
      <c r="AQ2554" s="3">
        <v>2524.5</v>
      </c>
      <c r="AR2554" s="3">
        <f t="shared" si="486"/>
        <v>221770.44215628214</v>
      </c>
      <c r="AS2554" s="24">
        <f t="shared" si="482"/>
        <v>204396.72088136603</v>
      </c>
      <c r="AT2554" t="s">
        <v>134</v>
      </c>
      <c r="AU2554" t="s">
        <v>134</v>
      </c>
      <c r="AV2554" t="s">
        <v>135</v>
      </c>
      <c r="AW2554">
        <v>90218</v>
      </c>
      <c r="BE2554">
        <v>1</v>
      </c>
    </row>
    <row r="2555" spans="3:66" x14ac:dyDescent="0.2">
      <c r="C2555" t="s">
        <v>4803</v>
      </c>
      <c r="E2555" t="s">
        <v>2909</v>
      </c>
      <c r="F2555" t="s">
        <v>2910</v>
      </c>
      <c r="G2555" t="s">
        <v>4948</v>
      </c>
      <c r="J2555" t="s">
        <v>4708</v>
      </c>
      <c r="L2555" t="s">
        <v>4703</v>
      </c>
      <c r="M2555" t="s">
        <v>4849</v>
      </c>
      <c r="N2555" t="s">
        <v>4911</v>
      </c>
      <c r="O2555" t="s">
        <v>98</v>
      </c>
      <c r="P2555" t="s">
        <v>4804</v>
      </c>
      <c r="Q2555">
        <v>28</v>
      </c>
      <c r="S2555" s="3">
        <v>61961.749999999993</v>
      </c>
      <c r="W2555" s="3">
        <v>1489.4671474358975</v>
      </c>
      <c r="X2555" s="3">
        <v>860.58101851851859</v>
      </c>
      <c r="Y2555" s="22">
        <v>154.90458333333333</v>
      </c>
      <c r="Z2555" s="32">
        <v>75</v>
      </c>
      <c r="AB2555" s="3">
        <v>0</v>
      </c>
      <c r="AC2555" s="3">
        <v>4460.3751415326506</v>
      </c>
      <c r="AD2555" s="3">
        <f t="shared" si="483"/>
        <v>69002.077890820394</v>
      </c>
      <c r="AE2555" s="3">
        <v>5687.5</v>
      </c>
      <c r="AG2555" s="3">
        <f t="shared" si="484"/>
        <v>74689.577890820394</v>
      </c>
      <c r="AJ2555" s="3">
        <v>4292.2455565959208</v>
      </c>
      <c r="AK2555" t="s">
        <v>289</v>
      </c>
      <c r="AL2555" t="s">
        <v>290</v>
      </c>
      <c r="AM2555">
        <v>8.5000000000000006E-2</v>
      </c>
      <c r="AN2555" s="3">
        <f t="shared" si="485"/>
        <v>78981.823447416318</v>
      </c>
      <c r="AO2555" s="3">
        <v>6713.4549930303874</v>
      </c>
      <c r="AP2555" s="3">
        <v>0</v>
      </c>
      <c r="AQ2555" s="3">
        <v>0</v>
      </c>
      <c r="AR2555" s="3">
        <f t="shared" si="486"/>
        <v>85695.278440446709</v>
      </c>
      <c r="AS2555" s="24">
        <f t="shared" si="482"/>
        <v>78981.823447416318</v>
      </c>
      <c r="AT2555" t="s">
        <v>632</v>
      </c>
      <c r="AU2555" t="s">
        <v>1837</v>
      </c>
      <c r="AV2555" t="s">
        <v>1838</v>
      </c>
      <c r="AW2555" t="s">
        <v>4949</v>
      </c>
      <c r="BE2555">
        <v>1</v>
      </c>
      <c r="BN2555" t="s">
        <v>5155</v>
      </c>
    </row>
    <row r="2556" spans="3:66" x14ac:dyDescent="0.2">
      <c r="C2556" t="s">
        <v>4803</v>
      </c>
      <c r="E2556" t="s">
        <v>2912</v>
      </c>
      <c r="F2556" t="s">
        <v>2913</v>
      </c>
      <c r="G2556" t="s">
        <v>2914</v>
      </c>
      <c r="J2556" t="s">
        <v>4708</v>
      </c>
      <c r="L2556" t="s">
        <v>4667</v>
      </c>
      <c r="M2556" t="s">
        <v>3984</v>
      </c>
      <c r="N2556" t="s">
        <v>4668</v>
      </c>
      <c r="O2556" t="s">
        <v>98</v>
      </c>
      <c r="P2556" t="s">
        <v>4804</v>
      </c>
      <c r="Q2556">
        <v>28</v>
      </c>
      <c r="S2556" s="3">
        <v>68745</v>
      </c>
      <c r="W2556" s="3">
        <v>1652.5240384615383</v>
      </c>
      <c r="X2556" s="3">
        <v>954.79166666666663</v>
      </c>
      <c r="Y2556" s="22">
        <v>171.86250000000001</v>
      </c>
      <c r="Z2556" s="32">
        <v>75</v>
      </c>
      <c r="AB2556" s="3">
        <v>0</v>
      </c>
      <c r="AC2556" s="3">
        <v>4460.3751415326506</v>
      </c>
      <c r="AD2556" s="3">
        <f t="shared" si="483"/>
        <v>76059.553346660861</v>
      </c>
      <c r="AE2556" s="3">
        <v>4154.166666666667</v>
      </c>
      <c r="AG2556" s="3">
        <f t="shared" si="484"/>
        <v>80213.720013327533</v>
      </c>
      <c r="AJ2556" s="3">
        <v>6263.2559860715419</v>
      </c>
      <c r="AK2556" t="s">
        <v>229</v>
      </c>
      <c r="AL2556" t="s">
        <v>230</v>
      </c>
      <c r="AM2556">
        <v>0.05</v>
      </c>
      <c r="AN2556" s="3">
        <f t="shared" si="485"/>
        <v>86476.975999399074</v>
      </c>
      <c r="AO2556" s="3">
        <v>4323.8487999699537</v>
      </c>
      <c r="AP2556" s="3">
        <v>29700</v>
      </c>
      <c r="AQ2556" s="3">
        <v>1485</v>
      </c>
      <c r="AR2556" s="3">
        <f t="shared" si="486"/>
        <v>121985.82479936903</v>
      </c>
      <c r="AS2556" s="24">
        <f t="shared" si="482"/>
        <v>116176.97599939907</v>
      </c>
      <c r="AT2556" t="s">
        <v>225</v>
      </c>
      <c r="AU2556" t="s">
        <v>225</v>
      </c>
      <c r="AV2556" t="s">
        <v>156</v>
      </c>
      <c r="AW2556" t="s">
        <v>4825</v>
      </c>
      <c r="BE2556">
        <v>1</v>
      </c>
    </row>
    <row r="2557" spans="3:66" x14ac:dyDescent="0.2">
      <c r="C2557" t="s">
        <v>4803</v>
      </c>
      <c r="E2557" t="s">
        <v>2915</v>
      </c>
      <c r="F2557" t="s">
        <v>2916</v>
      </c>
      <c r="G2557" t="s">
        <v>2917</v>
      </c>
      <c r="J2557" t="s">
        <v>4708</v>
      </c>
      <c r="L2557" t="s">
        <v>4703</v>
      </c>
      <c r="M2557" t="s">
        <v>293</v>
      </c>
      <c r="N2557" t="s">
        <v>4668</v>
      </c>
      <c r="O2557" t="s">
        <v>98</v>
      </c>
      <c r="P2557" t="s">
        <v>4804</v>
      </c>
      <c r="Q2557">
        <v>28</v>
      </c>
      <c r="S2557" s="3">
        <v>67389.083333333328</v>
      </c>
      <c r="W2557" s="3">
        <v>1499.7395833333333</v>
      </c>
      <c r="X2557" s="3">
        <v>866.5162037037037</v>
      </c>
      <c r="Y2557" s="22">
        <v>155.97291666666666</v>
      </c>
      <c r="Z2557" s="32">
        <v>75</v>
      </c>
      <c r="AB2557" s="3">
        <v>0</v>
      </c>
      <c r="AC2557" s="3">
        <v>4460.3751415326506</v>
      </c>
      <c r="AD2557" s="3">
        <f t="shared" si="483"/>
        <v>74446.687178569686</v>
      </c>
      <c r="AE2557" s="3">
        <v>5687.5</v>
      </c>
      <c r="AG2557" s="3">
        <f t="shared" si="484"/>
        <v>80134.187178569686</v>
      </c>
      <c r="AJ2557" s="3">
        <v>7641.968773833004</v>
      </c>
      <c r="AK2557" t="s">
        <v>197</v>
      </c>
      <c r="AL2557" t="s">
        <v>198</v>
      </c>
      <c r="AM2557">
        <v>8.5000000000000006E-2</v>
      </c>
      <c r="AN2557" s="3">
        <f t="shared" si="485"/>
        <v>87776.155952402696</v>
      </c>
      <c r="AO2557" s="3">
        <v>7460.9732559542299</v>
      </c>
      <c r="AP2557" s="3">
        <v>29700</v>
      </c>
      <c r="AQ2557" s="3">
        <v>2524.5</v>
      </c>
      <c r="AR2557" s="3">
        <f t="shared" si="486"/>
        <v>127461.62920835693</v>
      </c>
      <c r="AS2557" s="24">
        <f t="shared" si="482"/>
        <v>117476.1559524027</v>
      </c>
      <c r="AT2557" t="s">
        <v>134</v>
      </c>
      <c r="AU2557" t="s">
        <v>134</v>
      </c>
      <c r="AV2557" t="s">
        <v>135</v>
      </c>
      <c r="AW2557">
        <v>35803</v>
      </c>
      <c r="BE2557">
        <v>1</v>
      </c>
    </row>
    <row r="2558" spans="3:66" x14ac:dyDescent="0.2">
      <c r="C2558" t="s">
        <v>4803</v>
      </c>
      <c r="E2558" t="s">
        <v>2918</v>
      </c>
      <c r="F2558" t="s">
        <v>2919</v>
      </c>
      <c r="G2558" t="s">
        <v>2920</v>
      </c>
      <c r="J2558" t="s">
        <v>4708</v>
      </c>
      <c r="L2558" t="s">
        <v>4703</v>
      </c>
      <c r="M2558" t="s">
        <v>293</v>
      </c>
      <c r="N2558" t="s">
        <v>4668</v>
      </c>
      <c r="O2558" t="s">
        <v>98</v>
      </c>
      <c r="P2558" t="s">
        <v>4804</v>
      </c>
      <c r="Q2558">
        <v>28</v>
      </c>
      <c r="S2558" s="3">
        <v>62729.833333333328</v>
      </c>
      <c r="W2558" s="3">
        <v>1507.9286858974358</v>
      </c>
      <c r="X2558" s="3">
        <v>871.24768518518533</v>
      </c>
      <c r="Y2558" s="22">
        <v>156.82458333333335</v>
      </c>
      <c r="Z2558" s="32">
        <v>75</v>
      </c>
      <c r="AB2558" s="3">
        <v>0</v>
      </c>
      <c r="AC2558" s="3">
        <v>4460.3751415326506</v>
      </c>
      <c r="AD2558" s="3">
        <f t="shared" si="483"/>
        <v>69801.209429281938</v>
      </c>
      <c r="AE2558" s="3">
        <v>5687.5</v>
      </c>
      <c r="AG2558" s="3">
        <f t="shared" si="484"/>
        <v>75488.709429281938</v>
      </c>
      <c r="AJ2558" s="3">
        <v>6263.2559860715419</v>
      </c>
      <c r="AK2558" t="s">
        <v>229</v>
      </c>
      <c r="AL2558" t="s">
        <v>230</v>
      </c>
      <c r="AM2558">
        <v>8.5000000000000006E-2</v>
      </c>
      <c r="AN2558" s="3">
        <f t="shared" si="485"/>
        <v>81751.965415353479</v>
      </c>
      <c r="AO2558" s="3">
        <v>6948.9170603050461</v>
      </c>
      <c r="AP2558" s="3">
        <v>29700</v>
      </c>
      <c r="AQ2558" s="3">
        <v>2524.5</v>
      </c>
      <c r="AR2558" s="3">
        <f t="shared" si="486"/>
        <v>120925.38247565852</v>
      </c>
      <c r="AS2558" s="24">
        <f t="shared" si="482"/>
        <v>111451.96541535348</v>
      </c>
      <c r="AT2558" t="s">
        <v>632</v>
      </c>
      <c r="AU2558" t="s">
        <v>632</v>
      </c>
      <c r="AV2558" t="s">
        <v>633</v>
      </c>
      <c r="AW2558" t="s">
        <v>4852</v>
      </c>
      <c r="BE2558">
        <v>1</v>
      </c>
    </row>
    <row r="2559" spans="3:66" x14ac:dyDescent="0.2">
      <c r="C2559" t="s">
        <v>4803</v>
      </c>
      <c r="E2559" t="s">
        <v>2921</v>
      </c>
      <c r="F2559" t="s">
        <v>2922</v>
      </c>
      <c r="G2559" t="s">
        <v>2923</v>
      </c>
      <c r="J2559" t="s">
        <v>4723</v>
      </c>
      <c r="L2559" t="s">
        <v>4683</v>
      </c>
      <c r="M2559" t="s">
        <v>295</v>
      </c>
      <c r="N2559" t="s">
        <v>4668</v>
      </c>
      <c r="O2559" t="s">
        <v>98</v>
      </c>
      <c r="P2559" t="s">
        <v>4804</v>
      </c>
      <c r="Q2559">
        <v>28</v>
      </c>
      <c r="S2559" s="3">
        <v>483679.41666666669</v>
      </c>
      <c r="U2559" s="3">
        <v>72551.912500000006</v>
      </c>
      <c r="W2559" s="3">
        <v>11626.911057692307</v>
      </c>
      <c r="X2559" s="3">
        <v>6717.770833333333</v>
      </c>
      <c r="Y2559" s="22">
        <v>1209.19875</v>
      </c>
      <c r="Z2559" s="32">
        <v>75</v>
      </c>
      <c r="AB2559" s="3">
        <v>20489.361921001982</v>
      </c>
      <c r="AC2559" s="3">
        <v>5460.3751415326506</v>
      </c>
      <c r="AD2559" s="3">
        <f t="shared" si="483"/>
        <v>601809.94687022688</v>
      </c>
      <c r="AE2559" s="3">
        <v>0</v>
      </c>
      <c r="AG2559" s="3">
        <f t="shared" si="484"/>
        <v>601809.94687022688</v>
      </c>
      <c r="AM2559">
        <v>0</v>
      </c>
      <c r="AN2559" s="3">
        <f t="shared" si="485"/>
        <v>601809.94687022688</v>
      </c>
      <c r="AO2559" s="3">
        <v>0</v>
      </c>
      <c r="AP2559" s="3">
        <v>29700</v>
      </c>
      <c r="AQ2559" s="3">
        <v>0</v>
      </c>
      <c r="AR2559" s="3">
        <f t="shared" si="486"/>
        <v>631509.94687022688</v>
      </c>
      <c r="AS2559" s="24">
        <f t="shared" si="482"/>
        <v>631509.94687022688</v>
      </c>
      <c r="AT2559" t="s">
        <v>4725</v>
      </c>
      <c r="AU2559" t="s">
        <v>174</v>
      </c>
      <c r="AV2559" t="s">
        <v>174</v>
      </c>
      <c r="AW2559" t="s">
        <v>4693</v>
      </c>
      <c r="BE2559">
        <v>1</v>
      </c>
    </row>
    <row r="2560" spans="3:66" x14ac:dyDescent="0.2">
      <c r="C2560" t="s">
        <v>4803</v>
      </c>
      <c r="E2560" t="s">
        <v>2925</v>
      </c>
      <c r="F2560" t="s">
        <v>2926</v>
      </c>
      <c r="G2560" t="s">
        <v>2927</v>
      </c>
      <c r="J2560" t="s">
        <v>4778</v>
      </c>
      <c r="L2560" t="s">
        <v>4616</v>
      </c>
      <c r="M2560" t="s">
        <v>4464</v>
      </c>
      <c r="N2560" t="s">
        <v>4668</v>
      </c>
      <c r="O2560" t="s">
        <v>98</v>
      </c>
      <c r="P2560" t="s">
        <v>4804</v>
      </c>
      <c r="Q2560">
        <v>28</v>
      </c>
      <c r="S2560" s="3">
        <v>39923</v>
      </c>
      <c r="U2560" s="3">
        <v>3193.84</v>
      </c>
      <c r="W2560" s="3">
        <v>1010.7211538461538</v>
      </c>
      <c r="X2560" s="3">
        <v>583.97222222222229</v>
      </c>
      <c r="Y2560" s="22">
        <v>105.11500000000001</v>
      </c>
      <c r="Z2560" s="32">
        <v>75</v>
      </c>
      <c r="AB2560" s="3">
        <v>0</v>
      </c>
      <c r="AC2560" s="3">
        <v>4460.3751415326506</v>
      </c>
      <c r="AD2560" s="3">
        <f t="shared" si="483"/>
        <v>49352.023517601017</v>
      </c>
      <c r="AE2560" s="3">
        <v>12402.5</v>
      </c>
      <c r="AG2560" s="3">
        <f t="shared" si="484"/>
        <v>61754.523517601017</v>
      </c>
      <c r="AJ2560" s="3">
        <v>33281</v>
      </c>
      <c r="AK2560" t="s">
        <v>132</v>
      </c>
      <c r="AL2560" t="s">
        <v>133</v>
      </c>
      <c r="AM2560">
        <v>0.05</v>
      </c>
      <c r="AN2560" s="3">
        <f t="shared" si="485"/>
        <v>95035.523517601017</v>
      </c>
      <c r="AO2560" s="3">
        <v>4751.7761758800507</v>
      </c>
      <c r="AP2560" s="3">
        <v>29700</v>
      </c>
      <c r="AQ2560" s="3">
        <v>1485</v>
      </c>
      <c r="AR2560" s="3">
        <f t="shared" si="486"/>
        <v>130972.29969348107</v>
      </c>
      <c r="AS2560" s="24">
        <f t="shared" si="482"/>
        <v>124735.52351760102</v>
      </c>
      <c r="AT2560" t="s">
        <v>4725</v>
      </c>
      <c r="AU2560" t="s">
        <v>174</v>
      </c>
      <c r="AV2560" t="s">
        <v>174</v>
      </c>
      <c r="AW2560" t="s">
        <v>4693</v>
      </c>
      <c r="BE2560">
        <v>1</v>
      </c>
    </row>
    <row r="2561" spans="3:66" x14ac:dyDescent="0.2">
      <c r="C2561" t="s">
        <v>4803</v>
      </c>
      <c r="E2561" t="s">
        <v>2928</v>
      </c>
      <c r="F2561" t="s">
        <v>2929</v>
      </c>
      <c r="G2561" t="s">
        <v>2930</v>
      </c>
      <c r="J2561" t="s">
        <v>151</v>
      </c>
      <c r="L2561" t="s">
        <v>4691</v>
      </c>
      <c r="M2561" t="s">
        <v>4444</v>
      </c>
      <c r="N2561" t="s">
        <v>4668</v>
      </c>
      <c r="O2561" t="s">
        <v>98</v>
      </c>
      <c r="P2561" t="s">
        <v>4804</v>
      </c>
      <c r="Q2561">
        <v>28</v>
      </c>
      <c r="S2561" s="3">
        <v>208333.33333333334</v>
      </c>
      <c r="W2561" s="3">
        <v>5008.0128205128203</v>
      </c>
      <c r="X2561" s="3">
        <v>2893.5185185185187</v>
      </c>
      <c r="Y2561" s="22">
        <v>520.83333333333337</v>
      </c>
      <c r="Z2561" s="32">
        <v>75</v>
      </c>
      <c r="AB2561" s="3">
        <v>10244.680960500991</v>
      </c>
      <c r="AC2561" s="3">
        <v>4460.3751415326506</v>
      </c>
      <c r="AD2561" s="3">
        <f t="shared" si="483"/>
        <v>231535.75410773166</v>
      </c>
      <c r="AE2561" s="3">
        <v>7046.666666666667</v>
      </c>
      <c r="AG2561" s="3">
        <f t="shared" si="484"/>
        <v>238582.42077439831</v>
      </c>
      <c r="AJ2561" s="3">
        <v>18123.592035816033</v>
      </c>
      <c r="AK2561" t="s">
        <v>538</v>
      </c>
      <c r="AL2561" t="s">
        <v>539</v>
      </c>
      <c r="AM2561">
        <v>0.1</v>
      </c>
      <c r="AN2561" s="3">
        <f t="shared" si="485"/>
        <v>256706.01281021434</v>
      </c>
      <c r="AO2561" s="3">
        <v>25670.601281021434</v>
      </c>
      <c r="AP2561" s="3">
        <v>29700</v>
      </c>
      <c r="AQ2561" s="3">
        <v>2970</v>
      </c>
      <c r="AR2561" s="3">
        <f t="shared" si="486"/>
        <v>315046.6140912358</v>
      </c>
      <c r="AS2561" s="24">
        <f t="shared" si="482"/>
        <v>286406.01281021431</v>
      </c>
      <c r="AT2561" t="s">
        <v>632</v>
      </c>
      <c r="AU2561" t="s">
        <v>632</v>
      </c>
      <c r="AV2561" t="s">
        <v>633</v>
      </c>
      <c r="AW2561" t="s">
        <v>4862</v>
      </c>
      <c r="BE2561">
        <v>1</v>
      </c>
    </row>
    <row r="2562" spans="3:66" x14ac:dyDescent="0.2">
      <c r="C2562" t="s">
        <v>4803</v>
      </c>
      <c r="E2562" t="s">
        <v>2931</v>
      </c>
      <c r="F2562" t="s">
        <v>2932</v>
      </c>
      <c r="G2562" t="s">
        <v>2933</v>
      </c>
      <c r="J2562" t="s">
        <v>4697</v>
      </c>
      <c r="L2562" t="s">
        <v>4616</v>
      </c>
      <c r="M2562" t="s">
        <v>4464</v>
      </c>
      <c r="N2562" t="s">
        <v>4668</v>
      </c>
      <c r="O2562" t="s">
        <v>98</v>
      </c>
      <c r="P2562" t="s">
        <v>4804</v>
      </c>
      <c r="Q2562">
        <v>28</v>
      </c>
      <c r="S2562" s="3">
        <v>83445.666666666672</v>
      </c>
      <c r="W2562" s="3">
        <v>1885.7131410256409</v>
      </c>
      <c r="X2562" s="3">
        <v>1089.5231481481483</v>
      </c>
      <c r="Y2562" s="22">
        <v>196.11416666666668</v>
      </c>
      <c r="Z2562" s="32">
        <v>75</v>
      </c>
      <c r="AB2562" s="3">
        <v>4097.8723842003965</v>
      </c>
      <c r="AC2562" s="3">
        <v>4460.3751415326506</v>
      </c>
      <c r="AD2562" s="3">
        <f t="shared" si="483"/>
        <v>95250.264648240176</v>
      </c>
      <c r="AE2562" s="3">
        <v>12402.5</v>
      </c>
      <c r="AG2562" s="3">
        <f t="shared" si="484"/>
        <v>107652.76464824018</v>
      </c>
      <c r="AM2562">
        <v>0.05</v>
      </c>
      <c r="AN2562" s="3">
        <f t="shared" si="485"/>
        <v>107652.76464824018</v>
      </c>
      <c r="AO2562" s="3">
        <v>5382.6382324120095</v>
      </c>
      <c r="AP2562" s="3">
        <v>29700</v>
      </c>
      <c r="AQ2562" s="3">
        <v>1485</v>
      </c>
      <c r="AR2562" s="3">
        <f t="shared" si="486"/>
        <v>144220.40288065217</v>
      </c>
      <c r="AS2562" s="24">
        <f t="shared" si="482"/>
        <v>137352.76464824018</v>
      </c>
      <c r="AT2562" t="s">
        <v>134</v>
      </c>
      <c r="AU2562" t="s">
        <v>134</v>
      </c>
      <c r="AV2562" t="s">
        <v>135</v>
      </c>
      <c r="AW2562">
        <v>90205</v>
      </c>
      <c r="BE2562">
        <v>1</v>
      </c>
    </row>
    <row r="2563" spans="3:66" x14ac:dyDescent="0.2">
      <c r="C2563" t="s">
        <v>4803</v>
      </c>
      <c r="E2563" t="s">
        <v>2934</v>
      </c>
      <c r="F2563" t="s">
        <v>2935</v>
      </c>
      <c r="G2563" t="s">
        <v>2936</v>
      </c>
      <c r="J2563" t="s">
        <v>4678</v>
      </c>
      <c r="L2563" t="s">
        <v>4667</v>
      </c>
      <c r="M2563" t="s">
        <v>3984</v>
      </c>
      <c r="N2563" t="s">
        <v>4668</v>
      </c>
      <c r="O2563" t="s">
        <v>98</v>
      </c>
      <c r="P2563" t="s">
        <v>4804</v>
      </c>
      <c r="Q2563">
        <v>28</v>
      </c>
      <c r="S2563" s="3">
        <v>130742.83333333333</v>
      </c>
      <c r="W2563" s="3">
        <v>3142.8565705128203</v>
      </c>
      <c r="X2563" s="3">
        <v>1815.8726851851852</v>
      </c>
      <c r="Y2563" s="22">
        <v>326.85708333333332</v>
      </c>
      <c r="Z2563" s="32">
        <v>75</v>
      </c>
      <c r="AB2563" s="3">
        <v>0</v>
      </c>
      <c r="AC2563" s="3">
        <v>4460.3751415326506</v>
      </c>
      <c r="AD2563" s="3">
        <f t="shared" si="483"/>
        <v>140563.79481389734</v>
      </c>
      <c r="AE2563" s="3">
        <v>4154.166666666667</v>
      </c>
      <c r="AG2563" s="3">
        <f t="shared" si="484"/>
        <v>144717.961480564</v>
      </c>
      <c r="AJ2563" s="3">
        <v>4671.4236268028844</v>
      </c>
      <c r="AK2563" t="s">
        <v>166</v>
      </c>
      <c r="AL2563" t="s">
        <v>165</v>
      </c>
      <c r="AM2563">
        <v>0.05</v>
      </c>
      <c r="AN2563" s="3">
        <f t="shared" si="485"/>
        <v>149389.38510736689</v>
      </c>
      <c r="AO2563" s="3">
        <v>7469.4692553683453</v>
      </c>
      <c r="AP2563" s="3">
        <v>29700</v>
      </c>
      <c r="AQ2563" s="3">
        <v>1485</v>
      </c>
      <c r="AR2563" s="3">
        <f t="shared" si="486"/>
        <v>188043.85436273523</v>
      </c>
      <c r="AS2563" s="24">
        <f t="shared" si="482"/>
        <v>179089.38510736689</v>
      </c>
      <c r="AT2563" t="s">
        <v>225</v>
      </c>
      <c r="AU2563" t="s">
        <v>225</v>
      </c>
      <c r="AV2563" t="s">
        <v>156</v>
      </c>
      <c r="AW2563" t="s">
        <v>4915</v>
      </c>
      <c r="BE2563">
        <v>1</v>
      </c>
    </row>
    <row r="2564" spans="3:66" x14ac:dyDescent="0.2">
      <c r="C2564" t="s">
        <v>4803</v>
      </c>
      <c r="E2564" t="s">
        <v>2937</v>
      </c>
      <c r="F2564" t="s">
        <v>2938</v>
      </c>
      <c r="G2564" t="s">
        <v>2939</v>
      </c>
      <c r="J2564" t="s">
        <v>4778</v>
      </c>
      <c r="L2564" t="s">
        <v>4667</v>
      </c>
      <c r="M2564" t="s">
        <v>3984</v>
      </c>
      <c r="N2564" t="s">
        <v>4668</v>
      </c>
      <c r="O2564" t="s">
        <v>98</v>
      </c>
      <c r="P2564" t="s">
        <v>4804</v>
      </c>
      <c r="Q2564">
        <v>28</v>
      </c>
      <c r="S2564" s="3">
        <v>40983.583333333336</v>
      </c>
      <c r="W2564" s="3">
        <v>1010.0961538461538</v>
      </c>
      <c r="X2564" s="3">
        <v>583.6111111111112</v>
      </c>
      <c r="Y2564" s="22">
        <v>105.05</v>
      </c>
      <c r="Z2564" s="32">
        <v>75</v>
      </c>
      <c r="AB2564" s="3">
        <v>0</v>
      </c>
      <c r="AC2564" s="3">
        <v>4460.3751415326506</v>
      </c>
      <c r="AD2564" s="3">
        <f t="shared" si="483"/>
        <v>47217.715739823252</v>
      </c>
      <c r="AE2564" s="3">
        <v>4154.166666666667</v>
      </c>
      <c r="AG2564" s="3">
        <f t="shared" si="484"/>
        <v>51371.882406489916</v>
      </c>
      <c r="AJ2564" s="3">
        <v>4671.4236268028844</v>
      </c>
      <c r="AK2564" t="s">
        <v>166</v>
      </c>
      <c r="AL2564" t="s">
        <v>165</v>
      </c>
      <c r="AM2564">
        <v>0.05</v>
      </c>
      <c r="AN2564" s="3">
        <f t="shared" si="485"/>
        <v>56043.3060332928</v>
      </c>
      <c r="AO2564" s="3">
        <v>2802.1653016646401</v>
      </c>
      <c r="AP2564" s="3">
        <v>29700</v>
      </c>
      <c r="AQ2564" s="3">
        <v>1485</v>
      </c>
      <c r="AR2564" s="3">
        <f t="shared" si="486"/>
        <v>90030.47133495743</v>
      </c>
      <c r="AS2564" s="24">
        <f t="shared" si="482"/>
        <v>85743.3060332928</v>
      </c>
      <c r="AT2564" t="s">
        <v>225</v>
      </c>
      <c r="AU2564" t="s">
        <v>225</v>
      </c>
      <c r="AV2564" t="s">
        <v>156</v>
      </c>
      <c r="AW2564" t="s">
        <v>4848</v>
      </c>
      <c r="BE2564">
        <v>1</v>
      </c>
    </row>
    <row r="2565" spans="3:66" x14ac:dyDescent="0.2">
      <c r="C2565" t="s">
        <v>4803</v>
      </c>
      <c r="E2565" t="s">
        <v>2940</v>
      </c>
      <c r="F2565" t="s">
        <v>2941</v>
      </c>
      <c r="G2565" t="s">
        <v>2942</v>
      </c>
      <c r="J2565" t="s">
        <v>4778</v>
      </c>
      <c r="L2565" t="s">
        <v>4667</v>
      </c>
      <c r="M2565" t="s">
        <v>3984</v>
      </c>
      <c r="N2565" t="s">
        <v>4668</v>
      </c>
      <c r="O2565" t="s">
        <v>98</v>
      </c>
      <c r="P2565" t="s">
        <v>4804</v>
      </c>
      <c r="Q2565">
        <v>28</v>
      </c>
      <c r="S2565" s="3">
        <v>46086.916666666664</v>
      </c>
      <c r="W2565" s="3">
        <v>1107.8605769230769</v>
      </c>
      <c r="X2565" s="3">
        <v>640.09722222222229</v>
      </c>
      <c r="Y2565" s="22">
        <v>115.2175</v>
      </c>
      <c r="Z2565" s="32">
        <v>75</v>
      </c>
      <c r="AB2565" s="3">
        <v>0</v>
      </c>
      <c r="AC2565" s="3">
        <v>4460.3751415326506</v>
      </c>
      <c r="AD2565" s="3">
        <f t="shared" si="483"/>
        <v>52485.467107344608</v>
      </c>
      <c r="AE2565" s="3">
        <v>4154.166666666667</v>
      </c>
      <c r="AG2565" s="3">
        <f t="shared" si="484"/>
        <v>56639.633774011272</v>
      </c>
      <c r="AJ2565" s="3">
        <v>4671.4236268028844</v>
      </c>
      <c r="AK2565" t="s">
        <v>166</v>
      </c>
      <c r="AL2565" t="s">
        <v>165</v>
      </c>
      <c r="AM2565">
        <v>0.05</v>
      </c>
      <c r="AN2565" s="3">
        <f t="shared" si="485"/>
        <v>61311.057400814156</v>
      </c>
      <c r="AO2565" s="3">
        <v>3065.5528700407081</v>
      </c>
      <c r="AP2565" s="3">
        <v>29700</v>
      </c>
      <c r="AQ2565" s="3">
        <v>1485</v>
      </c>
      <c r="AR2565" s="3">
        <f t="shared" si="486"/>
        <v>95561.610270854871</v>
      </c>
      <c r="AS2565" s="24">
        <f t="shared" si="482"/>
        <v>91011.057400814156</v>
      </c>
      <c r="AT2565" t="s">
        <v>225</v>
      </c>
      <c r="AU2565" t="s">
        <v>225</v>
      </c>
      <c r="AV2565" t="s">
        <v>156</v>
      </c>
      <c r="AW2565" t="s">
        <v>4950</v>
      </c>
      <c r="BE2565">
        <v>1</v>
      </c>
    </row>
    <row r="2566" spans="3:66" x14ac:dyDescent="0.2">
      <c r="C2566" t="s">
        <v>4803</v>
      </c>
      <c r="E2566" t="s">
        <v>2943</v>
      </c>
      <c r="F2566" t="s">
        <v>2944</v>
      </c>
      <c r="G2566" t="s">
        <v>2945</v>
      </c>
      <c r="J2566" t="s">
        <v>4778</v>
      </c>
      <c r="L2566" t="s">
        <v>4667</v>
      </c>
      <c r="M2566" t="s">
        <v>3984</v>
      </c>
      <c r="N2566" t="s">
        <v>4668</v>
      </c>
      <c r="O2566" t="s">
        <v>98</v>
      </c>
      <c r="P2566" t="s">
        <v>4804</v>
      </c>
      <c r="Q2566">
        <v>28</v>
      </c>
      <c r="S2566" s="3">
        <v>39938.5</v>
      </c>
      <c r="W2566" s="3">
        <v>1010.0961538461538</v>
      </c>
      <c r="X2566" s="3">
        <v>583.6111111111112</v>
      </c>
      <c r="Y2566" s="22">
        <v>105.05</v>
      </c>
      <c r="Z2566" s="32">
        <v>75</v>
      </c>
      <c r="AB2566" s="3">
        <v>0</v>
      </c>
      <c r="AC2566" s="3">
        <v>4460.3751415326506</v>
      </c>
      <c r="AD2566" s="3">
        <f t="shared" si="483"/>
        <v>46172.632406489916</v>
      </c>
      <c r="AE2566" s="3">
        <v>4154.166666666667</v>
      </c>
      <c r="AG2566" s="3">
        <f t="shared" si="484"/>
        <v>50326.799073156581</v>
      </c>
      <c r="AJ2566" s="3">
        <v>4671.4236268028844</v>
      </c>
      <c r="AK2566" t="s">
        <v>166</v>
      </c>
      <c r="AL2566" t="s">
        <v>165</v>
      </c>
      <c r="AM2566">
        <v>0.05</v>
      </c>
      <c r="AN2566" s="3">
        <f t="shared" si="485"/>
        <v>54998.222699959464</v>
      </c>
      <c r="AO2566" s="3">
        <v>2749.9111349979735</v>
      </c>
      <c r="AP2566" s="3">
        <v>29700</v>
      </c>
      <c r="AQ2566" s="3">
        <v>1485</v>
      </c>
      <c r="AR2566" s="3">
        <f t="shared" si="486"/>
        <v>88933.133834957436</v>
      </c>
      <c r="AS2566" s="24">
        <f t="shared" si="482"/>
        <v>84698.222699959471</v>
      </c>
      <c r="AT2566" t="s">
        <v>225</v>
      </c>
      <c r="AU2566" t="s">
        <v>225</v>
      </c>
      <c r="AV2566" t="s">
        <v>156</v>
      </c>
      <c r="AW2566" t="s">
        <v>4951</v>
      </c>
      <c r="BE2566">
        <v>1</v>
      </c>
    </row>
    <row r="2567" spans="3:66" x14ac:dyDescent="0.2">
      <c r="C2567" t="s">
        <v>4803</v>
      </c>
      <c r="E2567" t="s">
        <v>2946</v>
      </c>
      <c r="F2567" t="s">
        <v>2947</v>
      </c>
      <c r="G2567" t="s">
        <v>2948</v>
      </c>
      <c r="J2567" t="s">
        <v>4778</v>
      </c>
      <c r="L2567" t="s">
        <v>4667</v>
      </c>
      <c r="M2567" t="s">
        <v>3984</v>
      </c>
      <c r="N2567" t="s">
        <v>4668</v>
      </c>
      <c r="O2567" t="s">
        <v>98</v>
      </c>
      <c r="P2567" t="s">
        <v>4804</v>
      </c>
      <c r="Q2567">
        <v>28</v>
      </c>
      <c r="S2567" s="3">
        <v>41390.416666666664</v>
      </c>
      <c r="W2567" s="3">
        <v>1010.0961538461538</v>
      </c>
      <c r="X2567" s="3">
        <v>583.6111111111112</v>
      </c>
      <c r="Y2567" s="22">
        <v>105.05</v>
      </c>
      <c r="Z2567" s="32">
        <v>75</v>
      </c>
      <c r="AB2567" s="3">
        <v>0</v>
      </c>
      <c r="AC2567" s="3">
        <v>4460.3751415326506</v>
      </c>
      <c r="AD2567" s="3">
        <f t="shared" si="483"/>
        <v>47624.549073156581</v>
      </c>
      <c r="AE2567" s="3">
        <v>4154.166666666667</v>
      </c>
      <c r="AG2567" s="3">
        <f t="shared" si="484"/>
        <v>51778.715739823245</v>
      </c>
      <c r="AJ2567" s="3">
        <v>4671.4236268028844</v>
      </c>
      <c r="AK2567" t="s">
        <v>166</v>
      </c>
      <c r="AL2567" t="s">
        <v>165</v>
      </c>
      <c r="AM2567">
        <v>0.05</v>
      </c>
      <c r="AN2567" s="3">
        <f t="shared" si="485"/>
        <v>56450.139366626128</v>
      </c>
      <c r="AO2567" s="3">
        <v>2822.5069683313068</v>
      </c>
      <c r="AP2567" s="3">
        <v>29700</v>
      </c>
      <c r="AQ2567" s="3">
        <v>1485</v>
      </c>
      <c r="AR2567" s="3">
        <f t="shared" si="486"/>
        <v>90457.646334957433</v>
      </c>
      <c r="AS2567" s="24">
        <f t="shared" ref="AS2567:AS2630" si="487">+AN2567+AP2567</f>
        <v>86150.139366626128</v>
      </c>
      <c r="AT2567" t="s">
        <v>225</v>
      </c>
      <c r="AU2567" t="s">
        <v>225</v>
      </c>
      <c r="AV2567" t="s">
        <v>156</v>
      </c>
      <c r="AW2567" t="s">
        <v>4871</v>
      </c>
      <c r="BE2567">
        <v>1</v>
      </c>
    </row>
    <row r="2568" spans="3:66" x14ac:dyDescent="0.2">
      <c r="C2568" t="s">
        <v>4803</v>
      </c>
      <c r="E2568" t="s">
        <v>2949</v>
      </c>
      <c r="F2568" t="s">
        <v>2950</v>
      </c>
      <c r="G2568" t="s">
        <v>2951</v>
      </c>
      <c r="J2568" t="s">
        <v>4778</v>
      </c>
      <c r="L2568" t="s">
        <v>4667</v>
      </c>
      <c r="M2568" t="s">
        <v>3984</v>
      </c>
      <c r="N2568" t="s">
        <v>4668</v>
      </c>
      <c r="O2568" t="s">
        <v>98</v>
      </c>
      <c r="P2568" t="s">
        <v>4804</v>
      </c>
      <c r="Q2568">
        <v>28</v>
      </c>
      <c r="S2568" s="3">
        <v>35654.666666666664</v>
      </c>
      <c r="W2568" s="3">
        <v>1010.0961538461538</v>
      </c>
      <c r="X2568" s="3">
        <v>583.6111111111112</v>
      </c>
      <c r="Y2568" s="22">
        <v>105.05</v>
      </c>
      <c r="Z2568" s="32">
        <v>75</v>
      </c>
      <c r="AB2568" s="3">
        <v>0</v>
      </c>
      <c r="AC2568" s="3">
        <v>4460.3751415326506</v>
      </c>
      <c r="AD2568" s="3">
        <f t="shared" si="483"/>
        <v>41888.799073156581</v>
      </c>
      <c r="AE2568" s="3">
        <v>4154.166666666667</v>
      </c>
      <c r="AG2568" s="3">
        <f t="shared" si="484"/>
        <v>46042.965739823245</v>
      </c>
      <c r="AJ2568" s="3">
        <v>4671.4236268028844</v>
      </c>
      <c r="AK2568" t="s">
        <v>166</v>
      </c>
      <c r="AL2568" t="s">
        <v>165</v>
      </c>
      <c r="AM2568">
        <v>0.05</v>
      </c>
      <c r="AN2568" s="3">
        <f t="shared" si="485"/>
        <v>50714.389366626128</v>
      </c>
      <c r="AO2568" s="3">
        <v>2535.7194683313064</v>
      </c>
      <c r="AP2568" s="3">
        <v>29700</v>
      </c>
      <c r="AQ2568" s="3">
        <v>1485</v>
      </c>
      <c r="AR2568" s="3">
        <f t="shared" si="486"/>
        <v>84435.108834957442</v>
      </c>
      <c r="AS2568" s="24">
        <f t="shared" si="487"/>
        <v>80414.389366626128</v>
      </c>
      <c r="AT2568" t="s">
        <v>225</v>
      </c>
      <c r="AU2568" t="s">
        <v>225</v>
      </c>
      <c r="AV2568" t="s">
        <v>156</v>
      </c>
      <c r="AW2568" t="s">
        <v>4865</v>
      </c>
      <c r="BE2568">
        <v>1</v>
      </c>
    </row>
    <row r="2569" spans="3:66" x14ac:dyDescent="0.2">
      <c r="C2569" t="s">
        <v>4803</v>
      </c>
      <c r="E2569" t="s">
        <v>2952</v>
      </c>
      <c r="F2569" t="s">
        <v>2953</v>
      </c>
      <c r="G2569" t="s">
        <v>2954</v>
      </c>
      <c r="J2569" t="s">
        <v>4678</v>
      </c>
      <c r="L2569" t="s">
        <v>4667</v>
      </c>
      <c r="M2569" t="s">
        <v>3984</v>
      </c>
      <c r="N2569" t="s">
        <v>4668</v>
      </c>
      <c r="O2569" t="s">
        <v>98</v>
      </c>
      <c r="P2569" t="s">
        <v>4804</v>
      </c>
      <c r="Q2569">
        <v>28</v>
      </c>
      <c r="S2569" s="3">
        <v>110721.16666666667</v>
      </c>
      <c r="W2569" s="3">
        <v>2541.3741987179487</v>
      </c>
      <c r="X2569" s="3">
        <v>1468.3495370370372</v>
      </c>
      <c r="Y2569" s="22">
        <v>264.3029166666667</v>
      </c>
      <c r="Z2569" s="32">
        <v>75</v>
      </c>
      <c r="AB2569" s="3">
        <v>10244.680960500991</v>
      </c>
      <c r="AC2569" s="3">
        <v>4460.3751415326506</v>
      </c>
      <c r="AD2569" s="3">
        <f t="shared" si="483"/>
        <v>129775.24942112197</v>
      </c>
      <c r="AE2569" s="3">
        <v>4154.166666666667</v>
      </c>
      <c r="AG2569" s="3">
        <f t="shared" si="484"/>
        <v>133929.41608778865</v>
      </c>
      <c r="AM2569">
        <v>0.05</v>
      </c>
      <c r="AN2569" s="3">
        <f t="shared" si="485"/>
        <v>133929.41608778865</v>
      </c>
      <c r="AO2569" s="3">
        <v>6696.4708043894325</v>
      </c>
      <c r="AP2569" s="3">
        <v>29700</v>
      </c>
      <c r="AQ2569" s="3">
        <v>1485</v>
      </c>
      <c r="AR2569" s="3">
        <f t="shared" si="486"/>
        <v>171810.88689217807</v>
      </c>
      <c r="AS2569" s="24">
        <f t="shared" si="487"/>
        <v>163629.41608778865</v>
      </c>
      <c r="AT2569" t="s">
        <v>188</v>
      </c>
      <c r="AU2569" t="s">
        <v>188</v>
      </c>
      <c r="AV2569" t="s">
        <v>189</v>
      </c>
      <c r="AW2569">
        <v>5220</v>
      </c>
      <c r="BE2569">
        <v>1</v>
      </c>
    </row>
    <row r="2570" spans="3:66" x14ac:dyDescent="0.2">
      <c r="C2570" t="s">
        <v>4803</v>
      </c>
      <c r="E2570" t="s">
        <v>2955</v>
      </c>
      <c r="F2570" t="s">
        <v>2956</v>
      </c>
      <c r="G2570" t="s">
        <v>2957</v>
      </c>
      <c r="J2570" t="s">
        <v>4778</v>
      </c>
      <c r="L2570" t="s">
        <v>4667</v>
      </c>
      <c r="M2570" t="s">
        <v>3984</v>
      </c>
      <c r="N2570" t="s">
        <v>4668</v>
      </c>
      <c r="O2570" t="s">
        <v>98</v>
      </c>
      <c r="P2570" t="s">
        <v>4804</v>
      </c>
      <c r="Q2570">
        <v>28</v>
      </c>
      <c r="S2570" s="3">
        <v>39764.333333333336</v>
      </c>
      <c r="W2570" s="3">
        <v>1010.0961538461538</v>
      </c>
      <c r="X2570" s="3">
        <v>583.6111111111112</v>
      </c>
      <c r="Y2570" s="22">
        <v>105.05</v>
      </c>
      <c r="Z2570" s="32">
        <v>75</v>
      </c>
      <c r="AB2570" s="3">
        <v>0</v>
      </c>
      <c r="AC2570" s="3">
        <v>4460.3751415326506</v>
      </c>
      <c r="AD2570" s="3">
        <f t="shared" si="483"/>
        <v>45998.465739823252</v>
      </c>
      <c r="AE2570" s="3">
        <v>4154.166666666667</v>
      </c>
      <c r="AG2570" s="3">
        <f t="shared" si="484"/>
        <v>50152.632406489916</v>
      </c>
      <c r="AJ2570" s="3">
        <v>4671.4236268028844</v>
      </c>
      <c r="AK2570" t="s">
        <v>166</v>
      </c>
      <c r="AL2570" t="s">
        <v>165</v>
      </c>
      <c r="AM2570">
        <v>0.05</v>
      </c>
      <c r="AN2570" s="3">
        <f t="shared" si="485"/>
        <v>54824.0560332928</v>
      </c>
      <c r="AO2570" s="3">
        <v>2741.20280166464</v>
      </c>
      <c r="AP2570" s="3">
        <v>29700</v>
      </c>
      <c r="AQ2570" s="3">
        <v>1485</v>
      </c>
      <c r="AR2570" s="3">
        <f t="shared" si="486"/>
        <v>88750.258834957436</v>
      </c>
      <c r="AS2570" s="24">
        <f t="shared" si="487"/>
        <v>84524.0560332928</v>
      </c>
      <c r="AT2570" t="s">
        <v>225</v>
      </c>
      <c r="AU2570" t="s">
        <v>225</v>
      </c>
      <c r="AV2570" t="s">
        <v>156</v>
      </c>
      <c r="AW2570" t="s">
        <v>4866</v>
      </c>
      <c r="BE2570">
        <v>1</v>
      </c>
    </row>
    <row r="2571" spans="3:66" x14ac:dyDescent="0.2">
      <c r="C2571" t="s">
        <v>4803</v>
      </c>
      <c r="E2571" t="s">
        <v>2958</v>
      </c>
      <c r="F2571" t="s">
        <v>2959</v>
      </c>
      <c r="G2571" t="s">
        <v>2960</v>
      </c>
      <c r="J2571" t="s">
        <v>4708</v>
      </c>
      <c r="L2571" t="s">
        <v>4703</v>
      </c>
      <c r="M2571" t="s">
        <v>4849</v>
      </c>
      <c r="N2571" t="s">
        <v>4911</v>
      </c>
      <c r="O2571" t="s">
        <v>98</v>
      </c>
      <c r="P2571" t="s">
        <v>4804</v>
      </c>
      <c r="Q2571">
        <v>28</v>
      </c>
      <c r="S2571" s="3">
        <v>58772.333333333343</v>
      </c>
      <c r="W2571" s="3">
        <v>1412.7964743589744</v>
      </c>
      <c r="X2571" s="3">
        <v>816.28240740740739</v>
      </c>
      <c r="Y2571" s="22">
        <v>146.93083333333334</v>
      </c>
      <c r="Z2571" s="32">
        <v>75</v>
      </c>
      <c r="AB2571" s="3">
        <v>4097.8723842003965</v>
      </c>
      <c r="AC2571" s="3">
        <v>4460.3751415326506</v>
      </c>
      <c r="AD2571" s="3">
        <f t="shared" si="483"/>
        <v>69781.590574166112</v>
      </c>
      <c r="AE2571" s="3">
        <v>5687.5</v>
      </c>
      <c r="AG2571" s="3">
        <f t="shared" si="484"/>
        <v>75469.090574166112</v>
      </c>
      <c r="AJ2571" s="3">
        <v>4292.2455565959208</v>
      </c>
      <c r="AK2571" t="s">
        <v>289</v>
      </c>
      <c r="AL2571" t="s">
        <v>290</v>
      </c>
      <c r="AM2571">
        <v>8.5000000000000006E-2</v>
      </c>
      <c r="AN2571" s="3">
        <f t="shared" si="485"/>
        <v>79761.336130762036</v>
      </c>
      <c r="AO2571" s="3">
        <v>6779.7135711147739</v>
      </c>
      <c r="AP2571" s="3">
        <v>0</v>
      </c>
      <c r="AQ2571" s="3">
        <v>0</v>
      </c>
      <c r="AR2571" s="3">
        <f t="shared" si="486"/>
        <v>86541.049701876807</v>
      </c>
      <c r="AS2571" s="24">
        <f t="shared" si="487"/>
        <v>79761.336130762036</v>
      </c>
      <c r="AT2571" t="s">
        <v>632</v>
      </c>
      <c r="AU2571" t="s">
        <v>1837</v>
      </c>
      <c r="AV2571" t="s">
        <v>1838</v>
      </c>
      <c r="AW2571" t="s">
        <v>4949</v>
      </c>
      <c r="BE2571">
        <v>1</v>
      </c>
      <c r="BN2571" t="s">
        <v>5155</v>
      </c>
    </row>
    <row r="2572" spans="3:66" x14ac:dyDescent="0.2">
      <c r="C2572" t="s">
        <v>4803</v>
      </c>
      <c r="E2572" t="s">
        <v>2961</v>
      </c>
      <c r="F2572" t="s">
        <v>2962</v>
      </c>
      <c r="G2572" t="s">
        <v>2963</v>
      </c>
      <c r="J2572" t="s">
        <v>4708</v>
      </c>
      <c r="L2572" t="s">
        <v>4667</v>
      </c>
      <c r="M2572" t="s">
        <v>3984</v>
      </c>
      <c r="N2572" t="s">
        <v>4668</v>
      </c>
      <c r="O2572" t="s">
        <v>98</v>
      </c>
      <c r="P2572" t="s">
        <v>4804</v>
      </c>
      <c r="Q2572">
        <v>28</v>
      </c>
      <c r="S2572" s="3">
        <v>53528.583333333336</v>
      </c>
      <c r="W2572" s="3">
        <v>1286.7467948717949</v>
      </c>
      <c r="X2572" s="3">
        <v>743.4537037037037</v>
      </c>
      <c r="Y2572" s="22">
        <v>133.82166666666666</v>
      </c>
      <c r="Z2572" s="32">
        <v>75</v>
      </c>
      <c r="AB2572" s="3">
        <v>0</v>
      </c>
      <c r="AC2572" s="3">
        <v>4460.3751415326506</v>
      </c>
      <c r="AD2572" s="3">
        <f t="shared" si="483"/>
        <v>60227.980640108144</v>
      </c>
      <c r="AE2572" s="3">
        <v>4154.166666666667</v>
      </c>
      <c r="AG2572" s="3">
        <f t="shared" si="484"/>
        <v>64382.147306774808</v>
      </c>
      <c r="AJ2572" s="3">
        <v>6263.2559860715419</v>
      </c>
      <c r="AK2572" t="s">
        <v>229</v>
      </c>
      <c r="AL2572" t="s">
        <v>230</v>
      </c>
      <c r="AM2572">
        <v>0.05</v>
      </c>
      <c r="AN2572" s="3">
        <f t="shared" si="485"/>
        <v>70645.403292846357</v>
      </c>
      <c r="AO2572" s="3">
        <v>3532.2701646423179</v>
      </c>
      <c r="AP2572" s="3">
        <v>29700</v>
      </c>
      <c r="AQ2572" s="3">
        <v>1485</v>
      </c>
      <c r="AR2572" s="3">
        <f t="shared" si="486"/>
        <v>105362.67345748868</v>
      </c>
      <c r="AS2572" s="24">
        <f t="shared" si="487"/>
        <v>100345.40329284636</v>
      </c>
      <c r="AT2572" t="s">
        <v>225</v>
      </c>
      <c r="AU2572" t="s">
        <v>225</v>
      </c>
      <c r="AV2572" t="s">
        <v>156</v>
      </c>
      <c r="AW2572" t="s">
        <v>4825</v>
      </c>
      <c r="BE2572">
        <v>1</v>
      </c>
    </row>
    <row r="2573" spans="3:66" x14ac:dyDescent="0.2">
      <c r="C2573" t="s">
        <v>4803</v>
      </c>
      <c r="E2573" t="s">
        <v>2964</v>
      </c>
      <c r="F2573" t="s">
        <v>2965</v>
      </c>
      <c r="G2573" t="s">
        <v>2966</v>
      </c>
      <c r="J2573" t="s">
        <v>4678</v>
      </c>
      <c r="L2573" t="s">
        <v>4691</v>
      </c>
      <c r="M2573" t="s">
        <v>4444</v>
      </c>
      <c r="N2573" t="s">
        <v>4668</v>
      </c>
      <c r="O2573" t="s">
        <v>98</v>
      </c>
      <c r="P2573" t="s">
        <v>4804</v>
      </c>
      <c r="Q2573">
        <v>28</v>
      </c>
      <c r="S2573" s="3">
        <v>145880.75</v>
      </c>
      <c r="W2573" s="3">
        <v>3506.7508012820513</v>
      </c>
      <c r="X2573" s="3">
        <v>2026.1226851851854</v>
      </c>
      <c r="Y2573" s="22">
        <v>364.70208333333335</v>
      </c>
      <c r="Z2573" s="32">
        <v>75</v>
      </c>
      <c r="AB2573" s="3">
        <v>0</v>
      </c>
      <c r="AC2573" s="3">
        <v>4460.3751415326506</v>
      </c>
      <c r="AD2573" s="3">
        <f t="shared" si="483"/>
        <v>156313.70071133325</v>
      </c>
      <c r="AE2573" s="3">
        <v>7046.666666666667</v>
      </c>
      <c r="AG2573" s="3">
        <f t="shared" si="484"/>
        <v>163360.36737799991</v>
      </c>
      <c r="AJ2573" s="3">
        <v>7875.5933865769939</v>
      </c>
      <c r="AK2573" t="s">
        <v>433</v>
      </c>
      <c r="AL2573" t="s">
        <v>434</v>
      </c>
      <c r="AM2573">
        <v>0.1</v>
      </c>
      <c r="AN2573" s="3">
        <f t="shared" si="485"/>
        <v>171235.96076457691</v>
      </c>
      <c r="AO2573" s="3">
        <v>17123.596076457692</v>
      </c>
      <c r="AP2573" s="3">
        <v>29700</v>
      </c>
      <c r="AQ2573" s="3">
        <v>2970</v>
      </c>
      <c r="AR2573" s="3">
        <f t="shared" si="486"/>
        <v>221029.55684103462</v>
      </c>
      <c r="AS2573" s="24">
        <f t="shared" si="487"/>
        <v>200935.96076457691</v>
      </c>
      <c r="AT2573" t="s">
        <v>632</v>
      </c>
      <c r="AU2573" t="s">
        <v>632</v>
      </c>
      <c r="AV2573" t="s">
        <v>633</v>
      </c>
      <c r="AW2573" t="s">
        <v>4862</v>
      </c>
      <c r="BE2573">
        <v>1</v>
      </c>
    </row>
    <row r="2574" spans="3:66" x14ac:dyDescent="0.2">
      <c r="C2574" t="s">
        <v>4803</v>
      </c>
      <c r="E2574" t="s">
        <v>2967</v>
      </c>
      <c r="F2574" t="s">
        <v>2968</v>
      </c>
      <c r="G2574" t="s">
        <v>2969</v>
      </c>
      <c r="J2574" t="s">
        <v>4778</v>
      </c>
      <c r="L2574" t="s">
        <v>4703</v>
      </c>
      <c r="M2574" t="s">
        <v>4849</v>
      </c>
      <c r="N2574" t="s">
        <v>4911</v>
      </c>
      <c r="O2574" t="s">
        <v>98</v>
      </c>
      <c r="P2574" t="s">
        <v>4804</v>
      </c>
      <c r="Q2574">
        <v>28</v>
      </c>
      <c r="S2574" s="3">
        <v>41905.75</v>
      </c>
      <c r="W2574" s="3">
        <v>1010.0961538461538</v>
      </c>
      <c r="X2574" s="3">
        <v>583.6111111111112</v>
      </c>
      <c r="Y2574" s="22">
        <v>105.05</v>
      </c>
      <c r="Z2574" s="32">
        <v>75</v>
      </c>
      <c r="AB2574" s="3">
        <v>3073.4042881502974</v>
      </c>
      <c r="AC2574" s="3">
        <v>5460.3751415326506</v>
      </c>
      <c r="AD2574" s="3">
        <f t="shared" si="483"/>
        <v>52213.286694640214</v>
      </c>
      <c r="AE2574" s="3">
        <v>5687.5</v>
      </c>
      <c r="AG2574" s="3">
        <f t="shared" si="484"/>
        <v>57900.786694640214</v>
      </c>
      <c r="AI2574" s="3">
        <v>5310.8</v>
      </c>
      <c r="AJ2574" s="3">
        <v>6107.1873780099913</v>
      </c>
      <c r="AK2574" t="s">
        <v>266</v>
      </c>
      <c r="AL2574" t="s">
        <v>267</v>
      </c>
      <c r="AM2574">
        <v>8.5000000000000006E-2</v>
      </c>
      <c r="AN2574" s="3">
        <f t="shared" si="485"/>
        <v>69318.774072650209</v>
      </c>
      <c r="AO2574" s="3">
        <v>5892.0957961752683</v>
      </c>
      <c r="AP2574" s="3">
        <v>0</v>
      </c>
      <c r="AQ2574" s="3">
        <v>0</v>
      </c>
      <c r="AR2574" s="3">
        <f t="shared" si="486"/>
        <v>75210.869868825481</v>
      </c>
      <c r="AS2574" s="24">
        <f t="shared" si="487"/>
        <v>69318.774072650209</v>
      </c>
      <c r="AT2574" t="s">
        <v>632</v>
      </c>
      <c r="AU2574" t="s">
        <v>1837</v>
      </c>
      <c r="AV2574" t="s">
        <v>1838</v>
      </c>
      <c r="AW2574" t="s">
        <v>4850</v>
      </c>
      <c r="BE2574">
        <v>1</v>
      </c>
      <c r="BN2574" t="s">
        <v>5109</v>
      </c>
    </row>
    <row r="2575" spans="3:66" x14ac:dyDescent="0.2">
      <c r="C2575" t="s">
        <v>4803</v>
      </c>
      <c r="E2575" t="s">
        <v>2970</v>
      </c>
      <c r="F2575" t="s">
        <v>2971</v>
      </c>
      <c r="G2575" t="s">
        <v>2972</v>
      </c>
      <c r="J2575" t="s">
        <v>4702</v>
      </c>
      <c r="L2575" t="s">
        <v>4691</v>
      </c>
      <c r="M2575" t="s">
        <v>4444</v>
      </c>
      <c r="N2575" t="s">
        <v>4668</v>
      </c>
      <c r="O2575" t="s">
        <v>98</v>
      </c>
      <c r="P2575" t="s">
        <v>4804</v>
      </c>
      <c r="Q2575">
        <v>28</v>
      </c>
      <c r="S2575" s="3">
        <v>80132.333333333328</v>
      </c>
      <c r="W2575" s="3">
        <v>1926.2580128205129</v>
      </c>
      <c r="X2575" s="3">
        <v>1112.9490740740739</v>
      </c>
      <c r="Y2575" s="22">
        <v>200.33083333333332</v>
      </c>
      <c r="Z2575" s="32">
        <v>75</v>
      </c>
      <c r="AB2575" s="3">
        <v>6835.251136846261</v>
      </c>
      <c r="AC2575" s="3">
        <v>4460.3751415326506</v>
      </c>
      <c r="AD2575" s="3">
        <f t="shared" si="483"/>
        <v>94742.497531940156</v>
      </c>
      <c r="AE2575" s="3">
        <v>7046.666666666667</v>
      </c>
      <c r="AG2575" s="3">
        <f t="shared" si="484"/>
        <v>101789.16419860683</v>
      </c>
      <c r="AM2575">
        <v>0.1</v>
      </c>
      <c r="AN2575" s="3">
        <f t="shared" si="485"/>
        <v>101789.16419860683</v>
      </c>
      <c r="AO2575" s="3">
        <v>10178.916419860683</v>
      </c>
      <c r="AP2575" s="3">
        <v>29700</v>
      </c>
      <c r="AQ2575" s="3">
        <v>2970</v>
      </c>
      <c r="AR2575" s="3">
        <f t="shared" si="486"/>
        <v>144638.08061846753</v>
      </c>
      <c r="AS2575" s="24">
        <f t="shared" si="487"/>
        <v>131489.16419860683</v>
      </c>
      <c r="AT2575" t="s">
        <v>134</v>
      </c>
      <c r="AU2575" t="s">
        <v>134</v>
      </c>
      <c r="AV2575" t="s">
        <v>135</v>
      </c>
      <c r="AW2575">
        <v>37208</v>
      </c>
      <c r="BE2575">
        <v>1</v>
      </c>
    </row>
    <row r="2576" spans="3:66" x14ac:dyDescent="0.2">
      <c r="C2576" t="s">
        <v>4803</v>
      </c>
      <c r="E2576" t="s">
        <v>2973</v>
      </c>
      <c r="F2576" t="s">
        <v>2974</v>
      </c>
      <c r="G2576" t="s">
        <v>2975</v>
      </c>
      <c r="J2576" t="s">
        <v>4702</v>
      </c>
      <c r="L2576" t="s">
        <v>4691</v>
      </c>
      <c r="M2576" t="s">
        <v>4444</v>
      </c>
      <c r="N2576" t="s">
        <v>4668</v>
      </c>
      <c r="O2576" t="s">
        <v>98</v>
      </c>
      <c r="P2576" t="s">
        <v>4804</v>
      </c>
      <c r="Q2576">
        <v>28</v>
      </c>
      <c r="S2576" s="3">
        <v>95398.416666666672</v>
      </c>
      <c r="W2576" s="3">
        <v>2293.2331730769233</v>
      </c>
      <c r="X2576" s="3">
        <v>1324.9791666666667</v>
      </c>
      <c r="Y2576" s="22">
        <v>238.49625</v>
      </c>
      <c r="Z2576" s="32">
        <v>75</v>
      </c>
      <c r="AB2576" s="3">
        <v>9773.4256363179466</v>
      </c>
      <c r="AC2576" s="3">
        <v>4460.3751415326506</v>
      </c>
      <c r="AD2576" s="3">
        <f t="shared" si="483"/>
        <v>113563.92603426086</v>
      </c>
      <c r="AE2576" s="3">
        <v>7046.666666666667</v>
      </c>
      <c r="AG2576" s="3">
        <f t="shared" si="484"/>
        <v>120610.59270092753</v>
      </c>
      <c r="AM2576">
        <v>0.1</v>
      </c>
      <c r="AN2576" s="3">
        <f t="shared" si="485"/>
        <v>120610.59270092753</v>
      </c>
      <c r="AO2576" s="3">
        <v>12061.059270092754</v>
      </c>
      <c r="AP2576" s="3">
        <v>29700</v>
      </c>
      <c r="AQ2576" s="3">
        <v>2970</v>
      </c>
      <c r="AR2576" s="3">
        <f t="shared" si="486"/>
        <v>165341.6519710203</v>
      </c>
      <c r="AS2576" s="24">
        <f t="shared" si="487"/>
        <v>150310.59270092752</v>
      </c>
      <c r="AT2576" t="s">
        <v>134</v>
      </c>
      <c r="AU2576" t="s">
        <v>134</v>
      </c>
      <c r="AV2576" t="s">
        <v>135</v>
      </c>
      <c r="AW2576">
        <v>37208</v>
      </c>
      <c r="BE2576">
        <v>1</v>
      </c>
    </row>
    <row r="2577" spans="2:57" x14ac:dyDescent="0.2">
      <c r="C2577" t="s">
        <v>4803</v>
      </c>
      <c r="E2577" t="s">
        <v>2976</v>
      </c>
      <c r="F2577" t="s">
        <v>2977</v>
      </c>
      <c r="G2577" t="s">
        <v>2978</v>
      </c>
      <c r="J2577" t="s">
        <v>4702</v>
      </c>
      <c r="L2577" t="s">
        <v>4691</v>
      </c>
      <c r="M2577" t="s">
        <v>4444</v>
      </c>
      <c r="N2577" t="s">
        <v>4668</v>
      </c>
      <c r="O2577" t="s">
        <v>98</v>
      </c>
      <c r="P2577" t="s">
        <v>4804</v>
      </c>
      <c r="Q2577">
        <v>28</v>
      </c>
      <c r="S2577" s="3">
        <v>78992.833333333328</v>
      </c>
      <c r="W2577" s="3">
        <v>1898.8661858974358</v>
      </c>
      <c r="X2577" s="3">
        <v>1097.1226851851852</v>
      </c>
      <c r="Y2577" s="22">
        <v>197.48208333333332</v>
      </c>
      <c r="Z2577" s="32">
        <v>75</v>
      </c>
      <c r="AB2577" s="3">
        <v>0</v>
      </c>
      <c r="AC2577" s="3">
        <v>4460.3751415326506</v>
      </c>
      <c r="AD2577" s="3">
        <f t="shared" si="483"/>
        <v>86721.67942928194</v>
      </c>
      <c r="AE2577" s="3">
        <v>7046.666666666667</v>
      </c>
      <c r="AG2577" s="3">
        <f t="shared" si="484"/>
        <v>93768.346095948611</v>
      </c>
      <c r="AM2577">
        <v>0.1</v>
      </c>
      <c r="AN2577" s="3">
        <f t="shared" si="485"/>
        <v>93768.346095948611</v>
      </c>
      <c r="AO2577" s="3">
        <v>9376.8346095948618</v>
      </c>
      <c r="AP2577" s="3">
        <v>29700</v>
      </c>
      <c r="AQ2577" s="3">
        <v>2970</v>
      </c>
      <c r="AR2577" s="3">
        <f t="shared" si="486"/>
        <v>135815.18070554349</v>
      </c>
      <c r="AS2577" s="24">
        <f t="shared" si="487"/>
        <v>123468.34609594861</v>
      </c>
      <c r="AT2577" t="s">
        <v>4805</v>
      </c>
      <c r="AU2577" t="s">
        <v>1620</v>
      </c>
      <c r="AV2577" t="s">
        <v>1620</v>
      </c>
      <c r="AW2577">
        <v>2061149</v>
      </c>
      <c r="BE2577">
        <v>1</v>
      </c>
    </row>
    <row r="2578" spans="2:57" x14ac:dyDescent="0.2">
      <c r="B2578">
        <f>+COUNTIF(F2578:F5736,F2578)</f>
        <v>1</v>
      </c>
      <c r="C2578" t="s">
        <v>4803</v>
      </c>
      <c r="E2578" t="s">
        <v>2979</v>
      </c>
      <c r="F2578" t="s">
        <v>2980</v>
      </c>
      <c r="G2578" t="s">
        <v>2981</v>
      </c>
      <c r="J2578" t="s">
        <v>4708</v>
      </c>
      <c r="L2578" t="s">
        <v>4703</v>
      </c>
      <c r="M2578" t="s">
        <v>293</v>
      </c>
      <c r="N2578" t="s">
        <v>4668</v>
      </c>
      <c r="O2578" t="s">
        <v>98</v>
      </c>
      <c r="P2578" t="s">
        <v>4804</v>
      </c>
      <c r="Q2578">
        <v>28</v>
      </c>
      <c r="S2578" s="3">
        <v>73023.666666666672</v>
      </c>
      <c r="W2578" s="3">
        <v>1635.1842948717949</v>
      </c>
      <c r="X2578" s="3">
        <v>944.77314814814827</v>
      </c>
      <c r="Y2578" s="22">
        <v>170.05916666666667</v>
      </c>
      <c r="Z2578" s="32">
        <v>75</v>
      </c>
      <c r="AB2578" s="3">
        <v>0</v>
      </c>
      <c r="AC2578" s="3">
        <v>4460.3751415326506</v>
      </c>
      <c r="AD2578" s="3">
        <f t="shared" si="483"/>
        <v>80309.058417885943</v>
      </c>
      <c r="AE2578" s="3">
        <v>5687.5</v>
      </c>
      <c r="AG2578" s="3">
        <f t="shared" si="484"/>
        <v>85996.558417885943</v>
      </c>
      <c r="AJ2578" s="3">
        <v>8123.3279313761932</v>
      </c>
      <c r="AK2578" t="s">
        <v>523</v>
      </c>
      <c r="AL2578" t="s">
        <v>524</v>
      </c>
      <c r="AM2578">
        <v>8.5000000000000006E-2</v>
      </c>
      <c r="AN2578" s="3">
        <f t="shared" si="485"/>
        <v>94119.886349262131</v>
      </c>
      <c r="AO2578" s="3">
        <v>8000.1903396872822</v>
      </c>
      <c r="AP2578" s="3">
        <v>29700</v>
      </c>
      <c r="AQ2578" s="3">
        <v>2524.5</v>
      </c>
      <c r="AR2578" s="3">
        <f t="shared" si="486"/>
        <v>134344.57668894943</v>
      </c>
      <c r="AS2578" s="24">
        <f t="shared" si="487"/>
        <v>123819.88634926213</v>
      </c>
      <c r="AT2578" t="s">
        <v>141</v>
      </c>
      <c r="AU2578" t="s">
        <v>141</v>
      </c>
      <c r="AV2578" t="s">
        <v>142</v>
      </c>
      <c r="AW2578">
        <v>1202</v>
      </c>
      <c r="BE2578">
        <v>1</v>
      </c>
    </row>
    <row r="2579" spans="2:57" x14ac:dyDescent="0.2">
      <c r="C2579" t="s">
        <v>4803</v>
      </c>
      <c r="E2579" t="s">
        <v>2982</v>
      </c>
      <c r="F2579" t="s">
        <v>2983</v>
      </c>
      <c r="G2579" t="s">
        <v>2984</v>
      </c>
      <c r="J2579" t="s">
        <v>4690</v>
      </c>
      <c r="L2579" t="s">
        <v>4691</v>
      </c>
      <c r="M2579" t="s">
        <v>4444</v>
      </c>
      <c r="N2579" t="s">
        <v>4668</v>
      </c>
      <c r="O2579" t="s">
        <v>98</v>
      </c>
      <c r="P2579" t="s">
        <v>4804</v>
      </c>
      <c r="Q2579">
        <v>28</v>
      </c>
      <c r="S2579" s="3">
        <v>328417.08333333331</v>
      </c>
      <c r="U2579" s="3">
        <v>49262.562499999993</v>
      </c>
      <c r="W2579" s="3">
        <v>7894.6434294871788</v>
      </c>
      <c r="X2579" s="3">
        <v>4561.3495370370374</v>
      </c>
      <c r="Y2579" s="22">
        <v>821.04291666666677</v>
      </c>
      <c r="Z2579" s="32">
        <v>75</v>
      </c>
      <c r="AB2579" s="3">
        <v>0</v>
      </c>
      <c r="AC2579" s="3">
        <v>5460.3751415326506</v>
      </c>
      <c r="AD2579" s="3">
        <f t="shared" si="483"/>
        <v>396492.05685805681</v>
      </c>
      <c r="AE2579" s="3">
        <v>7046.666666666667</v>
      </c>
      <c r="AG2579" s="3">
        <f t="shared" si="484"/>
        <v>403538.72352472349</v>
      </c>
      <c r="AJ2579" s="3">
        <v>18123.592035816033</v>
      </c>
      <c r="AK2579" t="s">
        <v>538</v>
      </c>
      <c r="AL2579" t="s">
        <v>539</v>
      </c>
      <c r="AM2579">
        <v>0.1</v>
      </c>
      <c r="AN2579" s="3">
        <f t="shared" si="485"/>
        <v>421662.31556053954</v>
      </c>
      <c r="AO2579" s="3">
        <v>42166.231556053957</v>
      </c>
      <c r="AP2579" s="3">
        <v>29700</v>
      </c>
      <c r="AQ2579" s="3">
        <v>2970</v>
      </c>
      <c r="AR2579" s="3">
        <f t="shared" si="486"/>
        <v>496498.54711659352</v>
      </c>
      <c r="AS2579" s="24">
        <f t="shared" si="487"/>
        <v>451362.31556053954</v>
      </c>
      <c r="AT2579" t="s">
        <v>134</v>
      </c>
      <c r="AU2579" t="s">
        <v>134</v>
      </c>
      <c r="AV2579" t="s">
        <v>135</v>
      </c>
      <c r="AW2579">
        <v>37208</v>
      </c>
      <c r="BE2579">
        <v>1</v>
      </c>
    </row>
    <row r="2580" spans="2:57" x14ac:dyDescent="0.2">
      <c r="C2580" t="s">
        <v>4803</v>
      </c>
      <c r="E2580" t="s">
        <v>2985</v>
      </c>
      <c r="F2580" t="s">
        <v>2986</v>
      </c>
      <c r="G2580" t="s">
        <v>2987</v>
      </c>
      <c r="J2580" t="s">
        <v>4702</v>
      </c>
      <c r="L2580" t="s">
        <v>4616</v>
      </c>
      <c r="M2580" t="s">
        <v>4464</v>
      </c>
      <c r="N2580" t="s">
        <v>4668</v>
      </c>
      <c r="O2580" t="s">
        <v>98</v>
      </c>
      <c r="P2580" t="s">
        <v>4804</v>
      </c>
      <c r="Q2580">
        <v>28</v>
      </c>
      <c r="S2580" s="3">
        <v>91152.25</v>
      </c>
      <c r="W2580" s="3">
        <v>2191.1618589743589</v>
      </c>
      <c r="X2580" s="3">
        <v>1266.0046296296298</v>
      </c>
      <c r="Y2580" s="22">
        <v>227.88083333333333</v>
      </c>
      <c r="Z2580" s="32">
        <v>75</v>
      </c>
      <c r="AB2580" s="3">
        <v>0</v>
      </c>
      <c r="AC2580" s="3">
        <v>4460.3751415326506</v>
      </c>
      <c r="AD2580" s="3">
        <f t="shared" si="483"/>
        <v>99372.672463469979</v>
      </c>
      <c r="AE2580" s="3">
        <v>12402.5</v>
      </c>
      <c r="AG2580" s="3">
        <f t="shared" si="484"/>
        <v>111775.17246346998</v>
      </c>
      <c r="AM2580">
        <v>0.05</v>
      </c>
      <c r="AN2580" s="3">
        <f t="shared" si="485"/>
        <v>111775.17246346998</v>
      </c>
      <c r="AO2580" s="3">
        <v>5588.7586231734995</v>
      </c>
      <c r="AP2580" s="3">
        <v>29700</v>
      </c>
      <c r="AQ2580" s="3">
        <v>1485</v>
      </c>
      <c r="AR2580" s="3">
        <f t="shared" si="486"/>
        <v>148548.93108664348</v>
      </c>
      <c r="AS2580" s="24">
        <f t="shared" si="487"/>
        <v>141475.17246346996</v>
      </c>
      <c r="AT2580" t="s">
        <v>632</v>
      </c>
      <c r="AU2580" t="s">
        <v>632</v>
      </c>
      <c r="AV2580" t="s">
        <v>633</v>
      </c>
      <c r="AW2580" t="s">
        <v>4686</v>
      </c>
      <c r="BE2580">
        <v>1</v>
      </c>
    </row>
    <row r="2581" spans="2:57" x14ac:dyDescent="0.2">
      <c r="C2581" t="s">
        <v>4803</v>
      </c>
      <c r="E2581" t="s">
        <v>2988</v>
      </c>
      <c r="F2581" t="s">
        <v>539</v>
      </c>
      <c r="G2581" t="s">
        <v>538</v>
      </c>
      <c r="J2581" t="s">
        <v>4723</v>
      </c>
      <c r="L2581" t="s">
        <v>4691</v>
      </c>
      <c r="M2581" t="s">
        <v>4444</v>
      </c>
      <c r="N2581" t="s">
        <v>4668</v>
      </c>
      <c r="O2581" t="s">
        <v>167</v>
      </c>
      <c r="P2581" t="s">
        <v>4804</v>
      </c>
      <c r="Q2581">
        <v>28</v>
      </c>
      <c r="S2581" s="3">
        <v>468182.33333333331</v>
      </c>
      <c r="U2581" s="3">
        <v>70227.349999999991</v>
      </c>
      <c r="W2581" s="3">
        <v>11254.383012820514</v>
      </c>
      <c r="X2581" s="3">
        <v>6502.5324074074069</v>
      </c>
      <c r="Y2581" s="22">
        <v>1170.4558333333332</v>
      </c>
      <c r="Z2581" s="32">
        <v>75</v>
      </c>
      <c r="AB2581" s="3">
        <v>34831.91526570337</v>
      </c>
      <c r="AC2581" s="3">
        <v>5460.3751415326506</v>
      </c>
      <c r="AD2581" s="3">
        <f t="shared" si="483"/>
        <v>597704.34499413054</v>
      </c>
      <c r="AE2581" s="3">
        <v>7046.666666666667</v>
      </c>
      <c r="AF2581" s="3">
        <v>29700</v>
      </c>
      <c r="AG2581" s="3">
        <f t="shared" si="484"/>
        <v>634451.01166079717</v>
      </c>
      <c r="AJ2581" s="3">
        <v>-634451.01166079717</v>
      </c>
      <c r="AM2581">
        <v>0.1</v>
      </c>
      <c r="AN2581" s="3">
        <f t="shared" si="485"/>
        <v>0</v>
      </c>
      <c r="AO2581" s="3">
        <v>0</v>
      </c>
      <c r="AQ2581" s="3">
        <v>0</v>
      </c>
      <c r="AR2581" s="3">
        <f t="shared" si="486"/>
        <v>0</v>
      </c>
      <c r="AS2581" s="24">
        <f t="shared" si="487"/>
        <v>0</v>
      </c>
      <c r="AT2581" t="s">
        <v>134</v>
      </c>
      <c r="AU2581" t="s">
        <v>4816</v>
      </c>
      <c r="AV2581" t="s">
        <v>174</v>
      </c>
      <c r="AW2581">
        <v>90324</v>
      </c>
      <c r="BE2581">
        <v>1</v>
      </c>
    </row>
    <row r="2582" spans="2:57" x14ac:dyDescent="0.2">
      <c r="C2582" t="s">
        <v>4803</v>
      </c>
      <c r="E2582" t="s">
        <v>2989</v>
      </c>
      <c r="F2582" t="s">
        <v>2990</v>
      </c>
      <c r="G2582" t="s">
        <v>2991</v>
      </c>
      <c r="J2582" t="s">
        <v>4708</v>
      </c>
      <c r="L2582" t="s">
        <v>4703</v>
      </c>
      <c r="M2582" t="s">
        <v>293</v>
      </c>
      <c r="N2582" t="s">
        <v>4668</v>
      </c>
      <c r="O2582" t="s">
        <v>98</v>
      </c>
      <c r="P2582" t="s">
        <v>4804</v>
      </c>
      <c r="Q2582">
        <v>28</v>
      </c>
      <c r="S2582" s="3">
        <v>64464.916666666664</v>
      </c>
      <c r="W2582" s="3">
        <v>1429.4471153846155</v>
      </c>
      <c r="X2582" s="3">
        <v>825.90277777777783</v>
      </c>
      <c r="Y2582" s="22">
        <v>148.66249999999999</v>
      </c>
      <c r="Z2582" s="32">
        <v>75</v>
      </c>
      <c r="AB2582" s="3">
        <v>0</v>
      </c>
      <c r="AC2582" s="3">
        <v>4460.3751415326506</v>
      </c>
      <c r="AD2582" s="3">
        <f t="shared" si="483"/>
        <v>71404.304201361723</v>
      </c>
      <c r="AE2582" s="3">
        <v>5687.5</v>
      </c>
      <c r="AG2582" s="3">
        <f t="shared" si="484"/>
        <v>77091.804201361723</v>
      </c>
      <c r="AJ2582" s="3">
        <v>6107.1873780099913</v>
      </c>
      <c r="AK2582" t="s">
        <v>266</v>
      </c>
      <c r="AL2582" t="s">
        <v>267</v>
      </c>
      <c r="AM2582">
        <v>8.5000000000000006E-2</v>
      </c>
      <c r="AN2582" s="3">
        <f t="shared" si="485"/>
        <v>83198.991579371708</v>
      </c>
      <c r="AO2582" s="3">
        <v>7071.9142842465953</v>
      </c>
      <c r="AP2582" s="3">
        <v>29700</v>
      </c>
      <c r="AQ2582" s="3">
        <v>2524.5</v>
      </c>
      <c r="AR2582" s="3">
        <f t="shared" si="486"/>
        <v>122495.4058636183</v>
      </c>
      <c r="AS2582" s="24">
        <f t="shared" si="487"/>
        <v>112898.99157937171</v>
      </c>
      <c r="AT2582" t="s">
        <v>134</v>
      </c>
      <c r="AU2582" t="s">
        <v>134</v>
      </c>
      <c r="AV2582" t="s">
        <v>135</v>
      </c>
      <c r="AW2582">
        <v>90129</v>
      </c>
      <c r="BE2582">
        <v>1</v>
      </c>
    </row>
    <row r="2583" spans="2:57" x14ac:dyDescent="0.2">
      <c r="C2583" t="s">
        <v>4803</v>
      </c>
      <c r="E2583" t="s">
        <v>2992</v>
      </c>
      <c r="F2583" t="s">
        <v>2993</v>
      </c>
      <c r="G2583" t="s">
        <v>2994</v>
      </c>
      <c r="J2583" t="s">
        <v>4778</v>
      </c>
      <c r="L2583" t="s">
        <v>4667</v>
      </c>
      <c r="M2583" t="s">
        <v>3984</v>
      </c>
      <c r="N2583" t="s">
        <v>4668</v>
      </c>
      <c r="O2583" t="s">
        <v>98</v>
      </c>
      <c r="P2583" t="s">
        <v>4804</v>
      </c>
      <c r="Q2583">
        <v>28</v>
      </c>
      <c r="S2583" s="3">
        <v>40419.833333333336</v>
      </c>
      <c r="W2583" s="3">
        <v>1010.0961538461538</v>
      </c>
      <c r="X2583" s="3">
        <v>583.6111111111112</v>
      </c>
      <c r="Y2583" s="22">
        <v>105.05</v>
      </c>
      <c r="Z2583" s="32">
        <v>75</v>
      </c>
      <c r="AB2583" s="3">
        <v>0</v>
      </c>
      <c r="AC2583" s="3">
        <v>4460.3751415326506</v>
      </c>
      <c r="AD2583" s="3">
        <f t="shared" si="483"/>
        <v>46653.965739823252</v>
      </c>
      <c r="AE2583" s="3">
        <v>4154.166666666667</v>
      </c>
      <c r="AG2583" s="3">
        <f t="shared" si="484"/>
        <v>50808.132406489916</v>
      </c>
      <c r="AJ2583" s="3">
        <v>4671.4236268028844</v>
      </c>
      <c r="AK2583" t="s">
        <v>166</v>
      </c>
      <c r="AL2583" t="s">
        <v>165</v>
      </c>
      <c r="AM2583">
        <v>0.05</v>
      </c>
      <c r="AN2583" s="3">
        <f t="shared" si="485"/>
        <v>55479.5560332928</v>
      </c>
      <c r="AO2583" s="3">
        <v>2773.9778016646401</v>
      </c>
      <c r="AP2583" s="3">
        <v>29700</v>
      </c>
      <c r="AQ2583" s="3">
        <v>1485</v>
      </c>
      <c r="AR2583" s="3">
        <f t="shared" si="486"/>
        <v>89438.53383495743</v>
      </c>
      <c r="AS2583" s="24">
        <f t="shared" si="487"/>
        <v>85179.5560332928</v>
      </c>
      <c r="AT2583" t="s">
        <v>225</v>
      </c>
      <c r="AU2583" t="s">
        <v>225</v>
      </c>
      <c r="AV2583" t="s">
        <v>156</v>
      </c>
      <c r="AW2583" t="s">
        <v>4915</v>
      </c>
      <c r="BE2583">
        <v>1</v>
      </c>
    </row>
    <row r="2584" spans="2:57" x14ac:dyDescent="0.2">
      <c r="C2584" t="s">
        <v>4803</v>
      </c>
      <c r="E2584" t="s">
        <v>2995</v>
      </c>
      <c r="F2584" t="s">
        <v>2996</v>
      </c>
      <c r="G2584" t="s">
        <v>2997</v>
      </c>
      <c r="J2584" t="s">
        <v>4778</v>
      </c>
      <c r="L2584" t="s">
        <v>4667</v>
      </c>
      <c r="M2584" t="s">
        <v>3984</v>
      </c>
      <c r="N2584" t="s">
        <v>4668</v>
      </c>
      <c r="O2584" t="s">
        <v>98</v>
      </c>
      <c r="P2584" t="s">
        <v>4804</v>
      </c>
      <c r="Q2584">
        <v>28</v>
      </c>
      <c r="S2584" s="3">
        <v>37335.333333333336</v>
      </c>
      <c r="W2584" s="3">
        <v>1010.0961538461538</v>
      </c>
      <c r="X2584" s="3">
        <v>583.6111111111112</v>
      </c>
      <c r="Y2584" s="22">
        <v>105.05</v>
      </c>
      <c r="Z2584" s="32">
        <v>75</v>
      </c>
      <c r="AB2584" s="3">
        <v>2048.9361921001982</v>
      </c>
      <c r="AC2584" s="3">
        <v>4460.3751415326506</v>
      </c>
      <c r="AD2584" s="3">
        <f t="shared" si="483"/>
        <v>45618.40193192345</v>
      </c>
      <c r="AE2584" s="3">
        <v>4154.166666666667</v>
      </c>
      <c r="AG2584" s="3">
        <f t="shared" si="484"/>
        <v>49772.568598590115</v>
      </c>
      <c r="AM2584">
        <v>0.05</v>
      </c>
      <c r="AN2584" s="3">
        <f t="shared" si="485"/>
        <v>49772.568598590115</v>
      </c>
      <c r="AO2584" s="3">
        <v>2488.6284299295057</v>
      </c>
      <c r="AP2584" s="3">
        <v>29700</v>
      </c>
      <c r="AQ2584" s="3">
        <v>1485</v>
      </c>
      <c r="AR2584" s="3">
        <f t="shared" si="486"/>
        <v>83446.197028519615</v>
      </c>
      <c r="AS2584" s="24">
        <f t="shared" si="487"/>
        <v>79472.568598590122</v>
      </c>
      <c r="AT2584" t="s">
        <v>134</v>
      </c>
      <c r="AU2584" t="s">
        <v>134</v>
      </c>
      <c r="AV2584" t="s">
        <v>135</v>
      </c>
      <c r="AW2584">
        <v>19883</v>
      </c>
      <c r="BE2584">
        <v>1</v>
      </c>
    </row>
    <row r="2585" spans="2:57" x14ac:dyDescent="0.2">
      <c r="C2585" t="s">
        <v>4803</v>
      </c>
      <c r="E2585" t="s">
        <v>2998</v>
      </c>
      <c r="F2585" t="s">
        <v>2999</v>
      </c>
      <c r="G2585" t="s">
        <v>3000</v>
      </c>
      <c r="J2585" t="s">
        <v>4778</v>
      </c>
      <c r="L2585" t="s">
        <v>4667</v>
      </c>
      <c r="M2585" t="s">
        <v>3984</v>
      </c>
      <c r="N2585" t="s">
        <v>4668</v>
      </c>
      <c r="O2585" t="s">
        <v>98</v>
      </c>
      <c r="P2585" t="s">
        <v>4804</v>
      </c>
      <c r="Q2585">
        <v>28</v>
      </c>
      <c r="S2585" s="3">
        <v>38663.916666666664</v>
      </c>
      <c r="W2585" s="3">
        <v>1010.0961538461538</v>
      </c>
      <c r="X2585" s="3">
        <v>583.6111111111112</v>
      </c>
      <c r="Y2585" s="22">
        <v>105.05</v>
      </c>
      <c r="Z2585" s="32">
        <v>75</v>
      </c>
      <c r="AB2585" s="3">
        <v>0</v>
      </c>
      <c r="AC2585" s="3">
        <v>4460.3751415326506</v>
      </c>
      <c r="AD2585" s="3">
        <f t="shared" si="483"/>
        <v>44898.049073156581</v>
      </c>
      <c r="AE2585" s="3">
        <v>4154.166666666667</v>
      </c>
      <c r="AG2585" s="3">
        <f t="shared" si="484"/>
        <v>49052.215739823245</v>
      </c>
      <c r="AJ2585" s="3">
        <v>4671.4236268028844</v>
      </c>
      <c r="AK2585" t="s">
        <v>166</v>
      </c>
      <c r="AL2585" t="s">
        <v>165</v>
      </c>
      <c r="AM2585">
        <v>0.05</v>
      </c>
      <c r="AN2585" s="3">
        <f t="shared" si="485"/>
        <v>53723.639366626128</v>
      </c>
      <c r="AO2585" s="3">
        <v>2686.1819683313065</v>
      </c>
      <c r="AP2585" s="3">
        <v>29700</v>
      </c>
      <c r="AQ2585" s="3">
        <v>1485</v>
      </c>
      <c r="AR2585" s="3">
        <f t="shared" si="486"/>
        <v>87594.821334957436</v>
      </c>
      <c r="AS2585" s="24">
        <f t="shared" si="487"/>
        <v>83423.639366626128</v>
      </c>
      <c r="AT2585" t="s">
        <v>225</v>
      </c>
      <c r="AU2585" t="s">
        <v>225</v>
      </c>
      <c r="AV2585" t="s">
        <v>156</v>
      </c>
      <c r="AW2585" t="s">
        <v>4825</v>
      </c>
      <c r="BE2585">
        <v>1</v>
      </c>
    </row>
    <row r="2586" spans="2:57" x14ac:dyDescent="0.2">
      <c r="C2586" t="s">
        <v>4803</v>
      </c>
      <c r="E2586" t="s">
        <v>3001</v>
      </c>
      <c r="F2586" t="s">
        <v>3002</v>
      </c>
      <c r="G2586" t="s">
        <v>3003</v>
      </c>
      <c r="J2586" t="s">
        <v>4778</v>
      </c>
      <c r="L2586" t="s">
        <v>4667</v>
      </c>
      <c r="M2586" t="s">
        <v>3984</v>
      </c>
      <c r="N2586" t="s">
        <v>4668</v>
      </c>
      <c r="O2586" t="s">
        <v>98</v>
      </c>
      <c r="P2586" t="s">
        <v>4804</v>
      </c>
      <c r="Q2586">
        <v>28</v>
      </c>
      <c r="S2586" s="3">
        <v>39234.25</v>
      </c>
      <c r="W2586" s="3">
        <v>1010.0961538461538</v>
      </c>
      <c r="X2586" s="3">
        <v>583.6111111111112</v>
      </c>
      <c r="Y2586" s="22">
        <v>105.05</v>
      </c>
      <c r="Z2586" s="32">
        <v>75</v>
      </c>
      <c r="AB2586" s="3">
        <v>0</v>
      </c>
      <c r="AC2586" s="3">
        <v>4460.3751415326506</v>
      </c>
      <c r="AD2586" s="3">
        <f t="shared" si="483"/>
        <v>45468.382406489916</v>
      </c>
      <c r="AE2586" s="3">
        <v>4154.166666666667</v>
      </c>
      <c r="AG2586" s="3">
        <f t="shared" si="484"/>
        <v>49622.549073156581</v>
      </c>
      <c r="AM2586">
        <v>0.05</v>
      </c>
      <c r="AN2586" s="3">
        <f t="shared" si="485"/>
        <v>49622.549073156581</v>
      </c>
      <c r="AO2586" s="3">
        <v>2481.1274536578294</v>
      </c>
      <c r="AP2586" s="3">
        <v>29700</v>
      </c>
      <c r="AQ2586" s="3">
        <v>1485</v>
      </c>
      <c r="AR2586" s="3">
        <f t="shared" si="486"/>
        <v>83288.676526814408</v>
      </c>
      <c r="AS2586" s="24">
        <f t="shared" si="487"/>
        <v>79322.549073156581</v>
      </c>
      <c r="AT2586" t="s">
        <v>4881</v>
      </c>
      <c r="AU2586" t="s">
        <v>1880</v>
      </c>
      <c r="AV2586" t="s">
        <v>1328</v>
      </c>
      <c r="AW2586">
        <v>1502348</v>
      </c>
      <c r="BE2586">
        <v>1</v>
      </c>
    </row>
    <row r="2587" spans="2:57" x14ac:dyDescent="0.2">
      <c r="C2587" t="s">
        <v>4803</v>
      </c>
      <c r="E2587" t="s">
        <v>3004</v>
      </c>
      <c r="F2587" t="s">
        <v>3005</v>
      </c>
      <c r="G2587" t="s">
        <v>3006</v>
      </c>
      <c r="J2587" t="s">
        <v>4697</v>
      </c>
      <c r="L2587" t="s">
        <v>4691</v>
      </c>
      <c r="M2587" t="s">
        <v>4444</v>
      </c>
      <c r="N2587" t="s">
        <v>4668</v>
      </c>
      <c r="O2587" t="s">
        <v>98</v>
      </c>
      <c r="P2587" t="s">
        <v>4804</v>
      </c>
      <c r="Q2587">
        <v>28</v>
      </c>
      <c r="S2587" s="3">
        <v>143901.66666666666</v>
      </c>
      <c r="W2587" s="3">
        <v>3459.1746794871797</v>
      </c>
      <c r="X2587" s="3">
        <v>1998.6342592592591</v>
      </c>
      <c r="Y2587" s="22">
        <v>359.75416666666666</v>
      </c>
      <c r="Z2587" s="32">
        <v>75</v>
      </c>
      <c r="AB2587" s="3">
        <v>0</v>
      </c>
      <c r="AC2587" s="3">
        <v>4460.3751415326506</v>
      </c>
      <c r="AD2587" s="3">
        <f t="shared" si="483"/>
        <v>154254.60491361245</v>
      </c>
      <c r="AE2587" s="3">
        <v>7046.666666666667</v>
      </c>
      <c r="AG2587" s="3">
        <f t="shared" si="484"/>
        <v>161301.27158027911</v>
      </c>
      <c r="AJ2587" s="3">
        <v>7875.5933865769939</v>
      </c>
      <c r="AK2587" t="s">
        <v>433</v>
      </c>
      <c r="AL2587" t="s">
        <v>434</v>
      </c>
      <c r="AM2587">
        <v>0.1</v>
      </c>
      <c r="AN2587" s="3">
        <f t="shared" si="485"/>
        <v>169176.86496685611</v>
      </c>
      <c r="AO2587" s="3">
        <v>16917.686496685612</v>
      </c>
      <c r="AP2587" s="3">
        <v>29700</v>
      </c>
      <c r="AQ2587" s="3">
        <v>2970</v>
      </c>
      <c r="AR2587" s="3">
        <f t="shared" si="486"/>
        <v>218764.55146354172</v>
      </c>
      <c r="AS2587" s="24">
        <f t="shared" si="487"/>
        <v>198876.86496685611</v>
      </c>
      <c r="AT2587" t="s">
        <v>2802</v>
      </c>
      <c r="AU2587" t="s">
        <v>2802</v>
      </c>
      <c r="AV2587" t="s">
        <v>2802</v>
      </c>
      <c r="AW2587">
        <v>80153020</v>
      </c>
      <c r="BE2587">
        <v>1</v>
      </c>
    </row>
    <row r="2588" spans="2:57" x14ac:dyDescent="0.2">
      <c r="C2588" t="s">
        <v>4803</v>
      </c>
      <c r="E2588" t="s">
        <v>3007</v>
      </c>
      <c r="F2588" t="s">
        <v>3008</v>
      </c>
      <c r="G2588" t="s">
        <v>3009</v>
      </c>
      <c r="J2588" t="s">
        <v>4697</v>
      </c>
      <c r="L2588" t="s">
        <v>4691</v>
      </c>
      <c r="M2588" t="s">
        <v>4444</v>
      </c>
      <c r="N2588" t="s">
        <v>4668</v>
      </c>
      <c r="O2588" t="s">
        <v>98</v>
      </c>
      <c r="P2588" t="s">
        <v>4804</v>
      </c>
      <c r="Q2588">
        <v>28</v>
      </c>
      <c r="S2588" s="3">
        <v>131170.91666666666</v>
      </c>
      <c r="W2588" s="3">
        <v>3153.1490384615386</v>
      </c>
      <c r="X2588" s="3">
        <v>1821.8194444444446</v>
      </c>
      <c r="Y2588" s="22">
        <v>327.92750000000001</v>
      </c>
      <c r="Z2588" s="32">
        <v>75</v>
      </c>
      <c r="AB2588" s="3">
        <v>0</v>
      </c>
      <c r="AC2588" s="3">
        <v>4460.3751415326506</v>
      </c>
      <c r="AD2588" s="3">
        <f t="shared" si="483"/>
        <v>141009.18779110527</v>
      </c>
      <c r="AE2588" s="3">
        <v>7046.666666666667</v>
      </c>
      <c r="AG2588" s="3">
        <f t="shared" si="484"/>
        <v>148055.85445777193</v>
      </c>
      <c r="AM2588">
        <v>0.1</v>
      </c>
      <c r="AN2588" s="3">
        <f t="shared" si="485"/>
        <v>148055.85445777193</v>
      </c>
      <c r="AO2588" s="3">
        <v>14805.585445777193</v>
      </c>
      <c r="AP2588" s="3">
        <v>29700</v>
      </c>
      <c r="AQ2588" s="3">
        <v>2970</v>
      </c>
      <c r="AR2588" s="3">
        <f t="shared" si="486"/>
        <v>195531.43990354912</v>
      </c>
      <c r="AS2588" s="24">
        <f t="shared" si="487"/>
        <v>177755.85445777193</v>
      </c>
      <c r="AT2588" t="s">
        <v>632</v>
      </c>
      <c r="AU2588" t="s">
        <v>632</v>
      </c>
      <c r="AV2588" t="s">
        <v>633</v>
      </c>
      <c r="AW2588" t="s">
        <v>4862</v>
      </c>
      <c r="BE2588">
        <v>1</v>
      </c>
    </row>
    <row r="2589" spans="2:57" x14ac:dyDescent="0.2">
      <c r="C2589" t="s">
        <v>4803</v>
      </c>
      <c r="E2589" t="s">
        <v>3010</v>
      </c>
      <c r="F2589" t="s">
        <v>3011</v>
      </c>
      <c r="G2589" t="s">
        <v>3012</v>
      </c>
      <c r="J2589" t="s">
        <v>4697</v>
      </c>
      <c r="L2589" t="s">
        <v>4691</v>
      </c>
      <c r="M2589" t="s">
        <v>4444</v>
      </c>
      <c r="N2589" t="s">
        <v>4668</v>
      </c>
      <c r="O2589" t="s">
        <v>98</v>
      </c>
      <c r="P2589" t="s">
        <v>4804</v>
      </c>
      <c r="Q2589">
        <v>28</v>
      </c>
      <c r="S2589" s="3">
        <v>69494.5</v>
      </c>
      <c r="W2589" s="3">
        <v>1670.5408653846155</v>
      </c>
      <c r="X2589" s="3">
        <v>965.20138888888891</v>
      </c>
      <c r="Y2589" s="22">
        <v>173.73625000000001</v>
      </c>
      <c r="Z2589" s="32">
        <v>75</v>
      </c>
      <c r="AB2589" s="3">
        <v>0</v>
      </c>
      <c r="AC2589" s="3">
        <v>4460.3751415326506</v>
      </c>
      <c r="AD2589" s="3">
        <f t="shared" si="483"/>
        <v>76839.353645806157</v>
      </c>
      <c r="AE2589" s="3">
        <v>7046.666666666667</v>
      </c>
      <c r="AG2589" s="3">
        <f t="shared" si="484"/>
        <v>83886.020312472829</v>
      </c>
      <c r="AM2589">
        <v>0.1</v>
      </c>
      <c r="AN2589" s="3">
        <f t="shared" si="485"/>
        <v>83886.020312472829</v>
      </c>
      <c r="AO2589" s="3">
        <v>8388.6020312472829</v>
      </c>
      <c r="AP2589" s="3">
        <v>29700</v>
      </c>
      <c r="AQ2589" s="3">
        <v>2970</v>
      </c>
      <c r="AR2589" s="3">
        <f t="shared" si="486"/>
        <v>124944.62234372011</v>
      </c>
      <c r="AS2589" s="24">
        <f t="shared" si="487"/>
        <v>113586.02031247283</v>
      </c>
      <c r="AT2589" t="s">
        <v>4805</v>
      </c>
      <c r="AU2589" t="s">
        <v>1620</v>
      </c>
      <c r="AV2589" t="s">
        <v>1620</v>
      </c>
      <c r="AW2589">
        <v>2061149</v>
      </c>
      <c r="BE2589">
        <v>1</v>
      </c>
    </row>
    <row r="2590" spans="2:57" x14ac:dyDescent="0.2">
      <c r="C2590" t="s">
        <v>4803</v>
      </c>
      <c r="E2590" t="s">
        <v>3013</v>
      </c>
      <c r="F2590" t="s">
        <v>3014</v>
      </c>
      <c r="G2590" t="s">
        <v>3015</v>
      </c>
      <c r="J2590" t="s">
        <v>4778</v>
      </c>
      <c r="L2590" t="s">
        <v>4667</v>
      </c>
      <c r="M2590" t="s">
        <v>3984</v>
      </c>
      <c r="N2590" t="s">
        <v>4668</v>
      </c>
      <c r="O2590" t="s">
        <v>98</v>
      </c>
      <c r="P2590" t="s">
        <v>4804</v>
      </c>
      <c r="Q2590">
        <v>28</v>
      </c>
      <c r="S2590" s="3">
        <v>39466</v>
      </c>
      <c r="W2590" s="3">
        <v>1010.0961538461538</v>
      </c>
      <c r="X2590" s="3">
        <v>583.6111111111112</v>
      </c>
      <c r="Y2590" s="22">
        <v>105.05</v>
      </c>
      <c r="Z2590" s="32">
        <v>75</v>
      </c>
      <c r="AB2590" s="3">
        <v>0</v>
      </c>
      <c r="AC2590" s="3">
        <v>4460.3751415326506</v>
      </c>
      <c r="AD2590" s="3">
        <f t="shared" ref="AD2590:AD2653" si="488">S2590+U2590+V2590+W2590+X2590+Y2590+Z2590+AA2590+AB2590+AC2590</f>
        <v>45700.132406489916</v>
      </c>
      <c r="AE2590" s="3">
        <v>4154.166666666667</v>
      </c>
      <c r="AG2590" s="3">
        <f t="shared" si="484"/>
        <v>49854.299073156581</v>
      </c>
      <c r="AM2590">
        <v>0.05</v>
      </c>
      <c r="AN2590" s="3">
        <f t="shared" si="485"/>
        <v>49854.299073156581</v>
      </c>
      <c r="AO2590" s="3">
        <v>2492.714953657829</v>
      </c>
      <c r="AP2590" s="3">
        <v>29700</v>
      </c>
      <c r="AQ2590" s="3">
        <v>1485</v>
      </c>
      <c r="AR2590" s="3">
        <f t="shared" si="486"/>
        <v>83532.014026814402</v>
      </c>
      <c r="AS2590" s="24">
        <f t="shared" si="487"/>
        <v>79554.299073156581</v>
      </c>
      <c r="AT2590" t="s">
        <v>3016</v>
      </c>
      <c r="AU2590" t="s">
        <v>3016</v>
      </c>
      <c r="AV2590" t="s">
        <v>3017</v>
      </c>
      <c r="AW2590">
        <v>7178485</v>
      </c>
      <c r="BE2590">
        <v>1</v>
      </c>
    </row>
    <row r="2591" spans="2:57" x14ac:dyDescent="0.2">
      <c r="C2591" t="s">
        <v>4803</v>
      </c>
      <c r="E2591" t="s">
        <v>3018</v>
      </c>
      <c r="F2591" t="s">
        <v>3019</v>
      </c>
      <c r="G2591" t="s">
        <v>3020</v>
      </c>
      <c r="J2591" t="s">
        <v>4778</v>
      </c>
      <c r="L2591" t="s">
        <v>4667</v>
      </c>
      <c r="M2591" t="s">
        <v>3984</v>
      </c>
      <c r="N2591" t="s">
        <v>4668</v>
      </c>
      <c r="O2591" t="s">
        <v>98</v>
      </c>
      <c r="P2591" t="s">
        <v>4804</v>
      </c>
      <c r="Q2591">
        <v>28</v>
      </c>
      <c r="S2591" s="3">
        <v>33544.166666666664</v>
      </c>
      <c r="W2591" s="3">
        <v>1010.0961538461538</v>
      </c>
      <c r="X2591" s="3">
        <v>583.6111111111112</v>
      </c>
      <c r="Y2591" s="22">
        <v>105.05</v>
      </c>
      <c r="Z2591" s="32">
        <v>75</v>
      </c>
      <c r="AB2591" s="3">
        <v>0</v>
      </c>
      <c r="AC2591" s="3">
        <v>4460.3751415326506</v>
      </c>
      <c r="AD2591" s="3">
        <f t="shared" si="488"/>
        <v>39778.299073156581</v>
      </c>
      <c r="AE2591" s="3">
        <v>4154.166666666667</v>
      </c>
      <c r="AG2591" s="3">
        <f t="shared" ref="AG2591:AG2654" si="489">AD2591+AE2591+AF2591</f>
        <v>43932.465739823245</v>
      </c>
      <c r="AM2591">
        <v>0.05</v>
      </c>
      <c r="AN2591" s="3">
        <f t="shared" ref="AN2591:AN2654" si="490">AG2591+AH2591+AI2591+AJ2591</f>
        <v>43932.465739823245</v>
      </c>
      <c r="AO2591" s="3">
        <v>2196.6232869911623</v>
      </c>
      <c r="AP2591" s="3">
        <v>29700</v>
      </c>
      <c r="AQ2591" s="3">
        <v>1485</v>
      </c>
      <c r="AR2591" s="3">
        <f t="shared" ref="AR2591:AR2654" si="491">AN2591+AO2591+AP2591+AQ2591</f>
        <v>77314.089026814414</v>
      </c>
      <c r="AS2591" s="24">
        <f t="shared" si="487"/>
        <v>73632.465739823238</v>
      </c>
      <c r="AT2591" t="s">
        <v>3016</v>
      </c>
      <c r="AU2591" t="s">
        <v>3016</v>
      </c>
      <c r="AV2591" t="s">
        <v>3017</v>
      </c>
      <c r="AW2591">
        <v>1951</v>
      </c>
      <c r="BE2591">
        <v>1</v>
      </c>
    </row>
    <row r="2592" spans="2:57" x14ac:dyDescent="0.2">
      <c r="C2592" t="s">
        <v>4803</v>
      </c>
      <c r="E2592" t="s">
        <v>3021</v>
      </c>
      <c r="F2592" t="s">
        <v>3022</v>
      </c>
      <c r="G2592" t="s">
        <v>3023</v>
      </c>
      <c r="J2592" t="s">
        <v>4952</v>
      </c>
      <c r="L2592" t="s">
        <v>4667</v>
      </c>
      <c r="M2592" t="s">
        <v>3984</v>
      </c>
      <c r="N2592" t="s">
        <v>4668</v>
      </c>
      <c r="O2592" t="s">
        <v>98</v>
      </c>
      <c r="P2592" t="s">
        <v>4804</v>
      </c>
      <c r="Q2592">
        <v>28</v>
      </c>
      <c r="S2592" s="3">
        <v>36625.666666666664</v>
      </c>
      <c r="W2592" s="3">
        <v>1010.0961538461538</v>
      </c>
      <c r="X2592" s="3">
        <v>583.6111111111112</v>
      </c>
      <c r="Y2592" s="22">
        <v>105.05</v>
      </c>
      <c r="Z2592" s="32">
        <v>75</v>
      </c>
      <c r="AB2592" s="3">
        <v>3239.3681197104133</v>
      </c>
      <c r="AC2592" s="3">
        <v>4460.3751415326506</v>
      </c>
      <c r="AD2592" s="3">
        <f t="shared" si="488"/>
        <v>46099.167192866997</v>
      </c>
      <c r="AE2592" s="3">
        <v>4154.166666666667</v>
      </c>
      <c r="AG2592" s="3">
        <f t="shared" si="489"/>
        <v>50253.333859533661</v>
      </c>
      <c r="AM2592">
        <v>0.05</v>
      </c>
      <c r="AN2592" s="3">
        <f t="shared" si="490"/>
        <v>50253.333859533661</v>
      </c>
      <c r="AO2592" s="3">
        <v>2512.6666929766834</v>
      </c>
      <c r="AP2592" s="3">
        <v>29700</v>
      </c>
      <c r="AQ2592" s="3">
        <v>1485</v>
      </c>
      <c r="AR2592" s="3">
        <f t="shared" si="491"/>
        <v>83951.000552510348</v>
      </c>
      <c r="AS2592" s="24">
        <f t="shared" si="487"/>
        <v>79953.333859533654</v>
      </c>
      <c r="AT2592" t="s">
        <v>134</v>
      </c>
      <c r="AU2592" t="s">
        <v>134</v>
      </c>
      <c r="AV2592" t="s">
        <v>135</v>
      </c>
      <c r="AW2592">
        <v>34766</v>
      </c>
      <c r="BE2592">
        <v>1</v>
      </c>
    </row>
    <row r="2593" spans="3:66" x14ac:dyDescent="0.2">
      <c r="C2593" t="s">
        <v>4803</v>
      </c>
      <c r="E2593" t="s">
        <v>3024</v>
      </c>
      <c r="F2593" t="s">
        <v>3025</v>
      </c>
      <c r="G2593" t="s">
        <v>3026</v>
      </c>
      <c r="J2593" t="s">
        <v>4778</v>
      </c>
      <c r="L2593" t="s">
        <v>4703</v>
      </c>
      <c r="M2593" t="s">
        <v>4849</v>
      </c>
      <c r="N2593" t="s">
        <v>4911</v>
      </c>
      <c r="O2593" t="s">
        <v>98</v>
      </c>
      <c r="P2593" t="s">
        <v>4804</v>
      </c>
      <c r="Q2593">
        <v>28</v>
      </c>
      <c r="S2593" s="3">
        <v>45892.583333333336</v>
      </c>
      <c r="W2593" s="3">
        <v>1103.1891025641028</v>
      </c>
      <c r="X2593" s="3">
        <v>637.39814814814815</v>
      </c>
      <c r="Y2593" s="22">
        <v>114.73166666666667</v>
      </c>
      <c r="Z2593" s="32">
        <v>75</v>
      </c>
      <c r="AB2593" s="3">
        <v>0</v>
      </c>
      <c r="AC2593" s="3">
        <v>4460.3751415326506</v>
      </c>
      <c r="AD2593" s="3">
        <f t="shared" si="488"/>
        <v>52283.277392244898</v>
      </c>
      <c r="AE2593" s="3">
        <v>5687.5</v>
      </c>
      <c r="AG2593" s="3">
        <f t="shared" si="489"/>
        <v>57970.777392244898</v>
      </c>
      <c r="AI2593" s="3">
        <v>5310.8</v>
      </c>
      <c r="AJ2593" s="3">
        <v>6107.1873780099913</v>
      </c>
      <c r="AK2593" t="s">
        <v>266</v>
      </c>
      <c r="AL2593" t="s">
        <v>267</v>
      </c>
      <c r="AM2593">
        <v>8.5000000000000006E-2</v>
      </c>
      <c r="AN2593" s="3">
        <f t="shared" si="490"/>
        <v>69388.764770254886</v>
      </c>
      <c r="AO2593" s="3">
        <v>5898.0450054716657</v>
      </c>
      <c r="AP2593" s="3">
        <v>0</v>
      </c>
      <c r="AQ2593" s="3">
        <v>0</v>
      </c>
      <c r="AR2593" s="3">
        <f t="shared" si="491"/>
        <v>75286.80977572655</v>
      </c>
      <c r="AS2593" s="24">
        <f t="shared" si="487"/>
        <v>69388.764770254886</v>
      </c>
      <c r="AT2593" t="s">
        <v>632</v>
      </c>
      <c r="AU2593" t="s">
        <v>1837</v>
      </c>
      <c r="AV2593" t="s">
        <v>1838</v>
      </c>
      <c r="AW2593" t="s">
        <v>4953</v>
      </c>
      <c r="BE2593">
        <v>1</v>
      </c>
      <c r="BN2593" t="s">
        <v>5117</v>
      </c>
    </row>
    <row r="2594" spans="3:66" x14ac:dyDescent="0.2">
      <c r="C2594" t="s">
        <v>4803</v>
      </c>
      <c r="E2594" t="s">
        <v>3027</v>
      </c>
      <c r="F2594" t="s">
        <v>3028</v>
      </c>
      <c r="G2594" t="s">
        <v>3029</v>
      </c>
      <c r="J2594" t="s">
        <v>4778</v>
      </c>
      <c r="L2594" t="s">
        <v>4703</v>
      </c>
      <c r="M2594" t="s">
        <v>4849</v>
      </c>
      <c r="N2594" t="s">
        <v>4911</v>
      </c>
      <c r="O2594" t="s">
        <v>98</v>
      </c>
      <c r="P2594" t="s">
        <v>4804</v>
      </c>
      <c r="Q2594">
        <v>28</v>
      </c>
      <c r="S2594" s="3">
        <v>36637.583333333336</v>
      </c>
      <c r="W2594" s="3">
        <v>1010.0961538461538</v>
      </c>
      <c r="X2594" s="3">
        <v>583.6111111111112</v>
      </c>
      <c r="Y2594" s="22">
        <v>105.05</v>
      </c>
      <c r="Z2594" s="32">
        <v>75</v>
      </c>
      <c r="AB2594" s="3">
        <v>0</v>
      </c>
      <c r="AC2594" s="3">
        <v>4460.3751415326506</v>
      </c>
      <c r="AD2594" s="3">
        <f t="shared" si="488"/>
        <v>42871.715739823252</v>
      </c>
      <c r="AE2594" s="3">
        <v>5687.5</v>
      </c>
      <c r="AG2594" s="3">
        <f t="shared" si="489"/>
        <v>48559.215739823252</v>
      </c>
      <c r="AI2594" s="3">
        <v>5310.8</v>
      </c>
      <c r="AJ2594" s="3">
        <v>6107.1873780099913</v>
      </c>
      <c r="AK2594" t="s">
        <v>266</v>
      </c>
      <c r="AL2594" t="s">
        <v>267</v>
      </c>
      <c r="AM2594">
        <v>8.5000000000000006E-2</v>
      </c>
      <c r="AN2594" s="3">
        <f t="shared" si="490"/>
        <v>59977.203117833247</v>
      </c>
      <c r="AO2594" s="3">
        <v>5098.0622650158266</v>
      </c>
      <c r="AP2594" s="3">
        <v>0</v>
      </c>
      <c r="AQ2594" s="3">
        <v>0</v>
      </c>
      <c r="AR2594" s="3">
        <f t="shared" si="491"/>
        <v>65075.265382849073</v>
      </c>
      <c r="AS2594" s="24">
        <f t="shared" si="487"/>
        <v>59977.203117833247</v>
      </c>
      <c r="AT2594" t="s">
        <v>632</v>
      </c>
      <c r="AU2594" t="s">
        <v>1837</v>
      </c>
      <c r="AV2594" t="s">
        <v>1838</v>
      </c>
      <c r="AW2594" t="s">
        <v>4850</v>
      </c>
      <c r="BE2594">
        <v>1</v>
      </c>
      <c r="BN2594" t="s">
        <v>5109</v>
      </c>
    </row>
    <row r="2595" spans="3:66" x14ac:dyDescent="0.2">
      <c r="C2595" t="s">
        <v>4803</v>
      </c>
      <c r="E2595" t="s">
        <v>3030</v>
      </c>
      <c r="F2595" t="s">
        <v>3031</v>
      </c>
      <c r="G2595" t="s">
        <v>3032</v>
      </c>
      <c r="J2595" t="s">
        <v>4778</v>
      </c>
      <c r="L2595" t="s">
        <v>4667</v>
      </c>
      <c r="M2595" t="s">
        <v>3984</v>
      </c>
      <c r="N2595" t="s">
        <v>4668</v>
      </c>
      <c r="O2595" t="s">
        <v>98</v>
      </c>
      <c r="P2595" t="s">
        <v>4804</v>
      </c>
      <c r="Q2595">
        <v>28</v>
      </c>
      <c r="S2595" s="3">
        <v>39327.166666666664</v>
      </c>
      <c r="W2595" s="3">
        <v>1010.0961538461538</v>
      </c>
      <c r="X2595" s="3">
        <v>583.6111111111112</v>
      </c>
      <c r="Y2595" s="22">
        <v>105.05</v>
      </c>
      <c r="Z2595" s="32">
        <v>75</v>
      </c>
      <c r="AB2595" s="3">
        <v>0</v>
      </c>
      <c r="AC2595" s="3">
        <v>4460.3751415326506</v>
      </c>
      <c r="AD2595" s="3">
        <f t="shared" si="488"/>
        <v>45561.299073156581</v>
      </c>
      <c r="AE2595" s="3">
        <v>4154.166666666667</v>
      </c>
      <c r="AG2595" s="3">
        <f t="shared" si="489"/>
        <v>49715.465739823245</v>
      </c>
      <c r="AM2595">
        <v>0.05</v>
      </c>
      <c r="AN2595" s="3">
        <f t="shared" si="490"/>
        <v>49715.465739823245</v>
      </c>
      <c r="AO2595" s="3">
        <v>2485.7732869911624</v>
      </c>
      <c r="AP2595" s="3">
        <v>29700</v>
      </c>
      <c r="AQ2595" s="3">
        <v>1485</v>
      </c>
      <c r="AR2595" s="3">
        <f t="shared" si="491"/>
        <v>83386.239026814408</v>
      </c>
      <c r="AS2595" s="24">
        <f t="shared" si="487"/>
        <v>79415.465739823238</v>
      </c>
      <c r="AT2595" t="s">
        <v>3016</v>
      </c>
      <c r="AU2595" t="s">
        <v>3016</v>
      </c>
      <c r="AV2595" t="s">
        <v>3017</v>
      </c>
      <c r="AW2595">
        <v>1951</v>
      </c>
      <c r="BE2595">
        <v>1</v>
      </c>
    </row>
    <row r="2596" spans="3:66" x14ac:dyDescent="0.2">
      <c r="C2596" t="s">
        <v>4803</v>
      </c>
      <c r="E2596" t="s">
        <v>3033</v>
      </c>
      <c r="F2596" t="s">
        <v>3034</v>
      </c>
      <c r="G2596" t="s">
        <v>3035</v>
      </c>
      <c r="J2596" t="s">
        <v>4778</v>
      </c>
      <c r="L2596" t="s">
        <v>4667</v>
      </c>
      <c r="M2596" t="s">
        <v>3984</v>
      </c>
      <c r="N2596" t="s">
        <v>4668</v>
      </c>
      <c r="O2596" t="s">
        <v>98</v>
      </c>
      <c r="P2596" t="s">
        <v>4804</v>
      </c>
      <c r="Q2596">
        <v>28</v>
      </c>
      <c r="S2596" s="3">
        <v>35363.166666666664</v>
      </c>
      <c r="W2596" s="3">
        <v>1010.0961538461538</v>
      </c>
      <c r="X2596" s="3">
        <v>583.6111111111112</v>
      </c>
      <c r="Y2596" s="22">
        <v>105.05</v>
      </c>
      <c r="Z2596" s="32">
        <v>75</v>
      </c>
      <c r="AB2596" s="3">
        <v>0</v>
      </c>
      <c r="AC2596" s="3">
        <v>4460.3751415326506</v>
      </c>
      <c r="AD2596" s="3">
        <f t="shared" si="488"/>
        <v>41597.299073156581</v>
      </c>
      <c r="AE2596" s="3">
        <v>4154.166666666667</v>
      </c>
      <c r="AG2596" s="3">
        <f t="shared" si="489"/>
        <v>45751.465739823245</v>
      </c>
      <c r="AJ2596" s="3">
        <v>4671.4236268028844</v>
      </c>
      <c r="AK2596" t="s">
        <v>166</v>
      </c>
      <c r="AL2596" t="s">
        <v>165</v>
      </c>
      <c r="AM2596">
        <v>0.05</v>
      </c>
      <c r="AN2596" s="3">
        <f t="shared" si="490"/>
        <v>50422.889366626128</v>
      </c>
      <c r="AO2596" s="3">
        <v>2521.1444683313066</v>
      </c>
      <c r="AP2596" s="3">
        <v>29700</v>
      </c>
      <c r="AQ2596" s="3">
        <v>1485</v>
      </c>
      <c r="AR2596" s="3">
        <f t="shared" si="491"/>
        <v>84129.03383495743</v>
      </c>
      <c r="AS2596" s="24">
        <f t="shared" si="487"/>
        <v>80122.889366626128</v>
      </c>
      <c r="AT2596" t="s">
        <v>225</v>
      </c>
      <c r="AU2596" t="s">
        <v>225</v>
      </c>
      <c r="AV2596" t="s">
        <v>156</v>
      </c>
      <c r="AW2596" t="s">
        <v>4821</v>
      </c>
      <c r="BE2596">
        <v>1</v>
      </c>
    </row>
    <row r="2597" spans="3:66" x14ac:dyDescent="0.2">
      <c r="C2597" t="s">
        <v>4803</v>
      </c>
      <c r="E2597" t="s">
        <v>3036</v>
      </c>
      <c r="F2597" t="s">
        <v>3037</v>
      </c>
      <c r="G2597" t="s">
        <v>3038</v>
      </c>
      <c r="J2597" t="s">
        <v>4952</v>
      </c>
      <c r="L2597" t="s">
        <v>4667</v>
      </c>
      <c r="M2597" t="s">
        <v>3984</v>
      </c>
      <c r="N2597" t="s">
        <v>4668</v>
      </c>
      <c r="O2597" t="s">
        <v>98</v>
      </c>
      <c r="P2597" t="s">
        <v>4804</v>
      </c>
      <c r="Q2597">
        <v>28</v>
      </c>
      <c r="S2597" s="3">
        <v>32754</v>
      </c>
      <c r="W2597" s="3">
        <v>1010.0961538461538</v>
      </c>
      <c r="X2597" s="3">
        <v>583.6111111111112</v>
      </c>
      <c r="Y2597" s="22">
        <v>105.05</v>
      </c>
      <c r="Z2597" s="32">
        <v>75</v>
      </c>
      <c r="AB2597" s="3">
        <v>0</v>
      </c>
      <c r="AC2597" s="3">
        <v>4460.3751415326506</v>
      </c>
      <c r="AD2597" s="3">
        <f t="shared" si="488"/>
        <v>38988.132406489916</v>
      </c>
      <c r="AE2597" s="3">
        <v>4154.166666666667</v>
      </c>
      <c r="AG2597" s="3">
        <f t="shared" si="489"/>
        <v>43142.299073156581</v>
      </c>
      <c r="AJ2597" s="3">
        <v>4671.4236268028844</v>
      </c>
      <c r="AK2597" t="s">
        <v>166</v>
      </c>
      <c r="AL2597" t="s">
        <v>165</v>
      </c>
      <c r="AM2597">
        <v>0.05</v>
      </c>
      <c r="AN2597" s="3">
        <f t="shared" si="490"/>
        <v>47813.722699959464</v>
      </c>
      <c r="AO2597" s="3">
        <v>2390.6861349979731</v>
      </c>
      <c r="AP2597" s="3">
        <v>29700</v>
      </c>
      <c r="AQ2597" s="3">
        <v>1485</v>
      </c>
      <c r="AR2597" s="3">
        <f t="shared" si="491"/>
        <v>81389.40883495743</v>
      </c>
      <c r="AS2597" s="24">
        <f t="shared" si="487"/>
        <v>77513.722699959471</v>
      </c>
      <c r="AT2597" t="s">
        <v>225</v>
      </c>
      <c r="AU2597" t="s">
        <v>225</v>
      </c>
      <c r="AV2597" t="s">
        <v>156</v>
      </c>
      <c r="AW2597" t="s">
        <v>4885</v>
      </c>
      <c r="BE2597">
        <v>1</v>
      </c>
    </row>
    <row r="2598" spans="3:66" x14ac:dyDescent="0.2">
      <c r="C2598" t="s">
        <v>4803</v>
      </c>
      <c r="E2598" t="s">
        <v>3039</v>
      </c>
      <c r="F2598" t="s">
        <v>3040</v>
      </c>
      <c r="G2598" t="s">
        <v>3041</v>
      </c>
      <c r="J2598" t="s">
        <v>4778</v>
      </c>
      <c r="L2598" t="s">
        <v>4667</v>
      </c>
      <c r="M2598" t="s">
        <v>3984</v>
      </c>
      <c r="N2598" t="s">
        <v>4668</v>
      </c>
      <c r="O2598" t="s">
        <v>98</v>
      </c>
      <c r="P2598" t="s">
        <v>4804</v>
      </c>
      <c r="Q2598">
        <v>28</v>
      </c>
      <c r="S2598" s="3">
        <v>46984.75</v>
      </c>
      <c r="W2598" s="3">
        <v>1129.4431089743589</v>
      </c>
      <c r="X2598" s="3">
        <v>652.56712962962968</v>
      </c>
      <c r="Y2598" s="22">
        <v>117.46208333333334</v>
      </c>
      <c r="Z2598" s="32">
        <v>75</v>
      </c>
      <c r="AB2598" s="3">
        <v>0</v>
      </c>
      <c r="AC2598" s="3">
        <v>4460.3751415326506</v>
      </c>
      <c r="AD2598" s="3">
        <f t="shared" si="488"/>
        <v>53419.597463469967</v>
      </c>
      <c r="AE2598" s="3">
        <v>4154.166666666667</v>
      </c>
      <c r="AG2598" s="3">
        <f t="shared" si="489"/>
        <v>57573.764130136631</v>
      </c>
      <c r="AM2598">
        <v>0.05</v>
      </c>
      <c r="AN2598" s="3">
        <f t="shared" si="490"/>
        <v>57573.764130136631</v>
      </c>
      <c r="AO2598" s="3">
        <v>2878.6882065068316</v>
      </c>
      <c r="AP2598" s="3">
        <v>29700</v>
      </c>
      <c r="AQ2598" s="3">
        <v>1485</v>
      </c>
      <c r="AR2598" s="3">
        <f t="shared" si="491"/>
        <v>91637.452336643473</v>
      </c>
      <c r="AS2598" s="24">
        <f t="shared" si="487"/>
        <v>87273.764130136638</v>
      </c>
      <c r="AT2598" t="s">
        <v>3016</v>
      </c>
      <c r="AU2598" t="s">
        <v>3016</v>
      </c>
      <c r="AV2598" t="s">
        <v>3017</v>
      </c>
      <c r="AW2598">
        <v>1951</v>
      </c>
      <c r="BE2598">
        <v>1</v>
      </c>
    </row>
    <row r="2599" spans="3:66" x14ac:dyDescent="0.2">
      <c r="C2599" t="s">
        <v>4803</v>
      </c>
      <c r="E2599" t="s">
        <v>3042</v>
      </c>
      <c r="F2599" t="s">
        <v>3043</v>
      </c>
      <c r="G2599" t="s">
        <v>3044</v>
      </c>
      <c r="J2599" t="s">
        <v>4708</v>
      </c>
      <c r="L2599" t="s">
        <v>4703</v>
      </c>
      <c r="M2599" t="s">
        <v>293</v>
      </c>
      <c r="N2599" t="s">
        <v>4668</v>
      </c>
      <c r="O2599" t="s">
        <v>98</v>
      </c>
      <c r="P2599" t="s">
        <v>4804</v>
      </c>
      <c r="Q2599">
        <v>28</v>
      </c>
      <c r="S2599" s="3">
        <v>68596.333333333328</v>
      </c>
      <c r="W2599" s="3">
        <v>1528.7580128205127</v>
      </c>
      <c r="X2599" s="3">
        <v>883.28240740740739</v>
      </c>
      <c r="Y2599" s="22">
        <v>158.99083333333334</v>
      </c>
      <c r="Z2599" s="32">
        <v>75</v>
      </c>
      <c r="AB2599" s="3">
        <v>0</v>
      </c>
      <c r="AC2599" s="3">
        <v>4460.3751415326506</v>
      </c>
      <c r="AD2599" s="3">
        <f t="shared" si="488"/>
        <v>75702.73972842723</v>
      </c>
      <c r="AE2599" s="3">
        <v>5687.5</v>
      </c>
      <c r="AG2599" s="3">
        <f t="shared" si="489"/>
        <v>81390.23972842723</v>
      </c>
      <c r="AJ2599" s="3">
        <v>6107.1873780099913</v>
      </c>
      <c r="AK2599" t="s">
        <v>266</v>
      </c>
      <c r="AL2599" t="s">
        <v>267</v>
      </c>
      <c r="AM2599">
        <v>8.5000000000000006E-2</v>
      </c>
      <c r="AN2599" s="3">
        <f t="shared" si="490"/>
        <v>87497.427106437215</v>
      </c>
      <c r="AO2599" s="3">
        <v>7437.2813040471638</v>
      </c>
      <c r="AP2599" s="3">
        <v>29700</v>
      </c>
      <c r="AQ2599" s="3">
        <v>2524.5</v>
      </c>
      <c r="AR2599" s="3">
        <f t="shared" si="491"/>
        <v>127159.20841048438</v>
      </c>
      <c r="AS2599" s="24">
        <f t="shared" si="487"/>
        <v>117197.42710643722</v>
      </c>
      <c r="AT2599" t="s">
        <v>134</v>
      </c>
      <c r="AU2599" t="s">
        <v>134</v>
      </c>
      <c r="AV2599" t="s">
        <v>135</v>
      </c>
      <c r="AW2599">
        <v>90271</v>
      </c>
      <c r="BE2599">
        <v>1</v>
      </c>
    </row>
    <row r="2600" spans="3:66" x14ac:dyDescent="0.2">
      <c r="C2600" t="s">
        <v>4803</v>
      </c>
      <c r="E2600" t="s">
        <v>3045</v>
      </c>
      <c r="F2600" t="s">
        <v>3046</v>
      </c>
      <c r="G2600" t="s">
        <v>3047</v>
      </c>
      <c r="J2600" t="s">
        <v>4708</v>
      </c>
      <c r="L2600" t="s">
        <v>4703</v>
      </c>
      <c r="M2600" t="s">
        <v>293</v>
      </c>
      <c r="N2600" t="s">
        <v>4668</v>
      </c>
      <c r="O2600" t="s">
        <v>98</v>
      </c>
      <c r="P2600" t="s">
        <v>4804</v>
      </c>
      <c r="Q2600">
        <v>28</v>
      </c>
      <c r="S2600" s="3">
        <v>68596.333333333328</v>
      </c>
      <c r="W2600" s="3">
        <v>1528.7580128205127</v>
      </c>
      <c r="X2600" s="3">
        <v>883.28240740740739</v>
      </c>
      <c r="Y2600" s="22">
        <v>158.99083333333334</v>
      </c>
      <c r="Z2600" s="32">
        <v>75</v>
      </c>
      <c r="AB2600" s="3">
        <v>0</v>
      </c>
      <c r="AC2600" s="3">
        <v>4460.3751415326506</v>
      </c>
      <c r="AD2600" s="3">
        <f t="shared" si="488"/>
        <v>75702.73972842723</v>
      </c>
      <c r="AE2600" s="3">
        <v>5687.5</v>
      </c>
      <c r="AG2600" s="3">
        <f t="shared" si="489"/>
        <v>81390.23972842723</v>
      </c>
      <c r="AJ2600" s="3">
        <v>6107.1873780099913</v>
      </c>
      <c r="AK2600" t="s">
        <v>266</v>
      </c>
      <c r="AL2600" t="s">
        <v>267</v>
      </c>
      <c r="AM2600">
        <v>8.5000000000000006E-2</v>
      </c>
      <c r="AN2600" s="3">
        <f t="shared" si="490"/>
        <v>87497.427106437215</v>
      </c>
      <c r="AO2600" s="3">
        <v>7437.2813040471638</v>
      </c>
      <c r="AP2600" s="3">
        <v>29700</v>
      </c>
      <c r="AQ2600" s="3">
        <v>2524.5</v>
      </c>
      <c r="AR2600" s="3">
        <f t="shared" si="491"/>
        <v>127159.20841048438</v>
      </c>
      <c r="AS2600" s="24">
        <f t="shared" si="487"/>
        <v>117197.42710643722</v>
      </c>
      <c r="AT2600" t="s">
        <v>134</v>
      </c>
      <c r="AU2600" t="s">
        <v>134</v>
      </c>
      <c r="AV2600" t="s">
        <v>135</v>
      </c>
      <c r="AW2600">
        <v>90271</v>
      </c>
      <c r="BE2600">
        <v>1</v>
      </c>
    </row>
    <row r="2601" spans="3:66" x14ac:dyDescent="0.2">
      <c r="C2601" t="s">
        <v>4803</v>
      </c>
      <c r="E2601" t="s">
        <v>3048</v>
      </c>
      <c r="F2601" t="s">
        <v>3049</v>
      </c>
      <c r="G2601" t="s">
        <v>3050</v>
      </c>
      <c r="J2601" t="s">
        <v>4708</v>
      </c>
      <c r="L2601" t="s">
        <v>4703</v>
      </c>
      <c r="M2601" t="s">
        <v>293</v>
      </c>
      <c r="N2601" t="s">
        <v>4668</v>
      </c>
      <c r="O2601" t="s">
        <v>98</v>
      </c>
      <c r="P2601" t="s">
        <v>4804</v>
      </c>
      <c r="Q2601">
        <v>28</v>
      </c>
      <c r="S2601" s="3">
        <v>68596.333333333328</v>
      </c>
      <c r="W2601" s="3">
        <v>1528.7580128205127</v>
      </c>
      <c r="X2601" s="3">
        <v>883.28240740740739</v>
      </c>
      <c r="Y2601" s="22">
        <v>158.99083333333334</v>
      </c>
      <c r="Z2601" s="32">
        <v>75</v>
      </c>
      <c r="AB2601" s="3">
        <v>0</v>
      </c>
      <c r="AC2601" s="3">
        <v>4460.3751415326506</v>
      </c>
      <c r="AD2601" s="3">
        <f t="shared" si="488"/>
        <v>75702.73972842723</v>
      </c>
      <c r="AE2601" s="3">
        <v>5687.5</v>
      </c>
      <c r="AG2601" s="3">
        <f t="shared" si="489"/>
        <v>81390.23972842723</v>
      </c>
      <c r="AJ2601" s="3">
        <v>6107.1873780099913</v>
      </c>
      <c r="AK2601" t="s">
        <v>266</v>
      </c>
      <c r="AL2601" t="s">
        <v>267</v>
      </c>
      <c r="AM2601">
        <v>8.5000000000000006E-2</v>
      </c>
      <c r="AN2601" s="3">
        <f t="shared" si="490"/>
        <v>87497.427106437215</v>
      </c>
      <c r="AO2601" s="3">
        <v>7437.2813040471638</v>
      </c>
      <c r="AP2601" s="3">
        <v>29700</v>
      </c>
      <c r="AQ2601" s="3">
        <v>2524.5</v>
      </c>
      <c r="AR2601" s="3">
        <f t="shared" si="491"/>
        <v>127159.20841048438</v>
      </c>
      <c r="AS2601" s="24">
        <f t="shared" si="487"/>
        <v>117197.42710643722</v>
      </c>
      <c r="AT2601" t="s">
        <v>134</v>
      </c>
      <c r="AU2601" t="s">
        <v>134</v>
      </c>
      <c r="AV2601" t="s">
        <v>135</v>
      </c>
      <c r="AW2601">
        <v>90271</v>
      </c>
      <c r="BE2601">
        <v>1</v>
      </c>
    </row>
    <row r="2602" spans="3:66" x14ac:dyDescent="0.2">
      <c r="C2602" t="s">
        <v>4803</v>
      </c>
      <c r="E2602" t="s">
        <v>3051</v>
      </c>
      <c r="F2602" t="s">
        <v>3052</v>
      </c>
      <c r="G2602" t="s">
        <v>3053</v>
      </c>
      <c r="J2602" t="s">
        <v>4666</v>
      </c>
      <c r="L2602" t="s">
        <v>4616</v>
      </c>
      <c r="M2602" t="s">
        <v>4464</v>
      </c>
      <c r="N2602" t="s">
        <v>4807</v>
      </c>
      <c r="O2602" t="s">
        <v>98</v>
      </c>
      <c r="P2602" t="s">
        <v>4804</v>
      </c>
      <c r="Q2602">
        <v>28</v>
      </c>
      <c r="S2602" s="3">
        <v>416666.66666666669</v>
      </c>
      <c r="U2602" s="3">
        <v>62500</v>
      </c>
      <c r="W2602" s="3">
        <v>10016.025641025641</v>
      </c>
      <c r="X2602" s="3">
        <v>5787.0370370370374</v>
      </c>
      <c r="Y2602" s="22">
        <v>1041.6666666666667</v>
      </c>
      <c r="Z2602" s="32">
        <v>75</v>
      </c>
      <c r="AB2602" s="3">
        <v>0</v>
      </c>
      <c r="AC2602" s="3">
        <v>5460.3751415326506</v>
      </c>
      <c r="AD2602" s="3">
        <f t="shared" si="488"/>
        <v>501546.77115292865</v>
      </c>
      <c r="AE2602" s="3">
        <v>12402.5</v>
      </c>
      <c r="AG2602" s="3">
        <f t="shared" si="489"/>
        <v>513949.27115292865</v>
      </c>
      <c r="AM2602">
        <v>0.05</v>
      </c>
      <c r="AN2602" s="3">
        <f t="shared" si="490"/>
        <v>513949.27115292865</v>
      </c>
      <c r="AO2602" s="3">
        <v>25697.463557646435</v>
      </c>
      <c r="AP2602" s="3">
        <v>29700</v>
      </c>
      <c r="AQ2602" s="3">
        <v>1485</v>
      </c>
      <c r="AR2602" s="3">
        <f t="shared" si="491"/>
        <v>570831.73471057508</v>
      </c>
      <c r="AS2602" s="24">
        <f t="shared" si="487"/>
        <v>543649.2711529287</v>
      </c>
      <c r="AT2602" t="s">
        <v>4805</v>
      </c>
      <c r="AU2602" t="s">
        <v>101</v>
      </c>
      <c r="AV2602" t="s">
        <v>101</v>
      </c>
      <c r="AW2602">
        <v>2047200</v>
      </c>
      <c r="BE2602">
        <v>1</v>
      </c>
    </row>
    <row r="2603" spans="3:66" x14ac:dyDescent="0.2">
      <c r="C2603" t="s">
        <v>4803</v>
      </c>
      <c r="E2603" t="s">
        <v>3054</v>
      </c>
      <c r="F2603" t="s">
        <v>3055</v>
      </c>
      <c r="G2603" t="s">
        <v>3056</v>
      </c>
      <c r="J2603" t="s">
        <v>4708</v>
      </c>
      <c r="L2603" t="s">
        <v>4703</v>
      </c>
      <c r="M2603" t="s">
        <v>293</v>
      </c>
      <c r="N2603" t="s">
        <v>4668</v>
      </c>
      <c r="O2603" t="s">
        <v>98</v>
      </c>
      <c r="P2603" t="s">
        <v>4804</v>
      </c>
      <c r="Q2603">
        <v>28</v>
      </c>
      <c r="S2603" s="3">
        <v>68596.333333333328</v>
      </c>
      <c r="W2603" s="3">
        <v>1528.7580128205127</v>
      </c>
      <c r="X2603" s="3">
        <v>883.28240740740739</v>
      </c>
      <c r="Y2603" s="22">
        <v>158.99083333333334</v>
      </c>
      <c r="Z2603" s="32">
        <v>75</v>
      </c>
      <c r="AB2603" s="3">
        <v>0</v>
      </c>
      <c r="AC2603" s="3">
        <v>4460.3751415326506</v>
      </c>
      <c r="AD2603" s="3">
        <f t="shared" si="488"/>
        <v>75702.73972842723</v>
      </c>
      <c r="AE2603" s="3">
        <v>5687.5</v>
      </c>
      <c r="AG2603" s="3">
        <f t="shared" si="489"/>
        <v>81390.23972842723</v>
      </c>
      <c r="AJ2603" s="3">
        <v>6107.1873780099913</v>
      </c>
      <c r="AK2603" t="s">
        <v>266</v>
      </c>
      <c r="AL2603" t="s">
        <v>267</v>
      </c>
      <c r="AM2603">
        <v>8.5000000000000006E-2</v>
      </c>
      <c r="AN2603" s="3">
        <f t="shared" si="490"/>
        <v>87497.427106437215</v>
      </c>
      <c r="AO2603" s="3">
        <v>7437.2813040471638</v>
      </c>
      <c r="AP2603" s="3">
        <v>29700</v>
      </c>
      <c r="AQ2603" s="3">
        <v>2524.5</v>
      </c>
      <c r="AR2603" s="3">
        <f t="shared" si="491"/>
        <v>127159.20841048438</v>
      </c>
      <c r="AS2603" s="24">
        <f t="shared" si="487"/>
        <v>117197.42710643722</v>
      </c>
      <c r="AT2603" t="s">
        <v>134</v>
      </c>
      <c r="AU2603" t="s">
        <v>134</v>
      </c>
      <c r="AV2603" t="s">
        <v>135</v>
      </c>
      <c r="AW2603">
        <v>90271</v>
      </c>
      <c r="BE2603">
        <v>1</v>
      </c>
    </row>
    <row r="2604" spans="3:66" x14ac:dyDescent="0.2">
      <c r="C2604" t="s">
        <v>4803</v>
      </c>
      <c r="E2604" t="s">
        <v>3057</v>
      </c>
      <c r="F2604" t="s">
        <v>3058</v>
      </c>
      <c r="G2604" t="s">
        <v>3059</v>
      </c>
      <c r="J2604" t="s">
        <v>4778</v>
      </c>
      <c r="L2604" t="s">
        <v>4703</v>
      </c>
      <c r="M2604" t="s">
        <v>4849</v>
      </c>
      <c r="N2604" t="s">
        <v>4911</v>
      </c>
      <c r="O2604" t="s">
        <v>98</v>
      </c>
      <c r="P2604" t="s">
        <v>4804</v>
      </c>
      <c r="Q2604">
        <v>28</v>
      </c>
      <c r="S2604" s="3">
        <v>36513.916666666664</v>
      </c>
      <c r="W2604" s="3">
        <v>1010.0961538461538</v>
      </c>
      <c r="X2604" s="3">
        <v>583.6111111111112</v>
      </c>
      <c r="Y2604" s="22">
        <v>105.05</v>
      </c>
      <c r="Z2604" s="32">
        <v>75</v>
      </c>
      <c r="AB2604" s="3">
        <v>0</v>
      </c>
      <c r="AC2604" s="3">
        <v>4460.3751415326506</v>
      </c>
      <c r="AD2604" s="3">
        <f t="shared" si="488"/>
        <v>42748.049073156581</v>
      </c>
      <c r="AE2604" s="3">
        <v>5687.5</v>
      </c>
      <c r="AG2604" s="3">
        <f t="shared" si="489"/>
        <v>48435.549073156581</v>
      </c>
      <c r="AI2604" s="3">
        <v>5310.8</v>
      </c>
      <c r="AJ2604" s="3">
        <v>6107.1873780099913</v>
      </c>
      <c r="AK2604" t="s">
        <v>266</v>
      </c>
      <c r="AL2604" t="s">
        <v>267</v>
      </c>
      <c r="AM2604">
        <v>8.5000000000000006E-2</v>
      </c>
      <c r="AN2604" s="3">
        <f t="shared" si="490"/>
        <v>59853.536451166576</v>
      </c>
      <c r="AO2604" s="3">
        <v>5087.5505983491594</v>
      </c>
      <c r="AP2604" s="3">
        <v>0</v>
      </c>
      <c r="AQ2604" s="3">
        <v>0</v>
      </c>
      <c r="AR2604" s="3">
        <f t="shared" si="491"/>
        <v>64941.087049515736</v>
      </c>
      <c r="AS2604" s="24">
        <f t="shared" si="487"/>
        <v>59853.536451166576</v>
      </c>
      <c r="AT2604" t="s">
        <v>632</v>
      </c>
      <c r="AU2604" t="s">
        <v>1837</v>
      </c>
      <c r="AV2604" t="s">
        <v>1838</v>
      </c>
      <c r="AW2604" t="s">
        <v>4953</v>
      </c>
      <c r="BE2604">
        <v>1</v>
      </c>
      <c r="BN2604" t="s">
        <v>5109</v>
      </c>
    </row>
    <row r="2605" spans="3:66" x14ac:dyDescent="0.2">
      <c r="C2605" t="s">
        <v>4803</v>
      </c>
      <c r="E2605" t="s">
        <v>3060</v>
      </c>
      <c r="F2605" t="s">
        <v>3061</v>
      </c>
      <c r="G2605" t="s">
        <v>3062</v>
      </c>
      <c r="J2605" t="s">
        <v>4708</v>
      </c>
      <c r="L2605" t="s">
        <v>4703</v>
      </c>
      <c r="M2605" t="s">
        <v>293</v>
      </c>
      <c r="N2605" t="s">
        <v>4668</v>
      </c>
      <c r="O2605" t="s">
        <v>98</v>
      </c>
      <c r="P2605" t="s">
        <v>4804</v>
      </c>
      <c r="Q2605">
        <v>28</v>
      </c>
      <c r="S2605" s="3">
        <v>69371.583333333328</v>
      </c>
      <c r="W2605" s="3">
        <v>1547.3958333333333</v>
      </c>
      <c r="X2605" s="3">
        <v>894.05092592592587</v>
      </c>
      <c r="Y2605" s="22">
        <v>160.92916666666667</v>
      </c>
      <c r="Z2605" s="32">
        <v>75</v>
      </c>
      <c r="AB2605" s="3">
        <v>0</v>
      </c>
      <c r="AC2605" s="3">
        <v>4460.3751415326506</v>
      </c>
      <c r="AD2605" s="3">
        <f t="shared" si="488"/>
        <v>76509.334400791908</v>
      </c>
      <c r="AE2605" s="3">
        <v>5687.5</v>
      </c>
      <c r="AG2605" s="3">
        <f t="shared" si="489"/>
        <v>82196.834400791908</v>
      </c>
      <c r="AJ2605" s="3">
        <v>6107.1873780099913</v>
      </c>
      <c r="AK2605" t="s">
        <v>266</v>
      </c>
      <c r="AL2605" t="s">
        <v>267</v>
      </c>
      <c r="AM2605">
        <v>8.5000000000000006E-2</v>
      </c>
      <c r="AN2605" s="3">
        <f t="shared" si="490"/>
        <v>88304.021778801893</v>
      </c>
      <c r="AO2605" s="3">
        <v>7505.8418511981617</v>
      </c>
      <c r="AP2605" s="3">
        <v>29700</v>
      </c>
      <c r="AQ2605" s="3">
        <v>2524.5</v>
      </c>
      <c r="AR2605" s="3">
        <f t="shared" si="491"/>
        <v>128034.36363000005</v>
      </c>
      <c r="AS2605" s="24">
        <f t="shared" si="487"/>
        <v>118004.02177880189</v>
      </c>
      <c r="AT2605" t="s">
        <v>134</v>
      </c>
      <c r="AU2605" t="s">
        <v>134</v>
      </c>
      <c r="AV2605" t="s">
        <v>135</v>
      </c>
      <c r="AW2605">
        <v>90271</v>
      </c>
      <c r="BE2605">
        <v>1</v>
      </c>
    </row>
    <row r="2606" spans="3:66" x14ac:dyDescent="0.2">
      <c r="C2606" t="s">
        <v>4803</v>
      </c>
      <c r="E2606" t="s">
        <v>3063</v>
      </c>
      <c r="F2606" t="s">
        <v>3064</v>
      </c>
      <c r="G2606" t="s">
        <v>3065</v>
      </c>
      <c r="J2606" t="s">
        <v>4778</v>
      </c>
      <c r="L2606" t="s">
        <v>4667</v>
      </c>
      <c r="M2606" t="s">
        <v>3984</v>
      </c>
      <c r="N2606" t="s">
        <v>4668</v>
      </c>
      <c r="O2606" t="s">
        <v>98</v>
      </c>
      <c r="P2606" t="s">
        <v>4804</v>
      </c>
      <c r="Q2606">
        <v>28</v>
      </c>
      <c r="S2606" s="3">
        <v>39397.083333333336</v>
      </c>
      <c r="W2606" s="3">
        <v>1010.0961538461538</v>
      </c>
      <c r="X2606" s="3">
        <v>583.6111111111112</v>
      </c>
      <c r="Y2606" s="22">
        <v>105.05</v>
      </c>
      <c r="Z2606" s="32">
        <v>75</v>
      </c>
      <c r="AB2606" s="3">
        <v>0</v>
      </c>
      <c r="AC2606" s="3">
        <v>4460.3751415326506</v>
      </c>
      <c r="AD2606" s="3">
        <f t="shared" si="488"/>
        <v>45631.215739823252</v>
      </c>
      <c r="AE2606" s="3">
        <v>4154.166666666667</v>
      </c>
      <c r="AG2606" s="3">
        <f t="shared" si="489"/>
        <v>49785.382406489916</v>
      </c>
      <c r="AM2606">
        <v>0.05</v>
      </c>
      <c r="AN2606" s="3">
        <f t="shared" si="490"/>
        <v>49785.382406489916</v>
      </c>
      <c r="AO2606" s="3">
        <v>2489.2691203244958</v>
      </c>
      <c r="AP2606" s="3">
        <v>29700</v>
      </c>
      <c r="AQ2606" s="3">
        <v>1485</v>
      </c>
      <c r="AR2606" s="3">
        <f t="shared" si="491"/>
        <v>83459.651526814414</v>
      </c>
      <c r="AS2606" s="24">
        <f t="shared" si="487"/>
        <v>79485.382406489924</v>
      </c>
      <c r="AT2606" t="s">
        <v>4881</v>
      </c>
      <c r="AU2606" t="s">
        <v>1407</v>
      </c>
      <c r="AV2606" t="s">
        <v>1328</v>
      </c>
      <c r="AW2606">
        <v>1501495</v>
      </c>
      <c r="BE2606">
        <v>1</v>
      </c>
    </row>
    <row r="2607" spans="3:66" x14ac:dyDescent="0.2">
      <c r="C2607" t="s">
        <v>4803</v>
      </c>
      <c r="E2607" t="s">
        <v>3066</v>
      </c>
      <c r="F2607" t="s">
        <v>3067</v>
      </c>
      <c r="G2607" t="s">
        <v>3068</v>
      </c>
      <c r="J2607" t="s">
        <v>4778</v>
      </c>
      <c r="L2607" t="s">
        <v>4667</v>
      </c>
      <c r="M2607" t="s">
        <v>3984</v>
      </c>
      <c r="N2607" t="s">
        <v>4668</v>
      </c>
      <c r="O2607" t="s">
        <v>98</v>
      </c>
      <c r="P2607" t="s">
        <v>4804</v>
      </c>
      <c r="Q2607">
        <v>28</v>
      </c>
      <c r="S2607" s="3">
        <v>42975.833333333336</v>
      </c>
      <c r="W2607" s="3">
        <v>1033.0729166666667</v>
      </c>
      <c r="X2607" s="3">
        <v>596.88657407407413</v>
      </c>
      <c r="Y2607" s="22">
        <v>107.43958333333335</v>
      </c>
      <c r="Z2607" s="32">
        <v>75</v>
      </c>
      <c r="AB2607" s="3">
        <v>0</v>
      </c>
      <c r="AC2607" s="3">
        <v>4460.3751415326506</v>
      </c>
      <c r="AD2607" s="3">
        <f t="shared" si="488"/>
        <v>49248.607548940054</v>
      </c>
      <c r="AE2607" s="3">
        <v>4154.166666666667</v>
      </c>
      <c r="AG2607" s="3">
        <f t="shared" si="489"/>
        <v>53402.774215606718</v>
      </c>
      <c r="AM2607">
        <v>0.05</v>
      </c>
      <c r="AN2607" s="3">
        <f t="shared" si="490"/>
        <v>53402.774215606718</v>
      </c>
      <c r="AO2607" s="3">
        <v>2670.1387107803362</v>
      </c>
      <c r="AP2607" s="3">
        <v>29700</v>
      </c>
      <c r="AQ2607" s="3">
        <v>1485</v>
      </c>
      <c r="AR2607" s="3">
        <f t="shared" si="491"/>
        <v>87257.912926387056</v>
      </c>
      <c r="AS2607" s="24">
        <f t="shared" si="487"/>
        <v>83102.774215606711</v>
      </c>
      <c r="AT2607" t="s">
        <v>4881</v>
      </c>
      <c r="AU2607" t="s">
        <v>1407</v>
      </c>
      <c r="AV2607" t="s">
        <v>1328</v>
      </c>
      <c r="AW2607">
        <v>1501495</v>
      </c>
      <c r="BE2607">
        <v>1</v>
      </c>
    </row>
    <row r="2608" spans="3:66" x14ac:dyDescent="0.2">
      <c r="C2608" t="s">
        <v>4803</v>
      </c>
      <c r="E2608" t="s">
        <v>3069</v>
      </c>
      <c r="F2608" t="s">
        <v>3070</v>
      </c>
      <c r="G2608" t="s">
        <v>3071</v>
      </c>
      <c r="J2608" t="s">
        <v>4778</v>
      </c>
      <c r="L2608" t="s">
        <v>4667</v>
      </c>
      <c r="M2608" t="s">
        <v>3984</v>
      </c>
      <c r="N2608" t="s">
        <v>4668</v>
      </c>
      <c r="O2608" t="s">
        <v>98</v>
      </c>
      <c r="P2608" t="s">
        <v>4804</v>
      </c>
      <c r="Q2608">
        <v>28</v>
      </c>
      <c r="S2608" s="3">
        <v>46335.166666666664</v>
      </c>
      <c r="W2608" s="3">
        <v>1113.8261217948718</v>
      </c>
      <c r="X2608" s="3">
        <v>643.54398148148152</v>
      </c>
      <c r="Y2608" s="22">
        <v>115.83791666666666</v>
      </c>
      <c r="Z2608" s="32">
        <v>75</v>
      </c>
      <c r="AB2608" s="3">
        <v>4536.3447293098388</v>
      </c>
      <c r="AC2608" s="3">
        <v>4460.3751415326506</v>
      </c>
      <c r="AD2608" s="3">
        <f t="shared" si="488"/>
        <v>57280.094557452168</v>
      </c>
      <c r="AE2608" s="3">
        <v>4154.166666666667</v>
      </c>
      <c r="AG2608" s="3">
        <f t="shared" si="489"/>
        <v>61434.261224118833</v>
      </c>
      <c r="AJ2608" s="3">
        <v>4671.4236268028844</v>
      </c>
      <c r="AK2608" t="s">
        <v>166</v>
      </c>
      <c r="AL2608" t="s">
        <v>165</v>
      </c>
      <c r="AM2608">
        <v>0.05</v>
      </c>
      <c r="AN2608" s="3">
        <f t="shared" si="490"/>
        <v>66105.684850921723</v>
      </c>
      <c r="AO2608" s="3">
        <v>3305.2842425460863</v>
      </c>
      <c r="AP2608" s="3">
        <v>29700</v>
      </c>
      <c r="AQ2608" s="3">
        <v>1485</v>
      </c>
      <c r="AR2608" s="3">
        <f t="shared" si="491"/>
        <v>100595.96909346781</v>
      </c>
      <c r="AS2608" s="24">
        <f t="shared" si="487"/>
        <v>95805.684850921723</v>
      </c>
      <c r="AT2608" t="s">
        <v>225</v>
      </c>
      <c r="AU2608" t="s">
        <v>225</v>
      </c>
      <c r="AV2608" t="s">
        <v>156</v>
      </c>
      <c r="AW2608" t="s">
        <v>4865</v>
      </c>
      <c r="BE2608">
        <v>1</v>
      </c>
    </row>
    <row r="2609" spans="2:66" x14ac:dyDescent="0.2">
      <c r="C2609" t="s">
        <v>4803</v>
      </c>
      <c r="E2609" t="s">
        <v>3072</v>
      </c>
      <c r="F2609" t="s">
        <v>3073</v>
      </c>
      <c r="G2609" t="s">
        <v>3074</v>
      </c>
      <c r="J2609" t="s">
        <v>4778</v>
      </c>
      <c r="L2609" t="s">
        <v>4667</v>
      </c>
      <c r="M2609" t="s">
        <v>3984</v>
      </c>
      <c r="N2609" t="s">
        <v>4668</v>
      </c>
      <c r="O2609" t="s">
        <v>98</v>
      </c>
      <c r="P2609" t="s">
        <v>4804</v>
      </c>
      <c r="Q2609">
        <v>28</v>
      </c>
      <c r="S2609" s="3">
        <v>30699.999999999996</v>
      </c>
      <c r="W2609" s="3">
        <v>1010.0961538461538</v>
      </c>
      <c r="X2609" s="3">
        <v>583.6111111111112</v>
      </c>
      <c r="Y2609" s="22">
        <v>105.05</v>
      </c>
      <c r="Z2609" s="32">
        <v>75</v>
      </c>
      <c r="AB2609" s="3">
        <v>2663.6170497302578</v>
      </c>
      <c r="AC2609" s="3">
        <v>4460.3751415326506</v>
      </c>
      <c r="AD2609" s="3">
        <f t="shared" si="488"/>
        <v>39597.749456220161</v>
      </c>
      <c r="AE2609" s="3">
        <v>4154.166666666667</v>
      </c>
      <c r="AG2609" s="3">
        <f t="shared" si="489"/>
        <v>43751.916122886825</v>
      </c>
      <c r="AM2609">
        <v>0.05</v>
      </c>
      <c r="AN2609" s="3">
        <f t="shared" si="490"/>
        <v>43751.916122886825</v>
      </c>
      <c r="AO2609" s="3">
        <v>2187.5958061443416</v>
      </c>
      <c r="AP2609" s="3">
        <v>29700</v>
      </c>
      <c r="AQ2609" s="3">
        <v>1485</v>
      </c>
      <c r="AR2609" s="3">
        <f t="shared" si="491"/>
        <v>77124.51192903117</v>
      </c>
      <c r="AS2609" s="24">
        <f t="shared" si="487"/>
        <v>73451.916122886818</v>
      </c>
      <c r="AT2609" t="s">
        <v>188</v>
      </c>
      <c r="AU2609" t="s">
        <v>188</v>
      </c>
      <c r="AV2609" t="s">
        <v>189</v>
      </c>
      <c r="AW2609">
        <v>2530</v>
      </c>
      <c r="BE2609">
        <v>1</v>
      </c>
    </row>
    <row r="2610" spans="2:66" x14ac:dyDescent="0.2">
      <c r="C2610" t="s">
        <v>4803</v>
      </c>
      <c r="E2610" t="s">
        <v>3075</v>
      </c>
      <c r="F2610" t="s">
        <v>3076</v>
      </c>
      <c r="G2610" t="s">
        <v>3077</v>
      </c>
      <c r="J2610" t="s">
        <v>4778</v>
      </c>
      <c r="L2610" t="s">
        <v>4667</v>
      </c>
      <c r="M2610" t="s">
        <v>3984</v>
      </c>
      <c r="N2610" t="s">
        <v>4668</v>
      </c>
      <c r="O2610" t="s">
        <v>98</v>
      </c>
      <c r="P2610" t="s">
        <v>4804</v>
      </c>
      <c r="Q2610">
        <v>28</v>
      </c>
      <c r="S2610" s="3">
        <v>43429</v>
      </c>
      <c r="W2610" s="3">
        <v>1043.9663461538462</v>
      </c>
      <c r="X2610" s="3">
        <v>603.18055555555554</v>
      </c>
      <c r="Y2610" s="22">
        <v>108.57250000000001</v>
      </c>
      <c r="Z2610" s="32">
        <v>75</v>
      </c>
      <c r="AB2610" s="3">
        <v>2868.5106689402778</v>
      </c>
      <c r="AC2610" s="3">
        <v>4460.3751415326506</v>
      </c>
      <c r="AD2610" s="3">
        <f t="shared" si="488"/>
        <v>52588.605212182323</v>
      </c>
      <c r="AE2610" s="3">
        <v>4154.166666666667</v>
      </c>
      <c r="AG2610" s="3">
        <f t="shared" si="489"/>
        <v>56742.771878848987</v>
      </c>
      <c r="AM2610">
        <v>0.05</v>
      </c>
      <c r="AN2610" s="3">
        <f t="shared" si="490"/>
        <v>56742.771878848987</v>
      </c>
      <c r="AO2610" s="3">
        <v>2837.1385939424495</v>
      </c>
      <c r="AP2610" s="3">
        <v>29700</v>
      </c>
      <c r="AQ2610" s="3">
        <v>1485</v>
      </c>
      <c r="AR2610" s="3">
        <f t="shared" si="491"/>
        <v>90764.910472791438</v>
      </c>
      <c r="AS2610" s="24">
        <f t="shared" si="487"/>
        <v>86442.771878848987</v>
      </c>
      <c r="AT2610" t="s">
        <v>3016</v>
      </c>
      <c r="AU2610" t="s">
        <v>3016</v>
      </c>
      <c r="AV2610" t="s">
        <v>3017</v>
      </c>
      <c r="AW2610">
        <v>1951</v>
      </c>
      <c r="BE2610">
        <v>1</v>
      </c>
    </row>
    <row r="2611" spans="2:66" x14ac:dyDescent="0.2">
      <c r="C2611" t="s">
        <v>4803</v>
      </c>
      <c r="E2611" t="s">
        <v>3078</v>
      </c>
      <c r="F2611" t="s">
        <v>3079</v>
      </c>
      <c r="G2611" t="s">
        <v>3080</v>
      </c>
      <c r="J2611" t="s">
        <v>4952</v>
      </c>
      <c r="L2611" t="s">
        <v>4667</v>
      </c>
      <c r="M2611" t="s">
        <v>3984</v>
      </c>
      <c r="N2611" t="s">
        <v>4668</v>
      </c>
      <c r="O2611" t="s">
        <v>98</v>
      </c>
      <c r="P2611" t="s">
        <v>4804</v>
      </c>
      <c r="Q2611">
        <v>28</v>
      </c>
      <c r="S2611" s="3">
        <v>31350.166666666672</v>
      </c>
      <c r="W2611" s="3">
        <v>1010.0961538461538</v>
      </c>
      <c r="X2611" s="3">
        <v>583.6111111111112</v>
      </c>
      <c r="Y2611" s="22">
        <v>105.05</v>
      </c>
      <c r="Z2611" s="32">
        <v>75</v>
      </c>
      <c r="AB2611" s="3">
        <v>0</v>
      </c>
      <c r="AC2611" s="3">
        <v>4460.3751415326506</v>
      </c>
      <c r="AD2611" s="3">
        <f t="shared" si="488"/>
        <v>37584.299073156588</v>
      </c>
      <c r="AE2611" s="3">
        <v>4154.166666666667</v>
      </c>
      <c r="AG2611" s="3">
        <f t="shared" si="489"/>
        <v>41738.465739823252</v>
      </c>
      <c r="AJ2611" s="3">
        <v>4671.4236268028844</v>
      </c>
      <c r="AK2611" t="s">
        <v>166</v>
      </c>
      <c r="AL2611" t="s">
        <v>165</v>
      </c>
      <c r="AM2611">
        <v>0.05</v>
      </c>
      <c r="AN2611" s="3">
        <f t="shared" si="490"/>
        <v>46409.889366626136</v>
      </c>
      <c r="AO2611" s="3">
        <v>2320.494468331307</v>
      </c>
      <c r="AP2611" s="3">
        <v>29700</v>
      </c>
      <c r="AQ2611" s="3">
        <v>1485</v>
      </c>
      <c r="AR2611" s="3">
        <f t="shared" si="491"/>
        <v>79915.383834957436</v>
      </c>
      <c r="AS2611" s="24">
        <f t="shared" si="487"/>
        <v>76109.889366626128</v>
      </c>
      <c r="AT2611" t="s">
        <v>225</v>
      </c>
      <c r="AU2611" t="s">
        <v>225</v>
      </c>
      <c r="AV2611" t="s">
        <v>156</v>
      </c>
      <c r="AW2611" t="s">
        <v>4825</v>
      </c>
      <c r="BE2611">
        <v>1</v>
      </c>
    </row>
    <row r="2612" spans="2:66" x14ac:dyDescent="0.2">
      <c r="C2612" t="s">
        <v>4803</v>
      </c>
      <c r="E2612" t="s">
        <v>3081</v>
      </c>
      <c r="F2612" t="s">
        <v>3082</v>
      </c>
      <c r="G2612" t="s">
        <v>3083</v>
      </c>
      <c r="J2612" t="s">
        <v>4708</v>
      </c>
      <c r="L2612" t="s">
        <v>4703</v>
      </c>
      <c r="M2612" t="s">
        <v>4849</v>
      </c>
      <c r="N2612" t="s">
        <v>4911</v>
      </c>
      <c r="O2612" t="s">
        <v>98</v>
      </c>
      <c r="P2612" t="s">
        <v>4804</v>
      </c>
      <c r="Q2612">
        <v>28</v>
      </c>
      <c r="S2612" s="3">
        <v>63452.833333333343</v>
      </c>
      <c r="W2612" s="3">
        <v>1525.3084935897434</v>
      </c>
      <c r="X2612" s="3">
        <v>881.28935185185196</v>
      </c>
      <c r="Y2612" s="22">
        <v>158.63208333333336</v>
      </c>
      <c r="Z2612" s="32">
        <v>75</v>
      </c>
      <c r="AB2612" s="3">
        <v>0</v>
      </c>
      <c r="AC2612" s="3">
        <v>4460.3751415326506</v>
      </c>
      <c r="AD2612" s="3">
        <f t="shared" si="488"/>
        <v>70553.438403640917</v>
      </c>
      <c r="AE2612" s="3">
        <v>5687.5</v>
      </c>
      <c r="AG2612" s="3">
        <f t="shared" si="489"/>
        <v>76240.938403640917</v>
      </c>
      <c r="AI2612" s="3">
        <v>5310.8</v>
      </c>
      <c r="AJ2612" s="3">
        <v>6107.1873780099913</v>
      </c>
      <c r="AK2612" t="s">
        <v>266</v>
      </c>
      <c r="AL2612" t="s">
        <v>267</v>
      </c>
      <c r="AM2612">
        <v>8.5000000000000006E-2</v>
      </c>
      <c r="AN2612" s="3">
        <f t="shared" si="490"/>
        <v>87658.925781650905</v>
      </c>
      <c r="AO2612" s="3">
        <v>7451.0086914403273</v>
      </c>
      <c r="AP2612" s="3">
        <v>0</v>
      </c>
      <c r="AQ2612" s="3">
        <v>0</v>
      </c>
      <c r="AR2612" s="3">
        <f t="shared" si="491"/>
        <v>95109.934473091227</v>
      </c>
      <c r="AS2612" s="24">
        <f t="shared" si="487"/>
        <v>87658.925781650905</v>
      </c>
      <c r="AT2612" t="s">
        <v>632</v>
      </c>
      <c r="AU2612" t="s">
        <v>1837</v>
      </c>
      <c r="AV2612" t="s">
        <v>1838</v>
      </c>
      <c r="AW2612" t="s">
        <v>4850</v>
      </c>
      <c r="BE2612">
        <v>1</v>
      </c>
      <c r="BN2612" t="s">
        <v>5109</v>
      </c>
    </row>
    <row r="2613" spans="2:66" x14ac:dyDescent="0.2">
      <c r="C2613" t="s">
        <v>4803</v>
      </c>
      <c r="E2613" t="s">
        <v>3084</v>
      </c>
      <c r="F2613" t="s">
        <v>3085</v>
      </c>
      <c r="G2613" t="s">
        <v>3086</v>
      </c>
      <c r="J2613" t="s">
        <v>4708</v>
      </c>
      <c r="L2613" t="s">
        <v>4703</v>
      </c>
      <c r="M2613" t="s">
        <v>293</v>
      </c>
      <c r="N2613" t="s">
        <v>4668</v>
      </c>
      <c r="O2613" t="s">
        <v>98</v>
      </c>
      <c r="P2613" t="s">
        <v>4804</v>
      </c>
      <c r="Q2613">
        <v>28</v>
      </c>
      <c r="S2613" s="3">
        <v>69891.166666666672</v>
      </c>
      <c r="W2613" s="3">
        <v>1559.8838141025642</v>
      </c>
      <c r="X2613" s="3">
        <v>901.2662037037037</v>
      </c>
      <c r="Y2613" s="22">
        <v>162.22791666666666</v>
      </c>
      <c r="Z2613" s="32">
        <v>75</v>
      </c>
      <c r="AB2613" s="3">
        <v>0</v>
      </c>
      <c r="AC2613" s="3">
        <v>4460.3751415326506</v>
      </c>
      <c r="AD2613" s="3">
        <f t="shared" si="488"/>
        <v>77049.919742672268</v>
      </c>
      <c r="AE2613" s="3">
        <v>5687.5</v>
      </c>
      <c r="AG2613" s="3">
        <f t="shared" si="489"/>
        <v>82737.419742672268</v>
      </c>
      <c r="AJ2613" s="3">
        <v>7641.968773833004</v>
      </c>
      <c r="AK2613" t="s">
        <v>197</v>
      </c>
      <c r="AL2613" t="s">
        <v>198</v>
      </c>
      <c r="AM2613">
        <v>8.5000000000000006E-2</v>
      </c>
      <c r="AN2613" s="3">
        <f t="shared" si="490"/>
        <v>90379.388516505278</v>
      </c>
      <c r="AO2613" s="3">
        <v>7682.2480239029492</v>
      </c>
      <c r="AP2613" s="3">
        <v>29700</v>
      </c>
      <c r="AQ2613" s="3">
        <v>2524.5</v>
      </c>
      <c r="AR2613" s="3">
        <f t="shared" si="491"/>
        <v>130286.13654040823</v>
      </c>
      <c r="AS2613" s="24">
        <f t="shared" si="487"/>
        <v>120079.38851650528</v>
      </c>
      <c r="AT2613" t="s">
        <v>134</v>
      </c>
      <c r="AU2613" t="s">
        <v>134</v>
      </c>
      <c r="AV2613" t="s">
        <v>135</v>
      </c>
      <c r="AW2613">
        <v>35801</v>
      </c>
      <c r="BE2613">
        <v>1</v>
      </c>
    </row>
    <row r="2614" spans="2:66" x14ac:dyDescent="0.2">
      <c r="C2614" t="s">
        <v>4803</v>
      </c>
      <c r="E2614" t="s">
        <v>3087</v>
      </c>
      <c r="F2614" t="s">
        <v>3088</v>
      </c>
      <c r="G2614" t="s">
        <v>3089</v>
      </c>
      <c r="J2614" t="s">
        <v>4702</v>
      </c>
      <c r="L2614" t="s">
        <v>4691</v>
      </c>
      <c r="M2614" t="s">
        <v>4444</v>
      </c>
      <c r="N2614" t="s">
        <v>4668</v>
      </c>
      <c r="O2614" t="s">
        <v>98</v>
      </c>
      <c r="P2614" t="s">
        <v>4804</v>
      </c>
      <c r="Q2614">
        <v>28</v>
      </c>
      <c r="S2614" s="3">
        <v>54034.083333333336</v>
      </c>
      <c r="W2614" s="3">
        <v>1298.8982371794871</v>
      </c>
      <c r="X2614" s="3">
        <v>750.47453703703695</v>
      </c>
      <c r="Y2614" s="22">
        <v>135.08541666666667</v>
      </c>
      <c r="Z2614" s="32">
        <v>75</v>
      </c>
      <c r="AB2614" s="3">
        <v>0</v>
      </c>
      <c r="AC2614" s="3">
        <v>4460.3751415326506</v>
      </c>
      <c r="AD2614" s="3">
        <f t="shared" si="488"/>
        <v>60753.916665749173</v>
      </c>
      <c r="AE2614" s="3">
        <v>7046.666666666667</v>
      </c>
      <c r="AG2614" s="3">
        <f t="shared" si="489"/>
        <v>67800.583332415845</v>
      </c>
      <c r="AM2614">
        <v>0.1</v>
      </c>
      <c r="AN2614" s="3">
        <f t="shared" si="490"/>
        <v>67800.583332415845</v>
      </c>
      <c r="AO2614" s="3">
        <v>6780.0583332415845</v>
      </c>
      <c r="AP2614" s="3">
        <v>29700</v>
      </c>
      <c r="AQ2614" s="3">
        <v>2970</v>
      </c>
      <c r="AR2614" s="3">
        <f t="shared" si="491"/>
        <v>107250.64166565743</v>
      </c>
      <c r="AS2614" s="24">
        <f t="shared" si="487"/>
        <v>97500.583332415845</v>
      </c>
      <c r="AT2614" t="s">
        <v>4805</v>
      </c>
      <c r="AU2614" t="s">
        <v>101</v>
      </c>
      <c r="AV2614" t="s">
        <v>101</v>
      </c>
      <c r="AW2614">
        <v>2047400</v>
      </c>
      <c r="BE2614">
        <v>1</v>
      </c>
    </row>
    <row r="2615" spans="2:66" x14ac:dyDescent="0.2">
      <c r="C2615" t="s">
        <v>4803</v>
      </c>
      <c r="E2615" t="s">
        <v>3090</v>
      </c>
      <c r="F2615" t="s">
        <v>3091</v>
      </c>
      <c r="G2615" t="s">
        <v>4954</v>
      </c>
      <c r="J2615" t="s">
        <v>4678</v>
      </c>
      <c r="L2615" t="s">
        <v>4691</v>
      </c>
      <c r="M2615" t="s">
        <v>4444</v>
      </c>
      <c r="N2615" t="s">
        <v>4668</v>
      </c>
      <c r="O2615" t="s">
        <v>98</v>
      </c>
      <c r="P2615" t="s">
        <v>4804</v>
      </c>
      <c r="Q2615">
        <v>28</v>
      </c>
      <c r="S2615" s="3">
        <v>215000</v>
      </c>
      <c r="W2615" s="3">
        <v>5168.2692307692314</v>
      </c>
      <c r="X2615" s="3">
        <v>2986.1111111111113</v>
      </c>
      <c r="Y2615" s="22">
        <v>537.5</v>
      </c>
      <c r="Z2615" s="32">
        <v>75</v>
      </c>
      <c r="AB2615" s="3">
        <v>22026.064065077131</v>
      </c>
      <c r="AC2615" s="3">
        <v>4460.3751415326506</v>
      </c>
      <c r="AD2615" s="3">
        <f t="shared" si="488"/>
        <v>250253.31954849014</v>
      </c>
      <c r="AE2615" s="3">
        <v>7046.666666666667</v>
      </c>
      <c r="AG2615" s="3">
        <f t="shared" si="489"/>
        <v>257299.98621515679</v>
      </c>
      <c r="AJ2615" s="3">
        <v>7875.5933865769939</v>
      </c>
      <c r="AK2615" t="s">
        <v>433</v>
      </c>
      <c r="AL2615" t="s">
        <v>434</v>
      </c>
      <c r="AM2615">
        <v>0.1</v>
      </c>
      <c r="AN2615" s="3">
        <f t="shared" si="490"/>
        <v>265175.57960173377</v>
      </c>
      <c r="AO2615" s="3">
        <v>26517.557960173377</v>
      </c>
      <c r="AP2615" s="3">
        <v>29700</v>
      </c>
      <c r="AQ2615" s="3">
        <v>2970</v>
      </c>
      <c r="AR2615" s="3">
        <f t="shared" si="491"/>
        <v>324363.13756190718</v>
      </c>
      <c r="AS2615" s="24">
        <f t="shared" si="487"/>
        <v>294875.57960173377</v>
      </c>
      <c r="AT2615" t="s">
        <v>3093</v>
      </c>
      <c r="AU2615" t="s">
        <v>3093</v>
      </c>
      <c r="AV2615" t="s">
        <v>3094</v>
      </c>
      <c r="AW2615" t="s">
        <v>4736</v>
      </c>
      <c r="BE2615">
        <v>1</v>
      </c>
    </row>
    <row r="2616" spans="2:66" x14ac:dyDescent="0.2">
      <c r="C2616" t="s">
        <v>4803</v>
      </c>
      <c r="E2616" t="s">
        <v>3096</v>
      </c>
      <c r="F2616" t="s">
        <v>3097</v>
      </c>
      <c r="G2616" t="s">
        <v>3098</v>
      </c>
      <c r="J2616" t="s">
        <v>4702</v>
      </c>
      <c r="L2616" t="s">
        <v>4783</v>
      </c>
      <c r="M2616" t="s">
        <v>3525</v>
      </c>
      <c r="N2616" t="s">
        <v>4668</v>
      </c>
      <c r="O2616" t="s">
        <v>98</v>
      </c>
      <c r="P2616" t="s">
        <v>4804</v>
      </c>
      <c r="Q2616">
        <v>28</v>
      </c>
      <c r="S2616" s="3">
        <v>80775.916666666672</v>
      </c>
      <c r="U2616" s="3">
        <v>12116.387500000001</v>
      </c>
      <c r="W2616" s="3">
        <v>1941.7307692307693</v>
      </c>
      <c r="X2616" s="3">
        <v>1121.8888888888891</v>
      </c>
      <c r="Y2616" s="22">
        <v>201.94</v>
      </c>
      <c r="Z2616" s="32">
        <v>75</v>
      </c>
      <c r="AB2616" s="3">
        <v>8275.6532798927001</v>
      </c>
      <c r="AC2616" s="3">
        <v>4460.3751415326506</v>
      </c>
      <c r="AD2616" s="3">
        <f t="shared" si="488"/>
        <v>108968.89224621168</v>
      </c>
      <c r="AE2616" s="3">
        <v>13617.5</v>
      </c>
      <c r="AG2616" s="3">
        <f t="shared" si="489"/>
        <v>122586.39224621168</v>
      </c>
      <c r="AM2616">
        <v>8.5000000000000006E-2</v>
      </c>
      <c r="AN2616" s="3">
        <f t="shared" si="490"/>
        <v>122586.39224621168</v>
      </c>
      <c r="AO2616" s="3">
        <v>10419.843340927993</v>
      </c>
      <c r="AP2616" s="3">
        <v>29700</v>
      </c>
      <c r="AQ2616" s="3">
        <v>2524.5</v>
      </c>
      <c r="AR2616" s="3">
        <f t="shared" si="491"/>
        <v>165230.73558713967</v>
      </c>
      <c r="AS2616" s="24">
        <f t="shared" si="487"/>
        <v>152286.39224621168</v>
      </c>
      <c r="AT2616" t="s">
        <v>4805</v>
      </c>
      <c r="AU2616" t="s">
        <v>101</v>
      </c>
      <c r="AV2616" t="s">
        <v>101</v>
      </c>
      <c r="AW2616">
        <v>2046100</v>
      </c>
      <c r="BE2616">
        <v>1</v>
      </c>
    </row>
    <row r="2617" spans="2:66" x14ac:dyDescent="0.2">
      <c r="C2617" t="s">
        <v>4803</v>
      </c>
      <c r="E2617" t="s">
        <v>3099</v>
      </c>
      <c r="F2617" t="s">
        <v>3100</v>
      </c>
      <c r="G2617" t="s">
        <v>3101</v>
      </c>
      <c r="J2617" t="s">
        <v>4697</v>
      </c>
      <c r="L2617" t="s">
        <v>4616</v>
      </c>
      <c r="M2617" t="s">
        <v>4464</v>
      </c>
      <c r="N2617" t="s">
        <v>4668</v>
      </c>
      <c r="O2617" t="s">
        <v>98</v>
      </c>
      <c r="P2617" t="s">
        <v>4804</v>
      </c>
      <c r="Q2617">
        <v>28</v>
      </c>
      <c r="S2617" s="3">
        <v>110878.83333333333</v>
      </c>
      <c r="W2617" s="3">
        <v>2665.3565705128203</v>
      </c>
      <c r="X2617" s="3">
        <v>1539.9837962962963</v>
      </c>
      <c r="Y2617" s="22">
        <v>277.19708333333335</v>
      </c>
      <c r="Z2617" s="32">
        <v>75</v>
      </c>
      <c r="AB2617" s="3">
        <v>0</v>
      </c>
      <c r="AC2617" s="3">
        <v>4460.3751415326506</v>
      </c>
      <c r="AD2617" s="3">
        <f t="shared" si="488"/>
        <v>119896.74592500844</v>
      </c>
      <c r="AE2617" s="3">
        <v>12402.5</v>
      </c>
      <c r="AG2617" s="3">
        <f t="shared" si="489"/>
        <v>132299.24592500844</v>
      </c>
      <c r="AM2617">
        <v>0.05</v>
      </c>
      <c r="AN2617" s="3">
        <f t="shared" si="490"/>
        <v>132299.24592500844</v>
      </c>
      <c r="AO2617" s="3">
        <v>6614.9622962504218</v>
      </c>
      <c r="AP2617" s="3">
        <v>29700</v>
      </c>
      <c r="AQ2617" s="3">
        <v>1485</v>
      </c>
      <c r="AR2617" s="3">
        <f t="shared" si="491"/>
        <v>170099.20822125886</v>
      </c>
      <c r="AS2617" s="24">
        <f t="shared" si="487"/>
        <v>161999.24592500844</v>
      </c>
      <c r="AT2617" t="s">
        <v>4805</v>
      </c>
      <c r="AU2617" t="s">
        <v>101</v>
      </c>
      <c r="AV2617" t="s">
        <v>101</v>
      </c>
      <c r="AW2617">
        <v>2047100</v>
      </c>
      <c r="BE2617">
        <v>1</v>
      </c>
    </row>
    <row r="2618" spans="2:66" x14ac:dyDescent="0.2">
      <c r="C2618" t="s">
        <v>4803</v>
      </c>
      <c r="E2618" t="s">
        <v>3102</v>
      </c>
      <c r="F2618" t="s">
        <v>3103</v>
      </c>
      <c r="G2618" t="s">
        <v>3104</v>
      </c>
      <c r="J2618" t="s">
        <v>4702</v>
      </c>
      <c r="L2618" t="s">
        <v>4691</v>
      </c>
      <c r="M2618" t="s">
        <v>4444</v>
      </c>
      <c r="N2618" t="s">
        <v>4668</v>
      </c>
      <c r="O2618" t="s">
        <v>98</v>
      </c>
      <c r="P2618" t="s">
        <v>4804</v>
      </c>
      <c r="Q2618">
        <v>28</v>
      </c>
      <c r="S2618" s="3">
        <v>83077.333333333328</v>
      </c>
      <c r="W2618" s="3">
        <v>1997.0512820512822</v>
      </c>
      <c r="X2618" s="3">
        <v>1153.8518518518517</v>
      </c>
      <c r="Y2618" s="22">
        <v>207.69333333333333</v>
      </c>
      <c r="Z2618" s="32">
        <v>75</v>
      </c>
      <c r="AB2618" s="3">
        <v>8511.2809419842233</v>
      </c>
      <c r="AC2618" s="3">
        <v>4460.3751415326506</v>
      </c>
      <c r="AD2618" s="3">
        <f t="shared" si="488"/>
        <v>99482.585884086671</v>
      </c>
      <c r="AE2618" s="3">
        <v>7046.666666666667</v>
      </c>
      <c r="AG2618" s="3">
        <f t="shared" si="489"/>
        <v>106529.25255075334</v>
      </c>
      <c r="AM2618">
        <v>0.1</v>
      </c>
      <c r="AN2618" s="3">
        <f t="shared" si="490"/>
        <v>106529.25255075334</v>
      </c>
      <c r="AO2618" s="3">
        <v>10652.925255075335</v>
      </c>
      <c r="AP2618" s="3">
        <v>29700</v>
      </c>
      <c r="AQ2618" s="3">
        <v>2970</v>
      </c>
      <c r="AR2618" s="3">
        <f t="shared" si="491"/>
        <v>149852.17780582869</v>
      </c>
      <c r="AS2618" s="24">
        <f t="shared" si="487"/>
        <v>136229.25255075336</v>
      </c>
      <c r="AT2618" t="s">
        <v>134</v>
      </c>
      <c r="AU2618" t="s">
        <v>134</v>
      </c>
      <c r="AV2618" t="s">
        <v>135</v>
      </c>
      <c r="AW2618">
        <v>37208</v>
      </c>
      <c r="BE2618">
        <v>1</v>
      </c>
    </row>
    <row r="2619" spans="2:66" x14ac:dyDescent="0.2">
      <c r="B2619">
        <f>+COUNTIF(F2619:F5777,F2619)</f>
        <v>1</v>
      </c>
      <c r="C2619" t="s">
        <v>4803</v>
      </c>
      <c r="E2619" t="s">
        <v>3105</v>
      </c>
      <c r="F2619" t="s">
        <v>3106</v>
      </c>
      <c r="G2619" t="s">
        <v>3107</v>
      </c>
      <c r="J2619" t="s">
        <v>4708</v>
      </c>
      <c r="L2619" t="s">
        <v>4703</v>
      </c>
      <c r="M2619" t="s">
        <v>293</v>
      </c>
      <c r="N2619" t="s">
        <v>4668</v>
      </c>
      <c r="O2619" t="s">
        <v>98</v>
      </c>
      <c r="P2619" t="s">
        <v>4804</v>
      </c>
      <c r="Q2619">
        <v>28</v>
      </c>
      <c r="S2619" s="3">
        <v>58962.916666666664</v>
      </c>
      <c r="W2619" s="3">
        <v>1417.3798076923076</v>
      </c>
      <c r="X2619" s="3">
        <v>818.93055555555554</v>
      </c>
      <c r="Y2619" s="22">
        <v>147.4075</v>
      </c>
      <c r="Z2619" s="32">
        <v>75</v>
      </c>
      <c r="AB2619" s="3">
        <v>0</v>
      </c>
      <c r="AC2619" s="3">
        <v>4460.3751415326506</v>
      </c>
      <c r="AD2619" s="3">
        <f t="shared" si="488"/>
        <v>65882.009671447173</v>
      </c>
      <c r="AE2619" s="3">
        <v>5687.5</v>
      </c>
      <c r="AG2619" s="3">
        <f t="shared" si="489"/>
        <v>71569.509671447173</v>
      </c>
      <c r="AJ2619" s="3">
        <v>28163.84865133233</v>
      </c>
      <c r="AK2619" t="s">
        <v>529</v>
      </c>
      <c r="AL2619" t="s">
        <v>530</v>
      </c>
      <c r="AM2619">
        <v>8.5000000000000006E-2</v>
      </c>
      <c r="AN2619" s="3">
        <f t="shared" si="490"/>
        <v>99733.358322779502</v>
      </c>
      <c r="AO2619" s="3">
        <v>8477.3354574362584</v>
      </c>
      <c r="AP2619" s="3">
        <v>29700</v>
      </c>
      <c r="AQ2619" s="3">
        <v>2524.5</v>
      </c>
      <c r="AR2619" s="3">
        <f t="shared" si="491"/>
        <v>140435.19378021575</v>
      </c>
      <c r="AS2619" s="24">
        <f t="shared" si="487"/>
        <v>129433.3583227795</v>
      </c>
      <c r="AT2619" t="s">
        <v>141</v>
      </c>
      <c r="AU2619" t="s">
        <v>141</v>
      </c>
      <c r="AV2619" t="s">
        <v>142</v>
      </c>
      <c r="AW2619">
        <v>1201</v>
      </c>
      <c r="BE2619">
        <v>1</v>
      </c>
    </row>
    <row r="2620" spans="2:66" x14ac:dyDescent="0.2">
      <c r="C2620" t="s">
        <v>4803</v>
      </c>
      <c r="E2620" t="s">
        <v>3108</v>
      </c>
      <c r="F2620" t="s">
        <v>3109</v>
      </c>
      <c r="G2620" t="s">
        <v>3110</v>
      </c>
      <c r="J2620" t="s">
        <v>4952</v>
      </c>
      <c r="L2620" t="s">
        <v>4667</v>
      </c>
      <c r="M2620" t="s">
        <v>3984</v>
      </c>
      <c r="N2620" t="s">
        <v>4668</v>
      </c>
      <c r="O2620" t="s">
        <v>98</v>
      </c>
      <c r="P2620" t="s">
        <v>4804</v>
      </c>
      <c r="Q2620">
        <v>28</v>
      </c>
      <c r="S2620" s="3">
        <v>34648.333333333336</v>
      </c>
      <c r="W2620" s="3">
        <v>1010.0961538461538</v>
      </c>
      <c r="X2620" s="3">
        <v>583.6111111111112</v>
      </c>
      <c r="Y2620" s="22">
        <v>105.05</v>
      </c>
      <c r="Z2620" s="32">
        <v>75</v>
      </c>
      <c r="AB2620" s="3">
        <v>0</v>
      </c>
      <c r="AC2620" s="3">
        <v>4460.3751415326506</v>
      </c>
      <c r="AD2620" s="3">
        <f t="shared" si="488"/>
        <v>40882.465739823252</v>
      </c>
      <c r="AE2620" s="3">
        <v>4154.166666666667</v>
      </c>
      <c r="AG2620" s="3">
        <f t="shared" si="489"/>
        <v>45036.632406489916</v>
      </c>
      <c r="AM2620">
        <v>0.05</v>
      </c>
      <c r="AN2620" s="3">
        <f t="shared" si="490"/>
        <v>45036.632406489916</v>
      </c>
      <c r="AO2620" s="3">
        <v>2251.8316203244958</v>
      </c>
      <c r="AP2620" s="3">
        <v>29700</v>
      </c>
      <c r="AQ2620" s="3">
        <v>1485</v>
      </c>
      <c r="AR2620" s="3">
        <f t="shared" si="491"/>
        <v>78473.464026814414</v>
      </c>
      <c r="AS2620" s="24">
        <f t="shared" si="487"/>
        <v>74736.632406489924</v>
      </c>
      <c r="AT2620" t="s">
        <v>188</v>
      </c>
      <c r="AU2620" t="s">
        <v>188</v>
      </c>
      <c r="AV2620" t="s">
        <v>189</v>
      </c>
      <c r="AW2620">
        <v>5185</v>
      </c>
      <c r="BE2620">
        <v>1</v>
      </c>
    </row>
    <row r="2621" spans="2:66" x14ac:dyDescent="0.2">
      <c r="C2621" t="s">
        <v>4803</v>
      </c>
      <c r="E2621" t="s">
        <v>3111</v>
      </c>
      <c r="F2621" t="s">
        <v>3112</v>
      </c>
      <c r="G2621" t="s">
        <v>3113</v>
      </c>
      <c r="J2621" t="s">
        <v>4778</v>
      </c>
      <c r="L2621" t="s">
        <v>4667</v>
      </c>
      <c r="M2621" t="s">
        <v>3984</v>
      </c>
      <c r="N2621" t="s">
        <v>4668</v>
      </c>
      <c r="O2621" t="s">
        <v>98</v>
      </c>
      <c r="P2621" t="s">
        <v>4804</v>
      </c>
      <c r="Q2621">
        <v>28</v>
      </c>
      <c r="S2621" s="3">
        <v>44789.333333333336</v>
      </c>
      <c r="W2621" s="3">
        <v>1076.6666666666667</v>
      </c>
      <c r="X2621" s="3">
        <v>622.07407407407413</v>
      </c>
      <c r="Y2621" s="22">
        <v>111.97333333333334</v>
      </c>
      <c r="Z2621" s="32">
        <v>75</v>
      </c>
      <c r="AB2621" s="3">
        <v>0</v>
      </c>
      <c r="AC2621" s="3">
        <v>4460.3751415326506</v>
      </c>
      <c r="AD2621" s="3">
        <f t="shared" si="488"/>
        <v>51135.422548940056</v>
      </c>
      <c r="AE2621" s="3">
        <v>4154.166666666667</v>
      </c>
      <c r="AG2621" s="3">
        <f t="shared" si="489"/>
        <v>55289.58921560672</v>
      </c>
      <c r="AM2621">
        <v>0.05</v>
      </c>
      <c r="AN2621" s="3">
        <f t="shared" si="490"/>
        <v>55289.58921560672</v>
      </c>
      <c r="AO2621" s="3">
        <v>2764.479460780336</v>
      </c>
      <c r="AP2621" s="3">
        <v>29700</v>
      </c>
      <c r="AQ2621" s="3">
        <v>1485</v>
      </c>
      <c r="AR2621" s="3">
        <f t="shared" si="491"/>
        <v>89239.068676387047</v>
      </c>
      <c r="AS2621" s="24">
        <f t="shared" si="487"/>
        <v>84989.589215606713</v>
      </c>
      <c r="AT2621" t="s">
        <v>188</v>
      </c>
      <c r="AU2621" t="s">
        <v>188</v>
      </c>
      <c r="AV2621" t="s">
        <v>189</v>
      </c>
      <c r="AW2621">
        <v>5185</v>
      </c>
      <c r="BE2621">
        <v>1</v>
      </c>
    </row>
    <row r="2622" spans="2:66" x14ac:dyDescent="0.2">
      <c r="C2622" t="s">
        <v>4803</v>
      </c>
      <c r="E2622" t="s">
        <v>3114</v>
      </c>
      <c r="F2622" t="s">
        <v>3115</v>
      </c>
      <c r="G2622" t="s">
        <v>3116</v>
      </c>
      <c r="J2622" t="s">
        <v>4778</v>
      </c>
      <c r="L2622" t="s">
        <v>4667</v>
      </c>
      <c r="M2622" t="s">
        <v>3984</v>
      </c>
      <c r="N2622" t="s">
        <v>4668</v>
      </c>
      <c r="O2622" t="s">
        <v>98</v>
      </c>
      <c r="P2622" t="s">
        <v>4804</v>
      </c>
      <c r="Q2622">
        <v>28</v>
      </c>
      <c r="S2622" s="3">
        <v>39718.833333333336</v>
      </c>
      <c r="W2622" s="3">
        <v>1010.0961538461538</v>
      </c>
      <c r="X2622" s="3">
        <v>583.6111111111112</v>
      </c>
      <c r="Y2622" s="22">
        <v>105.05</v>
      </c>
      <c r="Z2622" s="32">
        <v>75</v>
      </c>
      <c r="AB2622" s="3">
        <v>0</v>
      </c>
      <c r="AC2622" s="3">
        <v>4460.3751415326506</v>
      </c>
      <c r="AD2622" s="3">
        <f t="shared" si="488"/>
        <v>45952.965739823252</v>
      </c>
      <c r="AE2622" s="3">
        <v>4154.166666666667</v>
      </c>
      <c r="AG2622" s="3">
        <f t="shared" si="489"/>
        <v>50107.132406489916</v>
      </c>
      <c r="AJ2622" s="3">
        <v>4671.4236268028844</v>
      </c>
      <c r="AK2622" t="s">
        <v>166</v>
      </c>
      <c r="AL2622" t="s">
        <v>165</v>
      </c>
      <c r="AM2622">
        <v>0.05</v>
      </c>
      <c r="AN2622" s="3">
        <f t="shared" si="490"/>
        <v>54778.5560332928</v>
      </c>
      <c r="AO2622" s="3">
        <v>2738.9278016646404</v>
      </c>
      <c r="AP2622" s="3">
        <v>29700</v>
      </c>
      <c r="AQ2622" s="3">
        <v>1485</v>
      </c>
      <c r="AR2622" s="3">
        <f t="shared" si="491"/>
        <v>88702.483834957442</v>
      </c>
      <c r="AS2622" s="24">
        <f t="shared" si="487"/>
        <v>84478.5560332928</v>
      </c>
      <c r="AT2622" t="s">
        <v>225</v>
      </c>
      <c r="AU2622" t="s">
        <v>225</v>
      </c>
      <c r="AV2622" t="s">
        <v>156</v>
      </c>
      <c r="AW2622" t="s">
        <v>4927</v>
      </c>
      <c r="BE2622">
        <v>1</v>
      </c>
    </row>
    <row r="2623" spans="2:66" x14ac:dyDescent="0.2">
      <c r="B2623">
        <f>+COUNTIF(F2623:F5781,F2623)</f>
        <v>1</v>
      </c>
      <c r="C2623" t="s">
        <v>4803</v>
      </c>
      <c r="E2623" t="s">
        <v>3117</v>
      </c>
      <c r="F2623" t="s">
        <v>3118</v>
      </c>
      <c r="G2623" t="s">
        <v>3119</v>
      </c>
      <c r="J2623" t="s">
        <v>4952</v>
      </c>
      <c r="L2623" t="s">
        <v>4667</v>
      </c>
      <c r="M2623" t="s">
        <v>3984</v>
      </c>
      <c r="N2623" t="s">
        <v>4668</v>
      </c>
      <c r="O2623" t="s">
        <v>98</v>
      </c>
      <c r="P2623" t="s">
        <v>4804</v>
      </c>
      <c r="Q2623">
        <v>28</v>
      </c>
      <c r="S2623" s="3">
        <v>36764.583333333336</v>
      </c>
      <c r="W2623" s="3">
        <v>1010.0961538461538</v>
      </c>
      <c r="X2623" s="3">
        <v>583.6111111111112</v>
      </c>
      <c r="Y2623" s="22">
        <v>105.05</v>
      </c>
      <c r="Z2623" s="32">
        <v>75</v>
      </c>
      <c r="AB2623" s="3">
        <v>0</v>
      </c>
      <c r="AC2623" s="3">
        <v>4460.3751415326506</v>
      </c>
      <c r="AD2623" s="3">
        <f t="shared" si="488"/>
        <v>42998.715739823252</v>
      </c>
      <c r="AE2623" s="3">
        <v>4154.166666666667</v>
      </c>
      <c r="AG2623" s="3">
        <f t="shared" si="489"/>
        <v>47152.882406489916</v>
      </c>
      <c r="AM2623">
        <v>0.05</v>
      </c>
      <c r="AN2623" s="3">
        <f t="shared" si="490"/>
        <v>47152.882406489916</v>
      </c>
      <c r="AO2623" s="3">
        <v>2357.6441203244958</v>
      </c>
      <c r="AP2623" s="3">
        <v>29700</v>
      </c>
      <c r="AQ2623" s="3">
        <v>1485</v>
      </c>
      <c r="AR2623" s="3">
        <f t="shared" si="491"/>
        <v>80695.526526814414</v>
      </c>
      <c r="AS2623" s="24">
        <f t="shared" si="487"/>
        <v>76852.882406489924</v>
      </c>
      <c r="AT2623" t="s">
        <v>141</v>
      </c>
      <c r="AU2623" t="s">
        <v>141</v>
      </c>
      <c r="AV2623" t="s">
        <v>142</v>
      </c>
      <c r="AW2623">
        <v>2653</v>
      </c>
      <c r="BE2623">
        <v>1</v>
      </c>
    </row>
    <row r="2624" spans="2:66" x14ac:dyDescent="0.2">
      <c r="C2624" t="s">
        <v>4803</v>
      </c>
      <c r="E2624" t="s">
        <v>3120</v>
      </c>
      <c r="F2624" t="s">
        <v>3121</v>
      </c>
      <c r="G2624" t="s">
        <v>3122</v>
      </c>
      <c r="J2624" t="s">
        <v>4702</v>
      </c>
      <c r="L2624" t="s">
        <v>4791</v>
      </c>
      <c r="M2624" t="s">
        <v>4579</v>
      </c>
      <c r="N2624" t="s">
        <v>4668</v>
      </c>
      <c r="O2624" t="s">
        <v>98</v>
      </c>
      <c r="P2624" t="s">
        <v>4804</v>
      </c>
      <c r="Q2624">
        <v>28</v>
      </c>
      <c r="S2624" s="3">
        <v>80021.083333333328</v>
      </c>
      <c r="W2624" s="3">
        <v>1923.5857371794871</v>
      </c>
      <c r="X2624" s="3">
        <v>1111.4050925925926</v>
      </c>
      <c r="Y2624" s="22">
        <v>200.05291666666668</v>
      </c>
      <c r="Z2624" s="32">
        <v>75</v>
      </c>
      <c r="AB2624" s="3">
        <v>0</v>
      </c>
      <c r="AC2624" s="3">
        <v>4460.3751415326506</v>
      </c>
      <c r="AD2624" s="3">
        <f t="shared" si="488"/>
        <v>87791.502221304734</v>
      </c>
      <c r="AE2624" s="3">
        <v>23570.833333333332</v>
      </c>
      <c r="AG2624" s="3">
        <f t="shared" si="489"/>
        <v>111362.33555463806</v>
      </c>
      <c r="AM2624">
        <v>8.5000000000000006E-2</v>
      </c>
      <c r="AN2624" s="3">
        <f t="shared" si="490"/>
        <v>111362.33555463806</v>
      </c>
      <c r="AO2624" s="3">
        <v>9465.7985221442359</v>
      </c>
      <c r="AP2624" s="3">
        <v>29700</v>
      </c>
      <c r="AQ2624" s="3">
        <v>2524.5</v>
      </c>
      <c r="AR2624" s="3">
        <f t="shared" si="491"/>
        <v>153052.6340767823</v>
      </c>
      <c r="AS2624" s="24">
        <f t="shared" si="487"/>
        <v>141062.33555463806</v>
      </c>
      <c r="AT2624" t="s">
        <v>632</v>
      </c>
      <c r="AU2624" t="s">
        <v>632</v>
      </c>
      <c r="AV2624" t="s">
        <v>633</v>
      </c>
      <c r="AW2624" t="s">
        <v>4955</v>
      </c>
      <c r="BE2624">
        <v>1</v>
      </c>
    </row>
    <row r="2625" spans="2:66" x14ac:dyDescent="0.2">
      <c r="C2625" t="s">
        <v>4803</v>
      </c>
      <c r="E2625" t="s">
        <v>3123</v>
      </c>
      <c r="F2625" t="s">
        <v>3124</v>
      </c>
      <c r="G2625" t="s">
        <v>3125</v>
      </c>
      <c r="J2625" t="s">
        <v>4778</v>
      </c>
      <c r="L2625" t="s">
        <v>4667</v>
      </c>
      <c r="M2625" t="s">
        <v>3984</v>
      </c>
      <c r="N2625" t="s">
        <v>4668</v>
      </c>
      <c r="O2625" t="s">
        <v>98</v>
      </c>
      <c r="P2625" t="s">
        <v>4804</v>
      </c>
      <c r="Q2625">
        <v>28</v>
      </c>
      <c r="S2625" s="3">
        <v>43001.666666666664</v>
      </c>
      <c r="W2625" s="3">
        <v>1033.6939102564102</v>
      </c>
      <c r="X2625" s="3">
        <v>597.24537037037032</v>
      </c>
      <c r="Y2625" s="22">
        <v>107.50416666666666</v>
      </c>
      <c r="Z2625" s="32">
        <v>75</v>
      </c>
      <c r="AB2625" s="3">
        <v>0</v>
      </c>
      <c r="AC2625" s="3">
        <v>4460.3751415326506</v>
      </c>
      <c r="AD2625" s="3">
        <f t="shared" si="488"/>
        <v>49275.485255492764</v>
      </c>
      <c r="AE2625" s="3">
        <v>4154.166666666667</v>
      </c>
      <c r="AG2625" s="3">
        <f t="shared" si="489"/>
        <v>53429.651922159428</v>
      </c>
      <c r="AM2625">
        <v>0.05</v>
      </c>
      <c r="AN2625" s="3">
        <f t="shared" si="490"/>
        <v>53429.651922159428</v>
      </c>
      <c r="AO2625" s="3">
        <v>2671.4825961079714</v>
      </c>
      <c r="AP2625" s="3">
        <v>29700</v>
      </c>
      <c r="AQ2625" s="3">
        <v>1485</v>
      </c>
      <c r="AR2625" s="3">
        <f t="shared" si="491"/>
        <v>87286.134518267398</v>
      </c>
      <c r="AS2625" s="24">
        <f t="shared" si="487"/>
        <v>83129.651922159421</v>
      </c>
      <c r="AT2625" t="s">
        <v>188</v>
      </c>
      <c r="AU2625" t="s">
        <v>188</v>
      </c>
      <c r="AV2625" t="s">
        <v>189</v>
      </c>
      <c r="AW2625">
        <v>5185</v>
      </c>
      <c r="BE2625">
        <v>1</v>
      </c>
    </row>
    <row r="2626" spans="2:66" x14ac:dyDescent="0.2">
      <c r="C2626" t="s">
        <v>4803</v>
      </c>
      <c r="E2626" t="s">
        <v>3126</v>
      </c>
      <c r="F2626" t="s">
        <v>3127</v>
      </c>
      <c r="G2626" t="s">
        <v>3128</v>
      </c>
      <c r="J2626" t="s">
        <v>4702</v>
      </c>
      <c r="L2626" t="s">
        <v>4667</v>
      </c>
      <c r="M2626" t="s">
        <v>3984</v>
      </c>
      <c r="N2626" t="s">
        <v>4668</v>
      </c>
      <c r="O2626" t="s">
        <v>98</v>
      </c>
      <c r="P2626" t="s">
        <v>4804</v>
      </c>
      <c r="Q2626">
        <v>28</v>
      </c>
      <c r="S2626" s="3">
        <v>80083.333333333328</v>
      </c>
      <c r="W2626" s="3">
        <v>1925.0801282051279</v>
      </c>
      <c r="X2626" s="3">
        <v>1112.2685185185185</v>
      </c>
      <c r="Y2626" s="22">
        <v>200.20833333333331</v>
      </c>
      <c r="Z2626" s="32">
        <v>75</v>
      </c>
      <c r="AB2626" s="3">
        <v>0</v>
      </c>
      <c r="AC2626" s="3">
        <v>4460.3751415326506</v>
      </c>
      <c r="AD2626" s="3">
        <f t="shared" si="488"/>
        <v>87856.265454922963</v>
      </c>
      <c r="AE2626" s="3">
        <v>4154.166666666667</v>
      </c>
      <c r="AG2626" s="3">
        <f t="shared" si="489"/>
        <v>92010.432121589634</v>
      </c>
      <c r="AM2626">
        <v>0.05</v>
      </c>
      <c r="AN2626" s="3">
        <f t="shared" si="490"/>
        <v>92010.432121589634</v>
      </c>
      <c r="AO2626" s="3">
        <v>4600.5216060794819</v>
      </c>
      <c r="AP2626" s="3">
        <v>29700</v>
      </c>
      <c r="AQ2626" s="3">
        <v>1485</v>
      </c>
      <c r="AR2626" s="3">
        <f t="shared" si="491"/>
        <v>127795.95372766911</v>
      </c>
      <c r="AS2626" s="24">
        <f t="shared" si="487"/>
        <v>121710.43212158963</v>
      </c>
      <c r="AT2626" t="s">
        <v>1483</v>
      </c>
      <c r="AU2626" t="s">
        <v>1483</v>
      </c>
      <c r="AV2626" t="s">
        <v>1484</v>
      </c>
      <c r="AW2626" t="s">
        <v>4894</v>
      </c>
      <c r="BE2626">
        <v>1</v>
      </c>
    </row>
    <row r="2627" spans="2:66" x14ac:dyDescent="0.2">
      <c r="C2627" t="s">
        <v>4803</v>
      </c>
      <c r="E2627" t="s">
        <v>3129</v>
      </c>
      <c r="F2627" t="s">
        <v>3130</v>
      </c>
      <c r="G2627" t="s">
        <v>3131</v>
      </c>
      <c r="J2627" t="s">
        <v>4708</v>
      </c>
      <c r="L2627" t="s">
        <v>4703</v>
      </c>
      <c r="M2627" t="s">
        <v>293</v>
      </c>
      <c r="N2627" t="s">
        <v>4668</v>
      </c>
      <c r="O2627" t="s">
        <v>98</v>
      </c>
      <c r="P2627" t="s">
        <v>4804</v>
      </c>
      <c r="Q2627">
        <v>28</v>
      </c>
      <c r="S2627" s="3">
        <v>69377.083333333328</v>
      </c>
      <c r="W2627" s="3">
        <v>1547.5280448717949</v>
      </c>
      <c r="X2627" s="3">
        <v>894.12731481481489</v>
      </c>
      <c r="Y2627" s="22">
        <v>160.94291666666666</v>
      </c>
      <c r="Z2627" s="32">
        <v>75</v>
      </c>
      <c r="AB2627" s="3">
        <v>0</v>
      </c>
      <c r="AC2627" s="3">
        <v>4460.3751415326506</v>
      </c>
      <c r="AD2627" s="3">
        <f t="shared" si="488"/>
        <v>76515.056751219265</v>
      </c>
      <c r="AE2627" s="3">
        <v>5687.5</v>
      </c>
      <c r="AG2627" s="3">
        <f t="shared" si="489"/>
        <v>82202.556751219265</v>
      </c>
      <c r="AJ2627" s="3">
        <v>6263.2559860715419</v>
      </c>
      <c r="AK2627" t="s">
        <v>229</v>
      </c>
      <c r="AL2627" t="s">
        <v>230</v>
      </c>
      <c r="AM2627">
        <v>8.5000000000000006E-2</v>
      </c>
      <c r="AN2627" s="3">
        <f t="shared" si="490"/>
        <v>88465.812737290806</v>
      </c>
      <c r="AO2627" s="3">
        <v>7519.5940826697188</v>
      </c>
      <c r="AP2627" s="3">
        <v>29700</v>
      </c>
      <c r="AQ2627" s="3">
        <v>2524.5</v>
      </c>
      <c r="AR2627" s="3">
        <f t="shared" si="491"/>
        <v>128209.90681996052</v>
      </c>
      <c r="AS2627" s="24">
        <f t="shared" si="487"/>
        <v>118165.81273729081</v>
      </c>
      <c r="AT2627" t="s">
        <v>134</v>
      </c>
      <c r="AU2627" t="s">
        <v>134</v>
      </c>
      <c r="AV2627" t="s">
        <v>135</v>
      </c>
      <c r="AW2627">
        <v>90349</v>
      </c>
      <c r="BE2627">
        <v>1</v>
      </c>
    </row>
    <row r="2628" spans="2:66" x14ac:dyDescent="0.2">
      <c r="B2628">
        <f>+COUNTIF(F2628:F5786,F2628)</f>
        <v>1</v>
      </c>
      <c r="C2628" t="s">
        <v>4803</v>
      </c>
      <c r="E2628" t="s">
        <v>3132</v>
      </c>
      <c r="F2628" t="s">
        <v>3133</v>
      </c>
      <c r="G2628" t="s">
        <v>3134</v>
      </c>
      <c r="J2628" t="s">
        <v>4702</v>
      </c>
      <c r="L2628" t="s">
        <v>4791</v>
      </c>
      <c r="M2628" t="s">
        <v>4579</v>
      </c>
      <c r="N2628" t="s">
        <v>4668</v>
      </c>
      <c r="O2628" t="s">
        <v>98</v>
      </c>
      <c r="P2628" t="s">
        <v>4804</v>
      </c>
      <c r="Q2628">
        <v>28</v>
      </c>
      <c r="S2628" s="3">
        <v>71966.75</v>
      </c>
      <c r="W2628" s="3">
        <v>1729.9719551282051</v>
      </c>
      <c r="X2628" s="3">
        <v>999.53935185185185</v>
      </c>
      <c r="Y2628" s="22">
        <v>179.91708333333332</v>
      </c>
      <c r="Z2628" s="32">
        <v>75</v>
      </c>
      <c r="AB2628" s="3">
        <v>0</v>
      </c>
      <c r="AC2628" s="3">
        <v>4460.3751415326506</v>
      </c>
      <c r="AD2628" s="3">
        <f t="shared" si="488"/>
        <v>79411.553531846046</v>
      </c>
      <c r="AE2628" s="3">
        <v>23570.833333333332</v>
      </c>
      <c r="AG2628" s="3">
        <f t="shared" si="489"/>
        <v>102982.38686517937</v>
      </c>
      <c r="AM2628">
        <v>8.5000000000000006E-2</v>
      </c>
      <c r="AN2628" s="3">
        <f t="shared" si="490"/>
        <v>102982.38686517937</v>
      </c>
      <c r="AO2628" s="3">
        <v>8753.5028835402481</v>
      </c>
      <c r="AP2628" s="3">
        <v>29700</v>
      </c>
      <c r="AQ2628" s="3">
        <v>2524.5</v>
      </c>
      <c r="AR2628" s="3">
        <f t="shared" si="491"/>
        <v>143960.38974871964</v>
      </c>
      <c r="AS2628" s="24">
        <f t="shared" si="487"/>
        <v>132682.38686517937</v>
      </c>
      <c r="AT2628" t="s">
        <v>141</v>
      </c>
      <c r="AU2628" t="s">
        <v>141</v>
      </c>
      <c r="AV2628" t="s">
        <v>142</v>
      </c>
      <c r="AW2628">
        <v>1208</v>
      </c>
      <c r="BE2628">
        <v>1</v>
      </c>
    </row>
    <row r="2629" spans="2:66" x14ac:dyDescent="0.2">
      <c r="C2629" t="s">
        <v>4803</v>
      </c>
      <c r="E2629" t="s">
        <v>3135</v>
      </c>
      <c r="F2629" t="s">
        <v>3136</v>
      </c>
      <c r="G2629" t="s">
        <v>3137</v>
      </c>
      <c r="J2629" t="s">
        <v>4708</v>
      </c>
      <c r="L2629" t="s">
        <v>4616</v>
      </c>
      <c r="M2629" t="s">
        <v>4464</v>
      </c>
      <c r="N2629" t="s">
        <v>4668</v>
      </c>
      <c r="O2629" t="s">
        <v>98</v>
      </c>
      <c r="P2629" t="s">
        <v>4804</v>
      </c>
      <c r="Q2629">
        <v>28</v>
      </c>
      <c r="S2629" s="3">
        <v>36309.75</v>
      </c>
      <c r="W2629" s="3">
        <v>1010.0961538461538</v>
      </c>
      <c r="X2629" s="3">
        <v>583.6111111111112</v>
      </c>
      <c r="Y2629" s="22">
        <v>105.05</v>
      </c>
      <c r="Z2629" s="32">
        <v>75</v>
      </c>
      <c r="AB2629" s="3">
        <v>0</v>
      </c>
      <c r="AC2629" s="3">
        <v>4460.3751415326506</v>
      </c>
      <c r="AD2629" s="3">
        <f t="shared" si="488"/>
        <v>42543.882406489916</v>
      </c>
      <c r="AE2629" s="3">
        <v>12402.5</v>
      </c>
      <c r="AG2629" s="3">
        <f t="shared" si="489"/>
        <v>54946.382406489916</v>
      </c>
      <c r="AM2629">
        <v>0.05</v>
      </c>
      <c r="AN2629" s="3">
        <f t="shared" si="490"/>
        <v>54946.382406489916</v>
      </c>
      <c r="AO2629" s="3">
        <v>2747.319120324496</v>
      </c>
      <c r="AP2629" s="3">
        <v>29700</v>
      </c>
      <c r="AQ2629" s="3">
        <v>1485</v>
      </c>
      <c r="AR2629" s="3">
        <f t="shared" si="491"/>
        <v>88878.701526814402</v>
      </c>
      <c r="AS2629" s="24">
        <f t="shared" si="487"/>
        <v>84646.382406489924</v>
      </c>
      <c r="AT2629" t="s">
        <v>4779</v>
      </c>
      <c r="AU2629" t="s">
        <v>188</v>
      </c>
      <c r="AV2629" t="s">
        <v>189</v>
      </c>
      <c r="AW2629">
        <v>6007</v>
      </c>
      <c r="BE2629">
        <v>1</v>
      </c>
    </row>
    <row r="2630" spans="2:66" x14ac:dyDescent="0.2">
      <c r="C2630" t="s">
        <v>4803</v>
      </c>
      <c r="E2630" t="s">
        <v>3138</v>
      </c>
      <c r="F2630" t="s">
        <v>3139</v>
      </c>
      <c r="G2630" t="s">
        <v>3140</v>
      </c>
      <c r="J2630" t="s">
        <v>4708</v>
      </c>
      <c r="L2630" t="s">
        <v>4616</v>
      </c>
      <c r="M2630" t="s">
        <v>4464</v>
      </c>
      <c r="N2630" t="s">
        <v>4668</v>
      </c>
      <c r="O2630" t="s">
        <v>98</v>
      </c>
      <c r="P2630" t="s">
        <v>4804</v>
      </c>
      <c r="Q2630">
        <v>28</v>
      </c>
      <c r="S2630" s="3">
        <v>51651.333333333336</v>
      </c>
      <c r="W2630" s="3">
        <v>1241.6185897435898</v>
      </c>
      <c r="X2630" s="3">
        <v>717.37962962962968</v>
      </c>
      <c r="Y2630" s="22">
        <v>129.12833333333333</v>
      </c>
      <c r="Z2630" s="32">
        <v>75</v>
      </c>
      <c r="AB2630" s="3">
        <v>0</v>
      </c>
      <c r="AC2630" s="3">
        <v>4460.3751415326506</v>
      </c>
      <c r="AD2630" s="3">
        <f t="shared" si="488"/>
        <v>58274.835027572532</v>
      </c>
      <c r="AE2630" s="3">
        <v>12402.5</v>
      </c>
      <c r="AG2630" s="3">
        <f t="shared" si="489"/>
        <v>70677.335027572524</v>
      </c>
      <c r="AJ2630" s="3">
        <v>33281</v>
      </c>
      <c r="AK2630" t="s">
        <v>132</v>
      </c>
      <c r="AL2630" t="s">
        <v>133</v>
      </c>
      <c r="AM2630">
        <v>0.05</v>
      </c>
      <c r="AN2630" s="3">
        <f t="shared" si="490"/>
        <v>103958.33502757252</v>
      </c>
      <c r="AO2630" s="3">
        <v>5197.9167513786269</v>
      </c>
      <c r="AP2630" s="3">
        <v>29700</v>
      </c>
      <c r="AQ2630" s="3">
        <v>1485</v>
      </c>
      <c r="AR2630" s="3">
        <f t="shared" si="491"/>
        <v>140341.25177895115</v>
      </c>
      <c r="AS2630" s="24">
        <f t="shared" si="487"/>
        <v>133658.33502757252</v>
      </c>
      <c r="AT2630" t="s">
        <v>4725</v>
      </c>
      <c r="AU2630" t="s">
        <v>174</v>
      </c>
      <c r="AV2630" t="s">
        <v>174</v>
      </c>
      <c r="AW2630" t="s">
        <v>4725</v>
      </c>
      <c r="BE2630">
        <v>1</v>
      </c>
    </row>
    <row r="2631" spans="2:66" x14ac:dyDescent="0.2">
      <c r="C2631" t="s">
        <v>4803</v>
      </c>
      <c r="E2631" t="s">
        <v>3141</v>
      </c>
      <c r="F2631" t="s">
        <v>3142</v>
      </c>
      <c r="G2631" t="s">
        <v>3143</v>
      </c>
      <c r="J2631" t="s">
        <v>4708</v>
      </c>
      <c r="L2631" t="s">
        <v>4703</v>
      </c>
      <c r="M2631" t="s">
        <v>293</v>
      </c>
      <c r="N2631" t="s">
        <v>4668</v>
      </c>
      <c r="O2631" t="s">
        <v>98</v>
      </c>
      <c r="P2631" t="s">
        <v>4804</v>
      </c>
      <c r="Q2631">
        <v>28</v>
      </c>
      <c r="S2631" s="3">
        <v>68750</v>
      </c>
      <c r="W2631" s="3">
        <v>1532.4519230769231</v>
      </c>
      <c r="X2631" s="3">
        <v>885.41666666666663</v>
      </c>
      <c r="Y2631" s="22">
        <v>159.375</v>
      </c>
      <c r="Z2631" s="32">
        <v>75</v>
      </c>
      <c r="AB2631" s="3">
        <v>0</v>
      </c>
      <c r="AC2631" s="3">
        <v>4460.3751415326506</v>
      </c>
      <c r="AD2631" s="3">
        <f t="shared" si="488"/>
        <v>75862.618731276249</v>
      </c>
      <c r="AE2631" s="3">
        <v>5687.5</v>
      </c>
      <c r="AG2631" s="3">
        <f t="shared" si="489"/>
        <v>81550.118731276249</v>
      </c>
      <c r="AJ2631" s="3">
        <v>7641.968773833004</v>
      </c>
      <c r="AK2631" t="s">
        <v>197</v>
      </c>
      <c r="AL2631" t="s">
        <v>198</v>
      </c>
      <c r="AM2631">
        <v>8.5000000000000006E-2</v>
      </c>
      <c r="AN2631" s="3">
        <f t="shared" si="490"/>
        <v>89192.087505109259</v>
      </c>
      <c r="AO2631" s="3">
        <v>7581.3274379342874</v>
      </c>
      <c r="AP2631" s="3">
        <v>29700</v>
      </c>
      <c r="AQ2631" s="3">
        <v>2524.5</v>
      </c>
      <c r="AR2631" s="3">
        <f t="shared" si="491"/>
        <v>128997.91494304355</v>
      </c>
      <c r="AS2631" s="24">
        <f t="shared" ref="AS2631:AS2694" si="492">+AN2631+AP2631</f>
        <v>118892.08750510926</v>
      </c>
      <c r="AT2631" t="s">
        <v>4956</v>
      </c>
      <c r="AU2631" t="s">
        <v>134</v>
      </c>
      <c r="AV2631" t="s">
        <v>135</v>
      </c>
      <c r="AW2631">
        <v>36910</v>
      </c>
      <c r="BE2631">
        <v>1</v>
      </c>
    </row>
    <row r="2632" spans="2:66" x14ac:dyDescent="0.2">
      <c r="C2632" t="s">
        <v>4803</v>
      </c>
      <c r="E2632" t="s">
        <v>3144</v>
      </c>
      <c r="F2632" t="s">
        <v>3145</v>
      </c>
      <c r="G2632" t="s">
        <v>3146</v>
      </c>
      <c r="J2632" t="s">
        <v>151</v>
      </c>
      <c r="L2632" t="s">
        <v>4691</v>
      </c>
      <c r="M2632" t="s">
        <v>4444</v>
      </c>
      <c r="N2632" t="s">
        <v>4668</v>
      </c>
      <c r="O2632" t="s">
        <v>98</v>
      </c>
      <c r="P2632" t="s">
        <v>4804</v>
      </c>
      <c r="Q2632">
        <v>28</v>
      </c>
      <c r="S2632" s="3">
        <v>185657.58333333334</v>
      </c>
      <c r="W2632" s="3">
        <v>4462.9246794871797</v>
      </c>
      <c r="X2632" s="3">
        <v>2578.5787037037035</v>
      </c>
      <c r="Y2632" s="22">
        <v>464.14416666666665</v>
      </c>
      <c r="Z2632" s="32">
        <v>75</v>
      </c>
      <c r="AB2632" s="3">
        <v>16596.383156011605</v>
      </c>
      <c r="AC2632" s="3">
        <v>4460.3751415326506</v>
      </c>
      <c r="AD2632" s="3">
        <f t="shared" si="488"/>
        <v>214294.98918073517</v>
      </c>
      <c r="AE2632" s="3">
        <v>7046.666666666667</v>
      </c>
      <c r="AG2632" s="3">
        <f t="shared" si="489"/>
        <v>221341.65584740182</v>
      </c>
      <c r="AM2632">
        <v>0.1</v>
      </c>
      <c r="AN2632" s="3">
        <f t="shared" si="490"/>
        <v>221341.65584740182</v>
      </c>
      <c r="AO2632" s="3">
        <v>22134.165584740185</v>
      </c>
      <c r="AP2632" s="3">
        <v>29700</v>
      </c>
      <c r="AQ2632" s="3">
        <v>2970</v>
      </c>
      <c r="AR2632" s="3">
        <f t="shared" si="491"/>
        <v>276145.82143214199</v>
      </c>
      <c r="AS2632" s="24">
        <f t="shared" si="492"/>
        <v>251041.65584740182</v>
      </c>
      <c r="AT2632" t="s">
        <v>134</v>
      </c>
      <c r="AU2632" t="s">
        <v>134</v>
      </c>
      <c r="AV2632" t="s">
        <v>135</v>
      </c>
      <c r="AW2632">
        <v>90328</v>
      </c>
      <c r="BE2632">
        <v>1</v>
      </c>
    </row>
    <row r="2633" spans="2:66" x14ac:dyDescent="0.2">
      <c r="C2633" t="s">
        <v>4803</v>
      </c>
      <c r="E2633" t="s">
        <v>3147</v>
      </c>
      <c r="F2633" t="s">
        <v>3148</v>
      </c>
      <c r="G2633" t="s">
        <v>3149</v>
      </c>
      <c r="J2633" t="s">
        <v>4778</v>
      </c>
      <c r="L2633" t="s">
        <v>4667</v>
      </c>
      <c r="M2633" t="s">
        <v>293</v>
      </c>
      <c r="N2633" t="s">
        <v>4668</v>
      </c>
      <c r="O2633" t="s">
        <v>98</v>
      </c>
      <c r="P2633" t="s">
        <v>4804</v>
      </c>
      <c r="Q2633">
        <v>28</v>
      </c>
      <c r="S2633" s="3">
        <v>70833.333333333328</v>
      </c>
      <c r="W2633" s="3">
        <v>1702.7243589743591</v>
      </c>
      <c r="X2633" s="3">
        <v>983.79629629629619</v>
      </c>
      <c r="Y2633" s="22">
        <v>177.08333333333331</v>
      </c>
      <c r="Z2633" s="32">
        <v>75</v>
      </c>
      <c r="AB2633" s="3">
        <v>0</v>
      </c>
      <c r="AC2633" s="3">
        <v>4460.3751415326506</v>
      </c>
      <c r="AD2633" s="3">
        <f t="shared" si="488"/>
        <v>78232.312463469963</v>
      </c>
      <c r="AE2633" s="3">
        <v>4154.166666666667</v>
      </c>
      <c r="AG2633" s="3">
        <f t="shared" si="489"/>
        <v>82386.479130136635</v>
      </c>
      <c r="AJ2633" s="3">
        <v>4671.4236268028844</v>
      </c>
      <c r="AK2633" t="s">
        <v>166</v>
      </c>
      <c r="AL2633" t="s">
        <v>165</v>
      </c>
      <c r="AM2633">
        <v>0.05</v>
      </c>
      <c r="AN2633" s="3">
        <f t="shared" si="490"/>
        <v>87057.902756939526</v>
      </c>
      <c r="AO2633" s="3">
        <v>4352.8951378469765</v>
      </c>
      <c r="AP2633" s="3">
        <v>29700</v>
      </c>
      <c r="AQ2633" s="3">
        <v>1485</v>
      </c>
      <c r="AR2633" s="3">
        <f t="shared" si="491"/>
        <v>122595.7978947865</v>
      </c>
      <c r="AS2633" s="24">
        <f t="shared" si="492"/>
        <v>116757.90275693953</v>
      </c>
      <c r="AT2633" t="s">
        <v>1010</v>
      </c>
      <c r="AU2633" t="s">
        <v>1010</v>
      </c>
      <c r="AV2633" t="s">
        <v>1011</v>
      </c>
      <c r="AW2633" t="s">
        <v>4863</v>
      </c>
      <c r="BE2633">
        <v>1</v>
      </c>
    </row>
    <row r="2634" spans="2:66" x14ac:dyDescent="0.2">
      <c r="C2634" t="s">
        <v>4803</v>
      </c>
      <c r="E2634" t="s">
        <v>3150</v>
      </c>
      <c r="F2634" t="s">
        <v>3151</v>
      </c>
      <c r="G2634" t="s">
        <v>3152</v>
      </c>
      <c r="J2634" t="s">
        <v>4702</v>
      </c>
      <c r="L2634" t="s">
        <v>4667</v>
      </c>
      <c r="M2634" t="s">
        <v>3984</v>
      </c>
      <c r="N2634" t="s">
        <v>4668</v>
      </c>
      <c r="O2634" t="s">
        <v>98</v>
      </c>
      <c r="P2634" t="s">
        <v>4804</v>
      </c>
      <c r="Q2634">
        <v>28</v>
      </c>
      <c r="S2634" s="3">
        <v>67295.583333333328</v>
      </c>
      <c r="W2634" s="3">
        <v>1617.6842948717949</v>
      </c>
      <c r="X2634" s="3">
        <v>934.66203703703707</v>
      </c>
      <c r="Y2634" s="22">
        <v>168.23916666666668</v>
      </c>
      <c r="Z2634" s="32">
        <v>75</v>
      </c>
      <c r="AB2634" s="3">
        <v>6892.6213502250666</v>
      </c>
      <c r="AC2634" s="3">
        <v>4460.3751415326506</v>
      </c>
      <c r="AD2634" s="3">
        <f t="shared" si="488"/>
        <v>81444.165323666544</v>
      </c>
      <c r="AE2634" s="3">
        <v>4154.166666666667</v>
      </c>
      <c r="AG2634" s="3">
        <f t="shared" si="489"/>
        <v>85598.331990333216</v>
      </c>
      <c r="AM2634">
        <v>0.05</v>
      </c>
      <c r="AN2634" s="3">
        <f t="shared" si="490"/>
        <v>85598.331990333216</v>
      </c>
      <c r="AO2634" s="3">
        <v>4279.9165995166613</v>
      </c>
      <c r="AP2634" s="3">
        <v>29700</v>
      </c>
      <c r="AQ2634" s="3">
        <v>1485</v>
      </c>
      <c r="AR2634" s="3">
        <f t="shared" si="491"/>
        <v>121063.24858984987</v>
      </c>
      <c r="AS2634" s="24">
        <f t="shared" si="492"/>
        <v>115298.33199033322</v>
      </c>
      <c r="AT2634" t="s">
        <v>225</v>
      </c>
      <c r="AU2634" t="s">
        <v>155</v>
      </c>
      <c r="AV2634" t="s">
        <v>156</v>
      </c>
      <c r="AW2634" t="s">
        <v>4810</v>
      </c>
      <c r="BE2634">
        <v>1</v>
      </c>
    </row>
    <row r="2635" spans="2:66" x14ac:dyDescent="0.2">
      <c r="C2635" t="s">
        <v>4803</v>
      </c>
      <c r="E2635" t="s">
        <v>3153</v>
      </c>
      <c r="F2635" t="s">
        <v>3154</v>
      </c>
      <c r="G2635" t="s">
        <v>3155</v>
      </c>
      <c r="J2635" t="s">
        <v>151</v>
      </c>
      <c r="L2635" t="s">
        <v>4703</v>
      </c>
      <c r="M2635" t="s">
        <v>4849</v>
      </c>
      <c r="N2635" t="s">
        <v>4911</v>
      </c>
      <c r="O2635" t="s">
        <v>98</v>
      </c>
      <c r="P2635" t="s">
        <v>4804</v>
      </c>
      <c r="Q2635">
        <v>28</v>
      </c>
      <c r="S2635" s="3">
        <v>262500</v>
      </c>
      <c r="W2635" s="3">
        <v>6310.0961538461534</v>
      </c>
      <c r="X2635" s="3">
        <v>3645.8333333333335</v>
      </c>
      <c r="Y2635" s="22">
        <v>656.25</v>
      </c>
      <c r="Z2635" s="32">
        <v>75</v>
      </c>
      <c r="AB2635" s="3">
        <v>0</v>
      </c>
      <c r="AC2635" s="3">
        <v>4460.3751415326506</v>
      </c>
      <c r="AD2635" s="3">
        <f t="shared" si="488"/>
        <v>277647.55462871207</v>
      </c>
      <c r="AE2635" s="3">
        <v>5687.5</v>
      </c>
      <c r="AG2635" s="3">
        <f t="shared" si="489"/>
        <v>283335.05462871207</v>
      </c>
      <c r="AI2635" s="3">
        <v>5310.8</v>
      </c>
      <c r="AJ2635" s="3">
        <v>6107.1873780099913</v>
      </c>
      <c r="AK2635" t="s">
        <v>266</v>
      </c>
      <c r="AL2635" t="s">
        <v>267</v>
      </c>
      <c r="AM2635">
        <v>8.5000000000000006E-2</v>
      </c>
      <c r="AN2635" s="3">
        <f t="shared" si="490"/>
        <v>294753.04200672207</v>
      </c>
      <c r="AO2635" s="3">
        <v>25054.008570571379</v>
      </c>
      <c r="AP2635" s="3">
        <v>0</v>
      </c>
      <c r="AQ2635" s="3">
        <v>0</v>
      </c>
      <c r="AR2635" s="3">
        <f t="shared" si="491"/>
        <v>319807.05057729344</v>
      </c>
      <c r="AS2635" s="24">
        <f t="shared" si="492"/>
        <v>294753.04200672207</v>
      </c>
      <c r="AT2635" t="s">
        <v>632</v>
      </c>
      <c r="AU2635" t="s">
        <v>1837</v>
      </c>
      <c r="AV2635" t="s">
        <v>1838</v>
      </c>
      <c r="AW2635" t="s">
        <v>4957</v>
      </c>
      <c r="BE2635">
        <v>1</v>
      </c>
      <c r="BN2635" t="s">
        <v>5070</v>
      </c>
    </row>
    <row r="2636" spans="2:66" x14ac:dyDescent="0.2">
      <c r="C2636" t="s">
        <v>4803</v>
      </c>
      <c r="E2636" t="s">
        <v>3156</v>
      </c>
      <c r="F2636" t="s">
        <v>3157</v>
      </c>
      <c r="G2636" t="s">
        <v>3158</v>
      </c>
      <c r="J2636" t="s">
        <v>4678</v>
      </c>
      <c r="L2636" t="s">
        <v>4703</v>
      </c>
      <c r="M2636" t="s">
        <v>4849</v>
      </c>
      <c r="N2636" t="s">
        <v>4911</v>
      </c>
      <c r="O2636" t="s">
        <v>98</v>
      </c>
      <c r="P2636" t="s">
        <v>4804</v>
      </c>
      <c r="Q2636">
        <v>28</v>
      </c>
      <c r="S2636" s="3">
        <v>171666.66666666666</v>
      </c>
      <c r="W2636" s="3">
        <v>4006.4102564102559</v>
      </c>
      <c r="X2636" s="3">
        <v>2314.8148148148148</v>
      </c>
      <c r="Y2636" s="22">
        <v>416.66666666666663</v>
      </c>
      <c r="Z2636" s="32">
        <v>75</v>
      </c>
      <c r="AB2636" s="3">
        <v>0</v>
      </c>
      <c r="AC2636" s="3">
        <v>4460.3751415326506</v>
      </c>
      <c r="AD2636" s="3">
        <f t="shared" si="488"/>
        <v>182939.93354609102</v>
      </c>
      <c r="AE2636" s="3">
        <v>5687.5</v>
      </c>
      <c r="AG2636" s="3">
        <f t="shared" si="489"/>
        <v>188627.43354609102</v>
      </c>
      <c r="AJ2636" s="3">
        <v>28163.84865133233</v>
      </c>
      <c r="AK2636" t="s">
        <v>529</v>
      </c>
      <c r="AL2636" t="s">
        <v>530</v>
      </c>
      <c r="AM2636">
        <v>8.5000000000000006E-2</v>
      </c>
      <c r="AN2636" s="3">
        <f t="shared" si="490"/>
        <v>216791.28219742334</v>
      </c>
      <c r="AO2636" s="3">
        <v>18427.258986780984</v>
      </c>
      <c r="AP2636" s="3">
        <v>0</v>
      </c>
      <c r="AQ2636" s="3">
        <v>0</v>
      </c>
      <c r="AR2636" s="3">
        <f t="shared" si="491"/>
        <v>235218.54118420431</v>
      </c>
      <c r="AS2636" s="24">
        <f t="shared" si="492"/>
        <v>216791.28219742334</v>
      </c>
      <c r="AT2636" t="s">
        <v>632</v>
      </c>
      <c r="AU2636" t="s">
        <v>1837</v>
      </c>
      <c r="AV2636" t="s">
        <v>1838</v>
      </c>
      <c r="AW2636" t="s">
        <v>4945</v>
      </c>
      <c r="BE2636">
        <v>1</v>
      </c>
      <c r="BN2636" t="s">
        <v>5125</v>
      </c>
    </row>
    <row r="2637" spans="2:66" x14ac:dyDescent="0.2">
      <c r="C2637" t="s">
        <v>4803</v>
      </c>
      <c r="E2637" t="s">
        <v>3159</v>
      </c>
      <c r="F2637" t="s">
        <v>3160</v>
      </c>
      <c r="G2637" t="s">
        <v>3161</v>
      </c>
      <c r="J2637" t="s">
        <v>4708</v>
      </c>
      <c r="L2637" t="s">
        <v>4703</v>
      </c>
      <c r="M2637" t="s">
        <v>293</v>
      </c>
      <c r="N2637" t="s">
        <v>4668</v>
      </c>
      <c r="O2637" t="s">
        <v>98</v>
      </c>
      <c r="P2637" t="s">
        <v>4804</v>
      </c>
      <c r="Q2637">
        <v>28</v>
      </c>
      <c r="S2637" s="3">
        <v>63750</v>
      </c>
      <c r="W2637" s="3">
        <v>1532.4519230769231</v>
      </c>
      <c r="X2637" s="3">
        <v>885.41666666666663</v>
      </c>
      <c r="Y2637" s="22">
        <v>159.375</v>
      </c>
      <c r="Z2637" s="32">
        <v>75</v>
      </c>
      <c r="AB2637" s="3">
        <v>0</v>
      </c>
      <c r="AC2637" s="3">
        <v>4460.3751415326506</v>
      </c>
      <c r="AD2637" s="3">
        <f t="shared" si="488"/>
        <v>70862.618731276249</v>
      </c>
      <c r="AE2637" s="3">
        <v>5687.5</v>
      </c>
      <c r="AG2637" s="3">
        <f t="shared" si="489"/>
        <v>76550.118731276249</v>
      </c>
      <c r="AJ2637" s="3">
        <v>6263.2559860715419</v>
      </c>
      <c r="AK2637" t="s">
        <v>229</v>
      </c>
      <c r="AL2637" t="s">
        <v>230</v>
      </c>
      <c r="AM2637">
        <v>8.5000000000000006E-2</v>
      </c>
      <c r="AN2637" s="3">
        <f t="shared" si="490"/>
        <v>82813.37471734779</v>
      </c>
      <c r="AO2637" s="3">
        <v>7039.1368509745625</v>
      </c>
      <c r="AP2637" s="3">
        <v>29700</v>
      </c>
      <c r="AQ2637" s="3">
        <v>2524.5</v>
      </c>
      <c r="AR2637" s="3">
        <f t="shared" si="491"/>
        <v>122077.01156832236</v>
      </c>
      <c r="AS2637" s="24">
        <f t="shared" si="492"/>
        <v>112513.37471734779</v>
      </c>
      <c r="AT2637" t="s">
        <v>134</v>
      </c>
      <c r="AU2637" t="s">
        <v>134</v>
      </c>
      <c r="AV2637" t="s">
        <v>135</v>
      </c>
      <c r="AW2637">
        <v>35802</v>
      </c>
      <c r="BE2637">
        <v>1</v>
      </c>
    </row>
    <row r="2638" spans="2:66" x14ac:dyDescent="0.2">
      <c r="C2638" t="s">
        <v>4803</v>
      </c>
      <c r="E2638" t="s">
        <v>3162</v>
      </c>
      <c r="F2638" t="s">
        <v>3163</v>
      </c>
      <c r="G2638" t="s">
        <v>4958</v>
      </c>
      <c r="J2638" t="s">
        <v>4952</v>
      </c>
      <c r="L2638" t="s">
        <v>4616</v>
      </c>
      <c r="M2638" t="s">
        <v>4464</v>
      </c>
      <c r="N2638" t="s">
        <v>4668</v>
      </c>
      <c r="O2638" t="s">
        <v>98</v>
      </c>
      <c r="P2638" t="s">
        <v>4804</v>
      </c>
      <c r="Q2638">
        <v>28</v>
      </c>
      <c r="S2638" s="3">
        <v>33797.833333333336</v>
      </c>
      <c r="W2638" s="3">
        <v>1010.0961538461538</v>
      </c>
      <c r="X2638" s="3">
        <v>583.6111111111112</v>
      </c>
      <c r="Y2638" s="22">
        <v>105.05</v>
      </c>
      <c r="Z2638" s="32">
        <v>75</v>
      </c>
      <c r="AB2638" s="3">
        <v>0</v>
      </c>
      <c r="AC2638" s="3">
        <v>4460.3751415326506</v>
      </c>
      <c r="AD2638" s="3">
        <f t="shared" si="488"/>
        <v>40031.965739823252</v>
      </c>
      <c r="AE2638" s="3">
        <v>12402.5</v>
      </c>
      <c r="AG2638" s="3">
        <f t="shared" si="489"/>
        <v>52434.465739823252</v>
      </c>
      <c r="AJ2638" s="3">
        <v>33281</v>
      </c>
      <c r="AK2638" t="s">
        <v>132</v>
      </c>
      <c r="AL2638" t="s">
        <v>133</v>
      </c>
      <c r="AM2638">
        <v>0.05</v>
      </c>
      <c r="AN2638" s="3">
        <f t="shared" si="490"/>
        <v>85715.465739823252</v>
      </c>
      <c r="AO2638" s="3">
        <v>4285.7732869911624</v>
      </c>
      <c r="AP2638" s="3">
        <v>29700</v>
      </c>
      <c r="AQ2638" s="3">
        <v>1485</v>
      </c>
      <c r="AR2638" s="3">
        <f t="shared" si="491"/>
        <v>121186.23902681441</v>
      </c>
      <c r="AS2638" s="24">
        <f t="shared" si="492"/>
        <v>115415.46573982325</v>
      </c>
      <c r="AT2638" t="s">
        <v>4725</v>
      </c>
      <c r="AU2638" t="s">
        <v>174</v>
      </c>
      <c r="AV2638" t="s">
        <v>174</v>
      </c>
      <c r="AW2638" t="s">
        <v>4725</v>
      </c>
      <c r="BE2638">
        <v>1</v>
      </c>
    </row>
    <row r="2639" spans="2:66" x14ac:dyDescent="0.2">
      <c r="C2639" t="s">
        <v>4803</v>
      </c>
      <c r="E2639" t="s">
        <v>3165</v>
      </c>
      <c r="F2639" t="s">
        <v>3166</v>
      </c>
      <c r="G2639" t="s">
        <v>3167</v>
      </c>
      <c r="J2639" t="s">
        <v>4778</v>
      </c>
      <c r="L2639" t="s">
        <v>4616</v>
      </c>
      <c r="M2639" t="s">
        <v>4464</v>
      </c>
      <c r="N2639" t="s">
        <v>4668</v>
      </c>
      <c r="O2639" t="s">
        <v>98</v>
      </c>
      <c r="P2639" t="s">
        <v>4804</v>
      </c>
      <c r="Q2639">
        <v>28</v>
      </c>
      <c r="S2639" s="3">
        <v>38493.25</v>
      </c>
      <c r="W2639" s="3">
        <v>1010.0961538461538</v>
      </c>
      <c r="X2639" s="3">
        <v>583.6111111111112</v>
      </c>
      <c r="Y2639" s="22">
        <v>105.05</v>
      </c>
      <c r="Z2639" s="32">
        <v>75</v>
      </c>
      <c r="AB2639" s="3">
        <v>0</v>
      </c>
      <c r="AC2639" s="3">
        <v>4460.3751415326506</v>
      </c>
      <c r="AD2639" s="3">
        <f t="shared" si="488"/>
        <v>44727.382406489916</v>
      </c>
      <c r="AE2639" s="3">
        <v>12402.5</v>
      </c>
      <c r="AG2639" s="3">
        <f t="shared" si="489"/>
        <v>57129.882406489916</v>
      </c>
      <c r="AJ2639" s="3">
        <v>33281</v>
      </c>
      <c r="AK2639" t="s">
        <v>132</v>
      </c>
      <c r="AL2639" t="s">
        <v>133</v>
      </c>
      <c r="AM2639">
        <v>0.05</v>
      </c>
      <c r="AN2639" s="3">
        <f t="shared" si="490"/>
        <v>90410.882406489924</v>
      </c>
      <c r="AO2639" s="3">
        <v>4520.5441203244964</v>
      </c>
      <c r="AP2639" s="3">
        <v>29700</v>
      </c>
      <c r="AQ2639" s="3">
        <v>1485</v>
      </c>
      <c r="AR2639" s="3">
        <f t="shared" si="491"/>
        <v>126116.42652681442</v>
      </c>
      <c r="AS2639" s="24">
        <f t="shared" si="492"/>
        <v>120110.88240648992</v>
      </c>
      <c r="AT2639" t="s">
        <v>4725</v>
      </c>
      <c r="AU2639" t="s">
        <v>174</v>
      </c>
      <c r="AV2639" t="s">
        <v>174</v>
      </c>
      <c r="AW2639" t="s">
        <v>4725</v>
      </c>
      <c r="BE2639">
        <v>1</v>
      </c>
    </row>
    <row r="2640" spans="2:66" x14ac:dyDescent="0.2">
      <c r="C2640" t="s">
        <v>4803</v>
      </c>
      <c r="E2640" t="s">
        <v>3168</v>
      </c>
      <c r="F2640" t="s">
        <v>3169</v>
      </c>
      <c r="G2640" t="s">
        <v>3170</v>
      </c>
      <c r="J2640" t="s">
        <v>4678</v>
      </c>
      <c r="L2640" t="s">
        <v>4691</v>
      </c>
      <c r="M2640" t="s">
        <v>4444</v>
      </c>
      <c r="N2640" t="s">
        <v>4668</v>
      </c>
      <c r="O2640" t="s">
        <v>98</v>
      </c>
      <c r="P2640" t="s">
        <v>4804</v>
      </c>
      <c r="Q2640">
        <v>28</v>
      </c>
      <c r="S2640" s="3">
        <v>134754.66666666666</v>
      </c>
      <c r="W2640" s="3">
        <v>3239.2948717948716</v>
      </c>
      <c r="X2640" s="3">
        <v>1871.5925925925924</v>
      </c>
      <c r="Y2640" s="22">
        <v>336.88666666666666</v>
      </c>
      <c r="Z2640" s="32">
        <v>75</v>
      </c>
      <c r="AB2640" s="3">
        <v>0</v>
      </c>
      <c r="AC2640" s="3">
        <v>4460.3751415326506</v>
      </c>
      <c r="AD2640" s="3">
        <f t="shared" si="488"/>
        <v>144737.81593925343</v>
      </c>
      <c r="AE2640" s="3">
        <v>7046.666666666667</v>
      </c>
      <c r="AG2640" s="3">
        <f t="shared" si="489"/>
        <v>151784.48260592009</v>
      </c>
      <c r="AM2640">
        <v>0.1</v>
      </c>
      <c r="AN2640" s="3">
        <f t="shared" si="490"/>
        <v>151784.48260592009</v>
      </c>
      <c r="AO2640" s="3">
        <v>15178.448260592009</v>
      </c>
      <c r="AP2640" s="3">
        <v>29700</v>
      </c>
      <c r="AQ2640" s="3">
        <v>2970</v>
      </c>
      <c r="AR2640" s="3">
        <f t="shared" si="491"/>
        <v>199632.93086651209</v>
      </c>
      <c r="AS2640" s="24">
        <f t="shared" si="492"/>
        <v>181484.48260592009</v>
      </c>
      <c r="AT2640" t="s">
        <v>134</v>
      </c>
      <c r="AU2640" t="s">
        <v>134</v>
      </c>
      <c r="AV2640" t="s">
        <v>135</v>
      </c>
      <c r="AW2640">
        <v>90375</v>
      </c>
      <c r="BE2640">
        <v>1</v>
      </c>
    </row>
    <row r="2641" spans="2:57" x14ac:dyDescent="0.2">
      <c r="B2641">
        <f>+COUNTIF(F2641:F5799,F2641)</f>
        <v>1</v>
      </c>
      <c r="C2641" t="s">
        <v>4803</v>
      </c>
      <c r="E2641" t="s">
        <v>3171</v>
      </c>
      <c r="F2641" t="s">
        <v>3172</v>
      </c>
      <c r="G2641" t="s">
        <v>4959</v>
      </c>
      <c r="J2641" t="s">
        <v>4697</v>
      </c>
      <c r="L2641" t="s">
        <v>4703</v>
      </c>
      <c r="M2641" t="s">
        <v>293</v>
      </c>
      <c r="N2641" t="s">
        <v>4668</v>
      </c>
      <c r="O2641" t="s">
        <v>98</v>
      </c>
      <c r="P2641" t="s">
        <v>4804</v>
      </c>
      <c r="Q2641">
        <v>28</v>
      </c>
      <c r="S2641" s="3">
        <v>117500</v>
      </c>
      <c r="W2641" s="3">
        <v>2704.3269230769233</v>
      </c>
      <c r="X2641" s="3">
        <v>1562.5</v>
      </c>
      <c r="Y2641" s="22">
        <v>281.25</v>
      </c>
      <c r="Z2641" s="32">
        <v>75</v>
      </c>
      <c r="AB2641" s="3">
        <v>0</v>
      </c>
      <c r="AC2641" s="3">
        <v>4460.3751415326506</v>
      </c>
      <c r="AD2641" s="3">
        <f t="shared" si="488"/>
        <v>126583.45206460958</v>
      </c>
      <c r="AE2641" s="3">
        <v>5687.5</v>
      </c>
      <c r="AG2641" s="3">
        <f t="shared" si="489"/>
        <v>132270.95206460956</v>
      </c>
      <c r="AJ2641" s="3">
        <v>28163.84865133233</v>
      </c>
      <c r="AK2641" t="s">
        <v>529</v>
      </c>
      <c r="AL2641" t="s">
        <v>530</v>
      </c>
      <c r="AM2641">
        <v>8.5000000000000006E-2</v>
      </c>
      <c r="AN2641" s="3">
        <f t="shared" si="490"/>
        <v>160434.80071594188</v>
      </c>
      <c r="AO2641" s="3">
        <v>13636.95806085506</v>
      </c>
      <c r="AP2641" s="3">
        <v>29700</v>
      </c>
      <c r="AQ2641" s="3">
        <v>2524.5</v>
      </c>
      <c r="AR2641" s="3">
        <f t="shared" si="491"/>
        <v>206296.25877679692</v>
      </c>
      <c r="AS2641" s="24">
        <f t="shared" si="492"/>
        <v>190134.80071594188</v>
      </c>
      <c r="AT2641" t="s">
        <v>141</v>
      </c>
      <c r="AU2641" t="s">
        <v>141</v>
      </c>
      <c r="AV2641" t="s">
        <v>142</v>
      </c>
      <c r="AW2641">
        <v>1201</v>
      </c>
      <c r="BE2641">
        <v>1</v>
      </c>
    </row>
    <row r="2642" spans="2:57" x14ac:dyDescent="0.2">
      <c r="C2642" t="s">
        <v>4803</v>
      </c>
      <c r="E2642" t="s">
        <v>3174</v>
      </c>
      <c r="F2642" t="s">
        <v>3175</v>
      </c>
      <c r="G2642" t="s">
        <v>3176</v>
      </c>
      <c r="J2642" t="s">
        <v>4708</v>
      </c>
      <c r="L2642" t="s">
        <v>4703</v>
      </c>
      <c r="M2642" t="s">
        <v>293</v>
      </c>
      <c r="N2642" t="s">
        <v>4668</v>
      </c>
      <c r="O2642" t="s">
        <v>98</v>
      </c>
      <c r="P2642" t="s">
        <v>4804</v>
      </c>
      <c r="Q2642">
        <v>28</v>
      </c>
      <c r="S2642" s="3">
        <v>63333.333333333336</v>
      </c>
      <c r="W2642" s="3">
        <v>1402.2435897435898</v>
      </c>
      <c r="X2642" s="3">
        <v>810.18518518518533</v>
      </c>
      <c r="Y2642" s="22">
        <v>145.83333333333334</v>
      </c>
      <c r="Z2642" s="32">
        <v>75</v>
      </c>
      <c r="AB2642" s="3">
        <v>5976.7468723562788</v>
      </c>
      <c r="AC2642" s="3">
        <v>4460.3751415326506</v>
      </c>
      <c r="AD2642" s="3">
        <f t="shared" si="488"/>
        <v>76203.717455484366</v>
      </c>
      <c r="AE2642" s="3">
        <v>5687.5</v>
      </c>
      <c r="AG2642" s="3">
        <f t="shared" si="489"/>
        <v>81891.217455484366</v>
      </c>
      <c r="AJ2642" s="3">
        <v>6263.2559860715419</v>
      </c>
      <c r="AK2642" t="s">
        <v>229</v>
      </c>
      <c r="AL2642" t="s">
        <v>230</v>
      </c>
      <c r="AM2642">
        <v>8.5000000000000006E-2</v>
      </c>
      <c r="AN2642" s="3">
        <f t="shared" si="490"/>
        <v>88154.473441555907</v>
      </c>
      <c r="AO2642" s="3">
        <v>7493.1302425322529</v>
      </c>
      <c r="AP2642" s="3">
        <v>29700</v>
      </c>
      <c r="AQ2642" s="3">
        <v>2524.5</v>
      </c>
      <c r="AR2642" s="3">
        <f t="shared" si="491"/>
        <v>127872.10368408816</v>
      </c>
      <c r="AS2642" s="24">
        <f t="shared" si="492"/>
        <v>117854.47344155591</v>
      </c>
      <c r="AT2642" t="s">
        <v>134</v>
      </c>
      <c r="AU2642" t="s">
        <v>134</v>
      </c>
      <c r="AV2642" t="s">
        <v>135</v>
      </c>
      <c r="AW2642">
        <v>35802</v>
      </c>
      <c r="BE2642">
        <v>1</v>
      </c>
    </row>
    <row r="2643" spans="2:57" x14ac:dyDescent="0.2">
      <c r="C2643" t="s">
        <v>4803</v>
      </c>
      <c r="E2643" t="s">
        <v>3177</v>
      </c>
      <c r="F2643" t="s">
        <v>3178</v>
      </c>
      <c r="G2643" t="s">
        <v>3179</v>
      </c>
      <c r="J2643" t="s">
        <v>4708</v>
      </c>
      <c r="L2643" t="s">
        <v>4703</v>
      </c>
      <c r="M2643" t="s">
        <v>293</v>
      </c>
      <c r="N2643" t="s">
        <v>4668</v>
      </c>
      <c r="O2643" t="s">
        <v>98</v>
      </c>
      <c r="P2643" t="s">
        <v>4804</v>
      </c>
      <c r="Q2643">
        <v>28</v>
      </c>
      <c r="S2643" s="3">
        <v>68916.666666666672</v>
      </c>
      <c r="W2643" s="3">
        <v>1536.4583333333333</v>
      </c>
      <c r="X2643" s="3">
        <v>887.73148148148152</v>
      </c>
      <c r="Y2643" s="22">
        <v>159.79166666666666</v>
      </c>
      <c r="Z2643" s="32">
        <v>75</v>
      </c>
      <c r="AB2643" s="3">
        <v>0</v>
      </c>
      <c r="AC2643" s="3">
        <v>4460.3751415326506</v>
      </c>
      <c r="AD2643" s="3">
        <f t="shared" si="488"/>
        <v>76036.023289680801</v>
      </c>
      <c r="AE2643" s="3">
        <v>5687.5</v>
      </c>
      <c r="AG2643" s="3">
        <f t="shared" si="489"/>
        <v>81723.523289680801</v>
      </c>
      <c r="AJ2643" s="3">
        <v>6107.1873780099913</v>
      </c>
      <c r="AK2643" t="s">
        <v>266</v>
      </c>
      <c r="AL2643" t="s">
        <v>267</v>
      </c>
      <c r="AM2643">
        <v>8.5000000000000006E-2</v>
      </c>
      <c r="AN2643" s="3">
        <f t="shared" si="490"/>
        <v>87830.710667690786</v>
      </c>
      <c r="AO2643" s="3">
        <v>7465.6104067537171</v>
      </c>
      <c r="AP2643" s="3">
        <v>29700</v>
      </c>
      <c r="AQ2643" s="3">
        <v>2524.5</v>
      </c>
      <c r="AR2643" s="3">
        <f t="shared" si="491"/>
        <v>127520.82107444451</v>
      </c>
      <c r="AS2643" s="24">
        <f t="shared" si="492"/>
        <v>117530.71066769079</v>
      </c>
      <c r="AT2643" t="s">
        <v>134</v>
      </c>
      <c r="AU2643" t="s">
        <v>134</v>
      </c>
      <c r="AV2643" t="s">
        <v>135</v>
      </c>
      <c r="AW2643">
        <v>90129</v>
      </c>
      <c r="BE2643">
        <v>1</v>
      </c>
    </row>
    <row r="2644" spans="2:57" x14ac:dyDescent="0.2">
      <c r="C2644" t="s">
        <v>4803</v>
      </c>
      <c r="E2644" t="s">
        <v>3180</v>
      </c>
      <c r="F2644" t="s">
        <v>3181</v>
      </c>
      <c r="G2644" t="s">
        <v>3182</v>
      </c>
      <c r="J2644" t="s">
        <v>4708</v>
      </c>
      <c r="L2644" t="s">
        <v>4703</v>
      </c>
      <c r="M2644" t="s">
        <v>293</v>
      </c>
      <c r="N2644" t="s">
        <v>4668</v>
      </c>
      <c r="O2644" t="s">
        <v>98</v>
      </c>
      <c r="P2644" t="s">
        <v>4804</v>
      </c>
      <c r="Q2644">
        <v>28</v>
      </c>
      <c r="S2644" s="3">
        <v>67500</v>
      </c>
      <c r="W2644" s="3">
        <v>1502.403846153846</v>
      </c>
      <c r="X2644" s="3">
        <v>868.05555555555554</v>
      </c>
      <c r="Y2644" s="22">
        <v>156.25</v>
      </c>
      <c r="Z2644" s="32">
        <v>75</v>
      </c>
      <c r="AB2644" s="3">
        <v>0</v>
      </c>
      <c r="AC2644" s="3">
        <v>4460.3751415326506</v>
      </c>
      <c r="AD2644" s="3">
        <f t="shared" si="488"/>
        <v>74562.084543242061</v>
      </c>
      <c r="AE2644" s="3">
        <v>5687.5</v>
      </c>
      <c r="AG2644" s="3">
        <f t="shared" si="489"/>
        <v>80249.584543242061</v>
      </c>
      <c r="AJ2644" s="3">
        <v>6107.1873780099913</v>
      </c>
      <c r="AK2644" t="s">
        <v>266</v>
      </c>
      <c r="AL2644" t="s">
        <v>267</v>
      </c>
      <c r="AM2644">
        <v>8.5000000000000006E-2</v>
      </c>
      <c r="AN2644" s="3">
        <f t="shared" si="490"/>
        <v>86356.771921252046</v>
      </c>
      <c r="AO2644" s="3">
        <v>7340.3256133064242</v>
      </c>
      <c r="AP2644" s="3">
        <v>29700</v>
      </c>
      <c r="AQ2644" s="3">
        <v>2524.5</v>
      </c>
      <c r="AR2644" s="3">
        <f t="shared" si="491"/>
        <v>125921.59753455847</v>
      </c>
      <c r="AS2644" s="24">
        <f t="shared" si="492"/>
        <v>116056.77192125205</v>
      </c>
      <c r="AT2644" t="s">
        <v>134</v>
      </c>
      <c r="AU2644" t="s">
        <v>134</v>
      </c>
      <c r="AV2644" t="s">
        <v>135</v>
      </c>
      <c r="AW2644">
        <v>90129</v>
      </c>
      <c r="BE2644">
        <v>1</v>
      </c>
    </row>
    <row r="2645" spans="2:57" x14ac:dyDescent="0.2">
      <c r="C2645" t="s">
        <v>4803</v>
      </c>
      <c r="E2645" t="s">
        <v>3183</v>
      </c>
      <c r="F2645" t="s">
        <v>3184</v>
      </c>
      <c r="G2645" t="s">
        <v>3185</v>
      </c>
      <c r="J2645" t="s">
        <v>4708</v>
      </c>
      <c r="L2645" t="s">
        <v>4703</v>
      </c>
      <c r="M2645" t="s">
        <v>293</v>
      </c>
      <c r="N2645" t="s">
        <v>4668</v>
      </c>
      <c r="O2645" t="s">
        <v>98</v>
      </c>
      <c r="P2645" t="s">
        <v>4804</v>
      </c>
      <c r="Q2645">
        <v>28</v>
      </c>
      <c r="S2645" s="3">
        <v>67500</v>
      </c>
      <c r="W2645" s="3">
        <v>1502.403846153846</v>
      </c>
      <c r="X2645" s="3">
        <v>868.05555555555554</v>
      </c>
      <c r="Y2645" s="22">
        <v>156.25</v>
      </c>
      <c r="Z2645" s="32">
        <v>75</v>
      </c>
      <c r="AB2645" s="3">
        <v>0</v>
      </c>
      <c r="AC2645" s="3">
        <v>4460.3751415326506</v>
      </c>
      <c r="AD2645" s="3">
        <f t="shared" si="488"/>
        <v>74562.084543242061</v>
      </c>
      <c r="AE2645" s="3">
        <v>5687.5</v>
      </c>
      <c r="AG2645" s="3">
        <f t="shared" si="489"/>
        <v>80249.584543242061</v>
      </c>
      <c r="AJ2645" s="3">
        <v>6263.2559860715419</v>
      </c>
      <c r="AK2645" t="s">
        <v>229</v>
      </c>
      <c r="AL2645" t="s">
        <v>230</v>
      </c>
      <c r="AM2645">
        <v>8.5000000000000006E-2</v>
      </c>
      <c r="AN2645" s="3">
        <f t="shared" si="490"/>
        <v>86512.840529313602</v>
      </c>
      <c r="AO2645" s="3">
        <v>7353.5914449916563</v>
      </c>
      <c r="AP2645" s="3">
        <v>29700</v>
      </c>
      <c r="AQ2645" s="3">
        <v>2524.5</v>
      </c>
      <c r="AR2645" s="3">
        <f t="shared" si="491"/>
        <v>126090.93197430526</v>
      </c>
      <c r="AS2645" s="24">
        <f t="shared" si="492"/>
        <v>116212.8405293136</v>
      </c>
      <c r="AT2645" t="s">
        <v>134</v>
      </c>
      <c r="AU2645" t="s">
        <v>134</v>
      </c>
      <c r="AV2645" t="s">
        <v>135</v>
      </c>
      <c r="AW2645">
        <v>35802</v>
      </c>
      <c r="BE2645">
        <v>1</v>
      </c>
    </row>
    <row r="2646" spans="2:57" x14ac:dyDescent="0.2">
      <c r="C2646" t="s">
        <v>4803</v>
      </c>
      <c r="E2646" t="s">
        <v>3186</v>
      </c>
      <c r="F2646" t="s">
        <v>3187</v>
      </c>
      <c r="G2646" t="s">
        <v>3188</v>
      </c>
      <c r="J2646" t="s">
        <v>4702</v>
      </c>
      <c r="L2646" t="s">
        <v>4691</v>
      </c>
      <c r="M2646" t="s">
        <v>4444</v>
      </c>
      <c r="N2646" t="s">
        <v>4668</v>
      </c>
      <c r="O2646" t="s">
        <v>98</v>
      </c>
      <c r="P2646" t="s">
        <v>4804</v>
      </c>
      <c r="Q2646">
        <v>28</v>
      </c>
      <c r="S2646" s="3">
        <v>84928.083333333328</v>
      </c>
      <c r="W2646" s="3">
        <v>1921.3501602564102</v>
      </c>
      <c r="X2646" s="3">
        <v>1110.1134259259261</v>
      </c>
      <c r="Y2646" s="22">
        <v>199.82041666666669</v>
      </c>
      <c r="Z2646" s="32">
        <v>75</v>
      </c>
      <c r="AB2646" s="3">
        <v>0</v>
      </c>
      <c r="AC2646" s="3">
        <v>4460.3751415326506</v>
      </c>
      <c r="AD2646" s="3">
        <f t="shared" si="488"/>
        <v>92694.742477714986</v>
      </c>
      <c r="AE2646" s="3">
        <v>7046.666666666667</v>
      </c>
      <c r="AG2646" s="3">
        <f t="shared" si="489"/>
        <v>99741.409144381658</v>
      </c>
      <c r="AM2646">
        <v>0.1</v>
      </c>
      <c r="AN2646" s="3">
        <f t="shared" si="490"/>
        <v>99741.409144381658</v>
      </c>
      <c r="AO2646" s="3">
        <v>9974.1409144381669</v>
      </c>
      <c r="AP2646" s="3">
        <v>29700</v>
      </c>
      <c r="AQ2646" s="3">
        <v>2970</v>
      </c>
      <c r="AR2646" s="3">
        <f t="shared" si="491"/>
        <v>142385.55005881982</v>
      </c>
      <c r="AS2646" s="24">
        <f t="shared" si="492"/>
        <v>129441.40914438166</v>
      </c>
      <c r="AT2646" t="s">
        <v>134</v>
      </c>
      <c r="AU2646" t="s">
        <v>134</v>
      </c>
      <c r="AV2646" t="s">
        <v>135</v>
      </c>
      <c r="AW2646">
        <v>90326</v>
      </c>
      <c r="BE2646">
        <v>1</v>
      </c>
    </row>
    <row r="2647" spans="2:57" x14ac:dyDescent="0.2">
      <c r="B2647">
        <f>+COUNTIF(F2647:F5805,F2647)</f>
        <v>1</v>
      </c>
      <c r="C2647" t="s">
        <v>4803</v>
      </c>
      <c r="E2647" t="s">
        <v>3189</v>
      </c>
      <c r="F2647" t="s">
        <v>3190</v>
      </c>
      <c r="G2647" t="s">
        <v>3191</v>
      </c>
      <c r="J2647" t="s">
        <v>151</v>
      </c>
      <c r="L2647" t="s">
        <v>4691</v>
      </c>
      <c r="M2647" t="s">
        <v>4444</v>
      </c>
      <c r="N2647" t="s">
        <v>4668</v>
      </c>
      <c r="O2647" t="s">
        <v>98</v>
      </c>
      <c r="P2647" t="s">
        <v>4804</v>
      </c>
      <c r="Q2647">
        <v>28</v>
      </c>
      <c r="S2647" s="3">
        <v>201442.58333333334</v>
      </c>
      <c r="W2647" s="3">
        <v>4842.3717948717949</v>
      </c>
      <c r="X2647" s="3">
        <v>2797.8148148148148</v>
      </c>
      <c r="Y2647" s="22">
        <v>503.60666666666663</v>
      </c>
      <c r="Z2647" s="32">
        <v>75</v>
      </c>
      <c r="AB2647" s="3">
        <v>19399.327866804677</v>
      </c>
      <c r="AC2647" s="3">
        <v>4460.3751415326506</v>
      </c>
      <c r="AD2647" s="3">
        <f t="shared" si="488"/>
        <v>233521.07961802391</v>
      </c>
      <c r="AE2647" s="3">
        <v>7046.666666666667</v>
      </c>
      <c r="AG2647" s="3">
        <f t="shared" si="489"/>
        <v>240567.74628469057</v>
      </c>
      <c r="AM2647">
        <v>0.1</v>
      </c>
      <c r="AN2647" s="3">
        <f t="shared" si="490"/>
        <v>240567.74628469057</v>
      </c>
      <c r="AO2647" s="3">
        <v>24056.774628469058</v>
      </c>
      <c r="AP2647" s="3">
        <v>29700</v>
      </c>
      <c r="AQ2647" s="3">
        <v>2970</v>
      </c>
      <c r="AR2647" s="3">
        <f t="shared" si="491"/>
        <v>297294.52091315965</v>
      </c>
      <c r="AS2647" s="24">
        <f t="shared" si="492"/>
        <v>270267.74628469057</v>
      </c>
      <c r="AT2647" t="s">
        <v>141</v>
      </c>
      <c r="AU2647" t="s">
        <v>141</v>
      </c>
      <c r="AV2647" t="s">
        <v>142</v>
      </c>
      <c r="AW2647">
        <v>1210</v>
      </c>
      <c r="BE2647">
        <v>1</v>
      </c>
    </row>
    <row r="2648" spans="2:57" x14ac:dyDescent="0.2">
      <c r="C2648" t="s">
        <v>4803</v>
      </c>
      <c r="E2648" t="s">
        <v>3192</v>
      </c>
      <c r="F2648" t="s">
        <v>3193</v>
      </c>
      <c r="G2648" t="s">
        <v>3194</v>
      </c>
      <c r="J2648" t="s">
        <v>4778</v>
      </c>
      <c r="L2648" t="s">
        <v>4667</v>
      </c>
      <c r="M2648" t="s">
        <v>3984</v>
      </c>
      <c r="N2648" t="s">
        <v>4668</v>
      </c>
      <c r="O2648" t="s">
        <v>98</v>
      </c>
      <c r="P2648" t="s">
        <v>4804</v>
      </c>
      <c r="Q2648">
        <v>28</v>
      </c>
      <c r="S2648" s="3">
        <v>46344.583333333336</v>
      </c>
      <c r="W2648" s="3">
        <v>1114.0544871794871</v>
      </c>
      <c r="X2648" s="3">
        <v>643.67592592592587</v>
      </c>
      <c r="Y2648" s="22">
        <v>115.86166666666666</v>
      </c>
      <c r="Z2648" s="32">
        <v>75</v>
      </c>
      <c r="AB2648" s="3">
        <v>0</v>
      </c>
      <c r="AC2648" s="3">
        <v>4460.3751415326506</v>
      </c>
      <c r="AD2648" s="3">
        <f t="shared" si="488"/>
        <v>52753.550554638059</v>
      </c>
      <c r="AE2648" s="3">
        <v>4154.166666666667</v>
      </c>
      <c r="AG2648" s="3">
        <f t="shared" si="489"/>
        <v>56907.717221304723</v>
      </c>
      <c r="AJ2648" s="3">
        <v>4671.4236268028844</v>
      </c>
      <c r="AK2648" t="s">
        <v>166</v>
      </c>
      <c r="AL2648" t="s">
        <v>165</v>
      </c>
      <c r="AM2648">
        <v>0.05</v>
      </c>
      <c r="AN2648" s="3">
        <f t="shared" si="490"/>
        <v>61579.140848107607</v>
      </c>
      <c r="AO2648" s="3">
        <v>3078.9570424053804</v>
      </c>
      <c r="AP2648" s="3">
        <v>29700</v>
      </c>
      <c r="AQ2648" s="3">
        <v>1485</v>
      </c>
      <c r="AR2648" s="3">
        <f t="shared" si="491"/>
        <v>95843.097890512989</v>
      </c>
      <c r="AS2648" s="24">
        <f t="shared" si="492"/>
        <v>91279.140848107607</v>
      </c>
      <c r="AT2648" t="s">
        <v>225</v>
      </c>
      <c r="AU2648" t="s">
        <v>225</v>
      </c>
      <c r="AV2648" t="s">
        <v>156</v>
      </c>
      <c r="AW2648" t="s">
        <v>4825</v>
      </c>
      <c r="BE2648">
        <v>1</v>
      </c>
    </row>
    <row r="2649" spans="2:57" x14ac:dyDescent="0.2">
      <c r="C2649" t="s">
        <v>4803</v>
      </c>
      <c r="E2649" t="s">
        <v>3195</v>
      </c>
      <c r="F2649" t="s">
        <v>3196</v>
      </c>
      <c r="G2649" t="s">
        <v>3197</v>
      </c>
      <c r="J2649" t="s">
        <v>4778</v>
      </c>
      <c r="L2649" t="s">
        <v>4667</v>
      </c>
      <c r="M2649" t="s">
        <v>3984</v>
      </c>
      <c r="N2649" t="s">
        <v>4668</v>
      </c>
      <c r="O2649" t="s">
        <v>98</v>
      </c>
      <c r="P2649" t="s">
        <v>4804</v>
      </c>
      <c r="Q2649">
        <v>28</v>
      </c>
      <c r="S2649" s="3">
        <v>39162.25</v>
      </c>
      <c r="W2649" s="3">
        <v>1010.0961538461538</v>
      </c>
      <c r="X2649" s="3">
        <v>583.6111111111112</v>
      </c>
      <c r="Y2649" s="22">
        <v>105.05</v>
      </c>
      <c r="Z2649" s="32">
        <v>75</v>
      </c>
      <c r="AB2649" s="3">
        <v>0</v>
      </c>
      <c r="AC2649" s="3">
        <v>4460.3751415326506</v>
      </c>
      <c r="AD2649" s="3">
        <f t="shared" si="488"/>
        <v>45396.382406489916</v>
      </c>
      <c r="AE2649" s="3">
        <v>4154.166666666667</v>
      </c>
      <c r="AG2649" s="3">
        <f t="shared" si="489"/>
        <v>49550.549073156581</v>
      </c>
      <c r="AJ2649" s="3">
        <v>4671.4236268028844</v>
      </c>
      <c r="AK2649" t="s">
        <v>166</v>
      </c>
      <c r="AL2649" t="s">
        <v>165</v>
      </c>
      <c r="AM2649">
        <v>0.05</v>
      </c>
      <c r="AN2649" s="3">
        <f t="shared" si="490"/>
        <v>54221.972699959464</v>
      </c>
      <c r="AO2649" s="3">
        <v>2711.0986349979735</v>
      </c>
      <c r="AP2649" s="3">
        <v>29700</v>
      </c>
      <c r="AQ2649" s="3">
        <v>1485</v>
      </c>
      <c r="AR2649" s="3">
        <f t="shared" si="491"/>
        <v>88118.071334957436</v>
      </c>
      <c r="AS2649" s="24">
        <f t="shared" si="492"/>
        <v>83921.972699959471</v>
      </c>
      <c r="AT2649" t="s">
        <v>225</v>
      </c>
      <c r="AU2649" t="s">
        <v>225</v>
      </c>
      <c r="AV2649" t="s">
        <v>156</v>
      </c>
      <c r="AW2649" t="s">
        <v>4960</v>
      </c>
      <c r="BE2649">
        <v>1</v>
      </c>
    </row>
    <row r="2650" spans="2:57" x14ac:dyDescent="0.2">
      <c r="C2650" t="s">
        <v>4803</v>
      </c>
      <c r="E2650" t="s">
        <v>3198</v>
      </c>
      <c r="F2650" t="s">
        <v>3199</v>
      </c>
      <c r="G2650" t="s">
        <v>3200</v>
      </c>
      <c r="J2650" t="s">
        <v>4778</v>
      </c>
      <c r="L2650" t="s">
        <v>4667</v>
      </c>
      <c r="M2650" t="s">
        <v>3984</v>
      </c>
      <c r="N2650" t="s">
        <v>4668</v>
      </c>
      <c r="O2650" t="s">
        <v>98</v>
      </c>
      <c r="P2650" t="s">
        <v>4804</v>
      </c>
      <c r="Q2650">
        <v>28</v>
      </c>
      <c r="S2650" s="3">
        <v>46163.916666666664</v>
      </c>
      <c r="W2650" s="3">
        <v>1109.7115384615383</v>
      </c>
      <c r="X2650" s="3">
        <v>641.16666666666663</v>
      </c>
      <c r="Y2650" s="22">
        <v>115.41</v>
      </c>
      <c r="Z2650" s="32">
        <v>75</v>
      </c>
      <c r="AB2650" s="3">
        <v>0</v>
      </c>
      <c r="AC2650" s="3">
        <v>4460.3751415326506</v>
      </c>
      <c r="AD2650" s="3">
        <f t="shared" si="488"/>
        <v>52565.580013327519</v>
      </c>
      <c r="AE2650" s="3">
        <v>4154.166666666667</v>
      </c>
      <c r="AG2650" s="3">
        <f t="shared" si="489"/>
        <v>56719.746679994183</v>
      </c>
      <c r="AJ2650" s="3">
        <v>4671.4236268028844</v>
      </c>
      <c r="AK2650" t="s">
        <v>166</v>
      </c>
      <c r="AL2650" t="s">
        <v>165</v>
      </c>
      <c r="AM2650">
        <v>0.05</v>
      </c>
      <c r="AN2650" s="3">
        <f t="shared" si="490"/>
        <v>61391.170306797067</v>
      </c>
      <c r="AO2650" s="3">
        <v>3069.5585153398533</v>
      </c>
      <c r="AP2650" s="3">
        <v>29700</v>
      </c>
      <c r="AQ2650" s="3">
        <v>1485</v>
      </c>
      <c r="AR2650" s="3">
        <f t="shared" si="491"/>
        <v>95645.728822136924</v>
      </c>
      <c r="AS2650" s="24">
        <f t="shared" si="492"/>
        <v>91091.170306797067</v>
      </c>
      <c r="AT2650" t="s">
        <v>225</v>
      </c>
      <c r="AU2650" t="s">
        <v>225</v>
      </c>
      <c r="AV2650" t="s">
        <v>156</v>
      </c>
      <c r="AW2650" t="s">
        <v>4950</v>
      </c>
      <c r="BE2650">
        <v>1</v>
      </c>
    </row>
    <row r="2651" spans="2:57" x14ac:dyDescent="0.2">
      <c r="C2651" t="s">
        <v>4803</v>
      </c>
      <c r="E2651" t="s">
        <v>3201</v>
      </c>
      <c r="F2651" t="s">
        <v>3202</v>
      </c>
      <c r="G2651" t="s">
        <v>3203</v>
      </c>
      <c r="J2651" t="s">
        <v>4952</v>
      </c>
      <c r="L2651" t="s">
        <v>4667</v>
      </c>
      <c r="M2651" t="s">
        <v>3984</v>
      </c>
      <c r="N2651" t="s">
        <v>4668</v>
      </c>
      <c r="O2651" t="s">
        <v>98</v>
      </c>
      <c r="P2651" t="s">
        <v>4804</v>
      </c>
      <c r="Q2651">
        <v>28</v>
      </c>
      <c r="S2651" s="3">
        <v>31895.083333333332</v>
      </c>
      <c r="W2651" s="3">
        <v>1010.0961538461538</v>
      </c>
      <c r="X2651" s="3">
        <v>583.6111111111112</v>
      </c>
      <c r="Y2651" s="22">
        <v>105.05</v>
      </c>
      <c r="Z2651" s="32">
        <v>75</v>
      </c>
      <c r="AB2651" s="3">
        <v>0</v>
      </c>
      <c r="AC2651" s="3">
        <v>4460.3751415326506</v>
      </c>
      <c r="AD2651" s="3">
        <f t="shared" si="488"/>
        <v>38129.215739823245</v>
      </c>
      <c r="AE2651" s="3">
        <v>4154.166666666667</v>
      </c>
      <c r="AG2651" s="3">
        <f t="shared" si="489"/>
        <v>42283.382406489909</v>
      </c>
      <c r="AM2651">
        <v>0.05</v>
      </c>
      <c r="AN2651" s="3">
        <f t="shared" si="490"/>
        <v>42283.382406489909</v>
      </c>
      <c r="AO2651" s="3">
        <v>2114.1691203244955</v>
      </c>
      <c r="AP2651" s="3">
        <v>29700</v>
      </c>
      <c r="AQ2651" s="3">
        <v>1485</v>
      </c>
      <c r="AR2651" s="3">
        <f t="shared" si="491"/>
        <v>75582.551526814408</v>
      </c>
      <c r="AS2651" s="24">
        <f t="shared" si="492"/>
        <v>71983.382406489909</v>
      </c>
      <c r="AT2651" t="s">
        <v>4881</v>
      </c>
      <c r="AU2651" t="s">
        <v>1880</v>
      </c>
      <c r="AV2651" t="s">
        <v>1328</v>
      </c>
      <c r="AW2651">
        <v>1502348</v>
      </c>
      <c r="BE2651">
        <v>1</v>
      </c>
    </row>
    <row r="2652" spans="2:57" x14ac:dyDescent="0.2">
      <c r="C2652" t="s">
        <v>4803</v>
      </c>
      <c r="E2652" t="s">
        <v>3204</v>
      </c>
      <c r="F2652" t="s">
        <v>3205</v>
      </c>
      <c r="G2652" t="s">
        <v>3206</v>
      </c>
      <c r="J2652" t="s">
        <v>4778</v>
      </c>
      <c r="L2652" t="s">
        <v>4667</v>
      </c>
      <c r="M2652" t="s">
        <v>3984</v>
      </c>
      <c r="N2652" t="s">
        <v>4668</v>
      </c>
      <c r="O2652" t="s">
        <v>98</v>
      </c>
      <c r="P2652" t="s">
        <v>4804</v>
      </c>
      <c r="Q2652">
        <v>28</v>
      </c>
      <c r="S2652" s="3">
        <v>46455.416666666664</v>
      </c>
      <c r="W2652" s="3">
        <v>1116.71875</v>
      </c>
      <c r="X2652" s="3">
        <v>645.21527777777783</v>
      </c>
      <c r="Y2652" s="22">
        <v>116.13875</v>
      </c>
      <c r="Z2652" s="32">
        <v>75</v>
      </c>
      <c r="AB2652" s="3">
        <v>2048.9361921001982</v>
      </c>
      <c r="AC2652" s="3">
        <v>4460.3751415326506</v>
      </c>
      <c r="AD2652" s="3">
        <f t="shared" si="488"/>
        <v>54917.80077807729</v>
      </c>
      <c r="AE2652" s="3">
        <v>4154.166666666667</v>
      </c>
      <c r="AG2652" s="3">
        <f t="shared" si="489"/>
        <v>59071.967444743954</v>
      </c>
      <c r="AJ2652" s="3">
        <v>4671.4236268028844</v>
      </c>
      <c r="AK2652" t="s">
        <v>166</v>
      </c>
      <c r="AL2652" t="s">
        <v>165</v>
      </c>
      <c r="AM2652">
        <v>0.05</v>
      </c>
      <c r="AN2652" s="3">
        <f t="shared" si="490"/>
        <v>63743.391071546837</v>
      </c>
      <c r="AO2652" s="3">
        <v>3187.169553577342</v>
      </c>
      <c r="AP2652" s="3">
        <v>29700</v>
      </c>
      <c r="AQ2652" s="3">
        <v>1485</v>
      </c>
      <c r="AR2652" s="3">
        <f t="shared" si="491"/>
        <v>98115.560625124184</v>
      </c>
      <c r="AS2652" s="24">
        <f t="shared" si="492"/>
        <v>93443.391071546837</v>
      </c>
      <c r="AT2652" t="s">
        <v>225</v>
      </c>
      <c r="AU2652" t="s">
        <v>225</v>
      </c>
      <c r="AV2652" t="s">
        <v>156</v>
      </c>
      <c r="AW2652" t="s">
        <v>4919</v>
      </c>
      <c r="BE2652">
        <v>1</v>
      </c>
    </row>
    <row r="2653" spans="2:57" x14ac:dyDescent="0.2">
      <c r="C2653" t="s">
        <v>4803</v>
      </c>
      <c r="E2653" t="s">
        <v>3207</v>
      </c>
      <c r="F2653" t="s">
        <v>3208</v>
      </c>
      <c r="G2653" t="s">
        <v>3209</v>
      </c>
      <c r="J2653" t="s">
        <v>4778</v>
      </c>
      <c r="L2653" t="s">
        <v>4667</v>
      </c>
      <c r="M2653" t="s">
        <v>3984</v>
      </c>
      <c r="N2653" t="s">
        <v>4668</v>
      </c>
      <c r="O2653" t="s">
        <v>98</v>
      </c>
      <c r="P2653" t="s">
        <v>4804</v>
      </c>
      <c r="Q2653">
        <v>28</v>
      </c>
      <c r="S2653" s="3">
        <v>39022.5</v>
      </c>
      <c r="W2653" s="3">
        <v>1010.0961538461538</v>
      </c>
      <c r="X2653" s="3">
        <v>583.6111111111112</v>
      </c>
      <c r="Y2653" s="22">
        <v>105.05</v>
      </c>
      <c r="Z2653" s="32">
        <v>75</v>
      </c>
      <c r="AB2653" s="3">
        <v>0</v>
      </c>
      <c r="AC2653" s="3">
        <v>4460.3751415326506</v>
      </c>
      <c r="AD2653" s="3">
        <f t="shared" si="488"/>
        <v>45256.632406489916</v>
      </c>
      <c r="AE2653" s="3">
        <v>4154.166666666667</v>
      </c>
      <c r="AG2653" s="3">
        <f t="shared" si="489"/>
        <v>49410.799073156581</v>
      </c>
      <c r="AJ2653" s="3">
        <v>4671.4236268028844</v>
      </c>
      <c r="AK2653" t="s">
        <v>166</v>
      </c>
      <c r="AL2653" t="s">
        <v>165</v>
      </c>
      <c r="AM2653">
        <v>0.05</v>
      </c>
      <c r="AN2653" s="3">
        <f t="shared" si="490"/>
        <v>54082.222699959464</v>
      </c>
      <c r="AO2653" s="3">
        <v>2704.1111349979733</v>
      </c>
      <c r="AP2653" s="3">
        <v>29700</v>
      </c>
      <c r="AQ2653" s="3">
        <v>1485</v>
      </c>
      <c r="AR2653" s="3">
        <f t="shared" si="491"/>
        <v>87971.333834957448</v>
      </c>
      <c r="AS2653" s="24">
        <f t="shared" si="492"/>
        <v>83782.222699959471</v>
      </c>
      <c r="AT2653" t="s">
        <v>225</v>
      </c>
      <c r="AU2653" t="s">
        <v>225</v>
      </c>
      <c r="AV2653" t="s">
        <v>156</v>
      </c>
      <c r="AW2653" t="s">
        <v>4961</v>
      </c>
      <c r="BE2653">
        <v>1</v>
      </c>
    </row>
    <row r="2654" spans="2:57" x14ac:dyDescent="0.2">
      <c r="C2654" t="s">
        <v>4803</v>
      </c>
      <c r="E2654" t="s">
        <v>3210</v>
      </c>
      <c r="F2654" t="s">
        <v>3211</v>
      </c>
      <c r="G2654" t="s">
        <v>3212</v>
      </c>
      <c r="J2654" t="s">
        <v>4708</v>
      </c>
      <c r="L2654" t="s">
        <v>4703</v>
      </c>
      <c r="M2654" t="s">
        <v>293</v>
      </c>
      <c r="N2654" t="s">
        <v>4668</v>
      </c>
      <c r="O2654" t="s">
        <v>98</v>
      </c>
      <c r="P2654" t="s">
        <v>4804</v>
      </c>
      <c r="Q2654">
        <v>28</v>
      </c>
      <c r="S2654" s="3">
        <v>68921.666666666672</v>
      </c>
      <c r="W2654" s="3">
        <v>1536.5785256410256</v>
      </c>
      <c r="X2654" s="3">
        <v>887.80092592592587</v>
      </c>
      <c r="Y2654" s="22">
        <v>159.80416666666667</v>
      </c>
      <c r="Z2654" s="32">
        <v>75</v>
      </c>
      <c r="AB2654" s="3">
        <v>0</v>
      </c>
      <c r="AC2654" s="3">
        <v>4460.3751415326506</v>
      </c>
      <c r="AD2654" s="3">
        <f t="shared" ref="AD2654:AD2717" si="493">S2654+U2654+V2654+W2654+X2654+Y2654+Z2654+AA2654+AB2654+AC2654</f>
        <v>76041.225426432953</v>
      </c>
      <c r="AE2654" s="3">
        <v>5687.5</v>
      </c>
      <c r="AG2654" s="3">
        <f t="shared" si="489"/>
        <v>81728.725426432953</v>
      </c>
      <c r="AJ2654" s="3">
        <v>6263.2559860715419</v>
      </c>
      <c r="AK2654" t="s">
        <v>229</v>
      </c>
      <c r="AL2654" t="s">
        <v>230</v>
      </c>
      <c r="AM2654">
        <v>8.5000000000000006E-2</v>
      </c>
      <c r="AN2654" s="3">
        <f t="shared" si="490"/>
        <v>87991.981412504494</v>
      </c>
      <c r="AO2654" s="3">
        <v>7479.318420062883</v>
      </c>
      <c r="AP2654" s="3">
        <v>29700</v>
      </c>
      <c r="AQ2654" s="3">
        <v>2524.5</v>
      </c>
      <c r="AR2654" s="3">
        <f t="shared" si="491"/>
        <v>127695.79983256738</v>
      </c>
      <c r="AS2654" s="24">
        <f t="shared" si="492"/>
        <v>117691.98141250449</v>
      </c>
      <c r="AT2654" t="s">
        <v>134</v>
      </c>
      <c r="AU2654" t="s">
        <v>134</v>
      </c>
      <c r="AV2654" t="s">
        <v>135</v>
      </c>
      <c r="AW2654">
        <v>90271</v>
      </c>
      <c r="BE2654">
        <v>1</v>
      </c>
    </row>
    <row r="2655" spans="2:57" x14ac:dyDescent="0.2">
      <c r="C2655" t="s">
        <v>4803</v>
      </c>
      <c r="E2655" t="s">
        <v>4962</v>
      </c>
      <c r="F2655" t="s">
        <v>4963</v>
      </c>
      <c r="G2655" t="s">
        <v>4964</v>
      </c>
      <c r="J2655" t="s">
        <v>4778</v>
      </c>
      <c r="L2655" t="s">
        <v>4616</v>
      </c>
      <c r="M2655" t="s">
        <v>4464</v>
      </c>
      <c r="N2655" t="s">
        <v>4668</v>
      </c>
      <c r="O2655" t="s">
        <v>98</v>
      </c>
      <c r="P2655" t="s">
        <v>4814</v>
      </c>
      <c r="Q2655">
        <v>13</v>
      </c>
      <c r="S2655" s="3">
        <v>17952.380952380954</v>
      </c>
      <c r="W2655" s="3">
        <v>1010.0961538461538</v>
      </c>
      <c r="X2655" s="3">
        <v>583.6111111111112</v>
      </c>
      <c r="Y2655" s="22">
        <v>105.05</v>
      </c>
      <c r="Z2655" s="32">
        <v>75</v>
      </c>
      <c r="AB2655" s="3">
        <v>0</v>
      </c>
      <c r="AC2655" s="3">
        <v>4460.3751415326506</v>
      </c>
      <c r="AD2655" s="3">
        <f t="shared" si="493"/>
        <v>24186.513358870867</v>
      </c>
      <c r="AE2655" s="3">
        <v>12402.5</v>
      </c>
      <c r="AG2655" s="3">
        <f t="shared" ref="AG2655:AG2718" si="494">AD2655+AE2655+AF2655</f>
        <v>36589.01335887087</v>
      </c>
      <c r="AJ2655" s="3">
        <v>33281</v>
      </c>
      <c r="AK2655" t="s">
        <v>132</v>
      </c>
      <c r="AL2655" t="s">
        <v>133</v>
      </c>
      <c r="AM2655">
        <v>0.05</v>
      </c>
      <c r="AN2655" s="3">
        <f t="shared" ref="AN2655:AN2718" si="495">AG2655+AH2655+AI2655+AJ2655</f>
        <v>69870.01335887087</v>
      </c>
      <c r="AO2655" s="3">
        <v>3493.5006679435437</v>
      </c>
      <c r="AP2655" s="3">
        <v>29700</v>
      </c>
      <c r="AQ2655" s="3">
        <v>1485</v>
      </c>
      <c r="AR2655" s="3">
        <f t="shared" ref="AR2655:AR2718" si="496">AN2655+AO2655+AP2655+AQ2655</f>
        <v>104548.51402681442</v>
      </c>
      <c r="AS2655" s="24">
        <f t="shared" si="492"/>
        <v>99570.01335887087</v>
      </c>
      <c r="AT2655" t="s">
        <v>4725</v>
      </c>
      <c r="AU2655" t="s">
        <v>174</v>
      </c>
      <c r="AV2655" t="s">
        <v>174</v>
      </c>
      <c r="AW2655" t="s">
        <v>4725</v>
      </c>
      <c r="BE2655">
        <v>1</v>
      </c>
    </row>
    <row r="2656" spans="2:57" x14ac:dyDescent="0.2">
      <c r="C2656" t="s">
        <v>4803</v>
      </c>
      <c r="E2656" t="s">
        <v>3213</v>
      </c>
      <c r="F2656" t="s">
        <v>3214</v>
      </c>
      <c r="G2656" t="s">
        <v>3215</v>
      </c>
      <c r="J2656" t="s">
        <v>4678</v>
      </c>
      <c r="L2656" t="s">
        <v>4683</v>
      </c>
      <c r="M2656" t="s">
        <v>2923</v>
      </c>
      <c r="N2656" t="s">
        <v>4668</v>
      </c>
      <c r="O2656" t="s">
        <v>98</v>
      </c>
      <c r="P2656" t="s">
        <v>4804</v>
      </c>
      <c r="Q2656">
        <v>28</v>
      </c>
      <c r="S2656" s="3">
        <v>200000</v>
      </c>
      <c r="W2656" s="3">
        <v>4807.6923076923076</v>
      </c>
      <c r="X2656" s="3">
        <v>2777.7777777777783</v>
      </c>
      <c r="Y2656" s="22">
        <v>500</v>
      </c>
      <c r="Z2656" s="32">
        <v>75</v>
      </c>
      <c r="AB2656" s="3">
        <v>0</v>
      </c>
      <c r="AC2656" s="3">
        <v>4460.3751415326506</v>
      </c>
      <c r="AD2656" s="3">
        <f t="shared" si="493"/>
        <v>212620.84522700275</v>
      </c>
      <c r="AE2656" s="3">
        <v>0</v>
      </c>
      <c r="AG2656" s="3">
        <f t="shared" si="494"/>
        <v>212620.84522700275</v>
      </c>
      <c r="AM2656">
        <v>0</v>
      </c>
      <c r="AN2656" s="3">
        <f t="shared" si="495"/>
        <v>212620.84522700275</v>
      </c>
      <c r="AO2656" s="3">
        <v>0</v>
      </c>
      <c r="AP2656" s="3">
        <v>29700</v>
      </c>
      <c r="AQ2656" s="3">
        <v>0</v>
      </c>
      <c r="AR2656" s="3">
        <f t="shared" si="496"/>
        <v>242320.84522700275</v>
      </c>
      <c r="AS2656" s="24">
        <f t="shared" si="492"/>
        <v>242320.84522700275</v>
      </c>
      <c r="AT2656" t="s">
        <v>4725</v>
      </c>
      <c r="AU2656" t="s">
        <v>174</v>
      </c>
      <c r="AV2656" t="s">
        <v>174</v>
      </c>
      <c r="AW2656" t="s">
        <v>4693</v>
      </c>
      <c r="BE2656">
        <v>1</v>
      </c>
    </row>
    <row r="2657" spans="3:66" x14ac:dyDescent="0.2">
      <c r="C2657" t="s">
        <v>4803</v>
      </c>
      <c r="E2657" t="s">
        <v>3216</v>
      </c>
      <c r="F2657" t="s">
        <v>3217</v>
      </c>
      <c r="G2657" t="s">
        <v>3218</v>
      </c>
      <c r="J2657" t="s">
        <v>4708</v>
      </c>
      <c r="L2657" t="s">
        <v>4703</v>
      </c>
      <c r="M2657" t="s">
        <v>293</v>
      </c>
      <c r="N2657" t="s">
        <v>4668</v>
      </c>
      <c r="O2657" t="s">
        <v>98</v>
      </c>
      <c r="P2657" t="s">
        <v>4804</v>
      </c>
      <c r="Q2657">
        <v>28</v>
      </c>
      <c r="S2657" s="3">
        <v>68750</v>
      </c>
      <c r="W2657" s="3">
        <v>1532.4519230769231</v>
      </c>
      <c r="X2657" s="3">
        <v>885.41666666666663</v>
      </c>
      <c r="Y2657" s="22">
        <v>159.375</v>
      </c>
      <c r="Z2657" s="32">
        <v>75</v>
      </c>
      <c r="AB2657" s="3">
        <v>0</v>
      </c>
      <c r="AC2657" s="3">
        <v>4460.3751415326506</v>
      </c>
      <c r="AD2657" s="3">
        <f t="shared" si="493"/>
        <v>75862.618731276249</v>
      </c>
      <c r="AE2657" s="3">
        <v>5687.5</v>
      </c>
      <c r="AG2657" s="3">
        <f t="shared" si="494"/>
        <v>81550.118731276249</v>
      </c>
      <c r="AJ2657" s="3">
        <v>6263.2559860715419</v>
      </c>
      <c r="AK2657" t="s">
        <v>229</v>
      </c>
      <c r="AL2657" t="s">
        <v>230</v>
      </c>
      <c r="AM2657">
        <v>8.5000000000000006E-2</v>
      </c>
      <c r="AN2657" s="3">
        <f t="shared" si="495"/>
        <v>87813.37471734779</v>
      </c>
      <c r="AO2657" s="3">
        <v>7464.1368509745625</v>
      </c>
      <c r="AP2657" s="3">
        <v>29700</v>
      </c>
      <c r="AQ2657" s="3">
        <v>2524.5</v>
      </c>
      <c r="AR2657" s="3">
        <f t="shared" si="496"/>
        <v>127502.01156832236</v>
      </c>
      <c r="AS2657" s="24">
        <f t="shared" si="492"/>
        <v>117513.37471734779</v>
      </c>
      <c r="AT2657" t="s">
        <v>134</v>
      </c>
      <c r="AU2657" t="s">
        <v>134</v>
      </c>
      <c r="AV2657" t="s">
        <v>135</v>
      </c>
      <c r="AW2657">
        <v>90349</v>
      </c>
      <c r="BE2657">
        <v>1</v>
      </c>
    </row>
    <row r="2658" spans="3:66" x14ac:dyDescent="0.2">
      <c r="C2658" t="s">
        <v>4803</v>
      </c>
      <c r="E2658" t="s">
        <v>3219</v>
      </c>
      <c r="F2658" t="s">
        <v>3220</v>
      </c>
      <c r="G2658" t="s">
        <v>3221</v>
      </c>
      <c r="J2658" t="s">
        <v>151</v>
      </c>
      <c r="L2658" t="s">
        <v>4691</v>
      </c>
      <c r="M2658" t="s">
        <v>4444</v>
      </c>
      <c r="N2658" t="s">
        <v>4668</v>
      </c>
      <c r="O2658" t="s">
        <v>98</v>
      </c>
      <c r="P2658" t="s">
        <v>4804</v>
      </c>
      <c r="Q2658">
        <v>28</v>
      </c>
      <c r="S2658" s="3">
        <v>238333.33333333331</v>
      </c>
      <c r="W2658" s="3">
        <v>5608.9743589743593</v>
      </c>
      <c r="X2658" s="3">
        <v>3240.7407407407413</v>
      </c>
      <c r="Y2658" s="22">
        <v>583.33333333333337</v>
      </c>
      <c r="Z2658" s="32">
        <v>75</v>
      </c>
      <c r="AB2658" s="3">
        <v>0</v>
      </c>
      <c r="AC2658" s="3">
        <v>4460.3751415326506</v>
      </c>
      <c r="AD2658" s="3">
        <f t="shared" si="493"/>
        <v>252301.75690791442</v>
      </c>
      <c r="AE2658" s="3">
        <v>7046.666666666667</v>
      </c>
      <c r="AG2658" s="3">
        <f t="shared" si="494"/>
        <v>259348.42357458107</v>
      </c>
      <c r="AM2658">
        <v>0.1</v>
      </c>
      <c r="AN2658" s="3">
        <f t="shared" si="495"/>
        <v>259348.42357458107</v>
      </c>
      <c r="AO2658" s="3">
        <v>25934.84235745811</v>
      </c>
      <c r="AP2658" s="3">
        <v>29700</v>
      </c>
      <c r="AQ2658" s="3">
        <v>2970</v>
      </c>
      <c r="AR2658" s="3">
        <f t="shared" si="496"/>
        <v>317953.26593203918</v>
      </c>
      <c r="AS2658" s="24">
        <f t="shared" si="492"/>
        <v>289048.42357458104</v>
      </c>
      <c r="AT2658" t="s">
        <v>134</v>
      </c>
      <c r="AU2658" t="s">
        <v>134</v>
      </c>
      <c r="AV2658" t="s">
        <v>135</v>
      </c>
      <c r="AW2658">
        <v>90328</v>
      </c>
      <c r="BE2658">
        <v>1</v>
      </c>
    </row>
    <row r="2659" spans="3:66" x14ac:dyDescent="0.2">
      <c r="C2659" t="s">
        <v>4803</v>
      </c>
      <c r="E2659" t="s">
        <v>3222</v>
      </c>
      <c r="F2659" t="s">
        <v>3223</v>
      </c>
      <c r="G2659" t="s">
        <v>3224</v>
      </c>
      <c r="J2659" t="s">
        <v>4778</v>
      </c>
      <c r="L2659" t="s">
        <v>4616</v>
      </c>
      <c r="M2659" t="s">
        <v>4464</v>
      </c>
      <c r="N2659" t="s">
        <v>4668</v>
      </c>
      <c r="O2659" t="s">
        <v>98</v>
      </c>
      <c r="P2659" t="s">
        <v>4804</v>
      </c>
      <c r="Q2659">
        <v>28</v>
      </c>
      <c r="S2659" s="3">
        <v>35968.583333333336</v>
      </c>
      <c r="W2659" s="3">
        <v>1010.0961538461538</v>
      </c>
      <c r="X2659" s="3">
        <v>583.6111111111112</v>
      </c>
      <c r="Y2659" s="22">
        <v>105.05</v>
      </c>
      <c r="Z2659" s="32">
        <v>75</v>
      </c>
      <c r="AB2659" s="3">
        <v>0</v>
      </c>
      <c r="AC2659" s="3">
        <v>4460.3751415326506</v>
      </c>
      <c r="AD2659" s="3">
        <f t="shared" si="493"/>
        <v>42202.715739823252</v>
      </c>
      <c r="AE2659" s="3">
        <v>12402.5</v>
      </c>
      <c r="AG2659" s="3">
        <f t="shared" si="494"/>
        <v>54605.215739823252</v>
      </c>
      <c r="AJ2659" s="3">
        <v>33281</v>
      </c>
      <c r="AK2659" t="s">
        <v>132</v>
      </c>
      <c r="AL2659" t="s">
        <v>133</v>
      </c>
      <c r="AM2659">
        <v>0.05</v>
      </c>
      <c r="AN2659" s="3">
        <f t="shared" si="495"/>
        <v>87886.215739823252</v>
      </c>
      <c r="AO2659" s="3">
        <v>4394.3107869911628</v>
      </c>
      <c r="AP2659" s="3">
        <v>29700</v>
      </c>
      <c r="AQ2659" s="3">
        <v>1485</v>
      </c>
      <c r="AR2659" s="3">
        <f t="shared" si="496"/>
        <v>123465.52652681441</v>
      </c>
      <c r="AS2659" s="24">
        <f t="shared" si="492"/>
        <v>117586.21573982325</v>
      </c>
      <c r="AT2659" t="s">
        <v>4725</v>
      </c>
      <c r="AU2659" t="s">
        <v>174</v>
      </c>
      <c r="AV2659" t="s">
        <v>174</v>
      </c>
      <c r="AW2659" t="s">
        <v>4725</v>
      </c>
      <c r="BE2659">
        <v>1</v>
      </c>
    </row>
    <row r="2660" spans="3:66" x14ac:dyDescent="0.2">
      <c r="C2660" t="s">
        <v>4803</v>
      </c>
      <c r="E2660" t="s">
        <v>3225</v>
      </c>
      <c r="F2660" t="s">
        <v>3226</v>
      </c>
      <c r="G2660" t="s">
        <v>3227</v>
      </c>
      <c r="J2660" t="s">
        <v>4778</v>
      </c>
      <c r="L2660" t="s">
        <v>4616</v>
      </c>
      <c r="M2660" t="s">
        <v>4464</v>
      </c>
      <c r="N2660" t="s">
        <v>4668</v>
      </c>
      <c r="O2660" t="s">
        <v>98</v>
      </c>
      <c r="P2660" t="s">
        <v>4804</v>
      </c>
      <c r="Q2660">
        <v>28</v>
      </c>
      <c r="S2660" s="3">
        <v>42819.833333333336</v>
      </c>
      <c r="W2660" s="3">
        <v>1029.3229166666667</v>
      </c>
      <c r="X2660" s="3">
        <v>594.71990740740739</v>
      </c>
      <c r="Y2660" s="22">
        <v>107.04958333333335</v>
      </c>
      <c r="Z2660" s="32">
        <v>75</v>
      </c>
      <c r="AB2660" s="3">
        <v>0</v>
      </c>
      <c r="AC2660" s="3">
        <v>4460.3751415326506</v>
      </c>
      <c r="AD2660" s="3">
        <f t="shared" si="493"/>
        <v>49086.30088227339</v>
      </c>
      <c r="AE2660" s="3">
        <v>12402.5</v>
      </c>
      <c r="AG2660" s="3">
        <f t="shared" si="494"/>
        <v>61488.80088227339</v>
      </c>
      <c r="AJ2660" s="3">
        <v>33281</v>
      </c>
      <c r="AK2660" t="s">
        <v>132</v>
      </c>
      <c r="AL2660" t="s">
        <v>133</v>
      </c>
      <c r="AM2660">
        <v>0.05</v>
      </c>
      <c r="AN2660" s="3">
        <f t="shared" si="495"/>
        <v>94769.800882273383</v>
      </c>
      <c r="AO2660" s="3">
        <v>4738.4900441136697</v>
      </c>
      <c r="AP2660" s="3">
        <v>29700</v>
      </c>
      <c r="AQ2660" s="3">
        <v>1485</v>
      </c>
      <c r="AR2660" s="3">
        <f t="shared" si="496"/>
        <v>130693.29092638705</v>
      </c>
      <c r="AS2660" s="24">
        <f t="shared" si="492"/>
        <v>124469.80088227338</v>
      </c>
      <c r="AT2660" t="s">
        <v>4725</v>
      </c>
      <c r="AU2660" t="s">
        <v>174</v>
      </c>
      <c r="AV2660" t="s">
        <v>174</v>
      </c>
      <c r="AW2660" t="s">
        <v>4693</v>
      </c>
      <c r="BE2660">
        <v>1</v>
      </c>
    </row>
    <row r="2661" spans="3:66" x14ac:dyDescent="0.2">
      <c r="C2661" t="s">
        <v>4803</v>
      </c>
      <c r="E2661" t="s">
        <v>3228</v>
      </c>
      <c r="F2661" t="s">
        <v>3229</v>
      </c>
      <c r="G2661" t="s">
        <v>3230</v>
      </c>
      <c r="J2661" t="s">
        <v>4708</v>
      </c>
      <c r="L2661" t="s">
        <v>4791</v>
      </c>
      <c r="M2661" t="s">
        <v>4579</v>
      </c>
      <c r="N2661" t="s">
        <v>4668</v>
      </c>
      <c r="O2661" t="s">
        <v>98</v>
      </c>
      <c r="P2661" t="s">
        <v>4804</v>
      </c>
      <c r="Q2661">
        <v>28</v>
      </c>
      <c r="S2661" s="3">
        <v>63914.083333333336</v>
      </c>
      <c r="W2661" s="3">
        <v>1416.2059294871794</v>
      </c>
      <c r="X2661" s="3">
        <v>818.25231481481489</v>
      </c>
      <c r="Y2661" s="22">
        <v>147.28541666666666</v>
      </c>
      <c r="Z2661" s="32">
        <v>75</v>
      </c>
      <c r="AB2661" s="3">
        <v>0</v>
      </c>
      <c r="AC2661" s="3">
        <v>4460.3751415326506</v>
      </c>
      <c r="AD2661" s="3">
        <f t="shared" si="493"/>
        <v>70831.202135834654</v>
      </c>
      <c r="AE2661" s="3">
        <v>23570.833333333332</v>
      </c>
      <c r="AG2661" s="3">
        <f t="shared" si="494"/>
        <v>94402.035469167982</v>
      </c>
      <c r="AM2661">
        <v>8.5000000000000006E-2</v>
      </c>
      <c r="AN2661" s="3">
        <f t="shared" si="495"/>
        <v>94402.035469167982</v>
      </c>
      <c r="AO2661" s="3">
        <v>8024.1730148792794</v>
      </c>
      <c r="AP2661" s="3">
        <v>29700</v>
      </c>
      <c r="AQ2661" s="3">
        <v>2524.5</v>
      </c>
      <c r="AR2661" s="3">
        <f t="shared" si="496"/>
        <v>134650.70848404727</v>
      </c>
      <c r="AS2661" s="24">
        <f t="shared" si="492"/>
        <v>124102.03546916798</v>
      </c>
      <c r="AT2661" t="s">
        <v>134</v>
      </c>
      <c r="AU2661" t="s">
        <v>134</v>
      </c>
      <c r="AV2661" t="s">
        <v>135</v>
      </c>
      <c r="AW2661" t="s">
        <v>4965</v>
      </c>
      <c r="BE2661">
        <v>1</v>
      </c>
    </row>
    <row r="2662" spans="3:66" x14ac:dyDescent="0.2">
      <c r="C2662" t="s">
        <v>4803</v>
      </c>
      <c r="E2662" t="s">
        <v>3231</v>
      </c>
      <c r="F2662" t="s">
        <v>3232</v>
      </c>
      <c r="G2662" t="s">
        <v>3233</v>
      </c>
      <c r="J2662" t="s">
        <v>4697</v>
      </c>
      <c r="L2662" t="s">
        <v>4783</v>
      </c>
      <c r="M2662" t="s">
        <v>3525</v>
      </c>
      <c r="N2662" t="s">
        <v>4668</v>
      </c>
      <c r="O2662" t="s">
        <v>98</v>
      </c>
      <c r="P2662" t="s">
        <v>4804</v>
      </c>
      <c r="Q2662">
        <v>28</v>
      </c>
      <c r="S2662" s="3">
        <v>99166.666666666672</v>
      </c>
      <c r="U2662" s="3">
        <v>14875</v>
      </c>
      <c r="W2662" s="3">
        <v>2383.8141025641025</v>
      </c>
      <c r="X2662" s="3">
        <v>1377.3148148148148</v>
      </c>
      <c r="Y2662" s="22">
        <v>247.91666666666669</v>
      </c>
      <c r="Z2662" s="32">
        <v>75</v>
      </c>
      <c r="AB2662" s="3">
        <v>10158.625640432783</v>
      </c>
      <c r="AC2662" s="3">
        <v>4460.3751415326506</v>
      </c>
      <c r="AD2662" s="3">
        <f t="shared" si="493"/>
        <v>132744.71303267771</v>
      </c>
      <c r="AE2662" s="3">
        <v>13617.5</v>
      </c>
      <c r="AG2662" s="3">
        <f t="shared" si="494"/>
        <v>146362.21303267771</v>
      </c>
      <c r="AM2662">
        <v>8.5000000000000006E-2</v>
      </c>
      <c r="AN2662" s="3">
        <f t="shared" si="495"/>
        <v>146362.21303267771</v>
      </c>
      <c r="AO2662" s="3">
        <v>12440.788107777606</v>
      </c>
      <c r="AP2662" s="3">
        <v>29700</v>
      </c>
      <c r="AQ2662" s="3">
        <v>2524.5</v>
      </c>
      <c r="AR2662" s="3">
        <f t="shared" si="496"/>
        <v>191027.50114045531</v>
      </c>
      <c r="AS2662" s="24">
        <f t="shared" si="492"/>
        <v>176062.21303267771</v>
      </c>
      <c r="AT2662" t="s">
        <v>134</v>
      </c>
      <c r="AU2662" t="s">
        <v>134</v>
      </c>
      <c r="AV2662" t="s">
        <v>135</v>
      </c>
      <c r="AW2662">
        <v>37214</v>
      </c>
      <c r="BE2662">
        <v>1</v>
      </c>
    </row>
    <row r="2663" spans="3:66" x14ac:dyDescent="0.2">
      <c r="C2663" t="s">
        <v>4803</v>
      </c>
      <c r="E2663" t="s">
        <v>3234</v>
      </c>
      <c r="F2663" t="s">
        <v>3235</v>
      </c>
      <c r="G2663" t="s">
        <v>3236</v>
      </c>
      <c r="J2663" t="s">
        <v>4778</v>
      </c>
      <c r="L2663" t="s">
        <v>4667</v>
      </c>
      <c r="M2663" t="s">
        <v>3984</v>
      </c>
      <c r="N2663" t="s">
        <v>4668</v>
      </c>
      <c r="O2663" t="s">
        <v>98</v>
      </c>
      <c r="P2663" t="s">
        <v>4804</v>
      </c>
      <c r="Q2663">
        <v>28</v>
      </c>
      <c r="S2663" s="3">
        <v>46349.25</v>
      </c>
      <c r="W2663" s="3">
        <v>1114.1666666666667</v>
      </c>
      <c r="X2663" s="3">
        <v>643.74074074074076</v>
      </c>
      <c r="Y2663" s="22">
        <v>115.87333333333333</v>
      </c>
      <c r="Z2663" s="32">
        <v>75</v>
      </c>
      <c r="AB2663" s="3">
        <v>0</v>
      </c>
      <c r="AC2663" s="3">
        <v>4460.3751415326506</v>
      </c>
      <c r="AD2663" s="3">
        <f t="shared" si="493"/>
        <v>52758.405882273386</v>
      </c>
      <c r="AE2663" s="3">
        <v>4154.166666666667</v>
      </c>
      <c r="AG2663" s="3">
        <f t="shared" si="494"/>
        <v>56912.57254894005</v>
      </c>
      <c r="AJ2663" s="3">
        <v>4671.4236268028844</v>
      </c>
      <c r="AK2663" t="s">
        <v>166</v>
      </c>
      <c r="AL2663" t="s">
        <v>165</v>
      </c>
      <c r="AM2663">
        <v>0.05</v>
      </c>
      <c r="AN2663" s="3">
        <f t="shared" si="495"/>
        <v>61583.996175742934</v>
      </c>
      <c r="AO2663" s="3">
        <v>3079.199808787147</v>
      </c>
      <c r="AP2663" s="3">
        <v>29700</v>
      </c>
      <c r="AQ2663" s="3">
        <v>1485</v>
      </c>
      <c r="AR2663" s="3">
        <f t="shared" si="496"/>
        <v>95848.195984530088</v>
      </c>
      <c r="AS2663" s="24">
        <f t="shared" si="492"/>
        <v>91283.996175742941</v>
      </c>
      <c r="AT2663" t="s">
        <v>225</v>
      </c>
      <c r="AU2663" t="s">
        <v>225</v>
      </c>
      <c r="AV2663" t="s">
        <v>156</v>
      </c>
      <c r="AW2663" t="s">
        <v>4966</v>
      </c>
      <c r="BE2663">
        <v>1</v>
      </c>
    </row>
    <row r="2664" spans="3:66" x14ac:dyDescent="0.2">
      <c r="C2664" t="s">
        <v>4803</v>
      </c>
      <c r="E2664" t="s">
        <v>3237</v>
      </c>
      <c r="F2664" t="s">
        <v>3238</v>
      </c>
      <c r="G2664" t="s">
        <v>3239</v>
      </c>
      <c r="J2664" t="s">
        <v>4708</v>
      </c>
      <c r="L2664" t="s">
        <v>4703</v>
      </c>
      <c r="M2664" t="s">
        <v>293</v>
      </c>
      <c r="N2664" t="s">
        <v>4668</v>
      </c>
      <c r="O2664" t="s">
        <v>98</v>
      </c>
      <c r="P2664" t="s">
        <v>4804</v>
      </c>
      <c r="Q2664">
        <v>28</v>
      </c>
      <c r="S2664" s="3">
        <v>77916.666666666672</v>
      </c>
      <c r="W2664" s="3">
        <v>1752.8044871794873</v>
      </c>
      <c r="X2664" s="3">
        <v>1012.7314814814816</v>
      </c>
      <c r="Y2664" s="22">
        <v>182.29166666666669</v>
      </c>
      <c r="Z2664" s="32">
        <v>75</v>
      </c>
      <c r="AB2664" s="3">
        <v>7470.4213563973226</v>
      </c>
      <c r="AC2664" s="3">
        <v>4460.3751415326506</v>
      </c>
      <c r="AD2664" s="3">
        <f t="shared" si="493"/>
        <v>92870.290799924274</v>
      </c>
      <c r="AE2664" s="3">
        <v>5687.5</v>
      </c>
      <c r="AG2664" s="3">
        <f t="shared" si="494"/>
        <v>98557.790799924274</v>
      </c>
      <c r="AJ2664" s="3">
        <v>4292.2455565959208</v>
      </c>
      <c r="AK2664" t="s">
        <v>289</v>
      </c>
      <c r="AL2664" t="s">
        <v>290</v>
      </c>
      <c r="AM2664">
        <v>8.5000000000000006E-2</v>
      </c>
      <c r="AN2664" s="3">
        <f t="shared" si="495"/>
        <v>102850.0363565202</v>
      </c>
      <c r="AO2664" s="3">
        <v>8742.253090304217</v>
      </c>
      <c r="AP2664" s="3">
        <v>29700</v>
      </c>
      <c r="AQ2664" s="3">
        <v>2524.5</v>
      </c>
      <c r="AR2664" s="3">
        <f t="shared" si="496"/>
        <v>143816.7894468244</v>
      </c>
      <c r="AS2664" s="24">
        <f t="shared" si="492"/>
        <v>132550.0363565202</v>
      </c>
      <c r="AT2664" t="s">
        <v>134</v>
      </c>
      <c r="AU2664" t="s">
        <v>134</v>
      </c>
      <c r="AV2664" t="s">
        <v>135</v>
      </c>
      <c r="AW2664">
        <v>35802</v>
      </c>
      <c r="BE2664">
        <v>1</v>
      </c>
    </row>
    <row r="2665" spans="3:66" x14ac:dyDescent="0.2">
      <c r="C2665" t="s">
        <v>4803</v>
      </c>
      <c r="E2665" t="s">
        <v>3240</v>
      </c>
      <c r="F2665" t="s">
        <v>3241</v>
      </c>
      <c r="G2665" t="s">
        <v>3242</v>
      </c>
      <c r="J2665" t="s">
        <v>4678</v>
      </c>
      <c r="L2665" t="s">
        <v>4616</v>
      </c>
      <c r="M2665" t="s">
        <v>4464</v>
      </c>
      <c r="N2665" t="s">
        <v>4668</v>
      </c>
      <c r="O2665" t="s">
        <v>98</v>
      </c>
      <c r="P2665" t="s">
        <v>4804</v>
      </c>
      <c r="Q2665">
        <v>28</v>
      </c>
      <c r="S2665" s="3">
        <v>166666.66666666666</v>
      </c>
      <c r="W2665" s="3">
        <v>4006.4102564102559</v>
      </c>
      <c r="X2665" s="3">
        <v>2314.8148148148148</v>
      </c>
      <c r="Y2665" s="22">
        <v>416.66666666666663</v>
      </c>
      <c r="Z2665" s="32">
        <v>75</v>
      </c>
      <c r="AB2665" s="3">
        <v>16049.317192720853</v>
      </c>
      <c r="AC2665" s="3">
        <v>4460.3751415326506</v>
      </c>
      <c r="AD2665" s="3">
        <f t="shared" si="493"/>
        <v>193989.25073881188</v>
      </c>
      <c r="AE2665" s="3">
        <v>12402.5</v>
      </c>
      <c r="AG2665" s="3">
        <f t="shared" si="494"/>
        <v>206391.75073881188</v>
      </c>
      <c r="AJ2665" s="3">
        <v>33281</v>
      </c>
      <c r="AK2665" t="s">
        <v>132</v>
      </c>
      <c r="AL2665" t="s">
        <v>133</v>
      </c>
      <c r="AM2665">
        <v>0.05</v>
      </c>
      <c r="AN2665" s="3">
        <f t="shared" si="495"/>
        <v>239672.75073881188</v>
      </c>
      <c r="AO2665" s="3">
        <v>11983.637536940594</v>
      </c>
      <c r="AP2665" s="3">
        <v>29700</v>
      </c>
      <c r="AQ2665" s="3">
        <v>1485</v>
      </c>
      <c r="AR2665" s="3">
        <f t="shared" si="496"/>
        <v>282841.38827575248</v>
      </c>
      <c r="AS2665" s="24">
        <f t="shared" si="492"/>
        <v>269372.75073881191</v>
      </c>
      <c r="AT2665" t="s">
        <v>4725</v>
      </c>
      <c r="AU2665" t="s">
        <v>174</v>
      </c>
      <c r="AV2665" t="s">
        <v>174</v>
      </c>
      <c r="AW2665" t="s">
        <v>4693</v>
      </c>
      <c r="BE2665">
        <v>1</v>
      </c>
    </row>
    <row r="2666" spans="3:66" x14ac:dyDescent="0.2">
      <c r="C2666" t="s">
        <v>4803</v>
      </c>
      <c r="E2666" t="s">
        <v>3243</v>
      </c>
      <c r="F2666" t="s">
        <v>3244</v>
      </c>
      <c r="G2666" t="s">
        <v>3245</v>
      </c>
      <c r="J2666" t="s">
        <v>4778</v>
      </c>
      <c r="L2666" t="s">
        <v>4703</v>
      </c>
      <c r="M2666" t="s">
        <v>4849</v>
      </c>
      <c r="N2666" t="s">
        <v>4911</v>
      </c>
      <c r="O2666" t="s">
        <v>98</v>
      </c>
      <c r="P2666" t="s">
        <v>4804</v>
      </c>
      <c r="Q2666">
        <v>28</v>
      </c>
      <c r="S2666" s="3">
        <v>41666.666666666664</v>
      </c>
      <c r="W2666" s="3">
        <v>1010.0961538461538</v>
      </c>
      <c r="X2666" s="3">
        <v>583.6111111111112</v>
      </c>
      <c r="Y2666" s="22">
        <v>105.05</v>
      </c>
      <c r="Z2666" s="32">
        <v>75</v>
      </c>
      <c r="AB2666" s="3">
        <v>4267.9340881447133</v>
      </c>
      <c r="AC2666" s="3">
        <v>4460.3751415326506</v>
      </c>
      <c r="AD2666" s="3">
        <f t="shared" si="493"/>
        <v>52168.733161301294</v>
      </c>
      <c r="AE2666" s="3">
        <v>5687.5</v>
      </c>
      <c r="AG2666" s="3">
        <f t="shared" si="494"/>
        <v>57856.233161301294</v>
      </c>
      <c r="AI2666" s="3">
        <v>5310.8</v>
      </c>
      <c r="AJ2666" s="3">
        <v>6107.1873780099913</v>
      </c>
      <c r="AK2666" t="s">
        <v>266</v>
      </c>
      <c r="AL2666" t="s">
        <v>267</v>
      </c>
      <c r="AM2666">
        <v>8.5000000000000006E-2</v>
      </c>
      <c r="AN2666" s="3">
        <f t="shared" si="495"/>
        <v>69274.220539311282</v>
      </c>
      <c r="AO2666" s="3">
        <v>5888.3087458414593</v>
      </c>
      <c r="AP2666" s="3">
        <v>0</v>
      </c>
      <c r="AQ2666" s="3">
        <v>0</v>
      </c>
      <c r="AR2666" s="3">
        <f t="shared" si="496"/>
        <v>75162.529285152734</v>
      </c>
      <c r="AS2666" s="24">
        <f t="shared" si="492"/>
        <v>69274.220539311282</v>
      </c>
      <c r="AT2666" t="s">
        <v>632</v>
      </c>
      <c r="AU2666" t="s">
        <v>1837</v>
      </c>
      <c r="AV2666" t="s">
        <v>1838</v>
      </c>
      <c r="AW2666" t="s">
        <v>4850</v>
      </c>
      <c r="BE2666">
        <v>1</v>
      </c>
      <c r="BN2666" t="s">
        <v>5121</v>
      </c>
    </row>
    <row r="2667" spans="3:66" x14ac:dyDescent="0.2">
      <c r="C2667" t="s">
        <v>4803</v>
      </c>
      <c r="E2667" t="s">
        <v>3246</v>
      </c>
      <c r="F2667" t="s">
        <v>3247</v>
      </c>
      <c r="G2667" t="s">
        <v>3248</v>
      </c>
      <c r="J2667" t="s">
        <v>4778</v>
      </c>
      <c r="L2667" t="s">
        <v>4703</v>
      </c>
      <c r="M2667" t="s">
        <v>4849</v>
      </c>
      <c r="N2667" t="s">
        <v>4911</v>
      </c>
      <c r="O2667" t="s">
        <v>98</v>
      </c>
      <c r="P2667" t="s">
        <v>4804</v>
      </c>
      <c r="Q2667">
        <v>28</v>
      </c>
      <c r="S2667" s="3">
        <v>39583.333333333336</v>
      </c>
      <c r="W2667" s="3">
        <v>1010.0961538461538</v>
      </c>
      <c r="X2667" s="3">
        <v>583.6111111111112</v>
      </c>
      <c r="Y2667" s="22">
        <v>105.05</v>
      </c>
      <c r="Z2667" s="32">
        <v>75</v>
      </c>
      <c r="AB2667" s="3">
        <v>0</v>
      </c>
      <c r="AC2667" s="3">
        <v>4460.3751415326506</v>
      </c>
      <c r="AD2667" s="3">
        <f t="shared" si="493"/>
        <v>45817.465739823252</v>
      </c>
      <c r="AE2667" s="3">
        <v>5687.5</v>
      </c>
      <c r="AG2667" s="3">
        <f t="shared" si="494"/>
        <v>51504.965739823252</v>
      </c>
      <c r="AI2667" s="3">
        <v>5310.8</v>
      </c>
      <c r="AJ2667" s="3">
        <v>6107.1873780099913</v>
      </c>
      <c r="AK2667" t="s">
        <v>266</v>
      </c>
      <c r="AL2667" t="s">
        <v>267</v>
      </c>
      <c r="AM2667">
        <v>8.5000000000000006E-2</v>
      </c>
      <c r="AN2667" s="3">
        <f t="shared" si="495"/>
        <v>62922.953117833247</v>
      </c>
      <c r="AO2667" s="3">
        <v>5348.4510150158267</v>
      </c>
      <c r="AP2667" s="3">
        <v>0</v>
      </c>
      <c r="AQ2667" s="3">
        <v>0</v>
      </c>
      <c r="AR2667" s="3">
        <f t="shared" si="496"/>
        <v>68271.404132849071</v>
      </c>
      <c r="AS2667" s="24">
        <f t="shared" si="492"/>
        <v>62922.953117833247</v>
      </c>
      <c r="AT2667" t="s">
        <v>632</v>
      </c>
      <c r="AU2667" t="s">
        <v>1837</v>
      </c>
      <c r="AV2667" t="s">
        <v>1838</v>
      </c>
      <c r="AW2667" t="s">
        <v>4850</v>
      </c>
      <c r="BE2667">
        <v>1</v>
      </c>
      <c r="BN2667" t="s">
        <v>5121</v>
      </c>
    </row>
    <row r="2668" spans="3:66" x14ac:dyDescent="0.2">
      <c r="C2668" t="s">
        <v>4803</v>
      </c>
      <c r="E2668" t="s">
        <v>3249</v>
      </c>
      <c r="F2668" t="s">
        <v>3250</v>
      </c>
      <c r="G2668" t="s">
        <v>3251</v>
      </c>
      <c r="J2668" t="s">
        <v>4697</v>
      </c>
      <c r="L2668" t="s">
        <v>4691</v>
      </c>
      <c r="M2668" t="s">
        <v>4444</v>
      </c>
      <c r="N2668" t="s">
        <v>4668</v>
      </c>
      <c r="O2668" t="s">
        <v>98</v>
      </c>
      <c r="P2668" t="s">
        <v>4804</v>
      </c>
      <c r="Q2668">
        <v>28</v>
      </c>
      <c r="S2668" s="3">
        <v>125000.00000000001</v>
      </c>
      <c r="W2668" s="3">
        <v>3004.8076923076919</v>
      </c>
      <c r="X2668" s="3">
        <v>1736.1111111111111</v>
      </c>
      <c r="Y2668" s="22">
        <v>312.5</v>
      </c>
      <c r="Z2668" s="32">
        <v>75</v>
      </c>
      <c r="AB2668" s="3">
        <v>0</v>
      </c>
      <c r="AC2668" s="3">
        <v>4460.3751415326506</v>
      </c>
      <c r="AD2668" s="3">
        <f t="shared" si="493"/>
        <v>134588.79394495147</v>
      </c>
      <c r="AE2668" s="3">
        <v>7046.666666666667</v>
      </c>
      <c r="AG2668" s="3">
        <f t="shared" si="494"/>
        <v>141635.46061161812</v>
      </c>
      <c r="AJ2668" s="3">
        <v>7875.5933865769939</v>
      </c>
      <c r="AK2668" t="s">
        <v>433</v>
      </c>
      <c r="AL2668" t="s">
        <v>434</v>
      </c>
      <c r="AM2668">
        <v>0.1</v>
      </c>
      <c r="AN2668" s="3">
        <f t="shared" si="495"/>
        <v>149511.05399819513</v>
      </c>
      <c r="AO2668" s="3">
        <v>14951.105399819513</v>
      </c>
      <c r="AP2668" s="3">
        <v>29700</v>
      </c>
      <c r="AQ2668" s="3">
        <v>2970</v>
      </c>
      <c r="AR2668" s="3">
        <f t="shared" si="496"/>
        <v>197132.15939801466</v>
      </c>
      <c r="AS2668" s="24">
        <f t="shared" si="492"/>
        <v>179211.05399819513</v>
      </c>
      <c r="AT2668" t="s">
        <v>632</v>
      </c>
      <c r="AU2668" t="s">
        <v>632</v>
      </c>
      <c r="AV2668" t="s">
        <v>633</v>
      </c>
      <c r="AW2668" t="s">
        <v>4862</v>
      </c>
      <c r="BE2668">
        <v>1</v>
      </c>
    </row>
    <row r="2669" spans="3:66" x14ac:dyDescent="0.2">
      <c r="C2669" t="s">
        <v>4803</v>
      </c>
      <c r="E2669" t="s">
        <v>3252</v>
      </c>
      <c r="F2669" t="s">
        <v>1003</v>
      </c>
      <c r="G2669" t="s">
        <v>1002</v>
      </c>
      <c r="J2669" t="s">
        <v>4666</v>
      </c>
      <c r="L2669" t="s">
        <v>4691</v>
      </c>
      <c r="M2669" t="s">
        <v>4444</v>
      </c>
      <c r="N2669" t="s">
        <v>4668</v>
      </c>
      <c r="O2669" t="s">
        <v>167</v>
      </c>
      <c r="P2669" t="s">
        <v>4804</v>
      </c>
      <c r="Q2669">
        <v>28</v>
      </c>
      <c r="S2669" s="3">
        <v>416666.66666666669</v>
      </c>
      <c r="U2669" s="3">
        <v>62500</v>
      </c>
      <c r="W2669" s="3">
        <v>10016.025641025641</v>
      </c>
      <c r="X2669" s="3">
        <v>5787.0370370370374</v>
      </c>
      <c r="Y2669" s="22">
        <v>1041.6666666666667</v>
      </c>
      <c r="Z2669" s="32">
        <v>75</v>
      </c>
      <c r="AB2669" s="3">
        <v>40978.723842003965</v>
      </c>
      <c r="AC2669" s="3">
        <v>5460.3751415326506</v>
      </c>
      <c r="AD2669" s="3">
        <f t="shared" si="493"/>
        <v>542525.49499493255</v>
      </c>
      <c r="AE2669" s="3">
        <v>7046.666666666667</v>
      </c>
      <c r="AF2669" s="3">
        <v>29700</v>
      </c>
      <c r="AG2669" s="3">
        <f t="shared" si="494"/>
        <v>579272.16166159918</v>
      </c>
      <c r="AJ2669" s="3">
        <v>-579272.16166159918</v>
      </c>
      <c r="AM2669">
        <v>0.1</v>
      </c>
      <c r="AN2669" s="3">
        <f t="shared" si="495"/>
        <v>0</v>
      </c>
      <c r="AO2669" s="3">
        <v>0</v>
      </c>
      <c r="AQ2669" s="3">
        <v>0</v>
      </c>
      <c r="AR2669" s="3">
        <f t="shared" si="496"/>
        <v>0</v>
      </c>
      <c r="AS2669" s="24">
        <f t="shared" si="492"/>
        <v>0</v>
      </c>
      <c r="AT2669" t="s">
        <v>134</v>
      </c>
      <c r="AU2669" t="s">
        <v>4816</v>
      </c>
      <c r="AV2669" t="s">
        <v>174</v>
      </c>
      <c r="AW2669">
        <v>90326</v>
      </c>
      <c r="BE2669">
        <v>1</v>
      </c>
    </row>
    <row r="2670" spans="3:66" x14ac:dyDescent="0.2">
      <c r="C2670" t="s">
        <v>4803</v>
      </c>
      <c r="E2670" t="s">
        <v>3253</v>
      </c>
      <c r="F2670" t="s">
        <v>3254</v>
      </c>
      <c r="G2670" t="s">
        <v>3255</v>
      </c>
      <c r="J2670" t="s">
        <v>4678</v>
      </c>
      <c r="L2670" t="s">
        <v>4691</v>
      </c>
      <c r="M2670" t="s">
        <v>4444</v>
      </c>
      <c r="N2670" t="s">
        <v>4668</v>
      </c>
      <c r="O2670" t="s">
        <v>98</v>
      </c>
      <c r="P2670" t="s">
        <v>4804</v>
      </c>
      <c r="Q2670">
        <v>28</v>
      </c>
      <c r="S2670" s="3">
        <v>150000</v>
      </c>
      <c r="W2670" s="3">
        <v>3605.7692307692309</v>
      </c>
      <c r="X2670" s="3">
        <v>2083.3333333333335</v>
      </c>
      <c r="Y2670" s="22">
        <v>375</v>
      </c>
      <c r="Z2670" s="32">
        <v>75</v>
      </c>
      <c r="AB2670" s="3">
        <v>0</v>
      </c>
      <c r="AC2670" s="3">
        <v>4460.3751415326506</v>
      </c>
      <c r="AD2670" s="3">
        <f t="shared" si="493"/>
        <v>160599.47770563522</v>
      </c>
      <c r="AE2670" s="3">
        <v>7046.666666666667</v>
      </c>
      <c r="AG2670" s="3">
        <f t="shared" si="494"/>
        <v>167646.14437230187</v>
      </c>
      <c r="AM2670">
        <v>0.1</v>
      </c>
      <c r="AN2670" s="3">
        <f t="shared" si="495"/>
        <v>167646.14437230187</v>
      </c>
      <c r="AO2670" s="3">
        <v>16764.61443723019</v>
      </c>
      <c r="AP2670" s="3">
        <v>29700</v>
      </c>
      <c r="AQ2670" s="3">
        <v>2970</v>
      </c>
      <c r="AR2670" s="3">
        <f t="shared" si="496"/>
        <v>217080.75880953207</v>
      </c>
      <c r="AS2670" s="24">
        <f t="shared" si="492"/>
        <v>197346.14437230187</v>
      </c>
      <c r="AT2670" t="s">
        <v>134</v>
      </c>
      <c r="AU2670" t="s">
        <v>134</v>
      </c>
      <c r="AV2670" t="s">
        <v>135</v>
      </c>
      <c r="AW2670">
        <v>90375</v>
      </c>
      <c r="BE2670">
        <v>1</v>
      </c>
    </row>
    <row r="2671" spans="3:66" x14ac:dyDescent="0.2">
      <c r="C2671" t="s">
        <v>4803</v>
      </c>
      <c r="E2671" t="s">
        <v>3256</v>
      </c>
      <c r="F2671" t="s">
        <v>3257</v>
      </c>
      <c r="G2671" t="s">
        <v>3258</v>
      </c>
      <c r="J2671" t="s">
        <v>4708</v>
      </c>
      <c r="L2671" t="s">
        <v>4691</v>
      </c>
      <c r="M2671" t="s">
        <v>4444</v>
      </c>
      <c r="N2671" t="s">
        <v>4668</v>
      </c>
      <c r="O2671" t="s">
        <v>98</v>
      </c>
      <c r="P2671" t="s">
        <v>4804</v>
      </c>
      <c r="Q2671">
        <v>28</v>
      </c>
      <c r="S2671" s="3">
        <v>75000</v>
      </c>
      <c r="W2671" s="3">
        <v>1802.8846153846155</v>
      </c>
      <c r="X2671" s="3">
        <v>1041.6666666666667</v>
      </c>
      <c r="Y2671" s="22">
        <v>187.5</v>
      </c>
      <c r="Z2671" s="32">
        <v>75</v>
      </c>
      <c r="AB2671" s="3">
        <v>0</v>
      </c>
      <c r="AC2671" s="3">
        <v>4460.3751415326506</v>
      </c>
      <c r="AD2671" s="3">
        <f t="shared" si="493"/>
        <v>82567.426423583936</v>
      </c>
      <c r="AE2671" s="3">
        <v>7046.666666666667</v>
      </c>
      <c r="AG2671" s="3">
        <f t="shared" si="494"/>
        <v>89614.093090250608</v>
      </c>
      <c r="AJ2671" s="3">
        <v>7875.5933865769939</v>
      </c>
      <c r="AK2671" t="s">
        <v>433</v>
      </c>
      <c r="AL2671" t="s">
        <v>434</v>
      </c>
      <c r="AM2671">
        <v>0.1</v>
      </c>
      <c r="AN2671" s="3">
        <f t="shared" si="495"/>
        <v>97489.686476827599</v>
      </c>
      <c r="AO2671" s="3">
        <v>9748.968647682761</v>
      </c>
      <c r="AP2671" s="3">
        <v>29700</v>
      </c>
      <c r="AQ2671" s="3">
        <v>2970</v>
      </c>
      <c r="AR2671" s="3">
        <f t="shared" si="496"/>
        <v>139908.65512451035</v>
      </c>
      <c r="AS2671" s="24">
        <f t="shared" si="492"/>
        <v>127189.6864768276</v>
      </c>
      <c r="AT2671" t="s">
        <v>632</v>
      </c>
      <c r="AU2671" t="s">
        <v>632</v>
      </c>
      <c r="AV2671" t="s">
        <v>633</v>
      </c>
      <c r="AW2671" t="s">
        <v>4862</v>
      </c>
      <c r="BE2671">
        <v>1</v>
      </c>
    </row>
    <row r="2672" spans="3:66" x14ac:dyDescent="0.2">
      <c r="C2672" t="s">
        <v>4803</v>
      </c>
      <c r="E2672" t="s">
        <v>3259</v>
      </c>
      <c r="F2672" t="s">
        <v>3260</v>
      </c>
      <c r="G2672" t="s">
        <v>3261</v>
      </c>
      <c r="J2672" t="s">
        <v>4678</v>
      </c>
      <c r="L2672" t="s">
        <v>4691</v>
      </c>
      <c r="M2672" t="s">
        <v>4444</v>
      </c>
      <c r="N2672" t="s">
        <v>4668</v>
      </c>
      <c r="O2672" t="s">
        <v>98</v>
      </c>
      <c r="P2672" t="s">
        <v>4804</v>
      </c>
      <c r="Q2672">
        <v>28</v>
      </c>
      <c r="S2672" s="3">
        <v>154166.66666666666</v>
      </c>
      <c r="W2672" s="3">
        <v>3705.9294871794868</v>
      </c>
      <c r="X2672" s="3">
        <v>2141.2037037037035</v>
      </c>
      <c r="Y2672" s="22">
        <v>385.41666666666663</v>
      </c>
      <c r="Z2672" s="32">
        <v>75</v>
      </c>
      <c r="AB2672" s="3">
        <v>15793.200168708328</v>
      </c>
      <c r="AC2672" s="3">
        <v>4460.3751415326506</v>
      </c>
      <c r="AD2672" s="3">
        <f t="shared" si="493"/>
        <v>180727.79183445752</v>
      </c>
      <c r="AE2672" s="3">
        <v>7046.666666666667</v>
      </c>
      <c r="AG2672" s="3">
        <f t="shared" si="494"/>
        <v>187774.45850112417</v>
      </c>
      <c r="AJ2672" s="3">
        <v>7875.5933865769939</v>
      </c>
      <c r="AK2672" t="s">
        <v>433</v>
      </c>
      <c r="AL2672" t="s">
        <v>434</v>
      </c>
      <c r="AM2672">
        <v>0.1</v>
      </c>
      <c r="AN2672" s="3">
        <f t="shared" si="495"/>
        <v>195650.05188770118</v>
      </c>
      <c r="AO2672" s="3">
        <v>19565.005188770119</v>
      </c>
      <c r="AP2672" s="3">
        <v>29700</v>
      </c>
      <c r="AQ2672" s="3">
        <v>2970</v>
      </c>
      <c r="AR2672" s="3">
        <f t="shared" si="496"/>
        <v>247885.0570764713</v>
      </c>
      <c r="AS2672" s="24">
        <f t="shared" si="492"/>
        <v>225350.05188770118</v>
      </c>
      <c r="AT2672" t="s">
        <v>3093</v>
      </c>
      <c r="AU2672" t="s">
        <v>3093</v>
      </c>
      <c r="AV2672" t="s">
        <v>3094</v>
      </c>
      <c r="AW2672" t="s">
        <v>4736</v>
      </c>
      <c r="BE2672">
        <v>1</v>
      </c>
    </row>
    <row r="2673" spans="3:66" x14ac:dyDescent="0.2">
      <c r="C2673" t="s">
        <v>4803</v>
      </c>
      <c r="E2673" t="s">
        <v>3262</v>
      </c>
      <c r="F2673" t="s">
        <v>3263</v>
      </c>
      <c r="G2673" t="s">
        <v>3264</v>
      </c>
      <c r="J2673" t="s">
        <v>4708</v>
      </c>
      <c r="L2673" t="s">
        <v>4703</v>
      </c>
      <c r="M2673" t="s">
        <v>293</v>
      </c>
      <c r="N2673" t="s">
        <v>4668</v>
      </c>
      <c r="O2673" t="s">
        <v>98</v>
      </c>
      <c r="P2673" t="s">
        <v>4804</v>
      </c>
      <c r="Q2673">
        <v>28</v>
      </c>
      <c r="S2673" s="3">
        <v>80000</v>
      </c>
      <c r="W2673" s="3">
        <v>1802.8846153846155</v>
      </c>
      <c r="X2673" s="3">
        <v>1041.6666666666667</v>
      </c>
      <c r="Y2673" s="22">
        <v>187.5</v>
      </c>
      <c r="Z2673" s="32">
        <v>75</v>
      </c>
      <c r="AB2673" s="3">
        <v>7683.5107203757434</v>
      </c>
      <c r="AC2673" s="3">
        <v>4460.3751415326506</v>
      </c>
      <c r="AD2673" s="3">
        <f t="shared" si="493"/>
        <v>95250.937143959687</v>
      </c>
      <c r="AE2673" s="3">
        <v>5687.5</v>
      </c>
      <c r="AG2673" s="3">
        <f t="shared" si="494"/>
        <v>100938.43714395969</v>
      </c>
      <c r="AJ2673" s="3">
        <v>6263.2559860715419</v>
      </c>
      <c r="AK2673" t="s">
        <v>229</v>
      </c>
      <c r="AL2673" t="s">
        <v>230</v>
      </c>
      <c r="AM2673">
        <v>8.5000000000000006E-2</v>
      </c>
      <c r="AN2673" s="3">
        <f t="shared" si="495"/>
        <v>107201.69313003123</v>
      </c>
      <c r="AO2673" s="3">
        <v>9112.1439160526552</v>
      </c>
      <c r="AP2673" s="3">
        <v>29700</v>
      </c>
      <c r="AQ2673" s="3">
        <v>2524.5</v>
      </c>
      <c r="AR2673" s="3">
        <f t="shared" si="496"/>
        <v>148538.33704608388</v>
      </c>
      <c r="AS2673" s="24">
        <f t="shared" si="492"/>
        <v>136901.69313003123</v>
      </c>
      <c r="AT2673" t="s">
        <v>134</v>
      </c>
      <c r="AU2673" t="s">
        <v>134</v>
      </c>
      <c r="AV2673" t="s">
        <v>135</v>
      </c>
      <c r="AW2673">
        <v>35802</v>
      </c>
      <c r="BE2673">
        <v>1</v>
      </c>
    </row>
    <row r="2674" spans="3:66" x14ac:dyDescent="0.2">
      <c r="C2674" t="s">
        <v>4803</v>
      </c>
      <c r="E2674" t="s">
        <v>3265</v>
      </c>
      <c r="F2674" t="s">
        <v>3266</v>
      </c>
      <c r="G2674" t="s">
        <v>3267</v>
      </c>
      <c r="J2674" t="s">
        <v>4708</v>
      </c>
      <c r="L2674" t="s">
        <v>4703</v>
      </c>
      <c r="M2674" t="s">
        <v>293</v>
      </c>
      <c r="N2674" t="s">
        <v>4668</v>
      </c>
      <c r="O2674" t="s">
        <v>98</v>
      </c>
      <c r="P2674" t="s">
        <v>4804</v>
      </c>
      <c r="Q2674">
        <v>28</v>
      </c>
      <c r="S2674" s="3">
        <v>75833.333333333328</v>
      </c>
      <c r="W2674" s="3">
        <v>1702.7243589743591</v>
      </c>
      <c r="X2674" s="3">
        <v>983.79629629629619</v>
      </c>
      <c r="Y2674" s="22">
        <v>177.08333333333331</v>
      </c>
      <c r="Z2674" s="32">
        <v>75</v>
      </c>
      <c r="AB2674" s="3">
        <v>0</v>
      </c>
      <c r="AC2674" s="3">
        <v>4460.3751415326506</v>
      </c>
      <c r="AD2674" s="3">
        <f t="shared" si="493"/>
        <v>83232.312463469963</v>
      </c>
      <c r="AE2674" s="3">
        <v>5687.5</v>
      </c>
      <c r="AG2674" s="3">
        <f t="shared" si="494"/>
        <v>88919.812463469963</v>
      </c>
      <c r="AJ2674" s="3">
        <v>6263.2559860715419</v>
      </c>
      <c r="AK2674" t="s">
        <v>229</v>
      </c>
      <c r="AL2674" t="s">
        <v>230</v>
      </c>
      <c r="AM2674">
        <v>8.5000000000000006E-2</v>
      </c>
      <c r="AN2674" s="3">
        <f t="shared" si="495"/>
        <v>95183.068449541504</v>
      </c>
      <c r="AO2674" s="3">
        <v>8090.5608182110282</v>
      </c>
      <c r="AP2674" s="3">
        <v>29700</v>
      </c>
      <c r="AQ2674" s="3">
        <v>2524.5</v>
      </c>
      <c r="AR2674" s="3">
        <f t="shared" si="496"/>
        <v>135498.12926775252</v>
      </c>
      <c r="AS2674" s="24">
        <f t="shared" si="492"/>
        <v>124883.0684495415</v>
      </c>
      <c r="AT2674" t="s">
        <v>134</v>
      </c>
      <c r="AU2674" t="s">
        <v>134</v>
      </c>
      <c r="AV2674" t="s">
        <v>135</v>
      </c>
      <c r="AW2674">
        <v>35802</v>
      </c>
      <c r="BE2674">
        <v>1</v>
      </c>
    </row>
    <row r="2675" spans="3:66" x14ac:dyDescent="0.2">
      <c r="C2675" t="s">
        <v>4803</v>
      </c>
      <c r="E2675" t="s">
        <v>3268</v>
      </c>
      <c r="F2675" t="s">
        <v>3269</v>
      </c>
      <c r="G2675" t="s">
        <v>3270</v>
      </c>
      <c r="J2675" t="s">
        <v>4678</v>
      </c>
      <c r="L2675" t="s">
        <v>4703</v>
      </c>
      <c r="M2675" t="s">
        <v>293</v>
      </c>
      <c r="N2675" t="s">
        <v>4668</v>
      </c>
      <c r="O2675" t="s">
        <v>98</v>
      </c>
      <c r="P2675" t="s">
        <v>4804</v>
      </c>
      <c r="Q2675">
        <v>28</v>
      </c>
      <c r="S2675" s="3">
        <v>205000</v>
      </c>
      <c r="W2675" s="3">
        <v>4807.6923076923076</v>
      </c>
      <c r="X2675" s="3">
        <v>2777.7777777777783</v>
      </c>
      <c r="Y2675" s="22">
        <v>500</v>
      </c>
      <c r="Z2675" s="32">
        <v>75</v>
      </c>
      <c r="AB2675" s="3">
        <v>0</v>
      </c>
      <c r="AC2675" s="3">
        <v>4460.3751415326506</v>
      </c>
      <c r="AD2675" s="3">
        <f t="shared" si="493"/>
        <v>217620.84522700275</v>
      </c>
      <c r="AE2675" s="3">
        <v>5687.5</v>
      </c>
      <c r="AG2675" s="3">
        <f t="shared" si="494"/>
        <v>223308.34522700275</v>
      </c>
      <c r="AJ2675" s="3">
        <v>28163.84865133233</v>
      </c>
      <c r="AK2675" t="s">
        <v>529</v>
      </c>
      <c r="AL2675" t="s">
        <v>530</v>
      </c>
      <c r="AM2675">
        <v>8.5000000000000006E-2</v>
      </c>
      <c r="AN2675" s="3">
        <f t="shared" si="495"/>
        <v>251472.19387833506</v>
      </c>
      <c r="AO2675" s="3">
        <v>21375.136479658482</v>
      </c>
      <c r="AP2675" s="3">
        <v>29700</v>
      </c>
      <c r="AQ2675" s="3">
        <v>2524.5</v>
      </c>
      <c r="AR2675" s="3">
        <f t="shared" si="496"/>
        <v>305071.83035799355</v>
      </c>
      <c r="AS2675" s="24">
        <f t="shared" si="492"/>
        <v>281172.19387833506</v>
      </c>
      <c r="AT2675" t="s">
        <v>134</v>
      </c>
      <c r="AU2675" t="s">
        <v>134</v>
      </c>
      <c r="AV2675" t="s">
        <v>135</v>
      </c>
      <c r="AW2675">
        <v>90030</v>
      </c>
      <c r="BE2675">
        <v>1</v>
      </c>
    </row>
    <row r="2676" spans="3:66" x14ac:dyDescent="0.2">
      <c r="C2676" t="s">
        <v>4803</v>
      </c>
      <c r="E2676" t="s">
        <v>3271</v>
      </c>
      <c r="F2676" t="s">
        <v>3272</v>
      </c>
      <c r="G2676" t="s">
        <v>3273</v>
      </c>
      <c r="J2676" t="s">
        <v>4702</v>
      </c>
      <c r="L2676" t="s">
        <v>4691</v>
      </c>
      <c r="M2676" t="s">
        <v>4444</v>
      </c>
      <c r="N2676" t="s">
        <v>4668</v>
      </c>
      <c r="O2676" t="s">
        <v>98</v>
      </c>
      <c r="P2676" t="s">
        <v>4804</v>
      </c>
      <c r="Q2676">
        <v>28</v>
      </c>
      <c r="S2676" s="3">
        <v>107592.16666666667</v>
      </c>
      <c r="W2676" s="3">
        <v>2586.3501602564102</v>
      </c>
      <c r="X2676" s="3">
        <v>1494.3356481481483</v>
      </c>
      <c r="Y2676" s="22">
        <v>268.98041666666666</v>
      </c>
      <c r="Z2676" s="32">
        <v>75</v>
      </c>
      <c r="AB2676" s="3">
        <v>0</v>
      </c>
      <c r="AC2676" s="3">
        <v>4460.3751415326506</v>
      </c>
      <c r="AD2676" s="3">
        <f t="shared" si="493"/>
        <v>116477.20803327055</v>
      </c>
      <c r="AE2676" s="3">
        <v>7046.666666666667</v>
      </c>
      <c r="AG2676" s="3">
        <f t="shared" si="494"/>
        <v>123523.87469993722</v>
      </c>
      <c r="AJ2676" s="3">
        <v>18123.592035816033</v>
      </c>
      <c r="AK2676" t="s">
        <v>538</v>
      </c>
      <c r="AL2676" t="s">
        <v>539</v>
      </c>
      <c r="AM2676">
        <v>0.1</v>
      </c>
      <c r="AN2676" s="3">
        <f t="shared" si="495"/>
        <v>141647.46673575326</v>
      </c>
      <c r="AO2676" s="3">
        <v>14164.746673575326</v>
      </c>
      <c r="AP2676" s="3">
        <v>29700</v>
      </c>
      <c r="AQ2676" s="3">
        <v>2970</v>
      </c>
      <c r="AR2676" s="3">
        <f t="shared" si="496"/>
        <v>188482.2134093286</v>
      </c>
      <c r="AS2676" s="24">
        <f t="shared" si="492"/>
        <v>171347.46673575326</v>
      </c>
      <c r="AT2676" t="s">
        <v>4805</v>
      </c>
      <c r="AU2676" t="s">
        <v>101</v>
      </c>
      <c r="AV2676" t="s">
        <v>101</v>
      </c>
      <c r="AW2676">
        <v>2041090</v>
      </c>
      <c r="BE2676">
        <v>1</v>
      </c>
    </row>
    <row r="2677" spans="3:66" x14ac:dyDescent="0.2">
      <c r="C2677" t="s">
        <v>4803</v>
      </c>
      <c r="E2677" t="s">
        <v>3274</v>
      </c>
      <c r="F2677" t="s">
        <v>3275</v>
      </c>
      <c r="G2677" t="s">
        <v>3276</v>
      </c>
      <c r="J2677" t="s">
        <v>4678</v>
      </c>
      <c r="L2677" t="s">
        <v>4691</v>
      </c>
      <c r="M2677" t="s">
        <v>4444</v>
      </c>
      <c r="N2677" t="s">
        <v>4668</v>
      </c>
      <c r="O2677" t="s">
        <v>98</v>
      </c>
      <c r="P2677" t="s">
        <v>4804</v>
      </c>
      <c r="Q2677">
        <v>28</v>
      </c>
      <c r="S2677" s="3">
        <v>225000</v>
      </c>
      <c r="W2677" s="3">
        <v>5408.6538461538466</v>
      </c>
      <c r="X2677" s="3">
        <v>3125</v>
      </c>
      <c r="Y2677" s="22">
        <v>562.5</v>
      </c>
      <c r="Z2677" s="32">
        <v>75</v>
      </c>
      <c r="AB2677" s="3">
        <v>23050.53216112723</v>
      </c>
      <c r="AC2677" s="3">
        <v>4460.3751415326506</v>
      </c>
      <c r="AD2677" s="3">
        <f t="shared" si="493"/>
        <v>261682.06114881372</v>
      </c>
      <c r="AE2677" s="3">
        <v>7046.666666666667</v>
      </c>
      <c r="AG2677" s="3">
        <f t="shared" si="494"/>
        <v>268728.72781548038</v>
      </c>
      <c r="AM2677">
        <v>0.1</v>
      </c>
      <c r="AN2677" s="3">
        <f t="shared" si="495"/>
        <v>268728.72781548038</v>
      </c>
      <c r="AO2677" s="3">
        <v>26872.872781548038</v>
      </c>
      <c r="AP2677" s="3">
        <v>29700</v>
      </c>
      <c r="AQ2677" s="3">
        <v>2970</v>
      </c>
      <c r="AR2677" s="3">
        <f t="shared" si="496"/>
        <v>328271.60059702839</v>
      </c>
      <c r="AS2677" s="24">
        <f t="shared" si="492"/>
        <v>298428.72781548038</v>
      </c>
      <c r="AT2677" t="s">
        <v>632</v>
      </c>
      <c r="AU2677" t="s">
        <v>632</v>
      </c>
      <c r="AV2677" t="s">
        <v>633</v>
      </c>
      <c r="AW2677" t="s">
        <v>4862</v>
      </c>
      <c r="BE2677">
        <v>1</v>
      </c>
    </row>
    <row r="2678" spans="3:66" x14ac:dyDescent="0.2">
      <c r="C2678" t="s">
        <v>4803</v>
      </c>
      <c r="E2678" t="s">
        <v>3277</v>
      </c>
      <c r="F2678" t="s">
        <v>3278</v>
      </c>
      <c r="G2678" t="s">
        <v>3279</v>
      </c>
      <c r="J2678" t="s">
        <v>151</v>
      </c>
      <c r="L2678" t="s">
        <v>4691</v>
      </c>
      <c r="M2678" t="s">
        <v>4444</v>
      </c>
      <c r="N2678" t="s">
        <v>4668</v>
      </c>
      <c r="O2678" t="s">
        <v>98</v>
      </c>
      <c r="P2678" t="s">
        <v>4804</v>
      </c>
      <c r="Q2678">
        <v>28</v>
      </c>
      <c r="S2678" s="3">
        <v>291666.66666666669</v>
      </c>
      <c r="U2678" s="3">
        <v>43750</v>
      </c>
      <c r="W2678" s="3">
        <v>7011.2179487179492</v>
      </c>
      <c r="X2678" s="3">
        <v>4050.9259259259265</v>
      </c>
      <c r="Y2678" s="22">
        <v>729.16666666666674</v>
      </c>
      <c r="Z2678" s="32">
        <v>75</v>
      </c>
      <c r="AB2678" s="3">
        <v>0</v>
      </c>
      <c r="AC2678" s="3">
        <v>5460.3751415326506</v>
      </c>
      <c r="AD2678" s="3">
        <f t="shared" si="493"/>
        <v>352743.35234950983</v>
      </c>
      <c r="AE2678" s="3">
        <v>7046.666666666667</v>
      </c>
      <c r="AG2678" s="3">
        <f t="shared" si="494"/>
        <v>359790.01901617652</v>
      </c>
      <c r="AM2678">
        <v>0.1</v>
      </c>
      <c r="AN2678" s="3">
        <f t="shared" si="495"/>
        <v>359790.01901617652</v>
      </c>
      <c r="AO2678" s="3">
        <v>35979.001901617652</v>
      </c>
      <c r="AP2678" s="3">
        <v>29700</v>
      </c>
      <c r="AQ2678" s="3">
        <v>2970</v>
      </c>
      <c r="AR2678" s="3">
        <f t="shared" si="496"/>
        <v>428439.0209177942</v>
      </c>
      <c r="AS2678" s="24">
        <f t="shared" si="492"/>
        <v>389490.01901617652</v>
      </c>
      <c r="AT2678" t="s">
        <v>4725</v>
      </c>
      <c r="AU2678" t="s">
        <v>174</v>
      </c>
      <c r="AV2678" t="s">
        <v>174</v>
      </c>
      <c r="AW2678" t="s">
        <v>4693</v>
      </c>
      <c r="BE2678">
        <v>1</v>
      </c>
    </row>
    <row r="2679" spans="3:66" x14ac:dyDescent="0.2">
      <c r="C2679" t="s">
        <v>4803</v>
      </c>
      <c r="E2679" t="s">
        <v>3280</v>
      </c>
      <c r="F2679" t="s">
        <v>3281</v>
      </c>
      <c r="G2679" t="s">
        <v>3282</v>
      </c>
      <c r="J2679" t="s">
        <v>4702</v>
      </c>
      <c r="L2679" t="s">
        <v>4703</v>
      </c>
      <c r="M2679" t="s">
        <v>4849</v>
      </c>
      <c r="N2679" t="s">
        <v>4911</v>
      </c>
      <c r="O2679" t="s">
        <v>98</v>
      </c>
      <c r="P2679" t="s">
        <v>4804</v>
      </c>
      <c r="Q2679">
        <v>28</v>
      </c>
      <c r="S2679" s="3">
        <v>37500</v>
      </c>
      <c r="W2679" s="3">
        <v>1010.0961538461538</v>
      </c>
      <c r="X2679" s="3">
        <v>583.6111111111112</v>
      </c>
      <c r="Y2679" s="22">
        <v>105.05</v>
      </c>
      <c r="Z2679" s="32">
        <v>75</v>
      </c>
      <c r="AB2679" s="3">
        <v>0</v>
      </c>
      <c r="AC2679" s="3">
        <v>4460.3751415326506</v>
      </c>
      <c r="AD2679" s="3">
        <f t="shared" si="493"/>
        <v>43734.132406489916</v>
      </c>
      <c r="AE2679" s="3">
        <v>5687.5</v>
      </c>
      <c r="AG2679" s="3">
        <f t="shared" si="494"/>
        <v>49421.632406489916</v>
      </c>
      <c r="AI2679" s="3">
        <v>5310.8</v>
      </c>
      <c r="AJ2679" s="3">
        <v>6107.1873780099913</v>
      </c>
      <c r="AK2679" t="s">
        <v>266</v>
      </c>
      <c r="AL2679" t="s">
        <v>267</v>
      </c>
      <c r="AM2679">
        <v>8.5000000000000006E-2</v>
      </c>
      <c r="AN2679" s="3">
        <f t="shared" si="495"/>
        <v>60839.619784499911</v>
      </c>
      <c r="AO2679" s="3">
        <v>5171.3676816824927</v>
      </c>
      <c r="AP2679" s="3">
        <v>0</v>
      </c>
      <c r="AQ2679" s="3">
        <v>0</v>
      </c>
      <c r="AR2679" s="3">
        <f t="shared" si="496"/>
        <v>66010.9874661824</v>
      </c>
      <c r="AS2679" s="24">
        <f t="shared" si="492"/>
        <v>60839.619784499911</v>
      </c>
      <c r="AT2679" t="s">
        <v>632</v>
      </c>
      <c r="AU2679" t="s">
        <v>1837</v>
      </c>
      <c r="AV2679" t="s">
        <v>1838</v>
      </c>
      <c r="AW2679" t="s">
        <v>4850</v>
      </c>
      <c r="BE2679">
        <v>1</v>
      </c>
      <c r="BN2679" t="s">
        <v>5121</v>
      </c>
    </row>
    <row r="2680" spans="3:66" x14ac:dyDescent="0.2">
      <c r="C2680" t="s">
        <v>4803</v>
      </c>
      <c r="E2680" t="s">
        <v>3283</v>
      </c>
      <c r="F2680" t="s">
        <v>3284</v>
      </c>
      <c r="G2680" t="s">
        <v>3285</v>
      </c>
      <c r="J2680" t="s">
        <v>4678</v>
      </c>
      <c r="L2680" t="s">
        <v>4691</v>
      </c>
      <c r="M2680" t="s">
        <v>4444</v>
      </c>
      <c r="N2680" t="s">
        <v>4668</v>
      </c>
      <c r="O2680" t="s">
        <v>98</v>
      </c>
      <c r="P2680" t="s">
        <v>4804</v>
      </c>
      <c r="Q2680">
        <v>28</v>
      </c>
      <c r="S2680" s="3">
        <v>210000</v>
      </c>
      <c r="W2680" s="3">
        <v>5048.0769230769229</v>
      </c>
      <c r="X2680" s="3">
        <v>2916.6666666666665</v>
      </c>
      <c r="Y2680" s="22">
        <v>525</v>
      </c>
      <c r="Z2680" s="32">
        <v>75</v>
      </c>
      <c r="AB2680" s="3">
        <v>0</v>
      </c>
      <c r="AC2680" s="3">
        <v>4460.3751415326506</v>
      </c>
      <c r="AD2680" s="3">
        <f t="shared" si="493"/>
        <v>223025.11873127625</v>
      </c>
      <c r="AE2680" s="3">
        <v>7046.666666666667</v>
      </c>
      <c r="AG2680" s="3">
        <f t="shared" si="494"/>
        <v>230071.78539794291</v>
      </c>
      <c r="AM2680">
        <v>0.1</v>
      </c>
      <c r="AN2680" s="3">
        <f t="shared" si="495"/>
        <v>230071.78539794291</v>
      </c>
      <c r="AO2680" s="3">
        <v>23007.178539794291</v>
      </c>
      <c r="AP2680" s="3">
        <v>29700</v>
      </c>
      <c r="AQ2680" s="3">
        <v>2970</v>
      </c>
      <c r="AR2680" s="3">
        <f t="shared" si="496"/>
        <v>285748.96393773716</v>
      </c>
      <c r="AS2680" s="24">
        <f t="shared" si="492"/>
        <v>259771.78539794291</v>
      </c>
      <c r="AT2680" t="s">
        <v>4805</v>
      </c>
      <c r="AU2680" t="s">
        <v>1620</v>
      </c>
      <c r="AV2680" t="s">
        <v>1620</v>
      </c>
      <c r="AW2680">
        <v>2061149</v>
      </c>
      <c r="BE2680">
        <v>1</v>
      </c>
    </row>
    <row r="2681" spans="3:66" x14ac:dyDescent="0.2">
      <c r="C2681" t="s">
        <v>4803</v>
      </c>
      <c r="E2681" t="s">
        <v>3286</v>
      </c>
      <c r="F2681" t="s">
        <v>3287</v>
      </c>
      <c r="G2681" t="s">
        <v>3288</v>
      </c>
      <c r="J2681" t="s">
        <v>4697</v>
      </c>
      <c r="L2681" t="s">
        <v>4783</v>
      </c>
      <c r="M2681" t="s">
        <v>3525</v>
      </c>
      <c r="N2681" t="s">
        <v>4668</v>
      </c>
      <c r="O2681" t="s">
        <v>98</v>
      </c>
      <c r="P2681" t="s">
        <v>4804</v>
      </c>
      <c r="Q2681">
        <v>28</v>
      </c>
      <c r="S2681" s="3">
        <v>183333.33333333334</v>
      </c>
      <c r="U2681" s="3">
        <v>27500</v>
      </c>
      <c r="W2681" s="3">
        <v>4407.0512820512822</v>
      </c>
      <c r="X2681" s="3">
        <v>2546.2962962962965</v>
      </c>
      <c r="Y2681" s="22">
        <v>458.33333333333337</v>
      </c>
      <c r="Z2681" s="32">
        <v>75</v>
      </c>
      <c r="AB2681" s="3">
        <v>0</v>
      </c>
      <c r="AC2681" s="3">
        <v>4460.3751415326506</v>
      </c>
      <c r="AD2681" s="3">
        <f t="shared" si="493"/>
        <v>222780.38938654691</v>
      </c>
      <c r="AE2681" s="3">
        <v>13617.5</v>
      </c>
      <c r="AG2681" s="3">
        <f t="shared" si="494"/>
        <v>236397.88938654691</v>
      </c>
      <c r="AM2681">
        <v>8.5000000000000006E-2</v>
      </c>
      <c r="AN2681" s="3">
        <f t="shared" si="495"/>
        <v>236397.88938654691</v>
      </c>
      <c r="AO2681" s="3">
        <v>20093.820597856487</v>
      </c>
      <c r="AP2681" s="3">
        <v>29700</v>
      </c>
      <c r="AQ2681" s="3">
        <v>2524.5</v>
      </c>
      <c r="AR2681" s="3">
        <f t="shared" si="496"/>
        <v>288716.20998440339</v>
      </c>
      <c r="AS2681" s="24">
        <f t="shared" si="492"/>
        <v>266097.88938654691</v>
      </c>
      <c r="AT2681" t="s">
        <v>4805</v>
      </c>
      <c r="AU2681" t="s">
        <v>101</v>
      </c>
      <c r="AV2681" t="s">
        <v>101</v>
      </c>
      <c r="AW2681">
        <v>2046100</v>
      </c>
      <c r="BE2681">
        <v>1</v>
      </c>
    </row>
    <row r="2682" spans="3:66" x14ac:dyDescent="0.2">
      <c r="C2682" t="s">
        <v>4803</v>
      </c>
      <c r="E2682" t="s">
        <v>3289</v>
      </c>
      <c r="F2682" t="s">
        <v>3290</v>
      </c>
      <c r="G2682" t="s">
        <v>3291</v>
      </c>
      <c r="J2682" t="s">
        <v>151</v>
      </c>
      <c r="L2682" t="s">
        <v>4683</v>
      </c>
      <c r="M2682" t="s">
        <v>2923</v>
      </c>
      <c r="N2682" t="s">
        <v>4668</v>
      </c>
      <c r="O2682" t="s">
        <v>98</v>
      </c>
      <c r="P2682" t="s">
        <v>4804</v>
      </c>
      <c r="Q2682">
        <v>28</v>
      </c>
      <c r="S2682" s="3">
        <v>300000</v>
      </c>
      <c r="W2682" s="3">
        <v>7211.5384615384619</v>
      </c>
      <c r="X2682" s="3">
        <v>4166.666666666667</v>
      </c>
      <c r="Y2682" s="22">
        <v>750</v>
      </c>
      <c r="Z2682" s="32">
        <v>75</v>
      </c>
      <c r="AB2682" s="3">
        <v>0</v>
      </c>
      <c r="AC2682" s="3">
        <v>4460.3751415326506</v>
      </c>
      <c r="AD2682" s="3">
        <f t="shared" si="493"/>
        <v>316663.58026973775</v>
      </c>
      <c r="AE2682" s="3">
        <v>0</v>
      </c>
      <c r="AG2682" s="3">
        <f t="shared" si="494"/>
        <v>316663.58026973775</v>
      </c>
      <c r="AM2682">
        <v>0</v>
      </c>
      <c r="AN2682" s="3">
        <f t="shared" si="495"/>
        <v>316663.58026973775</v>
      </c>
      <c r="AO2682" s="3">
        <v>0</v>
      </c>
      <c r="AP2682" s="3">
        <v>29700</v>
      </c>
      <c r="AQ2682" s="3">
        <v>0</v>
      </c>
      <c r="AR2682" s="3">
        <f t="shared" si="496"/>
        <v>346363.58026973775</v>
      </c>
      <c r="AS2682" s="24">
        <f t="shared" si="492"/>
        <v>346363.58026973775</v>
      </c>
      <c r="AT2682" t="s">
        <v>4725</v>
      </c>
      <c r="AU2682" t="s">
        <v>174</v>
      </c>
      <c r="AV2682" t="s">
        <v>174</v>
      </c>
      <c r="AW2682" t="s">
        <v>4693</v>
      </c>
      <c r="BE2682">
        <v>1</v>
      </c>
    </row>
    <row r="2683" spans="3:66" x14ac:dyDescent="0.2">
      <c r="C2683" t="s">
        <v>4803</v>
      </c>
      <c r="E2683" t="s">
        <v>3292</v>
      </c>
      <c r="F2683" t="s">
        <v>3293</v>
      </c>
      <c r="G2683" t="s">
        <v>3294</v>
      </c>
      <c r="J2683" t="s">
        <v>4690</v>
      </c>
      <c r="L2683" t="s">
        <v>4783</v>
      </c>
      <c r="M2683" t="s">
        <v>3525</v>
      </c>
      <c r="N2683" t="s">
        <v>4668</v>
      </c>
      <c r="O2683" t="s">
        <v>98</v>
      </c>
      <c r="P2683" t="s">
        <v>4804</v>
      </c>
      <c r="Q2683">
        <v>28</v>
      </c>
      <c r="S2683" s="3">
        <v>335150</v>
      </c>
      <c r="U2683" s="3">
        <v>50272.5</v>
      </c>
      <c r="W2683" s="3">
        <v>8056.4903846153857</v>
      </c>
      <c r="X2683" s="3">
        <v>4654.8611111111113</v>
      </c>
      <c r="Y2683" s="22">
        <v>837.875</v>
      </c>
      <c r="Z2683" s="32">
        <v>75</v>
      </c>
      <c r="AB2683" s="3">
        <v>0</v>
      </c>
      <c r="AC2683" s="3">
        <v>5460.3751415326506</v>
      </c>
      <c r="AD2683" s="3">
        <f t="shared" si="493"/>
        <v>404507.10163725913</v>
      </c>
      <c r="AE2683" s="3">
        <v>13617.5</v>
      </c>
      <c r="AG2683" s="3">
        <f t="shared" si="494"/>
        <v>418124.60163725913</v>
      </c>
      <c r="AM2683">
        <v>8.5000000000000006E-2</v>
      </c>
      <c r="AN2683" s="3">
        <f t="shared" si="495"/>
        <v>418124.60163725913</v>
      </c>
      <c r="AO2683" s="3">
        <v>35540.591139167031</v>
      </c>
      <c r="AP2683" s="3">
        <v>29700</v>
      </c>
      <c r="AQ2683" s="3">
        <v>2524.5</v>
      </c>
      <c r="AR2683" s="3">
        <f t="shared" si="496"/>
        <v>485889.69277642615</v>
      </c>
      <c r="AS2683" s="24">
        <f t="shared" si="492"/>
        <v>447824.60163725913</v>
      </c>
      <c r="AT2683" t="s">
        <v>4805</v>
      </c>
      <c r="AU2683" t="s">
        <v>101</v>
      </c>
      <c r="AV2683" t="s">
        <v>101</v>
      </c>
      <c r="AW2683">
        <v>2046100</v>
      </c>
      <c r="BE2683">
        <v>1</v>
      </c>
    </row>
    <row r="2684" spans="3:66" x14ac:dyDescent="0.2">
      <c r="C2684" t="s">
        <v>4803</v>
      </c>
      <c r="E2684" t="s">
        <v>3295</v>
      </c>
      <c r="F2684" t="s">
        <v>3296</v>
      </c>
      <c r="G2684" t="s">
        <v>3297</v>
      </c>
      <c r="J2684" t="s">
        <v>4952</v>
      </c>
      <c r="L2684" t="s">
        <v>4667</v>
      </c>
      <c r="M2684" t="s">
        <v>3984</v>
      </c>
      <c r="N2684" t="s">
        <v>4668</v>
      </c>
      <c r="O2684" t="s">
        <v>98</v>
      </c>
      <c r="P2684" t="s">
        <v>4804</v>
      </c>
      <c r="Q2684">
        <v>28</v>
      </c>
      <c r="S2684" s="3">
        <v>29647.000000000004</v>
      </c>
      <c r="W2684" s="3">
        <v>1010.0961538461538</v>
      </c>
      <c r="X2684" s="3">
        <v>583.6111111111112</v>
      </c>
      <c r="Y2684" s="22">
        <v>105.05</v>
      </c>
      <c r="Z2684" s="32">
        <v>75</v>
      </c>
      <c r="AB2684" s="3">
        <v>0</v>
      </c>
      <c r="AC2684" s="3">
        <v>4460.3751415326506</v>
      </c>
      <c r="AD2684" s="3">
        <f t="shared" si="493"/>
        <v>35881.132406489916</v>
      </c>
      <c r="AE2684" s="3">
        <v>4154.166666666667</v>
      </c>
      <c r="AG2684" s="3">
        <f t="shared" si="494"/>
        <v>40035.299073156581</v>
      </c>
      <c r="AM2684">
        <v>0.05</v>
      </c>
      <c r="AN2684" s="3">
        <f t="shared" si="495"/>
        <v>40035.299073156581</v>
      </c>
      <c r="AO2684" s="3">
        <v>2001.7649536578292</v>
      </c>
      <c r="AP2684" s="3">
        <v>29700</v>
      </c>
      <c r="AQ2684" s="3">
        <v>1485</v>
      </c>
      <c r="AR2684" s="3">
        <f t="shared" si="496"/>
        <v>73222.06402681442</v>
      </c>
      <c r="AS2684" s="24">
        <f t="shared" si="492"/>
        <v>69735.299073156581</v>
      </c>
      <c r="AT2684" t="s">
        <v>3298</v>
      </c>
      <c r="AU2684" t="s">
        <v>3298</v>
      </c>
      <c r="AV2684" t="s">
        <v>3299</v>
      </c>
      <c r="AW2684">
        <v>7178485</v>
      </c>
      <c r="BE2684">
        <v>1</v>
      </c>
    </row>
    <row r="2685" spans="3:66" x14ac:dyDescent="0.2">
      <c r="C2685" t="s">
        <v>4803</v>
      </c>
      <c r="E2685" t="s">
        <v>3300</v>
      </c>
      <c r="F2685" t="s">
        <v>3301</v>
      </c>
      <c r="G2685" t="s">
        <v>3302</v>
      </c>
      <c r="J2685" t="s">
        <v>4708</v>
      </c>
      <c r="L2685" t="s">
        <v>4703</v>
      </c>
      <c r="M2685" t="s">
        <v>293</v>
      </c>
      <c r="N2685" t="s">
        <v>4668</v>
      </c>
      <c r="O2685" t="s">
        <v>98</v>
      </c>
      <c r="P2685" t="s">
        <v>4804</v>
      </c>
      <c r="Q2685">
        <v>28</v>
      </c>
      <c r="S2685" s="3">
        <v>69166.666666666672</v>
      </c>
      <c r="W2685" s="3">
        <v>1542.467948717949</v>
      </c>
      <c r="X2685" s="3">
        <v>891.2037037037037</v>
      </c>
      <c r="Y2685" s="22">
        <v>160.41666666666666</v>
      </c>
      <c r="Z2685" s="32">
        <v>75</v>
      </c>
      <c r="AB2685" s="3">
        <v>0</v>
      </c>
      <c r="AC2685" s="3">
        <v>4460.3751415326506</v>
      </c>
      <c r="AD2685" s="3">
        <f t="shared" si="493"/>
        <v>76296.130127287659</v>
      </c>
      <c r="AE2685" s="3">
        <v>5687.5</v>
      </c>
      <c r="AG2685" s="3">
        <f t="shared" si="494"/>
        <v>81983.630127287659</v>
      </c>
      <c r="AJ2685" s="3">
        <v>6263.2559860715419</v>
      </c>
      <c r="AK2685" t="s">
        <v>229</v>
      </c>
      <c r="AL2685" t="s">
        <v>230</v>
      </c>
      <c r="AM2685">
        <v>8.5000000000000006E-2</v>
      </c>
      <c r="AN2685" s="3">
        <f t="shared" si="495"/>
        <v>88246.8861133592</v>
      </c>
      <c r="AO2685" s="3">
        <v>7500.9853196355325</v>
      </c>
      <c r="AP2685" s="3">
        <v>29700</v>
      </c>
      <c r="AQ2685" s="3">
        <v>2524.5</v>
      </c>
      <c r="AR2685" s="3">
        <f t="shared" si="496"/>
        <v>127972.37143299473</v>
      </c>
      <c r="AS2685" s="24">
        <f t="shared" si="492"/>
        <v>117946.8861133592</v>
      </c>
      <c r="AT2685" t="s">
        <v>134</v>
      </c>
      <c r="AU2685" t="s">
        <v>134</v>
      </c>
      <c r="AV2685" t="s">
        <v>135</v>
      </c>
      <c r="AW2685">
        <v>35802</v>
      </c>
      <c r="BE2685">
        <v>1</v>
      </c>
    </row>
    <row r="2686" spans="3:66" x14ac:dyDescent="0.2">
      <c r="C2686" t="s">
        <v>4803</v>
      </c>
      <c r="E2686" t="s">
        <v>3303</v>
      </c>
      <c r="F2686" t="s">
        <v>3304</v>
      </c>
      <c r="G2686" t="s">
        <v>3305</v>
      </c>
      <c r="J2686" t="s">
        <v>151</v>
      </c>
      <c r="L2686" t="s">
        <v>4791</v>
      </c>
      <c r="M2686" t="s">
        <v>4579</v>
      </c>
      <c r="N2686" t="s">
        <v>4668</v>
      </c>
      <c r="O2686" t="s">
        <v>98</v>
      </c>
      <c r="P2686" t="s">
        <v>4804</v>
      </c>
      <c r="Q2686">
        <v>28</v>
      </c>
      <c r="S2686" s="3">
        <v>325000</v>
      </c>
      <c r="W2686" s="3">
        <v>7812.5</v>
      </c>
      <c r="X2686" s="3">
        <v>4513.8888888888896</v>
      </c>
      <c r="Y2686" s="22">
        <v>812.5</v>
      </c>
      <c r="Z2686" s="32">
        <v>75</v>
      </c>
      <c r="AB2686" s="3">
        <v>33295.213121628221</v>
      </c>
      <c r="AC2686" s="3">
        <v>4460.3751415326506</v>
      </c>
      <c r="AD2686" s="3">
        <f t="shared" si="493"/>
        <v>375969.47715204972</v>
      </c>
      <c r="AE2686" s="3">
        <v>23570.833333333332</v>
      </c>
      <c r="AG2686" s="3">
        <f t="shared" si="494"/>
        <v>399540.31048538303</v>
      </c>
      <c r="AM2686">
        <v>8.5000000000000006E-2</v>
      </c>
      <c r="AN2686" s="3">
        <f t="shared" si="495"/>
        <v>399540.31048538303</v>
      </c>
      <c r="AO2686" s="3">
        <v>33960.926391257562</v>
      </c>
      <c r="AP2686" s="3">
        <v>29700</v>
      </c>
      <c r="AQ2686" s="3">
        <v>2524.5</v>
      </c>
      <c r="AR2686" s="3">
        <f t="shared" si="496"/>
        <v>465725.73687664059</v>
      </c>
      <c r="AS2686" s="24">
        <f t="shared" si="492"/>
        <v>429240.31048538303</v>
      </c>
      <c r="AT2686" t="s">
        <v>4805</v>
      </c>
      <c r="AU2686" t="s">
        <v>101</v>
      </c>
      <c r="AV2686" t="s">
        <v>101</v>
      </c>
      <c r="AW2686">
        <v>2045210</v>
      </c>
      <c r="BE2686">
        <v>1</v>
      </c>
    </row>
    <row r="2687" spans="3:66" x14ac:dyDescent="0.2">
      <c r="C2687" t="s">
        <v>4803</v>
      </c>
      <c r="E2687" t="s">
        <v>3306</v>
      </c>
      <c r="F2687" t="s">
        <v>3307</v>
      </c>
      <c r="G2687" t="s">
        <v>3308</v>
      </c>
      <c r="J2687" t="s">
        <v>4708</v>
      </c>
      <c r="L2687" t="s">
        <v>4703</v>
      </c>
      <c r="M2687" t="s">
        <v>293</v>
      </c>
      <c r="N2687" t="s">
        <v>4668</v>
      </c>
      <c r="O2687" t="s">
        <v>98</v>
      </c>
      <c r="P2687" t="s">
        <v>4804</v>
      </c>
      <c r="Q2687">
        <v>28</v>
      </c>
      <c r="S2687" s="3">
        <v>75833.333333333328</v>
      </c>
      <c r="W2687" s="3">
        <v>1702.7243589743591</v>
      </c>
      <c r="X2687" s="3">
        <v>983.79629629629619</v>
      </c>
      <c r="Y2687" s="22">
        <v>177.08333333333331</v>
      </c>
      <c r="Z2687" s="32">
        <v>75</v>
      </c>
      <c r="AB2687" s="3">
        <v>0</v>
      </c>
      <c r="AC2687" s="3">
        <v>4460.3751415326506</v>
      </c>
      <c r="AD2687" s="3">
        <f t="shared" si="493"/>
        <v>83232.312463469963</v>
      </c>
      <c r="AE2687" s="3">
        <v>5687.5</v>
      </c>
      <c r="AG2687" s="3">
        <f t="shared" si="494"/>
        <v>88919.812463469963</v>
      </c>
      <c r="AJ2687" s="3">
        <v>8123.3279313761932</v>
      </c>
      <c r="AK2687" t="s">
        <v>523</v>
      </c>
      <c r="AL2687" t="s">
        <v>524</v>
      </c>
      <c r="AM2687">
        <v>8.5000000000000006E-2</v>
      </c>
      <c r="AN2687" s="3">
        <f t="shared" si="495"/>
        <v>97043.140394846152</v>
      </c>
      <c r="AO2687" s="3">
        <v>8248.6669335619226</v>
      </c>
      <c r="AP2687" s="3">
        <v>29700</v>
      </c>
      <c r="AQ2687" s="3">
        <v>2524.5</v>
      </c>
      <c r="AR2687" s="3">
        <f t="shared" si="496"/>
        <v>137516.30732840806</v>
      </c>
      <c r="AS2687" s="24">
        <f t="shared" si="492"/>
        <v>126743.14039484615</v>
      </c>
      <c r="AT2687" t="s">
        <v>134</v>
      </c>
      <c r="AU2687" t="s">
        <v>134</v>
      </c>
      <c r="AV2687" t="s">
        <v>135</v>
      </c>
      <c r="AW2687">
        <v>35802</v>
      </c>
      <c r="BE2687">
        <v>1</v>
      </c>
    </row>
    <row r="2688" spans="3:66" x14ac:dyDescent="0.2">
      <c r="C2688" t="s">
        <v>4803</v>
      </c>
      <c r="E2688" t="s">
        <v>3309</v>
      </c>
      <c r="F2688" t="s">
        <v>3310</v>
      </c>
      <c r="G2688" t="s">
        <v>3311</v>
      </c>
      <c r="J2688" t="s">
        <v>4708</v>
      </c>
      <c r="L2688" t="s">
        <v>4703</v>
      </c>
      <c r="M2688" t="s">
        <v>4849</v>
      </c>
      <c r="N2688" t="s">
        <v>4911</v>
      </c>
      <c r="O2688" t="s">
        <v>98</v>
      </c>
      <c r="P2688" t="s">
        <v>4804</v>
      </c>
      <c r="Q2688">
        <v>28</v>
      </c>
      <c r="S2688" s="3">
        <v>50250</v>
      </c>
      <c r="W2688" s="3">
        <v>1207.9326923076922</v>
      </c>
      <c r="X2688" s="3">
        <v>697.91666666666663</v>
      </c>
      <c r="Y2688" s="22">
        <v>125.625</v>
      </c>
      <c r="Z2688" s="32">
        <v>75</v>
      </c>
      <c r="AB2688" s="3">
        <v>0</v>
      </c>
      <c r="AC2688" s="3">
        <v>4460.3751415326506</v>
      </c>
      <c r="AD2688" s="3">
        <f t="shared" si="493"/>
        <v>56816.849500507007</v>
      </c>
      <c r="AE2688" s="3">
        <v>5687.5</v>
      </c>
      <c r="AG2688" s="3">
        <f t="shared" si="494"/>
        <v>62504.349500507007</v>
      </c>
      <c r="AI2688" s="3">
        <v>5310.8</v>
      </c>
      <c r="AJ2688" s="3">
        <v>6107.1873780099913</v>
      </c>
      <c r="AK2688" t="s">
        <v>266</v>
      </c>
      <c r="AL2688" t="s">
        <v>267</v>
      </c>
      <c r="AM2688">
        <v>8.5000000000000006E-2</v>
      </c>
      <c r="AN2688" s="3">
        <f t="shared" si="495"/>
        <v>73922.336878516988</v>
      </c>
      <c r="AO2688" s="3">
        <v>6283.3986346739457</v>
      </c>
      <c r="AP2688" s="3">
        <v>0</v>
      </c>
      <c r="AQ2688" s="3">
        <v>0</v>
      </c>
      <c r="AR2688" s="3">
        <f t="shared" si="496"/>
        <v>80205.735513190928</v>
      </c>
      <c r="AS2688" s="24">
        <f t="shared" si="492"/>
        <v>73922.336878516988</v>
      </c>
      <c r="AT2688" t="s">
        <v>632</v>
      </c>
      <c r="AU2688" t="s">
        <v>1837</v>
      </c>
      <c r="AV2688" t="s">
        <v>1838</v>
      </c>
      <c r="AW2688" t="s">
        <v>4850</v>
      </c>
      <c r="BE2688">
        <v>1</v>
      </c>
      <c r="BN2688" t="s">
        <v>5121</v>
      </c>
    </row>
    <row r="2689" spans="3:66" x14ac:dyDescent="0.2">
      <c r="C2689" t="s">
        <v>4803</v>
      </c>
      <c r="E2689" t="s">
        <v>3312</v>
      </c>
      <c r="F2689" t="s">
        <v>3313</v>
      </c>
      <c r="G2689" t="s">
        <v>3314</v>
      </c>
      <c r="J2689" t="s">
        <v>4708</v>
      </c>
      <c r="L2689" t="s">
        <v>4703</v>
      </c>
      <c r="M2689" t="s">
        <v>293</v>
      </c>
      <c r="N2689" t="s">
        <v>4911</v>
      </c>
      <c r="O2689" t="s">
        <v>98</v>
      </c>
      <c r="P2689" t="s">
        <v>4804</v>
      </c>
      <c r="Q2689">
        <v>28</v>
      </c>
      <c r="S2689" s="3">
        <v>53333.333333333336</v>
      </c>
      <c r="W2689" s="3">
        <v>1282.051282051282</v>
      </c>
      <c r="X2689" s="3">
        <v>740.74074074074076</v>
      </c>
      <c r="Y2689" s="22">
        <v>133.33333333333334</v>
      </c>
      <c r="Z2689" s="32">
        <v>75</v>
      </c>
      <c r="AB2689" s="3">
        <v>5464.5128243312292</v>
      </c>
      <c r="AC2689" s="3">
        <v>4460.3751415326506</v>
      </c>
      <c r="AD2689" s="3">
        <f t="shared" si="493"/>
        <v>65489.346655322566</v>
      </c>
      <c r="AE2689" s="3">
        <v>5687.5</v>
      </c>
      <c r="AG2689" s="3">
        <f t="shared" si="494"/>
        <v>71176.846655322559</v>
      </c>
      <c r="AJ2689" s="3">
        <v>4292.2455565959208</v>
      </c>
      <c r="AK2689" t="s">
        <v>289</v>
      </c>
      <c r="AL2689" t="s">
        <v>290</v>
      </c>
      <c r="AM2689">
        <v>8.5000000000000006E-2</v>
      </c>
      <c r="AN2689" s="3">
        <f t="shared" si="495"/>
        <v>75469.092211918483</v>
      </c>
      <c r="AO2689" s="3">
        <v>6414.8728380130715</v>
      </c>
      <c r="AP2689" s="3">
        <v>0</v>
      </c>
      <c r="AQ2689" s="3">
        <v>0</v>
      </c>
      <c r="AR2689" s="3">
        <f t="shared" si="496"/>
        <v>81883.965049931561</v>
      </c>
      <c r="AS2689" s="24">
        <f t="shared" si="492"/>
        <v>75469.092211918483</v>
      </c>
      <c r="AT2689" t="s">
        <v>632</v>
      </c>
      <c r="AU2689" t="s">
        <v>1837</v>
      </c>
      <c r="AV2689" t="s">
        <v>1838</v>
      </c>
      <c r="AW2689" t="s">
        <v>4949</v>
      </c>
      <c r="BE2689">
        <v>1</v>
      </c>
      <c r="BN2689" t="s">
        <v>5111</v>
      </c>
    </row>
    <row r="2690" spans="3:66" x14ac:dyDescent="0.2">
      <c r="C2690" t="s">
        <v>4803</v>
      </c>
      <c r="E2690" t="s">
        <v>3315</v>
      </c>
      <c r="F2690" t="s">
        <v>3316</v>
      </c>
      <c r="G2690" t="s">
        <v>3317</v>
      </c>
      <c r="J2690" t="s">
        <v>4697</v>
      </c>
      <c r="L2690" t="s">
        <v>4691</v>
      </c>
      <c r="M2690" t="s">
        <v>4444</v>
      </c>
      <c r="N2690" t="s">
        <v>4668</v>
      </c>
      <c r="O2690" t="s">
        <v>98</v>
      </c>
      <c r="P2690" t="s">
        <v>4804</v>
      </c>
      <c r="Q2690">
        <v>28</v>
      </c>
      <c r="S2690" s="3">
        <v>116666.66666666667</v>
      </c>
      <c r="W2690" s="3">
        <v>2804.4871794871797</v>
      </c>
      <c r="X2690" s="3">
        <v>1620.3703703703707</v>
      </c>
      <c r="Y2690" s="22">
        <v>291.66666666666669</v>
      </c>
      <c r="Z2690" s="32">
        <v>75</v>
      </c>
      <c r="AB2690" s="3">
        <v>0</v>
      </c>
      <c r="AC2690" s="3">
        <v>4460.3751415326506</v>
      </c>
      <c r="AD2690" s="3">
        <f t="shared" si="493"/>
        <v>125918.56602472354</v>
      </c>
      <c r="AE2690" s="3">
        <v>7046.666666666667</v>
      </c>
      <c r="AG2690" s="3">
        <f t="shared" si="494"/>
        <v>132965.23269139021</v>
      </c>
      <c r="AM2690">
        <v>0.1</v>
      </c>
      <c r="AN2690" s="3">
        <f t="shared" si="495"/>
        <v>132965.23269139021</v>
      </c>
      <c r="AO2690" s="3">
        <v>13296.523269139021</v>
      </c>
      <c r="AP2690" s="3">
        <v>29700</v>
      </c>
      <c r="AQ2690" s="3">
        <v>2970</v>
      </c>
      <c r="AR2690" s="3">
        <f t="shared" si="496"/>
        <v>178931.75596052923</v>
      </c>
      <c r="AS2690" s="24">
        <f t="shared" si="492"/>
        <v>162665.23269139021</v>
      </c>
      <c r="AT2690" t="s">
        <v>134</v>
      </c>
      <c r="AU2690" t="s">
        <v>134</v>
      </c>
      <c r="AV2690" t="s">
        <v>135</v>
      </c>
      <c r="AW2690">
        <v>90324</v>
      </c>
      <c r="BE2690">
        <v>1</v>
      </c>
    </row>
    <row r="2691" spans="3:66" x14ac:dyDescent="0.2">
      <c r="C2691" t="s">
        <v>4803</v>
      </c>
      <c r="E2691" t="s">
        <v>3318</v>
      </c>
      <c r="F2691" t="s">
        <v>3319</v>
      </c>
      <c r="G2691" t="s">
        <v>3320</v>
      </c>
      <c r="J2691" t="s">
        <v>4702</v>
      </c>
      <c r="L2691" t="s">
        <v>4691</v>
      </c>
      <c r="M2691" t="s">
        <v>4444</v>
      </c>
      <c r="N2691" t="s">
        <v>4668</v>
      </c>
      <c r="O2691" t="s">
        <v>98</v>
      </c>
      <c r="P2691" t="s">
        <v>4804</v>
      </c>
      <c r="Q2691">
        <v>28</v>
      </c>
      <c r="S2691" s="3">
        <v>68833.333333333328</v>
      </c>
      <c r="W2691" s="3">
        <v>1654.6474358974358</v>
      </c>
      <c r="X2691" s="3">
        <v>956.01851851851848</v>
      </c>
      <c r="Y2691" s="22">
        <v>172.08333333333331</v>
      </c>
      <c r="Z2691" s="32">
        <v>75</v>
      </c>
      <c r="AB2691" s="3">
        <v>0</v>
      </c>
      <c r="AC2691" s="3">
        <v>4460.3751415326506</v>
      </c>
      <c r="AD2691" s="3">
        <f t="shared" si="493"/>
        <v>76151.457762615275</v>
      </c>
      <c r="AE2691" s="3">
        <v>7046.666666666667</v>
      </c>
      <c r="AG2691" s="3">
        <f t="shared" si="494"/>
        <v>83198.124429281947</v>
      </c>
      <c r="AM2691">
        <v>0.1</v>
      </c>
      <c r="AN2691" s="3">
        <f t="shared" si="495"/>
        <v>83198.124429281947</v>
      </c>
      <c r="AO2691" s="3">
        <v>8319.8124429281943</v>
      </c>
      <c r="AP2691" s="3">
        <v>29700</v>
      </c>
      <c r="AQ2691" s="3">
        <v>2970</v>
      </c>
      <c r="AR2691" s="3">
        <f t="shared" si="496"/>
        <v>124187.93687221014</v>
      </c>
      <c r="AS2691" s="24">
        <f t="shared" si="492"/>
        <v>112898.12442928195</v>
      </c>
      <c r="AT2691" t="s">
        <v>4805</v>
      </c>
      <c r="AU2691" t="s">
        <v>101</v>
      </c>
      <c r="AV2691" t="s">
        <v>101</v>
      </c>
      <c r="AW2691">
        <v>2047400</v>
      </c>
      <c r="BE2691">
        <v>1</v>
      </c>
    </row>
    <row r="2692" spans="3:66" x14ac:dyDescent="0.2">
      <c r="C2692" t="s">
        <v>4803</v>
      </c>
      <c r="E2692" t="s">
        <v>3321</v>
      </c>
      <c r="F2692" t="s">
        <v>3322</v>
      </c>
      <c r="G2692" t="s">
        <v>3323</v>
      </c>
      <c r="J2692" t="s">
        <v>4778</v>
      </c>
      <c r="L2692" t="s">
        <v>4667</v>
      </c>
      <c r="M2692" t="s">
        <v>3984</v>
      </c>
      <c r="N2692" t="s">
        <v>4668</v>
      </c>
      <c r="O2692" t="s">
        <v>98</v>
      </c>
      <c r="P2692" t="s">
        <v>4804</v>
      </c>
      <c r="Q2692">
        <v>28</v>
      </c>
      <c r="S2692" s="3">
        <v>38743.083333333336</v>
      </c>
      <c r="W2692" s="3">
        <v>1010.0961538461538</v>
      </c>
      <c r="X2692" s="3">
        <v>583.6111111111112</v>
      </c>
      <c r="Y2692" s="22">
        <v>105.05</v>
      </c>
      <c r="Z2692" s="32">
        <v>75</v>
      </c>
      <c r="AB2692" s="3">
        <v>0</v>
      </c>
      <c r="AC2692" s="3">
        <v>4460.3751415326506</v>
      </c>
      <c r="AD2692" s="3">
        <f t="shared" si="493"/>
        <v>44977.215739823252</v>
      </c>
      <c r="AE2692" s="3">
        <v>4154.166666666667</v>
      </c>
      <c r="AG2692" s="3">
        <f t="shared" si="494"/>
        <v>49131.382406489916</v>
      </c>
      <c r="AM2692">
        <v>0.05</v>
      </c>
      <c r="AN2692" s="3">
        <f t="shared" si="495"/>
        <v>49131.382406489916</v>
      </c>
      <c r="AO2692" s="3">
        <v>2456.569120324496</v>
      </c>
      <c r="AP2692" s="3">
        <v>29700</v>
      </c>
      <c r="AQ2692" s="3">
        <v>1485</v>
      </c>
      <c r="AR2692" s="3">
        <f t="shared" si="496"/>
        <v>82772.951526814402</v>
      </c>
      <c r="AS2692" s="24">
        <f t="shared" si="492"/>
        <v>78831.382406489924</v>
      </c>
      <c r="AT2692" t="s">
        <v>1283</v>
      </c>
      <c r="AU2692" t="s">
        <v>1283</v>
      </c>
      <c r="AV2692" t="s">
        <v>1284</v>
      </c>
      <c r="AW2692">
        <v>375</v>
      </c>
      <c r="BE2692">
        <v>1</v>
      </c>
    </row>
    <row r="2693" spans="3:66" x14ac:dyDescent="0.2">
      <c r="C2693" t="s">
        <v>4803</v>
      </c>
      <c r="E2693" t="s">
        <v>3324</v>
      </c>
      <c r="F2693" t="s">
        <v>3325</v>
      </c>
      <c r="G2693" t="s">
        <v>3326</v>
      </c>
      <c r="J2693" t="s">
        <v>4952</v>
      </c>
      <c r="L2693" t="s">
        <v>4667</v>
      </c>
      <c r="M2693" t="s">
        <v>3984</v>
      </c>
      <c r="N2693" t="s">
        <v>4668</v>
      </c>
      <c r="O2693" t="s">
        <v>98</v>
      </c>
      <c r="P2693" t="s">
        <v>4804</v>
      </c>
      <c r="Q2693">
        <v>28</v>
      </c>
      <c r="S2693" s="3">
        <v>35293.916666666664</v>
      </c>
      <c r="W2693" s="3">
        <v>1010.0961538461538</v>
      </c>
      <c r="X2693" s="3">
        <v>583.6111111111112</v>
      </c>
      <c r="Y2693" s="22">
        <v>105.05</v>
      </c>
      <c r="Z2693" s="32">
        <v>75</v>
      </c>
      <c r="AB2693" s="3">
        <v>0</v>
      </c>
      <c r="AC2693" s="3">
        <v>4460.3751415326506</v>
      </c>
      <c r="AD2693" s="3">
        <f t="shared" si="493"/>
        <v>41528.049073156581</v>
      </c>
      <c r="AE2693" s="3">
        <v>4154.166666666667</v>
      </c>
      <c r="AG2693" s="3">
        <f t="shared" si="494"/>
        <v>45682.215739823245</v>
      </c>
      <c r="AM2693">
        <v>0.05</v>
      </c>
      <c r="AN2693" s="3">
        <f t="shared" si="495"/>
        <v>45682.215739823245</v>
      </c>
      <c r="AO2693" s="3">
        <v>2284.1107869911625</v>
      </c>
      <c r="AP2693" s="3">
        <v>29700</v>
      </c>
      <c r="AQ2693" s="3">
        <v>1485</v>
      </c>
      <c r="AR2693" s="3">
        <f t="shared" si="496"/>
        <v>79151.326526814402</v>
      </c>
      <c r="AS2693" s="24">
        <f t="shared" si="492"/>
        <v>75382.215739823238</v>
      </c>
      <c r="AT2693" t="s">
        <v>3298</v>
      </c>
      <c r="AU2693" t="s">
        <v>3298</v>
      </c>
      <c r="AV2693" t="s">
        <v>3299</v>
      </c>
      <c r="AW2693">
        <v>7178485</v>
      </c>
      <c r="BE2693">
        <v>1</v>
      </c>
    </row>
    <row r="2694" spans="3:66" x14ac:dyDescent="0.2">
      <c r="C2694" t="s">
        <v>4803</v>
      </c>
      <c r="E2694" t="s">
        <v>3327</v>
      </c>
      <c r="F2694" t="s">
        <v>3328</v>
      </c>
      <c r="G2694" t="s">
        <v>3329</v>
      </c>
      <c r="J2694" t="s">
        <v>4778</v>
      </c>
      <c r="L2694" t="s">
        <v>4667</v>
      </c>
      <c r="M2694" t="s">
        <v>3984</v>
      </c>
      <c r="N2694" t="s">
        <v>4668</v>
      </c>
      <c r="O2694" t="s">
        <v>98</v>
      </c>
      <c r="P2694" t="s">
        <v>4804</v>
      </c>
      <c r="Q2694">
        <v>28</v>
      </c>
      <c r="S2694" s="3">
        <v>38743.083333333336</v>
      </c>
      <c r="W2694" s="3">
        <v>1010.0961538461538</v>
      </c>
      <c r="X2694" s="3">
        <v>583.6111111111112</v>
      </c>
      <c r="Y2694" s="22">
        <v>105.05</v>
      </c>
      <c r="Z2694" s="32">
        <v>75</v>
      </c>
      <c r="AB2694" s="3">
        <v>0</v>
      </c>
      <c r="AC2694" s="3">
        <v>4460.3751415326506</v>
      </c>
      <c r="AD2694" s="3">
        <f t="shared" si="493"/>
        <v>44977.215739823252</v>
      </c>
      <c r="AE2694" s="3">
        <v>4154.166666666667</v>
      </c>
      <c r="AG2694" s="3">
        <f t="shared" si="494"/>
        <v>49131.382406489916</v>
      </c>
      <c r="AM2694">
        <v>0.05</v>
      </c>
      <c r="AN2694" s="3">
        <f t="shared" si="495"/>
        <v>49131.382406489916</v>
      </c>
      <c r="AO2694" s="3">
        <v>2456.569120324496</v>
      </c>
      <c r="AP2694" s="3">
        <v>29700</v>
      </c>
      <c r="AQ2694" s="3">
        <v>1485</v>
      </c>
      <c r="AR2694" s="3">
        <f t="shared" si="496"/>
        <v>82772.951526814402</v>
      </c>
      <c r="AS2694" s="24">
        <f t="shared" si="492"/>
        <v>78831.382406489924</v>
      </c>
      <c r="AT2694" t="s">
        <v>3298</v>
      </c>
      <c r="AU2694" t="s">
        <v>3298</v>
      </c>
      <c r="AV2694" t="s">
        <v>3299</v>
      </c>
      <c r="AW2694">
        <v>7178485</v>
      </c>
      <c r="BE2694">
        <v>1</v>
      </c>
    </row>
    <row r="2695" spans="3:66" x14ac:dyDescent="0.2">
      <c r="C2695" t="s">
        <v>4803</v>
      </c>
      <c r="E2695" t="s">
        <v>3330</v>
      </c>
      <c r="F2695" t="s">
        <v>3331</v>
      </c>
      <c r="G2695" t="s">
        <v>3332</v>
      </c>
      <c r="J2695" t="s">
        <v>4778</v>
      </c>
      <c r="L2695" t="s">
        <v>4667</v>
      </c>
      <c r="M2695" t="s">
        <v>3984</v>
      </c>
      <c r="N2695" t="s">
        <v>4668</v>
      </c>
      <c r="O2695" t="s">
        <v>98</v>
      </c>
      <c r="P2695" t="s">
        <v>4804</v>
      </c>
      <c r="Q2695">
        <v>28</v>
      </c>
      <c r="S2695" s="3">
        <v>46083.333333333336</v>
      </c>
      <c r="W2695" s="3">
        <v>1107.772435897436</v>
      </c>
      <c r="X2695" s="3">
        <v>640.0462962962963</v>
      </c>
      <c r="Y2695" s="22">
        <v>115.20833333333334</v>
      </c>
      <c r="Z2695" s="32">
        <v>75</v>
      </c>
      <c r="AB2695" s="3">
        <v>0</v>
      </c>
      <c r="AC2695" s="3">
        <v>4460.3751415326506</v>
      </c>
      <c r="AD2695" s="3">
        <f t="shared" si="493"/>
        <v>52481.735540393056</v>
      </c>
      <c r="AE2695" s="3">
        <v>4154.166666666667</v>
      </c>
      <c r="AG2695" s="3">
        <f t="shared" si="494"/>
        <v>56635.90220705972</v>
      </c>
      <c r="AM2695">
        <v>0.05</v>
      </c>
      <c r="AN2695" s="3">
        <f t="shared" si="495"/>
        <v>56635.90220705972</v>
      </c>
      <c r="AO2695" s="3">
        <v>2831.7951103529863</v>
      </c>
      <c r="AP2695" s="3">
        <v>29700</v>
      </c>
      <c r="AQ2695" s="3">
        <v>1485</v>
      </c>
      <c r="AR2695" s="3">
        <f t="shared" si="496"/>
        <v>90652.697317412705</v>
      </c>
      <c r="AS2695" s="24">
        <f t="shared" ref="AS2695:AS2758" si="497">+AN2695+AP2695</f>
        <v>86335.902207059728</v>
      </c>
      <c r="AT2695" t="s">
        <v>1283</v>
      </c>
      <c r="AU2695" t="s">
        <v>1283</v>
      </c>
      <c r="AV2695" t="s">
        <v>1284</v>
      </c>
      <c r="AW2695">
        <v>375</v>
      </c>
      <c r="BE2695">
        <v>1</v>
      </c>
    </row>
    <row r="2696" spans="3:66" x14ac:dyDescent="0.2">
      <c r="C2696" t="s">
        <v>4803</v>
      </c>
      <c r="E2696" t="s">
        <v>3333</v>
      </c>
      <c r="F2696" t="s">
        <v>3334</v>
      </c>
      <c r="G2696" t="s">
        <v>3335</v>
      </c>
      <c r="J2696" t="s">
        <v>4778</v>
      </c>
      <c r="L2696" t="s">
        <v>4667</v>
      </c>
      <c r="M2696" t="s">
        <v>3984</v>
      </c>
      <c r="N2696" t="s">
        <v>4668</v>
      </c>
      <c r="O2696" t="s">
        <v>98</v>
      </c>
      <c r="P2696" t="s">
        <v>4804</v>
      </c>
      <c r="Q2696">
        <v>28</v>
      </c>
      <c r="S2696" s="3">
        <v>46666.666666666664</v>
      </c>
      <c r="W2696" s="3">
        <v>1010.0961538461538</v>
      </c>
      <c r="X2696" s="3">
        <v>583.6111111111112</v>
      </c>
      <c r="Y2696" s="22">
        <v>105.05</v>
      </c>
      <c r="Z2696" s="32">
        <v>75</v>
      </c>
      <c r="AB2696" s="3">
        <v>0</v>
      </c>
      <c r="AC2696" s="3">
        <v>4460.3751415326506</v>
      </c>
      <c r="AD2696" s="3">
        <f t="shared" si="493"/>
        <v>52900.799073156581</v>
      </c>
      <c r="AE2696" s="3">
        <v>4154.166666666667</v>
      </c>
      <c r="AG2696" s="3">
        <f t="shared" si="494"/>
        <v>57054.965739823245</v>
      </c>
      <c r="AM2696">
        <v>0.05</v>
      </c>
      <c r="AN2696" s="3">
        <f t="shared" si="495"/>
        <v>57054.965739823245</v>
      </c>
      <c r="AO2696" s="3">
        <v>2852.7482869911623</v>
      </c>
      <c r="AP2696" s="3">
        <v>29700</v>
      </c>
      <c r="AQ2696" s="3">
        <v>1485</v>
      </c>
      <c r="AR2696" s="3">
        <f t="shared" si="496"/>
        <v>91092.714026814414</v>
      </c>
      <c r="AS2696" s="24">
        <f t="shared" si="497"/>
        <v>86754.965739823238</v>
      </c>
      <c r="AT2696" t="s">
        <v>134</v>
      </c>
      <c r="AU2696" t="s">
        <v>134</v>
      </c>
      <c r="AV2696" t="s">
        <v>135</v>
      </c>
      <c r="AW2696">
        <v>34732</v>
      </c>
      <c r="BE2696">
        <v>1</v>
      </c>
    </row>
    <row r="2697" spans="3:66" x14ac:dyDescent="0.2">
      <c r="C2697" t="s">
        <v>4803</v>
      </c>
      <c r="E2697" t="s">
        <v>3336</v>
      </c>
      <c r="F2697" t="s">
        <v>3337</v>
      </c>
      <c r="G2697" t="s">
        <v>3338</v>
      </c>
      <c r="J2697" t="s">
        <v>4778</v>
      </c>
      <c r="L2697" t="s">
        <v>4667</v>
      </c>
      <c r="M2697" t="s">
        <v>3984</v>
      </c>
      <c r="N2697" t="s">
        <v>4668</v>
      </c>
      <c r="O2697" t="s">
        <v>98</v>
      </c>
      <c r="P2697" t="s">
        <v>4804</v>
      </c>
      <c r="Q2697">
        <v>28</v>
      </c>
      <c r="S2697" s="3">
        <v>46083.333333333336</v>
      </c>
      <c r="W2697" s="3">
        <v>1107.772435897436</v>
      </c>
      <c r="X2697" s="3">
        <v>640.0462962962963</v>
      </c>
      <c r="Y2697" s="22">
        <v>115.20833333333334</v>
      </c>
      <c r="Z2697" s="32">
        <v>75</v>
      </c>
      <c r="AB2697" s="3">
        <v>0</v>
      </c>
      <c r="AC2697" s="3">
        <v>4460.3751415326506</v>
      </c>
      <c r="AD2697" s="3">
        <f t="shared" si="493"/>
        <v>52481.735540393056</v>
      </c>
      <c r="AE2697" s="3">
        <v>4154.166666666667</v>
      </c>
      <c r="AG2697" s="3">
        <f t="shared" si="494"/>
        <v>56635.90220705972</v>
      </c>
      <c r="AM2697">
        <v>0.05</v>
      </c>
      <c r="AN2697" s="3">
        <f t="shared" si="495"/>
        <v>56635.90220705972</v>
      </c>
      <c r="AO2697" s="3">
        <v>2831.7951103529863</v>
      </c>
      <c r="AP2697" s="3">
        <v>29700</v>
      </c>
      <c r="AQ2697" s="3">
        <v>1485</v>
      </c>
      <c r="AR2697" s="3">
        <f t="shared" si="496"/>
        <v>90652.697317412705</v>
      </c>
      <c r="AS2697" s="24">
        <f t="shared" si="497"/>
        <v>86335.902207059728</v>
      </c>
      <c r="AT2697" t="s">
        <v>1283</v>
      </c>
      <c r="AU2697" t="s">
        <v>1283</v>
      </c>
      <c r="AV2697" t="s">
        <v>1284</v>
      </c>
      <c r="AW2697">
        <v>375</v>
      </c>
      <c r="BE2697">
        <v>1</v>
      </c>
    </row>
    <row r="2698" spans="3:66" x14ac:dyDescent="0.2">
      <c r="C2698" t="s">
        <v>4803</v>
      </c>
      <c r="E2698" t="s">
        <v>3339</v>
      </c>
      <c r="F2698" t="s">
        <v>3340</v>
      </c>
      <c r="G2698" t="s">
        <v>3341</v>
      </c>
      <c r="J2698" t="s">
        <v>4778</v>
      </c>
      <c r="L2698" t="s">
        <v>4667</v>
      </c>
      <c r="M2698" t="s">
        <v>3984</v>
      </c>
      <c r="N2698" t="s">
        <v>4668</v>
      </c>
      <c r="O2698" t="s">
        <v>98</v>
      </c>
      <c r="P2698" t="s">
        <v>4804</v>
      </c>
      <c r="Q2698">
        <v>28</v>
      </c>
      <c r="S2698" s="3">
        <v>40496.25</v>
      </c>
      <c r="W2698" s="3">
        <v>1010.0961538461538</v>
      </c>
      <c r="X2698" s="3">
        <v>583.6111111111112</v>
      </c>
      <c r="Y2698" s="22">
        <v>105.05</v>
      </c>
      <c r="Z2698" s="32">
        <v>75</v>
      </c>
      <c r="AB2698" s="3">
        <v>0</v>
      </c>
      <c r="AC2698" s="3">
        <v>4460.3751415326506</v>
      </c>
      <c r="AD2698" s="3">
        <f t="shared" si="493"/>
        <v>46730.382406489916</v>
      </c>
      <c r="AE2698" s="3">
        <v>4154.166666666667</v>
      </c>
      <c r="AG2698" s="3">
        <f t="shared" si="494"/>
        <v>50884.549073156581</v>
      </c>
      <c r="AM2698">
        <v>0.05</v>
      </c>
      <c r="AN2698" s="3">
        <f t="shared" si="495"/>
        <v>50884.549073156581</v>
      </c>
      <c r="AO2698" s="3">
        <v>2544.2274536578293</v>
      </c>
      <c r="AP2698" s="3">
        <v>29700</v>
      </c>
      <c r="AQ2698" s="3">
        <v>1485</v>
      </c>
      <c r="AR2698" s="3">
        <f t="shared" si="496"/>
        <v>84613.776526814414</v>
      </c>
      <c r="AS2698" s="24">
        <f t="shared" si="497"/>
        <v>80584.549073156581</v>
      </c>
      <c r="AT2698" t="s">
        <v>1283</v>
      </c>
      <c r="AU2698" t="s">
        <v>1283</v>
      </c>
      <c r="AV2698" t="s">
        <v>1284</v>
      </c>
      <c r="AW2698">
        <v>375</v>
      </c>
      <c r="BE2698">
        <v>1</v>
      </c>
    </row>
    <row r="2699" spans="3:66" x14ac:dyDescent="0.2">
      <c r="C2699" t="s">
        <v>4803</v>
      </c>
      <c r="E2699" t="s">
        <v>3342</v>
      </c>
      <c r="F2699" t="s">
        <v>3343</v>
      </c>
      <c r="G2699" t="s">
        <v>3344</v>
      </c>
      <c r="J2699" t="s">
        <v>4708</v>
      </c>
      <c r="L2699" t="s">
        <v>4703</v>
      </c>
      <c r="M2699" t="s">
        <v>293</v>
      </c>
      <c r="N2699" t="s">
        <v>4668</v>
      </c>
      <c r="O2699" t="s">
        <v>98</v>
      </c>
      <c r="P2699" t="s">
        <v>4804</v>
      </c>
      <c r="Q2699">
        <v>28</v>
      </c>
      <c r="S2699" s="3">
        <v>65000</v>
      </c>
      <c r="W2699" s="3">
        <v>1562.5</v>
      </c>
      <c r="X2699" s="3">
        <v>902.77777777777783</v>
      </c>
      <c r="Y2699" s="22">
        <v>162.5</v>
      </c>
      <c r="Z2699" s="32">
        <v>75</v>
      </c>
      <c r="AB2699" s="3">
        <v>6659.0426243256443</v>
      </c>
      <c r="AC2699" s="3">
        <v>4460.3751415326506</v>
      </c>
      <c r="AD2699" s="3">
        <f t="shared" si="493"/>
        <v>78822.195543636073</v>
      </c>
      <c r="AE2699" s="3">
        <v>5687.5</v>
      </c>
      <c r="AG2699" s="3">
        <f t="shared" si="494"/>
        <v>84509.695543636073</v>
      </c>
      <c r="AJ2699" s="3">
        <v>4292.2455565959208</v>
      </c>
      <c r="AK2699" t="s">
        <v>289</v>
      </c>
      <c r="AL2699" t="s">
        <v>290</v>
      </c>
      <c r="AM2699">
        <v>8.5000000000000006E-2</v>
      </c>
      <c r="AN2699" s="3">
        <f t="shared" si="495"/>
        <v>88801.941100231998</v>
      </c>
      <c r="AO2699" s="3">
        <v>7548.1649935197202</v>
      </c>
      <c r="AP2699" s="3">
        <v>29700</v>
      </c>
      <c r="AQ2699" s="3">
        <v>2524.5</v>
      </c>
      <c r="AR2699" s="3">
        <f t="shared" si="496"/>
        <v>128574.60609375172</v>
      </c>
      <c r="AS2699" s="24">
        <f t="shared" si="497"/>
        <v>118501.941100232</v>
      </c>
      <c r="AT2699" t="s">
        <v>188</v>
      </c>
      <c r="AU2699" t="s">
        <v>188</v>
      </c>
      <c r="AV2699" t="s">
        <v>189</v>
      </c>
      <c r="AW2699">
        <v>6391</v>
      </c>
      <c r="BE2699">
        <v>1</v>
      </c>
    </row>
    <row r="2700" spans="3:66" x14ac:dyDescent="0.2">
      <c r="C2700" t="s">
        <v>4803</v>
      </c>
      <c r="E2700" t="s">
        <v>3345</v>
      </c>
      <c r="F2700" t="s">
        <v>3346</v>
      </c>
      <c r="G2700" t="s">
        <v>3347</v>
      </c>
      <c r="J2700" t="s">
        <v>4690</v>
      </c>
      <c r="L2700" t="s">
        <v>4616</v>
      </c>
      <c r="M2700" t="s">
        <v>4464</v>
      </c>
      <c r="N2700" t="s">
        <v>4668</v>
      </c>
      <c r="O2700" t="s">
        <v>98</v>
      </c>
      <c r="P2700" t="s">
        <v>4804</v>
      </c>
      <c r="Q2700">
        <v>28</v>
      </c>
      <c r="S2700" s="3">
        <v>455489.33333333331</v>
      </c>
      <c r="U2700" s="3">
        <v>68323.399999999994</v>
      </c>
      <c r="W2700" s="3">
        <v>11017.628205128205</v>
      </c>
      <c r="X2700" s="3">
        <v>6365.7407407407409</v>
      </c>
      <c r="Y2700" s="22">
        <v>1145.8333333333333</v>
      </c>
      <c r="Z2700" s="32">
        <v>75</v>
      </c>
      <c r="AB2700" s="3">
        <v>46664.521775082016</v>
      </c>
      <c r="AC2700" s="3">
        <v>5460.3751415326506</v>
      </c>
      <c r="AD2700" s="3">
        <f t="shared" si="493"/>
        <v>594541.8325291503</v>
      </c>
      <c r="AE2700" s="3">
        <v>12402.5</v>
      </c>
      <c r="AG2700" s="3">
        <f t="shared" si="494"/>
        <v>606944.3325291503</v>
      </c>
      <c r="AM2700">
        <v>0.05</v>
      </c>
      <c r="AN2700" s="3">
        <f t="shared" si="495"/>
        <v>606944.3325291503</v>
      </c>
      <c r="AO2700" s="3">
        <v>30347.216626457517</v>
      </c>
      <c r="AP2700" s="3">
        <v>29700</v>
      </c>
      <c r="AQ2700" s="3">
        <v>1485</v>
      </c>
      <c r="AR2700" s="3">
        <f t="shared" si="496"/>
        <v>668476.54915560782</v>
      </c>
      <c r="AS2700" s="24">
        <f t="shared" si="497"/>
        <v>636644.3325291503</v>
      </c>
      <c r="AT2700" t="s">
        <v>4805</v>
      </c>
      <c r="AU2700" t="s">
        <v>101</v>
      </c>
      <c r="AV2700" t="s">
        <v>101</v>
      </c>
      <c r="AW2700">
        <v>2047200</v>
      </c>
      <c r="BE2700">
        <v>1</v>
      </c>
    </row>
    <row r="2701" spans="3:66" x14ac:dyDescent="0.2">
      <c r="C2701" t="s">
        <v>4803</v>
      </c>
      <c r="E2701" t="s">
        <v>3348</v>
      </c>
      <c r="F2701" t="s">
        <v>3349</v>
      </c>
      <c r="G2701" t="s">
        <v>3350</v>
      </c>
      <c r="J2701" t="s">
        <v>4708</v>
      </c>
      <c r="L2701" t="s">
        <v>4703</v>
      </c>
      <c r="M2701" t="s">
        <v>4849</v>
      </c>
      <c r="N2701" t="s">
        <v>4911</v>
      </c>
      <c r="O2701" t="s">
        <v>98</v>
      </c>
      <c r="P2701" t="s">
        <v>4804</v>
      </c>
      <c r="Q2701">
        <v>28</v>
      </c>
      <c r="S2701" s="3">
        <v>50250</v>
      </c>
      <c r="W2701" s="3">
        <v>1207.9326923076922</v>
      </c>
      <c r="X2701" s="3">
        <v>697.91666666666663</v>
      </c>
      <c r="Y2701" s="22">
        <v>125.625</v>
      </c>
      <c r="Z2701" s="32">
        <v>75</v>
      </c>
      <c r="AB2701" s="3">
        <v>0</v>
      </c>
      <c r="AC2701" s="3">
        <v>4460.3751415326506</v>
      </c>
      <c r="AD2701" s="3">
        <f t="shared" si="493"/>
        <v>56816.849500507007</v>
      </c>
      <c r="AE2701" s="3">
        <v>5687.5</v>
      </c>
      <c r="AG2701" s="3">
        <f t="shared" si="494"/>
        <v>62504.349500507007</v>
      </c>
      <c r="AI2701" s="3">
        <v>5310.8</v>
      </c>
      <c r="AJ2701" s="3">
        <v>6107.1873780099913</v>
      </c>
      <c r="AK2701" t="s">
        <v>266</v>
      </c>
      <c r="AL2701" t="s">
        <v>267</v>
      </c>
      <c r="AM2701">
        <v>8.5000000000000006E-2</v>
      </c>
      <c r="AN2701" s="3">
        <f t="shared" si="495"/>
        <v>73922.336878516988</v>
      </c>
      <c r="AO2701" s="3">
        <v>6283.3986346739457</v>
      </c>
      <c r="AP2701" s="3">
        <v>0</v>
      </c>
      <c r="AQ2701" s="3">
        <v>0</v>
      </c>
      <c r="AR2701" s="3">
        <f t="shared" si="496"/>
        <v>80205.735513190928</v>
      </c>
      <c r="AS2701" s="24">
        <f t="shared" si="497"/>
        <v>73922.336878516988</v>
      </c>
      <c r="AT2701" t="s">
        <v>632</v>
      </c>
      <c r="AU2701" t="s">
        <v>1837</v>
      </c>
      <c r="AV2701" t="s">
        <v>1838</v>
      </c>
      <c r="AW2701" t="s">
        <v>4850</v>
      </c>
      <c r="BE2701">
        <v>1</v>
      </c>
      <c r="BN2701" t="s">
        <v>5138</v>
      </c>
    </row>
    <row r="2702" spans="3:66" x14ac:dyDescent="0.2">
      <c r="C2702" t="s">
        <v>4803</v>
      </c>
      <c r="E2702" t="s">
        <v>3351</v>
      </c>
      <c r="F2702" t="s">
        <v>3352</v>
      </c>
      <c r="G2702" t="s">
        <v>3353</v>
      </c>
      <c r="J2702" t="s">
        <v>4708</v>
      </c>
      <c r="L2702" t="s">
        <v>4703</v>
      </c>
      <c r="M2702" t="s">
        <v>293</v>
      </c>
      <c r="N2702" t="s">
        <v>4668</v>
      </c>
      <c r="O2702" t="s">
        <v>98</v>
      </c>
      <c r="P2702" t="s">
        <v>4804</v>
      </c>
      <c r="Q2702">
        <v>28</v>
      </c>
      <c r="S2702" s="3">
        <v>77916.666666666672</v>
      </c>
      <c r="W2702" s="3">
        <v>1752.8044871794873</v>
      </c>
      <c r="X2702" s="3">
        <v>1012.7314814814816</v>
      </c>
      <c r="Y2702" s="22">
        <v>182.29166666666669</v>
      </c>
      <c r="Z2702" s="32">
        <v>75</v>
      </c>
      <c r="AB2702" s="3">
        <v>0</v>
      </c>
      <c r="AC2702" s="3">
        <v>4460.3751415326506</v>
      </c>
      <c r="AD2702" s="3">
        <f t="shared" si="493"/>
        <v>85399.869443526957</v>
      </c>
      <c r="AE2702" s="3">
        <v>5687.5</v>
      </c>
      <c r="AG2702" s="3">
        <f t="shared" si="494"/>
        <v>91087.369443526957</v>
      </c>
      <c r="AJ2702" s="3">
        <v>6263.2559860715419</v>
      </c>
      <c r="AK2702" t="s">
        <v>229</v>
      </c>
      <c r="AL2702" t="s">
        <v>230</v>
      </c>
      <c r="AM2702">
        <v>8.5000000000000006E-2</v>
      </c>
      <c r="AN2702" s="3">
        <f t="shared" si="495"/>
        <v>97350.625429598498</v>
      </c>
      <c r="AO2702" s="3">
        <v>8274.8031615158725</v>
      </c>
      <c r="AP2702" s="3">
        <v>29700</v>
      </c>
      <c r="AQ2702" s="3">
        <v>2524.5</v>
      </c>
      <c r="AR2702" s="3">
        <f t="shared" si="496"/>
        <v>137849.92859111435</v>
      </c>
      <c r="AS2702" s="24">
        <f t="shared" si="497"/>
        <v>127050.6254295985</v>
      </c>
      <c r="AT2702" t="s">
        <v>134</v>
      </c>
      <c r="AU2702" t="s">
        <v>134</v>
      </c>
      <c r="AV2702" t="s">
        <v>135</v>
      </c>
      <c r="AW2702">
        <v>90349</v>
      </c>
      <c r="BE2702">
        <v>1</v>
      </c>
    </row>
    <row r="2703" spans="3:66" x14ac:dyDescent="0.2">
      <c r="C2703" t="s">
        <v>4803</v>
      </c>
      <c r="E2703" t="s">
        <v>3354</v>
      </c>
      <c r="F2703" t="s">
        <v>3355</v>
      </c>
      <c r="G2703" t="s">
        <v>3356</v>
      </c>
      <c r="J2703" t="s">
        <v>4708</v>
      </c>
      <c r="L2703" t="s">
        <v>4703</v>
      </c>
      <c r="M2703" t="s">
        <v>293</v>
      </c>
      <c r="N2703" t="s">
        <v>4668</v>
      </c>
      <c r="O2703" t="s">
        <v>98</v>
      </c>
      <c r="P2703" t="s">
        <v>4804</v>
      </c>
      <c r="Q2703">
        <v>28</v>
      </c>
      <c r="S2703" s="3">
        <v>80000</v>
      </c>
      <c r="W2703" s="3">
        <v>1802.8846153846155</v>
      </c>
      <c r="X2703" s="3">
        <v>1041.6666666666667</v>
      </c>
      <c r="Y2703" s="22">
        <v>187.5</v>
      </c>
      <c r="Z2703" s="32">
        <v>75</v>
      </c>
      <c r="AB2703" s="3">
        <v>0</v>
      </c>
      <c r="AC2703" s="3">
        <v>4460.3751415326506</v>
      </c>
      <c r="AD2703" s="3">
        <f t="shared" si="493"/>
        <v>87567.426423583936</v>
      </c>
      <c r="AE2703" s="3">
        <v>5687.5</v>
      </c>
      <c r="AG2703" s="3">
        <f t="shared" si="494"/>
        <v>93254.926423583936</v>
      </c>
      <c r="AJ2703" s="3">
        <v>6107.1873780099913</v>
      </c>
      <c r="AK2703" t="s">
        <v>266</v>
      </c>
      <c r="AL2703" t="s">
        <v>267</v>
      </c>
      <c r="AM2703">
        <v>8.5000000000000006E-2</v>
      </c>
      <c r="AN2703" s="3">
        <f t="shared" si="495"/>
        <v>99362.113801593921</v>
      </c>
      <c r="AO2703" s="3">
        <v>8445.7796731354847</v>
      </c>
      <c r="AP2703" s="3">
        <v>29700</v>
      </c>
      <c r="AQ2703" s="3">
        <v>2524.5</v>
      </c>
      <c r="AR2703" s="3">
        <f t="shared" si="496"/>
        <v>140032.39347472941</v>
      </c>
      <c r="AS2703" s="24">
        <f t="shared" si="497"/>
        <v>129062.11380159392</v>
      </c>
      <c r="AT2703" t="s">
        <v>134</v>
      </c>
      <c r="AU2703" t="s">
        <v>134</v>
      </c>
      <c r="AV2703" t="s">
        <v>135</v>
      </c>
      <c r="AW2703">
        <v>35802</v>
      </c>
      <c r="BE2703">
        <v>1</v>
      </c>
    </row>
    <row r="2704" spans="3:66" x14ac:dyDescent="0.2">
      <c r="C2704" t="s">
        <v>4803</v>
      </c>
      <c r="E2704" t="s">
        <v>3357</v>
      </c>
      <c r="F2704" t="s">
        <v>3358</v>
      </c>
      <c r="G2704" t="s">
        <v>4967</v>
      </c>
      <c r="J2704" t="s">
        <v>4678</v>
      </c>
      <c r="L2704" t="s">
        <v>4691</v>
      </c>
      <c r="M2704" t="s">
        <v>4444</v>
      </c>
      <c r="N2704" t="s">
        <v>4668</v>
      </c>
      <c r="O2704" t="s">
        <v>98</v>
      </c>
      <c r="P2704" t="s">
        <v>4804</v>
      </c>
      <c r="Q2704">
        <v>28</v>
      </c>
      <c r="S2704" s="3">
        <v>166666.66666666666</v>
      </c>
      <c r="W2704" s="3">
        <v>4006.4102564102559</v>
      </c>
      <c r="X2704" s="3">
        <v>2314.8148148148148</v>
      </c>
      <c r="Y2704" s="22">
        <v>416.66666666666663</v>
      </c>
      <c r="Z2704" s="32">
        <v>75</v>
      </c>
      <c r="AB2704" s="3">
        <v>17073.785288770952</v>
      </c>
      <c r="AC2704" s="3">
        <v>4460.3751415326506</v>
      </c>
      <c r="AD2704" s="3">
        <f t="shared" si="493"/>
        <v>195013.71883486197</v>
      </c>
      <c r="AE2704" s="3">
        <v>7046.666666666667</v>
      </c>
      <c r="AG2704" s="3">
        <f t="shared" si="494"/>
        <v>202060.38550152862</v>
      </c>
      <c r="AJ2704" s="3">
        <v>7875.5933865769939</v>
      </c>
      <c r="AK2704" t="s">
        <v>433</v>
      </c>
      <c r="AL2704" t="s">
        <v>434</v>
      </c>
      <c r="AM2704">
        <v>0.1</v>
      </c>
      <c r="AN2704" s="3">
        <f t="shared" si="495"/>
        <v>209935.97888810563</v>
      </c>
      <c r="AO2704" s="3">
        <v>20993.597888810564</v>
      </c>
      <c r="AP2704" s="3">
        <v>29700</v>
      </c>
      <c r="AQ2704" s="3">
        <v>2970</v>
      </c>
      <c r="AR2704" s="3">
        <f t="shared" si="496"/>
        <v>263599.57677691616</v>
      </c>
      <c r="AS2704" s="24">
        <f t="shared" si="497"/>
        <v>239635.97888810563</v>
      </c>
      <c r="AT2704" t="s">
        <v>134</v>
      </c>
      <c r="AU2704" t="s">
        <v>134</v>
      </c>
      <c r="AV2704" t="s">
        <v>135</v>
      </c>
      <c r="AW2704">
        <v>90324</v>
      </c>
      <c r="BE2704">
        <v>1</v>
      </c>
    </row>
    <row r="2705" spans="3:66" x14ac:dyDescent="0.2">
      <c r="C2705" t="s">
        <v>4803</v>
      </c>
      <c r="E2705" t="s">
        <v>3360</v>
      </c>
      <c r="F2705" t="s">
        <v>3361</v>
      </c>
      <c r="G2705" t="s">
        <v>3362</v>
      </c>
      <c r="J2705" t="s">
        <v>4778</v>
      </c>
      <c r="L2705" t="s">
        <v>4667</v>
      </c>
      <c r="M2705" t="s">
        <v>3984</v>
      </c>
      <c r="N2705" t="s">
        <v>4668</v>
      </c>
      <c r="O2705" t="s">
        <v>98</v>
      </c>
      <c r="P2705" t="s">
        <v>4804</v>
      </c>
      <c r="Q2705">
        <v>28</v>
      </c>
      <c r="S2705" s="3">
        <v>51250</v>
      </c>
      <c r="W2705" s="3">
        <v>1231.9711538461538</v>
      </c>
      <c r="X2705" s="3">
        <v>711.80555555555554</v>
      </c>
      <c r="Y2705" s="22">
        <v>128.125</v>
      </c>
      <c r="Z2705" s="32">
        <v>75</v>
      </c>
      <c r="AB2705" s="3">
        <v>0</v>
      </c>
      <c r="AC2705" s="3">
        <v>4460.3751415326506</v>
      </c>
      <c r="AD2705" s="3">
        <f t="shared" si="493"/>
        <v>57857.276850934359</v>
      </c>
      <c r="AE2705" s="3">
        <v>4154.166666666667</v>
      </c>
      <c r="AG2705" s="3">
        <f t="shared" si="494"/>
        <v>62011.443517601023</v>
      </c>
      <c r="AJ2705" s="3">
        <v>4671.4236268028844</v>
      </c>
      <c r="AK2705" t="s">
        <v>166</v>
      </c>
      <c r="AL2705" t="s">
        <v>165</v>
      </c>
      <c r="AM2705">
        <v>0.05</v>
      </c>
      <c r="AN2705" s="3">
        <f t="shared" si="495"/>
        <v>66682.867144403906</v>
      </c>
      <c r="AO2705" s="3">
        <v>3334.1433572201954</v>
      </c>
      <c r="AP2705" s="3">
        <v>29700</v>
      </c>
      <c r="AQ2705" s="3">
        <v>1485</v>
      </c>
      <c r="AR2705" s="3">
        <f t="shared" si="496"/>
        <v>101202.0105016241</v>
      </c>
      <c r="AS2705" s="24">
        <f t="shared" si="497"/>
        <v>96382.867144403906</v>
      </c>
      <c r="AT2705" t="s">
        <v>1010</v>
      </c>
      <c r="AU2705" t="s">
        <v>1010</v>
      </c>
      <c r="AV2705" t="s">
        <v>1011</v>
      </c>
      <c r="AW2705" t="s">
        <v>4863</v>
      </c>
      <c r="BE2705">
        <v>1</v>
      </c>
    </row>
    <row r="2706" spans="3:66" x14ac:dyDescent="0.2">
      <c r="C2706" t="s">
        <v>4803</v>
      </c>
      <c r="E2706" t="s">
        <v>3363</v>
      </c>
      <c r="F2706" t="s">
        <v>3364</v>
      </c>
      <c r="G2706" t="s">
        <v>3365</v>
      </c>
      <c r="J2706" t="s">
        <v>4678</v>
      </c>
      <c r="L2706" t="s">
        <v>4791</v>
      </c>
      <c r="M2706" t="s">
        <v>4579</v>
      </c>
      <c r="N2706" t="s">
        <v>4668</v>
      </c>
      <c r="O2706" t="s">
        <v>98</v>
      </c>
      <c r="P2706" t="s">
        <v>4804</v>
      </c>
      <c r="Q2706">
        <v>28</v>
      </c>
      <c r="S2706" s="3">
        <v>154166.66666666666</v>
      </c>
      <c r="W2706" s="3">
        <v>3705.9294871794868</v>
      </c>
      <c r="X2706" s="3">
        <v>2141.2037037037035</v>
      </c>
      <c r="Y2706" s="22">
        <v>385.41666666666663</v>
      </c>
      <c r="Z2706" s="32">
        <v>75</v>
      </c>
      <c r="AB2706" s="3">
        <v>0</v>
      </c>
      <c r="AC2706" s="3">
        <v>4460.3751415326506</v>
      </c>
      <c r="AD2706" s="3">
        <f t="shared" si="493"/>
        <v>164934.59166574918</v>
      </c>
      <c r="AE2706" s="3">
        <v>23570.833333333332</v>
      </c>
      <c r="AG2706" s="3">
        <f t="shared" si="494"/>
        <v>188505.42499908252</v>
      </c>
      <c r="AM2706">
        <v>8.5000000000000006E-2</v>
      </c>
      <c r="AN2706" s="3">
        <f t="shared" si="495"/>
        <v>188505.42499908252</v>
      </c>
      <c r="AO2706" s="3">
        <v>16022.961124922016</v>
      </c>
      <c r="AP2706" s="3">
        <v>29700</v>
      </c>
      <c r="AQ2706" s="3">
        <v>2524.5</v>
      </c>
      <c r="AR2706" s="3">
        <f t="shared" si="496"/>
        <v>236752.88612400452</v>
      </c>
      <c r="AS2706" s="24">
        <f t="shared" si="497"/>
        <v>218205.42499908252</v>
      </c>
      <c r="AT2706" t="s">
        <v>632</v>
      </c>
      <c r="AU2706" t="s">
        <v>632</v>
      </c>
      <c r="AV2706" t="s">
        <v>633</v>
      </c>
      <c r="AW2706" t="s">
        <v>4955</v>
      </c>
      <c r="BE2706">
        <v>1</v>
      </c>
    </row>
    <row r="2707" spans="3:66" x14ac:dyDescent="0.2">
      <c r="C2707" t="s">
        <v>4803</v>
      </c>
      <c r="E2707" t="s">
        <v>3366</v>
      </c>
      <c r="F2707" t="s">
        <v>3367</v>
      </c>
      <c r="G2707" t="s">
        <v>3368</v>
      </c>
      <c r="J2707" t="s">
        <v>4678</v>
      </c>
      <c r="L2707" t="s">
        <v>4667</v>
      </c>
      <c r="M2707" t="s">
        <v>3984</v>
      </c>
      <c r="N2707" t="s">
        <v>4911</v>
      </c>
      <c r="O2707" t="s">
        <v>98</v>
      </c>
      <c r="P2707" t="s">
        <v>4804</v>
      </c>
      <c r="Q2707">
        <v>28</v>
      </c>
      <c r="S2707" s="3">
        <v>125833.33333333334</v>
      </c>
      <c r="W2707" s="3">
        <v>2904.6474358974356</v>
      </c>
      <c r="X2707" s="3">
        <v>1678.2407407407406</v>
      </c>
      <c r="Y2707" s="22">
        <v>302.08333333333331</v>
      </c>
      <c r="Z2707" s="32">
        <v>75</v>
      </c>
      <c r="AB2707" s="3">
        <v>0</v>
      </c>
      <c r="AC2707" s="3">
        <v>4460.3751415326506</v>
      </c>
      <c r="AD2707" s="3">
        <f t="shared" si="493"/>
        <v>135253.67998483751</v>
      </c>
      <c r="AE2707" s="3">
        <v>4154.166666666667</v>
      </c>
      <c r="AG2707" s="3">
        <f t="shared" si="494"/>
        <v>139407.84665150417</v>
      </c>
      <c r="AJ2707" s="3">
        <v>4671.4236268028844</v>
      </c>
      <c r="AK2707" t="s">
        <v>166</v>
      </c>
      <c r="AL2707" t="s">
        <v>165</v>
      </c>
      <c r="AM2707">
        <v>0.05</v>
      </c>
      <c r="AN2707" s="3">
        <f t="shared" si="495"/>
        <v>144079.27027830706</v>
      </c>
      <c r="AO2707" s="3">
        <v>7203.9635139153534</v>
      </c>
      <c r="AP2707" s="3">
        <v>0</v>
      </c>
      <c r="AQ2707" s="3">
        <v>0</v>
      </c>
      <c r="AR2707" s="3">
        <f t="shared" si="496"/>
        <v>151283.2337922224</v>
      </c>
      <c r="AS2707" s="24">
        <f t="shared" si="497"/>
        <v>144079.27027830706</v>
      </c>
      <c r="AT2707" t="s">
        <v>225</v>
      </c>
      <c r="AU2707" t="s">
        <v>1837</v>
      </c>
      <c r="AV2707" t="s">
        <v>1838</v>
      </c>
      <c r="AW2707" t="s">
        <v>4936</v>
      </c>
      <c r="BE2707">
        <v>1</v>
      </c>
      <c r="BN2707" t="s">
        <v>5214</v>
      </c>
    </row>
    <row r="2708" spans="3:66" x14ac:dyDescent="0.2">
      <c r="C2708" t="s">
        <v>4803</v>
      </c>
      <c r="E2708" t="s">
        <v>3369</v>
      </c>
      <c r="F2708" t="s">
        <v>3370</v>
      </c>
      <c r="G2708" t="s">
        <v>3371</v>
      </c>
      <c r="J2708" t="s">
        <v>4778</v>
      </c>
      <c r="L2708" t="s">
        <v>4667</v>
      </c>
      <c r="M2708" t="s">
        <v>4849</v>
      </c>
      <c r="N2708" t="s">
        <v>4911</v>
      </c>
      <c r="O2708" t="s">
        <v>98</v>
      </c>
      <c r="P2708" t="s">
        <v>4804</v>
      </c>
      <c r="Q2708">
        <v>28</v>
      </c>
      <c r="S2708" s="3">
        <v>55000</v>
      </c>
      <c r="W2708" s="3">
        <v>1201.9230769230769</v>
      </c>
      <c r="X2708" s="3">
        <v>694.44444444444457</v>
      </c>
      <c r="Y2708" s="22">
        <v>125</v>
      </c>
      <c r="Z2708" s="32">
        <v>75</v>
      </c>
      <c r="AB2708" s="3">
        <v>0</v>
      </c>
      <c r="AC2708" s="3">
        <v>4460.3751415326506</v>
      </c>
      <c r="AD2708" s="3">
        <f t="shared" si="493"/>
        <v>61556.742662900171</v>
      </c>
      <c r="AE2708" s="3">
        <v>4154.166666666667</v>
      </c>
      <c r="AG2708" s="3">
        <f t="shared" si="494"/>
        <v>65710.909329566843</v>
      </c>
      <c r="AJ2708" s="3">
        <v>4671.4236268028844</v>
      </c>
      <c r="AK2708" t="s">
        <v>166</v>
      </c>
      <c r="AL2708" t="s">
        <v>165</v>
      </c>
      <c r="AM2708">
        <v>0.05</v>
      </c>
      <c r="AN2708" s="3">
        <f t="shared" si="495"/>
        <v>70382.332956369733</v>
      </c>
      <c r="AO2708" s="3">
        <v>3519.1166478184869</v>
      </c>
      <c r="AP2708" s="3">
        <v>0</v>
      </c>
      <c r="AQ2708" s="3">
        <v>0</v>
      </c>
      <c r="AR2708" s="3">
        <f t="shared" si="496"/>
        <v>73901.449604188223</v>
      </c>
      <c r="AS2708" s="24">
        <f t="shared" si="497"/>
        <v>70382.332956369733</v>
      </c>
      <c r="AT2708" t="s">
        <v>225</v>
      </c>
      <c r="AU2708" t="s">
        <v>1837</v>
      </c>
      <c r="AV2708" t="s">
        <v>1838</v>
      </c>
      <c r="AW2708" t="s">
        <v>4936</v>
      </c>
      <c r="BE2708">
        <v>1</v>
      </c>
      <c r="BN2708" t="s">
        <v>5214</v>
      </c>
    </row>
    <row r="2709" spans="3:66" x14ac:dyDescent="0.2">
      <c r="C2709" t="s">
        <v>4803</v>
      </c>
      <c r="E2709" t="s">
        <v>3372</v>
      </c>
      <c r="F2709" t="s">
        <v>3373</v>
      </c>
      <c r="G2709" t="s">
        <v>3374</v>
      </c>
      <c r="J2709" t="s">
        <v>4778</v>
      </c>
      <c r="L2709" t="s">
        <v>4667</v>
      </c>
      <c r="M2709" t="s">
        <v>4849</v>
      </c>
      <c r="N2709" t="s">
        <v>4911</v>
      </c>
      <c r="O2709" t="s">
        <v>98</v>
      </c>
      <c r="P2709" t="s">
        <v>4804</v>
      </c>
      <c r="Q2709">
        <v>28</v>
      </c>
      <c r="S2709" s="3">
        <v>55000</v>
      </c>
      <c r="W2709" s="3">
        <v>1201.9230769230769</v>
      </c>
      <c r="X2709" s="3">
        <v>694.44444444444457</v>
      </c>
      <c r="Y2709" s="22">
        <v>125</v>
      </c>
      <c r="Z2709" s="32">
        <v>75</v>
      </c>
      <c r="AB2709" s="3">
        <v>5122.3404802504956</v>
      </c>
      <c r="AC2709" s="3">
        <v>4460.3751415326506</v>
      </c>
      <c r="AD2709" s="3">
        <f t="shared" si="493"/>
        <v>66679.083143150667</v>
      </c>
      <c r="AE2709" s="3">
        <v>4154.166666666667</v>
      </c>
      <c r="AG2709" s="3">
        <f t="shared" si="494"/>
        <v>70833.249809817338</v>
      </c>
      <c r="AJ2709" s="3">
        <v>4671.4236268028844</v>
      </c>
      <c r="AK2709" t="s">
        <v>166</v>
      </c>
      <c r="AL2709" t="s">
        <v>165</v>
      </c>
      <c r="AM2709">
        <v>0.05</v>
      </c>
      <c r="AN2709" s="3">
        <f t="shared" si="495"/>
        <v>75504.673436620229</v>
      </c>
      <c r="AO2709" s="3">
        <v>3775.2336718310116</v>
      </c>
      <c r="AP2709" s="3">
        <v>0</v>
      </c>
      <c r="AQ2709" s="3">
        <v>0</v>
      </c>
      <c r="AR2709" s="3">
        <f t="shared" si="496"/>
        <v>79279.90710845124</v>
      </c>
      <c r="AS2709" s="24">
        <f t="shared" si="497"/>
        <v>75504.673436620229</v>
      </c>
      <c r="AT2709" t="s">
        <v>225</v>
      </c>
      <c r="AU2709" t="s">
        <v>1837</v>
      </c>
      <c r="AV2709" t="s">
        <v>1838</v>
      </c>
      <c r="AW2709" t="s">
        <v>4936</v>
      </c>
      <c r="BE2709">
        <v>1</v>
      </c>
      <c r="BN2709" t="s">
        <v>5214</v>
      </c>
    </row>
    <row r="2710" spans="3:66" x14ac:dyDescent="0.2">
      <c r="C2710" t="s">
        <v>4803</v>
      </c>
      <c r="E2710" t="s">
        <v>3375</v>
      </c>
      <c r="F2710" t="s">
        <v>3376</v>
      </c>
      <c r="G2710" t="s">
        <v>4968</v>
      </c>
      <c r="J2710" t="s">
        <v>4778</v>
      </c>
      <c r="L2710" t="s">
        <v>4667</v>
      </c>
      <c r="M2710" t="s">
        <v>4849</v>
      </c>
      <c r="N2710" t="s">
        <v>4911</v>
      </c>
      <c r="O2710" t="s">
        <v>98</v>
      </c>
      <c r="P2710" t="s">
        <v>4804</v>
      </c>
      <c r="Q2710">
        <v>28</v>
      </c>
      <c r="S2710" s="3">
        <v>55000</v>
      </c>
      <c r="W2710" s="3">
        <v>1201.9230769230769</v>
      </c>
      <c r="X2710" s="3">
        <v>694.44444444444457</v>
      </c>
      <c r="Y2710" s="22">
        <v>125</v>
      </c>
      <c r="Z2710" s="32">
        <v>75</v>
      </c>
      <c r="AB2710" s="3">
        <v>0</v>
      </c>
      <c r="AC2710" s="3">
        <v>4460.3751415326506</v>
      </c>
      <c r="AD2710" s="3">
        <f t="shared" si="493"/>
        <v>61556.742662900171</v>
      </c>
      <c r="AE2710" s="3">
        <v>4154.166666666667</v>
      </c>
      <c r="AG2710" s="3">
        <f t="shared" si="494"/>
        <v>65710.909329566843</v>
      </c>
      <c r="AJ2710" s="3">
        <v>4671.4236268028844</v>
      </c>
      <c r="AK2710" t="s">
        <v>166</v>
      </c>
      <c r="AL2710" t="s">
        <v>165</v>
      </c>
      <c r="AM2710">
        <v>0.05</v>
      </c>
      <c r="AN2710" s="3">
        <f t="shared" si="495"/>
        <v>70382.332956369733</v>
      </c>
      <c r="AO2710" s="3">
        <v>3519.1166478184869</v>
      </c>
      <c r="AP2710" s="3">
        <v>0</v>
      </c>
      <c r="AQ2710" s="3">
        <v>0</v>
      </c>
      <c r="AR2710" s="3">
        <f t="shared" si="496"/>
        <v>73901.449604188223</v>
      </c>
      <c r="AS2710" s="24">
        <f t="shared" si="497"/>
        <v>70382.332956369733</v>
      </c>
      <c r="AT2710" t="s">
        <v>225</v>
      </c>
      <c r="AU2710" t="s">
        <v>1837</v>
      </c>
      <c r="AV2710" t="s">
        <v>1838</v>
      </c>
      <c r="AW2710" t="s">
        <v>4936</v>
      </c>
      <c r="BE2710">
        <v>1</v>
      </c>
      <c r="BN2710" t="s">
        <v>5214</v>
      </c>
    </row>
    <row r="2711" spans="3:66" x14ac:dyDescent="0.2">
      <c r="C2711" t="s">
        <v>4803</v>
      </c>
      <c r="E2711" t="s">
        <v>3378</v>
      </c>
      <c r="F2711" t="s">
        <v>3379</v>
      </c>
      <c r="G2711" t="s">
        <v>3380</v>
      </c>
      <c r="J2711" t="s">
        <v>4678</v>
      </c>
      <c r="L2711" t="s">
        <v>4791</v>
      </c>
      <c r="M2711" t="s">
        <v>4579</v>
      </c>
      <c r="N2711" t="s">
        <v>4668</v>
      </c>
      <c r="O2711" t="s">
        <v>98</v>
      </c>
      <c r="P2711" t="s">
        <v>4804</v>
      </c>
      <c r="Q2711">
        <v>28</v>
      </c>
      <c r="S2711" s="3">
        <v>159166.66666666666</v>
      </c>
      <c r="W2711" s="3">
        <v>3705.9294871794868</v>
      </c>
      <c r="X2711" s="3">
        <v>2141.2037037037035</v>
      </c>
      <c r="Y2711" s="22">
        <v>385.41666666666663</v>
      </c>
      <c r="Z2711" s="32">
        <v>75</v>
      </c>
      <c r="AB2711" s="3">
        <v>0</v>
      </c>
      <c r="AC2711" s="3">
        <v>4460.3751415326506</v>
      </c>
      <c r="AD2711" s="3">
        <f t="shared" si="493"/>
        <v>169934.59166574918</v>
      </c>
      <c r="AE2711" s="3">
        <v>23570.833333333332</v>
      </c>
      <c r="AG2711" s="3">
        <f t="shared" si="494"/>
        <v>193505.42499908252</v>
      </c>
      <c r="AM2711">
        <v>8.5000000000000006E-2</v>
      </c>
      <c r="AN2711" s="3">
        <f t="shared" si="495"/>
        <v>193505.42499908252</v>
      </c>
      <c r="AO2711" s="3">
        <v>16447.961124922014</v>
      </c>
      <c r="AP2711" s="3">
        <v>29700</v>
      </c>
      <c r="AQ2711" s="3">
        <v>2524.5</v>
      </c>
      <c r="AR2711" s="3">
        <f t="shared" si="496"/>
        <v>242177.88612400452</v>
      </c>
      <c r="AS2711" s="24">
        <f t="shared" si="497"/>
        <v>223205.42499908252</v>
      </c>
      <c r="AT2711" t="s">
        <v>134</v>
      </c>
      <c r="AU2711" t="s">
        <v>134</v>
      </c>
      <c r="AV2711" t="s">
        <v>135</v>
      </c>
      <c r="AW2711">
        <v>35921</v>
      </c>
      <c r="BE2711">
        <v>1</v>
      </c>
    </row>
    <row r="2712" spans="3:66" x14ac:dyDescent="0.2">
      <c r="C2712" t="s">
        <v>4803</v>
      </c>
      <c r="E2712" t="s">
        <v>3381</v>
      </c>
      <c r="F2712" t="s">
        <v>3382</v>
      </c>
      <c r="G2712" t="s">
        <v>3383</v>
      </c>
      <c r="J2712" t="s">
        <v>4708</v>
      </c>
      <c r="L2712" t="s">
        <v>4616</v>
      </c>
      <c r="M2712" t="s">
        <v>4464</v>
      </c>
      <c r="N2712" t="s">
        <v>4668</v>
      </c>
      <c r="O2712" t="s">
        <v>98</v>
      </c>
      <c r="P2712" t="s">
        <v>4804</v>
      </c>
      <c r="Q2712">
        <v>28</v>
      </c>
      <c r="S2712" s="3">
        <v>63750</v>
      </c>
      <c r="W2712" s="3">
        <v>1532.4519230769231</v>
      </c>
      <c r="X2712" s="3">
        <v>885.41666666666663</v>
      </c>
      <c r="Y2712" s="22">
        <v>159.375</v>
      </c>
      <c r="Z2712" s="32">
        <v>75</v>
      </c>
      <c r="AB2712" s="3">
        <v>0</v>
      </c>
      <c r="AC2712" s="3">
        <v>4460.3751415326506</v>
      </c>
      <c r="AD2712" s="3">
        <f t="shared" si="493"/>
        <v>70862.618731276249</v>
      </c>
      <c r="AE2712" s="3">
        <v>12402.5</v>
      </c>
      <c r="AG2712" s="3">
        <f t="shared" si="494"/>
        <v>83265.118731276249</v>
      </c>
      <c r="AJ2712" s="3">
        <v>33281</v>
      </c>
      <c r="AK2712" t="s">
        <v>132</v>
      </c>
      <c r="AL2712" t="s">
        <v>133</v>
      </c>
      <c r="AM2712">
        <v>0.05</v>
      </c>
      <c r="AN2712" s="3">
        <f t="shared" si="495"/>
        <v>116546.11873127625</v>
      </c>
      <c r="AO2712" s="3">
        <v>5827.3059365638128</v>
      </c>
      <c r="AP2712" s="3">
        <v>29700</v>
      </c>
      <c r="AQ2712" s="3">
        <v>1485</v>
      </c>
      <c r="AR2712" s="3">
        <f t="shared" si="496"/>
        <v>153558.42466784007</v>
      </c>
      <c r="AS2712" s="24">
        <f t="shared" si="497"/>
        <v>146246.11873127625</v>
      </c>
      <c r="AT2712" t="s">
        <v>4725</v>
      </c>
      <c r="AU2712" t="s">
        <v>174</v>
      </c>
      <c r="AV2712" t="s">
        <v>174</v>
      </c>
      <c r="AW2712" t="s">
        <v>4693</v>
      </c>
      <c r="BE2712">
        <v>1</v>
      </c>
    </row>
    <row r="2713" spans="3:66" x14ac:dyDescent="0.2">
      <c r="C2713" t="s">
        <v>4803</v>
      </c>
      <c r="E2713" t="s">
        <v>3384</v>
      </c>
      <c r="F2713" t="s">
        <v>3385</v>
      </c>
      <c r="G2713" t="s">
        <v>3386</v>
      </c>
      <c r="J2713" t="s">
        <v>4690</v>
      </c>
      <c r="L2713" t="s">
        <v>4616</v>
      </c>
      <c r="M2713" t="s">
        <v>4464</v>
      </c>
      <c r="N2713" t="s">
        <v>4807</v>
      </c>
      <c r="O2713" t="s">
        <v>98</v>
      </c>
      <c r="P2713" t="s">
        <v>4804</v>
      </c>
      <c r="Q2713">
        <v>28</v>
      </c>
      <c r="S2713" s="3">
        <v>316666.66666666669</v>
      </c>
      <c r="U2713" s="3">
        <v>47500</v>
      </c>
      <c r="W2713" s="3">
        <v>7612.1794871794882</v>
      </c>
      <c r="X2713" s="3">
        <v>4398.1481481481487</v>
      </c>
      <c r="Y2713" s="22">
        <v>791.66666666666674</v>
      </c>
      <c r="Z2713" s="32">
        <v>75</v>
      </c>
      <c r="AB2713" s="3">
        <v>0</v>
      </c>
      <c r="AC2713" s="3">
        <v>5460.3751415326506</v>
      </c>
      <c r="AD2713" s="3">
        <f t="shared" si="493"/>
        <v>382504.03611019364</v>
      </c>
      <c r="AE2713" s="3">
        <v>12402.5</v>
      </c>
      <c r="AG2713" s="3">
        <f t="shared" si="494"/>
        <v>394906.53611019364</v>
      </c>
      <c r="AM2713">
        <v>0.05</v>
      </c>
      <c r="AN2713" s="3">
        <f t="shared" si="495"/>
        <v>394906.53611019364</v>
      </c>
      <c r="AO2713" s="3">
        <v>19745.326805509685</v>
      </c>
      <c r="AP2713" s="3">
        <v>29700</v>
      </c>
      <c r="AQ2713" s="3">
        <v>1485</v>
      </c>
      <c r="AR2713" s="3">
        <f t="shared" si="496"/>
        <v>445836.86291570333</v>
      </c>
      <c r="AS2713" s="24">
        <f t="shared" si="497"/>
        <v>424606.53611019364</v>
      </c>
      <c r="AT2713" t="s">
        <v>836</v>
      </c>
      <c r="AU2713" t="s">
        <v>836</v>
      </c>
      <c r="AV2713" t="s">
        <v>837</v>
      </c>
      <c r="AW2713" t="s">
        <v>4882</v>
      </c>
      <c r="BE2713">
        <v>1</v>
      </c>
    </row>
    <row r="2714" spans="3:66" x14ac:dyDescent="0.2">
      <c r="C2714" t="s">
        <v>4803</v>
      </c>
      <c r="E2714" t="s">
        <v>3387</v>
      </c>
      <c r="F2714" t="s">
        <v>3388</v>
      </c>
      <c r="G2714" t="s">
        <v>3389</v>
      </c>
      <c r="J2714" t="s">
        <v>4697</v>
      </c>
      <c r="L2714" t="s">
        <v>4691</v>
      </c>
      <c r="M2714" t="s">
        <v>4444</v>
      </c>
      <c r="N2714" t="s">
        <v>4668</v>
      </c>
      <c r="O2714" t="s">
        <v>98</v>
      </c>
      <c r="P2714" t="s">
        <v>4804</v>
      </c>
      <c r="Q2714">
        <v>28</v>
      </c>
      <c r="S2714" s="3">
        <v>117000</v>
      </c>
      <c r="W2714" s="3">
        <v>2812.5</v>
      </c>
      <c r="X2714" s="3">
        <v>1625</v>
      </c>
      <c r="Y2714" s="22">
        <v>292.5</v>
      </c>
      <c r="Z2714" s="32">
        <v>75</v>
      </c>
      <c r="AB2714" s="3">
        <v>0</v>
      </c>
      <c r="AC2714" s="3">
        <v>4460.3751415326506</v>
      </c>
      <c r="AD2714" s="3">
        <f t="shared" si="493"/>
        <v>126265.37514153266</v>
      </c>
      <c r="AE2714" s="3">
        <v>7046.666666666667</v>
      </c>
      <c r="AG2714" s="3">
        <f t="shared" si="494"/>
        <v>133312.04180819931</v>
      </c>
      <c r="AJ2714" s="3">
        <v>7875.5933865769939</v>
      </c>
      <c r="AK2714" t="s">
        <v>433</v>
      </c>
      <c r="AL2714" t="s">
        <v>434</v>
      </c>
      <c r="AM2714">
        <v>0.1</v>
      </c>
      <c r="AN2714" s="3">
        <f t="shared" si="495"/>
        <v>141187.63519477632</v>
      </c>
      <c r="AO2714" s="3">
        <v>14118.763519477632</v>
      </c>
      <c r="AP2714" s="3">
        <v>29700</v>
      </c>
      <c r="AQ2714" s="3">
        <v>2970</v>
      </c>
      <c r="AR2714" s="3">
        <f t="shared" si="496"/>
        <v>187976.39871425394</v>
      </c>
      <c r="AS2714" s="24">
        <f t="shared" si="497"/>
        <v>170887.63519477632</v>
      </c>
      <c r="AT2714" t="s">
        <v>134</v>
      </c>
      <c r="AU2714" t="s">
        <v>134</v>
      </c>
      <c r="AV2714" t="s">
        <v>135</v>
      </c>
      <c r="AW2714">
        <v>90324</v>
      </c>
      <c r="BE2714">
        <v>1</v>
      </c>
    </row>
    <row r="2715" spans="3:66" x14ac:dyDescent="0.2">
      <c r="C2715" t="s">
        <v>4803</v>
      </c>
      <c r="E2715" t="s">
        <v>3390</v>
      </c>
      <c r="F2715" t="s">
        <v>3391</v>
      </c>
      <c r="G2715" t="s">
        <v>3392</v>
      </c>
      <c r="J2715" t="s">
        <v>4697</v>
      </c>
      <c r="L2715" t="s">
        <v>4691</v>
      </c>
      <c r="M2715" t="s">
        <v>4444</v>
      </c>
      <c r="N2715" t="s">
        <v>4668</v>
      </c>
      <c r="O2715" t="s">
        <v>98</v>
      </c>
      <c r="P2715" t="s">
        <v>4804</v>
      </c>
      <c r="Q2715">
        <v>28</v>
      </c>
      <c r="S2715" s="3">
        <v>191666.66666666666</v>
      </c>
      <c r="W2715" s="3">
        <v>4607.3717948717949</v>
      </c>
      <c r="X2715" s="3">
        <v>2662.037037037037</v>
      </c>
      <c r="Y2715" s="22">
        <v>479.16666666666663</v>
      </c>
      <c r="Z2715" s="32">
        <v>75</v>
      </c>
      <c r="AB2715" s="3">
        <v>0</v>
      </c>
      <c r="AC2715" s="3">
        <v>4460.3751415326506</v>
      </c>
      <c r="AD2715" s="3">
        <f t="shared" si="493"/>
        <v>203950.6173067748</v>
      </c>
      <c r="AE2715" s="3">
        <v>7046.666666666667</v>
      </c>
      <c r="AG2715" s="3">
        <f t="shared" si="494"/>
        <v>210997.28397344146</v>
      </c>
      <c r="AJ2715" s="3">
        <v>18123.592035816033</v>
      </c>
      <c r="AK2715" t="s">
        <v>538</v>
      </c>
      <c r="AL2715" t="s">
        <v>539</v>
      </c>
      <c r="AM2715">
        <v>0.1</v>
      </c>
      <c r="AN2715" s="3">
        <f t="shared" si="495"/>
        <v>229120.87600925748</v>
      </c>
      <c r="AO2715" s="3">
        <v>22912.087600925748</v>
      </c>
      <c r="AP2715" s="3">
        <v>29700</v>
      </c>
      <c r="AQ2715" s="3">
        <v>2970</v>
      </c>
      <c r="AR2715" s="3">
        <f t="shared" si="496"/>
        <v>284702.96361018321</v>
      </c>
      <c r="AS2715" s="24">
        <f t="shared" si="497"/>
        <v>258820.87600925748</v>
      </c>
      <c r="AT2715" t="s">
        <v>134</v>
      </c>
      <c r="AU2715" t="s">
        <v>134</v>
      </c>
      <c r="AV2715" t="s">
        <v>135</v>
      </c>
      <c r="AW2715">
        <v>90324</v>
      </c>
      <c r="BE2715">
        <v>1</v>
      </c>
    </row>
    <row r="2716" spans="3:66" x14ac:dyDescent="0.2">
      <c r="C2716" t="s">
        <v>4803</v>
      </c>
      <c r="E2716" t="s">
        <v>3393</v>
      </c>
      <c r="F2716" t="s">
        <v>3394</v>
      </c>
      <c r="G2716" t="s">
        <v>3395</v>
      </c>
      <c r="J2716" t="s">
        <v>4678</v>
      </c>
      <c r="L2716" t="s">
        <v>4691</v>
      </c>
      <c r="M2716" t="s">
        <v>4444</v>
      </c>
      <c r="N2716" t="s">
        <v>4668</v>
      </c>
      <c r="O2716" t="s">
        <v>98</v>
      </c>
      <c r="P2716" t="s">
        <v>4804</v>
      </c>
      <c r="Q2716">
        <v>28</v>
      </c>
      <c r="S2716" s="3">
        <v>166666.66666666666</v>
      </c>
      <c r="W2716" s="3">
        <v>4006.4102564102559</v>
      </c>
      <c r="X2716" s="3">
        <v>2314.8148148148148</v>
      </c>
      <c r="Y2716" s="22">
        <v>416.66666666666663</v>
      </c>
      <c r="Z2716" s="32">
        <v>75</v>
      </c>
      <c r="AB2716" s="3">
        <v>0</v>
      </c>
      <c r="AC2716" s="3">
        <v>4460.3751415326506</v>
      </c>
      <c r="AD2716" s="3">
        <f t="shared" si="493"/>
        <v>177939.93354609102</v>
      </c>
      <c r="AE2716" s="3">
        <v>7046.666666666667</v>
      </c>
      <c r="AG2716" s="3">
        <f t="shared" si="494"/>
        <v>184986.60021275768</v>
      </c>
      <c r="AM2716">
        <v>0.1</v>
      </c>
      <c r="AN2716" s="3">
        <f t="shared" si="495"/>
        <v>184986.60021275768</v>
      </c>
      <c r="AO2716" s="3">
        <v>18498.660021275769</v>
      </c>
      <c r="AP2716" s="3">
        <v>29700</v>
      </c>
      <c r="AQ2716" s="3">
        <v>2970</v>
      </c>
      <c r="AR2716" s="3">
        <f t="shared" si="496"/>
        <v>236155.26023403346</v>
      </c>
      <c r="AS2716" s="24">
        <f t="shared" si="497"/>
        <v>214686.60021275768</v>
      </c>
      <c r="AT2716" t="s">
        <v>4805</v>
      </c>
      <c r="AU2716" t="s">
        <v>1620</v>
      </c>
      <c r="AV2716" t="s">
        <v>1620</v>
      </c>
      <c r="AW2716">
        <v>2061149</v>
      </c>
      <c r="BE2716">
        <v>1</v>
      </c>
    </row>
    <row r="2717" spans="3:66" x14ac:dyDescent="0.2">
      <c r="C2717" t="s">
        <v>4803</v>
      </c>
      <c r="E2717" t="s">
        <v>3396</v>
      </c>
      <c r="F2717" t="s">
        <v>3397</v>
      </c>
      <c r="G2717" t="s">
        <v>3398</v>
      </c>
      <c r="J2717" t="s">
        <v>4697</v>
      </c>
      <c r="L2717" t="s">
        <v>4783</v>
      </c>
      <c r="M2717" t="s">
        <v>3525</v>
      </c>
      <c r="N2717" t="s">
        <v>4668</v>
      </c>
      <c r="O2717" t="s">
        <v>98</v>
      </c>
      <c r="P2717" t="s">
        <v>4804</v>
      </c>
      <c r="Q2717">
        <v>28</v>
      </c>
      <c r="S2717" s="3">
        <v>112500</v>
      </c>
      <c r="U2717" s="3">
        <v>11250</v>
      </c>
      <c r="W2717" s="3">
        <v>2704.3269230769233</v>
      </c>
      <c r="X2717" s="3">
        <v>1562.5</v>
      </c>
      <c r="Y2717" s="22">
        <v>281.25</v>
      </c>
      <c r="Z2717" s="32">
        <v>75</v>
      </c>
      <c r="AB2717" s="3">
        <v>0</v>
      </c>
      <c r="AC2717" s="3">
        <v>4460.3751415326506</v>
      </c>
      <c r="AD2717" s="3">
        <f t="shared" si="493"/>
        <v>132833.45206460956</v>
      </c>
      <c r="AE2717" s="3">
        <v>13617.5</v>
      </c>
      <c r="AG2717" s="3">
        <f t="shared" si="494"/>
        <v>146450.95206460956</v>
      </c>
      <c r="AM2717">
        <v>8.5000000000000006E-2</v>
      </c>
      <c r="AN2717" s="3">
        <f t="shared" si="495"/>
        <v>146450.95206460956</v>
      </c>
      <c r="AO2717" s="3">
        <v>12448.330925491813</v>
      </c>
      <c r="AP2717" s="3">
        <v>29700</v>
      </c>
      <c r="AQ2717" s="3">
        <v>2524.5</v>
      </c>
      <c r="AR2717" s="3">
        <f t="shared" si="496"/>
        <v>191123.78299010138</v>
      </c>
      <c r="AS2717" s="24">
        <f t="shared" si="497"/>
        <v>176150.95206460956</v>
      </c>
      <c r="AT2717" t="s">
        <v>134</v>
      </c>
      <c r="AU2717" t="s">
        <v>134</v>
      </c>
      <c r="AV2717" t="s">
        <v>135</v>
      </c>
      <c r="AW2717">
        <v>37214</v>
      </c>
      <c r="BE2717">
        <v>1</v>
      </c>
    </row>
    <row r="2718" spans="3:66" x14ac:dyDescent="0.2">
      <c r="C2718" t="s">
        <v>4803</v>
      </c>
      <c r="E2718" t="s">
        <v>3399</v>
      </c>
      <c r="F2718" t="s">
        <v>3400</v>
      </c>
      <c r="G2718" t="s">
        <v>3401</v>
      </c>
      <c r="J2718" t="s">
        <v>4778</v>
      </c>
      <c r="L2718" t="s">
        <v>4667</v>
      </c>
      <c r="M2718" t="s">
        <v>3984</v>
      </c>
      <c r="N2718" t="s">
        <v>4668</v>
      </c>
      <c r="O2718" t="s">
        <v>98</v>
      </c>
      <c r="P2718" t="s">
        <v>4804</v>
      </c>
      <c r="Q2718">
        <v>28</v>
      </c>
      <c r="S2718" s="3">
        <v>53750</v>
      </c>
      <c r="W2718" s="3">
        <v>1171.875</v>
      </c>
      <c r="X2718" s="3">
        <v>677.08333333333337</v>
      </c>
      <c r="Y2718" s="22">
        <v>121.875</v>
      </c>
      <c r="Z2718" s="32">
        <v>75</v>
      </c>
      <c r="AB2718" s="3">
        <v>0</v>
      </c>
      <c r="AC2718" s="3">
        <v>4460.3751415326506</v>
      </c>
      <c r="AD2718" s="3">
        <f t="shared" ref="AD2718:AD2781" si="498">S2718+U2718+V2718+W2718+X2718+Y2718+Z2718+AA2718+AB2718+AC2718</f>
        <v>60256.208474865984</v>
      </c>
      <c r="AE2718" s="3">
        <v>4154.166666666667</v>
      </c>
      <c r="AG2718" s="3">
        <f t="shared" si="494"/>
        <v>64410.375141532648</v>
      </c>
      <c r="AM2718">
        <v>0.05</v>
      </c>
      <c r="AN2718" s="3">
        <f t="shared" si="495"/>
        <v>64410.375141532648</v>
      </c>
      <c r="AO2718" s="3">
        <v>3220.5187570766325</v>
      </c>
      <c r="AP2718" s="3">
        <v>29700</v>
      </c>
      <c r="AQ2718" s="3">
        <v>1485</v>
      </c>
      <c r="AR2718" s="3">
        <f t="shared" si="496"/>
        <v>98815.893898609283</v>
      </c>
      <c r="AS2718" s="24">
        <f t="shared" si="497"/>
        <v>94110.375141532655</v>
      </c>
      <c r="AT2718" t="s">
        <v>4779</v>
      </c>
      <c r="AU2718" t="s">
        <v>188</v>
      </c>
      <c r="AV2718" t="s">
        <v>189</v>
      </c>
      <c r="AW2718" t="s">
        <v>4969</v>
      </c>
      <c r="BE2718">
        <v>1</v>
      </c>
    </row>
    <row r="2719" spans="3:66" x14ac:dyDescent="0.2">
      <c r="C2719" t="s">
        <v>4803</v>
      </c>
      <c r="E2719" t="s">
        <v>3402</v>
      </c>
      <c r="F2719" t="s">
        <v>3403</v>
      </c>
      <c r="G2719" t="s">
        <v>3404</v>
      </c>
      <c r="J2719" t="s">
        <v>4708</v>
      </c>
      <c r="L2719" t="s">
        <v>4703</v>
      </c>
      <c r="M2719" t="s">
        <v>4849</v>
      </c>
      <c r="N2719" t="s">
        <v>4911</v>
      </c>
      <c r="O2719" t="s">
        <v>98</v>
      </c>
      <c r="P2719" t="s">
        <v>4804</v>
      </c>
      <c r="Q2719">
        <v>28</v>
      </c>
      <c r="S2719" s="3">
        <v>50250</v>
      </c>
      <c r="W2719" s="3">
        <v>1207.9326923076922</v>
      </c>
      <c r="X2719" s="3">
        <v>697.91666666666663</v>
      </c>
      <c r="Y2719" s="22">
        <v>125.625</v>
      </c>
      <c r="Z2719" s="32">
        <v>75</v>
      </c>
      <c r="AB2719" s="3">
        <v>0</v>
      </c>
      <c r="AC2719" s="3">
        <v>4460.3751415326506</v>
      </c>
      <c r="AD2719" s="3">
        <f t="shared" si="498"/>
        <v>56816.849500507007</v>
      </c>
      <c r="AE2719" s="3">
        <v>5687.5</v>
      </c>
      <c r="AG2719" s="3">
        <f t="shared" ref="AG2719:AG2782" si="499">AD2719+AE2719+AF2719</f>
        <v>62504.349500507007</v>
      </c>
      <c r="AI2719" s="3">
        <v>5310.8</v>
      </c>
      <c r="AJ2719" s="3">
        <v>6107.1873780099913</v>
      </c>
      <c r="AK2719" t="s">
        <v>266</v>
      </c>
      <c r="AL2719" t="s">
        <v>267</v>
      </c>
      <c r="AM2719">
        <v>8.5000000000000006E-2</v>
      </c>
      <c r="AN2719" s="3">
        <f t="shared" ref="AN2719:AN2782" si="500">AG2719+AH2719+AI2719+AJ2719</f>
        <v>73922.336878516988</v>
      </c>
      <c r="AO2719" s="3">
        <v>6283.3986346739457</v>
      </c>
      <c r="AP2719" s="3">
        <v>0</v>
      </c>
      <c r="AQ2719" s="3">
        <v>0</v>
      </c>
      <c r="AR2719" s="3">
        <f t="shared" ref="AR2719:AR2782" si="501">AN2719+AO2719+AP2719+AQ2719</f>
        <v>80205.735513190928</v>
      </c>
      <c r="AS2719" s="24">
        <f t="shared" si="497"/>
        <v>73922.336878516988</v>
      </c>
      <c r="AT2719" t="s">
        <v>632</v>
      </c>
      <c r="AU2719" t="s">
        <v>1837</v>
      </c>
      <c r="AV2719" t="s">
        <v>1838</v>
      </c>
      <c r="AW2719" t="s">
        <v>4850</v>
      </c>
      <c r="BE2719">
        <v>1</v>
      </c>
      <c r="BN2719" t="s">
        <v>5138</v>
      </c>
    </row>
    <row r="2720" spans="3:66" x14ac:dyDescent="0.2">
      <c r="C2720" t="s">
        <v>4803</v>
      </c>
      <c r="E2720" t="s">
        <v>3405</v>
      </c>
      <c r="F2720" t="s">
        <v>3406</v>
      </c>
      <c r="G2720" t="s">
        <v>3407</v>
      </c>
      <c r="J2720" t="s">
        <v>4708</v>
      </c>
      <c r="L2720" t="s">
        <v>4691</v>
      </c>
      <c r="M2720" t="s">
        <v>4444</v>
      </c>
      <c r="N2720" t="s">
        <v>4668</v>
      </c>
      <c r="O2720" t="s">
        <v>98</v>
      </c>
      <c r="P2720" t="s">
        <v>4804</v>
      </c>
      <c r="Q2720">
        <v>28</v>
      </c>
      <c r="S2720" s="3">
        <v>50000</v>
      </c>
      <c r="W2720" s="3">
        <v>1201.9230769230769</v>
      </c>
      <c r="X2720" s="3">
        <v>694.44444444444457</v>
      </c>
      <c r="Y2720" s="22">
        <v>125</v>
      </c>
      <c r="Z2720" s="32">
        <v>75</v>
      </c>
      <c r="AB2720" s="3">
        <v>0</v>
      </c>
      <c r="AC2720" s="3">
        <v>4460.3751415326506</v>
      </c>
      <c r="AD2720" s="3">
        <f t="shared" si="498"/>
        <v>56556.742662900171</v>
      </c>
      <c r="AE2720" s="3">
        <v>7046.666666666667</v>
      </c>
      <c r="AG2720" s="3">
        <f t="shared" si="499"/>
        <v>63603.409329566835</v>
      </c>
      <c r="AM2720">
        <v>0.1</v>
      </c>
      <c r="AN2720" s="3">
        <f t="shared" si="500"/>
        <v>63603.409329566835</v>
      </c>
      <c r="AO2720" s="3">
        <v>6360.3409329566839</v>
      </c>
      <c r="AP2720" s="3">
        <v>29700</v>
      </c>
      <c r="AQ2720" s="3">
        <v>2970</v>
      </c>
      <c r="AR2720" s="3">
        <f t="shared" si="501"/>
        <v>102633.75026252352</v>
      </c>
      <c r="AS2720" s="24">
        <f t="shared" si="497"/>
        <v>93303.409329566843</v>
      </c>
      <c r="AT2720" t="s">
        <v>188</v>
      </c>
      <c r="AU2720" t="s">
        <v>188</v>
      </c>
      <c r="AV2720" t="s">
        <v>189</v>
      </c>
      <c r="AW2720">
        <v>6006</v>
      </c>
      <c r="BE2720">
        <v>1</v>
      </c>
    </row>
    <row r="2721" spans="3:66" x14ac:dyDescent="0.2">
      <c r="C2721" t="s">
        <v>4803</v>
      </c>
      <c r="E2721" t="s">
        <v>3408</v>
      </c>
      <c r="F2721" t="s">
        <v>3409</v>
      </c>
      <c r="G2721" t="s">
        <v>3410</v>
      </c>
      <c r="J2721" t="s">
        <v>4702</v>
      </c>
      <c r="L2721" t="s">
        <v>4783</v>
      </c>
      <c r="M2721" t="s">
        <v>3525</v>
      </c>
      <c r="N2721" t="s">
        <v>4668</v>
      </c>
      <c r="O2721" t="s">
        <v>98</v>
      </c>
      <c r="P2721" t="s">
        <v>4804</v>
      </c>
      <c r="Q2721">
        <v>28</v>
      </c>
      <c r="S2721" s="3">
        <v>86702</v>
      </c>
      <c r="U2721" s="3">
        <v>8670.2000000000007</v>
      </c>
      <c r="W2721" s="3">
        <v>2084.1826923076924</v>
      </c>
      <c r="X2721" s="3">
        <v>1204.1944444444446</v>
      </c>
      <c r="Y2721" s="22">
        <v>216.755</v>
      </c>
      <c r="Z2721" s="32">
        <v>75</v>
      </c>
      <c r="AB2721" s="3">
        <v>0</v>
      </c>
      <c r="AC2721" s="3">
        <v>4460.3751415326506</v>
      </c>
      <c r="AD2721" s="3">
        <f t="shared" si="498"/>
        <v>103412.70727828478</v>
      </c>
      <c r="AE2721" s="3">
        <v>13617.5</v>
      </c>
      <c r="AG2721" s="3">
        <f t="shared" si="499"/>
        <v>117030.20727828478</v>
      </c>
      <c r="AM2721">
        <v>8.5000000000000006E-2</v>
      </c>
      <c r="AN2721" s="3">
        <f t="shared" si="500"/>
        <v>117030.20727828478</v>
      </c>
      <c r="AO2721" s="3">
        <v>9947.5676186542078</v>
      </c>
      <c r="AP2721" s="3">
        <v>29700</v>
      </c>
      <c r="AQ2721" s="3">
        <v>2524.5</v>
      </c>
      <c r="AR2721" s="3">
        <f t="shared" si="501"/>
        <v>159202.27489693899</v>
      </c>
      <c r="AS2721" s="24">
        <f t="shared" si="497"/>
        <v>146730.20727828477</v>
      </c>
      <c r="AT2721" t="s">
        <v>4805</v>
      </c>
      <c r="AU2721" t="s">
        <v>101</v>
      </c>
      <c r="AV2721" t="s">
        <v>101</v>
      </c>
      <c r="AW2721">
        <v>2046100</v>
      </c>
      <c r="BE2721">
        <v>1</v>
      </c>
    </row>
    <row r="2722" spans="3:66" x14ac:dyDescent="0.2">
      <c r="C2722" t="s">
        <v>4803</v>
      </c>
      <c r="E2722" t="s">
        <v>3411</v>
      </c>
      <c r="F2722" t="s">
        <v>3412</v>
      </c>
      <c r="G2722" t="s">
        <v>3413</v>
      </c>
      <c r="J2722" t="s">
        <v>4708</v>
      </c>
      <c r="L2722" t="s">
        <v>4703</v>
      </c>
      <c r="M2722" t="s">
        <v>4849</v>
      </c>
      <c r="N2722" t="s">
        <v>4911</v>
      </c>
      <c r="O2722" t="s">
        <v>98</v>
      </c>
      <c r="P2722" t="s">
        <v>4804</v>
      </c>
      <c r="Q2722">
        <v>28</v>
      </c>
      <c r="S2722" s="3">
        <v>59333.333333333343</v>
      </c>
      <c r="W2722" s="3">
        <v>1426.282051282051</v>
      </c>
      <c r="X2722" s="3">
        <v>824.07407407407413</v>
      </c>
      <c r="Y2722" s="22">
        <v>148.33333333333334</v>
      </c>
      <c r="Z2722" s="32">
        <v>75</v>
      </c>
      <c r="AB2722" s="3">
        <v>0</v>
      </c>
      <c r="AC2722" s="3">
        <v>4460.3751415326506</v>
      </c>
      <c r="AD2722" s="3">
        <f t="shared" si="498"/>
        <v>66267.397933555461</v>
      </c>
      <c r="AE2722" s="3">
        <v>5687.5</v>
      </c>
      <c r="AG2722" s="3">
        <f t="shared" si="499"/>
        <v>71954.897933555461</v>
      </c>
      <c r="AI2722" s="3">
        <v>5310.8</v>
      </c>
      <c r="AJ2722" s="3">
        <v>6107.1873780099913</v>
      </c>
      <c r="AK2722" t="s">
        <v>266</v>
      </c>
      <c r="AL2722" t="s">
        <v>267</v>
      </c>
      <c r="AM2722">
        <v>8.5000000000000006E-2</v>
      </c>
      <c r="AN2722" s="3">
        <f t="shared" si="500"/>
        <v>83372.885311565449</v>
      </c>
      <c r="AO2722" s="3">
        <v>7086.6952514830637</v>
      </c>
      <c r="AP2722" s="3">
        <v>0</v>
      </c>
      <c r="AQ2722" s="3">
        <v>0</v>
      </c>
      <c r="AR2722" s="3">
        <f t="shared" si="501"/>
        <v>90459.580563048512</v>
      </c>
      <c r="AS2722" s="24">
        <f t="shared" si="497"/>
        <v>83372.885311565449</v>
      </c>
      <c r="AT2722" t="s">
        <v>632</v>
      </c>
      <c r="AU2722" t="s">
        <v>1837</v>
      </c>
      <c r="AV2722" t="s">
        <v>1838</v>
      </c>
      <c r="AW2722" t="s">
        <v>4850</v>
      </c>
      <c r="BE2722">
        <v>1</v>
      </c>
      <c r="BN2722" t="s">
        <v>5138</v>
      </c>
    </row>
    <row r="2723" spans="3:66" x14ac:dyDescent="0.2">
      <c r="C2723" t="s">
        <v>4803</v>
      </c>
      <c r="E2723" t="s">
        <v>3414</v>
      </c>
      <c r="F2723" t="s">
        <v>3415</v>
      </c>
      <c r="G2723" t="s">
        <v>4970</v>
      </c>
      <c r="J2723" t="s">
        <v>4778</v>
      </c>
      <c r="L2723" t="s">
        <v>4703</v>
      </c>
      <c r="M2723" t="s">
        <v>4849</v>
      </c>
      <c r="N2723" t="s">
        <v>4911</v>
      </c>
      <c r="O2723" t="s">
        <v>98</v>
      </c>
      <c r="P2723" t="s">
        <v>4804</v>
      </c>
      <c r="Q2723">
        <v>28</v>
      </c>
      <c r="S2723" s="3">
        <v>46666.666666666664</v>
      </c>
      <c r="W2723" s="3">
        <v>1121.7948717948718</v>
      </c>
      <c r="X2723" s="3">
        <v>648.14814814814815</v>
      </c>
      <c r="Y2723" s="22">
        <v>116.66666666666666</v>
      </c>
      <c r="Z2723" s="32">
        <v>75</v>
      </c>
      <c r="AB2723" s="3">
        <v>4780.1681361697629</v>
      </c>
      <c r="AC2723" s="3">
        <v>4460.3751415326506</v>
      </c>
      <c r="AD2723" s="3">
        <f t="shared" si="498"/>
        <v>57868.81963097876</v>
      </c>
      <c r="AE2723" s="3">
        <v>5687.5</v>
      </c>
      <c r="AG2723" s="3">
        <f t="shared" si="499"/>
        <v>63556.31963097876</v>
      </c>
      <c r="AI2723" s="3">
        <v>5310.8</v>
      </c>
      <c r="AJ2723" s="3">
        <v>4292.2455565959208</v>
      </c>
      <c r="AK2723" t="s">
        <v>289</v>
      </c>
      <c r="AL2723" t="s">
        <v>290</v>
      </c>
      <c r="AM2723">
        <v>8.5000000000000006E-2</v>
      </c>
      <c r="AN2723" s="3">
        <f t="shared" si="500"/>
        <v>73159.365187574687</v>
      </c>
      <c r="AO2723" s="3">
        <v>6218.5460409438492</v>
      </c>
      <c r="AP2723" s="3">
        <v>0</v>
      </c>
      <c r="AQ2723" s="3">
        <v>0</v>
      </c>
      <c r="AR2723" s="3">
        <f t="shared" si="501"/>
        <v>79377.91122851854</v>
      </c>
      <c r="AS2723" s="24">
        <f t="shared" si="497"/>
        <v>73159.365187574687</v>
      </c>
      <c r="AT2723" t="s">
        <v>632</v>
      </c>
      <c r="AU2723" t="s">
        <v>1837</v>
      </c>
      <c r="AV2723" t="s">
        <v>1838</v>
      </c>
      <c r="AW2723" t="s">
        <v>4850</v>
      </c>
      <c r="BE2723">
        <v>1</v>
      </c>
      <c r="BN2723" t="s">
        <v>5117</v>
      </c>
    </row>
    <row r="2724" spans="3:66" x14ac:dyDescent="0.2">
      <c r="C2724" t="s">
        <v>4803</v>
      </c>
      <c r="E2724" t="s">
        <v>3417</v>
      </c>
      <c r="F2724" t="s">
        <v>3418</v>
      </c>
      <c r="G2724" t="s">
        <v>3419</v>
      </c>
      <c r="J2724" t="s">
        <v>4702</v>
      </c>
      <c r="L2724" t="s">
        <v>4691</v>
      </c>
      <c r="M2724" t="s">
        <v>4444</v>
      </c>
      <c r="N2724" t="s">
        <v>4668</v>
      </c>
      <c r="O2724" t="s">
        <v>98</v>
      </c>
      <c r="P2724" t="s">
        <v>4804</v>
      </c>
      <c r="Q2724">
        <v>28</v>
      </c>
      <c r="S2724" s="3">
        <v>62500.000000000007</v>
      </c>
      <c r="W2724" s="3">
        <v>1502.403846153846</v>
      </c>
      <c r="X2724" s="3">
        <v>868.05555555555554</v>
      </c>
      <c r="Y2724" s="22">
        <v>156.25</v>
      </c>
      <c r="Z2724" s="32">
        <v>75</v>
      </c>
      <c r="AB2724" s="3">
        <v>0</v>
      </c>
      <c r="AC2724" s="3">
        <v>4460.3751415326506</v>
      </c>
      <c r="AD2724" s="3">
        <f t="shared" si="498"/>
        <v>69562.084543242061</v>
      </c>
      <c r="AE2724" s="3">
        <v>7046.666666666667</v>
      </c>
      <c r="AG2724" s="3">
        <f t="shared" si="499"/>
        <v>76608.751209908733</v>
      </c>
      <c r="AM2724">
        <v>0.1</v>
      </c>
      <c r="AN2724" s="3">
        <f t="shared" si="500"/>
        <v>76608.751209908733</v>
      </c>
      <c r="AO2724" s="3">
        <v>7660.8751209908733</v>
      </c>
      <c r="AP2724" s="3">
        <v>29700</v>
      </c>
      <c r="AQ2724" s="3">
        <v>2970</v>
      </c>
      <c r="AR2724" s="3">
        <f t="shared" si="501"/>
        <v>116939.6263308996</v>
      </c>
      <c r="AS2724" s="24">
        <f t="shared" si="497"/>
        <v>106308.75120990873</v>
      </c>
      <c r="AT2724" t="s">
        <v>4805</v>
      </c>
      <c r="AU2724" t="s">
        <v>1620</v>
      </c>
      <c r="AV2724" t="s">
        <v>1620</v>
      </c>
      <c r="AW2724">
        <v>2061149</v>
      </c>
      <c r="BE2724">
        <v>1</v>
      </c>
    </row>
    <row r="2725" spans="3:66" x14ac:dyDescent="0.2">
      <c r="C2725" t="s">
        <v>4803</v>
      </c>
      <c r="E2725" t="s">
        <v>3420</v>
      </c>
      <c r="F2725" t="s">
        <v>3421</v>
      </c>
      <c r="G2725" t="s">
        <v>3422</v>
      </c>
      <c r="J2725" t="s">
        <v>4778</v>
      </c>
      <c r="L2725" t="s">
        <v>4667</v>
      </c>
      <c r="M2725" t="s">
        <v>3984</v>
      </c>
      <c r="N2725" t="s">
        <v>4668</v>
      </c>
      <c r="O2725" t="s">
        <v>98</v>
      </c>
      <c r="P2725" t="s">
        <v>4804</v>
      </c>
      <c r="Q2725">
        <v>28</v>
      </c>
      <c r="S2725" s="3">
        <v>41666.666666666664</v>
      </c>
      <c r="W2725" s="3">
        <v>1010.0961538461538</v>
      </c>
      <c r="X2725" s="3">
        <v>583.6111111111112</v>
      </c>
      <c r="Y2725" s="22">
        <v>105.05</v>
      </c>
      <c r="Z2725" s="32">
        <v>75</v>
      </c>
      <c r="AB2725" s="3">
        <v>0</v>
      </c>
      <c r="AC2725" s="3">
        <v>4460.3751415326506</v>
      </c>
      <c r="AD2725" s="3">
        <f t="shared" si="498"/>
        <v>47900.799073156581</v>
      </c>
      <c r="AE2725" s="3">
        <v>4154.166666666667</v>
      </c>
      <c r="AG2725" s="3">
        <f t="shared" si="499"/>
        <v>52054.965739823245</v>
      </c>
      <c r="AM2725">
        <v>0.05</v>
      </c>
      <c r="AN2725" s="3">
        <f t="shared" si="500"/>
        <v>52054.965739823245</v>
      </c>
      <c r="AO2725" s="3">
        <v>2602.7482869911623</v>
      </c>
      <c r="AP2725" s="3">
        <v>29700</v>
      </c>
      <c r="AQ2725" s="3">
        <v>1485</v>
      </c>
      <c r="AR2725" s="3">
        <f t="shared" si="501"/>
        <v>85842.714026814414</v>
      </c>
      <c r="AS2725" s="24">
        <f t="shared" si="497"/>
        <v>81754.965739823238</v>
      </c>
      <c r="AT2725" t="s">
        <v>1483</v>
      </c>
      <c r="AU2725" t="s">
        <v>1483</v>
      </c>
      <c r="AV2725" t="s">
        <v>1484</v>
      </c>
      <c r="AW2725" t="s">
        <v>4894</v>
      </c>
      <c r="BE2725">
        <v>1</v>
      </c>
    </row>
    <row r="2726" spans="3:66" x14ac:dyDescent="0.2">
      <c r="C2726" t="s">
        <v>4803</v>
      </c>
      <c r="E2726" t="s">
        <v>3423</v>
      </c>
      <c r="F2726" t="s">
        <v>3424</v>
      </c>
      <c r="G2726" t="s">
        <v>3425</v>
      </c>
      <c r="J2726" t="s">
        <v>4778</v>
      </c>
      <c r="L2726" t="s">
        <v>4667</v>
      </c>
      <c r="M2726" t="s">
        <v>3984</v>
      </c>
      <c r="N2726" t="s">
        <v>4668</v>
      </c>
      <c r="O2726" t="s">
        <v>98</v>
      </c>
      <c r="P2726" t="s">
        <v>4804</v>
      </c>
      <c r="Q2726">
        <v>28</v>
      </c>
      <c r="S2726" s="3">
        <v>40761</v>
      </c>
      <c r="W2726" s="3">
        <v>1010.0961538461538</v>
      </c>
      <c r="X2726" s="3">
        <v>583.6111111111112</v>
      </c>
      <c r="Y2726" s="22">
        <v>105.05</v>
      </c>
      <c r="Z2726" s="32">
        <v>75</v>
      </c>
      <c r="AB2726" s="3">
        <v>0</v>
      </c>
      <c r="AC2726" s="3">
        <v>4460.3751415326506</v>
      </c>
      <c r="AD2726" s="3">
        <f t="shared" si="498"/>
        <v>46995.132406489916</v>
      </c>
      <c r="AE2726" s="3">
        <v>4154.166666666667</v>
      </c>
      <c r="AG2726" s="3">
        <f t="shared" si="499"/>
        <v>51149.299073156581</v>
      </c>
      <c r="AM2726">
        <v>0.05</v>
      </c>
      <c r="AN2726" s="3">
        <f t="shared" si="500"/>
        <v>51149.299073156581</v>
      </c>
      <c r="AO2726" s="3">
        <v>2557.464953657829</v>
      </c>
      <c r="AP2726" s="3">
        <v>29700</v>
      </c>
      <c r="AQ2726" s="3">
        <v>1485</v>
      </c>
      <c r="AR2726" s="3">
        <f t="shared" si="501"/>
        <v>84891.764026814402</v>
      </c>
      <c r="AS2726" s="24">
        <f t="shared" si="497"/>
        <v>80849.299073156581</v>
      </c>
      <c r="AT2726" t="s">
        <v>1483</v>
      </c>
      <c r="AU2726" t="s">
        <v>1483</v>
      </c>
      <c r="AV2726" t="s">
        <v>1484</v>
      </c>
      <c r="AW2726" t="s">
        <v>4894</v>
      </c>
      <c r="BE2726">
        <v>1</v>
      </c>
    </row>
    <row r="2727" spans="3:66" x14ac:dyDescent="0.2">
      <c r="C2727" t="s">
        <v>4803</v>
      </c>
      <c r="E2727" t="s">
        <v>3426</v>
      </c>
      <c r="F2727" t="s">
        <v>3427</v>
      </c>
      <c r="G2727" t="s">
        <v>3428</v>
      </c>
      <c r="J2727" t="s">
        <v>4778</v>
      </c>
      <c r="L2727" t="s">
        <v>4667</v>
      </c>
      <c r="M2727" t="s">
        <v>3984</v>
      </c>
      <c r="N2727" t="s">
        <v>4668</v>
      </c>
      <c r="O2727" t="s">
        <v>98</v>
      </c>
      <c r="P2727" t="s">
        <v>4804</v>
      </c>
      <c r="Q2727">
        <v>28</v>
      </c>
      <c r="S2727" s="3">
        <v>40761</v>
      </c>
      <c r="W2727" s="3">
        <v>1010.0961538461538</v>
      </c>
      <c r="X2727" s="3">
        <v>583.6111111111112</v>
      </c>
      <c r="Y2727" s="22">
        <v>105.05</v>
      </c>
      <c r="Z2727" s="32">
        <v>75</v>
      </c>
      <c r="AB2727" s="3">
        <v>0</v>
      </c>
      <c r="AC2727" s="3">
        <v>4460.3751415326506</v>
      </c>
      <c r="AD2727" s="3">
        <f t="shared" si="498"/>
        <v>46995.132406489916</v>
      </c>
      <c r="AE2727" s="3">
        <v>4154.166666666667</v>
      </c>
      <c r="AG2727" s="3">
        <f t="shared" si="499"/>
        <v>51149.299073156581</v>
      </c>
      <c r="AM2727">
        <v>0.05</v>
      </c>
      <c r="AN2727" s="3">
        <f t="shared" si="500"/>
        <v>51149.299073156581</v>
      </c>
      <c r="AO2727" s="3">
        <v>2557.464953657829</v>
      </c>
      <c r="AP2727" s="3">
        <v>29700</v>
      </c>
      <c r="AQ2727" s="3">
        <v>1485</v>
      </c>
      <c r="AR2727" s="3">
        <f t="shared" si="501"/>
        <v>84891.764026814402</v>
      </c>
      <c r="AS2727" s="24">
        <f t="shared" si="497"/>
        <v>80849.299073156581</v>
      </c>
      <c r="AT2727" t="s">
        <v>188</v>
      </c>
      <c r="AU2727" t="s">
        <v>188</v>
      </c>
      <c r="AV2727" t="s">
        <v>189</v>
      </c>
      <c r="AW2727">
        <v>7071</v>
      </c>
      <c r="BE2727">
        <v>1</v>
      </c>
    </row>
    <row r="2728" spans="3:66" x14ac:dyDescent="0.2">
      <c r="C2728" t="s">
        <v>4803</v>
      </c>
      <c r="E2728" t="s">
        <v>3429</v>
      </c>
      <c r="F2728" t="s">
        <v>3430</v>
      </c>
      <c r="G2728" t="s">
        <v>3431</v>
      </c>
      <c r="J2728" t="s">
        <v>4708</v>
      </c>
      <c r="L2728" t="s">
        <v>4703</v>
      </c>
      <c r="M2728" t="s">
        <v>293</v>
      </c>
      <c r="N2728" t="s">
        <v>4668</v>
      </c>
      <c r="O2728" t="s">
        <v>98</v>
      </c>
      <c r="P2728" t="s">
        <v>4804</v>
      </c>
      <c r="Q2728">
        <v>28</v>
      </c>
      <c r="S2728" s="3">
        <v>59583.333333333328</v>
      </c>
      <c r="W2728" s="3">
        <v>1432.2916666666667</v>
      </c>
      <c r="X2728" s="3">
        <v>827.5462962962963</v>
      </c>
      <c r="Y2728" s="22">
        <v>148.95833333333334</v>
      </c>
      <c r="Z2728" s="32">
        <v>75</v>
      </c>
      <c r="AB2728" s="3">
        <v>0</v>
      </c>
      <c r="AC2728" s="3">
        <v>4460.3751415326506</v>
      </c>
      <c r="AD2728" s="3">
        <f t="shared" si="498"/>
        <v>66527.504771162276</v>
      </c>
      <c r="AE2728" s="3">
        <v>5687.5</v>
      </c>
      <c r="AG2728" s="3">
        <f t="shared" si="499"/>
        <v>72215.004771162276</v>
      </c>
      <c r="AJ2728" s="3">
        <v>6107.1873780099913</v>
      </c>
      <c r="AK2728" t="s">
        <v>266</v>
      </c>
      <c r="AL2728" t="s">
        <v>267</v>
      </c>
      <c r="AM2728">
        <v>8.5000000000000006E-2</v>
      </c>
      <c r="AN2728" s="3">
        <f t="shared" si="500"/>
        <v>78322.192149172261</v>
      </c>
      <c r="AO2728" s="3">
        <v>6657.3863326796427</v>
      </c>
      <c r="AP2728" s="3">
        <v>29700</v>
      </c>
      <c r="AQ2728" s="3">
        <v>2524.5</v>
      </c>
      <c r="AR2728" s="3">
        <f t="shared" si="501"/>
        <v>117204.0784818519</v>
      </c>
      <c r="AS2728" s="24">
        <f t="shared" si="497"/>
        <v>108022.19214917226</v>
      </c>
      <c r="AT2728" t="s">
        <v>134</v>
      </c>
      <c r="AU2728" t="s">
        <v>134</v>
      </c>
      <c r="AV2728" t="s">
        <v>135</v>
      </c>
      <c r="AW2728">
        <v>90129</v>
      </c>
      <c r="BE2728">
        <v>1</v>
      </c>
    </row>
    <row r="2729" spans="3:66" x14ac:dyDescent="0.2">
      <c r="C2729" t="s">
        <v>4803</v>
      </c>
      <c r="E2729" t="s">
        <v>3432</v>
      </c>
      <c r="F2729" t="s">
        <v>3433</v>
      </c>
      <c r="G2729" t="s">
        <v>3434</v>
      </c>
      <c r="J2729" t="s">
        <v>4952</v>
      </c>
      <c r="L2729" t="s">
        <v>4683</v>
      </c>
      <c r="M2729" t="s">
        <v>2923</v>
      </c>
      <c r="N2729" t="s">
        <v>4668</v>
      </c>
      <c r="O2729" t="s">
        <v>98</v>
      </c>
      <c r="P2729" t="s">
        <v>4804</v>
      </c>
      <c r="Q2729">
        <v>28</v>
      </c>
      <c r="S2729" s="3">
        <v>41666.666666666664</v>
      </c>
      <c r="W2729" s="3">
        <v>1010.0961538461538</v>
      </c>
      <c r="X2729" s="3">
        <v>583.6111111111112</v>
      </c>
      <c r="Y2729" s="22">
        <v>105.05</v>
      </c>
      <c r="Z2729" s="32">
        <v>75</v>
      </c>
      <c r="AB2729" s="3">
        <v>0</v>
      </c>
      <c r="AC2729" s="3">
        <v>4460.3751415326506</v>
      </c>
      <c r="AD2729" s="3">
        <f t="shared" si="498"/>
        <v>47900.799073156581</v>
      </c>
      <c r="AE2729" s="3">
        <v>0</v>
      </c>
      <c r="AG2729" s="3">
        <f t="shared" si="499"/>
        <v>47900.799073156581</v>
      </c>
      <c r="AM2729">
        <v>0</v>
      </c>
      <c r="AN2729" s="3">
        <f t="shared" si="500"/>
        <v>47900.799073156581</v>
      </c>
      <c r="AO2729" s="3">
        <v>0</v>
      </c>
      <c r="AP2729" s="3">
        <v>29700</v>
      </c>
      <c r="AQ2729" s="3">
        <v>0</v>
      </c>
      <c r="AR2729" s="3">
        <f t="shared" si="501"/>
        <v>77600.799073156581</v>
      </c>
      <c r="AS2729" s="24">
        <f t="shared" si="497"/>
        <v>77600.799073156581</v>
      </c>
      <c r="AT2729" t="s">
        <v>4725</v>
      </c>
      <c r="AU2729" t="s">
        <v>174</v>
      </c>
      <c r="AV2729" t="s">
        <v>174</v>
      </c>
      <c r="AW2729" t="s">
        <v>4725</v>
      </c>
      <c r="BE2729">
        <v>1</v>
      </c>
    </row>
    <row r="2730" spans="3:66" x14ac:dyDescent="0.2">
      <c r="C2730" t="s">
        <v>4803</v>
      </c>
      <c r="E2730" t="s">
        <v>3435</v>
      </c>
      <c r="F2730" t="s">
        <v>3436</v>
      </c>
      <c r="G2730" t="s">
        <v>3437</v>
      </c>
      <c r="J2730" t="s">
        <v>4702</v>
      </c>
      <c r="L2730" t="s">
        <v>4691</v>
      </c>
      <c r="M2730" t="s">
        <v>4444</v>
      </c>
      <c r="N2730" t="s">
        <v>4668</v>
      </c>
      <c r="O2730" t="s">
        <v>98</v>
      </c>
      <c r="P2730" t="s">
        <v>4804</v>
      </c>
      <c r="Q2730">
        <v>28</v>
      </c>
      <c r="S2730" s="3">
        <v>79166.666666666672</v>
      </c>
      <c r="W2730" s="3">
        <v>1903.0448717948721</v>
      </c>
      <c r="X2730" s="3">
        <v>1099.5370370370372</v>
      </c>
      <c r="Y2730" s="22">
        <v>197.91666666666669</v>
      </c>
      <c r="Z2730" s="32">
        <v>75</v>
      </c>
      <c r="AB2730" s="3">
        <v>0</v>
      </c>
      <c r="AC2730" s="3">
        <v>4460.3751415326506</v>
      </c>
      <c r="AD2730" s="3">
        <f t="shared" si="498"/>
        <v>86902.540383697909</v>
      </c>
      <c r="AE2730" s="3">
        <v>7046.666666666667</v>
      </c>
      <c r="AG2730" s="3">
        <f t="shared" si="499"/>
        <v>93949.207050364581</v>
      </c>
      <c r="AM2730">
        <v>0.1</v>
      </c>
      <c r="AN2730" s="3">
        <f t="shared" si="500"/>
        <v>93949.207050364581</v>
      </c>
      <c r="AO2730" s="3">
        <v>9394.9207050364585</v>
      </c>
      <c r="AP2730" s="3">
        <v>29700</v>
      </c>
      <c r="AQ2730" s="3">
        <v>2970</v>
      </c>
      <c r="AR2730" s="3">
        <f t="shared" si="501"/>
        <v>136014.12775540104</v>
      </c>
      <c r="AS2730" s="24">
        <f t="shared" si="497"/>
        <v>123649.20705036458</v>
      </c>
      <c r="AT2730" t="s">
        <v>632</v>
      </c>
      <c r="AU2730" t="s">
        <v>632</v>
      </c>
      <c r="AV2730" t="s">
        <v>633</v>
      </c>
      <c r="AW2730" t="s">
        <v>4862</v>
      </c>
      <c r="BE2730">
        <v>1</v>
      </c>
    </row>
    <row r="2731" spans="3:66" x14ac:dyDescent="0.2">
      <c r="C2731" t="s">
        <v>4803</v>
      </c>
      <c r="E2731" t="s">
        <v>3438</v>
      </c>
      <c r="F2731" t="s">
        <v>3439</v>
      </c>
      <c r="G2731" t="s">
        <v>3440</v>
      </c>
      <c r="J2731" t="s">
        <v>4778</v>
      </c>
      <c r="L2731" t="s">
        <v>4667</v>
      </c>
      <c r="M2731" t="s">
        <v>3984</v>
      </c>
      <c r="N2731" t="s">
        <v>4911</v>
      </c>
      <c r="O2731" t="s">
        <v>98</v>
      </c>
      <c r="P2731" t="s">
        <v>4804</v>
      </c>
      <c r="Q2731">
        <v>28</v>
      </c>
      <c r="S2731" s="3">
        <v>50000</v>
      </c>
      <c r="W2731" s="3">
        <v>1201.9230769230769</v>
      </c>
      <c r="X2731" s="3">
        <v>694.44444444444457</v>
      </c>
      <c r="Y2731" s="22">
        <v>125</v>
      </c>
      <c r="Z2731" s="32">
        <v>75</v>
      </c>
      <c r="AB2731" s="3">
        <v>0</v>
      </c>
      <c r="AC2731" s="3">
        <v>4460.3751415326506</v>
      </c>
      <c r="AD2731" s="3">
        <f t="shared" si="498"/>
        <v>56556.742662900171</v>
      </c>
      <c r="AE2731" s="3">
        <v>4154.166666666667</v>
      </c>
      <c r="AG2731" s="3">
        <f t="shared" si="499"/>
        <v>60710.909329566835</v>
      </c>
      <c r="AM2731">
        <v>0.05</v>
      </c>
      <c r="AN2731" s="3">
        <f t="shared" si="500"/>
        <v>60710.909329566835</v>
      </c>
      <c r="AO2731" s="3">
        <v>3035.545466478342</v>
      </c>
      <c r="AP2731" s="3">
        <v>0</v>
      </c>
      <c r="AQ2731" s="3">
        <v>0</v>
      </c>
      <c r="AR2731" s="3">
        <f t="shared" si="501"/>
        <v>63746.454796045175</v>
      </c>
      <c r="AS2731" s="24">
        <f t="shared" si="497"/>
        <v>60710.909329566835</v>
      </c>
      <c r="AT2731" t="s">
        <v>4779</v>
      </c>
      <c r="AU2731" t="s">
        <v>1837</v>
      </c>
      <c r="AV2731" t="s">
        <v>1838</v>
      </c>
      <c r="AW2731" t="s">
        <v>4969</v>
      </c>
      <c r="BE2731">
        <v>1</v>
      </c>
      <c r="BN2731" t="s">
        <v>5214</v>
      </c>
    </row>
    <row r="2732" spans="3:66" x14ac:dyDescent="0.2">
      <c r="C2732" t="s">
        <v>4803</v>
      </c>
      <c r="E2732" t="s">
        <v>3441</v>
      </c>
      <c r="F2732" t="s">
        <v>3442</v>
      </c>
      <c r="G2732" t="s">
        <v>3443</v>
      </c>
      <c r="J2732" t="s">
        <v>4778</v>
      </c>
      <c r="L2732" t="s">
        <v>4667</v>
      </c>
      <c r="M2732" t="s">
        <v>3984</v>
      </c>
      <c r="N2732" t="s">
        <v>4668</v>
      </c>
      <c r="O2732" t="s">
        <v>98</v>
      </c>
      <c r="P2732" t="s">
        <v>4804</v>
      </c>
      <c r="Q2732">
        <v>28</v>
      </c>
      <c r="S2732" s="3">
        <v>40761</v>
      </c>
      <c r="W2732" s="3">
        <v>1010.0961538461538</v>
      </c>
      <c r="X2732" s="3">
        <v>583.6111111111112</v>
      </c>
      <c r="Y2732" s="22">
        <v>105.05</v>
      </c>
      <c r="Z2732" s="32">
        <v>75</v>
      </c>
      <c r="AB2732" s="3">
        <v>0</v>
      </c>
      <c r="AC2732" s="3">
        <v>4460.3751415326506</v>
      </c>
      <c r="AD2732" s="3">
        <f t="shared" si="498"/>
        <v>46995.132406489916</v>
      </c>
      <c r="AE2732" s="3">
        <v>4154.166666666667</v>
      </c>
      <c r="AG2732" s="3">
        <f t="shared" si="499"/>
        <v>51149.299073156581</v>
      </c>
      <c r="AJ2732" s="3">
        <v>4671.4236268028844</v>
      </c>
      <c r="AK2732" t="s">
        <v>166</v>
      </c>
      <c r="AL2732" t="s">
        <v>165</v>
      </c>
      <c r="AM2732">
        <v>0.05</v>
      </c>
      <c r="AN2732" s="3">
        <f t="shared" si="500"/>
        <v>55820.722699959464</v>
      </c>
      <c r="AO2732" s="3">
        <v>2791.0361349979735</v>
      </c>
      <c r="AP2732" s="3">
        <v>29700</v>
      </c>
      <c r="AQ2732" s="3">
        <v>1485</v>
      </c>
      <c r="AR2732" s="3">
        <f t="shared" si="501"/>
        <v>89796.758834957436</v>
      </c>
      <c r="AS2732" s="24">
        <f t="shared" si="497"/>
        <v>85520.722699959471</v>
      </c>
      <c r="AT2732" t="s">
        <v>225</v>
      </c>
      <c r="AU2732" t="s">
        <v>225</v>
      </c>
      <c r="AV2732" t="s">
        <v>156</v>
      </c>
      <c r="AW2732" t="s">
        <v>4971</v>
      </c>
      <c r="BE2732">
        <v>1</v>
      </c>
    </row>
    <row r="2733" spans="3:66" x14ac:dyDescent="0.2">
      <c r="C2733" t="s">
        <v>4803</v>
      </c>
      <c r="E2733" t="s">
        <v>3444</v>
      </c>
      <c r="F2733" t="s">
        <v>3445</v>
      </c>
      <c r="G2733" t="s">
        <v>3446</v>
      </c>
      <c r="J2733" t="s">
        <v>4690</v>
      </c>
      <c r="L2733" t="s">
        <v>4791</v>
      </c>
      <c r="M2733" t="s">
        <v>4579</v>
      </c>
      <c r="N2733" t="s">
        <v>4668</v>
      </c>
      <c r="O2733" t="s">
        <v>98</v>
      </c>
      <c r="P2733" t="s">
        <v>4804</v>
      </c>
      <c r="Q2733">
        <v>28</v>
      </c>
      <c r="S2733" s="3">
        <v>316666.66666666669</v>
      </c>
      <c r="U2733" s="3">
        <v>47500</v>
      </c>
      <c r="W2733" s="3">
        <v>7612.1794871794882</v>
      </c>
      <c r="X2733" s="3">
        <v>4398.1481481481487</v>
      </c>
      <c r="Y2733" s="22">
        <v>791.66666666666674</v>
      </c>
      <c r="Z2733" s="32">
        <v>75</v>
      </c>
      <c r="AB2733" s="3">
        <v>0</v>
      </c>
      <c r="AC2733" s="3">
        <v>5460.3751415326506</v>
      </c>
      <c r="AD2733" s="3">
        <f t="shared" si="498"/>
        <v>382504.03611019364</v>
      </c>
      <c r="AE2733" s="3">
        <v>23570.833333333332</v>
      </c>
      <c r="AG2733" s="3">
        <f t="shared" si="499"/>
        <v>406074.86944352696</v>
      </c>
      <c r="AM2733">
        <v>8.5000000000000006E-2</v>
      </c>
      <c r="AN2733" s="3">
        <f t="shared" si="500"/>
        <v>406074.86944352696</v>
      </c>
      <c r="AO2733" s="3">
        <v>34516.363902699792</v>
      </c>
      <c r="AP2733" s="3">
        <v>29700</v>
      </c>
      <c r="AQ2733" s="3">
        <v>2524.5</v>
      </c>
      <c r="AR2733" s="3">
        <f t="shared" si="501"/>
        <v>472815.73334622674</v>
      </c>
      <c r="AS2733" s="24">
        <f t="shared" si="497"/>
        <v>435774.86944352696</v>
      </c>
      <c r="AT2733" t="s">
        <v>4725</v>
      </c>
      <c r="AU2733" t="s">
        <v>174</v>
      </c>
      <c r="AV2733" t="s">
        <v>174</v>
      </c>
      <c r="AW2733" t="s">
        <v>4972</v>
      </c>
      <c r="BE2733">
        <v>1</v>
      </c>
    </row>
    <row r="2734" spans="3:66" x14ac:dyDescent="0.2">
      <c r="C2734" t="s">
        <v>4803</v>
      </c>
      <c r="E2734" t="s">
        <v>3447</v>
      </c>
      <c r="F2734" t="s">
        <v>3448</v>
      </c>
      <c r="G2734" t="s">
        <v>3449</v>
      </c>
      <c r="J2734" t="s">
        <v>4697</v>
      </c>
      <c r="L2734" t="s">
        <v>4691</v>
      </c>
      <c r="M2734" t="s">
        <v>4444</v>
      </c>
      <c r="N2734" t="s">
        <v>4668</v>
      </c>
      <c r="O2734" t="s">
        <v>98</v>
      </c>
      <c r="P2734" t="s">
        <v>4804</v>
      </c>
      <c r="Q2734">
        <v>28</v>
      </c>
      <c r="S2734" s="3">
        <v>216666.66666666666</v>
      </c>
      <c r="W2734" s="3">
        <v>5208.333333333333</v>
      </c>
      <c r="X2734" s="3">
        <v>3009.2592592592596</v>
      </c>
      <c r="Y2734" s="22">
        <v>541.66666666666663</v>
      </c>
      <c r="Z2734" s="32">
        <v>75</v>
      </c>
      <c r="AB2734" s="3">
        <v>0</v>
      </c>
      <c r="AC2734" s="3">
        <v>4460.3751415326506</v>
      </c>
      <c r="AD2734" s="3">
        <f t="shared" si="498"/>
        <v>229961.30106745858</v>
      </c>
      <c r="AE2734" s="3">
        <v>7046.666666666667</v>
      </c>
      <c r="AG2734" s="3">
        <f t="shared" si="499"/>
        <v>237007.96773412524</v>
      </c>
      <c r="AJ2734" s="3">
        <v>38600.004178537514</v>
      </c>
      <c r="AK2734" t="s">
        <v>1002</v>
      </c>
      <c r="AL2734" t="s">
        <v>1003</v>
      </c>
      <c r="AM2734">
        <v>0.1</v>
      </c>
      <c r="AN2734" s="3">
        <f t="shared" si="500"/>
        <v>275607.97191266273</v>
      </c>
      <c r="AO2734" s="3">
        <v>27560.797191266276</v>
      </c>
      <c r="AP2734" s="3">
        <v>29700</v>
      </c>
      <c r="AQ2734" s="3">
        <v>2970</v>
      </c>
      <c r="AR2734" s="3">
        <f t="shared" si="501"/>
        <v>335838.76910392899</v>
      </c>
      <c r="AS2734" s="24">
        <f t="shared" si="497"/>
        <v>305307.97191266273</v>
      </c>
      <c r="AT2734" t="s">
        <v>134</v>
      </c>
      <c r="AU2734" t="s">
        <v>134</v>
      </c>
      <c r="AV2734" t="s">
        <v>135</v>
      </c>
      <c r="AW2734">
        <v>37208</v>
      </c>
      <c r="BE2734">
        <v>1</v>
      </c>
    </row>
    <row r="2735" spans="3:66" x14ac:dyDescent="0.2">
      <c r="C2735" t="s">
        <v>4803</v>
      </c>
      <c r="E2735" t="s">
        <v>3450</v>
      </c>
      <c r="F2735" t="s">
        <v>3451</v>
      </c>
      <c r="G2735" t="s">
        <v>3452</v>
      </c>
      <c r="J2735" t="s">
        <v>4708</v>
      </c>
      <c r="L2735" t="s">
        <v>4691</v>
      </c>
      <c r="M2735" t="s">
        <v>4444</v>
      </c>
      <c r="N2735" t="s">
        <v>4668</v>
      </c>
      <c r="O2735" t="s">
        <v>98</v>
      </c>
      <c r="P2735" t="s">
        <v>4804</v>
      </c>
      <c r="Q2735">
        <v>28</v>
      </c>
      <c r="S2735" s="3">
        <v>82916.666666666672</v>
      </c>
      <c r="W2735" s="3">
        <v>1872.9967948717947</v>
      </c>
      <c r="X2735" s="3">
        <v>1082.1759259259261</v>
      </c>
      <c r="Y2735" s="22">
        <v>194.79166666666669</v>
      </c>
      <c r="Z2735" s="32">
        <v>75</v>
      </c>
      <c r="AB2735" s="3">
        <v>7982.6554044223722</v>
      </c>
      <c r="AC2735" s="3">
        <v>4460.3751415326506</v>
      </c>
      <c r="AD2735" s="3">
        <f t="shared" si="498"/>
        <v>98584.661600086096</v>
      </c>
      <c r="AE2735" s="3">
        <v>7046.666666666667</v>
      </c>
      <c r="AG2735" s="3">
        <f t="shared" si="499"/>
        <v>105631.32826675277</v>
      </c>
      <c r="AM2735">
        <v>0.1</v>
      </c>
      <c r="AN2735" s="3">
        <f t="shared" si="500"/>
        <v>105631.32826675277</v>
      </c>
      <c r="AO2735" s="3">
        <v>10563.132826675277</v>
      </c>
      <c r="AP2735" s="3">
        <v>29700</v>
      </c>
      <c r="AQ2735" s="3">
        <v>2970</v>
      </c>
      <c r="AR2735" s="3">
        <f t="shared" si="501"/>
        <v>148864.46109342805</v>
      </c>
      <c r="AS2735" s="24">
        <f t="shared" si="497"/>
        <v>135331.32826675277</v>
      </c>
      <c r="AT2735" t="s">
        <v>134</v>
      </c>
      <c r="AU2735" t="s">
        <v>134</v>
      </c>
      <c r="AV2735" t="s">
        <v>135</v>
      </c>
      <c r="AW2735">
        <v>90324</v>
      </c>
      <c r="BE2735">
        <v>1</v>
      </c>
    </row>
    <row r="2736" spans="3:66" x14ac:dyDescent="0.2">
      <c r="C2736" t="s">
        <v>4803</v>
      </c>
      <c r="E2736" t="s">
        <v>3453</v>
      </c>
      <c r="F2736" t="s">
        <v>3454</v>
      </c>
      <c r="G2736" t="s">
        <v>3455</v>
      </c>
      <c r="J2736" t="s">
        <v>4666</v>
      </c>
      <c r="L2736" t="s">
        <v>4616</v>
      </c>
      <c r="M2736" t="s">
        <v>4464</v>
      </c>
      <c r="N2736" t="s">
        <v>4668</v>
      </c>
      <c r="O2736" t="s">
        <v>98</v>
      </c>
      <c r="P2736" t="s">
        <v>4804</v>
      </c>
      <c r="Q2736">
        <v>28</v>
      </c>
      <c r="S2736" s="3">
        <v>441666.66666666669</v>
      </c>
      <c r="U2736" s="3">
        <v>66250</v>
      </c>
      <c r="W2736" s="3">
        <v>10616.987179487178</v>
      </c>
      <c r="X2736" s="3">
        <v>6134.2592592592591</v>
      </c>
      <c r="Y2736" s="22">
        <v>1104.1666666666667</v>
      </c>
      <c r="Z2736" s="32">
        <v>75</v>
      </c>
      <c r="AB2736" s="3">
        <v>45246.657930148678</v>
      </c>
      <c r="AC2736" s="3">
        <v>5460.3751415326506</v>
      </c>
      <c r="AD2736" s="3">
        <f t="shared" si="498"/>
        <v>576554.11284376099</v>
      </c>
      <c r="AE2736" s="3">
        <v>12402.5</v>
      </c>
      <c r="AG2736" s="3">
        <f t="shared" si="499"/>
        <v>588956.61284376099</v>
      </c>
      <c r="AJ2736" s="3">
        <v>33281</v>
      </c>
      <c r="AK2736" t="s">
        <v>132</v>
      </c>
      <c r="AL2736" t="s">
        <v>133</v>
      </c>
      <c r="AM2736">
        <v>0.05</v>
      </c>
      <c r="AN2736" s="3">
        <f t="shared" si="500"/>
        <v>622237.61284376099</v>
      </c>
      <c r="AO2736" s="3">
        <v>31111.880642188051</v>
      </c>
      <c r="AP2736" s="3">
        <v>29700</v>
      </c>
      <c r="AQ2736" s="3">
        <v>1485</v>
      </c>
      <c r="AR2736" s="3">
        <f t="shared" si="501"/>
        <v>684534.493485949</v>
      </c>
      <c r="AS2736" s="24">
        <f t="shared" si="497"/>
        <v>651937.61284376099</v>
      </c>
      <c r="AT2736" t="s">
        <v>4725</v>
      </c>
      <c r="AU2736" t="s">
        <v>174</v>
      </c>
      <c r="AV2736" t="s">
        <v>174</v>
      </c>
      <c r="AW2736" t="s">
        <v>4693</v>
      </c>
      <c r="BE2736">
        <v>1</v>
      </c>
    </row>
    <row r="2737" spans="3:66" x14ac:dyDescent="0.2">
      <c r="C2737" t="s">
        <v>4803</v>
      </c>
      <c r="E2737" t="s">
        <v>3456</v>
      </c>
      <c r="F2737" t="s">
        <v>3457</v>
      </c>
      <c r="G2737" t="s">
        <v>3458</v>
      </c>
      <c r="J2737" t="s">
        <v>4952</v>
      </c>
      <c r="L2737" t="s">
        <v>4616</v>
      </c>
      <c r="M2737" t="s">
        <v>4464</v>
      </c>
      <c r="N2737" t="s">
        <v>4668</v>
      </c>
      <c r="O2737" t="s">
        <v>98</v>
      </c>
      <c r="P2737" t="s">
        <v>4804</v>
      </c>
      <c r="Q2737">
        <v>28</v>
      </c>
      <c r="S2737" s="3">
        <v>32760</v>
      </c>
      <c r="W2737" s="3">
        <v>1010.0961538461538</v>
      </c>
      <c r="X2737" s="3">
        <v>583.6111111111112</v>
      </c>
      <c r="Y2737" s="22">
        <v>105.05</v>
      </c>
      <c r="Z2737" s="32">
        <v>75</v>
      </c>
      <c r="AB2737" s="3">
        <v>0</v>
      </c>
      <c r="AC2737" s="3">
        <v>4460.3751415326506</v>
      </c>
      <c r="AD2737" s="3">
        <f t="shared" si="498"/>
        <v>38994.132406489916</v>
      </c>
      <c r="AE2737" s="3">
        <v>12402.5</v>
      </c>
      <c r="AG2737" s="3">
        <f t="shared" si="499"/>
        <v>51396.632406489916</v>
      </c>
      <c r="AJ2737" s="3">
        <v>33281</v>
      </c>
      <c r="AK2737" t="s">
        <v>132</v>
      </c>
      <c r="AL2737" t="s">
        <v>133</v>
      </c>
      <c r="AM2737">
        <v>0.05</v>
      </c>
      <c r="AN2737" s="3">
        <f t="shared" si="500"/>
        <v>84677.632406489924</v>
      </c>
      <c r="AO2737" s="3">
        <v>4233.881620324496</v>
      </c>
      <c r="AP2737" s="3">
        <v>29700</v>
      </c>
      <c r="AQ2737" s="3">
        <v>1485</v>
      </c>
      <c r="AR2737" s="3">
        <f t="shared" si="501"/>
        <v>120096.51402681442</v>
      </c>
      <c r="AS2737" s="24">
        <f t="shared" si="497"/>
        <v>114377.63240648992</v>
      </c>
      <c r="AT2737" t="s">
        <v>4725</v>
      </c>
      <c r="AU2737" t="s">
        <v>174</v>
      </c>
      <c r="AV2737" t="s">
        <v>174</v>
      </c>
      <c r="AW2737" t="s">
        <v>4725</v>
      </c>
      <c r="BE2737">
        <v>1</v>
      </c>
    </row>
    <row r="2738" spans="3:66" x14ac:dyDescent="0.2">
      <c r="C2738" t="s">
        <v>4803</v>
      </c>
      <c r="E2738" t="s">
        <v>3459</v>
      </c>
      <c r="F2738" t="s">
        <v>3460</v>
      </c>
      <c r="G2738" t="s">
        <v>3461</v>
      </c>
      <c r="J2738" t="s">
        <v>4952</v>
      </c>
      <c r="L2738" t="s">
        <v>4616</v>
      </c>
      <c r="M2738" t="s">
        <v>4464</v>
      </c>
      <c r="N2738" t="s">
        <v>4668</v>
      </c>
      <c r="O2738" t="s">
        <v>98</v>
      </c>
      <c r="P2738" t="s">
        <v>4804</v>
      </c>
      <c r="Q2738">
        <v>28</v>
      </c>
      <c r="S2738" s="3">
        <v>32760</v>
      </c>
      <c r="W2738" s="3">
        <v>1010.0961538461538</v>
      </c>
      <c r="X2738" s="3">
        <v>583.6111111111112</v>
      </c>
      <c r="Y2738" s="22">
        <v>105.05</v>
      </c>
      <c r="Z2738" s="32">
        <v>75</v>
      </c>
      <c r="AB2738" s="3">
        <v>0</v>
      </c>
      <c r="AC2738" s="3">
        <v>4460.3751415326506</v>
      </c>
      <c r="AD2738" s="3">
        <f t="shared" si="498"/>
        <v>38994.132406489916</v>
      </c>
      <c r="AE2738" s="3">
        <v>12402.5</v>
      </c>
      <c r="AG2738" s="3">
        <f t="shared" si="499"/>
        <v>51396.632406489916</v>
      </c>
      <c r="AJ2738" s="3">
        <v>33281</v>
      </c>
      <c r="AK2738" t="s">
        <v>132</v>
      </c>
      <c r="AL2738" t="s">
        <v>133</v>
      </c>
      <c r="AM2738">
        <v>0.05</v>
      </c>
      <c r="AN2738" s="3">
        <f t="shared" si="500"/>
        <v>84677.632406489924</v>
      </c>
      <c r="AO2738" s="3">
        <v>4233.881620324496</v>
      </c>
      <c r="AP2738" s="3">
        <v>29700</v>
      </c>
      <c r="AQ2738" s="3">
        <v>1485</v>
      </c>
      <c r="AR2738" s="3">
        <f t="shared" si="501"/>
        <v>120096.51402681442</v>
      </c>
      <c r="AS2738" s="24">
        <f t="shared" si="497"/>
        <v>114377.63240648992</v>
      </c>
      <c r="AT2738" t="s">
        <v>4725</v>
      </c>
      <c r="AU2738" t="s">
        <v>174</v>
      </c>
      <c r="AV2738" t="s">
        <v>174</v>
      </c>
      <c r="AW2738" t="s">
        <v>4725</v>
      </c>
      <c r="BE2738">
        <v>1</v>
      </c>
    </row>
    <row r="2739" spans="3:66" x14ac:dyDescent="0.2">
      <c r="C2739" t="s">
        <v>4803</v>
      </c>
      <c r="E2739" t="s">
        <v>3462</v>
      </c>
      <c r="F2739" t="s">
        <v>3463</v>
      </c>
      <c r="G2739" t="s">
        <v>3464</v>
      </c>
      <c r="J2739" t="s">
        <v>4778</v>
      </c>
      <c r="L2739" t="s">
        <v>4667</v>
      </c>
      <c r="M2739" t="s">
        <v>3984</v>
      </c>
      <c r="N2739" t="s">
        <v>4668</v>
      </c>
      <c r="O2739" t="s">
        <v>98</v>
      </c>
      <c r="P2739" t="s">
        <v>4804</v>
      </c>
      <c r="Q2739">
        <v>28</v>
      </c>
      <c r="S2739" s="3">
        <v>40761</v>
      </c>
      <c r="W2739" s="3">
        <v>1010.0961538461538</v>
      </c>
      <c r="X2739" s="3">
        <v>583.6111111111112</v>
      </c>
      <c r="Y2739" s="22">
        <v>105.05</v>
      </c>
      <c r="Z2739" s="32">
        <v>75</v>
      </c>
      <c r="AB2739" s="3">
        <v>4175.7319595002045</v>
      </c>
      <c r="AC2739" s="3">
        <v>4460.3751415326506</v>
      </c>
      <c r="AD2739" s="3">
        <f t="shared" si="498"/>
        <v>51170.864365990121</v>
      </c>
      <c r="AE2739" s="3">
        <v>4154.166666666667</v>
      </c>
      <c r="AG2739" s="3">
        <f t="shared" si="499"/>
        <v>55325.031032656785</v>
      </c>
      <c r="AM2739">
        <v>0.05</v>
      </c>
      <c r="AN2739" s="3">
        <f t="shared" si="500"/>
        <v>55325.031032656785</v>
      </c>
      <c r="AO2739" s="3">
        <v>2766.2515516328394</v>
      </c>
      <c r="AP2739" s="3">
        <v>29700</v>
      </c>
      <c r="AQ2739" s="3">
        <v>1485</v>
      </c>
      <c r="AR2739" s="3">
        <f t="shared" si="501"/>
        <v>89276.282584289627</v>
      </c>
      <c r="AS2739" s="24">
        <f t="shared" si="497"/>
        <v>85025.031032656785</v>
      </c>
      <c r="AT2739" t="s">
        <v>4881</v>
      </c>
      <c r="AU2739" t="s">
        <v>2859</v>
      </c>
      <c r="AV2739" t="s">
        <v>1328</v>
      </c>
      <c r="AW2739">
        <v>1502337</v>
      </c>
      <c r="BE2739">
        <v>1</v>
      </c>
    </row>
    <row r="2740" spans="3:66" x14ac:dyDescent="0.2">
      <c r="C2740" t="s">
        <v>4803</v>
      </c>
      <c r="E2740" t="s">
        <v>3465</v>
      </c>
      <c r="F2740" t="s">
        <v>3466</v>
      </c>
      <c r="G2740" t="s">
        <v>3467</v>
      </c>
      <c r="J2740" t="s">
        <v>4778</v>
      </c>
      <c r="L2740" t="s">
        <v>4667</v>
      </c>
      <c r="M2740" t="s">
        <v>3984</v>
      </c>
      <c r="N2740" t="s">
        <v>4668</v>
      </c>
      <c r="O2740" t="s">
        <v>98</v>
      </c>
      <c r="P2740" t="s">
        <v>4804</v>
      </c>
      <c r="Q2740">
        <v>28</v>
      </c>
      <c r="S2740" s="3">
        <v>40761</v>
      </c>
      <c r="W2740" s="3">
        <v>1010.0961538461538</v>
      </c>
      <c r="X2740" s="3">
        <v>583.6111111111112</v>
      </c>
      <c r="Y2740" s="22">
        <v>105.05</v>
      </c>
      <c r="Z2740" s="32">
        <v>75</v>
      </c>
      <c r="AB2740" s="3">
        <v>4175.7319595002045</v>
      </c>
      <c r="AC2740" s="3">
        <v>4460.3751415326506</v>
      </c>
      <c r="AD2740" s="3">
        <f t="shared" si="498"/>
        <v>51170.864365990121</v>
      </c>
      <c r="AE2740" s="3">
        <v>4154.166666666667</v>
      </c>
      <c r="AG2740" s="3">
        <f t="shared" si="499"/>
        <v>55325.031032656785</v>
      </c>
      <c r="AM2740">
        <v>0.05</v>
      </c>
      <c r="AN2740" s="3">
        <f t="shared" si="500"/>
        <v>55325.031032656785</v>
      </c>
      <c r="AO2740" s="3">
        <v>2766.2515516328394</v>
      </c>
      <c r="AP2740" s="3">
        <v>29700</v>
      </c>
      <c r="AQ2740" s="3">
        <v>1485</v>
      </c>
      <c r="AR2740" s="3">
        <f t="shared" si="501"/>
        <v>89276.282584289627</v>
      </c>
      <c r="AS2740" s="24">
        <f t="shared" si="497"/>
        <v>85025.031032656785</v>
      </c>
      <c r="AT2740" t="s">
        <v>4881</v>
      </c>
      <c r="AU2740" t="s">
        <v>3468</v>
      </c>
      <c r="AV2740" t="s">
        <v>1328</v>
      </c>
      <c r="AW2740">
        <v>1501600</v>
      </c>
      <c r="BE2740">
        <v>1</v>
      </c>
    </row>
    <row r="2741" spans="3:66" x14ac:dyDescent="0.2">
      <c r="C2741" t="s">
        <v>4803</v>
      </c>
      <c r="E2741" t="s">
        <v>3469</v>
      </c>
      <c r="F2741" t="s">
        <v>3470</v>
      </c>
      <c r="G2741" t="s">
        <v>3471</v>
      </c>
      <c r="J2741" t="s">
        <v>4778</v>
      </c>
      <c r="L2741" t="s">
        <v>4667</v>
      </c>
      <c r="M2741" t="s">
        <v>3984</v>
      </c>
      <c r="N2741" t="s">
        <v>4668</v>
      </c>
      <c r="O2741" t="s">
        <v>98</v>
      </c>
      <c r="P2741" t="s">
        <v>4804</v>
      </c>
      <c r="Q2741">
        <v>28</v>
      </c>
      <c r="S2741" s="3">
        <v>40761</v>
      </c>
      <c r="W2741" s="3">
        <v>1010.0961538461538</v>
      </c>
      <c r="X2741" s="3">
        <v>583.6111111111112</v>
      </c>
      <c r="Y2741" s="22">
        <v>105.05</v>
      </c>
      <c r="Z2741" s="32">
        <v>75</v>
      </c>
      <c r="AB2741" s="3">
        <v>0</v>
      </c>
      <c r="AC2741" s="3">
        <v>4460.3751415326506</v>
      </c>
      <c r="AD2741" s="3">
        <f t="shared" si="498"/>
        <v>46995.132406489916</v>
      </c>
      <c r="AE2741" s="3">
        <v>4154.166666666667</v>
      </c>
      <c r="AG2741" s="3">
        <f t="shared" si="499"/>
        <v>51149.299073156581</v>
      </c>
      <c r="AM2741">
        <v>0.05</v>
      </c>
      <c r="AN2741" s="3">
        <f t="shared" si="500"/>
        <v>51149.299073156581</v>
      </c>
      <c r="AO2741" s="3">
        <v>2557.464953657829</v>
      </c>
      <c r="AP2741" s="3">
        <v>29700</v>
      </c>
      <c r="AQ2741" s="3">
        <v>1485</v>
      </c>
      <c r="AR2741" s="3">
        <f t="shared" si="501"/>
        <v>84891.764026814402</v>
      </c>
      <c r="AS2741" s="24">
        <f t="shared" si="497"/>
        <v>80849.299073156581</v>
      </c>
      <c r="AT2741" t="s">
        <v>4881</v>
      </c>
      <c r="AU2741" t="s">
        <v>2890</v>
      </c>
      <c r="AV2741" t="s">
        <v>1328</v>
      </c>
      <c r="AW2741">
        <v>1502334</v>
      </c>
      <c r="BE2741">
        <v>1</v>
      </c>
    </row>
    <row r="2742" spans="3:66" x14ac:dyDescent="0.2">
      <c r="C2742" t="s">
        <v>4803</v>
      </c>
      <c r="E2742" t="s">
        <v>3472</v>
      </c>
      <c r="F2742" t="s">
        <v>3473</v>
      </c>
      <c r="G2742" t="s">
        <v>3474</v>
      </c>
      <c r="J2742" t="s">
        <v>4952</v>
      </c>
      <c r="L2742" t="s">
        <v>4667</v>
      </c>
      <c r="M2742" t="s">
        <v>3984</v>
      </c>
      <c r="N2742" t="s">
        <v>4668</v>
      </c>
      <c r="O2742" t="s">
        <v>98</v>
      </c>
      <c r="P2742" t="s">
        <v>4804</v>
      </c>
      <c r="Q2742">
        <v>28</v>
      </c>
      <c r="S2742" s="3">
        <v>35000</v>
      </c>
      <c r="W2742" s="3">
        <v>1010.0961538461538</v>
      </c>
      <c r="X2742" s="3">
        <v>583.6111111111112</v>
      </c>
      <c r="Y2742" s="22">
        <v>105.05</v>
      </c>
      <c r="Z2742" s="32">
        <v>75</v>
      </c>
      <c r="AB2742" s="3">
        <v>0</v>
      </c>
      <c r="AC2742" s="3">
        <v>4460.3751415326506</v>
      </c>
      <c r="AD2742" s="3">
        <f t="shared" si="498"/>
        <v>41234.132406489916</v>
      </c>
      <c r="AE2742" s="3">
        <v>4154.166666666667</v>
      </c>
      <c r="AG2742" s="3">
        <f t="shared" si="499"/>
        <v>45388.299073156581</v>
      </c>
      <c r="AM2742">
        <v>0.05</v>
      </c>
      <c r="AN2742" s="3">
        <f t="shared" si="500"/>
        <v>45388.299073156581</v>
      </c>
      <c r="AO2742" s="3">
        <v>2269.4149536578293</v>
      </c>
      <c r="AP2742" s="3">
        <v>29700</v>
      </c>
      <c r="AQ2742" s="3">
        <v>1485</v>
      </c>
      <c r="AR2742" s="3">
        <f t="shared" si="501"/>
        <v>78842.714026814414</v>
      </c>
      <c r="AS2742" s="24">
        <f t="shared" si="497"/>
        <v>75088.299073156581</v>
      </c>
      <c r="AT2742" t="s">
        <v>4881</v>
      </c>
      <c r="AU2742" t="s">
        <v>1407</v>
      </c>
      <c r="AV2742" t="s">
        <v>1328</v>
      </c>
      <c r="AW2742">
        <v>1501495</v>
      </c>
      <c r="BE2742">
        <v>1</v>
      </c>
    </row>
    <row r="2743" spans="3:66" x14ac:dyDescent="0.2">
      <c r="C2743" t="s">
        <v>4803</v>
      </c>
      <c r="E2743" t="s">
        <v>3475</v>
      </c>
      <c r="F2743" t="s">
        <v>3476</v>
      </c>
      <c r="G2743" t="s">
        <v>3477</v>
      </c>
      <c r="J2743" t="s">
        <v>4697</v>
      </c>
      <c r="L2743" t="s">
        <v>4691</v>
      </c>
      <c r="M2743" t="s">
        <v>4444</v>
      </c>
      <c r="N2743" t="s">
        <v>4668</v>
      </c>
      <c r="O2743" t="s">
        <v>98</v>
      </c>
      <c r="P2743" t="s">
        <v>4804</v>
      </c>
      <c r="Q2743">
        <v>28</v>
      </c>
      <c r="S2743" s="3">
        <v>91666.666666666672</v>
      </c>
      <c r="W2743" s="3">
        <v>2203.5256410256411</v>
      </c>
      <c r="X2743" s="3">
        <v>1273.1481481481483</v>
      </c>
      <c r="Y2743" s="22">
        <v>229.16666666666669</v>
      </c>
      <c r="Z2743" s="32">
        <v>75</v>
      </c>
      <c r="AB2743" s="3">
        <v>0</v>
      </c>
      <c r="AC2743" s="3">
        <v>4460.3751415326506</v>
      </c>
      <c r="AD2743" s="3">
        <f t="shared" si="498"/>
        <v>99907.882264039785</v>
      </c>
      <c r="AE2743" s="3">
        <v>7046.666666666667</v>
      </c>
      <c r="AG2743" s="3">
        <f t="shared" si="499"/>
        <v>106954.54893070646</v>
      </c>
      <c r="AM2743">
        <v>0.1</v>
      </c>
      <c r="AN2743" s="3">
        <f t="shared" si="500"/>
        <v>106954.54893070646</v>
      </c>
      <c r="AO2743" s="3">
        <v>10695.454893070646</v>
      </c>
      <c r="AP2743" s="3">
        <v>29700</v>
      </c>
      <c r="AQ2743" s="3">
        <v>2970</v>
      </c>
      <c r="AR2743" s="3">
        <f t="shared" si="501"/>
        <v>150320.00382377711</v>
      </c>
      <c r="AS2743" s="24">
        <f t="shared" si="497"/>
        <v>136654.54893070646</v>
      </c>
      <c r="AT2743" t="s">
        <v>4805</v>
      </c>
      <c r="AU2743" t="s">
        <v>1620</v>
      </c>
      <c r="AV2743" t="s">
        <v>1620</v>
      </c>
      <c r="AW2743">
        <v>2061149</v>
      </c>
      <c r="BE2743">
        <v>1</v>
      </c>
    </row>
    <row r="2744" spans="3:66" x14ac:dyDescent="0.2">
      <c r="C2744" t="s">
        <v>4803</v>
      </c>
      <c r="E2744" t="s">
        <v>3478</v>
      </c>
      <c r="F2744" t="s">
        <v>3479</v>
      </c>
      <c r="G2744" t="s">
        <v>3480</v>
      </c>
      <c r="J2744" t="s">
        <v>4778</v>
      </c>
      <c r="L2744" t="s">
        <v>4667</v>
      </c>
      <c r="M2744" t="s">
        <v>3984</v>
      </c>
      <c r="N2744" t="s">
        <v>4668</v>
      </c>
      <c r="O2744" t="s">
        <v>98</v>
      </c>
      <c r="P2744" t="s">
        <v>4804</v>
      </c>
      <c r="Q2744">
        <v>28</v>
      </c>
      <c r="S2744" s="3">
        <v>43750</v>
      </c>
      <c r="W2744" s="3">
        <v>1051.6826923076922</v>
      </c>
      <c r="X2744" s="3">
        <v>607.63888888888891</v>
      </c>
      <c r="Y2744" s="22">
        <v>109.375</v>
      </c>
      <c r="Z2744" s="32">
        <v>75</v>
      </c>
      <c r="AB2744" s="3">
        <v>4483.0723883152341</v>
      </c>
      <c r="AC2744" s="3">
        <v>4460.3751415326506</v>
      </c>
      <c r="AD2744" s="3">
        <f t="shared" si="498"/>
        <v>54537.144111044465</v>
      </c>
      <c r="AE2744" s="3">
        <v>4154.166666666667</v>
      </c>
      <c r="AG2744" s="3">
        <f t="shared" si="499"/>
        <v>58691.310777711129</v>
      </c>
      <c r="AM2744">
        <v>0.05</v>
      </c>
      <c r="AN2744" s="3">
        <f t="shared" si="500"/>
        <v>58691.310777711129</v>
      </c>
      <c r="AO2744" s="3">
        <v>2934.5655388855566</v>
      </c>
      <c r="AP2744" s="3">
        <v>29700</v>
      </c>
      <c r="AQ2744" s="3">
        <v>1485</v>
      </c>
      <c r="AR2744" s="3">
        <f t="shared" si="501"/>
        <v>92810.876316596696</v>
      </c>
      <c r="AS2744" s="24">
        <f t="shared" si="497"/>
        <v>88391.310777711129</v>
      </c>
      <c r="AT2744" t="s">
        <v>4881</v>
      </c>
      <c r="AU2744" t="s">
        <v>2890</v>
      </c>
      <c r="AV2744" t="s">
        <v>1328</v>
      </c>
      <c r="AW2744">
        <v>1502334</v>
      </c>
      <c r="BE2744">
        <v>1</v>
      </c>
    </row>
    <row r="2745" spans="3:66" x14ac:dyDescent="0.2">
      <c r="C2745" t="s">
        <v>4803</v>
      </c>
      <c r="E2745" t="s">
        <v>3481</v>
      </c>
      <c r="F2745" t="s">
        <v>3482</v>
      </c>
      <c r="G2745" t="s">
        <v>3483</v>
      </c>
      <c r="J2745" t="s">
        <v>4778</v>
      </c>
      <c r="L2745" t="s">
        <v>4667</v>
      </c>
      <c r="M2745" t="s">
        <v>3984</v>
      </c>
      <c r="N2745" t="s">
        <v>4668</v>
      </c>
      <c r="O2745" t="s">
        <v>98</v>
      </c>
      <c r="P2745" t="s">
        <v>4804</v>
      </c>
      <c r="Q2745">
        <v>28</v>
      </c>
      <c r="S2745" s="3">
        <v>45833.333333333336</v>
      </c>
      <c r="W2745" s="3">
        <v>1101.7628205128206</v>
      </c>
      <c r="X2745" s="3">
        <v>636.57407407407413</v>
      </c>
      <c r="Y2745" s="22">
        <v>114.58333333333334</v>
      </c>
      <c r="Z2745" s="32">
        <v>75</v>
      </c>
      <c r="AB2745" s="3">
        <v>0</v>
      </c>
      <c r="AC2745" s="3">
        <v>4460.3751415326506</v>
      </c>
      <c r="AD2745" s="3">
        <f t="shared" si="498"/>
        <v>52221.628702786213</v>
      </c>
      <c r="AE2745" s="3">
        <v>4154.166666666667</v>
      </c>
      <c r="AG2745" s="3">
        <f t="shared" si="499"/>
        <v>56375.795369452877</v>
      </c>
      <c r="AM2745">
        <v>0.05</v>
      </c>
      <c r="AN2745" s="3">
        <f t="shared" si="500"/>
        <v>56375.795369452877</v>
      </c>
      <c r="AO2745" s="3">
        <v>2818.789768472644</v>
      </c>
      <c r="AP2745" s="3">
        <v>29700</v>
      </c>
      <c r="AQ2745" s="3">
        <v>1485</v>
      </c>
      <c r="AR2745" s="3">
        <f t="shared" si="501"/>
        <v>90379.585137925518</v>
      </c>
      <c r="AS2745" s="24">
        <f t="shared" si="497"/>
        <v>86075.795369452884</v>
      </c>
      <c r="AT2745" t="s">
        <v>4881</v>
      </c>
      <c r="AU2745" t="s">
        <v>1327</v>
      </c>
      <c r="AV2745" t="s">
        <v>1328</v>
      </c>
      <c r="AW2745">
        <v>1507756</v>
      </c>
      <c r="BE2745">
        <v>1</v>
      </c>
    </row>
    <row r="2746" spans="3:66" x14ac:dyDescent="0.2">
      <c r="C2746" t="s">
        <v>4803</v>
      </c>
      <c r="E2746" t="s">
        <v>3484</v>
      </c>
      <c r="F2746" t="s">
        <v>3485</v>
      </c>
      <c r="G2746" t="s">
        <v>3486</v>
      </c>
      <c r="J2746" t="s">
        <v>4708</v>
      </c>
      <c r="L2746" t="s">
        <v>4667</v>
      </c>
      <c r="M2746" t="s">
        <v>3984</v>
      </c>
      <c r="N2746" t="s">
        <v>4668</v>
      </c>
      <c r="O2746" t="s">
        <v>98</v>
      </c>
      <c r="P2746" t="s">
        <v>4804</v>
      </c>
      <c r="Q2746">
        <v>28</v>
      </c>
      <c r="S2746" s="3">
        <v>59166.666666666664</v>
      </c>
      <c r="W2746" s="3">
        <v>1422.2756410256409</v>
      </c>
      <c r="X2746" s="3">
        <v>821.75925925925924</v>
      </c>
      <c r="Y2746" s="22">
        <v>147.91666666666666</v>
      </c>
      <c r="Z2746" s="32">
        <v>75</v>
      </c>
      <c r="AB2746" s="3">
        <v>0</v>
      </c>
      <c r="AC2746" s="3">
        <v>4460.3751415326506</v>
      </c>
      <c r="AD2746" s="3">
        <f t="shared" si="498"/>
        <v>66093.99337515088</v>
      </c>
      <c r="AE2746" s="3">
        <v>4154.166666666667</v>
      </c>
      <c r="AG2746" s="3">
        <f t="shared" si="499"/>
        <v>70248.160041817551</v>
      </c>
      <c r="AM2746">
        <v>0.05</v>
      </c>
      <c r="AN2746" s="3">
        <f t="shared" si="500"/>
        <v>70248.160041817551</v>
      </c>
      <c r="AO2746" s="3">
        <v>3512.4080020908777</v>
      </c>
      <c r="AP2746" s="3">
        <v>29700</v>
      </c>
      <c r="AQ2746" s="3">
        <v>1485</v>
      </c>
      <c r="AR2746" s="3">
        <f t="shared" si="501"/>
        <v>104945.56804390842</v>
      </c>
      <c r="AS2746" s="24">
        <f t="shared" si="497"/>
        <v>99948.160041817551</v>
      </c>
      <c r="AT2746" t="s">
        <v>4779</v>
      </c>
      <c r="AU2746" t="s">
        <v>188</v>
      </c>
      <c r="AV2746" t="s">
        <v>189</v>
      </c>
      <c r="AW2746">
        <v>5185</v>
      </c>
      <c r="BE2746">
        <v>1</v>
      </c>
    </row>
    <row r="2747" spans="3:66" x14ac:dyDescent="0.2">
      <c r="C2747" t="s">
        <v>4803</v>
      </c>
      <c r="E2747" t="s">
        <v>3487</v>
      </c>
      <c r="F2747" t="s">
        <v>3488</v>
      </c>
      <c r="G2747" t="s">
        <v>3489</v>
      </c>
      <c r="J2747" t="s">
        <v>4778</v>
      </c>
      <c r="L2747" t="s">
        <v>4667</v>
      </c>
      <c r="M2747" t="s">
        <v>3984</v>
      </c>
      <c r="N2747" t="s">
        <v>4668</v>
      </c>
      <c r="O2747" t="s">
        <v>98</v>
      </c>
      <c r="P2747" t="s">
        <v>4804</v>
      </c>
      <c r="Q2747">
        <v>28</v>
      </c>
      <c r="S2747" s="3">
        <v>45833.333333333336</v>
      </c>
      <c r="W2747" s="3">
        <v>1101.7628205128206</v>
      </c>
      <c r="X2747" s="3">
        <v>636.57407407407413</v>
      </c>
      <c r="Y2747" s="22">
        <v>114.58333333333334</v>
      </c>
      <c r="Z2747" s="32">
        <v>75</v>
      </c>
      <c r="AB2747" s="3">
        <v>4696.1617522936549</v>
      </c>
      <c r="AC2747" s="3">
        <v>4460.3751415326506</v>
      </c>
      <c r="AD2747" s="3">
        <f t="shared" si="498"/>
        <v>56917.79045507987</v>
      </c>
      <c r="AE2747" s="3">
        <v>4154.166666666667</v>
      </c>
      <c r="AG2747" s="3">
        <f t="shared" si="499"/>
        <v>61071.957121746535</v>
      </c>
      <c r="AM2747">
        <v>0.05</v>
      </c>
      <c r="AN2747" s="3">
        <f t="shared" si="500"/>
        <v>61071.957121746535</v>
      </c>
      <c r="AO2747" s="3">
        <v>3053.5978560873268</v>
      </c>
      <c r="AP2747" s="3">
        <v>29700</v>
      </c>
      <c r="AQ2747" s="3">
        <v>1485</v>
      </c>
      <c r="AR2747" s="3">
        <f t="shared" si="501"/>
        <v>95310.554977833861</v>
      </c>
      <c r="AS2747" s="24">
        <f t="shared" si="497"/>
        <v>90771.957121746527</v>
      </c>
      <c r="AT2747" t="s">
        <v>4881</v>
      </c>
      <c r="AU2747" t="s">
        <v>1880</v>
      </c>
      <c r="AV2747" t="s">
        <v>1328</v>
      </c>
      <c r="AW2747">
        <v>1502348</v>
      </c>
      <c r="BE2747">
        <v>1</v>
      </c>
    </row>
    <row r="2748" spans="3:66" x14ac:dyDescent="0.2">
      <c r="C2748" t="s">
        <v>4803</v>
      </c>
      <c r="E2748" t="s">
        <v>3490</v>
      </c>
      <c r="F2748" t="s">
        <v>3491</v>
      </c>
      <c r="G2748" t="s">
        <v>3492</v>
      </c>
      <c r="J2748" t="s">
        <v>4678</v>
      </c>
      <c r="L2748" t="s">
        <v>4667</v>
      </c>
      <c r="M2748" t="s">
        <v>3984</v>
      </c>
      <c r="N2748" t="s">
        <v>4668</v>
      </c>
      <c r="O2748" t="s">
        <v>98</v>
      </c>
      <c r="P2748" t="s">
        <v>4804</v>
      </c>
      <c r="Q2748">
        <v>28</v>
      </c>
      <c r="S2748" s="3">
        <v>141666.66666666666</v>
      </c>
      <c r="W2748" s="3">
        <v>3405.4487179487182</v>
      </c>
      <c r="X2748" s="3">
        <v>1967.5925925925924</v>
      </c>
      <c r="Y2748" s="22">
        <v>354.16666666666663</v>
      </c>
      <c r="Z2748" s="32">
        <v>75</v>
      </c>
      <c r="AB2748" s="3">
        <v>0</v>
      </c>
      <c r="AC2748" s="3">
        <v>4460.3751415326506</v>
      </c>
      <c r="AD2748" s="3">
        <f t="shared" si="498"/>
        <v>151929.24978540727</v>
      </c>
      <c r="AE2748" s="3">
        <v>4154.166666666667</v>
      </c>
      <c r="AG2748" s="3">
        <f t="shared" si="499"/>
        <v>156083.41645207393</v>
      </c>
      <c r="AJ2748" s="3">
        <v>4671.4236268028844</v>
      </c>
      <c r="AK2748" t="s">
        <v>166</v>
      </c>
      <c r="AL2748" t="s">
        <v>165</v>
      </c>
      <c r="AM2748">
        <v>0.05</v>
      </c>
      <c r="AN2748" s="3">
        <f t="shared" si="500"/>
        <v>160754.84007887682</v>
      </c>
      <c r="AO2748" s="3">
        <v>8037.7420039438412</v>
      </c>
      <c r="AP2748" s="3">
        <v>29700</v>
      </c>
      <c r="AQ2748" s="3">
        <v>1485</v>
      </c>
      <c r="AR2748" s="3">
        <f t="shared" si="501"/>
        <v>199977.58208282065</v>
      </c>
      <c r="AS2748" s="24">
        <f t="shared" si="497"/>
        <v>190454.84007887682</v>
      </c>
      <c r="AT2748" t="s">
        <v>225</v>
      </c>
      <c r="AU2748" t="s">
        <v>225</v>
      </c>
      <c r="AV2748" t="s">
        <v>156</v>
      </c>
      <c r="AW2748" t="s">
        <v>4848</v>
      </c>
      <c r="BE2748">
        <v>1</v>
      </c>
    </row>
    <row r="2749" spans="3:66" x14ac:dyDescent="0.2">
      <c r="C2749" t="s">
        <v>4803</v>
      </c>
      <c r="E2749" t="s">
        <v>3493</v>
      </c>
      <c r="F2749" t="s">
        <v>3494</v>
      </c>
      <c r="G2749" t="s">
        <v>3495</v>
      </c>
      <c r="J2749" t="s">
        <v>4778</v>
      </c>
      <c r="L2749" t="s">
        <v>4667</v>
      </c>
      <c r="M2749" t="s">
        <v>3984</v>
      </c>
      <c r="N2749" t="s">
        <v>4911</v>
      </c>
      <c r="O2749" t="s">
        <v>98</v>
      </c>
      <c r="P2749" t="s">
        <v>4804</v>
      </c>
      <c r="Q2749">
        <v>28</v>
      </c>
      <c r="S2749" s="3">
        <v>48750</v>
      </c>
      <c r="W2749" s="3">
        <v>1051.6826923076922</v>
      </c>
      <c r="X2749" s="3">
        <v>607.63888888888891</v>
      </c>
      <c r="Y2749" s="22">
        <v>109.375</v>
      </c>
      <c r="Z2749" s="32">
        <v>75</v>
      </c>
      <c r="AB2749" s="3">
        <v>0</v>
      </c>
      <c r="AC2749" s="3">
        <v>4460.3751415326506</v>
      </c>
      <c r="AD2749" s="3">
        <f t="shared" si="498"/>
        <v>55054.071722729233</v>
      </c>
      <c r="AE2749" s="3">
        <v>4154.166666666667</v>
      </c>
      <c r="AG2749" s="3">
        <f t="shared" si="499"/>
        <v>59208.238389395898</v>
      </c>
      <c r="AM2749">
        <v>0.05</v>
      </c>
      <c r="AN2749" s="3">
        <f t="shared" si="500"/>
        <v>59208.238389395898</v>
      </c>
      <c r="AO2749" s="3">
        <v>2960.4119194697951</v>
      </c>
      <c r="AP2749" s="3">
        <v>0</v>
      </c>
      <c r="AQ2749" s="3">
        <v>0</v>
      </c>
      <c r="AR2749" s="3">
        <f t="shared" si="501"/>
        <v>62168.65030886569</v>
      </c>
      <c r="AS2749" s="24">
        <f t="shared" si="497"/>
        <v>59208.238389395898</v>
      </c>
      <c r="AT2749" t="s">
        <v>4779</v>
      </c>
      <c r="AU2749" t="s">
        <v>1837</v>
      </c>
      <c r="AV2749" t="s">
        <v>1838</v>
      </c>
      <c r="AW2749" t="s">
        <v>4969</v>
      </c>
      <c r="BE2749">
        <v>1</v>
      </c>
      <c r="BN2749" t="s">
        <v>5214</v>
      </c>
    </row>
    <row r="2750" spans="3:66" x14ac:dyDescent="0.2">
      <c r="C2750" t="s">
        <v>4803</v>
      </c>
      <c r="E2750" t="s">
        <v>3496</v>
      </c>
      <c r="F2750" t="s">
        <v>3497</v>
      </c>
      <c r="G2750" t="s">
        <v>3498</v>
      </c>
      <c r="J2750" t="s">
        <v>4778</v>
      </c>
      <c r="L2750" t="s">
        <v>4667</v>
      </c>
      <c r="M2750" t="s">
        <v>3984</v>
      </c>
      <c r="N2750" t="s">
        <v>4911</v>
      </c>
      <c r="O2750" t="s">
        <v>98</v>
      </c>
      <c r="P2750" t="s">
        <v>4804</v>
      </c>
      <c r="Q2750">
        <v>28</v>
      </c>
      <c r="S2750" s="3">
        <v>46666.666666666664</v>
      </c>
      <c r="W2750" s="3">
        <v>1010.0961538461538</v>
      </c>
      <c r="X2750" s="3">
        <v>583.6111111111112</v>
      </c>
      <c r="Y2750" s="22">
        <v>105.05</v>
      </c>
      <c r="Z2750" s="32">
        <v>75</v>
      </c>
      <c r="AB2750" s="3">
        <v>0</v>
      </c>
      <c r="AC2750" s="3">
        <v>4460.3751415326506</v>
      </c>
      <c r="AD2750" s="3">
        <f t="shared" si="498"/>
        <v>52900.799073156581</v>
      </c>
      <c r="AE2750" s="3">
        <v>4154.166666666667</v>
      </c>
      <c r="AG2750" s="3">
        <f t="shared" si="499"/>
        <v>57054.965739823245</v>
      </c>
      <c r="AM2750">
        <v>0.05</v>
      </c>
      <c r="AN2750" s="3">
        <f t="shared" si="500"/>
        <v>57054.965739823245</v>
      </c>
      <c r="AO2750" s="3">
        <v>2852.7482869911623</v>
      </c>
      <c r="AP2750" s="3">
        <v>0</v>
      </c>
      <c r="AQ2750" s="3">
        <v>0</v>
      </c>
      <c r="AR2750" s="3">
        <f t="shared" si="501"/>
        <v>59907.714026814407</v>
      </c>
      <c r="AS2750" s="24">
        <f t="shared" si="497"/>
        <v>57054.965739823245</v>
      </c>
      <c r="AT2750" t="s">
        <v>4779</v>
      </c>
      <c r="AU2750" t="s">
        <v>1837</v>
      </c>
      <c r="AV2750" t="s">
        <v>1838</v>
      </c>
      <c r="AW2750" t="s">
        <v>4969</v>
      </c>
      <c r="BE2750">
        <v>1</v>
      </c>
      <c r="BN2750" t="s">
        <v>5214</v>
      </c>
    </row>
    <row r="2751" spans="3:66" x14ac:dyDescent="0.2">
      <c r="C2751" t="s">
        <v>4803</v>
      </c>
      <c r="E2751" t="s">
        <v>3499</v>
      </c>
      <c r="F2751" t="s">
        <v>3500</v>
      </c>
      <c r="G2751" t="s">
        <v>3501</v>
      </c>
      <c r="J2751" t="s">
        <v>4778</v>
      </c>
      <c r="L2751" t="s">
        <v>4667</v>
      </c>
      <c r="M2751" t="s">
        <v>3984</v>
      </c>
      <c r="N2751" t="s">
        <v>4668</v>
      </c>
      <c r="O2751" t="s">
        <v>98</v>
      </c>
      <c r="P2751" t="s">
        <v>4804</v>
      </c>
      <c r="Q2751">
        <v>28</v>
      </c>
      <c r="S2751" s="3">
        <v>40841.666666666664</v>
      </c>
      <c r="W2751" s="3">
        <v>1010.0961538461538</v>
      </c>
      <c r="X2751" s="3">
        <v>583.6111111111112</v>
      </c>
      <c r="Y2751" s="22">
        <v>105.05</v>
      </c>
      <c r="Z2751" s="32">
        <v>75</v>
      </c>
      <c r="AB2751" s="3">
        <v>0</v>
      </c>
      <c r="AC2751" s="3">
        <v>4460.3751415326506</v>
      </c>
      <c r="AD2751" s="3">
        <f t="shared" si="498"/>
        <v>47075.799073156581</v>
      </c>
      <c r="AE2751" s="3">
        <v>4154.166666666667</v>
      </c>
      <c r="AG2751" s="3">
        <f t="shared" si="499"/>
        <v>51229.965739823245</v>
      </c>
      <c r="AJ2751" s="3">
        <v>4671.4236268028844</v>
      </c>
      <c r="AK2751" t="s">
        <v>166</v>
      </c>
      <c r="AL2751" t="s">
        <v>165</v>
      </c>
      <c r="AM2751">
        <v>0.05</v>
      </c>
      <c r="AN2751" s="3">
        <f t="shared" si="500"/>
        <v>55901.389366626128</v>
      </c>
      <c r="AO2751" s="3">
        <v>2795.0694683313068</v>
      </c>
      <c r="AP2751" s="3">
        <v>29700</v>
      </c>
      <c r="AQ2751" s="3">
        <v>1485</v>
      </c>
      <c r="AR2751" s="3">
        <f t="shared" si="501"/>
        <v>89881.458834957433</v>
      </c>
      <c r="AS2751" s="24">
        <f t="shared" si="497"/>
        <v>85601.389366626128</v>
      </c>
      <c r="AT2751" t="s">
        <v>225</v>
      </c>
      <c r="AU2751" t="s">
        <v>225</v>
      </c>
      <c r="AV2751" t="s">
        <v>156</v>
      </c>
      <c r="AW2751" t="s">
        <v>4910</v>
      </c>
      <c r="BE2751">
        <v>1</v>
      </c>
    </row>
    <row r="2752" spans="3:66" x14ac:dyDescent="0.2">
      <c r="C2752" t="s">
        <v>4803</v>
      </c>
      <c r="E2752" t="s">
        <v>3502</v>
      </c>
      <c r="F2752" t="s">
        <v>3503</v>
      </c>
      <c r="G2752" t="s">
        <v>3504</v>
      </c>
      <c r="J2752" t="s">
        <v>4708</v>
      </c>
      <c r="L2752" t="s">
        <v>4703</v>
      </c>
      <c r="M2752" t="s">
        <v>293</v>
      </c>
      <c r="N2752" t="s">
        <v>4668</v>
      </c>
      <c r="O2752" t="s">
        <v>98</v>
      </c>
      <c r="P2752" t="s">
        <v>4804</v>
      </c>
      <c r="Q2752">
        <v>28</v>
      </c>
      <c r="S2752" s="3">
        <v>67500</v>
      </c>
      <c r="W2752" s="3">
        <v>1502.403846153846</v>
      </c>
      <c r="X2752" s="3">
        <v>868.05555555555554</v>
      </c>
      <c r="Y2752" s="22">
        <v>156.25</v>
      </c>
      <c r="Z2752" s="32">
        <v>75</v>
      </c>
      <c r="AB2752" s="3">
        <v>0</v>
      </c>
      <c r="AC2752" s="3">
        <v>4460.3751415326506</v>
      </c>
      <c r="AD2752" s="3">
        <f t="shared" si="498"/>
        <v>74562.084543242061</v>
      </c>
      <c r="AE2752" s="3">
        <v>5687.5</v>
      </c>
      <c r="AG2752" s="3">
        <f t="shared" si="499"/>
        <v>80249.584543242061</v>
      </c>
      <c r="AJ2752" s="3">
        <v>6107.1873780099913</v>
      </c>
      <c r="AK2752" t="s">
        <v>266</v>
      </c>
      <c r="AL2752" t="s">
        <v>267</v>
      </c>
      <c r="AM2752">
        <v>8.5000000000000006E-2</v>
      </c>
      <c r="AN2752" s="3">
        <f t="shared" si="500"/>
        <v>86356.771921252046</v>
      </c>
      <c r="AO2752" s="3">
        <v>7340.3256133064242</v>
      </c>
      <c r="AP2752" s="3">
        <v>29700</v>
      </c>
      <c r="AQ2752" s="3">
        <v>2524.5</v>
      </c>
      <c r="AR2752" s="3">
        <f t="shared" si="501"/>
        <v>125921.59753455847</v>
      </c>
      <c r="AS2752" s="24">
        <f t="shared" si="497"/>
        <v>116056.77192125205</v>
      </c>
      <c r="AT2752" t="s">
        <v>134</v>
      </c>
      <c r="AU2752" t="s">
        <v>134</v>
      </c>
      <c r="AV2752" t="s">
        <v>135</v>
      </c>
      <c r="AW2752">
        <v>90129</v>
      </c>
      <c r="BE2752">
        <v>1</v>
      </c>
    </row>
    <row r="2753" spans="3:66" x14ac:dyDescent="0.2">
      <c r="C2753" t="s">
        <v>4803</v>
      </c>
      <c r="E2753" t="s">
        <v>3505</v>
      </c>
      <c r="F2753" t="s">
        <v>3506</v>
      </c>
      <c r="G2753" t="s">
        <v>3507</v>
      </c>
      <c r="J2753" t="s">
        <v>4708</v>
      </c>
      <c r="L2753" t="s">
        <v>4703</v>
      </c>
      <c r="M2753" t="s">
        <v>293</v>
      </c>
      <c r="N2753" t="s">
        <v>4668</v>
      </c>
      <c r="O2753" t="s">
        <v>98</v>
      </c>
      <c r="P2753" t="s">
        <v>4804</v>
      </c>
      <c r="Q2753">
        <v>28</v>
      </c>
      <c r="S2753" s="3">
        <v>64583.333333333343</v>
      </c>
      <c r="W2753" s="3">
        <v>1432.2916666666667</v>
      </c>
      <c r="X2753" s="3">
        <v>827.5462962962963</v>
      </c>
      <c r="Y2753" s="22">
        <v>148.95833333333334</v>
      </c>
      <c r="Z2753" s="32">
        <v>75</v>
      </c>
      <c r="AB2753" s="3">
        <v>0</v>
      </c>
      <c r="AC2753" s="3">
        <v>4460.3751415326506</v>
      </c>
      <c r="AD2753" s="3">
        <f t="shared" si="498"/>
        <v>71527.50477116229</v>
      </c>
      <c r="AE2753" s="3">
        <v>5687.5</v>
      </c>
      <c r="AG2753" s="3">
        <f t="shared" si="499"/>
        <v>77215.00477116229</v>
      </c>
      <c r="AJ2753" s="3">
        <v>6107.1873780099913</v>
      </c>
      <c r="AK2753" t="s">
        <v>266</v>
      </c>
      <c r="AL2753" t="s">
        <v>267</v>
      </c>
      <c r="AM2753">
        <v>8.5000000000000006E-2</v>
      </c>
      <c r="AN2753" s="3">
        <f t="shared" si="500"/>
        <v>83322.192149172275</v>
      </c>
      <c r="AO2753" s="3">
        <v>7082.3863326796436</v>
      </c>
      <c r="AP2753" s="3">
        <v>29700</v>
      </c>
      <c r="AQ2753" s="3">
        <v>2524.5</v>
      </c>
      <c r="AR2753" s="3">
        <f t="shared" si="501"/>
        <v>122629.07848185192</v>
      </c>
      <c r="AS2753" s="24">
        <f t="shared" si="497"/>
        <v>113022.19214917228</v>
      </c>
      <c r="AT2753" t="s">
        <v>134</v>
      </c>
      <c r="AU2753" t="s">
        <v>134</v>
      </c>
      <c r="AV2753" t="s">
        <v>135</v>
      </c>
      <c r="AW2753">
        <v>90129</v>
      </c>
      <c r="BE2753">
        <v>1</v>
      </c>
    </row>
    <row r="2754" spans="3:66" x14ac:dyDescent="0.2">
      <c r="C2754" t="s">
        <v>4803</v>
      </c>
      <c r="E2754" t="s">
        <v>3508</v>
      </c>
      <c r="F2754" t="s">
        <v>3509</v>
      </c>
      <c r="G2754" t="s">
        <v>3510</v>
      </c>
      <c r="J2754" t="s">
        <v>4708</v>
      </c>
      <c r="L2754" t="s">
        <v>4616</v>
      </c>
      <c r="M2754" t="s">
        <v>4464</v>
      </c>
      <c r="N2754" t="s">
        <v>4668</v>
      </c>
      <c r="O2754" t="s">
        <v>98</v>
      </c>
      <c r="P2754" t="s">
        <v>4804</v>
      </c>
      <c r="Q2754">
        <v>28</v>
      </c>
      <c r="S2754" s="3">
        <v>64500</v>
      </c>
      <c r="W2754" s="3">
        <v>1430.2884615384617</v>
      </c>
      <c r="X2754" s="3">
        <v>826.38888888888891</v>
      </c>
      <c r="Y2754" s="22">
        <v>148.75</v>
      </c>
      <c r="Z2754" s="32">
        <v>75</v>
      </c>
      <c r="AB2754" s="3">
        <v>0</v>
      </c>
      <c r="AC2754" s="3">
        <v>4460.3751415326506</v>
      </c>
      <c r="AD2754" s="3">
        <f t="shared" si="498"/>
        <v>71440.802491960014</v>
      </c>
      <c r="AE2754" s="3">
        <v>12402.5</v>
      </c>
      <c r="AG2754" s="3">
        <f t="shared" si="499"/>
        <v>83843.302491960014</v>
      </c>
      <c r="AM2754">
        <v>0.05</v>
      </c>
      <c r="AN2754" s="3">
        <f t="shared" si="500"/>
        <v>83843.302491960014</v>
      </c>
      <c r="AO2754" s="3">
        <v>4192.1651245980011</v>
      </c>
      <c r="AP2754" s="3">
        <v>29700</v>
      </c>
      <c r="AQ2754" s="3">
        <v>1485</v>
      </c>
      <c r="AR2754" s="3">
        <f t="shared" si="501"/>
        <v>119220.46761655802</v>
      </c>
      <c r="AS2754" s="24">
        <f t="shared" si="497"/>
        <v>113543.30249196001</v>
      </c>
      <c r="AT2754" t="s">
        <v>134</v>
      </c>
      <c r="AU2754" t="s">
        <v>134</v>
      </c>
      <c r="AV2754" t="s">
        <v>135</v>
      </c>
      <c r="AW2754">
        <v>90342</v>
      </c>
      <c r="BE2754">
        <v>1</v>
      </c>
    </row>
    <row r="2755" spans="3:66" x14ac:dyDescent="0.2">
      <c r="C2755" t="s">
        <v>4803</v>
      </c>
      <c r="E2755" t="s">
        <v>3511</v>
      </c>
      <c r="F2755" t="s">
        <v>3512</v>
      </c>
      <c r="G2755" t="s">
        <v>3513</v>
      </c>
      <c r="J2755" t="s">
        <v>151</v>
      </c>
      <c r="L2755" t="s">
        <v>4616</v>
      </c>
      <c r="M2755" t="s">
        <v>4464</v>
      </c>
      <c r="N2755" t="s">
        <v>4668</v>
      </c>
      <c r="O2755" t="s">
        <v>98</v>
      </c>
      <c r="P2755" t="s">
        <v>4804</v>
      </c>
      <c r="Q2755">
        <v>28</v>
      </c>
      <c r="S2755" s="3">
        <v>183333.33333333334</v>
      </c>
      <c r="U2755" s="3">
        <v>18333.333333333336</v>
      </c>
      <c r="W2755" s="3">
        <v>4407.0512820512822</v>
      </c>
      <c r="X2755" s="3">
        <v>2546.2962962962965</v>
      </c>
      <c r="Y2755" s="22">
        <v>458.33333333333337</v>
      </c>
      <c r="Z2755" s="32">
        <v>75</v>
      </c>
      <c r="AB2755" s="3">
        <v>18440.425728901784</v>
      </c>
      <c r="AC2755" s="3">
        <v>4460.3751415326506</v>
      </c>
      <c r="AD2755" s="3">
        <f t="shared" si="498"/>
        <v>232054.14844878204</v>
      </c>
      <c r="AE2755" s="3">
        <v>12402.5</v>
      </c>
      <c r="AG2755" s="3">
        <f t="shared" si="499"/>
        <v>244456.64844878204</v>
      </c>
      <c r="AM2755">
        <v>0.05</v>
      </c>
      <c r="AN2755" s="3">
        <f t="shared" si="500"/>
        <v>244456.64844878204</v>
      </c>
      <c r="AO2755" s="3">
        <v>12222.832422439104</v>
      </c>
      <c r="AP2755" s="3">
        <v>29700</v>
      </c>
      <c r="AQ2755" s="3">
        <v>1485</v>
      </c>
      <c r="AR2755" s="3">
        <f t="shared" si="501"/>
        <v>287864.48087122117</v>
      </c>
      <c r="AS2755" s="24">
        <f t="shared" si="497"/>
        <v>274156.64844878204</v>
      </c>
      <c r="AT2755" t="s">
        <v>4805</v>
      </c>
      <c r="AU2755" t="s">
        <v>101</v>
      </c>
      <c r="AV2755" t="s">
        <v>101</v>
      </c>
      <c r="AW2755">
        <v>2047200</v>
      </c>
      <c r="BE2755">
        <v>1</v>
      </c>
    </row>
    <row r="2756" spans="3:66" x14ac:dyDescent="0.2">
      <c r="C2756" t="s">
        <v>4803</v>
      </c>
      <c r="E2756" t="s">
        <v>3514</v>
      </c>
      <c r="F2756" t="s">
        <v>3515</v>
      </c>
      <c r="G2756" t="s">
        <v>3516</v>
      </c>
      <c r="J2756" t="s">
        <v>4702</v>
      </c>
      <c r="L2756" t="s">
        <v>4691</v>
      </c>
      <c r="M2756" t="s">
        <v>4444</v>
      </c>
      <c r="N2756" t="s">
        <v>4668</v>
      </c>
      <c r="O2756" t="s">
        <v>98</v>
      </c>
      <c r="P2756" t="s">
        <v>4804</v>
      </c>
      <c r="Q2756">
        <v>28</v>
      </c>
      <c r="S2756" s="3">
        <v>122083.33333333334</v>
      </c>
      <c r="W2756" s="3">
        <v>2934.6955128205132</v>
      </c>
      <c r="X2756" s="3">
        <v>1695.6018518518517</v>
      </c>
      <c r="Y2756" s="22">
        <v>305.20833333333331</v>
      </c>
      <c r="Z2756" s="32">
        <v>75</v>
      </c>
      <c r="AB2756" s="3">
        <v>0</v>
      </c>
      <c r="AC2756" s="3">
        <v>4460.3751415326506</v>
      </c>
      <c r="AD2756" s="3">
        <f t="shared" si="498"/>
        <v>131554.2141728717</v>
      </c>
      <c r="AE2756" s="3">
        <v>7046.666666666667</v>
      </c>
      <c r="AG2756" s="3">
        <f t="shared" si="499"/>
        <v>138600.88083953835</v>
      </c>
      <c r="AM2756">
        <v>0.1</v>
      </c>
      <c r="AN2756" s="3">
        <f t="shared" si="500"/>
        <v>138600.88083953835</v>
      </c>
      <c r="AO2756" s="3">
        <v>13860.088083953837</v>
      </c>
      <c r="AP2756" s="3">
        <v>29700</v>
      </c>
      <c r="AQ2756" s="3">
        <v>2970</v>
      </c>
      <c r="AR2756" s="3">
        <f t="shared" si="501"/>
        <v>185130.96892349218</v>
      </c>
      <c r="AS2756" s="24">
        <f t="shared" si="497"/>
        <v>168300.88083953835</v>
      </c>
      <c r="AT2756" t="s">
        <v>134</v>
      </c>
      <c r="AU2756" t="s">
        <v>134</v>
      </c>
      <c r="AV2756" t="s">
        <v>135</v>
      </c>
      <c r="AW2756">
        <v>90324</v>
      </c>
      <c r="BE2756">
        <v>1</v>
      </c>
    </row>
    <row r="2757" spans="3:66" x14ac:dyDescent="0.2">
      <c r="C2757" t="s">
        <v>4803</v>
      </c>
      <c r="E2757" t="s">
        <v>3517</v>
      </c>
      <c r="F2757" t="s">
        <v>3518</v>
      </c>
      <c r="G2757" t="s">
        <v>3519</v>
      </c>
      <c r="J2757" t="s">
        <v>4708</v>
      </c>
      <c r="L2757" t="s">
        <v>4703</v>
      </c>
      <c r="M2757" t="s">
        <v>293</v>
      </c>
      <c r="N2757" t="s">
        <v>4668</v>
      </c>
      <c r="O2757" t="s">
        <v>98</v>
      </c>
      <c r="P2757" t="s">
        <v>4804</v>
      </c>
      <c r="Q2757">
        <v>28</v>
      </c>
      <c r="S2757" s="3">
        <v>67500</v>
      </c>
      <c r="W2757" s="3">
        <v>1502.403846153846</v>
      </c>
      <c r="X2757" s="3">
        <v>868.05555555555554</v>
      </c>
      <c r="Y2757" s="22">
        <v>156.25</v>
      </c>
      <c r="Z2757" s="32">
        <v>75</v>
      </c>
      <c r="AB2757" s="3">
        <v>0</v>
      </c>
      <c r="AC2757" s="3">
        <v>4460.3751415326506</v>
      </c>
      <c r="AD2757" s="3">
        <f t="shared" si="498"/>
        <v>74562.084543242061</v>
      </c>
      <c r="AE2757" s="3">
        <v>5687.5</v>
      </c>
      <c r="AG2757" s="3">
        <f t="shared" si="499"/>
        <v>80249.584543242061</v>
      </c>
      <c r="AM2757">
        <v>8.5000000000000006E-2</v>
      </c>
      <c r="AN2757" s="3">
        <f t="shared" si="500"/>
        <v>80249.584543242061</v>
      </c>
      <c r="AO2757" s="3">
        <v>6821.2146861755755</v>
      </c>
      <c r="AP2757" s="3">
        <v>29700</v>
      </c>
      <c r="AQ2757" s="3">
        <v>2524.5</v>
      </c>
      <c r="AR2757" s="3">
        <f t="shared" si="501"/>
        <v>119295.29922941764</v>
      </c>
      <c r="AS2757" s="24">
        <f t="shared" si="497"/>
        <v>109949.58454324206</v>
      </c>
      <c r="AT2757" t="s">
        <v>134</v>
      </c>
      <c r="AU2757" t="s">
        <v>134</v>
      </c>
      <c r="AV2757" t="s">
        <v>135</v>
      </c>
      <c r="AW2757">
        <v>90349</v>
      </c>
      <c r="BE2757">
        <v>1</v>
      </c>
    </row>
    <row r="2758" spans="3:66" x14ac:dyDescent="0.2">
      <c r="C2758" t="s">
        <v>4803</v>
      </c>
      <c r="E2758" t="s">
        <v>3520</v>
      </c>
      <c r="F2758" t="s">
        <v>3521</v>
      </c>
      <c r="G2758" t="s">
        <v>3522</v>
      </c>
      <c r="J2758" t="s">
        <v>4697</v>
      </c>
      <c r="L2758" t="s">
        <v>4616</v>
      </c>
      <c r="M2758" t="s">
        <v>4464</v>
      </c>
      <c r="N2758" t="s">
        <v>4668</v>
      </c>
      <c r="O2758" t="s">
        <v>98</v>
      </c>
      <c r="P2758" t="s">
        <v>4804</v>
      </c>
      <c r="Q2758">
        <v>28</v>
      </c>
      <c r="S2758" s="3">
        <v>71666.666666666672</v>
      </c>
      <c r="W2758" s="3">
        <v>1722.7564102564102</v>
      </c>
      <c r="X2758" s="3">
        <v>995.37037037037044</v>
      </c>
      <c r="Y2758" s="22">
        <v>179.16666666666669</v>
      </c>
      <c r="Z2758" s="32">
        <v>75</v>
      </c>
      <c r="AB2758" s="3">
        <v>0</v>
      </c>
      <c r="AC2758" s="3">
        <v>4460.3751415326506</v>
      </c>
      <c r="AD2758" s="3">
        <f t="shared" si="498"/>
        <v>79099.33525549277</v>
      </c>
      <c r="AE2758" s="3">
        <v>12402.5</v>
      </c>
      <c r="AG2758" s="3">
        <f t="shared" si="499"/>
        <v>91501.83525549277</v>
      </c>
      <c r="AM2758">
        <v>0.05</v>
      </c>
      <c r="AN2758" s="3">
        <f t="shared" si="500"/>
        <v>91501.83525549277</v>
      </c>
      <c r="AO2758" s="3">
        <v>4575.0917627746385</v>
      </c>
      <c r="AP2758" s="3">
        <v>29700</v>
      </c>
      <c r="AQ2758" s="3">
        <v>1485</v>
      </c>
      <c r="AR2758" s="3">
        <f t="shared" si="501"/>
        <v>127261.92701826741</v>
      </c>
      <c r="AS2758" s="24">
        <f t="shared" si="497"/>
        <v>121201.83525549277</v>
      </c>
      <c r="AT2758" t="s">
        <v>836</v>
      </c>
      <c r="AU2758" t="s">
        <v>836</v>
      </c>
      <c r="AV2758" t="s">
        <v>837</v>
      </c>
      <c r="BE2758">
        <v>1</v>
      </c>
    </row>
    <row r="2759" spans="3:66" x14ac:dyDescent="0.2">
      <c r="C2759" t="s">
        <v>4803</v>
      </c>
      <c r="E2759" t="s">
        <v>4973</v>
      </c>
      <c r="F2759" t="s">
        <v>4974</v>
      </c>
      <c r="G2759" t="s">
        <v>4975</v>
      </c>
      <c r="J2759" t="s">
        <v>4708</v>
      </c>
      <c r="L2759" t="s">
        <v>4791</v>
      </c>
      <c r="M2759" t="s">
        <v>4579</v>
      </c>
      <c r="N2759" t="s">
        <v>4668</v>
      </c>
      <c r="O2759" t="s">
        <v>98</v>
      </c>
      <c r="P2759" t="s">
        <v>4814</v>
      </c>
      <c r="Q2759">
        <v>28</v>
      </c>
      <c r="S2759" s="3">
        <v>64500</v>
      </c>
      <c r="W2759" s="3">
        <v>1430.2884615384617</v>
      </c>
      <c r="X2759" s="3">
        <v>826.38888888888891</v>
      </c>
      <c r="Y2759" s="22">
        <v>148.75</v>
      </c>
      <c r="Z2759" s="32">
        <v>75</v>
      </c>
      <c r="AB2759" s="3">
        <v>0</v>
      </c>
      <c r="AC2759" s="3">
        <v>4460.3751415326506</v>
      </c>
      <c r="AD2759" s="3">
        <f t="shared" si="498"/>
        <v>71440.802491960014</v>
      </c>
      <c r="AE2759" s="3">
        <v>23570.833333333332</v>
      </c>
      <c r="AG2759" s="3">
        <f t="shared" si="499"/>
        <v>95011.635825293342</v>
      </c>
      <c r="AM2759">
        <v>8.5000000000000006E-2</v>
      </c>
      <c r="AN2759" s="3">
        <f t="shared" si="500"/>
        <v>95011.635825293342</v>
      </c>
      <c r="AO2759" s="3">
        <v>8075.989045149935</v>
      </c>
      <c r="AP2759" s="3">
        <v>29700</v>
      </c>
      <c r="AQ2759" s="3">
        <v>2524.5</v>
      </c>
      <c r="AR2759" s="3">
        <f t="shared" si="501"/>
        <v>135312.12487044328</v>
      </c>
      <c r="AS2759" s="24">
        <f t="shared" ref="AS2759:AS2822" si="502">+AN2759+AP2759</f>
        <v>124711.63582529334</v>
      </c>
      <c r="AT2759" t="s">
        <v>134</v>
      </c>
      <c r="AU2759" t="s">
        <v>134</v>
      </c>
      <c r="AV2759" t="s">
        <v>135</v>
      </c>
      <c r="AW2759" t="s">
        <v>4976</v>
      </c>
      <c r="BE2759">
        <v>1</v>
      </c>
    </row>
    <row r="2760" spans="3:66" x14ac:dyDescent="0.2">
      <c r="C2760" t="s">
        <v>4803</v>
      </c>
      <c r="E2760" t="s">
        <v>3523</v>
      </c>
      <c r="F2760" t="s">
        <v>3524</v>
      </c>
      <c r="G2760" t="s">
        <v>3525</v>
      </c>
      <c r="J2760" t="s">
        <v>4666</v>
      </c>
      <c r="L2760" t="s">
        <v>4783</v>
      </c>
      <c r="M2760" t="s">
        <v>295</v>
      </c>
      <c r="N2760" t="s">
        <v>4668</v>
      </c>
      <c r="O2760" t="s">
        <v>294</v>
      </c>
      <c r="P2760" t="s">
        <v>4804</v>
      </c>
      <c r="Q2760">
        <v>28</v>
      </c>
      <c r="S2760" s="3">
        <v>433333.33333333331</v>
      </c>
      <c r="U2760" s="3">
        <v>95333.333333333328</v>
      </c>
      <c r="W2760" s="3">
        <v>10416.666666666666</v>
      </c>
      <c r="X2760" s="3">
        <v>6018.5185185185192</v>
      </c>
      <c r="Y2760" s="22">
        <v>1083.3333333333333</v>
      </c>
      <c r="Z2760" s="32">
        <v>75</v>
      </c>
      <c r="AB2760" s="3">
        <v>26636.170497302577</v>
      </c>
      <c r="AC2760" s="3">
        <v>5460.3751415326506</v>
      </c>
      <c r="AD2760" s="3">
        <f t="shared" si="498"/>
        <v>578356.73082402034</v>
      </c>
      <c r="AE2760" s="3">
        <v>13617.5</v>
      </c>
      <c r="AG2760" s="3">
        <f t="shared" si="499"/>
        <v>591974.23082402034</v>
      </c>
      <c r="AM2760">
        <v>8.5000000000000006E-2</v>
      </c>
      <c r="AN2760" s="3">
        <f t="shared" si="500"/>
        <v>591974.23082402034</v>
      </c>
      <c r="AO2760" s="3">
        <v>50317.809620041735</v>
      </c>
      <c r="AP2760" s="3">
        <v>29700</v>
      </c>
      <c r="AQ2760" s="3">
        <v>2524.5</v>
      </c>
      <c r="AR2760" s="3">
        <f t="shared" si="501"/>
        <v>674516.54044406209</v>
      </c>
      <c r="AS2760" s="24">
        <f t="shared" si="502"/>
        <v>621674.23082402034</v>
      </c>
      <c r="AT2760" t="s">
        <v>297</v>
      </c>
      <c r="AU2760" t="s">
        <v>297</v>
      </c>
      <c r="AV2760" t="s">
        <v>174</v>
      </c>
      <c r="AW2760" t="s">
        <v>4725</v>
      </c>
      <c r="BE2760">
        <v>1</v>
      </c>
    </row>
    <row r="2761" spans="3:66" x14ac:dyDescent="0.2">
      <c r="C2761" t="s">
        <v>4803</v>
      </c>
      <c r="E2761" t="s">
        <v>3526</v>
      </c>
      <c r="F2761" t="s">
        <v>3527</v>
      </c>
      <c r="G2761" t="s">
        <v>3528</v>
      </c>
      <c r="J2761" t="s">
        <v>4778</v>
      </c>
      <c r="L2761" t="s">
        <v>4616</v>
      </c>
      <c r="M2761" t="s">
        <v>4464</v>
      </c>
      <c r="N2761" t="s">
        <v>4668</v>
      </c>
      <c r="O2761" t="s">
        <v>98</v>
      </c>
      <c r="P2761" t="s">
        <v>4804</v>
      </c>
      <c r="Q2761">
        <v>28</v>
      </c>
      <c r="S2761" s="3">
        <v>63750</v>
      </c>
      <c r="W2761" s="3">
        <v>1532.4519230769231</v>
      </c>
      <c r="X2761" s="3">
        <v>885.41666666666663</v>
      </c>
      <c r="Y2761" s="22">
        <v>159.375</v>
      </c>
      <c r="Z2761" s="32">
        <v>75</v>
      </c>
      <c r="AB2761" s="3">
        <v>6146.8085763005947</v>
      </c>
      <c r="AC2761" s="3">
        <v>4460.3751415326506</v>
      </c>
      <c r="AD2761" s="3">
        <f t="shared" si="498"/>
        <v>77009.427307576843</v>
      </c>
      <c r="AE2761" s="3">
        <v>12402.5</v>
      </c>
      <c r="AG2761" s="3">
        <f t="shared" si="499"/>
        <v>89411.927307576843</v>
      </c>
      <c r="AJ2761" s="3">
        <v>33281</v>
      </c>
      <c r="AK2761" t="s">
        <v>132</v>
      </c>
      <c r="AL2761" t="s">
        <v>133</v>
      </c>
      <c r="AM2761">
        <v>0.05</v>
      </c>
      <c r="AN2761" s="3">
        <f t="shared" si="500"/>
        <v>122692.92730757684</v>
      </c>
      <c r="AO2761" s="3">
        <v>6134.6463653788423</v>
      </c>
      <c r="AP2761" s="3">
        <v>29700</v>
      </c>
      <c r="AQ2761" s="3">
        <v>1485</v>
      </c>
      <c r="AR2761" s="3">
        <f t="shared" si="501"/>
        <v>160012.57367295568</v>
      </c>
      <c r="AS2761" s="24">
        <f t="shared" si="502"/>
        <v>152392.92730757684</v>
      </c>
      <c r="AT2761" t="s">
        <v>4779</v>
      </c>
      <c r="AU2761" t="s">
        <v>188</v>
      </c>
      <c r="AV2761" t="s">
        <v>189</v>
      </c>
      <c r="AW2761">
        <v>6009</v>
      </c>
      <c r="BE2761">
        <v>1</v>
      </c>
    </row>
    <row r="2762" spans="3:66" x14ac:dyDescent="0.2">
      <c r="C2762" t="s">
        <v>4803</v>
      </c>
      <c r="E2762" t="s">
        <v>3529</v>
      </c>
      <c r="F2762" t="s">
        <v>3530</v>
      </c>
      <c r="G2762" t="s">
        <v>3531</v>
      </c>
      <c r="J2762" t="s">
        <v>4697</v>
      </c>
      <c r="L2762" t="s">
        <v>4783</v>
      </c>
      <c r="M2762" t="s">
        <v>3525</v>
      </c>
      <c r="N2762" t="s">
        <v>4668</v>
      </c>
      <c r="O2762" t="s">
        <v>98</v>
      </c>
      <c r="P2762" t="s">
        <v>4804</v>
      </c>
      <c r="Q2762">
        <v>28</v>
      </c>
      <c r="S2762" s="3">
        <v>111650</v>
      </c>
      <c r="U2762" s="3">
        <v>11165</v>
      </c>
      <c r="W2762" s="3">
        <v>2683.8942307692309</v>
      </c>
      <c r="X2762" s="3">
        <v>1550.6944444444446</v>
      </c>
      <c r="Y2762" s="22">
        <v>279.125</v>
      </c>
      <c r="Z2762" s="32">
        <v>75</v>
      </c>
      <c r="AB2762" s="3">
        <v>0</v>
      </c>
      <c r="AC2762" s="3">
        <v>4460.3751415326506</v>
      </c>
      <c r="AD2762" s="3">
        <f t="shared" si="498"/>
        <v>131864.08881674631</v>
      </c>
      <c r="AE2762" s="3">
        <v>13617.5</v>
      </c>
      <c r="AG2762" s="3">
        <f t="shared" si="499"/>
        <v>145481.58881674631</v>
      </c>
      <c r="AM2762">
        <v>8.5000000000000006E-2</v>
      </c>
      <c r="AN2762" s="3">
        <f t="shared" si="500"/>
        <v>145481.58881674631</v>
      </c>
      <c r="AO2762" s="3">
        <v>12365.935049423437</v>
      </c>
      <c r="AP2762" s="3">
        <v>29700</v>
      </c>
      <c r="AQ2762" s="3">
        <v>2524.5</v>
      </c>
      <c r="AR2762" s="3">
        <f t="shared" si="501"/>
        <v>190072.02386616974</v>
      </c>
      <c r="AS2762" s="24">
        <f t="shared" si="502"/>
        <v>175181.58881674631</v>
      </c>
      <c r="AT2762" t="s">
        <v>4805</v>
      </c>
      <c r="AU2762" t="s">
        <v>101</v>
      </c>
      <c r="AV2762" t="s">
        <v>101</v>
      </c>
      <c r="AW2762">
        <v>2046100</v>
      </c>
      <c r="BE2762">
        <v>1</v>
      </c>
    </row>
    <row r="2763" spans="3:66" x14ac:dyDescent="0.2">
      <c r="C2763" t="s">
        <v>4803</v>
      </c>
      <c r="E2763" t="s">
        <v>3532</v>
      </c>
      <c r="F2763" t="s">
        <v>3533</v>
      </c>
      <c r="G2763" t="s">
        <v>3534</v>
      </c>
      <c r="J2763" t="s">
        <v>4678</v>
      </c>
      <c r="L2763" t="s">
        <v>4691</v>
      </c>
      <c r="M2763" t="s">
        <v>4444</v>
      </c>
      <c r="N2763" t="s">
        <v>4668</v>
      </c>
      <c r="O2763" t="s">
        <v>98</v>
      </c>
      <c r="P2763" t="s">
        <v>4804</v>
      </c>
      <c r="Q2763">
        <v>28</v>
      </c>
      <c r="S2763" s="3">
        <v>216666.66666666666</v>
      </c>
      <c r="W2763" s="3">
        <v>5208.333333333333</v>
      </c>
      <c r="X2763" s="3">
        <v>3009.2592592592596</v>
      </c>
      <c r="Y2763" s="22">
        <v>541.66666666666663</v>
      </c>
      <c r="Z2763" s="32">
        <v>75</v>
      </c>
      <c r="AB2763" s="3">
        <v>13318.085248651289</v>
      </c>
      <c r="AC2763" s="3">
        <v>4460.3751415326506</v>
      </c>
      <c r="AD2763" s="3">
        <f t="shared" si="498"/>
        <v>243279.38631610989</v>
      </c>
      <c r="AE2763" s="3">
        <v>7046.666666666667</v>
      </c>
      <c r="AG2763" s="3">
        <f t="shared" si="499"/>
        <v>250326.05298277654</v>
      </c>
      <c r="AJ2763" s="3">
        <v>18123.592035816033</v>
      </c>
      <c r="AK2763" t="s">
        <v>538</v>
      </c>
      <c r="AL2763" t="s">
        <v>539</v>
      </c>
      <c r="AM2763">
        <v>0.1</v>
      </c>
      <c r="AN2763" s="3">
        <f t="shared" si="500"/>
        <v>268449.64501859259</v>
      </c>
      <c r="AO2763" s="3">
        <v>26844.964501859256</v>
      </c>
      <c r="AP2763" s="3">
        <v>29700</v>
      </c>
      <c r="AQ2763" s="3">
        <v>2970</v>
      </c>
      <c r="AR2763" s="3">
        <f t="shared" si="501"/>
        <v>327964.60952045186</v>
      </c>
      <c r="AS2763" s="24">
        <f t="shared" si="502"/>
        <v>298149.64501859259</v>
      </c>
      <c r="AT2763" t="s">
        <v>632</v>
      </c>
      <c r="AU2763" t="s">
        <v>632</v>
      </c>
      <c r="AV2763" t="s">
        <v>633</v>
      </c>
      <c r="AW2763" t="s">
        <v>4862</v>
      </c>
      <c r="BE2763">
        <v>1</v>
      </c>
    </row>
    <row r="2764" spans="3:66" x14ac:dyDescent="0.2">
      <c r="C2764" t="s">
        <v>4803</v>
      </c>
      <c r="E2764" t="s">
        <v>3535</v>
      </c>
      <c r="F2764" t="s">
        <v>3536</v>
      </c>
      <c r="G2764" t="s">
        <v>3537</v>
      </c>
      <c r="J2764" t="s">
        <v>4697</v>
      </c>
      <c r="L2764" t="s">
        <v>4691</v>
      </c>
      <c r="M2764" t="s">
        <v>4444</v>
      </c>
      <c r="N2764" t="s">
        <v>4668</v>
      </c>
      <c r="O2764" t="s">
        <v>98</v>
      </c>
      <c r="P2764" t="s">
        <v>4804</v>
      </c>
      <c r="Q2764">
        <v>28</v>
      </c>
      <c r="S2764" s="3">
        <v>192333.33333333334</v>
      </c>
      <c r="W2764" s="3">
        <v>4623.3974358974356</v>
      </c>
      <c r="X2764" s="3">
        <v>2671.2962962962965</v>
      </c>
      <c r="Y2764" s="22">
        <v>480.83333333333337</v>
      </c>
      <c r="Z2764" s="32">
        <v>75</v>
      </c>
      <c r="AB2764" s="3">
        <v>0</v>
      </c>
      <c r="AC2764" s="3">
        <v>4460.3751415326506</v>
      </c>
      <c r="AD2764" s="3">
        <f t="shared" si="498"/>
        <v>204644.23554039307</v>
      </c>
      <c r="AE2764" s="3">
        <v>7046.666666666667</v>
      </c>
      <c r="AG2764" s="3">
        <f t="shared" si="499"/>
        <v>211690.90220705973</v>
      </c>
      <c r="AM2764">
        <v>0.1</v>
      </c>
      <c r="AN2764" s="3">
        <f t="shared" si="500"/>
        <v>211690.90220705973</v>
      </c>
      <c r="AO2764" s="3">
        <v>21169.090220705973</v>
      </c>
      <c r="AP2764" s="3">
        <v>29700</v>
      </c>
      <c r="AQ2764" s="3">
        <v>2970</v>
      </c>
      <c r="AR2764" s="3">
        <f t="shared" si="501"/>
        <v>265529.99242776574</v>
      </c>
      <c r="AS2764" s="24">
        <f t="shared" si="502"/>
        <v>241390.90220705973</v>
      </c>
      <c r="AT2764" t="s">
        <v>134</v>
      </c>
      <c r="AU2764" t="s">
        <v>134</v>
      </c>
      <c r="AV2764" t="s">
        <v>135</v>
      </c>
      <c r="AW2764">
        <v>90380</v>
      </c>
      <c r="BE2764">
        <v>1</v>
      </c>
    </row>
    <row r="2765" spans="3:66" x14ac:dyDescent="0.2">
      <c r="C2765" t="s">
        <v>4803</v>
      </c>
      <c r="E2765" t="s">
        <v>3538</v>
      </c>
      <c r="F2765" t="s">
        <v>3539</v>
      </c>
      <c r="G2765" t="s">
        <v>3540</v>
      </c>
      <c r="J2765" t="s">
        <v>4778</v>
      </c>
      <c r="L2765" t="s">
        <v>4667</v>
      </c>
      <c r="M2765" t="s">
        <v>3984</v>
      </c>
      <c r="N2765" t="s">
        <v>4911</v>
      </c>
      <c r="O2765" t="s">
        <v>98</v>
      </c>
      <c r="P2765" t="s">
        <v>4804</v>
      </c>
      <c r="Q2765">
        <v>28</v>
      </c>
      <c r="S2765" s="3">
        <v>55000</v>
      </c>
      <c r="W2765" s="3">
        <v>1201.9230769230769</v>
      </c>
      <c r="X2765" s="3">
        <v>694.44444444444457</v>
      </c>
      <c r="Y2765" s="22">
        <v>125</v>
      </c>
      <c r="Z2765" s="32">
        <v>75</v>
      </c>
      <c r="AB2765" s="3">
        <v>0</v>
      </c>
      <c r="AC2765" s="3">
        <v>4460.3751415326506</v>
      </c>
      <c r="AD2765" s="3">
        <f t="shared" si="498"/>
        <v>61556.742662900171</v>
      </c>
      <c r="AE2765" s="3">
        <v>4154.166666666667</v>
      </c>
      <c r="AG2765" s="3">
        <f t="shared" si="499"/>
        <v>65710.909329566843</v>
      </c>
      <c r="AM2765">
        <v>0.05</v>
      </c>
      <c r="AN2765" s="3">
        <f t="shared" si="500"/>
        <v>65710.909329566843</v>
      </c>
      <c r="AO2765" s="3">
        <v>3285.5454664783424</v>
      </c>
      <c r="AP2765" s="3">
        <v>0</v>
      </c>
      <c r="AQ2765" s="3">
        <v>0</v>
      </c>
      <c r="AR2765" s="3">
        <f t="shared" si="501"/>
        <v>68996.454796045189</v>
      </c>
      <c r="AS2765" s="24">
        <f t="shared" si="502"/>
        <v>65710.909329566843</v>
      </c>
      <c r="AT2765" t="s">
        <v>4779</v>
      </c>
      <c r="AU2765" t="s">
        <v>1837</v>
      </c>
      <c r="AV2765" t="s">
        <v>1838</v>
      </c>
      <c r="AW2765" t="s">
        <v>4969</v>
      </c>
      <c r="BE2765">
        <v>1</v>
      </c>
      <c r="BN2765" t="s">
        <v>5214</v>
      </c>
    </row>
    <row r="2766" spans="3:66" x14ac:dyDescent="0.2">
      <c r="C2766" t="s">
        <v>4803</v>
      </c>
      <c r="E2766" t="s">
        <v>3541</v>
      </c>
      <c r="F2766" t="s">
        <v>3542</v>
      </c>
      <c r="G2766" t="s">
        <v>3543</v>
      </c>
      <c r="J2766" t="s">
        <v>4708</v>
      </c>
      <c r="L2766" t="s">
        <v>4703</v>
      </c>
      <c r="M2766" t="s">
        <v>293</v>
      </c>
      <c r="N2766" t="s">
        <v>4668</v>
      </c>
      <c r="O2766" t="s">
        <v>98</v>
      </c>
      <c r="P2766" t="s">
        <v>4804</v>
      </c>
      <c r="Q2766">
        <v>28</v>
      </c>
      <c r="S2766" s="3">
        <v>64583.333333333343</v>
      </c>
      <c r="W2766" s="3">
        <v>1432.2916666666667</v>
      </c>
      <c r="X2766" s="3">
        <v>827.5462962962963</v>
      </c>
      <c r="Y2766" s="22">
        <v>148.95833333333334</v>
      </c>
      <c r="Z2766" s="32">
        <v>75</v>
      </c>
      <c r="AB2766" s="3">
        <v>0</v>
      </c>
      <c r="AC2766" s="3">
        <v>4460.3751415326506</v>
      </c>
      <c r="AD2766" s="3">
        <f t="shared" si="498"/>
        <v>71527.50477116229</v>
      </c>
      <c r="AE2766" s="3">
        <v>5687.5</v>
      </c>
      <c r="AG2766" s="3">
        <f t="shared" si="499"/>
        <v>77215.00477116229</v>
      </c>
      <c r="AM2766">
        <v>8.5000000000000006E-2</v>
      </c>
      <c r="AN2766" s="3">
        <f t="shared" si="500"/>
        <v>77215.00477116229</v>
      </c>
      <c r="AO2766" s="3">
        <v>6563.2754055487949</v>
      </c>
      <c r="AP2766" s="3">
        <v>29700</v>
      </c>
      <c r="AQ2766" s="3">
        <v>2524.5</v>
      </c>
      <c r="AR2766" s="3">
        <f t="shared" si="501"/>
        <v>116002.78017671108</v>
      </c>
      <c r="AS2766" s="24">
        <f t="shared" si="502"/>
        <v>106915.00477116229</v>
      </c>
      <c r="AT2766" t="s">
        <v>134</v>
      </c>
      <c r="AU2766" t="s">
        <v>134</v>
      </c>
      <c r="AV2766" t="s">
        <v>135</v>
      </c>
      <c r="AW2766">
        <v>90129</v>
      </c>
      <c r="BE2766">
        <v>1</v>
      </c>
    </row>
    <row r="2767" spans="3:66" x14ac:dyDescent="0.2">
      <c r="C2767" t="s">
        <v>4803</v>
      </c>
      <c r="E2767" t="s">
        <v>3544</v>
      </c>
      <c r="F2767" t="s">
        <v>3545</v>
      </c>
      <c r="G2767" t="s">
        <v>3546</v>
      </c>
      <c r="J2767" t="s">
        <v>4708</v>
      </c>
      <c r="L2767" t="s">
        <v>4703</v>
      </c>
      <c r="M2767" t="s">
        <v>293</v>
      </c>
      <c r="N2767" t="s">
        <v>4668</v>
      </c>
      <c r="O2767" t="s">
        <v>98</v>
      </c>
      <c r="P2767" t="s">
        <v>4804</v>
      </c>
      <c r="Q2767">
        <v>28</v>
      </c>
      <c r="S2767" s="3">
        <v>75833.333333333328</v>
      </c>
      <c r="W2767" s="3">
        <v>1702.7243589743591</v>
      </c>
      <c r="X2767" s="3">
        <v>983.79629629629619</v>
      </c>
      <c r="Y2767" s="22">
        <v>177.08333333333331</v>
      </c>
      <c r="Z2767" s="32">
        <v>75</v>
      </c>
      <c r="AB2767" s="3">
        <v>0</v>
      </c>
      <c r="AC2767" s="3">
        <v>4460.3751415326506</v>
      </c>
      <c r="AD2767" s="3">
        <f t="shared" si="498"/>
        <v>83232.312463469963</v>
      </c>
      <c r="AE2767" s="3">
        <v>5687.5</v>
      </c>
      <c r="AG2767" s="3">
        <f t="shared" si="499"/>
        <v>88919.812463469963</v>
      </c>
      <c r="AM2767">
        <v>8.5000000000000006E-2</v>
      </c>
      <c r="AN2767" s="3">
        <f t="shared" si="500"/>
        <v>88919.812463469963</v>
      </c>
      <c r="AO2767" s="3">
        <v>7558.1840593949473</v>
      </c>
      <c r="AP2767" s="3">
        <v>29700</v>
      </c>
      <c r="AQ2767" s="3">
        <v>2524.5</v>
      </c>
      <c r="AR2767" s="3">
        <f t="shared" si="501"/>
        <v>128702.49652286491</v>
      </c>
      <c r="AS2767" s="24">
        <f t="shared" si="502"/>
        <v>118619.81246346996</v>
      </c>
      <c r="AT2767" t="s">
        <v>134</v>
      </c>
      <c r="AU2767" t="s">
        <v>134</v>
      </c>
      <c r="AV2767" t="s">
        <v>135</v>
      </c>
      <c r="AW2767">
        <v>90373</v>
      </c>
      <c r="BE2767">
        <v>1</v>
      </c>
    </row>
    <row r="2768" spans="3:66" x14ac:dyDescent="0.2">
      <c r="C2768" t="s">
        <v>4803</v>
      </c>
      <c r="E2768" t="s">
        <v>3547</v>
      </c>
      <c r="F2768" t="s">
        <v>3548</v>
      </c>
      <c r="G2768" t="s">
        <v>3549</v>
      </c>
      <c r="J2768" t="s">
        <v>4697</v>
      </c>
      <c r="L2768" t="s">
        <v>4691</v>
      </c>
      <c r="M2768" t="s">
        <v>4444</v>
      </c>
      <c r="N2768" t="s">
        <v>4668</v>
      </c>
      <c r="O2768" t="s">
        <v>98</v>
      </c>
      <c r="P2768" t="s">
        <v>4804</v>
      </c>
      <c r="Q2768">
        <v>28</v>
      </c>
      <c r="S2768" s="3">
        <v>79166.666666666672</v>
      </c>
      <c r="W2768" s="3">
        <v>1903.0448717948721</v>
      </c>
      <c r="X2768" s="3">
        <v>1099.5370370370372</v>
      </c>
      <c r="Y2768" s="22">
        <v>197.91666666666669</v>
      </c>
      <c r="Z2768" s="32">
        <v>75</v>
      </c>
      <c r="AB2768" s="3">
        <v>0</v>
      </c>
      <c r="AC2768" s="3">
        <v>4460.3751415326506</v>
      </c>
      <c r="AD2768" s="3">
        <f t="shared" si="498"/>
        <v>86902.540383697909</v>
      </c>
      <c r="AE2768" s="3">
        <v>7046.666666666667</v>
      </c>
      <c r="AG2768" s="3">
        <f t="shared" si="499"/>
        <v>93949.207050364581</v>
      </c>
      <c r="AM2768">
        <v>0.1</v>
      </c>
      <c r="AN2768" s="3">
        <f t="shared" si="500"/>
        <v>93949.207050364581</v>
      </c>
      <c r="AO2768" s="3">
        <v>9394.9207050364585</v>
      </c>
      <c r="AP2768" s="3">
        <v>29700</v>
      </c>
      <c r="AQ2768" s="3">
        <v>2970</v>
      </c>
      <c r="AR2768" s="3">
        <f t="shared" si="501"/>
        <v>136014.12775540104</v>
      </c>
      <c r="AS2768" s="24">
        <f t="shared" si="502"/>
        <v>123649.20705036458</v>
      </c>
      <c r="AT2768" t="s">
        <v>4805</v>
      </c>
      <c r="AU2768" t="s">
        <v>1620</v>
      </c>
      <c r="AV2768" t="s">
        <v>1620</v>
      </c>
      <c r="AW2768">
        <v>2061149</v>
      </c>
      <c r="BE2768">
        <v>1</v>
      </c>
    </row>
    <row r="2769" spans="2:66" x14ac:dyDescent="0.2">
      <c r="C2769" t="s">
        <v>4803</v>
      </c>
      <c r="E2769" t="s">
        <v>3550</v>
      </c>
      <c r="F2769" t="s">
        <v>3551</v>
      </c>
      <c r="G2769" t="s">
        <v>3552</v>
      </c>
      <c r="J2769" t="s">
        <v>151</v>
      </c>
      <c r="L2769" t="s">
        <v>4691</v>
      </c>
      <c r="M2769" t="s">
        <v>4444</v>
      </c>
      <c r="N2769" t="s">
        <v>4668</v>
      </c>
      <c r="O2769" t="s">
        <v>98</v>
      </c>
      <c r="P2769" t="s">
        <v>4804</v>
      </c>
      <c r="Q2769">
        <v>28</v>
      </c>
      <c r="S2769" s="3">
        <v>200250</v>
      </c>
      <c r="W2769" s="3">
        <v>4813.7019230769229</v>
      </c>
      <c r="X2769" s="3">
        <v>2781.25</v>
      </c>
      <c r="Y2769" s="22">
        <v>500.625</v>
      </c>
      <c r="Z2769" s="32">
        <v>75</v>
      </c>
      <c r="AB2769" s="3">
        <v>0</v>
      </c>
      <c r="AC2769" s="3">
        <v>4460.3751415326506</v>
      </c>
      <c r="AD2769" s="3">
        <f t="shared" si="498"/>
        <v>212880.95206460959</v>
      </c>
      <c r="AE2769" s="3">
        <v>7046.666666666667</v>
      </c>
      <c r="AG2769" s="3">
        <f t="shared" si="499"/>
        <v>219927.61873127625</v>
      </c>
      <c r="AJ2769" s="3">
        <v>18123.592035816033</v>
      </c>
      <c r="AK2769" t="s">
        <v>538</v>
      </c>
      <c r="AL2769" t="s">
        <v>539</v>
      </c>
      <c r="AM2769">
        <v>0.1</v>
      </c>
      <c r="AN2769" s="3">
        <f t="shared" si="500"/>
        <v>238051.21076709227</v>
      </c>
      <c r="AO2769" s="3">
        <v>23805.121076709227</v>
      </c>
      <c r="AP2769" s="3">
        <v>29700</v>
      </c>
      <c r="AQ2769" s="3">
        <v>2970</v>
      </c>
      <c r="AR2769" s="3">
        <f t="shared" si="501"/>
        <v>294526.33184380148</v>
      </c>
      <c r="AS2769" s="24">
        <f t="shared" si="502"/>
        <v>267751.2107670923</v>
      </c>
      <c r="AT2769" t="s">
        <v>134</v>
      </c>
      <c r="AU2769" t="s">
        <v>134</v>
      </c>
      <c r="AV2769" t="s">
        <v>135</v>
      </c>
      <c r="AW2769">
        <v>90292</v>
      </c>
      <c r="BE2769">
        <v>1</v>
      </c>
    </row>
    <row r="2770" spans="2:66" x14ac:dyDescent="0.2">
      <c r="C2770" t="s">
        <v>4803</v>
      </c>
      <c r="E2770" t="s">
        <v>3553</v>
      </c>
      <c r="F2770" t="s">
        <v>3554</v>
      </c>
      <c r="G2770" t="s">
        <v>3555</v>
      </c>
      <c r="J2770" t="s">
        <v>151</v>
      </c>
      <c r="L2770" t="s">
        <v>4691</v>
      </c>
      <c r="M2770" t="s">
        <v>4444</v>
      </c>
      <c r="N2770" t="s">
        <v>4668</v>
      </c>
      <c r="O2770" t="s">
        <v>98</v>
      </c>
      <c r="P2770" t="s">
        <v>4804</v>
      </c>
      <c r="Q2770">
        <v>28</v>
      </c>
      <c r="S2770" s="3">
        <v>300000</v>
      </c>
      <c r="W2770" s="3">
        <v>7211.5384615384619</v>
      </c>
      <c r="X2770" s="3">
        <v>4166.666666666667</v>
      </c>
      <c r="Y2770" s="22">
        <v>750</v>
      </c>
      <c r="Z2770" s="32">
        <v>75</v>
      </c>
      <c r="AB2770" s="3">
        <v>0</v>
      </c>
      <c r="AC2770" s="3">
        <v>4460.3751415326506</v>
      </c>
      <c r="AD2770" s="3">
        <f t="shared" si="498"/>
        <v>316663.58026973775</v>
      </c>
      <c r="AE2770" s="3">
        <v>7046.666666666667</v>
      </c>
      <c r="AG2770" s="3">
        <f t="shared" si="499"/>
        <v>323710.24693640444</v>
      </c>
      <c r="AJ2770" s="3">
        <v>7875.5933865769939</v>
      </c>
      <c r="AK2770" t="s">
        <v>433</v>
      </c>
      <c r="AL2770" t="s">
        <v>434</v>
      </c>
      <c r="AM2770">
        <v>0.1</v>
      </c>
      <c r="AN2770" s="3">
        <f t="shared" si="500"/>
        <v>331585.84032298141</v>
      </c>
      <c r="AO2770" s="3">
        <v>33158.584032298146</v>
      </c>
      <c r="AP2770" s="3">
        <v>29700</v>
      </c>
      <c r="AQ2770" s="3">
        <v>2970</v>
      </c>
      <c r="AR2770" s="3">
        <f t="shared" si="501"/>
        <v>397414.42435527954</v>
      </c>
      <c r="AS2770" s="24">
        <f t="shared" si="502"/>
        <v>361285.84032298141</v>
      </c>
      <c r="AT2770" t="s">
        <v>3556</v>
      </c>
      <c r="AU2770" t="s">
        <v>3556</v>
      </c>
      <c r="AV2770" t="s">
        <v>3556</v>
      </c>
      <c r="AW2770" t="s">
        <v>4977</v>
      </c>
      <c r="BE2770">
        <v>1</v>
      </c>
    </row>
    <row r="2771" spans="2:66" x14ac:dyDescent="0.2">
      <c r="C2771" t="s">
        <v>4803</v>
      </c>
      <c r="E2771" t="s">
        <v>3557</v>
      </c>
      <c r="F2771" t="s">
        <v>3558</v>
      </c>
      <c r="G2771" t="s">
        <v>3559</v>
      </c>
      <c r="J2771" t="s">
        <v>4708</v>
      </c>
      <c r="L2771" t="s">
        <v>4703</v>
      </c>
      <c r="M2771" t="s">
        <v>293</v>
      </c>
      <c r="N2771" t="s">
        <v>4668</v>
      </c>
      <c r="O2771" t="s">
        <v>98</v>
      </c>
      <c r="P2771" t="s">
        <v>4804</v>
      </c>
      <c r="Q2771">
        <v>28</v>
      </c>
      <c r="S2771" s="3">
        <v>66666.666666666672</v>
      </c>
      <c r="W2771" s="3">
        <v>1602.5641025641025</v>
      </c>
      <c r="X2771" s="3">
        <v>925.92592592592598</v>
      </c>
      <c r="Y2771" s="22">
        <v>166.66666666666669</v>
      </c>
      <c r="Z2771" s="32">
        <v>75</v>
      </c>
      <c r="AB2771" s="3">
        <v>0</v>
      </c>
      <c r="AC2771" s="3">
        <v>4460.3751415326506</v>
      </c>
      <c r="AD2771" s="3">
        <f t="shared" si="498"/>
        <v>73897.198503356034</v>
      </c>
      <c r="AE2771" s="3">
        <v>5687.5</v>
      </c>
      <c r="AG2771" s="3">
        <f t="shared" si="499"/>
        <v>79584.698503356034</v>
      </c>
      <c r="AM2771">
        <v>8.5000000000000006E-2</v>
      </c>
      <c r="AN2771" s="3">
        <f t="shared" si="500"/>
        <v>79584.698503356034</v>
      </c>
      <c r="AO2771" s="3">
        <v>6764.6993727852632</v>
      </c>
      <c r="AP2771" s="3">
        <v>29700</v>
      </c>
      <c r="AQ2771" s="3">
        <v>2524.5</v>
      </c>
      <c r="AR2771" s="3">
        <f t="shared" si="501"/>
        <v>118573.8978761413</v>
      </c>
      <c r="AS2771" s="24">
        <f t="shared" si="502"/>
        <v>109284.69850335603</v>
      </c>
      <c r="AT2771" t="s">
        <v>188</v>
      </c>
      <c r="AU2771" t="s">
        <v>188</v>
      </c>
      <c r="AV2771" t="s">
        <v>189</v>
      </c>
      <c r="AW2771">
        <v>6391</v>
      </c>
      <c r="BE2771">
        <v>1</v>
      </c>
    </row>
    <row r="2772" spans="2:66" x14ac:dyDescent="0.2">
      <c r="C2772" t="s">
        <v>4803</v>
      </c>
      <c r="E2772" t="s">
        <v>3560</v>
      </c>
      <c r="F2772" t="s">
        <v>3561</v>
      </c>
      <c r="G2772" t="s">
        <v>3562</v>
      </c>
      <c r="J2772" t="s">
        <v>4778</v>
      </c>
      <c r="L2772" t="s">
        <v>4667</v>
      </c>
      <c r="M2772" t="s">
        <v>3984</v>
      </c>
      <c r="N2772" t="s">
        <v>4668</v>
      </c>
      <c r="O2772" t="s">
        <v>98</v>
      </c>
      <c r="P2772" t="s">
        <v>4804</v>
      </c>
      <c r="Q2772">
        <v>28</v>
      </c>
      <c r="S2772" s="3">
        <v>41666.666666666664</v>
      </c>
      <c r="W2772" s="3">
        <v>1010.0961538461538</v>
      </c>
      <c r="X2772" s="3">
        <v>583.6111111111112</v>
      </c>
      <c r="Y2772" s="22">
        <v>105.05</v>
      </c>
      <c r="Z2772" s="32">
        <v>75</v>
      </c>
      <c r="AB2772" s="3">
        <v>0</v>
      </c>
      <c r="AC2772" s="3">
        <v>4460.3751415326506</v>
      </c>
      <c r="AD2772" s="3">
        <f t="shared" si="498"/>
        <v>47900.799073156581</v>
      </c>
      <c r="AE2772" s="3">
        <v>4154.166666666667</v>
      </c>
      <c r="AG2772" s="3">
        <f t="shared" si="499"/>
        <v>52054.965739823245</v>
      </c>
      <c r="AJ2772" s="3">
        <v>4671.4236268028844</v>
      </c>
      <c r="AK2772" t="s">
        <v>166</v>
      </c>
      <c r="AL2772" t="s">
        <v>165</v>
      </c>
      <c r="AM2772">
        <v>0.05</v>
      </c>
      <c r="AN2772" s="3">
        <f t="shared" si="500"/>
        <v>56726.389366626128</v>
      </c>
      <c r="AO2772" s="3">
        <v>2836.3194683313068</v>
      </c>
      <c r="AP2772" s="3">
        <v>29700</v>
      </c>
      <c r="AQ2772" s="3">
        <v>1485</v>
      </c>
      <c r="AR2772" s="3">
        <f t="shared" si="501"/>
        <v>90747.708834957433</v>
      </c>
      <c r="AS2772" s="24">
        <f t="shared" si="502"/>
        <v>86426.389366626128</v>
      </c>
      <c r="AT2772" t="s">
        <v>225</v>
      </c>
      <c r="AU2772" t="s">
        <v>225</v>
      </c>
      <c r="AV2772" t="s">
        <v>156</v>
      </c>
      <c r="AW2772" t="s">
        <v>4915</v>
      </c>
      <c r="BE2772">
        <v>1</v>
      </c>
    </row>
    <row r="2773" spans="2:66" x14ac:dyDescent="0.2">
      <c r="C2773" t="s">
        <v>4803</v>
      </c>
      <c r="E2773" t="s">
        <v>3563</v>
      </c>
      <c r="F2773" t="s">
        <v>3564</v>
      </c>
      <c r="G2773" t="s">
        <v>3565</v>
      </c>
      <c r="J2773" t="s">
        <v>4778</v>
      </c>
      <c r="L2773" t="s">
        <v>4667</v>
      </c>
      <c r="M2773" t="s">
        <v>3984</v>
      </c>
      <c r="N2773" t="s">
        <v>4668</v>
      </c>
      <c r="O2773" t="s">
        <v>98</v>
      </c>
      <c r="P2773" t="s">
        <v>4804</v>
      </c>
      <c r="Q2773">
        <v>28</v>
      </c>
      <c r="S2773" s="3">
        <v>48525</v>
      </c>
      <c r="W2773" s="3">
        <v>1166.4663461538462</v>
      </c>
      <c r="X2773" s="3">
        <v>673.95833333333337</v>
      </c>
      <c r="Y2773" s="22">
        <v>121.3125</v>
      </c>
      <c r="Z2773" s="32">
        <v>75</v>
      </c>
      <c r="AB2773" s="3">
        <v>0</v>
      </c>
      <c r="AC2773" s="3">
        <v>4460.3751415326506</v>
      </c>
      <c r="AD2773" s="3">
        <f t="shared" si="498"/>
        <v>55022.112321019828</v>
      </c>
      <c r="AE2773" s="3">
        <v>4154.166666666667</v>
      </c>
      <c r="AG2773" s="3">
        <f t="shared" si="499"/>
        <v>59176.278987686492</v>
      </c>
      <c r="AJ2773" s="3">
        <v>4671.4236268028844</v>
      </c>
      <c r="AK2773" t="s">
        <v>166</v>
      </c>
      <c r="AL2773" t="s">
        <v>165</v>
      </c>
      <c r="AM2773">
        <v>0.05</v>
      </c>
      <c r="AN2773" s="3">
        <f t="shared" si="500"/>
        <v>63847.702614489375</v>
      </c>
      <c r="AO2773" s="3">
        <v>3192.385130724469</v>
      </c>
      <c r="AP2773" s="3">
        <v>29700</v>
      </c>
      <c r="AQ2773" s="3">
        <v>1485</v>
      </c>
      <c r="AR2773" s="3">
        <f t="shared" si="501"/>
        <v>98225.087745213837</v>
      </c>
      <c r="AS2773" s="24">
        <f t="shared" si="502"/>
        <v>93547.702614489375</v>
      </c>
      <c r="AT2773" t="s">
        <v>225</v>
      </c>
      <c r="AU2773" t="s">
        <v>225</v>
      </c>
      <c r="AV2773" t="s">
        <v>156</v>
      </c>
      <c r="AW2773" t="s">
        <v>4910</v>
      </c>
      <c r="BE2773">
        <v>1</v>
      </c>
    </row>
    <row r="2774" spans="2:66" x14ac:dyDescent="0.2">
      <c r="C2774" t="s">
        <v>4803</v>
      </c>
      <c r="E2774" t="s">
        <v>3566</v>
      </c>
      <c r="F2774" t="s">
        <v>3567</v>
      </c>
      <c r="G2774" t="s">
        <v>3568</v>
      </c>
      <c r="J2774" t="s">
        <v>4708</v>
      </c>
      <c r="L2774" t="s">
        <v>4616</v>
      </c>
      <c r="M2774" t="s">
        <v>4464</v>
      </c>
      <c r="N2774" t="s">
        <v>4668</v>
      </c>
      <c r="O2774" t="s">
        <v>98</v>
      </c>
      <c r="P2774" t="s">
        <v>4804</v>
      </c>
      <c r="Q2774">
        <v>28</v>
      </c>
      <c r="S2774" s="3">
        <v>62500.000000000007</v>
      </c>
      <c r="W2774" s="3">
        <v>1502.403846153846</v>
      </c>
      <c r="X2774" s="3">
        <v>868.05555555555554</v>
      </c>
      <c r="Y2774" s="22">
        <v>156.25</v>
      </c>
      <c r="Z2774" s="32">
        <v>75</v>
      </c>
      <c r="AB2774" s="3">
        <v>0</v>
      </c>
      <c r="AC2774" s="3">
        <v>4460.3751415326506</v>
      </c>
      <c r="AD2774" s="3">
        <f t="shared" si="498"/>
        <v>69562.084543242061</v>
      </c>
      <c r="AE2774" s="3">
        <v>12402.5</v>
      </c>
      <c r="AG2774" s="3">
        <f t="shared" si="499"/>
        <v>81964.584543242061</v>
      </c>
      <c r="AJ2774" s="3">
        <v>33281</v>
      </c>
      <c r="AK2774" t="s">
        <v>132</v>
      </c>
      <c r="AL2774" t="s">
        <v>133</v>
      </c>
      <c r="AM2774">
        <v>0.05</v>
      </c>
      <c r="AN2774" s="3">
        <f t="shared" si="500"/>
        <v>115245.58454324206</v>
      </c>
      <c r="AO2774" s="3">
        <v>5762.2792271621038</v>
      </c>
      <c r="AP2774" s="3">
        <v>29700</v>
      </c>
      <c r="AQ2774" s="3">
        <v>1485</v>
      </c>
      <c r="AR2774" s="3">
        <f t="shared" si="501"/>
        <v>152192.86377040416</v>
      </c>
      <c r="AS2774" s="24">
        <f t="shared" si="502"/>
        <v>144945.58454324206</v>
      </c>
      <c r="AT2774" t="s">
        <v>134</v>
      </c>
      <c r="AU2774" t="s">
        <v>134</v>
      </c>
      <c r="AV2774" t="s">
        <v>135</v>
      </c>
      <c r="AW2774">
        <v>35801</v>
      </c>
      <c r="BE2774">
        <v>1</v>
      </c>
    </row>
    <row r="2775" spans="2:66" x14ac:dyDescent="0.2">
      <c r="C2775" t="s">
        <v>4803</v>
      </c>
      <c r="E2775" t="s">
        <v>3569</v>
      </c>
      <c r="F2775" t="s">
        <v>3570</v>
      </c>
      <c r="G2775" t="s">
        <v>3571</v>
      </c>
      <c r="J2775" t="s">
        <v>4778</v>
      </c>
      <c r="L2775" t="s">
        <v>4703</v>
      </c>
      <c r="M2775" t="s">
        <v>293</v>
      </c>
      <c r="N2775" t="s">
        <v>4911</v>
      </c>
      <c r="O2775" t="s">
        <v>98</v>
      </c>
      <c r="P2775" t="s">
        <v>4804</v>
      </c>
      <c r="Q2775">
        <v>28</v>
      </c>
      <c r="S2775" s="3">
        <v>42416.666666666664</v>
      </c>
      <c r="W2775" s="3">
        <v>1019.6314102564102</v>
      </c>
      <c r="X2775" s="3">
        <v>589.12037037037032</v>
      </c>
      <c r="Y2775" s="22">
        <v>106.04166666666666</v>
      </c>
      <c r="Z2775" s="32">
        <v>75</v>
      </c>
      <c r="AB2775" s="3">
        <v>0</v>
      </c>
      <c r="AC2775" s="3">
        <v>4460.3751415326506</v>
      </c>
      <c r="AD2775" s="3">
        <f t="shared" si="498"/>
        <v>48666.835255492762</v>
      </c>
      <c r="AE2775" s="3">
        <v>5687.5</v>
      </c>
      <c r="AG2775" s="3">
        <f t="shared" si="499"/>
        <v>54354.335255492762</v>
      </c>
      <c r="AI2775" s="3">
        <v>5310.8</v>
      </c>
      <c r="AM2775">
        <v>8.5000000000000006E-2</v>
      </c>
      <c r="AN2775" s="3">
        <f t="shared" si="500"/>
        <v>59665.135255492765</v>
      </c>
      <c r="AO2775" s="3">
        <v>5071.5364967168853</v>
      </c>
      <c r="AP2775" s="3">
        <v>0</v>
      </c>
      <c r="AQ2775" s="3">
        <v>0</v>
      </c>
      <c r="AR2775" s="3">
        <f t="shared" si="501"/>
        <v>64736.671752209651</v>
      </c>
      <c r="AS2775" s="24">
        <f t="shared" si="502"/>
        <v>59665.135255492765</v>
      </c>
      <c r="AT2775" t="s">
        <v>188</v>
      </c>
      <c r="AU2775" t="s">
        <v>1837</v>
      </c>
      <c r="AV2775" t="s">
        <v>1838</v>
      </c>
      <c r="AW2775">
        <v>2169</v>
      </c>
      <c r="BE2775">
        <v>1</v>
      </c>
      <c r="BN2775" t="s">
        <v>5109</v>
      </c>
    </row>
    <row r="2776" spans="2:66" x14ac:dyDescent="0.2">
      <c r="C2776" t="s">
        <v>4803</v>
      </c>
      <c r="E2776" t="s">
        <v>3572</v>
      </c>
      <c r="F2776" t="s">
        <v>133</v>
      </c>
      <c r="G2776" t="s">
        <v>3573</v>
      </c>
      <c r="J2776" t="s">
        <v>4978</v>
      </c>
      <c r="L2776" t="s">
        <v>4616</v>
      </c>
      <c r="M2776" t="s">
        <v>4464</v>
      </c>
      <c r="N2776" t="s">
        <v>4668</v>
      </c>
      <c r="O2776" t="s">
        <v>98</v>
      </c>
      <c r="P2776" t="s">
        <v>4804</v>
      </c>
      <c r="Q2776">
        <v>28</v>
      </c>
      <c r="S2776" s="3">
        <v>833333.33333333337</v>
      </c>
      <c r="U2776" s="3">
        <v>125000</v>
      </c>
      <c r="W2776" s="3">
        <v>20032.051282051281</v>
      </c>
      <c r="X2776" s="3">
        <v>11574.074074074075</v>
      </c>
      <c r="Y2776" s="22">
        <v>2083.3333333333335</v>
      </c>
      <c r="Z2776" s="32">
        <v>75</v>
      </c>
      <c r="AB2776" s="3">
        <v>0</v>
      </c>
      <c r="AC2776" s="3">
        <v>5460.3751415326506</v>
      </c>
      <c r="AD2776" s="3">
        <f t="shared" si="498"/>
        <v>997558.16716432467</v>
      </c>
      <c r="AE2776" s="3">
        <v>12402.5</v>
      </c>
      <c r="AG2776" s="3">
        <f t="shared" si="499"/>
        <v>1009960.6671643247</v>
      </c>
      <c r="AM2776">
        <v>0.05</v>
      </c>
      <c r="AN2776" s="3">
        <f t="shared" si="500"/>
        <v>1009960.6671643247</v>
      </c>
      <c r="AO2776" s="3">
        <v>50498.033358216235</v>
      </c>
      <c r="AP2776" s="3">
        <v>29700</v>
      </c>
      <c r="AQ2776" s="3">
        <v>1485</v>
      </c>
      <c r="AR2776" s="3">
        <f t="shared" si="501"/>
        <v>1091643.7005225408</v>
      </c>
      <c r="AS2776" s="24">
        <f t="shared" si="502"/>
        <v>1039660.6671643247</v>
      </c>
      <c r="AT2776" t="s">
        <v>4725</v>
      </c>
      <c r="AU2776" t="s">
        <v>174</v>
      </c>
      <c r="AV2776" t="s">
        <v>174</v>
      </c>
      <c r="AW2776" t="s">
        <v>4725</v>
      </c>
      <c r="BE2776">
        <v>1</v>
      </c>
    </row>
    <row r="2777" spans="2:66" x14ac:dyDescent="0.2">
      <c r="C2777" t="s">
        <v>4803</v>
      </c>
      <c r="E2777" t="s">
        <v>3574</v>
      </c>
      <c r="F2777" t="s">
        <v>3575</v>
      </c>
      <c r="G2777" t="s">
        <v>3576</v>
      </c>
      <c r="J2777" t="s">
        <v>4697</v>
      </c>
      <c r="L2777" t="s">
        <v>4703</v>
      </c>
      <c r="M2777" t="s">
        <v>293</v>
      </c>
      <c r="N2777" t="s">
        <v>4668</v>
      </c>
      <c r="O2777" t="s">
        <v>98</v>
      </c>
      <c r="P2777" t="s">
        <v>4804</v>
      </c>
      <c r="Q2777">
        <v>28</v>
      </c>
      <c r="S2777" s="3">
        <v>116666.66666666667</v>
      </c>
      <c r="W2777" s="3">
        <v>2804.4871794871797</v>
      </c>
      <c r="X2777" s="3">
        <v>1620.3703703703707</v>
      </c>
      <c r="Y2777" s="22">
        <v>291.66666666666669</v>
      </c>
      <c r="Z2777" s="32">
        <v>75</v>
      </c>
      <c r="AB2777" s="3">
        <v>0</v>
      </c>
      <c r="AC2777" s="3">
        <v>4460.3751415326506</v>
      </c>
      <c r="AD2777" s="3">
        <f t="shared" si="498"/>
        <v>125918.56602472354</v>
      </c>
      <c r="AE2777" s="3">
        <v>5687.5</v>
      </c>
      <c r="AG2777" s="3">
        <f t="shared" si="499"/>
        <v>131606.06602472352</v>
      </c>
      <c r="AM2777">
        <v>8.5000000000000006E-2</v>
      </c>
      <c r="AN2777" s="3">
        <f t="shared" si="500"/>
        <v>131606.06602472352</v>
      </c>
      <c r="AO2777" s="3">
        <v>11186.515612101501</v>
      </c>
      <c r="AP2777" s="3">
        <v>29700</v>
      </c>
      <c r="AQ2777" s="3">
        <v>2524.5</v>
      </c>
      <c r="AR2777" s="3">
        <f t="shared" si="501"/>
        <v>175017.08163682502</v>
      </c>
      <c r="AS2777" s="24">
        <f t="shared" si="502"/>
        <v>161306.06602472352</v>
      </c>
      <c r="AT2777" t="s">
        <v>134</v>
      </c>
      <c r="AU2777" t="s">
        <v>134</v>
      </c>
      <c r="AV2777" t="s">
        <v>135</v>
      </c>
      <c r="AW2777">
        <v>90218</v>
      </c>
      <c r="BE2777">
        <v>1</v>
      </c>
    </row>
    <row r="2778" spans="2:66" x14ac:dyDescent="0.2">
      <c r="C2778" t="s">
        <v>4803</v>
      </c>
      <c r="E2778" t="s">
        <v>3577</v>
      </c>
      <c r="F2778" t="s">
        <v>3578</v>
      </c>
      <c r="G2778" t="s">
        <v>3579</v>
      </c>
      <c r="J2778" t="s">
        <v>4708</v>
      </c>
      <c r="L2778" t="s">
        <v>4703</v>
      </c>
      <c r="M2778" t="s">
        <v>293</v>
      </c>
      <c r="N2778" t="s">
        <v>4668</v>
      </c>
      <c r="O2778" t="s">
        <v>98</v>
      </c>
      <c r="P2778" t="s">
        <v>4804</v>
      </c>
      <c r="Q2778">
        <v>28</v>
      </c>
      <c r="S2778" s="3">
        <v>75833.333333333328</v>
      </c>
      <c r="W2778" s="3">
        <v>1702.7243589743591</v>
      </c>
      <c r="X2778" s="3">
        <v>983.79629629629619</v>
      </c>
      <c r="Y2778" s="22">
        <v>177.08333333333331</v>
      </c>
      <c r="Z2778" s="32">
        <v>75</v>
      </c>
      <c r="AB2778" s="3">
        <v>0</v>
      </c>
      <c r="AC2778" s="3">
        <v>4460.3751415326506</v>
      </c>
      <c r="AD2778" s="3">
        <f t="shared" si="498"/>
        <v>83232.312463469963</v>
      </c>
      <c r="AE2778" s="3">
        <v>5687.5</v>
      </c>
      <c r="AG2778" s="3">
        <f t="shared" si="499"/>
        <v>88919.812463469963</v>
      </c>
      <c r="AM2778">
        <v>8.5000000000000006E-2</v>
      </c>
      <c r="AN2778" s="3">
        <f t="shared" si="500"/>
        <v>88919.812463469963</v>
      </c>
      <c r="AO2778" s="3">
        <v>7558.1840593949473</v>
      </c>
      <c r="AP2778" s="3">
        <v>29700</v>
      </c>
      <c r="AQ2778" s="3">
        <v>2524.5</v>
      </c>
      <c r="AR2778" s="3">
        <f t="shared" si="501"/>
        <v>128702.49652286491</v>
      </c>
      <c r="AS2778" s="24">
        <f t="shared" si="502"/>
        <v>118619.81246346996</v>
      </c>
      <c r="AT2778" t="s">
        <v>134</v>
      </c>
      <c r="AU2778" t="s">
        <v>134</v>
      </c>
      <c r="AV2778" t="s">
        <v>135</v>
      </c>
      <c r="AW2778">
        <v>90264</v>
      </c>
      <c r="BE2778">
        <v>1</v>
      </c>
    </row>
    <row r="2779" spans="2:66" x14ac:dyDescent="0.2">
      <c r="C2779" t="s">
        <v>4803</v>
      </c>
      <c r="E2779" t="s">
        <v>3580</v>
      </c>
      <c r="F2779" t="s">
        <v>3581</v>
      </c>
      <c r="G2779" t="s">
        <v>3582</v>
      </c>
      <c r="J2779" t="s">
        <v>4708</v>
      </c>
      <c r="L2779" t="s">
        <v>4703</v>
      </c>
      <c r="M2779" t="s">
        <v>293</v>
      </c>
      <c r="N2779" t="s">
        <v>4911</v>
      </c>
      <c r="O2779" t="s">
        <v>98</v>
      </c>
      <c r="P2779" t="s">
        <v>4804</v>
      </c>
      <c r="Q2779">
        <v>28</v>
      </c>
      <c r="S2779" s="3">
        <v>61250</v>
      </c>
      <c r="W2779" s="3">
        <v>1472.3557692307693</v>
      </c>
      <c r="X2779" s="3">
        <v>850.69444444444457</v>
      </c>
      <c r="Y2779" s="22">
        <v>153.125</v>
      </c>
      <c r="Z2779" s="32">
        <v>75</v>
      </c>
      <c r="AB2779" s="3">
        <v>0</v>
      </c>
      <c r="AC2779" s="3">
        <v>4460.3751415326506</v>
      </c>
      <c r="AD2779" s="3">
        <f t="shared" si="498"/>
        <v>68261.550355207859</v>
      </c>
      <c r="AE2779" s="3">
        <v>5687.5</v>
      </c>
      <c r="AG2779" s="3">
        <f t="shared" si="499"/>
        <v>73949.050355207859</v>
      </c>
      <c r="AM2779">
        <v>8.5000000000000006E-2</v>
      </c>
      <c r="AN2779" s="3">
        <f t="shared" si="500"/>
        <v>73949.050355207859</v>
      </c>
      <c r="AO2779" s="3">
        <v>6285.6692801926683</v>
      </c>
      <c r="AP2779" s="3">
        <v>0</v>
      </c>
      <c r="AQ2779" s="3">
        <v>0</v>
      </c>
      <c r="AR2779" s="3">
        <f t="shared" si="501"/>
        <v>80234.719635400528</v>
      </c>
      <c r="AS2779" s="24">
        <f t="shared" si="502"/>
        <v>73949.050355207859</v>
      </c>
      <c r="AT2779" t="s">
        <v>632</v>
      </c>
      <c r="AU2779" t="s">
        <v>1837</v>
      </c>
      <c r="AV2779" t="s">
        <v>1838</v>
      </c>
      <c r="AW2779" t="s">
        <v>4949</v>
      </c>
      <c r="BE2779">
        <v>1</v>
      </c>
      <c r="BN2779" t="s">
        <v>5111</v>
      </c>
    </row>
    <row r="2780" spans="2:66" x14ac:dyDescent="0.2">
      <c r="C2780" t="s">
        <v>4803</v>
      </c>
      <c r="E2780" t="s">
        <v>3583</v>
      </c>
      <c r="F2780" t="s">
        <v>3584</v>
      </c>
      <c r="G2780" t="s">
        <v>3585</v>
      </c>
      <c r="J2780" t="s">
        <v>151</v>
      </c>
      <c r="L2780" t="s">
        <v>4691</v>
      </c>
      <c r="M2780" t="s">
        <v>4444</v>
      </c>
      <c r="N2780" t="s">
        <v>4668</v>
      </c>
      <c r="O2780" t="s">
        <v>98</v>
      </c>
      <c r="P2780" t="s">
        <v>4804</v>
      </c>
      <c r="Q2780">
        <v>28</v>
      </c>
      <c r="S2780" s="3">
        <v>308333.33333333331</v>
      </c>
      <c r="W2780" s="3">
        <v>7411.8589743589737</v>
      </c>
      <c r="X2780" s="3">
        <v>4282.4074074074069</v>
      </c>
      <c r="Y2780" s="22">
        <v>770.83333333333326</v>
      </c>
      <c r="Z2780" s="32">
        <v>75</v>
      </c>
      <c r="AB2780" s="3">
        <v>0</v>
      </c>
      <c r="AC2780" s="3">
        <v>4460.3751415326506</v>
      </c>
      <c r="AD2780" s="3">
        <f t="shared" si="498"/>
        <v>325333.80818996567</v>
      </c>
      <c r="AE2780" s="3">
        <v>7046.666666666667</v>
      </c>
      <c r="AG2780" s="3">
        <f t="shared" si="499"/>
        <v>332380.47485663235</v>
      </c>
      <c r="AM2780">
        <v>0.1</v>
      </c>
      <c r="AN2780" s="3">
        <f t="shared" si="500"/>
        <v>332380.47485663235</v>
      </c>
      <c r="AO2780" s="3">
        <v>33238.047485663235</v>
      </c>
      <c r="AP2780" s="3">
        <v>29700</v>
      </c>
      <c r="AQ2780" s="3">
        <v>2970</v>
      </c>
      <c r="AR2780" s="3">
        <f t="shared" si="501"/>
        <v>398288.52234229562</v>
      </c>
      <c r="AS2780" s="24">
        <f t="shared" si="502"/>
        <v>362080.47485663235</v>
      </c>
      <c r="AT2780" t="s">
        <v>188</v>
      </c>
      <c r="AU2780" t="s">
        <v>188</v>
      </c>
      <c r="AV2780" t="s">
        <v>189</v>
      </c>
      <c r="AW2780">
        <v>6006</v>
      </c>
      <c r="BE2780">
        <v>1</v>
      </c>
    </row>
    <row r="2781" spans="2:66" x14ac:dyDescent="0.2">
      <c r="C2781" t="s">
        <v>4803</v>
      </c>
      <c r="E2781" t="s">
        <v>3586</v>
      </c>
      <c r="F2781" t="s">
        <v>3587</v>
      </c>
      <c r="G2781" t="s">
        <v>3588</v>
      </c>
      <c r="J2781" t="s">
        <v>4778</v>
      </c>
      <c r="L2781" t="s">
        <v>4667</v>
      </c>
      <c r="M2781" t="s">
        <v>3984</v>
      </c>
      <c r="N2781" t="s">
        <v>4668</v>
      </c>
      <c r="O2781" t="s">
        <v>98</v>
      </c>
      <c r="P2781" t="s">
        <v>4804</v>
      </c>
      <c r="Q2781">
        <v>28</v>
      </c>
      <c r="S2781" s="3">
        <v>47916.666666666664</v>
      </c>
      <c r="W2781" s="3">
        <v>1151.8429487179487</v>
      </c>
      <c r="X2781" s="3">
        <v>665.50925925925924</v>
      </c>
      <c r="Y2781" s="22">
        <v>119.79166666666666</v>
      </c>
      <c r="Z2781" s="32">
        <v>75</v>
      </c>
      <c r="AB2781" s="3">
        <v>0</v>
      </c>
      <c r="AC2781" s="3">
        <v>4460.3751415326506</v>
      </c>
      <c r="AD2781" s="3">
        <f t="shared" si="498"/>
        <v>54389.185682843185</v>
      </c>
      <c r="AE2781" s="3">
        <v>4154.166666666667</v>
      </c>
      <c r="AG2781" s="3">
        <f t="shared" si="499"/>
        <v>58543.352349509849</v>
      </c>
      <c r="AJ2781" s="3">
        <v>4671.4236268028844</v>
      </c>
      <c r="AK2781" t="s">
        <v>166</v>
      </c>
      <c r="AL2781" t="s">
        <v>165</v>
      </c>
      <c r="AM2781">
        <v>0.05</v>
      </c>
      <c r="AN2781" s="3">
        <f t="shared" si="500"/>
        <v>63214.775976312732</v>
      </c>
      <c r="AO2781" s="3">
        <v>3160.738798815637</v>
      </c>
      <c r="AP2781" s="3">
        <v>29700</v>
      </c>
      <c r="AQ2781" s="3">
        <v>1485</v>
      </c>
      <c r="AR2781" s="3">
        <f t="shared" si="501"/>
        <v>97560.514775128366</v>
      </c>
      <c r="AS2781" s="24">
        <f t="shared" si="502"/>
        <v>92914.775976312725</v>
      </c>
      <c r="AT2781" t="s">
        <v>1010</v>
      </c>
      <c r="AU2781" t="s">
        <v>1010</v>
      </c>
      <c r="AV2781" t="s">
        <v>1011</v>
      </c>
      <c r="AW2781" t="s">
        <v>4863</v>
      </c>
      <c r="BE2781">
        <v>1</v>
      </c>
    </row>
    <row r="2782" spans="2:66" x14ac:dyDescent="0.2">
      <c r="C2782" t="s">
        <v>4803</v>
      </c>
      <c r="E2782" t="s">
        <v>3589</v>
      </c>
      <c r="F2782" t="s">
        <v>3590</v>
      </c>
      <c r="G2782" t="s">
        <v>3591</v>
      </c>
      <c r="J2782" t="s">
        <v>4952</v>
      </c>
      <c r="L2782" t="s">
        <v>4667</v>
      </c>
      <c r="M2782" t="s">
        <v>3984</v>
      </c>
      <c r="N2782" t="s">
        <v>4668</v>
      </c>
      <c r="O2782" t="s">
        <v>98</v>
      </c>
      <c r="P2782" t="s">
        <v>4804</v>
      </c>
      <c r="Q2782">
        <v>28</v>
      </c>
      <c r="S2782" s="3">
        <v>34628.75</v>
      </c>
      <c r="W2782" s="3">
        <v>1010.0961538461538</v>
      </c>
      <c r="X2782" s="3">
        <v>583.6111111111112</v>
      </c>
      <c r="Y2782" s="22">
        <v>105.05</v>
      </c>
      <c r="Z2782" s="32">
        <v>75</v>
      </c>
      <c r="AB2782" s="3">
        <v>0</v>
      </c>
      <c r="AC2782" s="3">
        <v>4460.3751415326506</v>
      </c>
      <c r="AD2782" s="3">
        <f t="shared" ref="AD2782:AD2845" si="503">S2782+U2782+V2782+W2782+X2782+Y2782+Z2782+AA2782+AB2782+AC2782</f>
        <v>40862.882406489916</v>
      </c>
      <c r="AE2782" s="3">
        <v>4154.166666666667</v>
      </c>
      <c r="AG2782" s="3">
        <f t="shared" si="499"/>
        <v>45017.049073156581</v>
      </c>
      <c r="AJ2782" s="3">
        <v>4671.4236268028844</v>
      </c>
      <c r="AK2782" t="s">
        <v>166</v>
      </c>
      <c r="AL2782" t="s">
        <v>165</v>
      </c>
      <c r="AM2782">
        <v>0.05</v>
      </c>
      <c r="AN2782" s="3">
        <f t="shared" si="500"/>
        <v>49688.472699959464</v>
      </c>
      <c r="AO2782" s="3">
        <v>2484.4236349979733</v>
      </c>
      <c r="AP2782" s="3">
        <v>29700</v>
      </c>
      <c r="AQ2782" s="3">
        <v>1485</v>
      </c>
      <c r="AR2782" s="3">
        <f t="shared" si="501"/>
        <v>83357.896334957448</v>
      </c>
      <c r="AS2782" s="24">
        <f t="shared" si="502"/>
        <v>79388.472699959471</v>
      </c>
      <c r="AT2782" t="s">
        <v>1010</v>
      </c>
      <c r="AU2782" t="s">
        <v>1010</v>
      </c>
      <c r="AV2782" t="s">
        <v>1011</v>
      </c>
      <c r="AW2782" t="s">
        <v>4863</v>
      </c>
      <c r="BE2782">
        <v>1</v>
      </c>
    </row>
    <row r="2783" spans="2:66" x14ac:dyDescent="0.2">
      <c r="C2783" t="s">
        <v>4803</v>
      </c>
      <c r="E2783" t="s">
        <v>3592</v>
      </c>
      <c r="F2783" t="s">
        <v>3593</v>
      </c>
      <c r="G2783" t="s">
        <v>3594</v>
      </c>
      <c r="J2783" t="s">
        <v>4778</v>
      </c>
      <c r="L2783" t="s">
        <v>4667</v>
      </c>
      <c r="M2783" t="s">
        <v>3984</v>
      </c>
      <c r="N2783" t="s">
        <v>4668</v>
      </c>
      <c r="O2783" t="s">
        <v>98</v>
      </c>
      <c r="P2783" t="s">
        <v>4804</v>
      </c>
      <c r="Q2783">
        <v>28</v>
      </c>
      <c r="S2783" s="3">
        <v>48750</v>
      </c>
      <c r="W2783" s="3">
        <v>1051.6826923076922</v>
      </c>
      <c r="X2783" s="3">
        <v>607.63888888888891</v>
      </c>
      <c r="Y2783" s="22">
        <v>109.375</v>
      </c>
      <c r="Z2783" s="32">
        <v>75</v>
      </c>
      <c r="AB2783" s="3">
        <v>0</v>
      </c>
      <c r="AC2783" s="3">
        <v>4460.3751415326506</v>
      </c>
      <c r="AD2783" s="3">
        <f t="shared" si="503"/>
        <v>55054.071722729233</v>
      </c>
      <c r="AE2783" s="3">
        <v>4154.166666666667</v>
      </c>
      <c r="AG2783" s="3">
        <f t="shared" ref="AG2783:AG2846" si="504">AD2783+AE2783+AF2783</f>
        <v>59208.238389395898</v>
      </c>
      <c r="AM2783">
        <v>0.05</v>
      </c>
      <c r="AN2783" s="3">
        <f t="shared" ref="AN2783:AN2846" si="505">AG2783+AH2783+AI2783+AJ2783</f>
        <v>59208.238389395898</v>
      </c>
      <c r="AO2783" s="3">
        <v>2960.4119194697951</v>
      </c>
      <c r="AP2783" s="3">
        <v>29700</v>
      </c>
      <c r="AQ2783" s="3">
        <v>1485</v>
      </c>
      <c r="AR2783" s="3">
        <f t="shared" ref="AR2783:AR2846" si="506">AN2783+AO2783+AP2783+AQ2783</f>
        <v>93353.65030886569</v>
      </c>
      <c r="AS2783" s="24">
        <f t="shared" si="502"/>
        <v>88908.238389395905</v>
      </c>
      <c r="AT2783" t="s">
        <v>134</v>
      </c>
      <c r="AU2783" t="s">
        <v>134</v>
      </c>
      <c r="AV2783" t="s">
        <v>135</v>
      </c>
      <c r="AW2783">
        <v>35876</v>
      </c>
      <c r="BE2783">
        <v>1</v>
      </c>
    </row>
    <row r="2784" spans="2:66" x14ac:dyDescent="0.2">
      <c r="B2784">
        <f>+COUNTIF(F2784:F5942,F2784)</f>
        <v>1</v>
      </c>
      <c r="C2784" t="s">
        <v>4803</v>
      </c>
      <c r="E2784" t="s">
        <v>3595</v>
      </c>
      <c r="F2784" t="s">
        <v>3596</v>
      </c>
      <c r="G2784" t="s">
        <v>3597</v>
      </c>
      <c r="J2784" t="s">
        <v>4778</v>
      </c>
      <c r="L2784" t="s">
        <v>4667</v>
      </c>
      <c r="M2784" t="s">
        <v>3984</v>
      </c>
      <c r="N2784" t="s">
        <v>4668</v>
      </c>
      <c r="O2784" t="s">
        <v>98</v>
      </c>
      <c r="P2784" t="s">
        <v>4804</v>
      </c>
      <c r="Q2784">
        <v>28</v>
      </c>
      <c r="S2784" s="3">
        <v>48750</v>
      </c>
      <c r="W2784" s="3">
        <v>1051.6826923076922</v>
      </c>
      <c r="X2784" s="3">
        <v>607.63888888888891</v>
      </c>
      <c r="Y2784" s="22">
        <v>109.375</v>
      </c>
      <c r="Z2784" s="32">
        <v>75</v>
      </c>
      <c r="AB2784" s="3">
        <v>0</v>
      </c>
      <c r="AC2784" s="3">
        <v>4460.3751415326506</v>
      </c>
      <c r="AD2784" s="3">
        <f t="shared" si="503"/>
        <v>55054.071722729233</v>
      </c>
      <c r="AE2784" s="3">
        <v>4154.166666666667</v>
      </c>
      <c r="AG2784" s="3">
        <f t="shared" si="504"/>
        <v>59208.238389395898</v>
      </c>
      <c r="AM2784">
        <v>0.05</v>
      </c>
      <c r="AN2784" s="3">
        <f t="shared" si="505"/>
        <v>59208.238389395898</v>
      </c>
      <c r="AO2784" s="3">
        <v>2960.4119194697951</v>
      </c>
      <c r="AP2784" s="3">
        <v>29700</v>
      </c>
      <c r="AQ2784" s="3">
        <v>1485</v>
      </c>
      <c r="AR2784" s="3">
        <f t="shared" si="506"/>
        <v>93353.65030886569</v>
      </c>
      <c r="AS2784" s="24">
        <f t="shared" si="502"/>
        <v>88908.238389395905</v>
      </c>
      <c r="AT2784" t="s">
        <v>141</v>
      </c>
      <c r="AU2784" t="s">
        <v>141</v>
      </c>
      <c r="AV2784" t="s">
        <v>142</v>
      </c>
      <c r="AW2784">
        <v>2933</v>
      </c>
      <c r="BE2784">
        <v>1</v>
      </c>
    </row>
    <row r="2785" spans="2:57" x14ac:dyDescent="0.2">
      <c r="C2785" t="s">
        <v>4803</v>
      </c>
      <c r="E2785" t="s">
        <v>3598</v>
      </c>
      <c r="F2785" t="s">
        <v>3599</v>
      </c>
      <c r="G2785" t="s">
        <v>3600</v>
      </c>
      <c r="J2785" t="s">
        <v>4952</v>
      </c>
      <c r="L2785" t="s">
        <v>4667</v>
      </c>
      <c r="M2785" t="s">
        <v>3984</v>
      </c>
      <c r="N2785" t="s">
        <v>4668</v>
      </c>
      <c r="O2785" t="s">
        <v>98</v>
      </c>
      <c r="P2785" t="s">
        <v>4804</v>
      </c>
      <c r="Q2785">
        <v>28</v>
      </c>
      <c r="S2785" s="3">
        <v>32760</v>
      </c>
      <c r="W2785" s="3">
        <v>1010.0961538461538</v>
      </c>
      <c r="X2785" s="3">
        <v>583.6111111111112</v>
      </c>
      <c r="Y2785" s="22">
        <v>105.05</v>
      </c>
      <c r="Z2785" s="32">
        <v>75</v>
      </c>
      <c r="AB2785" s="3">
        <v>0</v>
      </c>
      <c r="AC2785" s="3">
        <v>4460.3751415326506</v>
      </c>
      <c r="AD2785" s="3">
        <f t="shared" si="503"/>
        <v>38994.132406489916</v>
      </c>
      <c r="AE2785" s="3">
        <v>4154.166666666667</v>
      </c>
      <c r="AG2785" s="3">
        <f t="shared" si="504"/>
        <v>43148.299073156581</v>
      </c>
      <c r="AJ2785" s="3">
        <v>4671.4236268028844</v>
      </c>
      <c r="AK2785" t="s">
        <v>166</v>
      </c>
      <c r="AL2785" t="s">
        <v>165</v>
      </c>
      <c r="AM2785">
        <v>0.05</v>
      </c>
      <c r="AN2785" s="3">
        <f t="shared" si="505"/>
        <v>47819.722699959464</v>
      </c>
      <c r="AO2785" s="3">
        <v>2390.9861349979733</v>
      </c>
      <c r="AP2785" s="3">
        <v>29700</v>
      </c>
      <c r="AQ2785" s="3">
        <v>1485</v>
      </c>
      <c r="AR2785" s="3">
        <f t="shared" si="506"/>
        <v>81395.708834957448</v>
      </c>
      <c r="AS2785" s="24">
        <f t="shared" si="502"/>
        <v>77519.722699959471</v>
      </c>
      <c r="AT2785" t="s">
        <v>1010</v>
      </c>
      <c r="AU2785" t="s">
        <v>1010</v>
      </c>
      <c r="AV2785" t="s">
        <v>1011</v>
      </c>
      <c r="AW2785" t="s">
        <v>4863</v>
      </c>
      <c r="BE2785">
        <v>1</v>
      </c>
    </row>
    <row r="2786" spans="2:57" x14ac:dyDescent="0.2">
      <c r="C2786" t="s">
        <v>4803</v>
      </c>
      <c r="E2786" t="s">
        <v>3601</v>
      </c>
      <c r="F2786" t="s">
        <v>3602</v>
      </c>
      <c r="G2786" t="s">
        <v>3603</v>
      </c>
      <c r="J2786" t="s">
        <v>4952</v>
      </c>
      <c r="L2786" t="s">
        <v>4667</v>
      </c>
      <c r="M2786" t="s">
        <v>3984</v>
      </c>
      <c r="N2786" t="s">
        <v>4668</v>
      </c>
      <c r="O2786" t="s">
        <v>98</v>
      </c>
      <c r="P2786" t="s">
        <v>4804</v>
      </c>
      <c r="Q2786">
        <v>28</v>
      </c>
      <c r="S2786" s="3">
        <v>38698.75</v>
      </c>
      <c r="W2786" s="3">
        <v>1010.0961538461538</v>
      </c>
      <c r="X2786" s="3">
        <v>583.6111111111112</v>
      </c>
      <c r="Y2786" s="22">
        <v>105.05</v>
      </c>
      <c r="Z2786" s="32">
        <v>75</v>
      </c>
      <c r="AB2786" s="3">
        <v>0</v>
      </c>
      <c r="AC2786" s="3">
        <v>4460.3751415326506</v>
      </c>
      <c r="AD2786" s="3">
        <f t="shared" si="503"/>
        <v>44932.882406489916</v>
      </c>
      <c r="AE2786" s="3">
        <v>4154.166666666667</v>
      </c>
      <c r="AG2786" s="3">
        <f t="shared" si="504"/>
        <v>49087.049073156581</v>
      </c>
      <c r="AJ2786" s="3">
        <v>4671.4236268028844</v>
      </c>
      <c r="AK2786" t="s">
        <v>166</v>
      </c>
      <c r="AL2786" t="s">
        <v>165</v>
      </c>
      <c r="AM2786">
        <v>0.05</v>
      </c>
      <c r="AN2786" s="3">
        <f t="shared" si="505"/>
        <v>53758.472699959464</v>
      </c>
      <c r="AO2786" s="3">
        <v>2687.9236349979733</v>
      </c>
      <c r="AP2786" s="3">
        <v>29700</v>
      </c>
      <c r="AQ2786" s="3">
        <v>1485</v>
      </c>
      <c r="AR2786" s="3">
        <f t="shared" si="506"/>
        <v>87631.396334957448</v>
      </c>
      <c r="AS2786" s="24">
        <f t="shared" si="502"/>
        <v>83458.472699959471</v>
      </c>
      <c r="AT2786" t="s">
        <v>225</v>
      </c>
      <c r="AU2786" t="s">
        <v>225</v>
      </c>
      <c r="AV2786" t="s">
        <v>156</v>
      </c>
      <c r="AW2786" t="s">
        <v>4825</v>
      </c>
      <c r="BE2786">
        <v>1</v>
      </c>
    </row>
    <row r="2787" spans="2:57" x14ac:dyDescent="0.2">
      <c r="C2787" t="s">
        <v>4803</v>
      </c>
      <c r="E2787" t="s">
        <v>3604</v>
      </c>
      <c r="F2787" t="s">
        <v>3605</v>
      </c>
      <c r="G2787" t="s">
        <v>3606</v>
      </c>
      <c r="J2787" t="s">
        <v>4708</v>
      </c>
      <c r="L2787" t="s">
        <v>4667</v>
      </c>
      <c r="M2787" t="s">
        <v>3984</v>
      </c>
      <c r="N2787" t="s">
        <v>4668</v>
      </c>
      <c r="O2787" t="s">
        <v>98</v>
      </c>
      <c r="P2787" t="s">
        <v>4804</v>
      </c>
      <c r="Q2787">
        <v>28</v>
      </c>
      <c r="S2787" s="3">
        <v>68750</v>
      </c>
      <c r="W2787" s="3">
        <v>1532.4519230769231</v>
      </c>
      <c r="X2787" s="3">
        <v>885.41666666666663</v>
      </c>
      <c r="Y2787" s="22">
        <v>159.375</v>
      </c>
      <c r="Z2787" s="32">
        <v>75</v>
      </c>
      <c r="AB2787" s="3">
        <v>0</v>
      </c>
      <c r="AC2787" s="3">
        <v>4460.3751415326506</v>
      </c>
      <c r="AD2787" s="3">
        <f t="shared" si="503"/>
        <v>75862.618731276249</v>
      </c>
      <c r="AE2787" s="3">
        <v>4154.166666666667</v>
      </c>
      <c r="AG2787" s="3">
        <f t="shared" si="504"/>
        <v>80016.78539794292</v>
      </c>
      <c r="AM2787">
        <v>0.05</v>
      </c>
      <c r="AN2787" s="3">
        <f t="shared" si="505"/>
        <v>80016.78539794292</v>
      </c>
      <c r="AO2787" s="3">
        <v>4000.8392698971461</v>
      </c>
      <c r="AP2787" s="3">
        <v>29700</v>
      </c>
      <c r="AQ2787" s="3">
        <v>1485</v>
      </c>
      <c r="AR2787" s="3">
        <f t="shared" si="506"/>
        <v>115202.62466784006</v>
      </c>
      <c r="AS2787" s="24">
        <f t="shared" si="502"/>
        <v>109716.78539794292</v>
      </c>
      <c r="AT2787" t="s">
        <v>134</v>
      </c>
      <c r="AU2787" t="s">
        <v>134</v>
      </c>
      <c r="AV2787" t="s">
        <v>135</v>
      </c>
      <c r="AW2787">
        <v>35887</v>
      </c>
      <c r="BE2787">
        <v>1</v>
      </c>
    </row>
    <row r="2788" spans="2:57" x14ac:dyDescent="0.2">
      <c r="C2788" t="s">
        <v>4803</v>
      </c>
      <c r="E2788" t="s">
        <v>3607</v>
      </c>
      <c r="F2788" t="s">
        <v>3608</v>
      </c>
      <c r="G2788" t="s">
        <v>3609</v>
      </c>
      <c r="J2788" t="s">
        <v>4778</v>
      </c>
      <c r="L2788" t="s">
        <v>4667</v>
      </c>
      <c r="M2788" t="s">
        <v>3984</v>
      </c>
      <c r="N2788" t="s">
        <v>4668</v>
      </c>
      <c r="O2788" t="s">
        <v>98</v>
      </c>
      <c r="P2788" t="s">
        <v>4804</v>
      </c>
      <c r="Q2788">
        <v>28</v>
      </c>
      <c r="S2788" s="3">
        <v>32760</v>
      </c>
      <c r="W2788" s="3">
        <v>1010.0961538461538</v>
      </c>
      <c r="X2788" s="3">
        <v>583.6111111111112</v>
      </c>
      <c r="Y2788" s="22">
        <v>105.05</v>
      </c>
      <c r="Z2788" s="32">
        <v>75</v>
      </c>
      <c r="AB2788" s="3">
        <v>0</v>
      </c>
      <c r="AC2788" s="3">
        <v>4460.3751415326506</v>
      </c>
      <c r="AD2788" s="3">
        <f t="shared" si="503"/>
        <v>38994.132406489916</v>
      </c>
      <c r="AE2788" s="3">
        <v>4154.166666666667</v>
      </c>
      <c r="AG2788" s="3">
        <f t="shared" si="504"/>
        <v>43148.299073156581</v>
      </c>
      <c r="AJ2788" s="3">
        <v>4671.4236268028844</v>
      </c>
      <c r="AK2788" t="s">
        <v>166</v>
      </c>
      <c r="AL2788" t="s">
        <v>165</v>
      </c>
      <c r="AM2788">
        <v>0.05</v>
      </c>
      <c r="AN2788" s="3">
        <f t="shared" si="505"/>
        <v>47819.722699959464</v>
      </c>
      <c r="AO2788" s="3">
        <v>2390.9861349979733</v>
      </c>
      <c r="AP2788" s="3">
        <v>29700</v>
      </c>
      <c r="AQ2788" s="3">
        <v>1485</v>
      </c>
      <c r="AR2788" s="3">
        <f t="shared" si="506"/>
        <v>81395.708834957448</v>
      </c>
      <c r="AS2788" s="24">
        <f t="shared" si="502"/>
        <v>77519.722699959471</v>
      </c>
      <c r="AT2788" t="s">
        <v>225</v>
      </c>
      <c r="AU2788" t="s">
        <v>225</v>
      </c>
      <c r="AV2788" t="s">
        <v>156</v>
      </c>
      <c r="AW2788" t="s">
        <v>4825</v>
      </c>
      <c r="BE2788">
        <v>1</v>
      </c>
    </row>
    <row r="2789" spans="2:57" x14ac:dyDescent="0.2">
      <c r="C2789" t="s">
        <v>4803</v>
      </c>
      <c r="E2789" t="s">
        <v>3610</v>
      </c>
      <c r="F2789" t="s">
        <v>3611</v>
      </c>
      <c r="G2789" t="s">
        <v>3612</v>
      </c>
      <c r="J2789" t="s">
        <v>4952</v>
      </c>
      <c r="L2789" t="s">
        <v>4667</v>
      </c>
      <c r="M2789" t="s">
        <v>3984</v>
      </c>
      <c r="N2789" t="s">
        <v>4668</v>
      </c>
      <c r="O2789" t="s">
        <v>98</v>
      </c>
      <c r="P2789" t="s">
        <v>4804</v>
      </c>
      <c r="Q2789">
        <v>28</v>
      </c>
      <c r="S2789" s="3">
        <v>44000</v>
      </c>
      <c r="W2789" s="3">
        <v>1010.0961538461538</v>
      </c>
      <c r="X2789" s="3">
        <v>583.6111111111112</v>
      </c>
      <c r="Y2789" s="22">
        <v>105.05</v>
      </c>
      <c r="Z2789" s="32">
        <v>75</v>
      </c>
      <c r="AB2789" s="3">
        <v>0</v>
      </c>
      <c r="AC2789" s="3">
        <v>4460.3751415326506</v>
      </c>
      <c r="AD2789" s="3">
        <f t="shared" si="503"/>
        <v>50234.132406489916</v>
      </c>
      <c r="AE2789" s="3">
        <v>4154.166666666667</v>
      </c>
      <c r="AG2789" s="3">
        <f t="shared" si="504"/>
        <v>54388.299073156581</v>
      </c>
      <c r="AM2789">
        <v>0.05</v>
      </c>
      <c r="AN2789" s="3">
        <f t="shared" si="505"/>
        <v>54388.299073156581</v>
      </c>
      <c r="AO2789" s="3">
        <v>2719.4149536578293</v>
      </c>
      <c r="AP2789" s="3">
        <v>29700</v>
      </c>
      <c r="AQ2789" s="3">
        <v>1485</v>
      </c>
      <c r="AR2789" s="3">
        <f t="shared" si="506"/>
        <v>88292.714026814414</v>
      </c>
      <c r="AS2789" s="24">
        <f t="shared" si="502"/>
        <v>84088.299073156581</v>
      </c>
      <c r="AT2789" t="s">
        <v>134</v>
      </c>
      <c r="AU2789" t="s">
        <v>134</v>
      </c>
      <c r="AV2789" t="s">
        <v>135</v>
      </c>
      <c r="AW2789">
        <v>89079</v>
      </c>
      <c r="BE2789">
        <v>1</v>
      </c>
    </row>
    <row r="2790" spans="2:57" x14ac:dyDescent="0.2">
      <c r="C2790" t="s">
        <v>4803</v>
      </c>
      <c r="E2790" t="s">
        <v>3613</v>
      </c>
      <c r="F2790" t="s">
        <v>3614</v>
      </c>
      <c r="G2790" t="s">
        <v>3615</v>
      </c>
      <c r="J2790" t="s">
        <v>4952</v>
      </c>
      <c r="L2790" t="s">
        <v>4667</v>
      </c>
      <c r="M2790" t="s">
        <v>3984</v>
      </c>
      <c r="N2790" t="s">
        <v>4668</v>
      </c>
      <c r="O2790" t="s">
        <v>98</v>
      </c>
      <c r="P2790" t="s">
        <v>4804</v>
      </c>
      <c r="Q2790">
        <v>28</v>
      </c>
      <c r="S2790" s="3">
        <v>38666.666666666664</v>
      </c>
      <c r="W2790" s="3">
        <v>1010.0961538461538</v>
      </c>
      <c r="X2790" s="3">
        <v>583.6111111111112</v>
      </c>
      <c r="Y2790" s="22">
        <v>105.05</v>
      </c>
      <c r="Z2790" s="32">
        <v>75</v>
      </c>
      <c r="AB2790" s="3">
        <v>0</v>
      </c>
      <c r="AC2790" s="3">
        <v>4460.3751415326506</v>
      </c>
      <c r="AD2790" s="3">
        <f t="shared" si="503"/>
        <v>44900.799073156581</v>
      </c>
      <c r="AE2790" s="3">
        <v>4154.166666666667</v>
      </c>
      <c r="AG2790" s="3">
        <f t="shared" si="504"/>
        <v>49054.965739823245</v>
      </c>
      <c r="AM2790">
        <v>0.05</v>
      </c>
      <c r="AN2790" s="3">
        <f t="shared" si="505"/>
        <v>49054.965739823245</v>
      </c>
      <c r="AO2790" s="3">
        <v>2452.7482869911623</v>
      </c>
      <c r="AP2790" s="3">
        <v>29700</v>
      </c>
      <c r="AQ2790" s="3">
        <v>1485</v>
      </c>
      <c r="AR2790" s="3">
        <f t="shared" si="506"/>
        <v>82692.714026814414</v>
      </c>
      <c r="AS2790" s="24">
        <f t="shared" si="502"/>
        <v>78754.965739823238</v>
      </c>
      <c r="AT2790" t="s">
        <v>4779</v>
      </c>
      <c r="AU2790" t="s">
        <v>188</v>
      </c>
      <c r="AV2790" t="s">
        <v>189</v>
      </c>
      <c r="AW2790">
        <v>2410</v>
      </c>
      <c r="BE2790">
        <v>1</v>
      </c>
    </row>
    <row r="2791" spans="2:57" x14ac:dyDescent="0.2">
      <c r="C2791" t="s">
        <v>4803</v>
      </c>
      <c r="E2791" t="s">
        <v>3616</v>
      </c>
      <c r="F2791" t="s">
        <v>3617</v>
      </c>
      <c r="G2791" t="s">
        <v>3618</v>
      </c>
      <c r="J2791" t="s">
        <v>4708</v>
      </c>
      <c r="L2791" t="s">
        <v>4703</v>
      </c>
      <c r="M2791" t="s">
        <v>293</v>
      </c>
      <c r="N2791" t="s">
        <v>4668</v>
      </c>
      <c r="O2791" t="s">
        <v>98</v>
      </c>
      <c r="P2791" t="s">
        <v>4804</v>
      </c>
      <c r="Q2791">
        <v>28</v>
      </c>
      <c r="S2791" s="3">
        <v>75833.333333333328</v>
      </c>
      <c r="W2791" s="3">
        <v>1702.7243589743591</v>
      </c>
      <c r="X2791" s="3">
        <v>983.79629629629619</v>
      </c>
      <c r="Y2791" s="22">
        <v>177.08333333333331</v>
      </c>
      <c r="Z2791" s="32">
        <v>75</v>
      </c>
      <c r="AB2791" s="3">
        <v>0</v>
      </c>
      <c r="AC2791" s="3">
        <v>4460.3751415326506</v>
      </c>
      <c r="AD2791" s="3">
        <f t="shared" si="503"/>
        <v>83232.312463469963</v>
      </c>
      <c r="AE2791" s="3">
        <v>5687.5</v>
      </c>
      <c r="AG2791" s="3">
        <f t="shared" si="504"/>
        <v>88919.812463469963</v>
      </c>
      <c r="AM2791">
        <v>8.5000000000000006E-2</v>
      </c>
      <c r="AN2791" s="3">
        <f t="shared" si="505"/>
        <v>88919.812463469963</v>
      </c>
      <c r="AO2791" s="3">
        <v>7558.1840593949473</v>
      </c>
      <c r="AP2791" s="3">
        <v>29700</v>
      </c>
      <c r="AQ2791" s="3">
        <v>2524.5</v>
      </c>
      <c r="AR2791" s="3">
        <f t="shared" si="506"/>
        <v>128702.49652286491</v>
      </c>
      <c r="AS2791" s="24">
        <f t="shared" si="502"/>
        <v>118619.81246346996</v>
      </c>
      <c r="AT2791" t="s">
        <v>134</v>
      </c>
      <c r="AU2791" t="s">
        <v>134</v>
      </c>
      <c r="AV2791" t="s">
        <v>135</v>
      </c>
      <c r="AW2791">
        <v>90129</v>
      </c>
      <c r="BE2791">
        <v>1</v>
      </c>
    </row>
    <row r="2792" spans="2:57" x14ac:dyDescent="0.2">
      <c r="C2792" t="s">
        <v>4803</v>
      </c>
      <c r="E2792" t="s">
        <v>3619</v>
      </c>
      <c r="F2792" t="s">
        <v>3620</v>
      </c>
      <c r="G2792" t="s">
        <v>3621</v>
      </c>
      <c r="J2792" t="s">
        <v>4708</v>
      </c>
      <c r="L2792" t="s">
        <v>4703</v>
      </c>
      <c r="M2792" t="s">
        <v>293</v>
      </c>
      <c r="N2792" t="s">
        <v>4668</v>
      </c>
      <c r="O2792" t="s">
        <v>98</v>
      </c>
      <c r="P2792" t="s">
        <v>4804</v>
      </c>
      <c r="Q2792">
        <v>28</v>
      </c>
      <c r="S2792" s="3">
        <v>67500</v>
      </c>
      <c r="W2792" s="3">
        <v>1502.403846153846</v>
      </c>
      <c r="X2792" s="3">
        <v>868.05555555555554</v>
      </c>
      <c r="Y2792" s="22">
        <v>156.25</v>
      </c>
      <c r="Z2792" s="32">
        <v>75</v>
      </c>
      <c r="AB2792" s="3">
        <v>0</v>
      </c>
      <c r="AC2792" s="3">
        <v>4460.3751415326506</v>
      </c>
      <c r="AD2792" s="3">
        <f t="shared" si="503"/>
        <v>74562.084543242061</v>
      </c>
      <c r="AE2792" s="3">
        <v>5687.5</v>
      </c>
      <c r="AG2792" s="3">
        <f t="shared" si="504"/>
        <v>80249.584543242061</v>
      </c>
      <c r="AM2792">
        <v>8.5000000000000006E-2</v>
      </c>
      <c r="AN2792" s="3">
        <f t="shared" si="505"/>
        <v>80249.584543242061</v>
      </c>
      <c r="AO2792" s="3">
        <v>6821.2146861755755</v>
      </c>
      <c r="AP2792" s="3">
        <v>29700</v>
      </c>
      <c r="AQ2792" s="3">
        <v>2524.5</v>
      </c>
      <c r="AR2792" s="3">
        <f t="shared" si="506"/>
        <v>119295.29922941764</v>
      </c>
      <c r="AS2792" s="24">
        <f t="shared" si="502"/>
        <v>109949.58454324206</v>
      </c>
      <c r="AT2792" t="s">
        <v>134</v>
      </c>
      <c r="AU2792" t="s">
        <v>134</v>
      </c>
      <c r="AV2792" t="s">
        <v>135</v>
      </c>
      <c r="AW2792">
        <v>19452</v>
      </c>
      <c r="BE2792">
        <v>1</v>
      </c>
    </row>
    <row r="2793" spans="2:57" x14ac:dyDescent="0.2">
      <c r="C2793" t="s">
        <v>4803</v>
      </c>
      <c r="E2793" t="s">
        <v>3622</v>
      </c>
      <c r="F2793" t="s">
        <v>3623</v>
      </c>
      <c r="G2793" t="s">
        <v>3624</v>
      </c>
      <c r="J2793" t="s">
        <v>4708</v>
      </c>
      <c r="L2793" t="s">
        <v>4703</v>
      </c>
      <c r="M2793" t="s">
        <v>293</v>
      </c>
      <c r="N2793" t="s">
        <v>4668</v>
      </c>
      <c r="O2793" t="s">
        <v>98</v>
      </c>
      <c r="P2793" t="s">
        <v>4804</v>
      </c>
      <c r="Q2793">
        <v>28</v>
      </c>
      <c r="S2793" s="3">
        <v>64583.333333333343</v>
      </c>
      <c r="W2793" s="3">
        <v>1432.2916666666667</v>
      </c>
      <c r="X2793" s="3">
        <v>827.5462962962963</v>
      </c>
      <c r="Y2793" s="22">
        <v>148.95833333333334</v>
      </c>
      <c r="Z2793" s="32">
        <v>75</v>
      </c>
      <c r="AB2793" s="3">
        <v>0</v>
      </c>
      <c r="AC2793" s="3">
        <v>4460.3751415326506</v>
      </c>
      <c r="AD2793" s="3">
        <f t="shared" si="503"/>
        <v>71527.50477116229</v>
      </c>
      <c r="AE2793" s="3">
        <v>5687.5</v>
      </c>
      <c r="AG2793" s="3">
        <f t="shared" si="504"/>
        <v>77215.00477116229</v>
      </c>
      <c r="AM2793">
        <v>8.5000000000000006E-2</v>
      </c>
      <c r="AN2793" s="3">
        <f t="shared" si="505"/>
        <v>77215.00477116229</v>
      </c>
      <c r="AO2793" s="3">
        <v>6563.2754055487949</v>
      </c>
      <c r="AP2793" s="3">
        <v>29700</v>
      </c>
      <c r="AQ2793" s="3">
        <v>2524.5</v>
      </c>
      <c r="AR2793" s="3">
        <f t="shared" si="506"/>
        <v>116002.78017671108</v>
      </c>
      <c r="AS2793" s="24">
        <f t="shared" si="502"/>
        <v>106915.00477116229</v>
      </c>
      <c r="AT2793" t="s">
        <v>134</v>
      </c>
      <c r="AU2793" t="s">
        <v>134</v>
      </c>
      <c r="AV2793" t="s">
        <v>135</v>
      </c>
      <c r="AW2793">
        <v>90129</v>
      </c>
      <c r="BE2793">
        <v>1</v>
      </c>
    </row>
    <row r="2794" spans="2:57" x14ac:dyDescent="0.2">
      <c r="C2794" t="s">
        <v>4803</v>
      </c>
      <c r="E2794" t="s">
        <v>3625</v>
      </c>
      <c r="F2794" t="s">
        <v>3626</v>
      </c>
      <c r="G2794" t="s">
        <v>3627</v>
      </c>
      <c r="J2794" t="s">
        <v>4702</v>
      </c>
      <c r="L2794" t="s">
        <v>4691</v>
      </c>
      <c r="M2794" t="s">
        <v>4444</v>
      </c>
      <c r="N2794" t="s">
        <v>4668</v>
      </c>
      <c r="O2794" t="s">
        <v>98</v>
      </c>
      <c r="P2794" t="s">
        <v>4804</v>
      </c>
      <c r="Q2794">
        <v>28</v>
      </c>
      <c r="S2794" s="3">
        <v>86708.333333333328</v>
      </c>
      <c r="W2794" s="3">
        <v>2084.334935897436</v>
      </c>
      <c r="X2794" s="3">
        <v>1204.2824074074074</v>
      </c>
      <c r="Y2794" s="22">
        <v>216.77083333333331</v>
      </c>
      <c r="Z2794" s="32">
        <v>75</v>
      </c>
      <c r="AB2794" s="3">
        <v>0</v>
      </c>
      <c r="AC2794" s="3">
        <v>4460.3751415326506</v>
      </c>
      <c r="AD2794" s="3">
        <f t="shared" si="503"/>
        <v>94749.096651504151</v>
      </c>
      <c r="AE2794" s="3">
        <v>7046.666666666667</v>
      </c>
      <c r="AG2794" s="3">
        <f t="shared" si="504"/>
        <v>101795.76331817082</v>
      </c>
      <c r="AM2794">
        <v>0.1</v>
      </c>
      <c r="AN2794" s="3">
        <f t="shared" si="505"/>
        <v>101795.76331817082</v>
      </c>
      <c r="AO2794" s="3">
        <v>10179.576331817083</v>
      </c>
      <c r="AP2794" s="3">
        <v>29700</v>
      </c>
      <c r="AQ2794" s="3">
        <v>2970</v>
      </c>
      <c r="AR2794" s="3">
        <f t="shared" si="506"/>
        <v>144645.3396499879</v>
      </c>
      <c r="AS2794" s="24">
        <f t="shared" si="502"/>
        <v>131495.76331817082</v>
      </c>
      <c r="AT2794" t="s">
        <v>134</v>
      </c>
      <c r="AU2794" t="s">
        <v>134</v>
      </c>
      <c r="AV2794" t="s">
        <v>135</v>
      </c>
      <c r="AW2794">
        <v>37208</v>
      </c>
      <c r="BE2794">
        <v>1</v>
      </c>
    </row>
    <row r="2795" spans="2:57" x14ac:dyDescent="0.2">
      <c r="C2795" t="s">
        <v>4803</v>
      </c>
      <c r="E2795" t="s">
        <v>3628</v>
      </c>
      <c r="F2795" t="s">
        <v>3629</v>
      </c>
      <c r="G2795" t="s">
        <v>3630</v>
      </c>
      <c r="J2795" t="s">
        <v>4690</v>
      </c>
      <c r="L2795" t="s">
        <v>4616</v>
      </c>
      <c r="M2795" t="s">
        <v>4464</v>
      </c>
      <c r="N2795" t="s">
        <v>4668</v>
      </c>
      <c r="O2795" t="s">
        <v>98</v>
      </c>
      <c r="P2795" t="s">
        <v>4804</v>
      </c>
      <c r="Q2795">
        <v>28</v>
      </c>
      <c r="S2795" s="3">
        <v>259798</v>
      </c>
      <c r="U2795" s="3">
        <v>38969.699999999997</v>
      </c>
      <c r="W2795" s="3">
        <v>6245.1442307692305</v>
      </c>
      <c r="X2795" s="3">
        <v>3608.3055555555557</v>
      </c>
      <c r="Y2795" s="22">
        <v>649.495</v>
      </c>
      <c r="Z2795" s="32">
        <v>75</v>
      </c>
      <c r="AB2795" s="3">
        <v>0</v>
      </c>
      <c r="AC2795" s="3">
        <v>5460.3751415326506</v>
      </c>
      <c r="AD2795" s="3">
        <f t="shared" si="503"/>
        <v>314806.01992785744</v>
      </c>
      <c r="AE2795" s="3">
        <v>12402.5</v>
      </c>
      <c r="AG2795" s="3">
        <f t="shared" si="504"/>
        <v>327208.51992785744</v>
      </c>
      <c r="AM2795">
        <v>0.05</v>
      </c>
      <c r="AN2795" s="3">
        <f t="shared" si="505"/>
        <v>327208.51992785744</v>
      </c>
      <c r="AO2795" s="3">
        <v>16360.425996392873</v>
      </c>
      <c r="AP2795" s="3">
        <v>29700</v>
      </c>
      <c r="AQ2795" s="3">
        <v>1485</v>
      </c>
      <c r="AR2795" s="3">
        <f t="shared" si="506"/>
        <v>374753.94592425029</v>
      </c>
      <c r="AS2795" s="24">
        <f t="shared" si="502"/>
        <v>356908.51992785744</v>
      </c>
      <c r="AT2795" t="s">
        <v>4805</v>
      </c>
      <c r="AU2795" t="s">
        <v>101</v>
      </c>
      <c r="AV2795" t="s">
        <v>101</v>
      </c>
      <c r="AW2795">
        <v>2047600</v>
      </c>
      <c r="BE2795">
        <v>1</v>
      </c>
    </row>
    <row r="2796" spans="2:57" x14ac:dyDescent="0.2">
      <c r="C2796" t="s">
        <v>4803</v>
      </c>
      <c r="E2796" t="s">
        <v>3631</v>
      </c>
      <c r="F2796" t="s">
        <v>3632</v>
      </c>
      <c r="G2796" t="s">
        <v>3633</v>
      </c>
      <c r="J2796" t="s">
        <v>4778</v>
      </c>
      <c r="L2796" t="s">
        <v>4667</v>
      </c>
      <c r="M2796" t="s">
        <v>3984</v>
      </c>
      <c r="N2796" t="s">
        <v>4668</v>
      </c>
      <c r="O2796" t="s">
        <v>98</v>
      </c>
      <c r="P2796" t="s">
        <v>4804</v>
      </c>
      <c r="Q2796">
        <v>28</v>
      </c>
      <c r="S2796" s="3">
        <v>49096.25</v>
      </c>
      <c r="W2796" s="3">
        <v>1060.0080128205129</v>
      </c>
      <c r="X2796" s="3">
        <v>612.44907407407413</v>
      </c>
      <c r="Y2796" s="22">
        <v>110.24083333333334</v>
      </c>
      <c r="Z2796" s="32">
        <v>75</v>
      </c>
      <c r="AB2796" s="3">
        <v>0</v>
      </c>
      <c r="AC2796" s="3">
        <v>4460.3751415326506</v>
      </c>
      <c r="AD2796" s="3">
        <f t="shared" si="503"/>
        <v>55414.323061760573</v>
      </c>
      <c r="AE2796" s="3">
        <v>4154.166666666667</v>
      </c>
      <c r="AG2796" s="3">
        <f t="shared" si="504"/>
        <v>59568.489728427237</v>
      </c>
      <c r="AM2796">
        <v>0.05</v>
      </c>
      <c r="AN2796" s="3">
        <f t="shared" si="505"/>
        <v>59568.489728427237</v>
      </c>
      <c r="AO2796" s="3">
        <v>2978.424486421362</v>
      </c>
      <c r="AP2796" s="3">
        <v>29700</v>
      </c>
      <c r="AQ2796" s="3">
        <v>1485</v>
      </c>
      <c r="AR2796" s="3">
        <f t="shared" si="506"/>
        <v>93731.914214848599</v>
      </c>
      <c r="AS2796" s="24">
        <f t="shared" si="502"/>
        <v>89268.48972842723</v>
      </c>
      <c r="AT2796" t="s">
        <v>134</v>
      </c>
      <c r="AU2796" t="s">
        <v>134</v>
      </c>
      <c r="AV2796" t="s">
        <v>135</v>
      </c>
      <c r="AW2796">
        <v>35887</v>
      </c>
      <c r="BE2796">
        <v>1</v>
      </c>
    </row>
    <row r="2797" spans="2:57" x14ac:dyDescent="0.2">
      <c r="C2797" t="s">
        <v>4803</v>
      </c>
      <c r="E2797" t="s">
        <v>3634</v>
      </c>
      <c r="F2797" t="s">
        <v>3635</v>
      </c>
      <c r="G2797" t="s">
        <v>3636</v>
      </c>
      <c r="J2797" t="s">
        <v>4702</v>
      </c>
      <c r="L2797" t="s">
        <v>4616</v>
      </c>
      <c r="M2797" t="s">
        <v>4464</v>
      </c>
      <c r="N2797" t="s">
        <v>4668</v>
      </c>
      <c r="O2797" t="s">
        <v>98</v>
      </c>
      <c r="P2797" t="s">
        <v>4804</v>
      </c>
      <c r="Q2797">
        <v>28</v>
      </c>
      <c r="S2797" s="3">
        <v>75000</v>
      </c>
      <c r="W2797" s="3">
        <v>1802.8846153846155</v>
      </c>
      <c r="X2797" s="3">
        <v>1041.6666666666667</v>
      </c>
      <c r="Y2797" s="22">
        <v>187.5</v>
      </c>
      <c r="Z2797" s="32">
        <v>75</v>
      </c>
      <c r="AB2797" s="3">
        <v>0</v>
      </c>
      <c r="AC2797" s="3">
        <v>4460.3751415326506</v>
      </c>
      <c r="AD2797" s="3">
        <f t="shared" si="503"/>
        <v>82567.426423583936</v>
      </c>
      <c r="AE2797" s="3">
        <v>12402.5</v>
      </c>
      <c r="AG2797" s="3">
        <f t="shared" si="504"/>
        <v>94969.926423583936</v>
      </c>
      <c r="AJ2797" s="3">
        <v>33281</v>
      </c>
      <c r="AK2797" t="s">
        <v>132</v>
      </c>
      <c r="AL2797" t="s">
        <v>133</v>
      </c>
      <c r="AM2797">
        <v>0.05</v>
      </c>
      <c r="AN2797" s="3">
        <f t="shared" si="505"/>
        <v>128250.92642358394</v>
      </c>
      <c r="AO2797" s="3">
        <v>6412.5463211791975</v>
      </c>
      <c r="AP2797" s="3">
        <v>29700</v>
      </c>
      <c r="AQ2797" s="3">
        <v>1485</v>
      </c>
      <c r="AR2797" s="3">
        <f t="shared" si="506"/>
        <v>165848.47274476313</v>
      </c>
      <c r="AS2797" s="24">
        <f t="shared" si="502"/>
        <v>157950.92642358394</v>
      </c>
      <c r="AT2797" t="s">
        <v>134</v>
      </c>
      <c r="AU2797" t="s">
        <v>134</v>
      </c>
      <c r="AV2797" t="s">
        <v>135</v>
      </c>
      <c r="AW2797">
        <v>35801</v>
      </c>
      <c r="BE2797">
        <v>1</v>
      </c>
    </row>
    <row r="2798" spans="2:57" x14ac:dyDescent="0.2">
      <c r="B2798">
        <f t="shared" ref="B2798:B2799" si="507">+COUNTIF(F2798:F5956,F2798)</f>
        <v>1</v>
      </c>
      <c r="C2798" t="s">
        <v>4803</v>
      </c>
      <c r="E2798" t="s">
        <v>3637</v>
      </c>
      <c r="F2798" t="s">
        <v>3638</v>
      </c>
      <c r="G2798" t="s">
        <v>3639</v>
      </c>
      <c r="J2798" t="s">
        <v>4952</v>
      </c>
      <c r="L2798" t="s">
        <v>4667</v>
      </c>
      <c r="M2798" t="s">
        <v>3984</v>
      </c>
      <c r="N2798" t="s">
        <v>4668</v>
      </c>
      <c r="O2798" t="s">
        <v>98</v>
      </c>
      <c r="P2798" t="s">
        <v>4804</v>
      </c>
      <c r="Q2798">
        <v>28</v>
      </c>
      <c r="S2798" s="3">
        <v>42500</v>
      </c>
      <c r="W2798" s="3">
        <v>1010.0961538461538</v>
      </c>
      <c r="X2798" s="3">
        <v>583.6111111111112</v>
      </c>
      <c r="Y2798" s="22">
        <v>105.05</v>
      </c>
      <c r="Z2798" s="32">
        <v>75</v>
      </c>
      <c r="AB2798" s="3">
        <v>0</v>
      </c>
      <c r="AC2798" s="3">
        <v>4460.3751415326506</v>
      </c>
      <c r="AD2798" s="3">
        <f t="shared" si="503"/>
        <v>48734.132406489916</v>
      </c>
      <c r="AE2798" s="3">
        <v>4154.166666666667</v>
      </c>
      <c r="AG2798" s="3">
        <f t="shared" si="504"/>
        <v>52888.299073156581</v>
      </c>
      <c r="AM2798">
        <v>0.05</v>
      </c>
      <c r="AN2798" s="3">
        <f t="shared" si="505"/>
        <v>52888.299073156581</v>
      </c>
      <c r="AO2798" s="3">
        <v>2644.4149536578293</v>
      </c>
      <c r="AP2798" s="3">
        <v>29700</v>
      </c>
      <c r="AQ2798" s="3">
        <v>1485</v>
      </c>
      <c r="AR2798" s="3">
        <f t="shared" si="506"/>
        <v>86717.714026814414</v>
      </c>
      <c r="AS2798" s="24">
        <f t="shared" si="502"/>
        <v>82588.299073156581</v>
      </c>
      <c r="AT2798" t="s">
        <v>141</v>
      </c>
      <c r="AU2798" t="s">
        <v>141</v>
      </c>
      <c r="AV2798" t="s">
        <v>142</v>
      </c>
      <c r="AW2798">
        <v>2933</v>
      </c>
      <c r="BE2798">
        <v>1</v>
      </c>
    </row>
    <row r="2799" spans="2:57" x14ac:dyDescent="0.2">
      <c r="B2799">
        <f t="shared" si="507"/>
        <v>1</v>
      </c>
      <c r="C2799" t="s">
        <v>4803</v>
      </c>
      <c r="E2799" t="s">
        <v>3640</v>
      </c>
      <c r="F2799" t="s">
        <v>3641</v>
      </c>
      <c r="G2799" t="s">
        <v>3642</v>
      </c>
      <c r="J2799" t="s">
        <v>4708</v>
      </c>
      <c r="L2799" t="s">
        <v>4667</v>
      </c>
      <c r="M2799" t="s">
        <v>3984</v>
      </c>
      <c r="N2799" t="s">
        <v>4668</v>
      </c>
      <c r="O2799" t="s">
        <v>98</v>
      </c>
      <c r="P2799" t="s">
        <v>4804</v>
      </c>
      <c r="Q2799">
        <v>28</v>
      </c>
      <c r="S2799" s="3">
        <v>58550</v>
      </c>
      <c r="W2799" s="3">
        <v>1287.2596153846155</v>
      </c>
      <c r="X2799" s="3">
        <v>743.75</v>
      </c>
      <c r="Y2799" s="22">
        <v>133.875</v>
      </c>
      <c r="Z2799" s="32">
        <v>75</v>
      </c>
      <c r="AB2799" s="3">
        <v>0</v>
      </c>
      <c r="AC2799" s="3">
        <v>4460.3751415326506</v>
      </c>
      <c r="AD2799" s="3">
        <f t="shared" si="503"/>
        <v>65250.259756917265</v>
      </c>
      <c r="AE2799" s="3">
        <v>4154.166666666667</v>
      </c>
      <c r="AG2799" s="3">
        <f t="shared" si="504"/>
        <v>69404.426423583936</v>
      </c>
      <c r="AM2799">
        <v>0.05</v>
      </c>
      <c r="AN2799" s="3">
        <f t="shared" si="505"/>
        <v>69404.426423583936</v>
      </c>
      <c r="AO2799" s="3">
        <v>3470.2213211791968</v>
      </c>
      <c r="AP2799" s="3">
        <v>29700</v>
      </c>
      <c r="AQ2799" s="3">
        <v>1485</v>
      </c>
      <c r="AR2799" s="3">
        <f t="shared" si="506"/>
        <v>104059.64774476313</v>
      </c>
      <c r="AS2799" s="24">
        <f t="shared" si="502"/>
        <v>99104.426423583936</v>
      </c>
      <c r="AT2799" t="s">
        <v>141</v>
      </c>
      <c r="AU2799" t="s">
        <v>141</v>
      </c>
      <c r="AV2799" t="s">
        <v>142</v>
      </c>
      <c r="AW2799">
        <v>2933</v>
      </c>
      <c r="BE2799">
        <v>1</v>
      </c>
    </row>
    <row r="2800" spans="2:57" x14ac:dyDescent="0.2">
      <c r="C2800" t="s">
        <v>4803</v>
      </c>
      <c r="E2800" t="s">
        <v>3643</v>
      </c>
      <c r="F2800" t="s">
        <v>3644</v>
      </c>
      <c r="G2800" t="s">
        <v>3645</v>
      </c>
      <c r="J2800" t="s">
        <v>4778</v>
      </c>
      <c r="L2800" t="s">
        <v>4667</v>
      </c>
      <c r="M2800" t="s">
        <v>3984</v>
      </c>
      <c r="N2800" t="s">
        <v>4668</v>
      </c>
      <c r="O2800" t="s">
        <v>98</v>
      </c>
      <c r="P2800" t="s">
        <v>4804</v>
      </c>
      <c r="Q2800">
        <v>28</v>
      </c>
      <c r="S2800" s="3">
        <v>48333.333333333336</v>
      </c>
      <c r="W2800" s="3">
        <v>1041.6666666666667</v>
      </c>
      <c r="X2800" s="3">
        <v>601.85185185185196</v>
      </c>
      <c r="Y2800" s="22">
        <v>108.33333333333334</v>
      </c>
      <c r="Z2800" s="32">
        <v>75</v>
      </c>
      <c r="AB2800" s="3">
        <v>0</v>
      </c>
      <c r="AC2800" s="3">
        <v>4460.3751415326506</v>
      </c>
      <c r="AD2800" s="3">
        <f t="shared" si="503"/>
        <v>54620.560326717838</v>
      </c>
      <c r="AE2800" s="3">
        <v>4154.166666666667</v>
      </c>
      <c r="AG2800" s="3">
        <f t="shared" si="504"/>
        <v>58774.726993384502</v>
      </c>
      <c r="AM2800">
        <v>0.05</v>
      </c>
      <c r="AN2800" s="3">
        <f t="shared" si="505"/>
        <v>58774.726993384502</v>
      </c>
      <c r="AO2800" s="3">
        <v>2938.7363496692251</v>
      </c>
      <c r="AP2800" s="3">
        <v>29700</v>
      </c>
      <c r="AQ2800" s="3">
        <v>1485</v>
      </c>
      <c r="AR2800" s="3">
        <f t="shared" si="506"/>
        <v>92898.463343053736</v>
      </c>
      <c r="AS2800" s="24">
        <f t="shared" si="502"/>
        <v>88474.726993384509</v>
      </c>
      <c r="AT2800" t="s">
        <v>134</v>
      </c>
      <c r="AU2800" t="s">
        <v>134</v>
      </c>
      <c r="AV2800" t="s">
        <v>135</v>
      </c>
      <c r="AW2800">
        <v>35876</v>
      </c>
      <c r="BE2800">
        <v>1</v>
      </c>
    </row>
    <row r="2801" spans="2:66" x14ac:dyDescent="0.2">
      <c r="C2801" t="s">
        <v>4803</v>
      </c>
      <c r="E2801" t="s">
        <v>3646</v>
      </c>
      <c r="F2801" t="s">
        <v>3647</v>
      </c>
      <c r="G2801" t="s">
        <v>3648</v>
      </c>
      <c r="J2801" t="s">
        <v>4778</v>
      </c>
      <c r="L2801" t="s">
        <v>4667</v>
      </c>
      <c r="M2801" t="s">
        <v>3984</v>
      </c>
      <c r="N2801" t="s">
        <v>4668</v>
      </c>
      <c r="O2801" t="s">
        <v>98</v>
      </c>
      <c r="P2801" t="s">
        <v>4804</v>
      </c>
      <c r="Q2801">
        <v>28</v>
      </c>
      <c r="S2801" s="3">
        <v>50833.333333333336</v>
      </c>
      <c r="W2801" s="3">
        <v>1101.7628205128206</v>
      </c>
      <c r="X2801" s="3">
        <v>636.57407407407413</v>
      </c>
      <c r="Y2801" s="22">
        <v>114.58333333333334</v>
      </c>
      <c r="Z2801" s="32">
        <v>75</v>
      </c>
      <c r="AB2801" s="3">
        <v>0</v>
      </c>
      <c r="AC2801" s="3">
        <v>4460.3751415326506</v>
      </c>
      <c r="AD2801" s="3">
        <f t="shared" si="503"/>
        <v>57221.628702786213</v>
      </c>
      <c r="AE2801" s="3">
        <v>4154.166666666667</v>
      </c>
      <c r="AG2801" s="3">
        <f t="shared" si="504"/>
        <v>61375.795369452877</v>
      </c>
      <c r="AM2801">
        <v>0.05</v>
      </c>
      <c r="AN2801" s="3">
        <f t="shared" si="505"/>
        <v>61375.795369452877</v>
      </c>
      <c r="AO2801" s="3">
        <v>3068.789768472644</v>
      </c>
      <c r="AP2801" s="3">
        <v>29700</v>
      </c>
      <c r="AQ2801" s="3">
        <v>1485</v>
      </c>
      <c r="AR2801" s="3">
        <f t="shared" si="506"/>
        <v>95629.585137925518</v>
      </c>
      <c r="AS2801" s="24">
        <f t="shared" si="502"/>
        <v>91075.795369452884</v>
      </c>
      <c r="AT2801" t="s">
        <v>134</v>
      </c>
      <c r="AU2801" t="s">
        <v>134</v>
      </c>
      <c r="AV2801" t="s">
        <v>135</v>
      </c>
      <c r="AW2801">
        <v>35876</v>
      </c>
      <c r="BE2801">
        <v>1</v>
      </c>
    </row>
    <row r="2802" spans="2:66" x14ac:dyDescent="0.2">
      <c r="C2802" t="s">
        <v>4803</v>
      </c>
      <c r="E2802" t="s">
        <v>3649</v>
      </c>
      <c r="F2802" t="s">
        <v>3650</v>
      </c>
      <c r="G2802" t="s">
        <v>3651</v>
      </c>
      <c r="J2802" t="s">
        <v>4778</v>
      </c>
      <c r="L2802" t="s">
        <v>4667</v>
      </c>
      <c r="M2802" t="s">
        <v>3984</v>
      </c>
      <c r="N2802" t="s">
        <v>4668</v>
      </c>
      <c r="O2802" t="s">
        <v>98</v>
      </c>
      <c r="P2802" t="s">
        <v>4804</v>
      </c>
      <c r="Q2802">
        <v>28</v>
      </c>
      <c r="S2802" s="3">
        <v>53333.333333333336</v>
      </c>
      <c r="W2802" s="3">
        <v>1161.8589743589744</v>
      </c>
      <c r="X2802" s="3">
        <v>671.2962962962963</v>
      </c>
      <c r="Y2802" s="22">
        <v>120.83333333333334</v>
      </c>
      <c r="Z2802" s="32">
        <v>75</v>
      </c>
      <c r="AB2802" s="3">
        <v>0</v>
      </c>
      <c r="AC2802" s="3">
        <v>4460.3751415326506</v>
      </c>
      <c r="AD2802" s="3">
        <f t="shared" si="503"/>
        <v>59822.697078854595</v>
      </c>
      <c r="AE2802" s="3">
        <v>4154.166666666667</v>
      </c>
      <c r="AG2802" s="3">
        <f t="shared" si="504"/>
        <v>63976.863745521259</v>
      </c>
      <c r="AM2802">
        <v>0.05</v>
      </c>
      <c r="AN2802" s="3">
        <f t="shared" si="505"/>
        <v>63976.863745521259</v>
      </c>
      <c r="AO2802" s="3">
        <v>3198.843187276063</v>
      </c>
      <c r="AP2802" s="3">
        <v>29700</v>
      </c>
      <c r="AQ2802" s="3">
        <v>1485</v>
      </c>
      <c r="AR2802" s="3">
        <f t="shared" si="506"/>
        <v>98360.70693279733</v>
      </c>
      <c r="AS2802" s="24">
        <f t="shared" si="502"/>
        <v>93676.863745521259</v>
      </c>
      <c r="AT2802" t="s">
        <v>134</v>
      </c>
      <c r="AU2802" t="s">
        <v>134</v>
      </c>
      <c r="AV2802" t="s">
        <v>135</v>
      </c>
      <c r="AW2802">
        <v>35875</v>
      </c>
      <c r="BE2802">
        <v>1</v>
      </c>
    </row>
    <row r="2803" spans="2:66" x14ac:dyDescent="0.2">
      <c r="C2803" t="s">
        <v>4803</v>
      </c>
      <c r="E2803" t="s">
        <v>3652</v>
      </c>
      <c r="F2803" t="s">
        <v>3653</v>
      </c>
      <c r="G2803" t="s">
        <v>3654</v>
      </c>
      <c r="J2803" t="s">
        <v>4708</v>
      </c>
      <c r="L2803" t="s">
        <v>4703</v>
      </c>
      <c r="M2803" t="s">
        <v>293</v>
      </c>
      <c r="N2803" t="s">
        <v>4911</v>
      </c>
      <c r="O2803" t="s">
        <v>98</v>
      </c>
      <c r="P2803" t="s">
        <v>4804</v>
      </c>
      <c r="Q2803">
        <v>28</v>
      </c>
      <c r="S2803" s="3">
        <v>72833.333333333328</v>
      </c>
      <c r="W2803" s="3">
        <v>1750.8012820512822</v>
      </c>
      <c r="X2803" s="3">
        <v>1011.5740740740741</v>
      </c>
      <c r="Y2803" s="22">
        <v>182.08333333333331</v>
      </c>
      <c r="Z2803" s="32">
        <v>75</v>
      </c>
      <c r="AB2803" s="3">
        <v>0</v>
      </c>
      <c r="AC2803" s="3">
        <v>4460.3751415326506</v>
      </c>
      <c r="AD2803" s="3">
        <f t="shared" si="503"/>
        <v>80313.167164324666</v>
      </c>
      <c r="AE2803" s="3">
        <v>5687.5</v>
      </c>
      <c r="AG2803" s="3">
        <f t="shared" si="504"/>
        <v>86000.667164324666</v>
      </c>
      <c r="AM2803">
        <v>8.5000000000000006E-2</v>
      </c>
      <c r="AN2803" s="3">
        <f t="shared" si="505"/>
        <v>86000.667164324666</v>
      </c>
      <c r="AO2803" s="3">
        <v>7310.0567089675969</v>
      </c>
      <c r="AP2803" s="3">
        <v>0</v>
      </c>
      <c r="AQ2803" s="3">
        <v>0</v>
      </c>
      <c r="AR2803" s="3">
        <f t="shared" si="506"/>
        <v>93310.723873292271</v>
      </c>
      <c r="AS2803" s="24">
        <f t="shared" si="502"/>
        <v>86000.667164324666</v>
      </c>
      <c r="AT2803" t="s">
        <v>632</v>
      </c>
      <c r="AU2803" t="s">
        <v>1837</v>
      </c>
      <c r="AV2803" t="s">
        <v>1838</v>
      </c>
      <c r="AW2803" t="s">
        <v>4949</v>
      </c>
      <c r="BE2803">
        <v>1</v>
      </c>
      <c r="BN2803" t="s">
        <v>5221</v>
      </c>
    </row>
    <row r="2804" spans="2:66" x14ac:dyDescent="0.2">
      <c r="C2804" t="s">
        <v>4803</v>
      </c>
      <c r="E2804" t="s">
        <v>3655</v>
      </c>
      <c r="F2804" t="s">
        <v>3656</v>
      </c>
      <c r="G2804" t="s">
        <v>3657</v>
      </c>
      <c r="J2804" t="s">
        <v>4697</v>
      </c>
      <c r="L2804" t="s">
        <v>4691</v>
      </c>
      <c r="M2804" t="s">
        <v>4444</v>
      </c>
      <c r="N2804" t="s">
        <v>4668</v>
      </c>
      <c r="O2804" t="s">
        <v>98</v>
      </c>
      <c r="P2804" t="s">
        <v>4804</v>
      </c>
      <c r="Q2804">
        <v>28</v>
      </c>
      <c r="S2804" s="3">
        <v>125000.00000000001</v>
      </c>
      <c r="W2804" s="3">
        <v>3004.8076923076919</v>
      </c>
      <c r="X2804" s="3">
        <v>1736.1111111111111</v>
      </c>
      <c r="Y2804" s="22">
        <v>312.5</v>
      </c>
      <c r="Z2804" s="32">
        <v>75</v>
      </c>
      <c r="AB2804" s="3">
        <v>0</v>
      </c>
      <c r="AC2804" s="3">
        <v>4460.3751415326506</v>
      </c>
      <c r="AD2804" s="3">
        <f t="shared" si="503"/>
        <v>134588.79394495147</v>
      </c>
      <c r="AE2804" s="3">
        <v>7046.666666666667</v>
      </c>
      <c r="AG2804" s="3">
        <f t="shared" si="504"/>
        <v>141635.46061161812</v>
      </c>
      <c r="AM2804">
        <v>0.1</v>
      </c>
      <c r="AN2804" s="3">
        <f t="shared" si="505"/>
        <v>141635.46061161812</v>
      </c>
      <c r="AO2804" s="3">
        <v>14163.546061161813</v>
      </c>
      <c r="AP2804" s="3">
        <v>29700</v>
      </c>
      <c r="AQ2804" s="3">
        <v>2970</v>
      </c>
      <c r="AR2804" s="3">
        <f t="shared" si="506"/>
        <v>188469.00667277994</v>
      </c>
      <c r="AS2804" s="24">
        <f t="shared" si="502"/>
        <v>171335.46061161812</v>
      </c>
      <c r="AT2804" t="s">
        <v>4779</v>
      </c>
      <c r="AU2804" t="s">
        <v>188</v>
      </c>
      <c r="AV2804" t="s">
        <v>189</v>
      </c>
      <c r="AW2804">
        <v>6006</v>
      </c>
      <c r="BE2804">
        <v>1</v>
      </c>
    </row>
    <row r="2805" spans="2:66" x14ac:dyDescent="0.2">
      <c r="C2805" t="s">
        <v>4803</v>
      </c>
      <c r="E2805" t="s">
        <v>3658</v>
      </c>
      <c r="F2805" t="s">
        <v>3659</v>
      </c>
      <c r="G2805" t="s">
        <v>3660</v>
      </c>
      <c r="J2805" t="s">
        <v>4678</v>
      </c>
      <c r="L2805" t="s">
        <v>4691</v>
      </c>
      <c r="M2805" t="s">
        <v>4444</v>
      </c>
      <c r="N2805" t="s">
        <v>4668</v>
      </c>
      <c r="O2805" t="s">
        <v>98</v>
      </c>
      <c r="P2805" t="s">
        <v>4804</v>
      </c>
      <c r="Q2805">
        <v>28</v>
      </c>
      <c r="S2805" s="3">
        <v>150000</v>
      </c>
      <c r="W2805" s="3">
        <v>3605.7692307692309</v>
      </c>
      <c r="X2805" s="3">
        <v>2083.3333333333335</v>
      </c>
      <c r="Y2805" s="22">
        <v>375</v>
      </c>
      <c r="Z2805" s="32">
        <v>75</v>
      </c>
      <c r="AB2805" s="3">
        <v>0</v>
      </c>
      <c r="AC2805" s="3">
        <v>4460.3751415326506</v>
      </c>
      <c r="AD2805" s="3">
        <f t="shared" si="503"/>
        <v>160599.47770563522</v>
      </c>
      <c r="AE2805" s="3">
        <v>7046.666666666667</v>
      </c>
      <c r="AG2805" s="3">
        <f t="shared" si="504"/>
        <v>167646.14437230187</v>
      </c>
      <c r="AM2805">
        <v>0.1</v>
      </c>
      <c r="AN2805" s="3">
        <f t="shared" si="505"/>
        <v>167646.14437230187</v>
      </c>
      <c r="AO2805" s="3">
        <v>16764.61443723019</v>
      </c>
      <c r="AP2805" s="3">
        <v>29700</v>
      </c>
      <c r="AQ2805" s="3">
        <v>2970</v>
      </c>
      <c r="AR2805" s="3">
        <f t="shared" si="506"/>
        <v>217080.75880953207</v>
      </c>
      <c r="AS2805" s="24">
        <f t="shared" si="502"/>
        <v>197346.14437230187</v>
      </c>
      <c r="AT2805" t="s">
        <v>632</v>
      </c>
      <c r="AU2805" t="s">
        <v>632</v>
      </c>
      <c r="AV2805" t="s">
        <v>633</v>
      </c>
      <c r="AW2805" t="s">
        <v>4979</v>
      </c>
      <c r="BE2805">
        <v>1</v>
      </c>
    </row>
    <row r="2806" spans="2:66" x14ac:dyDescent="0.2">
      <c r="C2806" t="s">
        <v>4803</v>
      </c>
      <c r="E2806" t="s">
        <v>3661</v>
      </c>
      <c r="F2806" t="s">
        <v>3662</v>
      </c>
      <c r="G2806" t="s">
        <v>3663</v>
      </c>
      <c r="J2806" t="s">
        <v>4778</v>
      </c>
      <c r="L2806" t="s">
        <v>4667</v>
      </c>
      <c r="M2806" t="s">
        <v>3984</v>
      </c>
      <c r="N2806" t="s">
        <v>4668</v>
      </c>
      <c r="O2806" t="s">
        <v>98</v>
      </c>
      <c r="P2806" t="s">
        <v>4804</v>
      </c>
      <c r="Q2806">
        <v>28</v>
      </c>
      <c r="S2806" s="3">
        <v>48525</v>
      </c>
      <c r="W2806" s="3">
        <v>1166.4663461538462</v>
      </c>
      <c r="X2806" s="3">
        <v>673.95833333333337</v>
      </c>
      <c r="Y2806" s="22">
        <v>121.3125</v>
      </c>
      <c r="Z2806" s="32">
        <v>75</v>
      </c>
      <c r="AB2806" s="3">
        <v>0</v>
      </c>
      <c r="AC2806" s="3">
        <v>4460.3751415326506</v>
      </c>
      <c r="AD2806" s="3">
        <f t="shared" si="503"/>
        <v>55022.112321019828</v>
      </c>
      <c r="AE2806" s="3">
        <v>4154.166666666667</v>
      </c>
      <c r="AG2806" s="3">
        <f t="shared" si="504"/>
        <v>59176.278987686492</v>
      </c>
      <c r="AJ2806" s="3">
        <v>4671.4236268028844</v>
      </c>
      <c r="AK2806" t="s">
        <v>166</v>
      </c>
      <c r="AL2806" t="s">
        <v>165</v>
      </c>
      <c r="AM2806">
        <v>0.05</v>
      </c>
      <c r="AN2806" s="3">
        <f t="shared" si="505"/>
        <v>63847.702614489375</v>
      </c>
      <c r="AO2806" s="3">
        <v>3192.385130724469</v>
      </c>
      <c r="AP2806" s="3">
        <v>29700</v>
      </c>
      <c r="AQ2806" s="3">
        <v>1485</v>
      </c>
      <c r="AR2806" s="3">
        <f t="shared" si="506"/>
        <v>98225.087745213837</v>
      </c>
      <c r="AS2806" s="24">
        <f t="shared" si="502"/>
        <v>93547.702614489375</v>
      </c>
      <c r="AT2806" t="s">
        <v>225</v>
      </c>
      <c r="AU2806" t="s">
        <v>225</v>
      </c>
      <c r="AV2806" t="s">
        <v>156</v>
      </c>
      <c r="AW2806" t="s">
        <v>4865</v>
      </c>
      <c r="BE2806">
        <v>1</v>
      </c>
    </row>
    <row r="2807" spans="2:66" x14ac:dyDescent="0.2">
      <c r="C2807" t="s">
        <v>4803</v>
      </c>
      <c r="E2807" t="s">
        <v>3664</v>
      </c>
      <c r="F2807" t="s">
        <v>3665</v>
      </c>
      <c r="G2807" t="s">
        <v>3666</v>
      </c>
      <c r="J2807" t="s">
        <v>4778</v>
      </c>
      <c r="L2807" t="s">
        <v>4667</v>
      </c>
      <c r="M2807" t="s">
        <v>3984</v>
      </c>
      <c r="N2807" t="s">
        <v>4668</v>
      </c>
      <c r="O2807" t="s">
        <v>98</v>
      </c>
      <c r="P2807" t="s">
        <v>4804</v>
      </c>
      <c r="Q2807">
        <v>28</v>
      </c>
      <c r="S2807" s="3">
        <v>48525</v>
      </c>
      <c r="W2807" s="3">
        <v>1166.4663461538462</v>
      </c>
      <c r="X2807" s="3">
        <v>673.95833333333337</v>
      </c>
      <c r="Y2807" s="22">
        <v>121.3125</v>
      </c>
      <c r="Z2807" s="32">
        <v>75</v>
      </c>
      <c r="AB2807" s="3">
        <v>0</v>
      </c>
      <c r="AC2807" s="3">
        <v>4460.3751415326506</v>
      </c>
      <c r="AD2807" s="3">
        <f t="shared" si="503"/>
        <v>55022.112321019828</v>
      </c>
      <c r="AE2807" s="3">
        <v>4154.166666666667</v>
      </c>
      <c r="AG2807" s="3">
        <f t="shared" si="504"/>
        <v>59176.278987686492</v>
      </c>
      <c r="AJ2807" s="3">
        <v>4671.4236268028844</v>
      </c>
      <c r="AK2807" t="s">
        <v>166</v>
      </c>
      <c r="AL2807" t="s">
        <v>165</v>
      </c>
      <c r="AM2807">
        <v>0.05</v>
      </c>
      <c r="AN2807" s="3">
        <f t="shared" si="505"/>
        <v>63847.702614489375</v>
      </c>
      <c r="AO2807" s="3">
        <v>3192.385130724469</v>
      </c>
      <c r="AP2807" s="3">
        <v>29700</v>
      </c>
      <c r="AQ2807" s="3">
        <v>1485</v>
      </c>
      <c r="AR2807" s="3">
        <f t="shared" si="506"/>
        <v>98225.087745213837</v>
      </c>
      <c r="AS2807" s="24">
        <f t="shared" si="502"/>
        <v>93547.702614489375</v>
      </c>
      <c r="AT2807" t="s">
        <v>225</v>
      </c>
      <c r="AU2807" t="s">
        <v>225</v>
      </c>
      <c r="AV2807" t="s">
        <v>156</v>
      </c>
      <c r="AW2807" t="s">
        <v>4865</v>
      </c>
      <c r="BE2807">
        <v>1</v>
      </c>
    </row>
    <row r="2808" spans="2:66" x14ac:dyDescent="0.2">
      <c r="B2808">
        <f>+COUNTIF(F2808:F5966,F2808)</f>
        <v>1</v>
      </c>
      <c r="C2808" t="s">
        <v>4803</v>
      </c>
      <c r="E2808" t="s">
        <v>3667</v>
      </c>
      <c r="F2808" t="s">
        <v>3668</v>
      </c>
      <c r="G2808" t="s">
        <v>3669</v>
      </c>
      <c r="J2808" t="s">
        <v>4708</v>
      </c>
      <c r="L2808" t="s">
        <v>4667</v>
      </c>
      <c r="M2808" t="s">
        <v>3984</v>
      </c>
      <c r="N2808" t="s">
        <v>4668</v>
      </c>
      <c r="O2808" t="s">
        <v>98</v>
      </c>
      <c r="P2808" t="s">
        <v>4804</v>
      </c>
      <c r="Q2808">
        <v>28</v>
      </c>
      <c r="S2808" s="3">
        <v>59166.666666666664</v>
      </c>
      <c r="W2808" s="3">
        <v>1302.0833333333333</v>
      </c>
      <c r="X2808" s="3">
        <v>752.31481481481489</v>
      </c>
      <c r="Y2808" s="22">
        <v>135.41666666666666</v>
      </c>
      <c r="Z2808" s="32">
        <v>75</v>
      </c>
      <c r="AB2808" s="3">
        <v>0</v>
      </c>
      <c r="AC2808" s="3">
        <v>4460.3751415326506</v>
      </c>
      <c r="AD2808" s="3">
        <f t="shared" si="503"/>
        <v>65891.85662301413</v>
      </c>
      <c r="AE2808" s="3">
        <v>4154.166666666667</v>
      </c>
      <c r="AG2808" s="3">
        <f t="shared" si="504"/>
        <v>70046.023289680801</v>
      </c>
      <c r="AM2808">
        <v>0.05</v>
      </c>
      <c r="AN2808" s="3">
        <f t="shared" si="505"/>
        <v>70046.023289680801</v>
      </c>
      <c r="AO2808" s="3">
        <v>3502.3011644840403</v>
      </c>
      <c r="AP2808" s="3">
        <v>29700</v>
      </c>
      <c r="AQ2808" s="3">
        <v>1485</v>
      </c>
      <c r="AR2808" s="3">
        <f t="shared" si="506"/>
        <v>104733.32445416485</v>
      </c>
      <c r="AS2808" s="24">
        <f t="shared" si="502"/>
        <v>99746.023289680801</v>
      </c>
      <c r="AT2808" t="s">
        <v>141</v>
      </c>
      <c r="AU2808" t="s">
        <v>141</v>
      </c>
      <c r="AV2808" t="s">
        <v>142</v>
      </c>
      <c r="AW2808">
        <v>2933</v>
      </c>
      <c r="BE2808">
        <v>1</v>
      </c>
    </row>
    <row r="2809" spans="2:66" x14ac:dyDescent="0.2">
      <c r="C2809" t="s">
        <v>4803</v>
      </c>
      <c r="E2809" t="s">
        <v>3670</v>
      </c>
      <c r="F2809" t="s">
        <v>3671</v>
      </c>
      <c r="G2809" t="s">
        <v>3672</v>
      </c>
      <c r="J2809" t="s">
        <v>4778</v>
      </c>
      <c r="L2809" t="s">
        <v>4667</v>
      </c>
      <c r="M2809" t="s">
        <v>3984</v>
      </c>
      <c r="N2809" t="s">
        <v>4668</v>
      </c>
      <c r="O2809" t="s">
        <v>98</v>
      </c>
      <c r="P2809" t="s">
        <v>4804</v>
      </c>
      <c r="Q2809">
        <v>28</v>
      </c>
      <c r="S2809" s="3">
        <v>48333.333333333336</v>
      </c>
      <c r="W2809" s="3">
        <v>1161.8589743589744</v>
      </c>
      <c r="X2809" s="3">
        <v>671.2962962962963</v>
      </c>
      <c r="Y2809" s="22">
        <v>120.83333333333334</v>
      </c>
      <c r="Z2809" s="32">
        <v>75</v>
      </c>
      <c r="AB2809" s="3">
        <v>0</v>
      </c>
      <c r="AC2809" s="3">
        <v>4460.3751415326506</v>
      </c>
      <c r="AD2809" s="3">
        <f t="shared" si="503"/>
        <v>54822.697078854595</v>
      </c>
      <c r="AE2809" s="3">
        <v>4154.166666666667</v>
      </c>
      <c r="AG2809" s="3">
        <f t="shared" si="504"/>
        <v>58976.863745521259</v>
      </c>
      <c r="AJ2809" s="3">
        <v>4671.4236268028844</v>
      </c>
      <c r="AK2809" t="s">
        <v>166</v>
      </c>
      <c r="AL2809" t="s">
        <v>165</v>
      </c>
      <c r="AM2809">
        <v>0.05</v>
      </c>
      <c r="AN2809" s="3">
        <f t="shared" si="505"/>
        <v>63648.287372324143</v>
      </c>
      <c r="AO2809" s="3">
        <v>3182.4143686162074</v>
      </c>
      <c r="AP2809" s="3">
        <v>29700</v>
      </c>
      <c r="AQ2809" s="3">
        <v>1485</v>
      </c>
      <c r="AR2809" s="3">
        <f t="shared" si="506"/>
        <v>98015.701740940349</v>
      </c>
      <c r="AS2809" s="24">
        <f t="shared" si="502"/>
        <v>93348.28737232415</v>
      </c>
      <c r="AT2809" t="s">
        <v>225</v>
      </c>
      <c r="AU2809" t="s">
        <v>225</v>
      </c>
      <c r="AV2809" t="s">
        <v>156</v>
      </c>
      <c r="AW2809" t="s">
        <v>4919</v>
      </c>
      <c r="BE2809">
        <v>1</v>
      </c>
    </row>
    <row r="2810" spans="2:66" x14ac:dyDescent="0.2">
      <c r="C2810" t="s">
        <v>4803</v>
      </c>
      <c r="E2810" t="s">
        <v>3673</v>
      </c>
      <c r="F2810" t="s">
        <v>3674</v>
      </c>
      <c r="G2810" t="s">
        <v>3675</v>
      </c>
      <c r="J2810" t="s">
        <v>4952</v>
      </c>
      <c r="L2810" t="s">
        <v>4667</v>
      </c>
      <c r="M2810" t="s">
        <v>3984</v>
      </c>
      <c r="N2810" t="s">
        <v>4668</v>
      </c>
      <c r="O2810" t="s">
        <v>98</v>
      </c>
      <c r="P2810" t="s">
        <v>4804</v>
      </c>
      <c r="Q2810">
        <v>28</v>
      </c>
      <c r="S2810" s="3">
        <v>37500</v>
      </c>
      <c r="W2810" s="3">
        <v>1010.0961538461538</v>
      </c>
      <c r="X2810" s="3">
        <v>583.6111111111112</v>
      </c>
      <c r="Y2810" s="22">
        <v>105.05</v>
      </c>
      <c r="Z2810" s="32">
        <v>75</v>
      </c>
      <c r="AB2810" s="3">
        <v>0</v>
      </c>
      <c r="AC2810" s="3">
        <v>4460.3751415326506</v>
      </c>
      <c r="AD2810" s="3">
        <f t="shared" si="503"/>
        <v>43734.132406489916</v>
      </c>
      <c r="AE2810" s="3">
        <v>4154.166666666667</v>
      </c>
      <c r="AG2810" s="3">
        <f t="shared" si="504"/>
        <v>47888.299073156581</v>
      </c>
      <c r="AM2810">
        <v>0.05</v>
      </c>
      <c r="AN2810" s="3">
        <f t="shared" si="505"/>
        <v>47888.299073156581</v>
      </c>
      <c r="AO2810" s="3">
        <v>2394.4149536578293</v>
      </c>
      <c r="AP2810" s="3">
        <v>29700</v>
      </c>
      <c r="AQ2810" s="3">
        <v>1485</v>
      </c>
      <c r="AR2810" s="3">
        <f t="shared" si="506"/>
        <v>81467.714026814414</v>
      </c>
      <c r="AS2810" s="24">
        <f t="shared" si="502"/>
        <v>77588.299073156581</v>
      </c>
      <c r="AT2810" t="s">
        <v>4779</v>
      </c>
      <c r="AU2810" t="s">
        <v>188</v>
      </c>
      <c r="AV2810" t="s">
        <v>189</v>
      </c>
      <c r="AW2810">
        <v>7071</v>
      </c>
      <c r="BE2810">
        <v>1</v>
      </c>
    </row>
    <row r="2811" spans="2:66" x14ac:dyDescent="0.2">
      <c r="C2811" t="s">
        <v>4803</v>
      </c>
      <c r="E2811" t="s">
        <v>3676</v>
      </c>
      <c r="F2811" t="s">
        <v>3677</v>
      </c>
      <c r="G2811" t="s">
        <v>3678</v>
      </c>
      <c r="J2811" t="s">
        <v>4778</v>
      </c>
      <c r="L2811" t="s">
        <v>4667</v>
      </c>
      <c r="M2811" t="s">
        <v>3984</v>
      </c>
      <c r="N2811" t="s">
        <v>4668</v>
      </c>
      <c r="O2811" t="s">
        <v>98</v>
      </c>
      <c r="P2811" t="s">
        <v>4804</v>
      </c>
      <c r="Q2811">
        <v>28</v>
      </c>
      <c r="S2811" s="3">
        <v>41666.666666666664</v>
      </c>
      <c r="W2811" s="3">
        <v>1010.0961538461538</v>
      </c>
      <c r="X2811" s="3">
        <v>583.6111111111112</v>
      </c>
      <c r="Y2811" s="22">
        <v>105.05</v>
      </c>
      <c r="Z2811" s="32">
        <v>75</v>
      </c>
      <c r="AB2811" s="3">
        <v>0</v>
      </c>
      <c r="AC2811" s="3">
        <v>4460.3751415326506</v>
      </c>
      <c r="AD2811" s="3">
        <f t="shared" si="503"/>
        <v>47900.799073156581</v>
      </c>
      <c r="AE2811" s="3">
        <v>4154.166666666667</v>
      </c>
      <c r="AG2811" s="3">
        <f t="shared" si="504"/>
        <v>52054.965739823245</v>
      </c>
      <c r="AJ2811" s="3">
        <v>4671.4236268028844</v>
      </c>
      <c r="AK2811" t="s">
        <v>166</v>
      </c>
      <c r="AL2811" t="s">
        <v>165</v>
      </c>
      <c r="AM2811">
        <v>0.05</v>
      </c>
      <c r="AN2811" s="3">
        <f t="shared" si="505"/>
        <v>56726.389366626128</v>
      </c>
      <c r="AO2811" s="3">
        <v>2836.3194683313068</v>
      </c>
      <c r="AP2811" s="3">
        <v>29700</v>
      </c>
      <c r="AQ2811" s="3">
        <v>1485</v>
      </c>
      <c r="AR2811" s="3">
        <f t="shared" si="506"/>
        <v>90747.708834957433</v>
      </c>
      <c r="AS2811" s="24">
        <f t="shared" si="502"/>
        <v>86426.389366626128</v>
      </c>
      <c r="AT2811" t="s">
        <v>225</v>
      </c>
      <c r="AU2811" t="s">
        <v>225</v>
      </c>
      <c r="AV2811" t="s">
        <v>156</v>
      </c>
      <c r="AW2811" t="s">
        <v>4895</v>
      </c>
      <c r="BE2811">
        <v>1</v>
      </c>
    </row>
    <row r="2812" spans="2:66" x14ac:dyDescent="0.2">
      <c r="C2812" t="s">
        <v>4803</v>
      </c>
      <c r="E2812" t="s">
        <v>3679</v>
      </c>
      <c r="F2812" t="s">
        <v>3680</v>
      </c>
      <c r="G2812" t="s">
        <v>3681</v>
      </c>
      <c r="J2812" t="s">
        <v>4952</v>
      </c>
      <c r="L2812" t="s">
        <v>4667</v>
      </c>
      <c r="M2812" t="s">
        <v>3984</v>
      </c>
      <c r="N2812" t="s">
        <v>4668</v>
      </c>
      <c r="O2812" t="s">
        <v>98</v>
      </c>
      <c r="P2812" t="s">
        <v>4804</v>
      </c>
      <c r="Q2812">
        <v>28</v>
      </c>
      <c r="S2812" s="3">
        <v>33333.333333333336</v>
      </c>
      <c r="W2812" s="3">
        <v>1010.0961538461538</v>
      </c>
      <c r="X2812" s="3">
        <v>583.6111111111112</v>
      </c>
      <c r="Y2812" s="22">
        <v>105.05</v>
      </c>
      <c r="Z2812" s="32">
        <v>75</v>
      </c>
      <c r="AB2812" s="3">
        <v>0</v>
      </c>
      <c r="AC2812" s="3">
        <v>4460.3751415326506</v>
      </c>
      <c r="AD2812" s="3">
        <f t="shared" si="503"/>
        <v>39567.465739823252</v>
      </c>
      <c r="AE2812" s="3">
        <v>4154.166666666667</v>
      </c>
      <c r="AG2812" s="3">
        <f t="shared" si="504"/>
        <v>43721.632406489916</v>
      </c>
      <c r="AJ2812" s="3">
        <v>4671.4236268028844</v>
      </c>
      <c r="AK2812" t="s">
        <v>166</v>
      </c>
      <c r="AL2812" t="s">
        <v>165</v>
      </c>
      <c r="AM2812">
        <v>0.05</v>
      </c>
      <c r="AN2812" s="3">
        <f t="shared" si="505"/>
        <v>48393.0560332928</v>
      </c>
      <c r="AO2812" s="3">
        <v>2419.6528016646403</v>
      </c>
      <c r="AP2812" s="3">
        <v>29700</v>
      </c>
      <c r="AQ2812" s="3">
        <v>1485</v>
      </c>
      <c r="AR2812" s="3">
        <f t="shared" si="506"/>
        <v>81997.708834957448</v>
      </c>
      <c r="AS2812" s="24">
        <f t="shared" si="502"/>
        <v>78093.0560332928</v>
      </c>
      <c r="AT2812" t="s">
        <v>225</v>
      </c>
      <c r="AU2812" t="s">
        <v>225</v>
      </c>
      <c r="AV2812" t="s">
        <v>156</v>
      </c>
      <c r="AW2812" t="s">
        <v>4883</v>
      </c>
      <c r="BE2812">
        <v>1</v>
      </c>
    </row>
    <row r="2813" spans="2:66" x14ac:dyDescent="0.2">
      <c r="C2813" t="s">
        <v>4803</v>
      </c>
      <c r="E2813" t="s">
        <v>3682</v>
      </c>
      <c r="F2813" t="s">
        <v>3683</v>
      </c>
      <c r="G2813" t="s">
        <v>3684</v>
      </c>
      <c r="J2813" t="s">
        <v>4708</v>
      </c>
      <c r="L2813" t="s">
        <v>4703</v>
      </c>
      <c r="M2813" t="s">
        <v>293</v>
      </c>
      <c r="N2813" t="s">
        <v>4668</v>
      </c>
      <c r="O2813" t="s">
        <v>98</v>
      </c>
      <c r="P2813" t="s">
        <v>4804</v>
      </c>
      <c r="Q2813">
        <v>28</v>
      </c>
      <c r="S2813" s="3">
        <v>66666.666666666672</v>
      </c>
      <c r="W2813" s="3">
        <v>1482.3717948717949</v>
      </c>
      <c r="X2813" s="3">
        <v>856.48148148148152</v>
      </c>
      <c r="Y2813" s="22">
        <v>154.16666666666666</v>
      </c>
      <c r="Z2813" s="32">
        <v>75</v>
      </c>
      <c r="AB2813" s="3">
        <v>0</v>
      </c>
      <c r="AC2813" s="3">
        <v>4460.3751415326506</v>
      </c>
      <c r="AD2813" s="3">
        <f t="shared" si="503"/>
        <v>73695.061751219269</v>
      </c>
      <c r="AE2813" s="3">
        <v>5687.5</v>
      </c>
      <c r="AG2813" s="3">
        <f t="shared" si="504"/>
        <v>79382.561751219269</v>
      </c>
      <c r="AM2813">
        <v>8.5000000000000006E-2</v>
      </c>
      <c r="AN2813" s="3">
        <f t="shared" si="505"/>
        <v>79382.561751219269</v>
      </c>
      <c r="AO2813" s="3">
        <v>6747.5177488536383</v>
      </c>
      <c r="AP2813" s="3">
        <v>29700</v>
      </c>
      <c r="AQ2813" s="3">
        <v>2524.5</v>
      </c>
      <c r="AR2813" s="3">
        <f t="shared" si="506"/>
        <v>118354.57950007291</v>
      </c>
      <c r="AS2813" s="24">
        <f t="shared" si="502"/>
        <v>109082.56175121927</v>
      </c>
      <c r="AT2813" t="s">
        <v>134</v>
      </c>
      <c r="AU2813" t="s">
        <v>134</v>
      </c>
      <c r="AV2813" t="s">
        <v>135</v>
      </c>
      <c r="AW2813">
        <v>90271</v>
      </c>
      <c r="BE2813">
        <v>1</v>
      </c>
    </row>
    <row r="2814" spans="2:66" x14ac:dyDescent="0.2">
      <c r="C2814" t="s">
        <v>4803</v>
      </c>
      <c r="E2814" t="s">
        <v>3685</v>
      </c>
      <c r="F2814" t="s">
        <v>3686</v>
      </c>
      <c r="G2814" t="s">
        <v>4980</v>
      </c>
      <c r="J2814" t="s">
        <v>4952</v>
      </c>
      <c r="L2814" t="s">
        <v>4667</v>
      </c>
      <c r="M2814" t="s">
        <v>3984</v>
      </c>
      <c r="N2814" t="s">
        <v>4668</v>
      </c>
      <c r="O2814" t="s">
        <v>98</v>
      </c>
      <c r="P2814" t="s">
        <v>4804</v>
      </c>
      <c r="Q2814">
        <v>28</v>
      </c>
      <c r="S2814" s="3">
        <v>37760</v>
      </c>
      <c r="W2814" s="3">
        <v>1010.0961538461538</v>
      </c>
      <c r="X2814" s="3">
        <v>583.6111111111112</v>
      </c>
      <c r="Y2814" s="22">
        <v>105.05</v>
      </c>
      <c r="Z2814" s="32">
        <v>75</v>
      </c>
      <c r="AB2814" s="3">
        <v>0</v>
      </c>
      <c r="AC2814" s="3">
        <v>4460.3751415326506</v>
      </c>
      <c r="AD2814" s="3">
        <f t="shared" si="503"/>
        <v>43994.132406489916</v>
      </c>
      <c r="AE2814" s="3">
        <v>4154.166666666667</v>
      </c>
      <c r="AG2814" s="3">
        <f t="shared" si="504"/>
        <v>48148.299073156581</v>
      </c>
      <c r="AM2814">
        <v>0.05</v>
      </c>
      <c r="AN2814" s="3">
        <f t="shared" si="505"/>
        <v>48148.299073156581</v>
      </c>
      <c r="AO2814" s="3">
        <v>2407.4149536578293</v>
      </c>
      <c r="AP2814" s="3">
        <v>29700</v>
      </c>
      <c r="AQ2814" s="3">
        <v>1485</v>
      </c>
      <c r="AR2814" s="3">
        <f t="shared" si="506"/>
        <v>81740.714026814414</v>
      </c>
      <c r="AS2814" s="24">
        <f t="shared" si="502"/>
        <v>77848.299073156581</v>
      </c>
      <c r="AT2814" t="s">
        <v>134</v>
      </c>
      <c r="AU2814" t="s">
        <v>134</v>
      </c>
      <c r="AV2814" t="s">
        <v>135</v>
      </c>
      <c r="AW2814">
        <v>35875</v>
      </c>
      <c r="BE2814">
        <v>1</v>
      </c>
    </row>
    <row r="2815" spans="2:66" x14ac:dyDescent="0.2">
      <c r="C2815" t="s">
        <v>4803</v>
      </c>
      <c r="E2815" t="s">
        <v>3691</v>
      </c>
      <c r="F2815" t="s">
        <v>3692</v>
      </c>
      <c r="G2815" t="s">
        <v>3693</v>
      </c>
      <c r="J2815" t="s">
        <v>151</v>
      </c>
      <c r="L2815" t="s">
        <v>4703</v>
      </c>
      <c r="M2815" t="s">
        <v>293</v>
      </c>
      <c r="N2815" t="s">
        <v>4668</v>
      </c>
      <c r="O2815" t="s">
        <v>98</v>
      </c>
      <c r="P2815" t="s">
        <v>4804</v>
      </c>
      <c r="Q2815">
        <v>28</v>
      </c>
      <c r="S2815" s="3">
        <v>213333.33333333334</v>
      </c>
      <c r="W2815" s="3">
        <v>5008.0128205128203</v>
      </c>
      <c r="X2815" s="3">
        <v>2893.5185185185187</v>
      </c>
      <c r="Y2815" s="22">
        <v>520.83333333333337</v>
      </c>
      <c r="Z2815" s="32">
        <v>75</v>
      </c>
      <c r="AB2815" s="3">
        <v>0</v>
      </c>
      <c r="AC2815" s="3">
        <v>4460.3751415326506</v>
      </c>
      <c r="AD2815" s="3">
        <f t="shared" si="503"/>
        <v>226291.07314723067</v>
      </c>
      <c r="AE2815" s="3">
        <v>5687.5</v>
      </c>
      <c r="AG2815" s="3">
        <f t="shared" si="504"/>
        <v>231978.57314723067</v>
      </c>
      <c r="AM2815">
        <v>8.5000000000000006E-2</v>
      </c>
      <c r="AN2815" s="3">
        <f t="shared" si="505"/>
        <v>231978.57314723067</v>
      </c>
      <c r="AO2815" s="3">
        <v>19718.178717514609</v>
      </c>
      <c r="AP2815" s="3">
        <v>29700</v>
      </c>
      <c r="AQ2815" s="3">
        <v>2524.5</v>
      </c>
      <c r="AR2815" s="3">
        <f t="shared" si="506"/>
        <v>283921.25186474528</v>
      </c>
      <c r="AS2815" s="24">
        <f t="shared" si="502"/>
        <v>261678.57314723067</v>
      </c>
      <c r="AT2815" t="s">
        <v>134</v>
      </c>
      <c r="AU2815" t="s">
        <v>134</v>
      </c>
      <c r="AV2815" t="s">
        <v>135</v>
      </c>
      <c r="AW2815">
        <v>90272</v>
      </c>
      <c r="BE2815">
        <v>1</v>
      </c>
    </row>
    <row r="2816" spans="2:66" x14ac:dyDescent="0.2">
      <c r="C2816" t="s">
        <v>4803</v>
      </c>
      <c r="E2816" t="s">
        <v>3694</v>
      </c>
      <c r="F2816" t="s">
        <v>3695</v>
      </c>
      <c r="G2816" t="s">
        <v>3696</v>
      </c>
      <c r="J2816" t="s">
        <v>4708</v>
      </c>
      <c r="L2816" t="s">
        <v>4791</v>
      </c>
      <c r="M2816" t="s">
        <v>4579</v>
      </c>
      <c r="N2816" t="s">
        <v>4807</v>
      </c>
      <c r="O2816" t="s">
        <v>98</v>
      </c>
      <c r="P2816" t="s">
        <v>4804</v>
      </c>
      <c r="Q2816">
        <v>28</v>
      </c>
      <c r="S2816" s="3">
        <v>74672.5</v>
      </c>
      <c r="W2816" s="3">
        <v>1795.0120192307693</v>
      </c>
      <c r="X2816" s="3">
        <v>1037.1180555555557</v>
      </c>
      <c r="Y2816" s="22">
        <v>186.68125000000001</v>
      </c>
      <c r="Z2816" s="32">
        <v>75</v>
      </c>
      <c r="AB2816" s="3">
        <v>0</v>
      </c>
      <c r="AC2816" s="3">
        <v>4460.3751415326506</v>
      </c>
      <c r="AD2816" s="3">
        <f t="shared" si="503"/>
        <v>82226.686466318977</v>
      </c>
      <c r="AE2816" s="3">
        <v>23570.833333333332</v>
      </c>
      <c r="AG2816" s="3">
        <f t="shared" si="504"/>
        <v>105797.51979965231</v>
      </c>
      <c r="AM2816">
        <v>8.5000000000000006E-2</v>
      </c>
      <c r="AN2816" s="3">
        <f t="shared" si="505"/>
        <v>105797.51979965231</v>
      </c>
      <c r="AO2816" s="3">
        <v>8992.7891829704458</v>
      </c>
      <c r="AP2816" s="3">
        <v>29700</v>
      </c>
      <c r="AQ2816" s="3">
        <v>2524.5</v>
      </c>
      <c r="AR2816" s="3">
        <f t="shared" si="506"/>
        <v>147014.80898262275</v>
      </c>
      <c r="AS2816" s="24">
        <f t="shared" si="502"/>
        <v>135497.51979965231</v>
      </c>
      <c r="AT2816" t="s">
        <v>1837</v>
      </c>
      <c r="AU2816" t="s">
        <v>1837</v>
      </c>
      <c r="AV2816" t="s">
        <v>1838</v>
      </c>
      <c r="AW2816" t="s">
        <v>1837</v>
      </c>
      <c r="BE2816">
        <v>1</v>
      </c>
      <c r="BN2816" t="s">
        <v>5222</v>
      </c>
    </row>
    <row r="2817" spans="3:66" x14ac:dyDescent="0.2">
      <c r="C2817" t="s">
        <v>4803</v>
      </c>
      <c r="E2817" t="s">
        <v>3697</v>
      </c>
      <c r="F2817" t="s">
        <v>3698</v>
      </c>
      <c r="G2817" t="s">
        <v>3699</v>
      </c>
      <c r="J2817" t="s">
        <v>4702</v>
      </c>
      <c r="L2817" t="s">
        <v>4691</v>
      </c>
      <c r="M2817" t="s">
        <v>4444</v>
      </c>
      <c r="N2817" t="s">
        <v>4668</v>
      </c>
      <c r="O2817" t="s">
        <v>98</v>
      </c>
      <c r="P2817" t="s">
        <v>4804</v>
      </c>
      <c r="Q2817">
        <v>28</v>
      </c>
      <c r="S2817" s="3">
        <v>75000</v>
      </c>
      <c r="W2817" s="3">
        <v>1802.8846153846155</v>
      </c>
      <c r="X2817" s="3">
        <v>1041.6666666666667</v>
      </c>
      <c r="Y2817" s="22">
        <v>187.5</v>
      </c>
      <c r="Z2817" s="32">
        <v>75</v>
      </c>
      <c r="AB2817" s="3">
        <v>0</v>
      </c>
      <c r="AC2817" s="3">
        <v>4460.3751415326506</v>
      </c>
      <c r="AD2817" s="3">
        <f t="shared" si="503"/>
        <v>82567.426423583936</v>
      </c>
      <c r="AE2817" s="3">
        <v>7046.666666666667</v>
      </c>
      <c r="AG2817" s="3">
        <f t="shared" si="504"/>
        <v>89614.093090250608</v>
      </c>
      <c r="AM2817">
        <v>0.1</v>
      </c>
      <c r="AN2817" s="3">
        <f t="shared" si="505"/>
        <v>89614.093090250608</v>
      </c>
      <c r="AO2817" s="3">
        <v>8961.4093090250608</v>
      </c>
      <c r="AP2817" s="3">
        <v>29700</v>
      </c>
      <c r="AQ2817" s="3">
        <v>2970</v>
      </c>
      <c r="AR2817" s="3">
        <f t="shared" si="506"/>
        <v>131245.50239927566</v>
      </c>
      <c r="AS2817" s="24">
        <f t="shared" si="502"/>
        <v>119314.09309025061</v>
      </c>
      <c r="AT2817" t="s">
        <v>632</v>
      </c>
      <c r="AU2817" t="s">
        <v>632</v>
      </c>
      <c r="AV2817" t="s">
        <v>633</v>
      </c>
      <c r="AW2817" t="s">
        <v>4979</v>
      </c>
      <c r="BE2817">
        <v>1</v>
      </c>
    </row>
    <row r="2818" spans="3:66" x14ac:dyDescent="0.2">
      <c r="C2818" t="s">
        <v>4803</v>
      </c>
      <c r="E2818" t="s">
        <v>3700</v>
      </c>
      <c r="F2818" t="s">
        <v>3701</v>
      </c>
      <c r="G2818" t="s">
        <v>3702</v>
      </c>
      <c r="J2818" t="s">
        <v>151</v>
      </c>
      <c r="L2818" t="s">
        <v>4691</v>
      </c>
      <c r="M2818" t="s">
        <v>4444</v>
      </c>
      <c r="N2818" t="s">
        <v>4668</v>
      </c>
      <c r="O2818" t="s">
        <v>98</v>
      </c>
      <c r="P2818" t="s">
        <v>4804</v>
      </c>
      <c r="Q2818">
        <v>28</v>
      </c>
      <c r="S2818" s="3">
        <v>208333.33333333334</v>
      </c>
      <c r="W2818" s="3">
        <v>5008.0128205128203</v>
      </c>
      <c r="X2818" s="3">
        <v>2893.5185185185187</v>
      </c>
      <c r="Y2818" s="22">
        <v>520.83333333333337</v>
      </c>
      <c r="Z2818" s="32">
        <v>75</v>
      </c>
      <c r="AB2818" s="3">
        <v>0</v>
      </c>
      <c r="AC2818" s="3">
        <v>4460.3751415326506</v>
      </c>
      <c r="AD2818" s="3">
        <f t="shared" si="503"/>
        <v>221291.07314723067</v>
      </c>
      <c r="AE2818" s="3">
        <v>7046.666666666667</v>
      </c>
      <c r="AG2818" s="3">
        <f t="shared" si="504"/>
        <v>228337.73981389732</v>
      </c>
      <c r="AM2818">
        <v>0.1</v>
      </c>
      <c r="AN2818" s="3">
        <f t="shared" si="505"/>
        <v>228337.73981389732</v>
      </c>
      <c r="AO2818" s="3">
        <v>22833.773981389735</v>
      </c>
      <c r="AP2818" s="3">
        <v>29700</v>
      </c>
      <c r="AQ2818" s="3">
        <v>2970</v>
      </c>
      <c r="AR2818" s="3">
        <f t="shared" si="506"/>
        <v>283841.51379528706</v>
      </c>
      <c r="AS2818" s="24">
        <f t="shared" si="502"/>
        <v>258037.73981389732</v>
      </c>
      <c r="AT2818" t="s">
        <v>134</v>
      </c>
      <c r="AU2818" t="s">
        <v>134</v>
      </c>
      <c r="AV2818" t="s">
        <v>135</v>
      </c>
      <c r="AW2818">
        <v>37208</v>
      </c>
      <c r="BE2818">
        <v>1</v>
      </c>
    </row>
    <row r="2819" spans="3:66" x14ac:dyDescent="0.2">
      <c r="C2819" t="s">
        <v>4803</v>
      </c>
      <c r="E2819" t="s">
        <v>3703</v>
      </c>
      <c r="F2819" t="s">
        <v>3704</v>
      </c>
      <c r="G2819" t="s">
        <v>3705</v>
      </c>
      <c r="J2819" t="s">
        <v>4778</v>
      </c>
      <c r="L2819" t="s">
        <v>4703</v>
      </c>
      <c r="M2819" t="s">
        <v>4849</v>
      </c>
      <c r="N2819" t="s">
        <v>4911</v>
      </c>
      <c r="O2819" t="s">
        <v>98</v>
      </c>
      <c r="P2819" t="s">
        <v>4804</v>
      </c>
      <c r="Q2819">
        <v>28</v>
      </c>
      <c r="S2819" s="3">
        <v>45833.333333333336</v>
      </c>
      <c r="W2819" s="3">
        <v>1101.7628205128206</v>
      </c>
      <c r="X2819" s="3">
        <v>636.57407407407413</v>
      </c>
      <c r="Y2819" s="22">
        <v>114.58333333333334</v>
      </c>
      <c r="Z2819" s="32">
        <v>75</v>
      </c>
      <c r="AB2819" s="3">
        <v>0</v>
      </c>
      <c r="AC2819" s="3">
        <v>4460.3751415326506</v>
      </c>
      <c r="AD2819" s="3">
        <f t="shared" si="503"/>
        <v>52221.628702786213</v>
      </c>
      <c r="AE2819" s="3">
        <v>5687.5</v>
      </c>
      <c r="AG2819" s="3">
        <f t="shared" si="504"/>
        <v>57909.128702786213</v>
      </c>
      <c r="AI2819" s="3">
        <v>5310.8</v>
      </c>
      <c r="AM2819">
        <v>8.5000000000000006E-2</v>
      </c>
      <c r="AN2819" s="3">
        <f t="shared" si="505"/>
        <v>63219.928702786216</v>
      </c>
      <c r="AO2819" s="3">
        <v>5373.6939397368287</v>
      </c>
      <c r="AP2819" s="3">
        <v>0</v>
      </c>
      <c r="AQ2819" s="3">
        <v>0</v>
      </c>
      <c r="AR2819" s="3">
        <f t="shared" si="506"/>
        <v>68593.622642523042</v>
      </c>
      <c r="AS2819" s="24">
        <f t="shared" si="502"/>
        <v>63219.928702786216</v>
      </c>
      <c r="AT2819" t="s">
        <v>188</v>
      </c>
      <c r="AU2819" t="s">
        <v>1837</v>
      </c>
      <c r="AV2819" t="s">
        <v>1838</v>
      </c>
      <c r="AW2819">
        <v>2169</v>
      </c>
      <c r="BE2819">
        <v>1</v>
      </c>
      <c r="BN2819" t="s">
        <v>5109</v>
      </c>
    </row>
    <row r="2820" spans="3:66" x14ac:dyDescent="0.2">
      <c r="C2820" t="s">
        <v>4803</v>
      </c>
      <c r="E2820" t="s">
        <v>3706</v>
      </c>
      <c r="F2820" t="s">
        <v>3707</v>
      </c>
      <c r="G2820" t="s">
        <v>3708</v>
      </c>
      <c r="J2820" t="s">
        <v>4778</v>
      </c>
      <c r="L2820" t="s">
        <v>4703</v>
      </c>
      <c r="M2820" t="s">
        <v>293</v>
      </c>
      <c r="N2820" t="s">
        <v>4911</v>
      </c>
      <c r="O2820" t="s">
        <v>98</v>
      </c>
      <c r="P2820" t="s">
        <v>4804</v>
      </c>
      <c r="Q2820">
        <v>28</v>
      </c>
      <c r="S2820" s="3">
        <v>45000</v>
      </c>
      <c r="W2820" s="3">
        <v>1081.7307692307693</v>
      </c>
      <c r="X2820" s="3">
        <v>625</v>
      </c>
      <c r="Y2820" s="22">
        <v>112.5</v>
      </c>
      <c r="Z2820" s="32">
        <v>75</v>
      </c>
      <c r="AB2820" s="3">
        <v>0</v>
      </c>
      <c r="AC2820" s="3">
        <v>4460.3751415326506</v>
      </c>
      <c r="AD2820" s="3">
        <f t="shared" si="503"/>
        <v>51354.605910763414</v>
      </c>
      <c r="AE2820" s="3">
        <v>5687.5</v>
      </c>
      <c r="AG2820" s="3">
        <f t="shared" si="504"/>
        <v>57042.105910763414</v>
      </c>
      <c r="AI2820" s="3">
        <v>5310.8</v>
      </c>
      <c r="AM2820">
        <v>8.5000000000000006E-2</v>
      </c>
      <c r="AN2820" s="3">
        <f t="shared" si="505"/>
        <v>62352.905910763417</v>
      </c>
      <c r="AO2820" s="3">
        <v>5299.9970024148906</v>
      </c>
      <c r="AP2820" s="3">
        <v>0</v>
      </c>
      <c r="AQ2820" s="3">
        <v>0</v>
      </c>
      <c r="AR2820" s="3">
        <f t="shared" si="506"/>
        <v>67652.902913178303</v>
      </c>
      <c r="AS2820" s="24">
        <f t="shared" si="502"/>
        <v>62352.905910763417</v>
      </c>
      <c r="AT2820" t="s">
        <v>188</v>
      </c>
      <c r="AU2820" t="s">
        <v>1837</v>
      </c>
      <c r="AV2820" t="s">
        <v>1838</v>
      </c>
      <c r="AW2820">
        <v>2169</v>
      </c>
      <c r="BE2820">
        <v>1</v>
      </c>
      <c r="BN2820" t="s">
        <v>5109</v>
      </c>
    </row>
    <row r="2821" spans="3:66" x14ac:dyDescent="0.2">
      <c r="C2821" t="s">
        <v>4803</v>
      </c>
      <c r="E2821" t="s">
        <v>3709</v>
      </c>
      <c r="F2821" t="s">
        <v>3710</v>
      </c>
      <c r="G2821" t="s">
        <v>3711</v>
      </c>
      <c r="J2821" t="s">
        <v>4778</v>
      </c>
      <c r="L2821" t="s">
        <v>4703</v>
      </c>
      <c r="M2821" t="s">
        <v>4849</v>
      </c>
      <c r="N2821" t="s">
        <v>4911</v>
      </c>
      <c r="O2821" t="s">
        <v>98</v>
      </c>
      <c r="P2821" t="s">
        <v>4804</v>
      </c>
      <c r="Q2821">
        <v>28</v>
      </c>
      <c r="S2821" s="3">
        <v>54166.666666666664</v>
      </c>
      <c r="W2821" s="3">
        <v>1302.0833333333333</v>
      </c>
      <c r="X2821" s="3">
        <v>752.31481481481489</v>
      </c>
      <c r="Y2821" s="22">
        <v>135.41666666666666</v>
      </c>
      <c r="Z2821" s="32">
        <v>75</v>
      </c>
      <c r="AB2821" s="3">
        <v>0</v>
      </c>
      <c r="AC2821" s="3">
        <v>4460.3751415326506</v>
      </c>
      <c r="AD2821" s="3">
        <f t="shared" si="503"/>
        <v>60891.85662301413</v>
      </c>
      <c r="AE2821" s="3">
        <v>5687.5</v>
      </c>
      <c r="AG2821" s="3">
        <f t="shared" si="504"/>
        <v>66579.35662301413</v>
      </c>
      <c r="AI2821" s="3">
        <v>5310.8</v>
      </c>
      <c r="AM2821">
        <v>8.5000000000000006E-2</v>
      </c>
      <c r="AN2821" s="3">
        <f t="shared" si="505"/>
        <v>71890.156623014132</v>
      </c>
      <c r="AO2821" s="3">
        <v>6110.6633129562015</v>
      </c>
      <c r="AP2821" s="3">
        <v>0</v>
      </c>
      <c r="AQ2821" s="3">
        <v>0</v>
      </c>
      <c r="AR2821" s="3">
        <f t="shared" si="506"/>
        <v>78000.819935970329</v>
      </c>
      <c r="AS2821" s="24">
        <f t="shared" si="502"/>
        <v>71890.156623014132</v>
      </c>
      <c r="AT2821" t="s">
        <v>632</v>
      </c>
      <c r="AU2821" t="s">
        <v>1837</v>
      </c>
      <c r="AV2821" t="s">
        <v>1838</v>
      </c>
      <c r="AW2821" t="s">
        <v>4850</v>
      </c>
      <c r="BE2821">
        <v>1</v>
      </c>
      <c r="BN2821" t="s">
        <v>5109</v>
      </c>
    </row>
    <row r="2822" spans="3:66" x14ac:dyDescent="0.2">
      <c r="C2822" t="s">
        <v>4803</v>
      </c>
      <c r="E2822" t="s">
        <v>3712</v>
      </c>
      <c r="F2822" t="s">
        <v>3713</v>
      </c>
      <c r="G2822" t="s">
        <v>3714</v>
      </c>
      <c r="J2822" t="s">
        <v>4778</v>
      </c>
      <c r="L2822" t="s">
        <v>4667</v>
      </c>
      <c r="M2822" t="s">
        <v>3984</v>
      </c>
      <c r="N2822" t="s">
        <v>4668</v>
      </c>
      <c r="O2822" t="s">
        <v>98</v>
      </c>
      <c r="P2822" t="s">
        <v>4804</v>
      </c>
      <c r="Q2822">
        <v>28</v>
      </c>
      <c r="S2822" s="3">
        <v>45833.333333333336</v>
      </c>
      <c r="W2822" s="3">
        <v>1101.7628205128206</v>
      </c>
      <c r="X2822" s="3">
        <v>636.57407407407413</v>
      </c>
      <c r="Y2822" s="22">
        <v>114.58333333333334</v>
      </c>
      <c r="Z2822" s="32">
        <v>75</v>
      </c>
      <c r="AB2822" s="3">
        <v>0</v>
      </c>
      <c r="AC2822" s="3">
        <v>4460.3751415326506</v>
      </c>
      <c r="AD2822" s="3">
        <f t="shared" si="503"/>
        <v>52221.628702786213</v>
      </c>
      <c r="AE2822" s="3">
        <v>4154.166666666667</v>
      </c>
      <c r="AG2822" s="3">
        <f t="shared" si="504"/>
        <v>56375.795369452877</v>
      </c>
      <c r="AJ2822" s="3">
        <v>4671.4236268028844</v>
      </c>
      <c r="AK2822" t="s">
        <v>166</v>
      </c>
      <c r="AL2822" t="s">
        <v>165</v>
      </c>
      <c r="AM2822">
        <v>0.05</v>
      </c>
      <c r="AN2822" s="3">
        <f t="shared" si="505"/>
        <v>61047.21899625576</v>
      </c>
      <c r="AO2822" s="3">
        <v>3052.360949812788</v>
      </c>
      <c r="AP2822" s="3">
        <v>29700</v>
      </c>
      <c r="AQ2822" s="3">
        <v>1485</v>
      </c>
      <c r="AR2822" s="3">
        <f t="shared" si="506"/>
        <v>95284.579946068552</v>
      </c>
      <c r="AS2822" s="24">
        <f t="shared" si="502"/>
        <v>90747.21899625576</v>
      </c>
      <c r="AT2822" t="s">
        <v>1010</v>
      </c>
      <c r="AU2822" t="s">
        <v>1010</v>
      </c>
      <c r="AV2822" t="s">
        <v>1011</v>
      </c>
      <c r="AW2822" t="s">
        <v>4863</v>
      </c>
      <c r="BE2822">
        <v>1</v>
      </c>
    </row>
    <row r="2823" spans="3:66" x14ac:dyDescent="0.2">
      <c r="C2823" t="s">
        <v>4803</v>
      </c>
      <c r="E2823" t="s">
        <v>3715</v>
      </c>
      <c r="F2823" t="s">
        <v>3716</v>
      </c>
      <c r="G2823" t="s">
        <v>3717</v>
      </c>
      <c r="J2823" t="s">
        <v>4778</v>
      </c>
      <c r="L2823" t="s">
        <v>4667</v>
      </c>
      <c r="M2823" t="s">
        <v>3984</v>
      </c>
      <c r="N2823" t="s">
        <v>4668</v>
      </c>
      <c r="O2823" t="s">
        <v>98</v>
      </c>
      <c r="P2823" t="s">
        <v>4804</v>
      </c>
      <c r="Q2823">
        <v>28</v>
      </c>
      <c r="S2823" s="3">
        <v>43333.333333333336</v>
      </c>
      <c r="W2823" s="3">
        <v>1041.6666666666667</v>
      </c>
      <c r="X2823" s="3">
        <v>601.85185185185196</v>
      </c>
      <c r="Y2823" s="22">
        <v>108.33333333333334</v>
      </c>
      <c r="Z2823" s="32">
        <v>75</v>
      </c>
      <c r="AB2823" s="3">
        <v>0</v>
      </c>
      <c r="AC2823" s="3">
        <v>4460.3751415326506</v>
      </c>
      <c r="AD2823" s="3">
        <f t="shared" si="503"/>
        <v>49620.560326717838</v>
      </c>
      <c r="AE2823" s="3">
        <v>4154.166666666667</v>
      </c>
      <c r="AG2823" s="3">
        <f t="shared" si="504"/>
        <v>53774.726993384502</v>
      </c>
      <c r="AM2823">
        <v>0.05</v>
      </c>
      <c r="AN2823" s="3">
        <f t="shared" si="505"/>
        <v>53774.726993384502</v>
      </c>
      <c r="AO2823" s="3">
        <v>2688.7363496692251</v>
      </c>
      <c r="AP2823" s="3">
        <v>29700</v>
      </c>
      <c r="AQ2823" s="3">
        <v>1485</v>
      </c>
      <c r="AR2823" s="3">
        <f t="shared" si="506"/>
        <v>87648.463343053736</v>
      </c>
      <c r="AS2823" s="24">
        <f t="shared" ref="AS2823:AS2886" si="508">+AN2823+AP2823</f>
        <v>83474.726993384509</v>
      </c>
      <c r="AT2823" t="s">
        <v>4881</v>
      </c>
      <c r="AU2823" t="s">
        <v>3468</v>
      </c>
      <c r="AV2823" t="s">
        <v>1328</v>
      </c>
      <c r="AW2823">
        <v>1501600</v>
      </c>
      <c r="BE2823">
        <v>1</v>
      </c>
    </row>
    <row r="2824" spans="3:66" x14ac:dyDescent="0.2">
      <c r="C2824" t="s">
        <v>4803</v>
      </c>
      <c r="E2824" t="s">
        <v>3718</v>
      </c>
      <c r="F2824" t="s">
        <v>3719</v>
      </c>
      <c r="G2824" t="s">
        <v>3720</v>
      </c>
      <c r="J2824" t="s">
        <v>4708</v>
      </c>
      <c r="L2824" t="s">
        <v>4667</v>
      </c>
      <c r="M2824" t="s">
        <v>3984</v>
      </c>
      <c r="N2824" t="s">
        <v>4668</v>
      </c>
      <c r="O2824" t="s">
        <v>98</v>
      </c>
      <c r="P2824" t="s">
        <v>4804</v>
      </c>
      <c r="Q2824">
        <v>28</v>
      </c>
      <c r="S2824" s="3">
        <v>62500.000000000007</v>
      </c>
      <c r="W2824" s="3">
        <v>1382.2115384615383</v>
      </c>
      <c r="X2824" s="3">
        <v>798.6111111111112</v>
      </c>
      <c r="Y2824" s="22">
        <v>143.75</v>
      </c>
      <c r="Z2824" s="32">
        <v>75</v>
      </c>
      <c r="AB2824" s="3">
        <v>0</v>
      </c>
      <c r="AC2824" s="3">
        <v>4460.3751415326506</v>
      </c>
      <c r="AD2824" s="3">
        <f t="shared" si="503"/>
        <v>69359.947791105311</v>
      </c>
      <c r="AE2824" s="3">
        <v>4154.166666666667</v>
      </c>
      <c r="AG2824" s="3">
        <f t="shared" si="504"/>
        <v>73514.114457771982</v>
      </c>
      <c r="AM2824">
        <v>0.05</v>
      </c>
      <c r="AN2824" s="3">
        <f t="shared" si="505"/>
        <v>73514.114457771982</v>
      </c>
      <c r="AO2824" s="3">
        <v>3675.7057228885992</v>
      </c>
      <c r="AP2824" s="3">
        <v>29700</v>
      </c>
      <c r="AQ2824" s="3">
        <v>1485</v>
      </c>
      <c r="AR2824" s="3">
        <f t="shared" si="506"/>
        <v>108374.82018066058</v>
      </c>
      <c r="AS2824" s="24">
        <f t="shared" si="508"/>
        <v>103214.11445777198</v>
      </c>
      <c r="AT2824" t="s">
        <v>134</v>
      </c>
      <c r="AU2824" t="s">
        <v>134</v>
      </c>
      <c r="AV2824" t="s">
        <v>135</v>
      </c>
      <c r="AW2824">
        <v>35885</v>
      </c>
      <c r="BE2824">
        <v>1</v>
      </c>
    </row>
    <row r="2825" spans="3:66" x14ac:dyDescent="0.2">
      <c r="C2825" t="s">
        <v>4803</v>
      </c>
      <c r="E2825" t="s">
        <v>3721</v>
      </c>
      <c r="F2825" t="s">
        <v>3722</v>
      </c>
      <c r="G2825" t="s">
        <v>3723</v>
      </c>
      <c r="J2825" t="s">
        <v>4778</v>
      </c>
      <c r="L2825" t="s">
        <v>4667</v>
      </c>
      <c r="M2825" t="s">
        <v>3984</v>
      </c>
      <c r="N2825" t="s">
        <v>4668</v>
      </c>
      <c r="O2825" t="s">
        <v>98</v>
      </c>
      <c r="P2825" t="s">
        <v>4804</v>
      </c>
      <c r="Q2825">
        <v>28</v>
      </c>
      <c r="S2825" s="3">
        <v>53525</v>
      </c>
      <c r="W2825" s="3">
        <v>1166.4663461538462</v>
      </c>
      <c r="X2825" s="3">
        <v>673.95833333333337</v>
      </c>
      <c r="Y2825" s="22">
        <v>121.3125</v>
      </c>
      <c r="Z2825" s="32">
        <v>75</v>
      </c>
      <c r="AB2825" s="3">
        <v>0</v>
      </c>
      <c r="AC2825" s="3">
        <v>4460.3751415326506</v>
      </c>
      <c r="AD2825" s="3">
        <f t="shared" si="503"/>
        <v>60022.112321019828</v>
      </c>
      <c r="AE2825" s="3">
        <v>4154.166666666667</v>
      </c>
      <c r="AG2825" s="3">
        <f t="shared" si="504"/>
        <v>64176.278987686492</v>
      </c>
      <c r="AM2825">
        <v>0.05</v>
      </c>
      <c r="AN2825" s="3">
        <f t="shared" si="505"/>
        <v>64176.278987686492</v>
      </c>
      <c r="AO2825" s="3">
        <v>3208.8139493843246</v>
      </c>
      <c r="AP2825" s="3">
        <v>29700</v>
      </c>
      <c r="AQ2825" s="3">
        <v>1485</v>
      </c>
      <c r="AR2825" s="3">
        <f t="shared" si="506"/>
        <v>98570.092937070818</v>
      </c>
      <c r="AS2825" s="24">
        <f t="shared" si="508"/>
        <v>93876.278987686499</v>
      </c>
      <c r="AT2825" t="s">
        <v>134</v>
      </c>
      <c r="AU2825" t="s">
        <v>134</v>
      </c>
      <c r="AV2825" t="s">
        <v>135</v>
      </c>
      <c r="AW2825">
        <v>35885</v>
      </c>
      <c r="BE2825">
        <v>1</v>
      </c>
    </row>
    <row r="2826" spans="3:66" x14ac:dyDescent="0.2">
      <c r="C2826" t="s">
        <v>4803</v>
      </c>
      <c r="E2826" t="s">
        <v>3724</v>
      </c>
      <c r="F2826" t="s">
        <v>3725</v>
      </c>
      <c r="G2826" t="s">
        <v>3726</v>
      </c>
      <c r="J2826" t="s">
        <v>4778</v>
      </c>
      <c r="L2826" t="s">
        <v>4667</v>
      </c>
      <c r="M2826" t="s">
        <v>3984</v>
      </c>
      <c r="N2826" t="s">
        <v>4668</v>
      </c>
      <c r="O2826" t="s">
        <v>98</v>
      </c>
      <c r="P2826" t="s">
        <v>4804</v>
      </c>
      <c r="Q2826">
        <v>28</v>
      </c>
      <c r="S2826" s="3">
        <v>48333.333333333336</v>
      </c>
      <c r="W2826" s="3">
        <v>1041.6666666666667</v>
      </c>
      <c r="X2826" s="3">
        <v>601.85185185185196</v>
      </c>
      <c r="Y2826" s="22">
        <v>108.33333333333334</v>
      </c>
      <c r="Z2826" s="32">
        <v>75</v>
      </c>
      <c r="AB2826" s="3">
        <v>0</v>
      </c>
      <c r="AC2826" s="3">
        <v>4460.3751415326506</v>
      </c>
      <c r="AD2826" s="3">
        <f t="shared" si="503"/>
        <v>54620.560326717838</v>
      </c>
      <c r="AE2826" s="3">
        <v>4154.166666666667</v>
      </c>
      <c r="AG2826" s="3">
        <f t="shared" si="504"/>
        <v>58774.726993384502</v>
      </c>
      <c r="AM2826">
        <v>0.05</v>
      </c>
      <c r="AN2826" s="3">
        <f t="shared" si="505"/>
        <v>58774.726993384502</v>
      </c>
      <c r="AO2826" s="3">
        <v>2938.7363496692251</v>
      </c>
      <c r="AP2826" s="3">
        <v>29700</v>
      </c>
      <c r="AQ2826" s="3">
        <v>1485</v>
      </c>
      <c r="AR2826" s="3">
        <f t="shared" si="506"/>
        <v>92898.463343053736</v>
      </c>
      <c r="AS2826" s="24">
        <f t="shared" si="508"/>
        <v>88474.726993384509</v>
      </c>
      <c r="AT2826" t="s">
        <v>4779</v>
      </c>
      <c r="AU2826" t="s">
        <v>188</v>
      </c>
      <c r="AV2826" t="s">
        <v>189</v>
      </c>
      <c r="AW2826">
        <v>2750</v>
      </c>
      <c r="BE2826">
        <v>1</v>
      </c>
    </row>
    <row r="2827" spans="3:66" x14ac:dyDescent="0.2">
      <c r="C2827" t="s">
        <v>4803</v>
      </c>
      <c r="E2827" t="s">
        <v>3727</v>
      </c>
      <c r="F2827" t="s">
        <v>3728</v>
      </c>
      <c r="G2827" t="s">
        <v>3729</v>
      </c>
      <c r="J2827" t="s">
        <v>4697</v>
      </c>
      <c r="L2827" t="s">
        <v>4703</v>
      </c>
      <c r="M2827" t="s">
        <v>293</v>
      </c>
      <c r="N2827" t="s">
        <v>4668</v>
      </c>
      <c r="O2827" t="s">
        <v>98</v>
      </c>
      <c r="P2827" t="s">
        <v>4804</v>
      </c>
      <c r="Q2827">
        <v>28</v>
      </c>
      <c r="S2827" s="3">
        <v>116666.66666666667</v>
      </c>
      <c r="W2827" s="3">
        <v>2804.4871794871797</v>
      </c>
      <c r="X2827" s="3">
        <v>1620.3703703703707</v>
      </c>
      <c r="Y2827" s="22">
        <v>291.66666666666669</v>
      </c>
      <c r="Z2827" s="32">
        <v>75</v>
      </c>
      <c r="AB2827" s="3">
        <v>0</v>
      </c>
      <c r="AC2827" s="3">
        <v>4460.3751415326506</v>
      </c>
      <c r="AD2827" s="3">
        <f t="shared" si="503"/>
        <v>125918.56602472354</v>
      </c>
      <c r="AE2827" s="3">
        <v>5687.5</v>
      </c>
      <c r="AG2827" s="3">
        <f t="shared" si="504"/>
        <v>131606.06602472352</v>
      </c>
      <c r="AM2827">
        <v>8.5000000000000006E-2</v>
      </c>
      <c r="AN2827" s="3">
        <f t="shared" si="505"/>
        <v>131606.06602472352</v>
      </c>
      <c r="AO2827" s="3">
        <v>11186.515612101501</v>
      </c>
      <c r="AP2827" s="3">
        <v>29700</v>
      </c>
      <c r="AQ2827" s="3">
        <v>2524.5</v>
      </c>
      <c r="AR2827" s="3">
        <f t="shared" si="506"/>
        <v>175017.08163682502</v>
      </c>
      <c r="AS2827" s="24">
        <f t="shared" si="508"/>
        <v>161306.06602472352</v>
      </c>
      <c r="AT2827" t="s">
        <v>134</v>
      </c>
      <c r="AU2827" t="s">
        <v>134</v>
      </c>
      <c r="AV2827" t="s">
        <v>135</v>
      </c>
      <c r="AW2827">
        <v>90291</v>
      </c>
      <c r="BE2827">
        <v>1</v>
      </c>
    </row>
    <row r="2828" spans="3:66" x14ac:dyDescent="0.2">
      <c r="C2828" t="s">
        <v>4803</v>
      </c>
      <c r="E2828" t="s">
        <v>3730</v>
      </c>
      <c r="F2828" t="s">
        <v>3731</v>
      </c>
      <c r="G2828" t="s">
        <v>3732</v>
      </c>
      <c r="J2828" t="s">
        <v>4697</v>
      </c>
      <c r="L2828" t="s">
        <v>4703</v>
      </c>
      <c r="M2828" t="s">
        <v>293</v>
      </c>
      <c r="N2828" t="s">
        <v>4911</v>
      </c>
      <c r="O2828" t="s">
        <v>98</v>
      </c>
      <c r="P2828" t="s">
        <v>4804</v>
      </c>
      <c r="Q2828">
        <v>28</v>
      </c>
      <c r="S2828" s="3">
        <v>109583.33333333333</v>
      </c>
      <c r="W2828" s="3">
        <v>2514.022435897436</v>
      </c>
      <c r="X2828" s="3">
        <v>1452.5462962962963</v>
      </c>
      <c r="Y2828" s="22">
        <v>261.45833333333331</v>
      </c>
      <c r="Z2828" s="32">
        <v>75</v>
      </c>
      <c r="AB2828" s="3">
        <v>0</v>
      </c>
      <c r="AC2828" s="3">
        <v>4460.3751415326506</v>
      </c>
      <c r="AD2828" s="3">
        <f t="shared" si="503"/>
        <v>118346.73554039304</v>
      </c>
      <c r="AE2828" s="3">
        <v>5687.5</v>
      </c>
      <c r="AG2828" s="3">
        <f t="shared" si="504"/>
        <v>124034.23554039304</v>
      </c>
      <c r="AM2828">
        <v>8.5000000000000006E-2</v>
      </c>
      <c r="AN2828" s="3">
        <f t="shared" si="505"/>
        <v>124034.23554039304</v>
      </c>
      <c r="AO2828" s="3">
        <v>10542.91002093341</v>
      </c>
      <c r="AP2828" s="3">
        <v>0</v>
      </c>
      <c r="AQ2828" s="3">
        <v>0</v>
      </c>
      <c r="AR2828" s="3">
        <f t="shared" si="506"/>
        <v>134577.14556132644</v>
      </c>
      <c r="AS2828" s="24">
        <f t="shared" si="508"/>
        <v>124034.23554039304</v>
      </c>
      <c r="AT2828" t="s">
        <v>632</v>
      </c>
      <c r="AU2828" t="s">
        <v>1837</v>
      </c>
      <c r="AV2828" t="s">
        <v>1838</v>
      </c>
      <c r="AW2828" t="s">
        <v>4945</v>
      </c>
      <c r="BE2828">
        <v>1</v>
      </c>
      <c r="BN2828" t="s">
        <v>5125</v>
      </c>
    </row>
    <row r="2829" spans="3:66" x14ac:dyDescent="0.2">
      <c r="C2829" t="s">
        <v>4803</v>
      </c>
      <c r="E2829" t="s">
        <v>3733</v>
      </c>
      <c r="F2829" t="s">
        <v>3734</v>
      </c>
      <c r="G2829" t="s">
        <v>3735</v>
      </c>
      <c r="J2829" t="s">
        <v>4702</v>
      </c>
      <c r="L2829" t="s">
        <v>4703</v>
      </c>
      <c r="M2829" t="s">
        <v>293</v>
      </c>
      <c r="N2829" t="s">
        <v>4911</v>
      </c>
      <c r="O2829" t="s">
        <v>98</v>
      </c>
      <c r="P2829" t="s">
        <v>4804</v>
      </c>
      <c r="Q2829">
        <v>28</v>
      </c>
      <c r="S2829" s="3">
        <v>81166.666666666672</v>
      </c>
      <c r="W2829" s="3">
        <v>1951.1217948717947</v>
      </c>
      <c r="X2829" s="3">
        <v>1127.3148148148148</v>
      </c>
      <c r="Y2829" s="22">
        <v>202.91666666666669</v>
      </c>
      <c r="Z2829" s="32">
        <v>75</v>
      </c>
      <c r="AB2829" s="3">
        <v>0</v>
      </c>
      <c r="AC2829" s="3">
        <v>4460.3751415326506</v>
      </c>
      <c r="AD2829" s="3">
        <f t="shared" si="503"/>
        <v>88983.395084552612</v>
      </c>
      <c r="AE2829" s="3">
        <v>5687.5</v>
      </c>
      <c r="AG2829" s="3">
        <f t="shared" si="504"/>
        <v>94670.895084552612</v>
      </c>
      <c r="AM2829">
        <v>8.5000000000000006E-2</v>
      </c>
      <c r="AN2829" s="3">
        <f t="shared" si="505"/>
        <v>94670.895084552612</v>
      </c>
      <c r="AO2829" s="3">
        <v>8047.0260821869724</v>
      </c>
      <c r="AP2829" s="3">
        <v>0</v>
      </c>
      <c r="AQ2829" s="3">
        <v>0</v>
      </c>
      <c r="AR2829" s="3">
        <f t="shared" si="506"/>
        <v>102717.92116673959</v>
      </c>
      <c r="AS2829" s="24">
        <f t="shared" si="508"/>
        <v>94670.895084552612</v>
      </c>
      <c r="AT2829" t="s">
        <v>188</v>
      </c>
      <c r="AU2829" t="s">
        <v>1837</v>
      </c>
      <c r="AV2829" t="s">
        <v>1838</v>
      </c>
      <c r="AW2829">
        <v>6390</v>
      </c>
      <c r="BE2829">
        <v>1</v>
      </c>
      <c r="BN2829" t="s">
        <v>5125</v>
      </c>
    </row>
    <row r="2830" spans="3:66" x14ac:dyDescent="0.2">
      <c r="C2830" t="s">
        <v>4803</v>
      </c>
      <c r="E2830" t="s">
        <v>3736</v>
      </c>
      <c r="F2830" t="s">
        <v>3737</v>
      </c>
      <c r="G2830" t="s">
        <v>3738</v>
      </c>
      <c r="J2830" t="s">
        <v>4678</v>
      </c>
      <c r="L2830" t="s">
        <v>4691</v>
      </c>
      <c r="M2830" t="s">
        <v>4444</v>
      </c>
      <c r="N2830" t="s">
        <v>4668</v>
      </c>
      <c r="O2830" t="s">
        <v>98</v>
      </c>
      <c r="P2830" t="s">
        <v>4804</v>
      </c>
      <c r="Q2830">
        <v>28</v>
      </c>
      <c r="S2830" s="3">
        <v>141666.66666666666</v>
      </c>
      <c r="W2830" s="3">
        <v>3405.4487179487182</v>
      </c>
      <c r="X2830" s="3">
        <v>1967.5925925925924</v>
      </c>
      <c r="Y2830" s="22">
        <v>354.16666666666663</v>
      </c>
      <c r="Z2830" s="32">
        <v>75</v>
      </c>
      <c r="AB2830" s="3">
        <v>0</v>
      </c>
      <c r="AC2830" s="3">
        <v>4460.3751415326506</v>
      </c>
      <c r="AD2830" s="3">
        <f t="shared" si="503"/>
        <v>151929.24978540727</v>
      </c>
      <c r="AE2830" s="3">
        <v>7046.666666666667</v>
      </c>
      <c r="AG2830" s="3">
        <f t="shared" si="504"/>
        <v>158975.91645207393</v>
      </c>
      <c r="AM2830">
        <v>0.1</v>
      </c>
      <c r="AN2830" s="3">
        <f t="shared" si="505"/>
        <v>158975.91645207393</v>
      </c>
      <c r="AO2830" s="3">
        <v>15897.591645207394</v>
      </c>
      <c r="AP2830" s="3">
        <v>29700</v>
      </c>
      <c r="AQ2830" s="3">
        <v>2970</v>
      </c>
      <c r="AR2830" s="3">
        <f t="shared" si="506"/>
        <v>207543.50809728133</v>
      </c>
      <c r="AS2830" s="24">
        <f t="shared" si="508"/>
        <v>188675.91645207393</v>
      </c>
      <c r="AT2830" t="s">
        <v>4805</v>
      </c>
      <c r="AU2830" t="s">
        <v>1620</v>
      </c>
      <c r="AV2830" t="s">
        <v>1620</v>
      </c>
      <c r="AW2830">
        <v>2061149</v>
      </c>
      <c r="BE2830">
        <v>1</v>
      </c>
    </row>
    <row r="2831" spans="3:66" x14ac:dyDescent="0.2">
      <c r="C2831" t="s">
        <v>4803</v>
      </c>
      <c r="E2831" t="s">
        <v>3739</v>
      </c>
      <c r="F2831" t="s">
        <v>3740</v>
      </c>
      <c r="G2831" t="s">
        <v>3741</v>
      </c>
      <c r="J2831" t="s">
        <v>4678</v>
      </c>
      <c r="L2831" t="s">
        <v>4691</v>
      </c>
      <c r="M2831" t="s">
        <v>4444</v>
      </c>
      <c r="N2831" t="s">
        <v>4668</v>
      </c>
      <c r="O2831" t="s">
        <v>98</v>
      </c>
      <c r="P2831" t="s">
        <v>4804</v>
      </c>
      <c r="Q2831">
        <v>28</v>
      </c>
      <c r="S2831" s="3">
        <v>220833.33333333334</v>
      </c>
      <c r="W2831" s="3">
        <v>5308.4935897435889</v>
      </c>
      <c r="X2831" s="3">
        <v>3067.1296296296296</v>
      </c>
      <c r="Y2831" s="22">
        <v>552.08333333333337</v>
      </c>
      <c r="Z2831" s="32">
        <v>75</v>
      </c>
      <c r="AB2831" s="3">
        <v>0</v>
      </c>
      <c r="AC2831" s="3">
        <v>4460.3751415326506</v>
      </c>
      <c r="AD2831" s="3">
        <f t="shared" si="503"/>
        <v>234296.41502757257</v>
      </c>
      <c r="AE2831" s="3">
        <v>7046.666666666667</v>
      </c>
      <c r="AG2831" s="3">
        <f t="shared" si="504"/>
        <v>241343.08169423923</v>
      </c>
      <c r="AM2831">
        <v>0.1</v>
      </c>
      <c r="AN2831" s="3">
        <f t="shared" si="505"/>
        <v>241343.08169423923</v>
      </c>
      <c r="AO2831" s="3">
        <v>24134.308169423923</v>
      </c>
      <c r="AP2831" s="3">
        <v>29700</v>
      </c>
      <c r="AQ2831" s="3">
        <v>2970</v>
      </c>
      <c r="AR2831" s="3">
        <f t="shared" si="506"/>
        <v>298147.38986366312</v>
      </c>
      <c r="AS2831" s="24">
        <f t="shared" si="508"/>
        <v>271043.08169423923</v>
      </c>
      <c r="AT2831" t="s">
        <v>3556</v>
      </c>
      <c r="AU2831" t="s">
        <v>3556</v>
      </c>
      <c r="AV2831" t="s">
        <v>3556</v>
      </c>
      <c r="AW2831">
        <v>7500</v>
      </c>
      <c r="BE2831">
        <v>1</v>
      </c>
    </row>
    <row r="2832" spans="3:66" x14ac:dyDescent="0.2">
      <c r="C2832" t="s">
        <v>4803</v>
      </c>
      <c r="E2832" t="s">
        <v>3742</v>
      </c>
      <c r="F2832" t="s">
        <v>3743</v>
      </c>
      <c r="G2832" t="s">
        <v>3744</v>
      </c>
      <c r="J2832" t="s">
        <v>4697</v>
      </c>
      <c r="L2832" t="s">
        <v>4691</v>
      </c>
      <c r="M2832" t="s">
        <v>4444</v>
      </c>
      <c r="N2832" t="s">
        <v>4668</v>
      </c>
      <c r="O2832" t="s">
        <v>98</v>
      </c>
      <c r="P2832" t="s">
        <v>4804</v>
      </c>
      <c r="Q2832">
        <v>28</v>
      </c>
      <c r="S2832" s="3">
        <v>150000</v>
      </c>
      <c r="W2832" s="3">
        <v>3605.7692307692309</v>
      </c>
      <c r="X2832" s="3">
        <v>2083.3333333333335</v>
      </c>
      <c r="Y2832" s="22">
        <v>375</v>
      </c>
      <c r="Z2832" s="32">
        <v>75</v>
      </c>
      <c r="AB2832" s="3">
        <v>0</v>
      </c>
      <c r="AC2832" s="3">
        <v>4460.3751415326506</v>
      </c>
      <c r="AD2832" s="3">
        <f t="shared" si="503"/>
        <v>160599.47770563522</v>
      </c>
      <c r="AE2832" s="3">
        <v>7046.666666666667</v>
      </c>
      <c r="AG2832" s="3">
        <f t="shared" si="504"/>
        <v>167646.14437230187</v>
      </c>
      <c r="AM2832">
        <v>0.1</v>
      </c>
      <c r="AN2832" s="3">
        <f t="shared" si="505"/>
        <v>167646.14437230187</v>
      </c>
      <c r="AO2832" s="3">
        <v>16764.61443723019</v>
      </c>
      <c r="AP2832" s="3">
        <v>29700</v>
      </c>
      <c r="AQ2832" s="3">
        <v>2970</v>
      </c>
      <c r="AR2832" s="3">
        <f t="shared" si="506"/>
        <v>217080.75880953207</v>
      </c>
      <c r="AS2832" s="24">
        <f t="shared" si="508"/>
        <v>197346.14437230187</v>
      </c>
      <c r="AT2832" t="s">
        <v>632</v>
      </c>
      <c r="AU2832" t="s">
        <v>632</v>
      </c>
      <c r="AV2832" t="s">
        <v>633</v>
      </c>
      <c r="AW2832" t="s">
        <v>4979</v>
      </c>
      <c r="BE2832">
        <v>1</v>
      </c>
    </row>
    <row r="2833" spans="3:66" x14ac:dyDescent="0.2">
      <c r="C2833" t="s">
        <v>4803</v>
      </c>
      <c r="E2833" t="s">
        <v>3745</v>
      </c>
      <c r="F2833" t="s">
        <v>3746</v>
      </c>
      <c r="G2833" t="s">
        <v>3747</v>
      </c>
      <c r="J2833" t="s">
        <v>4678</v>
      </c>
      <c r="L2833" t="s">
        <v>4783</v>
      </c>
      <c r="M2833" t="s">
        <v>3525</v>
      </c>
      <c r="N2833" t="s">
        <v>4668</v>
      </c>
      <c r="O2833" t="s">
        <v>98</v>
      </c>
      <c r="P2833" t="s">
        <v>4804</v>
      </c>
      <c r="Q2833">
        <v>28</v>
      </c>
      <c r="S2833" s="3">
        <v>116666.66666666667</v>
      </c>
      <c r="U2833" s="3">
        <v>11666.666666666668</v>
      </c>
      <c r="W2833" s="3">
        <v>2804.4871794871797</v>
      </c>
      <c r="X2833" s="3">
        <v>1620.3703703703707</v>
      </c>
      <c r="Y2833" s="22">
        <v>291.66666666666669</v>
      </c>
      <c r="Z2833" s="32">
        <v>75</v>
      </c>
      <c r="AB2833" s="3">
        <v>0</v>
      </c>
      <c r="AC2833" s="3">
        <v>4460.3751415326506</v>
      </c>
      <c r="AD2833" s="3">
        <f t="shared" si="503"/>
        <v>137585.23269139021</v>
      </c>
      <c r="AE2833" s="3">
        <v>13617.5</v>
      </c>
      <c r="AG2833" s="3">
        <f t="shared" si="504"/>
        <v>151202.73269139021</v>
      </c>
      <c r="AM2833">
        <v>8.5000000000000006E-2</v>
      </c>
      <c r="AN2833" s="3">
        <f t="shared" si="505"/>
        <v>151202.73269139021</v>
      </c>
      <c r="AO2833" s="3">
        <v>12852.232278768168</v>
      </c>
      <c r="AP2833" s="3">
        <v>29700</v>
      </c>
      <c r="AQ2833" s="3">
        <v>2524.5</v>
      </c>
      <c r="AR2833" s="3">
        <f t="shared" si="506"/>
        <v>196279.46497015838</v>
      </c>
      <c r="AS2833" s="24">
        <f t="shared" si="508"/>
        <v>180902.73269139021</v>
      </c>
      <c r="AT2833" t="s">
        <v>134</v>
      </c>
      <c r="AU2833" t="s">
        <v>134</v>
      </c>
      <c r="AV2833" t="s">
        <v>135</v>
      </c>
      <c r="AW2833">
        <v>37214</v>
      </c>
      <c r="BE2833">
        <v>1</v>
      </c>
    </row>
    <row r="2834" spans="3:66" x14ac:dyDescent="0.2">
      <c r="C2834" t="s">
        <v>4803</v>
      </c>
      <c r="E2834" t="s">
        <v>3748</v>
      </c>
      <c r="F2834" t="s">
        <v>3749</v>
      </c>
      <c r="G2834" t="s">
        <v>3750</v>
      </c>
      <c r="J2834" t="s">
        <v>4697</v>
      </c>
      <c r="L2834" t="s">
        <v>4783</v>
      </c>
      <c r="M2834" t="s">
        <v>3525</v>
      </c>
      <c r="N2834" t="s">
        <v>4668</v>
      </c>
      <c r="O2834" t="s">
        <v>98</v>
      </c>
      <c r="P2834" t="s">
        <v>4804</v>
      </c>
      <c r="Q2834">
        <v>28</v>
      </c>
      <c r="S2834" s="3">
        <v>116666.66666666667</v>
      </c>
      <c r="U2834" s="3">
        <v>11666.666666666668</v>
      </c>
      <c r="W2834" s="3">
        <v>2804.4871794871797</v>
      </c>
      <c r="X2834" s="3">
        <v>1620.3703703703707</v>
      </c>
      <c r="Y2834" s="22">
        <v>291.66666666666669</v>
      </c>
      <c r="Z2834" s="32">
        <v>75</v>
      </c>
      <c r="AB2834" s="3">
        <v>0</v>
      </c>
      <c r="AC2834" s="3">
        <v>4460.3751415326506</v>
      </c>
      <c r="AD2834" s="3">
        <f t="shared" si="503"/>
        <v>137585.23269139021</v>
      </c>
      <c r="AE2834" s="3">
        <v>13617.5</v>
      </c>
      <c r="AG2834" s="3">
        <f t="shared" si="504"/>
        <v>151202.73269139021</v>
      </c>
      <c r="AM2834">
        <v>8.5000000000000006E-2</v>
      </c>
      <c r="AN2834" s="3">
        <f t="shared" si="505"/>
        <v>151202.73269139021</v>
      </c>
      <c r="AO2834" s="3">
        <v>12852.232278768168</v>
      </c>
      <c r="AP2834" s="3">
        <v>29700</v>
      </c>
      <c r="AQ2834" s="3">
        <v>2524.5</v>
      </c>
      <c r="AR2834" s="3">
        <f t="shared" si="506"/>
        <v>196279.46497015838</v>
      </c>
      <c r="AS2834" s="24">
        <f t="shared" si="508"/>
        <v>180902.73269139021</v>
      </c>
      <c r="AT2834" t="s">
        <v>134</v>
      </c>
      <c r="AU2834" t="s">
        <v>134</v>
      </c>
      <c r="AV2834" t="s">
        <v>135</v>
      </c>
      <c r="AW2834">
        <v>37214</v>
      </c>
      <c r="BE2834">
        <v>1</v>
      </c>
    </row>
    <row r="2835" spans="3:66" x14ac:dyDescent="0.2">
      <c r="C2835" t="s">
        <v>4803</v>
      </c>
      <c r="E2835" t="s">
        <v>3751</v>
      </c>
      <c r="F2835" t="s">
        <v>3752</v>
      </c>
      <c r="G2835" t="s">
        <v>3753</v>
      </c>
      <c r="J2835" t="s">
        <v>4697</v>
      </c>
      <c r="L2835" t="s">
        <v>4703</v>
      </c>
      <c r="M2835" t="s">
        <v>293</v>
      </c>
      <c r="N2835" t="s">
        <v>4911</v>
      </c>
      <c r="O2835" t="s">
        <v>98</v>
      </c>
      <c r="P2835" t="s">
        <v>4804</v>
      </c>
      <c r="Q2835">
        <v>28</v>
      </c>
      <c r="S2835" s="3">
        <v>137916.66666666666</v>
      </c>
      <c r="W2835" s="3">
        <v>3195.1121794871797</v>
      </c>
      <c r="X2835" s="3">
        <v>1846.0648148148148</v>
      </c>
      <c r="Y2835" s="22">
        <v>332.29166666666663</v>
      </c>
      <c r="Z2835" s="32">
        <v>75</v>
      </c>
      <c r="AB2835" s="3">
        <v>0</v>
      </c>
      <c r="AC2835" s="3">
        <v>4460.3751415326506</v>
      </c>
      <c r="AD2835" s="3">
        <f t="shared" si="503"/>
        <v>147825.51046916796</v>
      </c>
      <c r="AE2835" s="3">
        <v>5687.5</v>
      </c>
      <c r="AG2835" s="3">
        <f t="shared" si="504"/>
        <v>153513.01046916796</v>
      </c>
      <c r="AM2835">
        <v>8.5000000000000006E-2</v>
      </c>
      <c r="AN2835" s="3">
        <f t="shared" si="505"/>
        <v>153513.01046916796</v>
      </c>
      <c r="AO2835" s="3">
        <v>13048.605889879278</v>
      </c>
      <c r="AP2835" s="3">
        <v>0</v>
      </c>
      <c r="AQ2835" s="3">
        <v>0</v>
      </c>
      <c r="AR2835" s="3">
        <f t="shared" si="506"/>
        <v>166561.61635904724</v>
      </c>
      <c r="AS2835" s="24">
        <f t="shared" si="508"/>
        <v>153513.01046916796</v>
      </c>
      <c r="AT2835" t="s">
        <v>632</v>
      </c>
      <c r="AU2835" t="s">
        <v>1837</v>
      </c>
      <c r="AV2835" t="s">
        <v>1838</v>
      </c>
      <c r="AW2835" t="s">
        <v>4945</v>
      </c>
      <c r="BE2835">
        <v>1</v>
      </c>
      <c r="BN2835" t="s">
        <v>5125</v>
      </c>
    </row>
    <row r="2836" spans="3:66" x14ac:dyDescent="0.2">
      <c r="C2836" t="s">
        <v>4803</v>
      </c>
      <c r="E2836" t="s">
        <v>3754</v>
      </c>
      <c r="F2836" t="s">
        <v>3755</v>
      </c>
      <c r="G2836" t="s">
        <v>3756</v>
      </c>
      <c r="J2836" t="s">
        <v>4708</v>
      </c>
      <c r="L2836" t="s">
        <v>4703</v>
      </c>
      <c r="M2836" t="s">
        <v>293</v>
      </c>
      <c r="N2836" t="s">
        <v>4668</v>
      </c>
      <c r="O2836" t="s">
        <v>98</v>
      </c>
      <c r="P2836" t="s">
        <v>4804</v>
      </c>
      <c r="Q2836">
        <v>28</v>
      </c>
      <c r="S2836" s="3">
        <v>75833.333333333328</v>
      </c>
      <c r="W2836" s="3">
        <v>1702.7243589743591</v>
      </c>
      <c r="X2836" s="3">
        <v>983.79629629629619</v>
      </c>
      <c r="Y2836" s="22">
        <v>177.08333333333331</v>
      </c>
      <c r="Z2836" s="32">
        <v>75</v>
      </c>
      <c r="AB2836" s="3">
        <v>0</v>
      </c>
      <c r="AC2836" s="3">
        <v>4460.3751415326506</v>
      </c>
      <c r="AD2836" s="3">
        <f t="shared" si="503"/>
        <v>83232.312463469963</v>
      </c>
      <c r="AE2836" s="3">
        <v>5687.5</v>
      </c>
      <c r="AG2836" s="3">
        <f t="shared" si="504"/>
        <v>88919.812463469963</v>
      </c>
      <c r="AM2836">
        <v>8.5000000000000006E-2</v>
      </c>
      <c r="AN2836" s="3">
        <f t="shared" si="505"/>
        <v>88919.812463469963</v>
      </c>
      <c r="AO2836" s="3">
        <v>7558.1840593949473</v>
      </c>
      <c r="AP2836" s="3">
        <v>29700</v>
      </c>
      <c r="AQ2836" s="3">
        <v>2524.5</v>
      </c>
      <c r="AR2836" s="3">
        <f t="shared" si="506"/>
        <v>128702.49652286491</v>
      </c>
      <c r="AS2836" s="24">
        <f t="shared" si="508"/>
        <v>118619.81246346996</v>
      </c>
      <c r="AT2836" t="s">
        <v>134</v>
      </c>
      <c r="AU2836" t="s">
        <v>134</v>
      </c>
      <c r="AV2836" t="s">
        <v>135</v>
      </c>
      <c r="AW2836">
        <v>19452</v>
      </c>
      <c r="BE2836">
        <v>1</v>
      </c>
    </row>
    <row r="2837" spans="3:66" x14ac:dyDescent="0.2">
      <c r="C2837" t="s">
        <v>4803</v>
      </c>
      <c r="E2837" t="s">
        <v>3757</v>
      </c>
      <c r="F2837" t="s">
        <v>3758</v>
      </c>
      <c r="G2837" t="s">
        <v>3759</v>
      </c>
      <c r="J2837" t="s">
        <v>4702</v>
      </c>
      <c r="L2837" t="s">
        <v>4783</v>
      </c>
      <c r="M2837" t="s">
        <v>3525</v>
      </c>
      <c r="N2837" t="s">
        <v>4668</v>
      </c>
      <c r="O2837" t="s">
        <v>98</v>
      </c>
      <c r="P2837" t="s">
        <v>4804</v>
      </c>
      <c r="Q2837">
        <v>28</v>
      </c>
      <c r="S2837" s="3">
        <v>91666.666666666672</v>
      </c>
      <c r="U2837" s="3">
        <v>9166.6666666666679</v>
      </c>
      <c r="W2837" s="3">
        <v>2203.5256410256411</v>
      </c>
      <c r="X2837" s="3">
        <v>1273.1481481481483</v>
      </c>
      <c r="Y2837" s="22">
        <v>229.16666666666669</v>
      </c>
      <c r="Z2837" s="32">
        <v>75</v>
      </c>
      <c r="AB2837" s="3">
        <v>0</v>
      </c>
      <c r="AC2837" s="3">
        <v>4460.3751415326506</v>
      </c>
      <c r="AD2837" s="3">
        <f t="shared" si="503"/>
        <v>109074.54893070646</v>
      </c>
      <c r="AE2837" s="3">
        <v>13617.5</v>
      </c>
      <c r="AG2837" s="3">
        <f t="shared" si="504"/>
        <v>122692.04893070646</v>
      </c>
      <c r="AM2837">
        <v>8.5000000000000006E-2</v>
      </c>
      <c r="AN2837" s="3">
        <f t="shared" si="505"/>
        <v>122692.04893070646</v>
      </c>
      <c r="AO2837" s="3">
        <v>10428.824159110049</v>
      </c>
      <c r="AP2837" s="3">
        <v>29700</v>
      </c>
      <c r="AQ2837" s="3">
        <v>2524.5</v>
      </c>
      <c r="AR2837" s="3">
        <f t="shared" si="506"/>
        <v>165345.37308981651</v>
      </c>
      <c r="AS2837" s="24">
        <f t="shared" si="508"/>
        <v>152392.04893070646</v>
      </c>
      <c r="AT2837" t="s">
        <v>4805</v>
      </c>
      <c r="AU2837" t="s">
        <v>101</v>
      </c>
      <c r="AV2837" t="s">
        <v>101</v>
      </c>
      <c r="AW2837">
        <v>2046100</v>
      </c>
      <c r="BE2837">
        <v>1</v>
      </c>
    </row>
    <row r="2838" spans="3:66" x14ac:dyDescent="0.2">
      <c r="C2838" t="s">
        <v>4803</v>
      </c>
      <c r="E2838" t="s">
        <v>3760</v>
      </c>
      <c r="F2838" t="s">
        <v>3761</v>
      </c>
      <c r="G2838" t="s">
        <v>3762</v>
      </c>
      <c r="J2838" t="s">
        <v>4702</v>
      </c>
      <c r="L2838" t="s">
        <v>4791</v>
      </c>
      <c r="M2838" t="s">
        <v>4579</v>
      </c>
      <c r="N2838" t="s">
        <v>4668</v>
      </c>
      <c r="O2838" t="s">
        <v>98</v>
      </c>
      <c r="P2838" t="s">
        <v>4804</v>
      </c>
      <c r="Q2838">
        <v>28</v>
      </c>
      <c r="S2838" s="3">
        <v>79166.666666666672</v>
      </c>
      <c r="W2838" s="3">
        <v>1903.0448717948721</v>
      </c>
      <c r="X2838" s="3">
        <v>1099.5370370370372</v>
      </c>
      <c r="Y2838" s="22">
        <v>197.91666666666669</v>
      </c>
      <c r="Z2838" s="32">
        <v>75</v>
      </c>
      <c r="AB2838" s="3">
        <v>0</v>
      </c>
      <c r="AC2838" s="3">
        <v>4460.3751415326506</v>
      </c>
      <c r="AD2838" s="3">
        <f t="shared" si="503"/>
        <v>86902.540383697909</v>
      </c>
      <c r="AE2838" s="3">
        <v>23570.833333333332</v>
      </c>
      <c r="AG2838" s="3">
        <f t="shared" si="504"/>
        <v>110473.37371703124</v>
      </c>
      <c r="AM2838">
        <v>8.5000000000000006E-2</v>
      </c>
      <c r="AN2838" s="3">
        <f t="shared" si="505"/>
        <v>110473.37371703124</v>
      </c>
      <c r="AO2838" s="3">
        <v>9390.2367659476567</v>
      </c>
      <c r="AP2838" s="3">
        <v>29700</v>
      </c>
      <c r="AQ2838" s="3">
        <v>2524.5</v>
      </c>
      <c r="AR2838" s="3">
        <f t="shared" si="506"/>
        <v>152088.1104829789</v>
      </c>
      <c r="AS2838" s="24">
        <f t="shared" si="508"/>
        <v>140173.37371703124</v>
      </c>
      <c r="AT2838" t="s">
        <v>632</v>
      </c>
      <c r="AU2838" t="s">
        <v>632</v>
      </c>
      <c r="AV2838" t="s">
        <v>633</v>
      </c>
      <c r="AW2838" t="s">
        <v>4955</v>
      </c>
      <c r="BE2838">
        <v>1</v>
      </c>
    </row>
    <row r="2839" spans="3:66" x14ac:dyDescent="0.2">
      <c r="C2839" t="s">
        <v>4803</v>
      </c>
      <c r="E2839" t="s">
        <v>3763</v>
      </c>
      <c r="F2839" t="s">
        <v>3764</v>
      </c>
      <c r="G2839" t="s">
        <v>3765</v>
      </c>
      <c r="J2839" t="s">
        <v>4697</v>
      </c>
      <c r="L2839" t="s">
        <v>4783</v>
      </c>
      <c r="M2839" t="s">
        <v>3525</v>
      </c>
      <c r="N2839" t="s">
        <v>4668</v>
      </c>
      <c r="O2839" t="s">
        <v>98</v>
      </c>
      <c r="P2839" t="s">
        <v>4804</v>
      </c>
      <c r="Q2839">
        <v>28</v>
      </c>
      <c r="S2839" s="3">
        <v>147333.33333333334</v>
      </c>
      <c r="U2839" s="3">
        <v>14733.333333333336</v>
      </c>
      <c r="W2839" s="3">
        <v>3541.6666666666665</v>
      </c>
      <c r="X2839" s="3">
        <v>2046.2962962962965</v>
      </c>
      <c r="Y2839" s="22">
        <v>368.33333333333337</v>
      </c>
      <c r="Z2839" s="32">
        <v>75</v>
      </c>
      <c r="AB2839" s="3">
        <v>0</v>
      </c>
      <c r="AC2839" s="3">
        <v>4460.3751415326506</v>
      </c>
      <c r="AD2839" s="3">
        <f t="shared" si="503"/>
        <v>172558.33810449563</v>
      </c>
      <c r="AE2839" s="3">
        <v>13617.5</v>
      </c>
      <c r="AG2839" s="3">
        <f t="shared" si="504"/>
        <v>186175.83810449563</v>
      </c>
      <c r="AM2839">
        <v>8.5000000000000006E-2</v>
      </c>
      <c r="AN2839" s="3">
        <f t="shared" si="505"/>
        <v>186175.83810449563</v>
      </c>
      <c r="AO2839" s="3">
        <v>15824.94623888213</v>
      </c>
      <c r="AP2839" s="3">
        <v>29700</v>
      </c>
      <c r="AQ2839" s="3">
        <v>2524.5</v>
      </c>
      <c r="AR2839" s="3">
        <f t="shared" si="506"/>
        <v>234225.28434337777</v>
      </c>
      <c r="AS2839" s="24">
        <f t="shared" si="508"/>
        <v>215875.83810449563</v>
      </c>
      <c r="AT2839" t="s">
        <v>134</v>
      </c>
      <c r="AU2839" t="s">
        <v>134</v>
      </c>
      <c r="AV2839" t="s">
        <v>135</v>
      </c>
      <c r="AW2839">
        <v>37214</v>
      </c>
      <c r="BE2839">
        <v>1</v>
      </c>
    </row>
    <row r="2840" spans="3:66" x14ac:dyDescent="0.2">
      <c r="C2840" t="s">
        <v>4803</v>
      </c>
      <c r="E2840" t="s">
        <v>3766</v>
      </c>
      <c r="F2840" t="s">
        <v>3767</v>
      </c>
      <c r="G2840" t="s">
        <v>3768</v>
      </c>
      <c r="J2840" t="s">
        <v>4708</v>
      </c>
      <c r="L2840" t="s">
        <v>4667</v>
      </c>
      <c r="M2840" t="s">
        <v>3984</v>
      </c>
      <c r="N2840" t="s">
        <v>4668</v>
      </c>
      <c r="O2840" t="s">
        <v>98</v>
      </c>
      <c r="P2840" t="s">
        <v>4804</v>
      </c>
      <c r="Q2840">
        <v>28</v>
      </c>
      <c r="S2840" s="3">
        <v>66666.666666666672</v>
      </c>
      <c r="W2840" s="3">
        <v>1482.3717948717949</v>
      </c>
      <c r="X2840" s="3">
        <v>856.48148148148152</v>
      </c>
      <c r="Y2840" s="22">
        <v>154.16666666666666</v>
      </c>
      <c r="Z2840" s="32">
        <v>75</v>
      </c>
      <c r="AB2840" s="3">
        <v>0</v>
      </c>
      <c r="AC2840" s="3">
        <v>4460.3751415326506</v>
      </c>
      <c r="AD2840" s="3">
        <f t="shared" si="503"/>
        <v>73695.061751219269</v>
      </c>
      <c r="AE2840" s="3">
        <v>4154.166666666667</v>
      </c>
      <c r="AG2840" s="3">
        <f t="shared" si="504"/>
        <v>77849.228417885941</v>
      </c>
      <c r="AM2840">
        <v>0.05</v>
      </c>
      <c r="AN2840" s="3">
        <f t="shared" si="505"/>
        <v>77849.228417885941</v>
      </c>
      <c r="AO2840" s="3">
        <v>3892.4614208942971</v>
      </c>
      <c r="AP2840" s="3">
        <v>29700</v>
      </c>
      <c r="AQ2840" s="3">
        <v>1485</v>
      </c>
      <c r="AR2840" s="3">
        <f t="shared" si="506"/>
        <v>112926.68983878024</v>
      </c>
      <c r="AS2840" s="24">
        <f t="shared" si="508"/>
        <v>107549.22841788594</v>
      </c>
      <c r="AT2840" t="s">
        <v>134</v>
      </c>
      <c r="AU2840" t="s">
        <v>134</v>
      </c>
      <c r="AV2840" t="s">
        <v>135</v>
      </c>
      <c r="AW2840">
        <v>35875</v>
      </c>
      <c r="BE2840">
        <v>1</v>
      </c>
    </row>
    <row r="2841" spans="3:66" x14ac:dyDescent="0.2">
      <c r="C2841" t="s">
        <v>4803</v>
      </c>
      <c r="E2841" t="s">
        <v>3769</v>
      </c>
      <c r="F2841" t="s">
        <v>3770</v>
      </c>
      <c r="G2841" t="s">
        <v>3771</v>
      </c>
      <c r="J2841" t="s">
        <v>4678</v>
      </c>
      <c r="L2841" t="s">
        <v>4691</v>
      </c>
      <c r="M2841" t="s">
        <v>4444</v>
      </c>
      <c r="N2841" t="s">
        <v>4668</v>
      </c>
      <c r="O2841" t="s">
        <v>98</v>
      </c>
      <c r="P2841" t="s">
        <v>4804</v>
      </c>
      <c r="Q2841">
        <v>28</v>
      </c>
      <c r="S2841" s="3">
        <v>191666.66666666666</v>
      </c>
      <c r="W2841" s="3">
        <v>4607.3717948717949</v>
      </c>
      <c r="X2841" s="3">
        <v>2662.037037037037</v>
      </c>
      <c r="Y2841" s="22">
        <v>479.16666666666663</v>
      </c>
      <c r="Z2841" s="32">
        <v>75</v>
      </c>
      <c r="AB2841" s="3">
        <v>0</v>
      </c>
      <c r="AC2841" s="3">
        <v>4460.3751415326506</v>
      </c>
      <c r="AD2841" s="3">
        <f t="shared" si="503"/>
        <v>203950.6173067748</v>
      </c>
      <c r="AE2841" s="3">
        <v>7046.666666666667</v>
      </c>
      <c r="AG2841" s="3">
        <f t="shared" si="504"/>
        <v>210997.28397344146</v>
      </c>
      <c r="AM2841">
        <v>0.1</v>
      </c>
      <c r="AN2841" s="3">
        <f t="shared" si="505"/>
        <v>210997.28397344146</v>
      </c>
      <c r="AO2841" s="3">
        <v>21099.728397344148</v>
      </c>
      <c r="AP2841" s="3">
        <v>29700</v>
      </c>
      <c r="AQ2841" s="3">
        <v>2970</v>
      </c>
      <c r="AR2841" s="3">
        <f t="shared" si="506"/>
        <v>264767.01237078558</v>
      </c>
      <c r="AS2841" s="24">
        <f t="shared" si="508"/>
        <v>240697.28397344146</v>
      </c>
      <c r="AT2841" t="s">
        <v>188</v>
      </c>
      <c r="AU2841" t="s">
        <v>188</v>
      </c>
      <c r="AV2841" t="s">
        <v>189</v>
      </c>
      <c r="AW2841">
        <v>6006</v>
      </c>
      <c r="BE2841">
        <v>1</v>
      </c>
    </row>
    <row r="2842" spans="3:66" x14ac:dyDescent="0.2">
      <c r="C2842" t="s">
        <v>4803</v>
      </c>
      <c r="E2842" t="s">
        <v>3772</v>
      </c>
      <c r="F2842" t="s">
        <v>3773</v>
      </c>
      <c r="G2842" t="s">
        <v>3774</v>
      </c>
      <c r="J2842" t="s">
        <v>151</v>
      </c>
      <c r="L2842" t="s">
        <v>4791</v>
      </c>
      <c r="M2842" t="s">
        <v>4579</v>
      </c>
      <c r="N2842" t="s">
        <v>4668</v>
      </c>
      <c r="O2842" t="s">
        <v>98</v>
      </c>
      <c r="P2842" t="s">
        <v>4804</v>
      </c>
      <c r="Q2842">
        <v>28</v>
      </c>
      <c r="S2842" s="3">
        <v>208333.33333333334</v>
      </c>
      <c r="W2842" s="3">
        <v>5008.0128205128203</v>
      </c>
      <c r="X2842" s="3">
        <v>2893.5185185185187</v>
      </c>
      <c r="Y2842" s="22">
        <v>520.83333333333337</v>
      </c>
      <c r="Z2842" s="32">
        <v>75</v>
      </c>
      <c r="AB2842" s="3">
        <v>0</v>
      </c>
      <c r="AC2842" s="3">
        <v>4460.3751415326506</v>
      </c>
      <c r="AD2842" s="3">
        <f t="shared" si="503"/>
        <v>221291.07314723067</v>
      </c>
      <c r="AE2842" s="3">
        <v>23570.833333333332</v>
      </c>
      <c r="AG2842" s="3">
        <f t="shared" si="504"/>
        <v>244861.90648056401</v>
      </c>
      <c r="AM2842">
        <v>8.5000000000000006E-2</v>
      </c>
      <c r="AN2842" s="3">
        <f t="shared" si="505"/>
        <v>244861.90648056401</v>
      </c>
      <c r="AO2842" s="3">
        <v>20813.262050847941</v>
      </c>
      <c r="AP2842" s="3">
        <v>29700</v>
      </c>
      <c r="AQ2842" s="3">
        <v>2524.5</v>
      </c>
      <c r="AR2842" s="3">
        <f t="shared" si="506"/>
        <v>297899.66853141197</v>
      </c>
      <c r="AS2842" s="24">
        <f t="shared" si="508"/>
        <v>274561.90648056404</v>
      </c>
      <c r="AT2842" t="s">
        <v>4725</v>
      </c>
      <c r="AU2842" t="s">
        <v>174</v>
      </c>
      <c r="AV2842" t="s">
        <v>174</v>
      </c>
      <c r="AW2842" t="s">
        <v>4725</v>
      </c>
      <c r="BE2842">
        <v>1</v>
      </c>
    </row>
    <row r="2843" spans="3:66" x14ac:dyDescent="0.2">
      <c r="C2843" t="s">
        <v>4803</v>
      </c>
      <c r="E2843" t="s">
        <v>3775</v>
      </c>
      <c r="F2843" t="s">
        <v>3776</v>
      </c>
      <c r="G2843" t="s">
        <v>3777</v>
      </c>
      <c r="J2843" t="s">
        <v>4697</v>
      </c>
      <c r="L2843" t="s">
        <v>4691</v>
      </c>
      <c r="M2843" t="s">
        <v>4444</v>
      </c>
      <c r="N2843" t="s">
        <v>4668</v>
      </c>
      <c r="O2843" t="s">
        <v>98</v>
      </c>
      <c r="P2843" t="s">
        <v>4804</v>
      </c>
      <c r="Q2843">
        <v>28</v>
      </c>
      <c r="S2843" s="3">
        <v>133333.33333333334</v>
      </c>
      <c r="W2843" s="3">
        <v>3205.1282051282051</v>
      </c>
      <c r="X2843" s="3">
        <v>1851.851851851852</v>
      </c>
      <c r="Y2843" s="22">
        <v>333.33333333333337</v>
      </c>
      <c r="Z2843" s="32">
        <v>75</v>
      </c>
      <c r="AB2843" s="3">
        <v>0</v>
      </c>
      <c r="AC2843" s="3">
        <v>4460.3751415326506</v>
      </c>
      <c r="AD2843" s="3">
        <f t="shared" si="503"/>
        <v>143259.02186517941</v>
      </c>
      <c r="AE2843" s="3">
        <v>7046.666666666667</v>
      </c>
      <c r="AG2843" s="3">
        <f t="shared" si="504"/>
        <v>150305.68853184607</v>
      </c>
      <c r="AM2843">
        <v>0.1</v>
      </c>
      <c r="AN2843" s="3">
        <f t="shared" si="505"/>
        <v>150305.68853184607</v>
      </c>
      <c r="AO2843" s="3">
        <v>15030.568853184608</v>
      </c>
      <c r="AP2843" s="3">
        <v>29700</v>
      </c>
      <c r="AQ2843" s="3">
        <v>2970</v>
      </c>
      <c r="AR2843" s="3">
        <f t="shared" si="506"/>
        <v>198006.25738503068</v>
      </c>
      <c r="AS2843" s="24">
        <f t="shared" si="508"/>
        <v>180005.68853184607</v>
      </c>
      <c r="AT2843" t="s">
        <v>4779</v>
      </c>
      <c r="AU2843" t="s">
        <v>188</v>
      </c>
      <c r="AV2843" t="s">
        <v>189</v>
      </c>
      <c r="AW2843">
        <v>6006</v>
      </c>
      <c r="BE2843">
        <v>1</v>
      </c>
    </row>
    <row r="2844" spans="3:66" x14ac:dyDescent="0.2">
      <c r="C2844" t="s">
        <v>4803</v>
      </c>
      <c r="E2844" t="s">
        <v>3778</v>
      </c>
      <c r="F2844" t="s">
        <v>3779</v>
      </c>
      <c r="G2844" t="s">
        <v>3780</v>
      </c>
      <c r="J2844" t="s">
        <v>4778</v>
      </c>
      <c r="L2844" t="s">
        <v>4667</v>
      </c>
      <c r="M2844" t="s">
        <v>3984</v>
      </c>
      <c r="N2844" t="s">
        <v>4911</v>
      </c>
      <c r="O2844" t="s">
        <v>98</v>
      </c>
      <c r="P2844" t="s">
        <v>4804</v>
      </c>
      <c r="Q2844">
        <v>28</v>
      </c>
      <c r="S2844" s="3">
        <v>53525</v>
      </c>
      <c r="W2844" s="3">
        <v>1166.4663461538462</v>
      </c>
      <c r="X2844" s="3">
        <v>673.95833333333337</v>
      </c>
      <c r="Y2844" s="22">
        <v>121.3125</v>
      </c>
      <c r="Z2844" s="32">
        <v>75</v>
      </c>
      <c r="AB2844" s="3">
        <v>0</v>
      </c>
      <c r="AC2844" s="3">
        <v>4460.3751415326506</v>
      </c>
      <c r="AD2844" s="3">
        <f t="shared" si="503"/>
        <v>60022.112321019828</v>
      </c>
      <c r="AE2844" s="3">
        <v>4154.166666666667</v>
      </c>
      <c r="AG2844" s="3">
        <f t="shared" si="504"/>
        <v>64176.278987686492</v>
      </c>
      <c r="AM2844">
        <v>0.05</v>
      </c>
      <c r="AN2844" s="3">
        <f t="shared" si="505"/>
        <v>64176.278987686492</v>
      </c>
      <c r="AO2844" s="3">
        <v>3208.8139493843246</v>
      </c>
      <c r="AP2844" s="3">
        <v>0</v>
      </c>
      <c r="AQ2844" s="3">
        <v>0</v>
      </c>
      <c r="AR2844" s="3">
        <f t="shared" si="506"/>
        <v>67385.092937070818</v>
      </c>
      <c r="AS2844" s="24">
        <f t="shared" si="508"/>
        <v>64176.278987686492</v>
      </c>
      <c r="AT2844" t="s">
        <v>4779</v>
      </c>
      <c r="AU2844" t="s">
        <v>1837</v>
      </c>
      <c r="AV2844" t="s">
        <v>1838</v>
      </c>
      <c r="AW2844" t="s">
        <v>4969</v>
      </c>
      <c r="BE2844">
        <v>1</v>
      </c>
      <c r="BN2844" t="s">
        <v>5067</v>
      </c>
    </row>
    <row r="2845" spans="3:66" x14ac:dyDescent="0.2">
      <c r="C2845" t="s">
        <v>4803</v>
      </c>
      <c r="E2845" t="s">
        <v>3781</v>
      </c>
      <c r="F2845" t="s">
        <v>3782</v>
      </c>
      <c r="G2845" t="s">
        <v>3783</v>
      </c>
      <c r="J2845" t="s">
        <v>4697</v>
      </c>
      <c r="L2845" t="s">
        <v>4783</v>
      </c>
      <c r="M2845" t="s">
        <v>3525</v>
      </c>
      <c r="N2845" t="s">
        <v>4668</v>
      </c>
      <c r="O2845" t="s">
        <v>98</v>
      </c>
      <c r="P2845" t="s">
        <v>4804</v>
      </c>
      <c r="Q2845">
        <v>28</v>
      </c>
      <c r="S2845" s="3">
        <v>154166.66666666666</v>
      </c>
      <c r="U2845" s="3">
        <v>15416.666666666666</v>
      </c>
      <c r="W2845" s="3">
        <v>3705.9294871794868</v>
      </c>
      <c r="X2845" s="3">
        <v>2141.2037037037035</v>
      </c>
      <c r="Y2845" s="22">
        <v>385.41666666666663</v>
      </c>
      <c r="Z2845" s="32">
        <v>75</v>
      </c>
      <c r="AB2845" s="3">
        <v>0</v>
      </c>
      <c r="AC2845" s="3">
        <v>4460.3751415326506</v>
      </c>
      <c r="AD2845" s="3">
        <f t="shared" si="503"/>
        <v>180351.25833241583</v>
      </c>
      <c r="AE2845" s="3">
        <v>13617.5</v>
      </c>
      <c r="AG2845" s="3">
        <f t="shared" si="504"/>
        <v>193968.75833241583</v>
      </c>
      <c r="AM2845">
        <v>8.5000000000000006E-2</v>
      </c>
      <c r="AN2845" s="3">
        <f t="shared" si="505"/>
        <v>193968.75833241583</v>
      </c>
      <c r="AO2845" s="3">
        <v>16487.344458255346</v>
      </c>
      <c r="AP2845" s="3">
        <v>29700</v>
      </c>
      <c r="AQ2845" s="3">
        <v>2524.5</v>
      </c>
      <c r="AR2845" s="3">
        <f t="shared" si="506"/>
        <v>242680.60279067117</v>
      </c>
      <c r="AS2845" s="24">
        <f t="shared" si="508"/>
        <v>223668.75833241583</v>
      </c>
      <c r="AT2845" t="s">
        <v>4805</v>
      </c>
      <c r="AU2845" t="s">
        <v>101</v>
      </c>
      <c r="AV2845" t="s">
        <v>101</v>
      </c>
      <c r="AW2845">
        <v>2046100</v>
      </c>
      <c r="BE2845">
        <v>1</v>
      </c>
    </row>
    <row r="2846" spans="3:66" x14ac:dyDescent="0.2">
      <c r="C2846" t="s">
        <v>4803</v>
      </c>
      <c r="E2846" t="s">
        <v>3784</v>
      </c>
      <c r="F2846" t="s">
        <v>3785</v>
      </c>
      <c r="G2846" t="s">
        <v>3786</v>
      </c>
      <c r="J2846" t="s">
        <v>4952</v>
      </c>
      <c r="L2846" t="s">
        <v>4667</v>
      </c>
      <c r="M2846" t="s">
        <v>3984</v>
      </c>
      <c r="N2846" t="s">
        <v>4668</v>
      </c>
      <c r="O2846" t="s">
        <v>98</v>
      </c>
      <c r="P2846" t="s">
        <v>4804</v>
      </c>
      <c r="Q2846">
        <v>28</v>
      </c>
      <c r="S2846" s="3">
        <v>37760</v>
      </c>
      <c r="W2846" s="3">
        <v>1010.0961538461538</v>
      </c>
      <c r="X2846" s="3">
        <v>583.6111111111112</v>
      </c>
      <c r="Y2846" s="22">
        <v>105.05</v>
      </c>
      <c r="Z2846" s="32">
        <v>75</v>
      </c>
      <c r="AB2846" s="3">
        <v>0</v>
      </c>
      <c r="AC2846" s="3">
        <v>4460.3751415326506</v>
      </c>
      <c r="AD2846" s="3">
        <f t="shared" ref="AD2846:AD2909" si="509">S2846+U2846+V2846+W2846+X2846+Y2846+Z2846+AA2846+AB2846+AC2846</f>
        <v>43994.132406489916</v>
      </c>
      <c r="AE2846" s="3">
        <v>4154.166666666667</v>
      </c>
      <c r="AG2846" s="3">
        <f t="shared" si="504"/>
        <v>48148.299073156581</v>
      </c>
      <c r="AM2846">
        <v>0.05</v>
      </c>
      <c r="AN2846" s="3">
        <f t="shared" si="505"/>
        <v>48148.299073156581</v>
      </c>
      <c r="AO2846" s="3">
        <v>2407.4149536578293</v>
      </c>
      <c r="AP2846" s="3">
        <v>29700</v>
      </c>
      <c r="AQ2846" s="3">
        <v>1485</v>
      </c>
      <c r="AR2846" s="3">
        <f t="shared" si="506"/>
        <v>81740.714026814414</v>
      </c>
      <c r="AS2846" s="24">
        <f t="shared" si="508"/>
        <v>77848.299073156581</v>
      </c>
      <c r="AT2846" t="s">
        <v>134</v>
      </c>
      <c r="AU2846" t="s">
        <v>134</v>
      </c>
      <c r="AV2846" t="s">
        <v>135</v>
      </c>
      <c r="AW2846">
        <v>35875</v>
      </c>
      <c r="BE2846">
        <v>1</v>
      </c>
    </row>
    <row r="2847" spans="3:66" x14ac:dyDescent="0.2">
      <c r="C2847" t="s">
        <v>4803</v>
      </c>
      <c r="E2847" t="s">
        <v>3787</v>
      </c>
      <c r="F2847" t="s">
        <v>3788</v>
      </c>
      <c r="G2847" t="s">
        <v>3789</v>
      </c>
      <c r="J2847" t="s">
        <v>4678</v>
      </c>
      <c r="L2847" t="s">
        <v>4691</v>
      </c>
      <c r="M2847" t="s">
        <v>4444</v>
      </c>
      <c r="N2847" t="s">
        <v>4668</v>
      </c>
      <c r="O2847" t="s">
        <v>98</v>
      </c>
      <c r="P2847" t="s">
        <v>4804</v>
      </c>
      <c r="Q2847">
        <v>28</v>
      </c>
      <c r="S2847" s="3">
        <v>157905</v>
      </c>
      <c r="W2847" s="3">
        <v>3795.7932692307691</v>
      </c>
      <c r="X2847" s="3">
        <v>2193.125</v>
      </c>
      <c r="Y2847" s="22">
        <v>394.76249999999999</v>
      </c>
      <c r="Z2847" s="32">
        <v>75</v>
      </c>
      <c r="AB2847" s="3">
        <v>0</v>
      </c>
      <c r="AC2847" s="3">
        <v>4460.3751415326506</v>
      </c>
      <c r="AD2847" s="3">
        <f t="shared" si="509"/>
        <v>168824.05591076345</v>
      </c>
      <c r="AE2847" s="3">
        <v>7046.666666666667</v>
      </c>
      <c r="AG2847" s="3">
        <f t="shared" ref="AG2847:AG2910" si="510">AD2847+AE2847+AF2847</f>
        <v>175870.7225774301</v>
      </c>
      <c r="AM2847">
        <v>0.1</v>
      </c>
      <c r="AN2847" s="3">
        <f t="shared" ref="AN2847:AN2910" si="511">AG2847+AH2847+AI2847+AJ2847</f>
        <v>175870.7225774301</v>
      </c>
      <c r="AO2847" s="3">
        <v>17587.07225774301</v>
      </c>
      <c r="AP2847" s="3">
        <v>29700</v>
      </c>
      <c r="AQ2847" s="3">
        <v>2970</v>
      </c>
      <c r="AR2847" s="3">
        <f t="shared" ref="AR2847:AR2910" si="512">AN2847+AO2847+AP2847+AQ2847</f>
        <v>226127.79483517312</v>
      </c>
      <c r="AS2847" s="24">
        <f t="shared" si="508"/>
        <v>205570.7225774301</v>
      </c>
      <c r="AT2847" t="s">
        <v>188</v>
      </c>
      <c r="AU2847" t="s">
        <v>188</v>
      </c>
      <c r="AV2847" t="s">
        <v>189</v>
      </c>
      <c r="AW2847">
        <v>6006</v>
      </c>
      <c r="BE2847">
        <v>1</v>
      </c>
    </row>
    <row r="2848" spans="3:66" x14ac:dyDescent="0.2">
      <c r="C2848" t="s">
        <v>4803</v>
      </c>
      <c r="E2848" t="s">
        <v>3790</v>
      </c>
      <c r="F2848" t="s">
        <v>3791</v>
      </c>
      <c r="G2848" t="s">
        <v>3792</v>
      </c>
      <c r="J2848" t="s">
        <v>4708</v>
      </c>
      <c r="L2848" t="s">
        <v>4667</v>
      </c>
      <c r="M2848" t="s">
        <v>3984</v>
      </c>
      <c r="N2848" t="s">
        <v>4668</v>
      </c>
      <c r="O2848" t="s">
        <v>98</v>
      </c>
      <c r="P2848" t="s">
        <v>4804</v>
      </c>
      <c r="Q2848">
        <v>28</v>
      </c>
      <c r="S2848" s="3">
        <v>59166.666666666664</v>
      </c>
      <c r="W2848" s="3">
        <v>1302.0833333333333</v>
      </c>
      <c r="X2848" s="3">
        <v>752.31481481481489</v>
      </c>
      <c r="Y2848" s="22">
        <v>135.41666666666666</v>
      </c>
      <c r="Z2848" s="32">
        <v>75</v>
      </c>
      <c r="AB2848" s="3">
        <v>0</v>
      </c>
      <c r="AC2848" s="3">
        <v>4460.3751415326506</v>
      </c>
      <c r="AD2848" s="3">
        <f t="shared" si="509"/>
        <v>65891.85662301413</v>
      </c>
      <c r="AE2848" s="3">
        <v>4154.166666666667</v>
      </c>
      <c r="AG2848" s="3">
        <f t="shared" si="510"/>
        <v>70046.023289680801</v>
      </c>
      <c r="AM2848">
        <v>0.05</v>
      </c>
      <c r="AN2848" s="3">
        <f t="shared" si="511"/>
        <v>70046.023289680801</v>
      </c>
      <c r="AO2848" s="3">
        <v>3502.3011644840403</v>
      </c>
      <c r="AP2848" s="3">
        <v>29700</v>
      </c>
      <c r="AQ2848" s="3">
        <v>1485</v>
      </c>
      <c r="AR2848" s="3">
        <f t="shared" si="512"/>
        <v>104733.32445416485</v>
      </c>
      <c r="AS2848" s="24">
        <f t="shared" si="508"/>
        <v>99746.023289680801</v>
      </c>
      <c r="AT2848" t="s">
        <v>134</v>
      </c>
      <c r="AU2848" t="s">
        <v>134</v>
      </c>
      <c r="AV2848" t="s">
        <v>135</v>
      </c>
      <c r="AW2848">
        <v>35875</v>
      </c>
      <c r="BE2848">
        <v>1</v>
      </c>
    </row>
    <row r="2849" spans="3:57" x14ac:dyDescent="0.2">
      <c r="C2849" t="s">
        <v>4803</v>
      </c>
      <c r="E2849" t="s">
        <v>3793</v>
      </c>
      <c r="F2849" t="s">
        <v>3794</v>
      </c>
      <c r="G2849" t="s">
        <v>3795</v>
      </c>
      <c r="J2849" t="s">
        <v>4702</v>
      </c>
      <c r="L2849" t="s">
        <v>4783</v>
      </c>
      <c r="M2849" t="s">
        <v>3525</v>
      </c>
      <c r="N2849" t="s">
        <v>4668</v>
      </c>
      <c r="O2849" t="s">
        <v>98</v>
      </c>
      <c r="P2849" t="s">
        <v>4804</v>
      </c>
      <c r="Q2849">
        <v>28</v>
      </c>
      <c r="S2849" s="3">
        <v>86666.666666666672</v>
      </c>
      <c r="U2849" s="3">
        <v>8666.6666666666679</v>
      </c>
      <c r="W2849" s="3">
        <v>2083.3333333333335</v>
      </c>
      <c r="X2849" s="3">
        <v>1203.7037037037039</v>
      </c>
      <c r="Y2849" s="22">
        <v>216.66666666666669</v>
      </c>
      <c r="Z2849" s="32">
        <v>75</v>
      </c>
      <c r="AB2849" s="3">
        <v>0</v>
      </c>
      <c r="AC2849" s="3">
        <v>4460.3751415326506</v>
      </c>
      <c r="AD2849" s="3">
        <f t="shared" si="509"/>
        <v>103372.41217856971</v>
      </c>
      <c r="AE2849" s="3">
        <v>13617.5</v>
      </c>
      <c r="AG2849" s="3">
        <f t="shared" si="510"/>
        <v>116989.91217856971</v>
      </c>
      <c r="AM2849">
        <v>8.5000000000000006E-2</v>
      </c>
      <c r="AN2849" s="3">
        <f t="shared" si="511"/>
        <v>116989.91217856971</v>
      </c>
      <c r="AO2849" s="3">
        <v>9944.1425351784255</v>
      </c>
      <c r="AP2849" s="3">
        <v>29700</v>
      </c>
      <c r="AQ2849" s="3">
        <v>2524.5</v>
      </c>
      <c r="AR2849" s="3">
        <f t="shared" si="512"/>
        <v>159158.55471374813</v>
      </c>
      <c r="AS2849" s="24">
        <f t="shared" si="508"/>
        <v>146689.91217856971</v>
      </c>
      <c r="AT2849" t="s">
        <v>134</v>
      </c>
      <c r="AU2849" t="s">
        <v>134</v>
      </c>
      <c r="AV2849" t="s">
        <v>135</v>
      </c>
      <c r="AW2849">
        <v>37214</v>
      </c>
      <c r="BE2849">
        <v>1</v>
      </c>
    </row>
    <row r="2850" spans="3:57" x14ac:dyDescent="0.2">
      <c r="C2850" t="s">
        <v>4803</v>
      </c>
      <c r="E2850" t="s">
        <v>3796</v>
      </c>
      <c r="F2850" t="s">
        <v>3797</v>
      </c>
      <c r="G2850" t="s">
        <v>3798</v>
      </c>
      <c r="J2850" t="s">
        <v>4702</v>
      </c>
      <c r="L2850" t="s">
        <v>4783</v>
      </c>
      <c r="M2850" t="s">
        <v>3525</v>
      </c>
      <c r="N2850" t="s">
        <v>4668</v>
      </c>
      <c r="O2850" t="s">
        <v>98</v>
      </c>
      <c r="P2850" t="s">
        <v>4804</v>
      </c>
      <c r="Q2850">
        <v>28</v>
      </c>
      <c r="S2850" s="3">
        <v>86666.666666666672</v>
      </c>
      <c r="U2850" s="3">
        <v>8666.6666666666679</v>
      </c>
      <c r="W2850" s="3">
        <v>2083.3333333333335</v>
      </c>
      <c r="X2850" s="3">
        <v>1203.7037037037039</v>
      </c>
      <c r="Y2850" s="22">
        <v>216.66666666666669</v>
      </c>
      <c r="Z2850" s="32">
        <v>75</v>
      </c>
      <c r="AB2850" s="3">
        <v>0</v>
      </c>
      <c r="AC2850" s="3">
        <v>4460.3751415326506</v>
      </c>
      <c r="AD2850" s="3">
        <f t="shared" si="509"/>
        <v>103372.41217856971</v>
      </c>
      <c r="AE2850" s="3">
        <v>13617.5</v>
      </c>
      <c r="AG2850" s="3">
        <f t="shared" si="510"/>
        <v>116989.91217856971</v>
      </c>
      <c r="AM2850">
        <v>8.5000000000000006E-2</v>
      </c>
      <c r="AN2850" s="3">
        <f t="shared" si="511"/>
        <v>116989.91217856971</v>
      </c>
      <c r="AO2850" s="3">
        <v>9944.1425351784255</v>
      </c>
      <c r="AP2850" s="3">
        <v>29700</v>
      </c>
      <c r="AQ2850" s="3">
        <v>2524.5</v>
      </c>
      <c r="AR2850" s="3">
        <f t="shared" si="512"/>
        <v>159158.55471374813</v>
      </c>
      <c r="AS2850" s="24">
        <f t="shared" si="508"/>
        <v>146689.91217856971</v>
      </c>
      <c r="AT2850" t="s">
        <v>4805</v>
      </c>
      <c r="AU2850" t="s">
        <v>101</v>
      </c>
      <c r="AV2850" t="s">
        <v>101</v>
      </c>
      <c r="AW2850">
        <v>2046100</v>
      </c>
      <c r="BE2850">
        <v>1</v>
      </c>
    </row>
    <row r="2851" spans="3:57" x14ac:dyDescent="0.2">
      <c r="C2851" t="s">
        <v>4803</v>
      </c>
      <c r="E2851" t="s">
        <v>3799</v>
      </c>
      <c r="F2851" t="s">
        <v>3800</v>
      </c>
      <c r="G2851" t="s">
        <v>3801</v>
      </c>
      <c r="J2851" t="s">
        <v>4697</v>
      </c>
      <c r="L2851" t="s">
        <v>4783</v>
      </c>
      <c r="M2851" t="s">
        <v>3525</v>
      </c>
      <c r="N2851" t="s">
        <v>4668</v>
      </c>
      <c r="O2851" t="s">
        <v>98</v>
      </c>
      <c r="P2851" t="s">
        <v>4804</v>
      </c>
      <c r="Q2851">
        <v>28</v>
      </c>
      <c r="S2851" s="3">
        <v>166666.66666666666</v>
      </c>
      <c r="U2851" s="3">
        <v>16666.666666666668</v>
      </c>
      <c r="W2851" s="3">
        <v>4006.4102564102559</v>
      </c>
      <c r="X2851" s="3">
        <v>2314.8148148148148</v>
      </c>
      <c r="Y2851" s="22">
        <v>416.66666666666663</v>
      </c>
      <c r="Z2851" s="32">
        <v>75</v>
      </c>
      <c r="AB2851" s="3">
        <v>0</v>
      </c>
      <c r="AC2851" s="3">
        <v>4460.3751415326506</v>
      </c>
      <c r="AD2851" s="3">
        <f t="shared" si="509"/>
        <v>194606.60021275768</v>
      </c>
      <c r="AE2851" s="3">
        <v>13617.5</v>
      </c>
      <c r="AG2851" s="3">
        <f t="shared" si="510"/>
        <v>208224.10021275768</v>
      </c>
      <c r="AM2851">
        <v>8.5000000000000006E-2</v>
      </c>
      <c r="AN2851" s="3">
        <f t="shared" si="511"/>
        <v>208224.10021275768</v>
      </c>
      <c r="AO2851" s="3">
        <v>17699.048518084404</v>
      </c>
      <c r="AP2851" s="3">
        <v>29700</v>
      </c>
      <c r="AQ2851" s="3">
        <v>2524.5</v>
      </c>
      <c r="AR2851" s="3">
        <f t="shared" si="512"/>
        <v>258147.64873084208</v>
      </c>
      <c r="AS2851" s="24">
        <f t="shared" si="508"/>
        <v>237924.10021275768</v>
      </c>
      <c r="AT2851" t="s">
        <v>4805</v>
      </c>
      <c r="AU2851" t="s">
        <v>101</v>
      </c>
      <c r="AV2851" t="s">
        <v>101</v>
      </c>
      <c r="AW2851">
        <v>2047500</v>
      </c>
      <c r="BE2851">
        <v>1</v>
      </c>
    </row>
    <row r="2852" spans="3:57" x14ac:dyDescent="0.2">
      <c r="C2852" t="s">
        <v>4803</v>
      </c>
      <c r="E2852" t="s">
        <v>3802</v>
      </c>
      <c r="F2852" t="s">
        <v>3803</v>
      </c>
      <c r="G2852" t="s">
        <v>3804</v>
      </c>
      <c r="J2852" t="s">
        <v>4678</v>
      </c>
      <c r="L2852" t="s">
        <v>4691</v>
      </c>
      <c r="M2852" t="s">
        <v>4444</v>
      </c>
      <c r="N2852" t="s">
        <v>4668</v>
      </c>
      <c r="O2852" t="s">
        <v>98</v>
      </c>
      <c r="P2852" t="s">
        <v>4804</v>
      </c>
      <c r="Q2852">
        <v>28</v>
      </c>
      <c r="S2852" s="3">
        <v>216666.66666666666</v>
      </c>
      <c r="W2852" s="3">
        <v>5208.333333333333</v>
      </c>
      <c r="X2852" s="3">
        <v>3009.2592592592596</v>
      </c>
      <c r="Y2852" s="22">
        <v>541.66666666666663</v>
      </c>
      <c r="Z2852" s="32">
        <v>75</v>
      </c>
      <c r="AB2852" s="3">
        <v>0</v>
      </c>
      <c r="AC2852" s="3">
        <v>4460.3751415326506</v>
      </c>
      <c r="AD2852" s="3">
        <f t="shared" si="509"/>
        <v>229961.30106745858</v>
      </c>
      <c r="AE2852" s="3">
        <v>7046.666666666667</v>
      </c>
      <c r="AG2852" s="3">
        <f t="shared" si="510"/>
        <v>237007.96773412524</v>
      </c>
      <c r="AM2852">
        <v>0.1</v>
      </c>
      <c r="AN2852" s="3">
        <f t="shared" si="511"/>
        <v>237007.96773412524</v>
      </c>
      <c r="AO2852" s="3">
        <v>23700.796773412527</v>
      </c>
      <c r="AP2852" s="3">
        <v>29700</v>
      </c>
      <c r="AQ2852" s="3">
        <v>2970</v>
      </c>
      <c r="AR2852" s="3">
        <f t="shared" si="512"/>
        <v>293378.76450753777</v>
      </c>
      <c r="AS2852" s="24">
        <f t="shared" si="508"/>
        <v>266707.96773412521</v>
      </c>
      <c r="AT2852" t="s">
        <v>188</v>
      </c>
      <c r="AU2852" t="s">
        <v>188</v>
      </c>
      <c r="AV2852" t="s">
        <v>189</v>
      </c>
      <c r="AW2852">
        <v>6006</v>
      </c>
      <c r="BE2852">
        <v>1</v>
      </c>
    </row>
    <row r="2853" spans="3:57" x14ac:dyDescent="0.2">
      <c r="C2853" t="s">
        <v>4803</v>
      </c>
      <c r="E2853" t="s">
        <v>3805</v>
      </c>
      <c r="F2853" t="s">
        <v>3806</v>
      </c>
      <c r="G2853" t="s">
        <v>3807</v>
      </c>
      <c r="J2853" t="s">
        <v>151</v>
      </c>
      <c r="L2853" t="s">
        <v>4703</v>
      </c>
      <c r="M2853" t="s">
        <v>293</v>
      </c>
      <c r="N2853" t="s">
        <v>4668</v>
      </c>
      <c r="O2853" t="s">
        <v>98</v>
      </c>
      <c r="P2853" t="s">
        <v>4804</v>
      </c>
      <c r="Q2853">
        <v>28</v>
      </c>
      <c r="S2853" s="3">
        <v>220833.33333333334</v>
      </c>
      <c r="W2853" s="3">
        <v>5308.4935897435889</v>
      </c>
      <c r="X2853" s="3">
        <v>3067.1296296296296</v>
      </c>
      <c r="Y2853" s="22">
        <v>552.08333333333337</v>
      </c>
      <c r="Z2853" s="32">
        <v>75</v>
      </c>
      <c r="AB2853" s="3">
        <v>0</v>
      </c>
      <c r="AC2853" s="3">
        <v>4460.3751415326506</v>
      </c>
      <c r="AD2853" s="3">
        <f t="shared" si="509"/>
        <v>234296.41502757257</v>
      </c>
      <c r="AE2853" s="3">
        <v>5687.5</v>
      </c>
      <c r="AG2853" s="3">
        <f t="shared" si="510"/>
        <v>239983.91502757257</v>
      </c>
      <c r="AM2853">
        <v>8.5000000000000006E-2</v>
      </c>
      <c r="AN2853" s="3">
        <f t="shared" si="511"/>
        <v>239983.91502757257</v>
      </c>
      <c r="AO2853" s="3">
        <v>20398.632777343671</v>
      </c>
      <c r="AP2853" s="3">
        <v>29700</v>
      </c>
      <c r="AQ2853" s="3">
        <v>2524.5</v>
      </c>
      <c r="AR2853" s="3">
        <f t="shared" si="512"/>
        <v>292607.04780491628</v>
      </c>
      <c r="AS2853" s="24">
        <f t="shared" si="508"/>
        <v>269683.91502757254</v>
      </c>
      <c r="AT2853" t="s">
        <v>632</v>
      </c>
      <c r="AU2853" t="s">
        <v>632</v>
      </c>
      <c r="AV2853" t="s">
        <v>633</v>
      </c>
      <c r="AW2853" t="s">
        <v>4981</v>
      </c>
      <c r="BE2853">
        <v>1</v>
      </c>
    </row>
    <row r="2854" spans="3:57" x14ac:dyDescent="0.2">
      <c r="C2854" t="s">
        <v>4803</v>
      </c>
      <c r="E2854" t="s">
        <v>3808</v>
      </c>
      <c r="F2854" t="s">
        <v>3809</v>
      </c>
      <c r="G2854" t="s">
        <v>3810</v>
      </c>
      <c r="J2854" t="s">
        <v>4708</v>
      </c>
      <c r="L2854" t="s">
        <v>4703</v>
      </c>
      <c r="M2854" t="s">
        <v>293</v>
      </c>
      <c r="N2854" t="s">
        <v>4668</v>
      </c>
      <c r="O2854" t="s">
        <v>98</v>
      </c>
      <c r="P2854" t="s">
        <v>4804</v>
      </c>
      <c r="Q2854">
        <v>28</v>
      </c>
      <c r="S2854" s="3">
        <v>75833.333333333328</v>
      </c>
      <c r="W2854" s="3">
        <v>1702.7243589743591</v>
      </c>
      <c r="X2854" s="3">
        <v>983.79629629629619</v>
      </c>
      <c r="Y2854" s="22">
        <v>177.08333333333331</v>
      </c>
      <c r="Z2854" s="32">
        <v>75</v>
      </c>
      <c r="AB2854" s="3">
        <v>0</v>
      </c>
      <c r="AC2854" s="3">
        <v>4460.3751415326506</v>
      </c>
      <c r="AD2854" s="3">
        <f t="shared" si="509"/>
        <v>83232.312463469963</v>
      </c>
      <c r="AE2854" s="3">
        <v>5687.5</v>
      </c>
      <c r="AG2854" s="3">
        <f t="shared" si="510"/>
        <v>88919.812463469963</v>
      </c>
      <c r="AM2854">
        <v>8.5000000000000006E-2</v>
      </c>
      <c r="AN2854" s="3">
        <f t="shared" si="511"/>
        <v>88919.812463469963</v>
      </c>
      <c r="AO2854" s="3">
        <v>7558.1840593949473</v>
      </c>
      <c r="AP2854" s="3">
        <v>29700</v>
      </c>
      <c r="AQ2854" s="3">
        <v>2524.5</v>
      </c>
      <c r="AR2854" s="3">
        <f t="shared" si="512"/>
        <v>128702.49652286491</v>
      </c>
      <c r="AS2854" s="24">
        <f t="shared" si="508"/>
        <v>118619.81246346996</v>
      </c>
      <c r="AT2854" t="s">
        <v>134</v>
      </c>
      <c r="AU2854" t="s">
        <v>134</v>
      </c>
      <c r="AV2854" t="s">
        <v>135</v>
      </c>
      <c r="AW2854">
        <v>35803</v>
      </c>
      <c r="BE2854">
        <v>1</v>
      </c>
    </row>
    <row r="2855" spans="3:57" x14ac:dyDescent="0.2">
      <c r="C2855" t="s">
        <v>4803</v>
      </c>
      <c r="E2855" t="s">
        <v>3811</v>
      </c>
      <c r="F2855" t="s">
        <v>3812</v>
      </c>
      <c r="G2855" t="s">
        <v>3813</v>
      </c>
      <c r="J2855" t="s">
        <v>4708</v>
      </c>
      <c r="L2855" t="s">
        <v>4703</v>
      </c>
      <c r="M2855" t="s">
        <v>293</v>
      </c>
      <c r="N2855" t="s">
        <v>4668</v>
      </c>
      <c r="O2855" t="s">
        <v>98</v>
      </c>
      <c r="P2855" t="s">
        <v>4804</v>
      </c>
      <c r="Q2855">
        <v>28</v>
      </c>
      <c r="S2855" s="3">
        <v>54166.666666666664</v>
      </c>
      <c r="W2855" s="3">
        <v>1302.0833333333333</v>
      </c>
      <c r="X2855" s="3">
        <v>752.31481481481489</v>
      </c>
      <c r="Y2855" s="22">
        <v>135.41666666666666</v>
      </c>
      <c r="Z2855" s="32">
        <v>75</v>
      </c>
      <c r="AB2855" s="3">
        <v>0</v>
      </c>
      <c r="AC2855" s="3">
        <v>4460.3751415326506</v>
      </c>
      <c r="AD2855" s="3">
        <f t="shared" si="509"/>
        <v>60891.85662301413</v>
      </c>
      <c r="AE2855" s="3">
        <v>5687.5</v>
      </c>
      <c r="AG2855" s="3">
        <f t="shared" si="510"/>
        <v>66579.35662301413</v>
      </c>
      <c r="AM2855">
        <v>8.5000000000000006E-2</v>
      </c>
      <c r="AN2855" s="3">
        <f t="shared" si="511"/>
        <v>66579.35662301413</v>
      </c>
      <c r="AO2855" s="3">
        <v>5659.2453129562018</v>
      </c>
      <c r="AP2855" s="3">
        <v>29700</v>
      </c>
      <c r="AQ2855" s="3">
        <v>2524.5</v>
      </c>
      <c r="AR2855" s="3">
        <f t="shared" si="512"/>
        <v>104463.10193597034</v>
      </c>
      <c r="AS2855" s="24">
        <f t="shared" si="508"/>
        <v>96279.35662301413</v>
      </c>
      <c r="AT2855" t="s">
        <v>2255</v>
      </c>
      <c r="AU2855" t="s">
        <v>2255</v>
      </c>
      <c r="AV2855" t="s">
        <v>2255</v>
      </c>
      <c r="AW2855">
        <v>29105</v>
      </c>
      <c r="BE2855">
        <v>1</v>
      </c>
    </row>
    <row r="2856" spans="3:57" x14ac:dyDescent="0.2">
      <c r="C2856" t="s">
        <v>4803</v>
      </c>
      <c r="E2856" t="s">
        <v>3814</v>
      </c>
      <c r="F2856" t="s">
        <v>3815</v>
      </c>
      <c r="G2856" t="s">
        <v>3816</v>
      </c>
      <c r="J2856" t="s">
        <v>4708</v>
      </c>
      <c r="L2856" t="s">
        <v>4703</v>
      </c>
      <c r="M2856" t="s">
        <v>293</v>
      </c>
      <c r="N2856" t="s">
        <v>4668</v>
      </c>
      <c r="O2856" t="s">
        <v>98</v>
      </c>
      <c r="P2856" t="s">
        <v>4804</v>
      </c>
      <c r="Q2856">
        <v>28</v>
      </c>
      <c r="S2856" s="3">
        <v>80000</v>
      </c>
      <c r="W2856" s="3">
        <v>1802.8846153846155</v>
      </c>
      <c r="X2856" s="3">
        <v>1041.6666666666667</v>
      </c>
      <c r="Y2856" s="22">
        <v>187.5</v>
      </c>
      <c r="Z2856" s="32">
        <v>75</v>
      </c>
      <c r="AB2856" s="3">
        <v>0</v>
      </c>
      <c r="AC2856" s="3">
        <v>4460.3751415326506</v>
      </c>
      <c r="AD2856" s="3">
        <f t="shared" si="509"/>
        <v>87567.426423583936</v>
      </c>
      <c r="AE2856" s="3">
        <v>5687.5</v>
      </c>
      <c r="AG2856" s="3">
        <f t="shared" si="510"/>
        <v>93254.926423583936</v>
      </c>
      <c r="AM2856">
        <v>8.5000000000000006E-2</v>
      </c>
      <c r="AN2856" s="3">
        <f t="shared" si="511"/>
        <v>93254.926423583936</v>
      </c>
      <c r="AO2856" s="3">
        <v>7926.6687460046351</v>
      </c>
      <c r="AP2856" s="3">
        <v>29700</v>
      </c>
      <c r="AQ2856" s="3">
        <v>2524.5</v>
      </c>
      <c r="AR2856" s="3">
        <f t="shared" si="512"/>
        <v>133406.09516958857</v>
      </c>
      <c r="AS2856" s="24">
        <f t="shared" si="508"/>
        <v>122954.92642358394</v>
      </c>
      <c r="AT2856" t="s">
        <v>134</v>
      </c>
      <c r="AU2856" t="s">
        <v>134</v>
      </c>
      <c r="AV2856" t="s">
        <v>135</v>
      </c>
      <c r="AW2856">
        <v>35802</v>
      </c>
      <c r="BE2856">
        <v>1</v>
      </c>
    </row>
    <row r="2857" spans="3:57" x14ac:dyDescent="0.2">
      <c r="C2857" t="s">
        <v>4803</v>
      </c>
      <c r="E2857" t="s">
        <v>3817</v>
      </c>
      <c r="F2857" t="s">
        <v>3818</v>
      </c>
      <c r="G2857" t="s">
        <v>3819</v>
      </c>
      <c r="J2857" t="s">
        <v>151</v>
      </c>
      <c r="L2857" t="s">
        <v>4691</v>
      </c>
      <c r="M2857" t="s">
        <v>4444</v>
      </c>
      <c r="N2857" t="s">
        <v>4668</v>
      </c>
      <c r="O2857" t="s">
        <v>98</v>
      </c>
      <c r="P2857" t="s">
        <v>4804</v>
      </c>
      <c r="Q2857">
        <v>28</v>
      </c>
      <c r="S2857" s="3">
        <v>221666.66666666666</v>
      </c>
      <c r="W2857" s="3">
        <v>5208.333333333333</v>
      </c>
      <c r="X2857" s="3">
        <v>3009.2592592592596</v>
      </c>
      <c r="Y2857" s="22">
        <v>541.66666666666663</v>
      </c>
      <c r="Z2857" s="32">
        <v>75</v>
      </c>
      <c r="AB2857" s="3">
        <v>0</v>
      </c>
      <c r="AC2857" s="3">
        <v>4460.3751415326506</v>
      </c>
      <c r="AD2857" s="3">
        <f t="shared" si="509"/>
        <v>234961.30106745858</v>
      </c>
      <c r="AE2857" s="3">
        <v>7046.666666666667</v>
      </c>
      <c r="AG2857" s="3">
        <f t="shared" si="510"/>
        <v>242007.96773412524</v>
      </c>
      <c r="AM2857">
        <v>0.1</v>
      </c>
      <c r="AN2857" s="3">
        <f t="shared" si="511"/>
        <v>242007.96773412524</v>
      </c>
      <c r="AO2857" s="3">
        <v>24200.796773412527</v>
      </c>
      <c r="AP2857" s="3">
        <v>29700</v>
      </c>
      <c r="AQ2857" s="3">
        <v>2970</v>
      </c>
      <c r="AR2857" s="3">
        <f t="shared" si="512"/>
        <v>298878.76450753777</v>
      </c>
      <c r="AS2857" s="24">
        <f t="shared" si="508"/>
        <v>271707.96773412521</v>
      </c>
      <c r="AT2857" t="s">
        <v>134</v>
      </c>
      <c r="AU2857" t="s">
        <v>134</v>
      </c>
      <c r="AV2857" t="s">
        <v>135</v>
      </c>
      <c r="AW2857">
        <v>90326</v>
      </c>
      <c r="BE2857">
        <v>1</v>
      </c>
    </row>
    <row r="2858" spans="3:57" x14ac:dyDescent="0.2">
      <c r="C2858" t="s">
        <v>4803</v>
      </c>
      <c r="E2858" t="s">
        <v>3820</v>
      </c>
      <c r="F2858" t="s">
        <v>3821</v>
      </c>
      <c r="G2858" t="s">
        <v>3822</v>
      </c>
      <c r="J2858" t="s">
        <v>4702</v>
      </c>
      <c r="L2858" t="s">
        <v>4691</v>
      </c>
      <c r="M2858" t="s">
        <v>4444</v>
      </c>
      <c r="N2858" t="s">
        <v>4668</v>
      </c>
      <c r="O2858" t="s">
        <v>98</v>
      </c>
      <c r="P2858" t="s">
        <v>4804</v>
      </c>
      <c r="Q2858">
        <v>28</v>
      </c>
      <c r="S2858" s="3">
        <v>107500</v>
      </c>
      <c r="W2858" s="3">
        <v>2463.9423076923076</v>
      </c>
      <c r="X2858" s="3">
        <v>1423.6111111111111</v>
      </c>
      <c r="Y2858" s="22">
        <v>256.25</v>
      </c>
      <c r="Z2858" s="32">
        <v>75</v>
      </c>
      <c r="AB2858" s="3">
        <v>0</v>
      </c>
      <c r="AC2858" s="3">
        <v>4460.3751415326506</v>
      </c>
      <c r="AD2858" s="3">
        <f t="shared" si="509"/>
        <v>116179.17856033608</v>
      </c>
      <c r="AE2858" s="3">
        <v>7046.666666666667</v>
      </c>
      <c r="AG2858" s="3">
        <f t="shared" si="510"/>
        <v>123225.84522700275</v>
      </c>
      <c r="AM2858">
        <v>0.1</v>
      </c>
      <c r="AN2858" s="3">
        <f t="shared" si="511"/>
        <v>123225.84522700275</v>
      </c>
      <c r="AO2858" s="3">
        <v>12322.584522700276</v>
      </c>
      <c r="AP2858" s="3">
        <v>29700</v>
      </c>
      <c r="AQ2858" s="3">
        <v>2970</v>
      </c>
      <c r="AR2858" s="3">
        <f t="shared" si="512"/>
        <v>168218.42974970303</v>
      </c>
      <c r="AS2858" s="24">
        <f t="shared" si="508"/>
        <v>152925.84522700275</v>
      </c>
      <c r="AT2858" t="s">
        <v>134</v>
      </c>
      <c r="AU2858" t="s">
        <v>134</v>
      </c>
      <c r="AV2858" t="s">
        <v>135</v>
      </c>
      <c r="AW2858">
        <v>90324</v>
      </c>
      <c r="BE2858">
        <v>1</v>
      </c>
    </row>
    <row r="2859" spans="3:57" x14ac:dyDescent="0.2">
      <c r="C2859" t="s">
        <v>4803</v>
      </c>
      <c r="E2859" t="s">
        <v>3823</v>
      </c>
      <c r="F2859" t="s">
        <v>3824</v>
      </c>
      <c r="G2859" t="s">
        <v>3825</v>
      </c>
      <c r="J2859" t="s">
        <v>4708</v>
      </c>
      <c r="L2859" t="s">
        <v>4691</v>
      </c>
      <c r="M2859" t="s">
        <v>4444</v>
      </c>
      <c r="N2859" t="s">
        <v>4807</v>
      </c>
      <c r="O2859" t="s">
        <v>98</v>
      </c>
      <c r="P2859" t="s">
        <v>4804</v>
      </c>
      <c r="Q2859">
        <v>28</v>
      </c>
      <c r="S2859" s="3">
        <v>71666.666666666672</v>
      </c>
      <c r="W2859" s="3">
        <v>1722.7564102564102</v>
      </c>
      <c r="X2859" s="3">
        <v>995.37037037037044</v>
      </c>
      <c r="Y2859" s="22">
        <v>179.16666666666669</v>
      </c>
      <c r="Z2859" s="32">
        <v>75</v>
      </c>
      <c r="AB2859" s="3">
        <v>0</v>
      </c>
      <c r="AC2859" s="3">
        <v>4460.3751415326506</v>
      </c>
      <c r="AD2859" s="3">
        <f t="shared" si="509"/>
        <v>79099.33525549277</v>
      </c>
      <c r="AE2859" s="3">
        <v>7046.666666666667</v>
      </c>
      <c r="AG2859" s="3">
        <f t="shared" si="510"/>
        <v>86146.001922159441</v>
      </c>
      <c r="AM2859">
        <v>0.1</v>
      </c>
      <c r="AN2859" s="3">
        <f t="shared" si="511"/>
        <v>86146.001922159441</v>
      </c>
      <c r="AO2859" s="3">
        <v>8614.6001922159448</v>
      </c>
      <c r="AP2859" s="3">
        <v>29700</v>
      </c>
      <c r="AQ2859" s="3">
        <v>2970</v>
      </c>
      <c r="AR2859" s="3">
        <f t="shared" si="512"/>
        <v>127430.60211437539</v>
      </c>
      <c r="AS2859" s="24">
        <f t="shared" si="508"/>
        <v>115846.00192215944</v>
      </c>
      <c r="AT2859" t="s">
        <v>134</v>
      </c>
      <c r="AU2859" t="s">
        <v>134</v>
      </c>
      <c r="AV2859" t="s">
        <v>135</v>
      </c>
      <c r="AW2859">
        <v>37208</v>
      </c>
      <c r="BE2859">
        <v>1</v>
      </c>
    </row>
    <row r="2860" spans="3:57" x14ac:dyDescent="0.2">
      <c r="C2860" t="s">
        <v>4803</v>
      </c>
      <c r="E2860" t="s">
        <v>3826</v>
      </c>
      <c r="F2860" t="s">
        <v>3827</v>
      </c>
      <c r="G2860" t="s">
        <v>3828</v>
      </c>
      <c r="J2860" t="s">
        <v>4708</v>
      </c>
      <c r="L2860" t="s">
        <v>4703</v>
      </c>
      <c r="M2860" t="s">
        <v>293</v>
      </c>
      <c r="N2860" t="s">
        <v>4668</v>
      </c>
      <c r="O2860" t="s">
        <v>98</v>
      </c>
      <c r="P2860" t="s">
        <v>4804</v>
      </c>
      <c r="Q2860">
        <v>28</v>
      </c>
      <c r="S2860" s="3">
        <v>82500</v>
      </c>
      <c r="W2860" s="3">
        <v>1862.9807692307693</v>
      </c>
      <c r="X2860" s="3">
        <v>1076.3888888888889</v>
      </c>
      <c r="Y2860" s="22">
        <v>193.75</v>
      </c>
      <c r="Z2860" s="32">
        <v>75</v>
      </c>
      <c r="AB2860" s="3">
        <v>0</v>
      </c>
      <c r="AC2860" s="3">
        <v>4460.3751415326506</v>
      </c>
      <c r="AD2860" s="3">
        <f t="shared" si="509"/>
        <v>90168.494799652311</v>
      </c>
      <c r="AE2860" s="3">
        <v>5687.5</v>
      </c>
      <c r="AG2860" s="3">
        <f t="shared" si="510"/>
        <v>95855.994799652311</v>
      </c>
      <c r="AM2860">
        <v>8.5000000000000006E-2</v>
      </c>
      <c r="AN2860" s="3">
        <f t="shared" si="511"/>
        <v>95855.994799652311</v>
      </c>
      <c r="AO2860" s="3">
        <v>8147.7595579704466</v>
      </c>
      <c r="AP2860" s="3">
        <v>29700</v>
      </c>
      <c r="AQ2860" s="3">
        <v>2524.5</v>
      </c>
      <c r="AR2860" s="3">
        <f t="shared" si="512"/>
        <v>136228.25435762276</v>
      </c>
      <c r="AS2860" s="24">
        <f t="shared" si="508"/>
        <v>125555.99479965231</v>
      </c>
      <c r="AT2860" t="s">
        <v>134</v>
      </c>
      <c r="AU2860" t="s">
        <v>134</v>
      </c>
      <c r="AV2860" t="s">
        <v>135</v>
      </c>
      <c r="AW2860">
        <v>35802</v>
      </c>
      <c r="BE2860">
        <v>1</v>
      </c>
    </row>
    <row r="2861" spans="3:57" x14ac:dyDescent="0.2">
      <c r="C2861" t="s">
        <v>4803</v>
      </c>
      <c r="E2861" t="s">
        <v>3829</v>
      </c>
      <c r="F2861" t="s">
        <v>3830</v>
      </c>
      <c r="G2861" t="s">
        <v>3831</v>
      </c>
      <c r="J2861" t="s">
        <v>4697</v>
      </c>
      <c r="L2861" t="s">
        <v>4616</v>
      </c>
      <c r="M2861" t="s">
        <v>4464</v>
      </c>
      <c r="N2861" t="s">
        <v>4668</v>
      </c>
      <c r="O2861" t="s">
        <v>98</v>
      </c>
      <c r="P2861" t="s">
        <v>4804</v>
      </c>
      <c r="Q2861">
        <v>28</v>
      </c>
      <c r="S2861" s="3">
        <v>108333.33333333333</v>
      </c>
      <c r="W2861" s="3">
        <v>2604.1666666666665</v>
      </c>
      <c r="X2861" s="3">
        <v>1504.6296296296298</v>
      </c>
      <c r="Y2861" s="22">
        <v>270.83333333333331</v>
      </c>
      <c r="Z2861" s="32">
        <v>75</v>
      </c>
      <c r="AB2861" s="3">
        <v>0</v>
      </c>
      <c r="AC2861" s="3">
        <v>4460.3751415326506</v>
      </c>
      <c r="AD2861" s="3">
        <f t="shared" si="509"/>
        <v>117248.33810449562</v>
      </c>
      <c r="AE2861" s="3">
        <v>12402.5</v>
      </c>
      <c r="AG2861" s="3">
        <f t="shared" si="510"/>
        <v>129650.83810449562</v>
      </c>
      <c r="AJ2861" s="3">
        <v>33281</v>
      </c>
      <c r="AK2861" t="s">
        <v>132</v>
      </c>
      <c r="AL2861" t="s">
        <v>133</v>
      </c>
      <c r="AM2861">
        <v>0.05</v>
      </c>
      <c r="AN2861" s="3">
        <f t="shared" si="511"/>
        <v>162931.8381044956</v>
      </c>
      <c r="AO2861" s="3">
        <v>8146.5919052247809</v>
      </c>
      <c r="AP2861" s="3">
        <v>29700</v>
      </c>
      <c r="AQ2861" s="3">
        <v>1485</v>
      </c>
      <c r="AR2861" s="3">
        <f t="shared" si="512"/>
        <v>202263.43000972038</v>
      </c>
      <c r="AS2861" s="24">
        <f t="shared" si="508"/>
        <v>192631.8381044956</v>
      </c>
      <c r="AT2861" t="s">
        <v>4725</v>
      </c>
      <c r="AU2861" t="s">
        <v>174</v>
      </c>
      <c r="AV2861" t="s">
        <v>174</v>
      </c>
      <c r="AW2861" t="s">
        <v>4693</v>
      </c>
      <c r="BE2861">
        <v>1</v>
      </c>
    </row>
    <row r="2862" spans="3:57" x14ac:dyDescent="0.2">
      <c r="C2862" t="s">
        <v>4803</v>
      </c>
      <c r="E2862" t="s">
        <v>3832</v>
      </c>
      <c r="F2862" t="s">
        <v>3833</v>
      </c>
      <c r="G2862" t="s">
        <v>3834</v>
      </c>
      <c r="J2862" t="s">
        <v>4702</v>
      </c>
      <c r="L2862" t="s">
        <v>4691</v>
      </c>
      <c r="M2862" t="s">
        <v>4444</v>
      </c>
      <c r="N2862" t="s">
        <v>4668</v>
      </c>
      <c r="O2862" t="s">
        <v>98</v>
      </c>
      <c r="P2862" t="s">
        <v>4804</v>
      </c>
      <c r="Q2862">
        <v>28</v>
      </c>
      <c r="S2862" s="3">
        <v>86702</v>
      </c>
      <c r="W2862" s="3">
        <v>2084.1826923076924</v>
      </c>
      <c r="X2862" s="3">
        <v>1204.1944444444446</v>
      </c>
      <c r="Y2862" s="22">
        <v>216.755</v>
      </c>
      <c r="Z2862" s="32">
        <v>75</v>
      </c>
      <c r="AB2862" s="3">
        <v>0</v>
      </c>
      <c r="AC2862" s="3">
        <v>4460.3751415326506</v>
      </c>
      <c r="AD2862" s="3">
        <f t="shared" si="509"/>
        <v>94742.507278284786</v>
      </c>
      <c r="AE2862" s="3">
        <v>7046.666666666667</v>
      </c>
      <c r="AG2862" s="3">
        <f t="shared" si="510"/>
        <v>101789.17394495146</v>
      </c>
      <c r="AM2862">
        <v>0.1</v>
      </c>
      <c r="AN2862" s="3">
        <f t="shared" si="511"/>
        <v>101789.17394495146</v>
      </c>
      <c r="AO2862" s="3">
        <v>10178.917394495147</v>
      </c>
      <c r="AP2862" s="3">
        <v>29700</v>
      </c>
      <c r="AQ2862" s="3">
        <v>2970</v>
      </c>
      <c r="AR2862" s="3">
        <f t="shared" si="512"/>
        <v>144638.0913394466</v>
      </c>
      <c r="AS2862" s="24">
        <f t="shared" si="508"/>
        <v>131489.17394495144</v>
      </c>
      <c r="AT2862" t="s">
        <v>4805</v>
      </c>
      <c r="AU2862" t="s">
        <v>101</v>
      </c>
      <c r="AV2862" t="s">
        <v>101</v>
      </c>
      <c r="AW2862">
        <v>2041090</v>
      </c>
      <c r="BE2862">
        <v>1</v>
      </c>
    </row>
    <row r="2863" spans="3:57" x14ac:dyDescent="0.2">
      <c r="C2863" t="s">
        <v>4803</v>
      </c>
      <c r="E2863" t="s">
        <v>3835</v>
      </c>
      <c r="F2863" t="s">
        <v>3836</v>
      </c>
      <c r="G2863" t="s">
        <v>3837</v>
      </c>
      <c r="J2863" t="s">
        <v>4702</v>
      </c>
      <c r="L2863" t="s">
        <v>4691</v>
      </c>
      <c r="M2863" t="s">
        <v>4444</v>
      </c>
      <c r="N2863" t="s">
        <v>4668</v>
      </c>
      <c r="O2863" t="s">
        <v>98</v>
      </c>
      <c r="P2863" t="s">
        <v>4804</v>
      </c>
      <c r="Q2863">
        <v>28</v>
      </c>
      <c r="S2863" s="3">
        <v>94166.666666666672</v>
      </c>
      <c r="W2863" s="3">
        <v>2263.6217948717945</v>
      </c>
      <c r="X2863" s="3">
        <v>1307.8703703703707</v>
      </c>
      <c r="Y2863" s="22">
        <v>235.41666666666669</v>
      </c>
      <c r="Z2863" s="32">
        <v>75</v>
      </c>
      <c r="AB2863" s="3">
        <v>0</v>
      </c>
      <c r="AC2863" s="3">
        <v>4460.3751415326506</v>
      </c>
      <c r="AD2863" s="3">
        <f t="shared" si="509"/>
        <v>102508.95064010816</v>
      </c>
      <c r="AE2863" s="3">
        <v>7046.666666666667</v>
      </c>
      <c r="AG2863" s="3">
        <f t="shared" si="510"/>
        <v>109555.61730677483</v>
      </c>
      <c r="AM2863">
        <v>0.1</v>
      </c>
      <c r="AN2863" s="3">
        <f t="shared" si="511"/>
        <v>109555.61730677483</v>
      </c>
      <c r="AO2863" s="3">
        <v>10955.561730677484</v>
      </c>
      <c r="AP2863" s="3">
        <v>29700</v>
      </c>
      <c r="AQ2863" s="3">
        <v>2970</v>
      </c>
      <c r="AR2863" s="3">
        <f t="shared" si="512"/>
        <v>153181.17903745233</v>
      </c>
      <c r="AS2863" s="24">
        <f t="shared" si="508"/>
        <v>139255.61730677483</v>
      </c>
      <c r="AT2863" t="s">
        <v>4805</v>
      </c>
      <c r="AU2863" t="s">
        <v>101</v>
      </c>
      <c r="AV2863" t="s">
        <v>101</v>
      </c>
      <c r="AW2863">
        <v>2041090</v>
      </c>
      <c r="BE2863">
        <v>1</v>
      </c>
    </row>
    <row r="2864" spans="3:57" x14ac:dyDescent="0.2">
      <c r="C2864" t="s">
        <v>4803</v>
      </c>
      <c r="E2864" t="s">
        <v>3838</v>
      </c>
      <c r="F2864" t="s">
        <v>3839</v>
      </c>
      <c r="G2864" t="s">
        <v>3840</v>
      </c>
      <c r="J2864" t="s">
        <v>4708</v>
      </c>
      <c r="L2864" t="s">
        <v>4703</v>
      </c>
      <c r="M2864" t="s">
        <v>293</v>
      </c>
      <c r="N2864" t="s">
        <v>4668</v>
      </c>
      <c r="O2864" t="s">
        <v>98</v>
      </c>
      <c r="P2864" t="s">
        <v>4804</v>
      </c>
      <c r="Q2864">
        <v>28</v>
      </c>
      <c r="S2864" s="3">
        <v>75833.333333333328</v>
      </c>
      <c r="W2864" s="3">
        <v>1702.7243589743591</v>
      </c>
      <c r="X2864" s="3">
        <v>983.79629629629619</v>
      </c>
      <c r="Y2864" s="22">
        <v>177.08333333333331</v>
      </c>
      <c r="Z2864" s="32">
        <v>75</v>
      </c>
      <c r="AB2864" s="3">
        <v>0</v>
      </c>
      <c r="AC2864" s="3">
        <v>5460.3751415326506</v>
      </c>
      <c r="AD2864" s="3">
        <f t="shared" si="509"/>
        <v>84232.312463469963</v>
      </c>
      <c r="AE2864" s="3">
        <v>5687.5</v>
      </c>
      <c r="AG2864" s="3">
        <f t="shared" si="510"/>
        <v>89919.812463469963</v>
      </c>
      <c r="AM2864">
        <v>8.5000000000000006E-2</v>
      </c>
      <c r="AN2864" s="3">
        <f t="shared" si="511"/>
        <v>89919.812463469963</v>
      </c>
      <c r="AO2864" s="3">
        <v>7643.1840593949473</v>
      </c>
      <c r="AP2864" s="3">
        <v>29700</v>
      </c>
      <c r="AQ2864" s="3">
        <v>2524.5</v>
      </c>
      <c r="AR2864" s="3">
        <f t="shared" si="512"/>
        <v>129787.49652286491</v>
      </c>
      <c r="AS2864" s="24">
        <f t="shared" si="508"/>
        <v>119619.81246346996</v>
      </c>
      <c r="AT2864" t="s">
        <v>134</v>
      </c>
      <c r="AU2864" t="s">
        <v>134</v>
      </c>
      <c r="AV2864" t="s">
        <v>135</v>
      </c>
      <c r="AW2864">
        <v>35802</v>
      </c>
      <c r="BE2864">
        <v>1</v>
      </c>
    </row>
    <row r="2865" spans="2:66" x14ac:dyDescent="0.2">
      <c r="C2865" t="s">
        <v>4803</v>
      </c>
      <c r="E2865" t="s">
        <v>3841</v>
      </c>
      <c r="F2865" t="s">
        <v>3842</v>
      </c>
      <c r="G2865" t="s">
        <v>3843</v>
      </c>
      <c r="J2865" t="s">
        <v>4708</v>
      </c>
      <c r="L2865" t="s">
        <v>4703</v>
      </c>
      <c r="M2865" t="s">
        <v>293</v>
      </c>
      <c r="N2865" t="s">
        <v>4668</v>
      </c>
      <c r="O2865" t="s">
        <v>98</v>
      </c>
      <c r="P2865" t="s">
        <v>4804</v>
      </c>
      <c r="Q2865">
        <v>28</v>
      </c>
      <c r="S2865" s="3">
        <v>67500</v>
      </c>
      <c r="W2865" s="3">
        <v>1502.403846153846</v>
      </c>
      <c r="X2865" s="3">
        <v>868.05555555555554</v>
      </c>
      <c r="Y2865" s="22">
        <v>156.25</v>
      </c>
      <c r="Z2865" s="32">
        <v>75</v>
      </c>
      <c r="AB2865" s="3">
        <v>0</v>
      </c>
      <c r="AC2865" s="3">
        <v>4460.3751415326506</v>
      </c>
      <c r="AD2865" s="3">
        <f t="shared" si="509"/>
        <v>74562.084543242061</v>
      </c>
      <c r="AE2865" s="3">
        <v>5687.5</v>
      </c>
      <c r="AG2865" s="3">
        <f t="shared" si="510"/>
        <v>80249.584543242061</v>
      </c>
      <c r="AM2865">
        <v>8.5000000000000006E-2</v>
      </c>
      <c r="AN2865" s="3">
        <f t="shared" si="511"/>
        <v>80249.584543242061</v>
      </c>
      <c r="AO2865" s="3">
        <v>6821.2146861755755</v>
      </c>
      <c r="AP2865" s="3">
        <v>29700</v>
      </c>
      <c r="AQ2865" s="3">
        <v>2524.5</v>
      </c>
      <c r="AR2865" s="3">
        <f t="shared" si="512"/>
        <v>119295.29922941764</v>
      </c>
      <c r="AS2865" s="24">
        <f t="shared" si="508"/>
        <v>109949.58454324206</v>
      </c>
      <c r="AT2865" t="s">
        <v>134</v>
      </c>
      <c r="AU2865" t="s">
        <v>134</v>
      </c>
      <c r="AV2865" t="s">
        <v>135</v>
      </c>
      <c r="AW2865">
        <v>35802</v>
      </c>
      <c r="BE2865">
        <v>1</v>
      </c>
    </row>
    <row r="2866" spans="2:66" x14ac:dyDescent="0.2">
      <c r="C2866" t="s">
        <v>4803</v>
      </c>
      <c r="E2866" t="s">
        <v>3844</v>
      </c>
      <c r="F2866" t="s">
        <v>3845</v>
      </c>
      <c r="G2866" t="s">
        <v>3846</v>
      </c>
      <c r="J2866" t="s">
        <v>4778</v>
      </c>
      <c r="L2866" t="s">
        <v>4703</v>
      </c>
      <c r="M2866" t="s">
        <v>293</v>
      </c>
      <c r="N2866" t="s">
        <v>4911</v>
      </c>
      <c r="O2866" t="s">
        <v>98</v>
      </c>
      <c r="P2866" t="s">
        <v>4804</v>
      </c>
      <c r="Q2866">
        <v>28</v>
      </c>
      <c r="S2866" s="3">
        <v>46666.666666666664</v>
      </c>
      <c r="W2866" s="3">
        <v>1121.7948717948718</v>
      </c>
      <c r="X2866" s="3">
        <v>648.14814814814815</v>
      </c>
      <c r="Y2866" s="22">
        <v>116.66666666666666</v>
      </c>
      <c r="Z2866" s="32">
        <v>75</v>
      </c>
      <c r="AB2866" s="3">
        <v>0</v>
      </c>
      <c r="AC2866" s="3">
        <v>4460.3751415326506</v>
      </c>
      <c r="AD2866" s="3">
        <f t="shared" si="509"/>
        <v>53088.651494808997</v>
      </c>
      <c r="AE2866" s="3">
        <v>5687.5</v>
      </c>
      <c r="AG2866" s="3">
        <f t="shared" si="510"/>
        <v>58776.151494808997</v>
      </c>
      <c r="AM2866">
        <v>8.5000000000000006E-2</v>
      </c>
      <c r="AN2866" s="3">
        <f t="shared" si="511"/>
        <v>58776.151494808997</v>
      </c>
      <c r="AO2866" s="3">
        <v>4995.9728770587653</v>
      </c>
      <c r="AP2866" s="3">
        <v>0</v>
      </c>
      <c r="AQ2866" s="3">
        <v>0</v>
      </c>
      <c r="AR2866" s="3">
        <f t="shared" si="512"/>
        <v>63772.124371867765</v>
      </c>
      <c r="AS2866" s="24">
        <f t="shared" si="508"/>
        <v>58776.151494808997</v>
      </c>
      <c r="AT2866" t="s">
        <v>632</v>
      </c>
      <c r="AU2866" t="s">
        <v>1837</v>
      </c>
      <c r="AV2866" t="s">
        <v>1838</v>
      </c>
      <c r="AW2866" t="s">
        <v>4953</v>
      </c>
      <c r="BE2866">
        <v>1</v>
      </c>
      <c r="BN2866" t="s">
        <v>5117</v>
      </c>
    </row>
    <row r="2867" spans="2:66" x14ac:dyDescent="0.2">
      <c r="C2867" t="s">
        <v>4803</v>
      </c>
      <c r="E2867" t="s">
        <v>3847</v>
      </c>
      <c r="F2867" t="s">
        <v>3848</v>
      </c>
      <c r="G2867" t="s">
        <v>3849</v>
      </c>
      <c r="J2867" t="s">
        <v>4952</v>
      </c>
      <c r="L2867" t="s">
        <v>4616</v>
      </c>
      <c r="M2867" t="s">
        <v>4464</v>
      </c>
      <c r="N2867" t="s">
        <v>4668</v>
      </c>
      <c r="O2867" t="s">
        <v>98</v>
      </c>
      <c r="P2867" t="s">
        <v>4804</v>
      </c>
      <c r="Q2867">
        <v>28</v>
      </c>
      <c r="S2867" s="3">
        <v>33750</v>
      </c>
      <c r="W2867" s="3">
        <v>1010.0961538461538</v>
      </c>
      <c r="X2867" s="3">
        <v>583.6111111111112</v>
      </c>
      <c r="Y2867" s="22">
        <v>105.05</v>
      </c>
      <c r="Z2867" s="32">
        <v>75</v>
      </c>
      <c r="AB2867" s="3">
        <v>0</v>
      </c>
      <c r="AC2867" s="3">
        <v>4460.3751415326506</v>
      </c>
      <c r="AD2867" s="3">
        <f t="shared" si="509"/>
        <v>39984.132406489916</v>
      </c>
      <c r="AE2867" s="3">
        <v>12402.5</v>
      </c>
      <c r="AG2867" s="3">
        <f t="shared" si="510"/>
        <v>52386.632406489916</v>
      </c>
      <c r="AM2867">
        <v>0.05</v>
      </c>
      <c r="AN2867" s="3">
        <f t="shared" si="511"/>
        <v>52386.632406489916</v>
      </c>
      <c r="AO2867" s="3">
        <v>2619.3316203244958</v>
      </c>
      <c r="AP2867" s="3">
        <v>29700</v>
      </c>
      <c r="AQ2867" s="3">
        <v>1485</v>
      </c>
      <c r="AR2867" s="3">
        <f t="shared" si="512"/>
        <v>86190.964026814414</v>
      </c>
      <c r="AS2867" s="24">
        <f t="shared" si="508"/>
        <v>82086.632406489924</v>
      </c>
      <c r="AT2867" t="s">
        <v>4725</v>
      </c>
      <c r="AU2867" t="s">
        <v>174</v>
      </c>
      <c r="AV2867" t="s">
        <v>174</v>
      </c>
      <c r="AW2867" t="s">
        <v>4725</v>
      </c>
      <c r="BE2867">
        <v>1</v>
      </c>
    </row>
    <row r="2868" spans="2:66" x14ac:dyDescent="0.2">
      <c r="C2868" t="s">
        <v>4803</v>
      </c>
      <c r="E2868" t="s">
        <v>3850</v>
      </c>
      <c r="F2868" t="s">
        <v>3851</v>
      </c>
      <c r="G2868" t="s">
        <v>3852</v>
      </c>
      <c r="J2868" t="s">
        <v>4697</v>
      </c>
      <c r="L2868" t="s">
        <v>4703</v>
      </c>
      <c r="M2868" t="s">
        <v>293</v>
      </c>
      <c r="N2868" t="s">
        <v>4668</v>
      </c>
      <c r="O2868" t="s">
        <v>98</v>
      </c>
      <c r="P2868" t="s">
        <v>4804</v>
      </c>
      <c r="Q2868">
        <v>28</v>
      </c>
      <c r="S2868" s="3">
        <v>113333.33333333333</v>
      </c>
      <c r="W2868" s="3">
        <v>2604.1666666666665</v>
      </c>
      <c r="X2868" s="3">
        <v>1504.6296296296298</v>
      </c>
      <c r="Y2868" s="22">
        <v>270.83333333333331</v>
      </c>
      <c r="Z2868" s="32">
        <v>75</v>
      </c>
      <c r="AB2868" s="3">
        <v>0</v>
      </c>
      <c r="AC2868" s="3">
        <v>4460.3751415326506</v>
      </c>
      <c r="AD2868" s="3">
        <f t="shared" si="509"/>
        <v>122248.33810449562</v>
      </c>
      <c r="AE2868" s="3">
        <v>5687.5</v>
      </c>
      <c r="AG2868" s="3">
        <f t="shared" si="510"/>
        <v>127935.83810449562</v>
      </c>
      <c r="AM2868">
        <v>8.5000000000000006E-2</v>
      </c>
      <c r="AN2868" s="3">
        <f t="shared" si="511"/>
        <v>127935.83810449562</v>
      </c>
      <c r="AO2868" s="3">
        <v>10874.546238882129</v>
      </c>
      <c r="AP2868" s="3">
        <v>29700</v>
      </c>
      <c r="AQ2868" s="3">
        <v>2524.5</v>
      </c>
      <c r="AR2868" s="3">
        <f t="shared" si="512"/>
        <v>171034.88434337775</v>
      </c>
      <c r="AS2868" s="24">
        <f t="shared" si="508"/>
        <v>157635.8381044956</v>
      </c>
      <c r="AT2868" t="s">
        <v>134</v>
      </c>
      <c r="AU2868" t="s">
        <v>134</v>
      </c>
      <c r="AV2868" t="s">
        <v>135</v>
      </c>
      <c r="AW2868">
        <v>35803</v>
      </c>
      <c r="BE2868">
        <v>1</v>
      </c>
    </row>
    <row r="2869" spans="2:66" x14ac:dyDescent="0.2">
      <c r="C2869" t="s">
        <v>4803</v>
      </c>
      <c r="E2869" t="s">
        <v>3853</v>
      </c>
      <c r="F2869" t="s">
        <v>3854</v>
      </c>
      <c r="G2869" t="s">
        <v>3855</v>
      </c>
      <c r="J2869" t="s">
        <v>4678</v>
      </c>
      <c r="L2869" t="s">
        <v>4703</v>
      </c>
      <c r="M2869" t="s">
        <v>293</v>
      </c>
      <c r="N2869" t="s">
        <v>4668</v>
      </c>
      <c r="O2869" t="s">
        <v>98</v>
      </c>
      <c r="P2869" t="s">
        <v>4804</v>
      </c>
      <c r="Q2869">
        <v>28</v>
      </c>
      <c r="S2869" s="3">
        <v>158333.33333333334</v>
      </c>
      <c r="W2869" s="3">
        <v>3806.0897435897441</v>
      </c>
      <c r="X2869" s="3">
        <v>2199.0740740740744</v>
      </c>
      <c r="Y2869" s="22">
        <v>395.83333333333337</v>
      </c>
      <c r="Z2869" s="32">
        <v>75</v>
      </c>
      <c r="AB2869" s="3">
        <v>0</v>
      </c>
      <c r="AC2869" s="3">
        <v>4460.3751415326506</v>
      </c>
      <c r="AD2869" s="3">
        <f t="shared" si="509"/>
        <v>169269.70562586316</v>
      </c>
      <c r="AE2869" s="3">
        <v>5687.5</v>
      </c>
      <c r="AG2869" s="3">
        <f t="shared" si="510"/>
        <v>174957.20562586316</v>
      </c>
      <c r="AM2869">
        <v>8.5000000000000006E-2</v>
      </c>
      <c r="AN2869" s="3">
        <f t="shared" si="511"/>
        <v>174957.20562586316</v>
      </c>
      <c r="AO2869" s="3">
        <v>14871.362478198371</v>
      </c>
      <c r="AP2869" s="3">
        <v>29700</v>
      </c>
      <c r="AQ2869" s="3">
        <v>2524.5</v>
      </c>
      <c r="AR2869" s="3">
        <f t="shared" si="512"/>
        <v>222053.06810406153</v>
      </c>
      <c r="AS2869" s="24">
        <f t="shared" si="508"/>
        <v>204657.20562586316</v>
      </c>
      <c r="AT2869" t="s">
        <v>2255</v>
      </c>
      <c r="AU2869" t="s">
        <v>2255</v>
      </c>
      <c r="AV2869" t="s">
        <v>2255</v>
      </c>
      <c r="AW2869">
        <v>29105</v>
      </c>
      <c r="BE2869">
        <v>1</v>
      </c>
    </row>
    <row r="2870" spans="2:66" x14ac:dyDescent="0.2">
      <c r="C2870" t="s">
        <v>4803</v>
      </c>
      <c r="E2870" t="s">
        <v>3856</v>
      </c>
      <c r="F2870" t="s">
        <v>3857</v>
      </c>
      <c r="G2870" t="s">
        <v>3858</v>
      </c>
      <c r="J2870" t="s">
        <v>4697</v>
      </c>
      <c r="L2870" t="s">
        <v>4703</v>
      </c>
      <c r="M2870" t="s">
        <v>293</v>
      </c>
      <c r="N2870" t="s">
        <v>4668</v>
      </c>
      <c r="O2870" t="s">
        <v>98</v>
      </c>
      <c r="P2870" t="s">
        <v>4804</v>
      </c>
      <c r="Q2870">
        <v>28</v>
      </c>
      <c r="S2870" s="3">
        <v>175000</v>
      </c>
      <c r="W2870" s="3">
        <v>4206.7307692307686</v>
      </c>
      <c r="X2870" s="3">
        <v>2430.5555555555557</v>
      </c>
      <c r="Y2870" s="22">
        <v>437.5</v>
      </c>
      <c r="Z2870" s="32">
        <v>75</v>
      </c>
      <c r="AB2870" s="3">
        <v>0</v>
      </c>
      <c r="AC2870" s="3">
        <v>4460.3751415326506</v>
      </c>
      <c r="AD2870" s="3">
        <f t="shared" si="509"/>
        <v>186610.161466319</v>
      </c>
      <c r="AE2870" s="3">
        <v>5687.5</v>
      </c>
      <c r="AG2870" s="3">
        <f t="shared" si="510"/>
        <v>192297.661466319</v>
      </c>
      <c r="AM2870">
        <v>8.5000000000000006E-2</v>
      </c>
      <c r="AN2870" s="3">
        <f t="shared" si="511"/>
        <v>192297.661466319</v>
      </c>
      <c r="AO2870" s="3">
        <v>16345.301224637116</v>
      </c>
      <c r="AP2870" s="3">
        <v>29700</v>
      </c>
      <c r="AQ2870" s="3">
        <v>2524.5</v>
      </c>
      <c r="AR2870" s="3">
        <f t="shared" si="512"/>
        <v>240867.4626909561</v>
      </c>
      <c r="AS2870" s="24">
        <f t="shared" si="508"/>
        <v>221997.661466319</v>
      </c>
      <c r="AT2870" t="s">
        <v>4805</v>
      </c>
      <c r="AU2870" t="s">
        <v>101</v>
      </c>
      <c r="AV2870" t="s">
        <v>101</v>
      </c>
      <c r="AW2870">
        <v>2045200</v>
      </c>
      <c r="BE2870">
        <v>1</v>
      </c>
    </row>
    <row r="2871" spans="2:66" x14ac:dyDescent="0.2">
      <c r="C2871" t="s">
        <v>4803</v>
      </c>
      <c r="E2871" t="s">
        <v>4982</v>
      </c>
      <c r="F2871" t="s">
        <v>4983</v>
      </c>
      <c r="G2871" t="s">
        <v>4984</v>
      </c>
      <c r="J2871" t="s">
        <v>4708</v>
      </c>
      <c r="L2871" t="s">
        <v>4703</v>
      </c>
      <c r="M2871" t="s">
        <v>293</v>
      </c>
      <c r="N2871" t="s">
        <v>4668</v>
      </c>
      <c r="O2871" t="s">
        <v>98</v>
      </c>
      <c r="P2871" t="s">
        <v>4804</v>
      </c>
      <c r="Q2871">
        <v>28</v>
      </c>
      <c r="S2871" s="3">
        <v>67500</v>
      </c>
      <c r="W2871" s="3">
        <v>1502.403846153846</v>
      </c>
      <c r="X2871" s="3">
        <v>868.05555555555554</v>
      </c>
      <c r="Y2871" s="22">
        <v>156.25</v>
      </c>
      <c r="Z2871" s="32">
        <v>75</v>
      </c>
      <c r="AB2871" s="3">
        <v>0</v>
      </c>
      <c r="AC2871" s="3">
        <v>4460.3751415326506</v>
      </c>
      <c r="AD2871" s="3">
        <f t="shared" si="509"/>
        <v>74562.084543242061</v>
      </c>
      <c r="AE2871" s="3">
        <v>5687.5</v>
      </c>
      <c r="AG2871" s="3">
        <f t="shared" si="510"/>
        <v>80249.584543242061</v>
      </c>
      <c r="AM2871">
        <v>8.5000000000000006E-2</v>
      </c>
      <c r="AN2871" s="3">
        <f t="shared" si="511"/>
        <v>80249.584543242061</v>
      </c>
      <c r="AO2871" s="3">
        <v>6821.2146861755755</v>
      </c>
      <c r="AP2871" s="3">
        <v>29700</v>
      </c>
      <c r="AQ2871" s="3">
        <v>2524.5</v>
      </c>
      <c r="AR2871" s="3">
        <f t="shared" si="512"/>
        <v>119295.29922941764</v>
      </c>
      <c r="AS2871" s="24">
        <f t="shared" si="508"/>
        <v>109949.58454324206</v>
      </c>
      <c r="AT2871" t="s">
        <v>134</v>
      </c>
      <c r="AU2871" t="s">
        <v>134</v>
      </c>
      <c r="AV2871" t="s">
        <v>135</v>
      </c>
      <c r="AW2871">
        <v>35802</v>
      </c>
      <c r="BE2871">
        <v>1</v>
      </c>
    </row>
    <row r="2872" spans="2:66" x14ac:dyDescent="0.2">
      <c r="B2872">
        <f>+COUNTIF(F2872:F6030,F2872)</f>
        <v>1</v>
      </c>
      <c r="C2872" t="s">
        <v>4803</v>
      </c>
      <c r="E2872" t="s">
        <v>3859</v>
      </c>
      <c r="F2872" t="s">
        <v>3860</v>
      </c>
      <c r="G2872" t="s">
        <v>4985</v>
      </c>
      <c r="J2872" t="s">
        <v>4697</v>
      </c>
      <c r="L2872" t="s">
        <v>4703</v>
      </c>
      <c r="M2872" t="s">
        <v>293</v>
      </c>
      <c r="N2872" t="s">
        <v>4668</v>
      </c>
      <c r="O2872" t="s">
        <v>98</v>
      </c>
      <c r="P2872" t="s">
        <v>4804</v>
      </c>
      <c r="Q2872">
        <v>28</v>
      </c>
      <c r="S2872" s="3">
        <v>137916.66666666666</v>
      </c>
      <c r="W2872" s="3">
        <v>3195.1121794871797</v>
      </c>
      <c r="X2872" s="3">
        <v>1846.0648148148148</v>
      </c>
      <c r="Y2872" s="22">
        <v>332.29166666666663</v>
      </c>
      <c r="Z2872" s="32">
        <v>75</v>
      </c>
      <c r="AB2872" s="3">
        <v>0</v>
      </c>
      <c r="AC2872" s="3">
        <v>4460.3751415326506</v>
      </c>
      <c r="AD2872" s="3">
        <f t="shared" si="509"/>
        <v>147825.51046916796</v>
      </c>
      <c r="AE2872" s="3">
        <v>5687.5</v>
      </c>
      <c r="AG2872" s="3">
        <f t="shared" si="510"/>
        <v>153513.01046916796</v>
      </c>
      <c r="AM2872">
        <v>8.5000000000000006E-2</v>
      </c>
      <c r="AN2872" s="3">
        <f t="shared" si="511"/>
        <v>153513.01046916796</v>
      </c>
      <c r="AO2872" s="3">
        <v>13048.605889879278</v>
      </c>
      <c r="AP2872" s="3">
        <v>29700</v>
      </c>
      <c r="AQ2872" s="3">
        <v>2524.5</v>
      </c>
      <c r="AR2872" s="3">
        <f t="shared" si="512"/>
        <v>198786.11635904724</v>
      </c>
      <c r="AS2872" s="24">
        <f t="shared" si="508"/>
        <v>183213.01046916796</v>
      </c>
      <c r="AT2872" t="s">
        <v>141</v>
      </c>
      <c r="AU2872" t="s">
        <v>141</v>
      </c>
      <c r="AV2872" t="s">
        <v>142</v>
      </c>
      <c r="AW2872">
        <v>1201</v>
      </c>
      <c r="BE2872">
        <v>1</v>
      </c>
    </row>
    <row r="2873" spans="2:66" x14ac:dyDescent="0.2">
      <c r="C2873" t="s">
        <v>4803</v>
      </c>
      <c r="E2873" t="s">
        <v>3862</v>
      </c>
      <c r="F2873" t="s">
        <v>3863</v>
      </c>
      <c r="G2873" t="s">
        <v>3864</v>
      </c>
      <c r="J2873" t="s">
        <v>151</v>
      </c>
      <c r="L2873" t="s">
        <v>4703</v>
      </c>
      <c r="M2873" t="s">
        <v>293</v>
      </c>
      <c r="N2873" t="s">
        <v>4668</v>
      </c>
      <c r="O2873" t="s">
        <v>98</v>
      </c>
      <c r="P2873" t="s">
        <v>4804</v>
      </c>
      <c r="Q2873">
        <v>28</v>
      </c>
      <c r="S2873" s="3">
        <v>238333.33333333331</v>
      </c>
      <c r="W2873" s="3">
        <v>5729.166666666667</v>
      </c>
      <c r="X2873" s="3">
        <v>3310.1851851851852</v>
      </c>
      <c r="Y2873" s="22">
        <v>595.83333333333337</v>
      </c>
      <c r="Z2873" s="32">
        <v>75</v>
      </c>
      <c r="AB2873" s="3">
        <v>0</v>
      </c>
      <c r="AC2873" s="3">
        <v>4460.3751415326506</v>
      </c>
      <c r="AD2873" s="3">
        <f t="shared" si="509"/>
        <v>252503.89366005117</v>
      </c>
      <c r="AE2873" s="3">
        <v>5687.5</v>
      </c>
      <c r="AG2873" s="3">
        <f t="shared" si="510"/>
        <v>258191.39366005117</v>
      </c>
      <c r="AM2873">
        <v>8.5000000000000006E-2</v>
      </c>
      <c r="AN2873" s="3">
        <f t="shared" si="511"/>
        <v>258191.39366005117</v>
      </c>
      <c r="AO2873" s="3">
        <v>21946.268461104351</v>
      </c>
      <c r="AP2873" s="3">
        <v>29700</v>
      </c>
      <c r="AQ2873" s="3">
        <v>2524.5</v>
      </c>
      <c r="AR2873" s="3">
        <f t="shared" si="512"/>
        <v>312362.16212115553</v>
      </c>
      <c r="AS2873" s="24">
        <f t="shared" si="508"/>
        <v>287891.39366005117</v>
      </c>
      <c r="AT2873" t="s">
        <v>3865</v>
      </c>
      <c r="AU2873" t="s">
        <v>3865</v>
      </c>
      <c r="AV2873" t="s">
        <v>3094</v>
      </c>
      <c r="AW2873">
        <v>50020</v>
      </c>
      <c r="BE2873">
        <v>1</v>
      </c>
    </row>
    <row r="2874" spans="2:66" x14ac:dyDescent="0.2">
      <c r="C2874" t="s">
        <v>4803</v>
      </c>
      <c r="E2874" t="s">
        <v>3866</v>
      </c>
      <c r="F2874" t="s">
        <v>3867</v>
      </c>
      <c r="G2874" t="s">
        <v>3868</v>
      </c>
      <c r="J2874" t="s">
        <v>4697</v>
      </c>
      <c r="L2874" t="s">
        <v>4616</v>
      </c>
      <c r="M2874" t="s">
        <v>4464</v>
      </c>
      <c r="N2874" t="s">
        <v>4668</v>
      </c>
      <c r="O2874" t="s">
        <v>98</v>
      </c>
      <c r="P2874" t="s">
        <v>4804</v>
      </c>
      <c r="Q2874">
        <v>28</v>
      </c>
      <c r="S2874" s="3">
        <v>108333.33333333333</v>
      </c>
      <c r="W2874" s="3">
        <v>2604.1666666666665</v>
      </c>
      <c r="X2874" s="3">
        <v>1504.6296296296298</v>
      </c>
      <c r="Y2874" s="22">
        <v>270.83333333333331</v>
      </c>
      <c r="Z2874" s="32">
        <v>75</v>
      </c>
      <c r="AB2874" s="3">
        <v>0</v>
      </c>
      <c r="AC2874" s="3">
        <v>4460.3751415326506</v>
      </c>
      <c r="AD2874" s="3">
        <f t="shared" si="509"/>
        <v>117248.33810449562</v>
      </c>
      <c r="AE2874" s="3">
        <v>12402.5</v>
      </c>
      <c r="AG2874" s="3">
        <f t="shared" si="510"/>
        <v>129650.83810449562</v>
      </c>
      <c r="AJ2874" s="3">
        <v>33281</v>
      </c>
      <c r="AK2874" t="s">
        <v>132</v>
      </c>
      <c r="AL2874" t="s">
        <v>133</v>
      </c>
      <c r="AM2874">
        <v>0.05</v>
      </c>
      <c r="AN2874" s="3">
        <f t="shared" si="511"/>
        <v>162931.8381044956</v>
      </c>
      <c r="AO2874" s="3">
        <v>8146.5919052247809</v>
      </c>
      <c r="AP2874" s="3">
        <v>29700</v>
      </c>
      <c r="AQ2874" s="3">
        <v>1485</v>
      </c>
      <c r="AR2874" s="3">
        <f t="shared" si="512"/>
        <v>202263.43000972038</v>
      </c>
      <c r="AS2874" s="24">
        <f t="shared" si="508"/>
        <v>192631.8381044956</v>
      </c>
      <c r="AT2874" t="s">
        <v>4725</v>
      </c>
      <c r="AU2874" t="s">
        <v>174</v>
      </c>
      <c r="AV2874" t="s">
        <v>174</v>
      </c>
      <c r="AW2874" t="s">
        <v>4725</v>
      </c>
      <c r="BE2874">
        <v>1</v>
      </c>
    </row>
    <row r="2875" spans="2:66" x14ac:dyDescent="0.2">
      <c r="C2875" t="s">
        <v>4803</v>
      </c>
      <c r="E2875" t="s">
        <v>3869</v>
      </c>
      <c r="F2875" t="s">
        <v>3870</v>
      </c>
      <c r="G2875" t="s">
        <v>3871</v>
      </c>
      <c r="J2875" t="s">
        <v>4697</v>
      </c>
      <c r="L2875" t="s">
        <v>4703</v>
      </c>
      <c r="M2875" t="s">
        <v>293</v>
      </c>
      <c r="N2875" t="s">
        <v>4668</v>
      </c>
      <c r="O2875" t="s">
        <v>98</v>
      </c>
      <c r="P2875" t="s">
        <v>4804</v>
      </c>
      <c r="Q2875">
        <v>28</v>
      </c>
      <c r="S2875" s="3">
        <v>175000</v>
      </c>
      <c r="W2875" s="3">
        <v>4206.7307692307686</v>
      </c>
      <c r="X2875" s="3">
        <v>2430.5555555555557</v>
      </c>
      <c r="Y2875" s="22">
        <v>437.5</v>
      </c>
      <c r="Z2875" s="32">
        <v>75</v>
      </c>
      <c r="AB2875" s="3">
        <v>0</v>
      </c>
      <c r="AC2875" s="3">
        <v>4460.3751415326506</v>
      </c>
      <c r="AD2875" s="3">
        <f t="shared" si="509"/>
        <v>186610.161466319</v>
      </c>
      <c r="AE2875" s="3">
        <v>5687.5</v>
      </c>
      <c r="AG2875" s="3">
        <f t="shared" si="510"/>
        <v>192297.661466319</v>
      </c>
      <c r="AM2875">
        <v>8.5000000000000006E-2</v>
      </c>
      <c r="AN2875" s="3">
        <f t="shared" si="511"/>
        <v>192297.661466319</v>
      </c>
      <c r="AO2875" s="3">
        <v>16345.301224637116</v>
      </c>
      <c r="AP2875" s="3">
        <v>29700</v>
      </c>
      <c r="AQ2875" s="3">
        <v>2524.5</v>
      </c>
      <c r="AR2875" s="3">
        <f t="shared" si="512"/>
        <v>240867.4626909561</v>
      </c>
      <c r="AS2875" s="24">
        <f t="shared" si="508"/>
        <v>221997.661466319</v>
      </c>
      <c r="AT2875" t="s">
        <v>3865</v>
      </c>
      <c r="AU2875" t="s">
        <v>3865</v>
      </c>
      <c r="AV2875" t="s">
        <v>3094</v>
      </c>
      <c r="AW2875">
        <v>50020</v>
      </c>
      <c r="BE2875">
        <v>1</v>
      </c>
    </row>
    <row r="2876" spans="2:66" x14ac:dyDescent="0.2">
      <c r="C2876" t="s">
        <v>4803</v>
      </c>
      <c r="E2876" t="s">
        <v>3872</v>
      </c>
      <c r="F2876" t="s">
        <v>3873</v>
      </c>
      <c r="G2876" t="s">
        <v>3874</v>
      </c>
      <c r="J2876" t="s">
        <v>4697</v>
      </c>
      <c r="L2876" t="s">
        <v>4703</v>
      </c>
      <c r="M2876" t="s">
        <v>293</v>
      </c>
      <c r="N2876" t="s">
        <v>4668</v>
      </c>
      <c r="O2876" t="s">
        <v>98</v>
      </c>
      <c r="P2876" t="s">
        <v>4804</v>
      </c>
      <c r="Q2876">
        <v>28</v>
      </c>
      <c r="S2876" s="3">
        <v>106666.66666666667</v>
      </c>
      <c r="W2876" s="3">
        <v>2443.9102564102564</v>
      </c>
      <c r="X2876" s="3">
        <v>1412.0370370370372</v>
      </c>
      <c r="Y2876" s="22">
        <v>254.16666666666669</v>
      </c>
      <c r="Z2876" s="32">
        <v>75</v>
      </c>
      <c r="AB2876" s="3">
        <v>0</v>
      </c>
      <c r="AC2876" s="3">
        <v>4460.3751415326506</v>
      </c>
      <c r="AD2876" s="3">
        <f t="shared" si="509"/>
        <v>115312.15576831329</v>
      </c>
      <c r="AE2876" s="3">
        <v>5687.5</v>
      </c>
      <c r="AG2876" s="3">
        <f t="shared" si="510"/>
        <v>120999.65576831329</v>
      </c>
      <c r="AM2876">
        <v>8.5000000000000006E-2</v>
      </c>
      <c r="AN2876" s="3">
        <f t="shared" si="511"/>
        <v>120999.65576831329</v>
      </c>
      <c r="AO2876" s="3">
        <v>10284.97074030663</v>
      </c>
      <c r="AP2876" s="3">
        <v>29700</v>
      </c>
      <c r="AQ2876" s="3">
        <v>2524.5</v>
      </c>
      <c r="AR2876" s="3">
        <f t="shared" si="512"/>
        <v>163509.12650861993</v>
      </c>
      <c r="AS2876" s="24">
        <f t="shared" si="508"/>
        <v>150699.65576831327</v>
      </c>
      <c r="AT2876" t="s">
        <v>134</v>
      </c>
      <c r="AU2876" t="s">
        <v>134</v>
      </c>
      <c r="AV2876" t="s">
        <v>135</v>
      </c>
      <c r="AW2876">
        <v>35803</v>
      </c>
      <c r="BE2876">
        <v>1</v>
      </c>
    </row>
    <row r="2877" spans="2:66" x14ac:dyDescent="0.2">
      <c r="C2877" t="s">
        <v>4803</v>
      </c>
      <c r="E2877" t="s">
        <v>3875</v>
      </c>
      <c r="F2877" t="s">
        <v>3876</v>
      </c>
      <c r="G2877" t="s">
        <v>3877</v>
      </c>
      <c r="J2877" t="s">
        <v>4690</v>
      </c>
      <c r="L2877" t="s">
        <v>4616</v>
      </c>
      <c r="M2877" t="s">
        <v>4464</v>
      </c>
      <c r="N2877" t="s">
        <v>4668</v>
      </c>
      <c r="O2877" t="s">
        <v>98</v>
      </c>
      <c r="P2877" t="s">
        <v>4804</v>
      </c>
      <c r="Q2877">
        <v>28</v>
      </c>
      <c r="S2877" s="3">
        <v>250000.00000000003</v>
      </c>
      <c r="U2877" s="3">
        <v>37500</v>
      </c>
      <c r="W2877" s="3">
        <v>6009.6153846153838</v>
      </c>
      <c r="X2877" s="3">
        <v>3472.2222222222222</v>
      </c>
      <c r="Y2877" s="22">
        <v>625</v>
      </c>
      <c r="Z2877" s="32">
        <v>75</v>
      </c>
      <c r="AB2877" s="3">
        <v>0</v>
      </c>
      <c r="AC2877" s="3">
        <v>5460.3751415326506</v>
      </c>
      <c r="AD2877" s="3">
        <f t="shared" si="509"/>
        <v>303142.21274837025</v>
      </c>
      <c r="AE2877" s="3">
        <v>12402.5</v>
      </c>
      <c r="AG2877" s="3">
        <f t="shared" si="510"/>
        <v>315544.71274837025</v>
      </c>
      <c r="AM2877">
        <v>0.05</v>
      </c>
      <c r="AN2877" s="3">
        <f t="shared" si="511"/>
        <v>315544.71274837025</v>
      </c>
      <c r="AO2877" s="3">
        <v>15777.235637418513</v>
      </c>
      <c r="AP2877" s="3">
        <v>29700</v>
      </c>
      <c r="AQ2877" s="3">
        <v>1485</v>
      </c>
      <c r="AR2877" s="3">
        <f t="shared" si="512"/>
        <v>362506.94838578877</v>
      </c>
      <c r="AS2877" s="24">
        <f t="shared" si="508"/>
        <v>345244.71274837025</v>
      </c>
      <c r="AT2877" t="s">
        <v>4805</v>
      </c>
      <c r="AU2877" t="s">
        <v>101</v>
      </c>
      <c r="AV2877" t="s">
        <v>101</v>
      </c>
      <c r="AW2877">
        <v>2047200</v>
      </c>
      <c r="BE2877">
        <v>1</v>
      </c>
    </row>
    <row r="2878" spans="2:66" x14ac:dyDescent="0.2">
      <c r="C2878" t="s">
        <v>4803</v>
      </c>
      <c r="E2878" t="s">
        <v>3878</v>
      </c>
      <c r="F2878" t="s">
        <v>3879</v>
      </c>
      <c r="G2878" t="s">
        <v>3880</v>
      </c>
      <c r="J2878" t="s">
        <v>4702</v>
      </c>
      <c r="L2878" t="s">
        <v>4691</v>
      </c>
      <c r="M2878" t="s">
        <v>4444</v>
      </c>
      <c r="N2878" t="s">
        <v>4668</v>
      </c>
      <c r="O2878" t="s">
        <v>98</v>
      </c>
      <c r="P2878" t="s">
        <v>4804</v>
      </c>
      <c r="Q2878">
        <v>28</v>
      </c>
      <c r="S2878" s="3">
        <v>103333.33333333333</v>
      </c>
      <c r="W2878" s="3">
        <v>2483.9743589743589</v>
      </c>
      <c r="X2878" s="3">
        <v>1435.1851851851852</v>
      </c>
      <c r="Y2878" s="22">
        <v>258.33333333333331</v>
      </c>
      <c r="Z2878" s="32">
        <v>75</v>
      </c>
      <c r="AB2878" s="3">
        <v>0</v>
      </c>
      <c r="AC2878" s="3">
        <v>4460.3751415326506</v>
      </c>
      <c r="AD2878" s="3">
        <f t="shared" si="509"/>
        <v>112046.20135235885</v>
      </c>
      <c r="AE2878" s="3">
        <v>7046.666666666667</v>
      </c>
      <c r="AG2878" s="3">
        <f t="shared" si="510"/>
        <v>119092.86801902553</v>
      </c>
      <c r="AM2878">
        <v>0.1</v>
      </c>
      <c r="AN2878" s="3">
        <f t="shared" si="511"/>
        <v>119092.86801902553</v>
      </c>
      <c r="AO2878" s="3">
        <v>11909.286801902554</v>
      </c>
      <c r="AP2878" s="3">
        <v>29700</v>
      </c>
      <c r="AQ2878" s="3">
        <v>2970</v>
      </c>
      <c r="AR2878" s="3">
        <f t="shared" si="512"/>
        <v>163672.15482092806</v>
      </c>
      <c r="AS2878" s="24">
        <f t="shared" si="508"/>
        <v>148792.86801902554</v>
      </c>
      <c r="AT2878" t="s">
        <v>134</v>
      </c>
      <c r="AU2878" t="s">
        <v>134</v>
      </c>
      <c r="AV2878" t="s">
        <v>135</v>
      </c>
      <c r="AW2878">
        <v>90324</v>
      </c>
      <c r="BE2878">
        <v>1</v>
      </c>
    </row>
    <row r="2879" spans="2:66" x14ac:dyDescent="0.2">
      <c r="C2879" t="s">
        <v>4803</v>
      </c>
      <c r="E2879" t="s">
        <v>3881</v>
      </c>
      <c r="F2879" t="s">
        <v>3882</v>
      </c>
      <c r="G2879" t="s">
        <v>3883</v>
      </c>
      <c r="J2879" t="s">
        <v>4702</v>
      </c>
      <c r="L2879" t="s">
        <v>4691</v>
      </c>
      <c r="M2879" t="s">
        <v>4444</v>
      </c>
      <c r="N2879" t="s">
        <v>4668</v>
      </c>
      <c r="O2879" t="s">
        <v>98</v>
      </c>
      <c r="P2879" t="s">
        <v>4804</v>
      </c>
      <c r="Q2879">
        <v>28</v>
      </c>
      <c r="S2879" s="3">
        <v>103333.33333333333</v>
      </c>
      <c r="W2879" s="3">
        <v>2483.9743589743589</v>
      </c>
      <c r="X2879" s="3">
        <v>1435.1851851851852</v>
      </c>
      <c r="Y2879" s="22">
        <v>258.33333333333331</v>
      </c>
      <c r="Z2879" s="32">
        <v>75</v>
      </c>
      <c r="AB2879" s="3">
        <v>0</v>
      </c>
      <c r="AC2879" s="3">
        <v>4460.3751415326506</v>
      </c>
      <c r="AD2879" s="3">
        <f t="shared" si="509"/>
        <v>112046.20135235885</v>
      </c>
      <c r="AE2879" s="3">
        <v>7046.666666666667</v>
      </c>
      <c r="AG2879" s="3">
        <f t="shared" si="510"/>
        <v>119092.86801902553</v>
      </c>
      <c r="AM2879">
        <v>0.1</v>
      </c>
      <c r="AN2879" s="3">
        <f t="shared" si="511"/>
        <v>119092.86801902553</v>
      </c>
      <c r="AO2879" s="3">
        <v>11909.286801902554</v>
      </c>
      <c r="AP2879" s="3">
        <v>29700</v>
      </c>
      <c r="AQ2879" s="3">
        <v>2970</v>
      </c>
      <c r="AR2879" s="3">
        <f t="shared" si="512"/>
        <v>163672.15482092806</v>
      </c>
      <c r="AS2879" s="24">
        <f t="shared" si="508"/>
        <v>148792.86801902554</v>
      </c>
      <c r="AT2879" t="s">
        <v>134</v>
      </c>
      <c r="AU2879" t="s">
        <v>134</v>
      </c>
      <c r="AV2879" t="s">
        <v>135</v>
      </c>
      <c r="AW2879">
        <v>37208</v>
      </c>
      <c r="BE2879">
        <v>1</v>
      </c>
    </row>
    <row r="2880" spans="2:66" x14ac:dyDescent="0.2">
      <c r="C2880" t="s">
        <v>4803</v>
      </c>
      <c r="E2880" t="s">
        <v>3884</v>
      </c>
      <c r="F2880" t="s">
        <v>3885</v>
      </c>
      <c r="G2880" t="s">
        <v>3886</v>
      </c>
      <c r="J2880" t="s">
        <v>4678</v>
      </c>
      <c r="L2880" t="s">
        <v>4691</v>
      </c>
      <c r="M2880" t="s">
        <v>4444</v>
      </c>
      <c r="N2880" t="s">
        <v>4668</v>
      </c>
      <c r="O2880" t="s">
        <v>98</v>
      </c>
      <c r="P2880" t="s">
        <v>4804</v>
      </c>
      <c r="Q2880">
        <v>28</v>
      </c>
      <c r="S2880" s="3">
        <v>175000</v>
      </c>
      <c r="W2880" s="3">
        <v>4206.7307692307686</v>
      </c>
      <c r="X2880" s="3">
        <v>2430.5555555555557</v>
      </c>
      <c r="Y2880" s="22">
        <v>437.5</v>
      </c>
      <c r="Z2880" s="32">
        <v>75</v>
      </c>
      <c r="AB2880" s="3">
        <v>0</v>
      </c>
      <c r="AC2880" s="3">
        <v>4460.3751415326506</v>
      </c>
      <c r="AD2880" s="3">
        <f t="shared" si="509"/>
        <v>186610.161466319</v>
      </c>
      <c r="AE2880" s="3">
        <v>7046.666666666667</v>
      </c>
      <c r="AG2880" s="3">
        <f t="shared" si="510"/>
        <v>193656.82813298565</v>
      </c>
      <c r="AM2880">
        <v>0.1</v>
      </c>
      <c r="AN2880" s="3">
        <f t="shared" si="511"/>
        <v>193656.82813298565</v>
      </c>
      <c r="AO2880" s="3">
        <v>19365.682813298565</v>
      </c>
      <c r="AP2880" s="3">
        <v>29700</v>
      </c>
      <c r="AQ2880" s="3">
        <v>2970</v>
      </c>
      <c r="AR2880" s="3">
        <f t="shared" si="512"/>
        <v>245692.51094628422</v>
      </c>
      <c r="AS2880" s="24">
        <f t="shared" si="508"/>
        <v>223356.82813298565</v>
      </c>
      <c r="AT2880" t="s">
        <v>134</v>
      </c>
      <c r="AU2880" t="s">
        <v>134</v>
      </c>
      <c r="AV2880" t="s">
        <v>135</v>
      </c>
      <c r="AW2880">
        <v>37208</v>
      </c>
      <c r="BE2880">
        <v>1</v>
      </c>
    </row>
    <row r="2881" spans="3:66" x14ac:dyDescent="0.2">
      <c r="C2881" t="s">
        <v>4803</v>
      </c>
      <c r="E2881" t="s">
        <v>3887</v>
      </c>
      <c r="F2881" t="s">
        <v>3888</v>
      </c>
      <c r="G2881" t="s">
        <v>3889</v>
      </c>
      <c r="J2881" t="s">
        <v>4702</v>
      </c>
      <c r="L2881" t="s">
        <v>4791</v>
      </c>
      <c r="M2881" t="s">
        <v>4579</v>
      </c>
      <c r="N2881" t="s">
        <v>4668</v>
      </c>
      <c r="O2881" t="s">
        <v>98</v>
      </c>
      <c r="P2881" t="s">
        <v>4804</v>
      </c>
      <c r="Q2881">
        <v>28</v>
      </c>
      <c r="S2881" s="3">
        <v>85416.666666666672</v>
      </c>
      <c r="W2881" s="3">
        <v>2053.2852564102564</v>
      </c>
      <c r="X2881" s="3">
        <v>1186.3425925925926</v>
      </c>
      <c r="Y2881" s="22">
        <v>213.54166666666669</v>
      </c>
      <c r="Z2881" s="32">
        <v>75</v>
      </c>
      <c r="AB2881" s="3">
        <v>0</v>
      </c>
      <c r="AC2881" s="3">
        <v>4460.3751415326506</v>
      </c>
      <c r="AD2881" s="3">
        <f t="shared" si="509"/>
        <v>93405.211323868847</v>
      </c>
      <c r="AE2881" s="3">
        <v>23570.833333333332</v>
      </c>
      <c r="AG2881" s="3">
        <f t="shared" si="510"/>
        <v>116976.04465720218</v>
      </c>
      <c r="AM2881">
        <v>8.5000000000000006E-2</v>
      </c>
      <c r="AN2881" s="3">
        <f t="shared" si="511"/>
        <v>116976.04465720218</v>
      </c>
      <c r="AO2881" s="3">
        <v>9942.9637958621861</v>
      </c>
      <c r="AP2881" s="3">
        <v>29700</v>
      </c>
      <c r="AQ2881" s="3">
        <v>2524.5</v>
      </c>
      <c r="AR2881" s="3">
        <f t="shared" si="512"/>
        <v>159143.50845306437</v>
      </c>
      <c r="AS2881" s="24">
        <f t="shared" si="508"/>
        <v>146676.04465720218</v>
      </c>
      <c r="AT2881" t="s">
        <v>3890</v>
      </c>
      <c r="AU2881" t="s">
        <v>3890</v>
      </c>
      <c r="AV2881" t="s">
        <v>3891</v>
      </c>
      <c r="AW2881" t="s">
        <v>4986</v>
      </c>
      <c r="BE2881">
        <v>1</v>
      </c>
    </row>
    <row r="2882" spans="3:66" x14ac:dyDescent="0.2">
      <c r="C2882" t="s">
        <v>4803</v>
      </c>
      <c r="E2882" t="s">
        <v>3892</v>
      </c>
      <c r="F2882" t="s">
        <v>3893</v>
      </c>
      <c r="G2882" t="s">
        <v>3894</v>
      </c>
      <c r="J2882" t="s">
        <v>4697</v>
      </c>
      <c r="L2882" t="s">
        <v>4703</v>
      </c>
      <c r="M2882" t="s">
        <v>293</v>
      </c>
      <c r="N2882" t="s">
        <v>4911</v>
      </c>
      <c r="O2882" t="s">
        <v>98</v>
      </c>
      <c r="P2882" t="s">
        <v>4804</v>
      </c>
      <c r="Q2882">
        <v>28</v>
      </c>
      <c r="S2882" s="3">
        <v>129166.66666666669</v>
      </c>
      <c r="W2882" s="3">
        <v>2984.7756410256411</v>
      </c>
      <c r="X2882" s="3">
        <v>1724.5370370370372</v>
      </c>
      <c r="Y2882" s="22">
        <v>310.41666666666669</v>
      </c>
      <c r="Z2882" s="32">
        <v>75</v>
      </c>
      <c r="AB2882" s="3">
        <v>0</v>
      </c>
      <c r="AC2882" s="3">
        <v>4460.3751415326506</v>
      </c>
      <c r="AD2882" s="3">
        <f t="shared" si="509"/>
        <v>138721.7711529287</v>
      </c>
      <c r="AE2882" s="3">
        <v>5687.5</v>
      </c>
      <c r="AG2882" s="3">
        <f t="shared" si="510"/>
        <v>144409.2711529287</v>
      </c>
      <c r="AM2882">
        <v>8.5000000000000006E-2</v>
      </c>
      <c r="AN2882" s="3">
        <f t="shared" si="511"/>
        <v>144409.2711529287</v>
      </c>
      <c r="AO2882" s="3">
        <v>12274.78804799894</v>
      </c>
      <c r="AP2882" s="3">
        <v>0</v>
      </c>
      <c r="AQ2882" s="3">
        <v>0</v>
      </c>
      <c r="AR2882" s="3">
        <f t="shared" si="512"/>
        <v>156684.05920092764</v>
      </c>
      <c r="AS2882" s="24">
        <f t="shared" si="508"/>
        <v>144409.2711529287</v>
      </c>
      <c r="AT2882" t="s">
        <v>632</v>
      </c>
      <c r="AU2882" t="s">
        <v>1837</v>
      </c>
      <c r="AV2882" t="s">
        <v>1838</v>
      </c>
      <c r="AW2882" t="s">
        <v>4945</v>
      </c>
      <c r="BE2882">
        <v>1</v>
      </c>
      <c r="BN2882" t="s">
        <v>5125</v>
      </c>
    </row>
    <row r="2883" spans="3:66" x14ac:dyDescent="0.2">
      <c r="C2883" t="s">
        <v>4803</v>
      </c>
      <c r="E2883" t="s">
        <v>3895</v>
      </c>
      <c r="F2883" t="s">
        <v>3896</v>
      </c>
      <c r="G2883" t="s">
        <v>3897</v>
      </c>
      <c r="J2883" t="s">
        <v>4678</v>
      </c>
      <c r="L2883" t="s">
        <v>4691</v>
      </c>
      <c r="M2883" t="s">
        <v>4444</v>
      </c>
      <c r="N2883" t="s">
        <v>4668</v>
      </c>
      <c r="O2883" t="s">
        <v>98</v>
      </c>
      <c r="P2883" t="s">
        <v>4804</v>
      </c>
      <c r="Q2883">
        <v>28</v>
      </c>
      <c r="S2883" s="3">
        <v>137500</v>
      </c>
      <c r="W2883" s="3">
        <v>3305.2884615384614</v>
      </c>
      <c r="X2883" s="3">
        <v>1909.7222222222224</v>
      </c>
      <c r="Y2883" s="22">
        <v>343.75</v>
      </c>
      <c r="Z2883" s="32">
        <v>75</v>
      </c>
      <c r="AB2883" s="3">
        <v>0</v>
      </c>
      <c r="AC2883" s="3">
        <v>4460.3751415326506</v>
      </c>
      <c r="AD2883" s="3">
        <f t="shared" si="509"/>
        <v>147594.13582529334</v>
      </c>
      <c r="AE2883" s="3">
        <v>7046.666666666667</v>
      </c>
      <c r="AG2883" s="3">
        <f t="shared" si="510"/>
        <v>154640.80249196</v>
      </c>
      <c r="AM2883">
        <v>0.1</v>
      </c>
      <c r="AN2883" s="3">
        <f t="shared" si="511"/>
        <v>154640.80249196</v>
      </c>
      <c r="AO2883" s="3">
        <v>15464.080249196</v>
      </c>
      <c r="AP2883" s="3">
        <v>29700</v>
      </c>
      <c r="AQ2883" s="3">
        <v>2970</v>
      </c>
      <c r="AR2883" s="3">
        <f t="shared" si="512"/>
        <v>202774.88274115601</v>
      </c>
      <c r="AS2883" s="24">
        <f t="shared" si="508"/>
        <v>184340.80249196</v>
      </c>
      <c r="AT2883" t="s">
        <v>4805</v>
      </c>
      <c r="AU2883" t="s">
        <v>1620</v>
      </c>
      <c r="AV2883" t="s">
        <v>1620</v>
      </c>
      <c r="AW2883">
        <v>2061149</v>
      </c>
      <c r="BE2883">
        <v>1</v>
      </c>
    </row>
    <row r="2884" spans="3:66" x14ac:dyDescent="0.2">
      <c r="C2884" t="s">
        <v>4803</v>
      </c>
      <c r="E2884" t="s">
        <v>3898</v>
      </c>
      <c r="F2884" t="s">
        <v>3899</v>
      </c>
      <c r="G2884" t="s">
        <v>3900</v>
      </c>
      <c r="J2884" t="s">
        <v>4702</v>
      </c>
      <c r="L2884" t="s">
        <v>4691</v>
      </c>
      <c r="M2884" t="s">
        <v>4444</v>
      </c>
      <c r="N2884" t="s">
        <v>4668</v>
      </c>
      <c r="O2884" t="s">
        <v>98</v>
      </c>
      <c r="P2884" t="s">
        <v>4804</v>
      </c>
      <c r="Q2884">
        <v>28</v>
      </c>
      <c r="S2884" s="3">
        <v>96666.666666666672</v>
      </c>
      <c r="W2884" s="3">
        <v>2203.5256410256411</v>
      </c>
      <c r="X2884" s="3">
        <v>1273.1481481481483</v>
      </c>
      <c r="Y2884" s="22">
        <v>229.16666666666669</v>
      </c>
      <c r="Z2884" s="32">
        <v>75</v>
      </c>
      <c r="AB2884" s="3">
        <v>0</v>
      </c>
      <c r="AC2884" s="3">
        <v>4460.3751415326506</v>
      </c>
      <c r="AD2884" s="3">
        <f t="shared" si="509"/>
        <v>104907.88226403978</v>
      </c>
      <c r="AE2884" s="3">
        <v>7046.666666666667</v>
      </c>
      <c r="AG2884" s="3">
        <f t="shared" si="510"/>
        <v>111954.54893070646</v>
      </c>
      <c r="AM2884">
        <v>0.1</v>
      </c>
      <c r="AN2884" s="3">
        <f t="shared" si="511"/>
        <v>111954.54893070646</v>
      </c>
      <c r="AO2884" s="3">
        <v>11195.454893070646</v>
      </c>
      <c r="AP2884" s="3">
        <v>29700</v>
      </c>
      <c r="AQ2884" s="3">
        <v>2970</v>
      </c>
      <c r="AR2884" s="3">
        <f t="shared" si="512"/>
        <v>155820.00382377711</v>
      </c>
      <c r="AS2884" s="24">
        <f t="shared" si="508"/>
        <v>141654.54893070646</v>
      </c>
      <c r="AT2884" t="s">
        <v>134</v>
      </c>
      <c r="AU2884" t="s">
        <v>134</v>
      </c>
      <c r="AV2884" t="s">
        <v>135</v>
      </c>
      <c r="AW2884">
        <v>90326</v>
      </c>
      <c r="BE2884">
        <v>1</v>
      </c>
    </row>
    <row r="2885" spans="3:66" x14ac:dyDescent="0.2">
      <c r="C2885" t="s">
        <v>4803</v>
      </c>
      <c r="E2885" t="s">
        <v>3901</v>
      </c>
      <c r="F2885" t="s">
        <v>3902</v>
      </c>
      <c r="G2885" t="s">
        <v>3903</v>
      </c>
      <c r="J2885" t="s">
        <v>4708</v>
      </c>
      <c r="L2885" t="s">
        <v>4703</v>
      </c>
      <c r="M2885" t="s">
        <v>293</v>
      </c>
      <c r="N2885" t="s">
        <v>4911</v>
      </c>
      <c r="O2885" t="s">
        <v>98</v>
      </c>
      <c r="P2885" t="s">
        <v>4804</v>
      </c>
      <c r="Q2885">
        <v>28</v>
      </c>
      <c r="S2885" s="3">
        <v>59583.333333333328</v>
      </c>
      <c r="W2885" s="3">
        <v>1432.2916666666667</v>
      </c>
      <c r="X2885" s="3">
        <v>827.5462962962963</v>
      </c>
      <c r="Y2885" s="22">
        <v>148.95833333333334</v>
      </c>
      <c r="Z2885" s="32">
        <v>75</v>
      </c>
      <c r="AB2885" s="3">
        <v>0</v>
      </c>
      <c r="AC2885" s="3">
        <v>4460.3751415326506</v>
      </c>
      <c r="AD2885" s="3">
        <f t="shared" si="509"/>
        <v>66527.504771162276</v>
      </c>
      <c r="AE2885" s="3">
        <v>5687.5</v>
      </c>
      <c r="AG2885" s="3">
        <f t="shared" si="510"/>
        <v>72215.004771162276</v>
      </c>
      <c r="AI2885" s="3">
        <v>5310.8</v>
      </c>
      <c r="AM2885">
        <v>8.5000000000000006E-2</v>
      </c>
      <c r="AN2885" s="3">
        <f t="shared" si="511"/>
        <v>77525.804771162278</v>
      </c>
      <c r="AO2885" s="3">
        <v>6589.6934055487945</v>
      </c>
      <c r="AP2885" s="3">
        <v>0</v>
      </c>
      <c r="AQ2885" s="3">
        <v>0</v>
      </c>
      <c r="AR2885" s="3">
        <f t="shared" si="512"/>
        <v>84115.498176711073</v>
      </c>
      <c r="AS2885" s="24">
        <f t="shared" si="508"/>
        <v>77525.804771162278</v>
      </c>
      <c r="AT2885" t="s">
        <v>1837</v>
      </c>
      <c r="AU2885" t="s">
        <v>1837</v>
      </c>
      <c r="AV2885" t="s">
        <v>1838</v>
      </c>
      <c r="AW2885">
        <v>2132004</v>
      </c>
      <c r="BE2885">
        <v>1</v>
      </c>
      <c r="BN2885" t="s">
        <v>5109</v>
      </c>
    </row>
    <row r="2886" spans="3:66" x14ac:dyDescent="0.2">
      <c r="C2886" t="s">
        <v>4803</v>
      </c>
      <c r="E2886" t="s">
        <v>3904</v>
      </c>
      <c r="F2886" t="s">
        <v>3905</v>
      </c>
      <c r="G2886" t="s">
        <v>3906</v>
      </c>
      <c r="J2886" t="s">
        <v>4678</v>
      </c>
      <c r="L2886" t="s">
        <v>4691</v>
      </c>
      <c r="M2886" t="s">
        <v>4444</v>
      </c>
      <c r="N2886" t="s">
        <v>4668</v>
      </c>
      <c r="O2886" t="s">
        <v>98</v>
      </c>
      <c r="P2886" t="s">
        <v>4804</v>
      </c>
      <c r="Q2886">
        <v>28</v>
      </c>
      <c r="S2886" s="3">
        <v>159500</v>
      </c>
      <c r="W2886" s="3">
        <v>3834.1346153846152</v>
      </c>
      <c r="X2886" s="3">
        <v>2215.2777777777783</v>
      </c>
      <c r="Y2886" s="22">
        <v>398.75</v>
      </c>
      <c r="Z2886" s="32">
        <v>75</v>
      </c>
      <c r="AB2886" s="3">
        <v>0</v>
      </c>
      <c r="AC2886" s="3">
        <v>4460.3751415326506</v>
      </c>
      <c r="AD2886" s="3">
        <f t="shared" si="509"/>
        <v>170483.53753469506</v>
      </c>
      <c r="AE2886" s="3">
        <v>7046.666666666667</v>
      </c>
      <c r="AG2886" s="3">
        <f t="shared" si="510"/>
        <v>177530.20420136172</v>
      </c>
      <c r="AM2886">
        <v>0.1</v>
      </c>
      <c r="AN2886" s="3">
        <f t="shared" si="511"/>
        <v>177530.20420136172</v>
      </c>
      <c r="AO2886" s="3">
        <v>17753.020420136174</v>
      </c>
      <c r="AP2886" s="3">
        <v>29700</v>
      </c>
      <c r="AQ2886" s="3">
        <v>2970</v>
      </c>
      <c r="AR2886" s="3">
        <f t="shared" si="512"/>
        <v>227953.22462149788</v>
      </c>
      <c r="AS2886" s="24">
        <f t="shared" si="508"/>
        <v>207230.20420136172</v>
      </c>
      <c r="AT2886" t="s">
        <v>134</v>
      </c>
      <c r="AU2886" t="s">
        <v>134</v>
      </c>
      <c r="AV2886" t="s">
        <v>135</v>
      </c>
      <c r="AW2886">
        <v>90375</v>
      </c>
      <c r="BE2886">
        <v>1</v>
      </c>
    </row>
    <row r="2887" spans="3:66" x14ac:dyDescent="0.2">
      <c r="C2887" t="s">
        <v>4803</v>
      </c>
      <c r="E2887" t="s">
        <v>3907</v>
      </c>
      <c r="F2887" t="s">
        <v>3908</v>
      </c>
      <c r="G2887" t="s">
        <v>3909</v>
      </c>
      <c r="J2887" t="s">
        <v>4690</v>
      </c>
      <c r="L2887" t="s">
        <v>4783</v>
      </c>
      <c r="M2887" t="s">
        <v>3525</v>
      </c>
      <c r="N2887" t="s">
        <v>4668</v>
      </c>
      <c r="O2887" t="s">
        <v>98</v>
      </c>
      <c r="P2887" t="s">
        <v>4804</v>
      </c>
      <c r="Q2887">
        <v>28</v>
      </c>
      <c r="S2887" s="3">
        <v>304166.66666666669</v>
      </c>
      <c r="U2887" s="3">
        <v>45625</v>
      </c>
      <c r="W2887" s="3">
        <v>7311.6987179487187</v>
      </c>
      <c r="X2887" s="3">
        <v>4224.5370370370374</v>
      </c>
      <c r="Y2887" s="22">
        <v>760.41666666666674</v>
      </c>
      <c r="Z2887" s="32">
        <v>75</v>
      </c>
      <c r="AB2887" s="3">
        <v>0</v>
      </c>
      <c r="AC2887" s="3">
        <v>5460.3751415326506</v>
      </c>
      <c r="AD2887" s="3">
        <f t="shared" si="509"/>
        <v>367623.69422985171</v>
      </c>
      <c r="AE2887" s="3">
        <v>13617.5</v>
      </c>
      <c r="AG2887" s="3">
        <f t="shared" si="510"/>
        <v>381241.19422985171</v>
      </c>
      <c r="AM2887">
        <v>8.5000000000000006E-2</v>
      </c>
      <c r="AN2887" s="3">
        <f t="shared" si="511"/>
        <v>381241.19422985171</v>
      </c>
      <c r="AO2887" s="3">
        <v>32405.501509537396</v>
      </c>
      <c r="AP2887" s="3">
        <v>29700</v>
      </c>
      <c r="AQ2887" s="3">
        <v>2524.5</v>
      </c>
      <c r="AR2887" s="3">
        <f t="shared" si="512"/>
        <v>445871.19573938911</v>
      </c>
      <c r="AS2887" s="24">
        <f t="shared" ref="AS2887:AS2950" si="513">+AN2887+AP2887</f>
        <v>410941.19422985171</v>
      </c>
      <c r="AT2887" t="s">
        <v>134</v>
      </c>
      <c r="AU2887" t="s">
        <v>134</v>
      </c>
      <c r="AV2887" t="s">
        <v>135</v>
      </c>
      <c r="AW2887">
        <v>37214</v>
      </c>
      <c r="BE2887">
        <v>1</v>
      </c>
    </row>
    <row r="2888" spans="3:66" x14ac:dyDescent="0.2">
      <c r="C2888" t="s">
        <v>4803</v>
      </c>
      <c r="E2888" t="s">
        <v>3910</v>
      </c>
      <c r="F2888" t="s">
        <v>3911</v>
      </c>
      <c r="G2888" t="s">
        <v>3912</v>
      </c>
      <c r="J2888" t="s">
        <v>4702</v>
      </c>
      <c r="L2888" t="s">
        <v>4783</v>
      </c>
      <c r="M2888" t="s">
        <v>3525</v>
      </c>
      <c r="N2888" t="s">
        <v>4668</v>
      </c>
      <c r="O2888" t="s">
        <v>98</v>
      </c>
      <c r="P2888" t="s">
        <v>4804</v>
      </c>
      <c r="Q2888">
        <v>28</v>
      </c>
      <c r="S2888" s="3">
        <v>86666.666666666672</v>
      </c>
      <c r="W2888" s="3">
        <v>2083.3333333333335</v>
      </c>
      <c r="X2888" s="3">
        <v>1203.7037037037039</v>
      </c>
      <c r="Y2888" s="22">
        <v>216.66666666666669</v>
      </c>
      <c r="Z2888" s="32">
        <v>75</v>
      </c>
      <c r="AB2888" s="3">
        <v>0</v>
      </c>
      <c r="AC2888" s="3">
        <v>4460.3751415326506</v>
      </c>
      <c r="AD2888" s="3">
        <f t="shared" si="509"/>
        <v>94705.745511903035</v>
      </c>
      <c r="AE2888" s="3">
        <v>13617.5</v>
      </c>
      <c r="AG2888" s="3">
        <f t="shared" si="510"/>
        <v>108323.24551190303</v>
      </c>
      <c r="AM2888">
        <v>8.5000000000000006E-2</v>
      </c>
      <c r="AN2888" s="3">
        <f t="shared" si="511"/>
        <v>108323.24551190303</v>
      </c>
      <c r="AO2888" s="3">
        <v>9207.4758685117595</v>
      </c>
      <c r="AP2888" s="3">
        <v>29700</v>
      </c>
      <c r="AQ2888" s="3">
        <v>2524.5</v>
      </c>
      <c r="AR2888" s="3">
        <f t="shared" si="512"/>
        <v>149755.22138041479</v>
      </c>
      <c r="AS2888" s="24">
        <f t="shared" si="513"/>
        <v>138023.24551190302</v>
      </c>
      <c r="AT2888" t="s">
        <v>4805</v>
      </c>
      <c r="AU2888" t="s">
        <v>101</v>
      </c>
      <c r="AV2888" t="s">
        <v>101</v>
      </c>
      <c r="AW2888">
        <v>2046100</v>
      </c>
      <c r="BE2888">
        <v>1</v>
      </c>
    </row>
    <row r="2889" spans="3:66" x14ac:dyDescent="0.2">
      <c r="C2889" t="s">
        <v>4803</v>
      </c>
      <c r="E2889" t="s">
        <v>3913</v>
      </c>
      <c r="F2889" t="s">
        <v>3914</v>
      </c>
      <c r="G2889" t="s">
        <v>3915</v>
      </c>
      <c r="J2889" t="s">
        <v>4697</v>
      </c>
      <c r="L2889" t="s">
        <v>4791</v>
      </c>
      <c r="M2889" t="s">
        <v>4579</v>
      </c>
      <c r="N2889" t="s">
        <v>4668</v>
      </c>
      <c r="O2889" t="s">
        <v>98</v>
      </c>
      <c r="P2889" t="s">
        <v>4804</v>
      </c>
      <c r="Q2889">
        <v>28</v>
      </c>
      <c r="S2889" s="3">
        <v>96666.666666666672</v>
      </c>
      <c r="W2889" s="3">
        <v>2323.7179487179487</v>
      </c>
      <c r="X2889" s="3">
        <v>1342.5925925925926</v>
      </c>
      <c r="Y2889" s="22">
        <v>241.66666666666669</v>
      </c>
      <c r="Z2889" s="32">
        <v>75</v>
      </c>
      <c r="AB2889" s="3">
        <v>0</v>
      </c>
      <c r="AC2889" s="3">
        <v>4460.3751415326506</v>
      </c>
      <c r="AD2889" s="3">
        <f t="shared" si="509"/>
        <v>105110.01901617655</v>
      </c>
      <c r="AE2889" s="3">
        <v>23570.833333333332</v>
      </c>
      <c r="AG2889" s="3">
        <f t="shared" si="510"/>
        <v>128680.85234950988</v>
      </c>
      <c r="AM2889">
        <v>8.5000000000000006E-2</v>
      </c>
      <c r="AN2889" s="3">
        <f t="shared" si="511"/>
        <v>128680.85234950988</v>
      </c>
      <c r="AO2889" s="3">
        <v>10937.87244970834</v>
      </c>
      <c r="AP2889" s="3">
        <v>29700</v>
      </c>
      <c r="AQ2889" s="3">
        <v>2524.5</v>
      </c>
      <c r="AR2889" s="3">
        <f t="shared" si="512"/>
        <v>171843.22479921821</v>
      </c>
      <c r="AS2889" s="24">
        <f t="shared" si="513"/>
        <v>158380.85234950989</v>
      </c>
      <c r="AT2889" t="s">
        <v>4805</v>
      </c>
      <c r="AU2889" t="s">
        <v>101</v>
      </c>
      <c r="AV2889" t="s">
        <v>101</v>
      </c>
      <c r="AW2889">
        <v>2045220</v>
      </c>
      <c r="BE2889">
        <v>1</v>
      </c>
    </row>
    <row r="2890" spans="3:66" x14ac:dyDescent="0.2">
      <c r="C2890" t="s">
        <v>4803</v>
      </c>
      <c r="E2890" t="s">
        <v>3916</v>
      </c>
      <c r="F2890" t="s">
        <v>3917</v>
      </c>
      <c r="G2890" t="s">
        <v>3918</v>
      </c>
      <c r="J2890" t="s">
        <v>4708</v>
      </c>
      <c r="L2890" t="s">
        <v>4703</v>
      </c>
      <c r="M2890" t="s">
        <v>293</v>
      </c>
      <c r="N2890" t="s">
        <v>4668</v>
      </c>
      <c r="O2890" t="s">
        <v>98</v>
      </c>
      <c r="P2890" t="s">
        <v>4804</v>
      </c>
      <c r="Q2890">
        <v>28</v>
      </c>
      <c r="S2890" s="3">
        <v>64583.333333333343</v>
      </c>
      <c r="W2890" s="3">
        <v>1432.2916666666667</v>
      </c>
      <c r="X2890" s="3">
        <v>827.5462962962963</v>
      </c>
      <c r="Y2890" s="22">
        <v>148.95833333333334</v>
      </c>
      <c r="Z2890" s="32">
        <v>75</v>
      </c>
      <c r="AB2890" s="3">
        <v>0</v>
      </c>
      <c r="AC2890" s="3">
        <v>4460.3751415326506</v>
      </c>
      <c r="AD2890" s="3">
        <f t="shared" si="509"/>
        <v>71527.50477116229</v>
      </c>
      <c r="AE2890" s="3">
        <v>5687.5</v>
      </c>
      <c r="AG2890" s="3">
        <f t="shared" si="510"/>
        <v>77215.00477116229</v>
      </c>
      <c r="AM2890">
        <v>8.5000000000000006E-2</v>
      </c>
      <c r="AN2890" s="3">
        <f t="shared" si="511"/>
        <v>77215.00477116229</v>
      </c>
      <c r="AO2890" s="3">
        <v>6563.2754055487949</v>
      </c>
      <c r="AP2890" s="3">
        <v>29700</v>
      </c>
      <c r="AQ2890" s="3">
        <v>2524.5</v>
      </c>
      <c r="AR2890" s="3">
        <f t="shared" si="512"/>
        <v>116002.78017671108</v>
      </c>
      <c r="AS2890" s="24">
        <f t="shared" si="513"/>
        <v>106915.00477116229</v>
      </c>
      <c r="AT2890" t="s">
        <v>134</v>
      </c>
      <c r="AU2890" t="s">
        <v>134</v>
      </c>
      <c r="AV2890" t="s">
        <v>135</v>
      </c>
      <c r="AW2890">
        <v>35802</v>
      </c>
      <c r="BE2890">
        <v>1</v>
      </c>
    </row>
    <row r="2891" spans="3:66" x14ac:dyDescent="0.2">
      <c r="C2891" t="s">
        <v>4803</v>
      </c>
      <c r="E2891" t="s">
        <v>3919</v>
      </c>
      <c r="F2891" t="s">
        <v>3920</v>
      </c>
      <c r="G2891" t="s">
        <v>3921</v>
      </c>
      <c r="J2891" t="s">
        <v>4708</v>
      </c>
      <c r="L2891" t="s">
        <v>4703</v>
      </c>
      <c r="M2891" t="s">
        <v>293</v>
      </c>
      <c r="N2891" t="s">
        <v>4668</v>
      </c>
      <c r="O2891" t="s">
        <v>98</v>
      </c>
      <c r="P2891" t="s">
        <v>4804</v>
      </c>
      <c r="Q2891">
        <v>28</v>
      </c>
      <c r="S2891" s="3">
        <v>71666.666666666672</v>
      </c>
      <c r="W2891" s="3">
        <v>1602.5641025641025</v>
      </c>
      <c r="X2891" s="3">
        <v>925.92592592592598</v>
      </c>
      <c r="Y2891" s="22">
        <v>166.66666666666669</v>
      </c>
      <c r="Z2891" s="32">
        <v>75</v>
      </c>
      <c r="AB2891" s="3">
        <v>0</v>
      </c>
      <c r="AC2891" s="3">
        <v>4460.3751415326506</v>
      </c>
      <c r="AD2891" s="3">
        <f t="shared" si="509"/>
        <v>78897.198503356034</v>
      </c>
      <c r="AE2891" s="3">
        <v>5687.5</v>
      </c>
      <c r="AG2891" s="3">
        <f t="shared" si="510"/>
        <v>84584.698503356034</v>
      </c>
      <c r="AM2891">
        <v>8.5000000000000006E-2</v>
      </c>
      <c r="AN2891" s="3">
        <f t="shared" si="511"/>
        <v>84584.698503356034</v>
      </c>
      <c r="AO2891" s="3">
        <v>7189.6993727852632</v>
      </c>
      <c r="AP2891" s="3">
        <v>29700</v>
      </c>
      <c r="AQ2891" s="3">
        <v>2524.5</v>
      </c>
      <c r="AR2891" s="3">
        <f t="shared" si="512"/>
        <v>123998.8978761413</v>
      </c>
      <c r="AS2891" s="24">
        <f t="shared" si="513"/>
        <v>114284.69850335603</v>
      </c>
      <c r="AT2891" t="s">
        <v>134</v>
      </c>
      <c r="AU2891" t="s">
        <v>134</v>
      </c>
      <c r="AV2891" t="s">
        <v>135</v>
      </c>
      <c r="AW2891" t="s">
        <v>4900</v>
      </c>
      <c r="BE2891">
        <v>1</v>
      </c>
    </row>
    <row r="2892" spans="3:66" x14ac:dyDescent="0.2">
      <c r="C2892" t="s">
        <v>4803</v>
      </c>
      <c r="E2892" t="s">
        <v>3922</v>
      </c>
      <c r="F2892" t="s">
        <v>3923</v>
      </c>
      <c r="G2892" t="s">
        <v>3924</v>
      </c>
      <c r="J2892" t="s">
        <v>4708</v>
      </c>
      <c r="L2892" t="s">
        <v>4703</v>
      </c>
      <c r="M2892" t="s">
        <v>293</v>
      </c>
      <c r="N2892" t="s">
        <v>4668</v>
      </c>
      <c r="O2892" t="s">
        <v>98</v>
      </c>
      <c r="P2892" t="s">
        <v>4804</v>
      </c>
      <c r="Q2892">
        <v>28</v>
      </c>
      <c r="S2892" s="3">
        <v>75833.333333333328</v>
      </c>
      <c r="W2892" s="3">
        <v>1702.7243589743591</v>
      </c>
      <c r="X2892" s="3">
        <v>983.79629629629619</v>
      </c>
      <c r="Y2892" s="22">
        <v>177.08333333333331</v>
      </c>
      <c r="Z2892" s="32">
        <v>75</v>
      </c>
      <c r="AB2892" s="3">
        <v>0</v>
      </c>
      <c r="AC2892" s="3">
        <v>4460.3751415326506</v>
      </c>
      <c r="AD2892" s="3">
        <f t="shared" si="509"/>
        <v>83232.312463469963</v>
      </c>
      <c r="AE2892" s="3">
        <v>5687.5</v>
      </c>
      <c r="AG2892" s="3">
        <f t="shared" si="510"/>
        <v>88919.812463469963</v>
      </c>
      <c r="AM2892">
        <v>8.5000000000000006E-2</v>
      </c>
      <c r="AN2892" s="3">
        <f t="shared" si="511"/>
        <v>88919.812463469963</v>
      </c>
      <c r="AO2892" s="3">
        <v>7558.1840593949473</v>
      </c>
      <c r="AP2892" s="3">
        <v>29700</v>
      </c>
      <c r="AQ2892" s="3">
        <v>2524.5</v>
      </c>
      <c r="AR2892" s="3">
        <f t="shared" si="512"/>
        <v>128702.49652286491</v>
      </c>
      <c r="AS2892" s="24">
        <f t="shared" si="513"/>
        <v>118619.81246346996</v>
      </c>
      <c r="AT2892" t="s">
        <v>134</v>
      </c>
      <c r="AU2892" t="s">
        <v>134</v>
      </c>
      <c r="AV2892" t="s">
        <v>135</v>
      </c>
      <c r="AW2892" t="s">
        <v>4900</v>
      </c>
      <c r="BE2892">
        <v>1</v>
      </c>
    </row>
    <row r="2893" spans="3:66" x14ac:dyDescent="0.2">
      <c r="C2893" t="s">
        <v>4803</v>
      </c>
      <c r="E2893" t="s">
        <v>3925</v>
      </c>
      <c r="F2893" t="s">
        <v>3926</v>
      </c>
      <c r="G2893" t="s">
        <v>3927</v>
      </c>
      <c r="J2893" t="s">
        <v>4708</v>
      </c>
      <c r="L2893" t="s">
        <v>4703</v>
      </c>
      <c r="M2893" t="s">
        <v>293</v>
      </c>
      <c r="N2893" t="s">
        <v>4668</v>
      </c>
      <c r="O2893" t="s">
        <v>98</v>
      </c>
      <c r="P2893" t="s">
        <v>4804</v>
      </c>
      <c r="Q2893">
        <v>28</v>
      </c>
      <c r="S2893" s="3">
        <v>69583.333333333328</v>
      </c>
      <c r="W2893" s="3">
        <v>1552.4839743589744</v>
      </c>
      <c r="X2893" s="3">
        <v>896.99074074074076</v>
      </c>
      <c r="Y2893" s="22">
        <v>161.45833333333334</v>
      </c>
      <c r="Z2893" s="32">
        <v>75</v>
      </c>
      <c r="AB2893" s="3">
        <v>0</v>
      </c>
      <c r="AC2893" s="3">
        <v>4460.3751415326506</v>
      </c>
      <c r="AD2893" s="3">
        <f t="shared" si="509"/>
        <v>76729.641523299026</v>
      </c>
      <c r="AE2893" s="3">
        <v>5687.5</v>
      </c>
      <c r="AG2893" s="3">
        <f t="shared" si="510"/>
        <v>82417.141523299026</v>
      </c>
      <c r="AM2893">
        <v>8.5000000000000006E-2</v>
      </c>
      <c r="AN2893" s="3">
        <f t="shared" si="511"/>
        <v>82417.141523299026</v>
      </c>
      <c r="AO2893" s="3">
        <v>7005.457029480418</v>
      </c>
      <c r="AP2893" s="3">
        <v>29700</v>
      </c>
      <c r="AQ2893" s="3">
        <v>2524.5</v>
      </c>
      <c r="AR2893" s="3">
        <f t="shared" si="512"/>
        <v>121647.09855277944</v>
      </c>
      <c r="AS2893" s="24">
        <f t="shared" si="513"/>
        <v>112117.14152329903</v>
      </c>
      <c r="AT2893" t="s">
        <v>134</v>
      </c>
      <c r="AU2893" t="s">
        <v>134</v>
      </c>
      <c r="AV2893" t="s">
        <v>135</v>
      </c>
      <c r="AW2893" t="s">
        <v>4900</v>
      </c>
      <c r="BE2893">
        <v>1</v>
      </c>
    </row>
    <row r="2894" spans="3:66" x14ac:dyDescent="0.2">
      <c r="C2894" t="s">
        <v>4803</v>
      </c>
      <c r="E2894" t="s">
        <v>3928</v>
      </c>
      <c r="F2894" t="s">
        <v>3929</v>
      </c>
      <c r="G2894" t="s">
        <v>3930</v>
      </c>
      <c r="J2894" t="s">
        <v>4708</v>
      </c>
      <c r="L2894" t="s">
        <v>4703</v>
      </c>
      <c r="M2894" t="s">
        <v>293</v>
      </c>
      <c r="N2894" t="s">
        <v>4668</v>
      </c>
      <c r="O2894" t="s">
        <v>98</v>
      </c>
      <c r="P2894" t="s">
        <v>4804</v>
      </c>
      <c r="Q2894">
        <v>28</v>
      </c>
      <c r="S2894" s="3">
        <v>75833.333333333328</v>
      </c>
      <c r="W2894" s="3">
        <v>1702.7243589743591</v>
      </c>
      <c r="X2894" s="3">
        <v>983.79629629629619</v>
      </c>
      <c r="Y2894" s="22">
        <v>177.08333333333331</v>
      </c>
      <c r="Z2894" s="32">
        <v>75</v>
      </c>
      <c r="AB2894" s="3">
        <v>0</v>
      </c>
      <c r="AC2894" s="3">
        <v>4460.3751415326506</v>
      </c>
      <c r="AD2894" s="3">
        <f t="shared" si="509"/>
        <v>83232.312463469963</v>
      </c>
      <c r="AE2894" s="3">
        <v>5687.5</v>
      </c>
      <c r="AG2894" s="3">
        <f t="shared" si="510"/>
        <v>88919.812463469963</v>
      </c>
      <c r="AM2894">
        <v>8.5000000000000006E-2</v>
      </c>
      <c r="AN2894" s="3">
        <f t="shared" si="511"/>
        <v>88919.812463469963</v>
      </c>
      <c r="AO2894" s="3">
        <v>7558.1840593949473</v>
      </c>
      <c r="AP2894" s="3">
        <v>29700</v>
      </c>
      <c r="AQ2894" s="3">
        <v>2524.5</v>
      </c>
      <c r="AR2894" s="3">
        <f t="shared" si="512"/>
        <v>128702.49652286491</v>
      </c>
      <c r="AS2894" s="24">
        <f t="shared" si="513"/>
        <v>118619.81246346996</v>
      </c>
      <c r="AT2894" t="s">
        <v>134</v>
      </c>
      <c r="AU2894" t="s">
        <v>134</v>
      </c>
      <c r="AV2894" t="s">
        <v>135</v>
      </c>
      <c r="AW2894" t="s">
        <v>4900</v>
      </c>
      <c r="BE2894">
        <v>1</v>
      </c>
    </row>
    <row r="2895" spans="3:66" x14ac:dyDescent="0.2">
      <c r="C2895" t="s">
        <v>4803</v>
      </c>
      <c r="E2895" t="s">
        <v>3931</v>
      </c>
      <c r="F2895" t="s">
        <v>3932</v>
      </c>
      <c r="G2895" t="s">
        <v>3933</v>
      </c>
      <c r="J2895" t="s">
        <v>4708</v>
      </c>
      <c r="L2895" t="s">
        <v>4703</v>
      </c>
      <c r="M2895" t="s">
        <v>293</v>
      </c>
      <c r="N2895" t="s">
        <v>4668</v>
      </c>
      <c r="O2895" t="s">
        <v>98</v>
      </c>
      <c r="P2895" t="s">
        <v>4804</v>
      </c>
      <c r="Q2895">
        <v>28</v>
      </c>
      <c r="S2895" s="3">
        <v>75833.333333333328</v>
      </c>
      <c r="W2895" s="3">
        <v>1702.7243589743591</v>
      </c>
      <c r="X2895" s="3">
        <v>983.79629629629619</v>
      </c>
      <c r="Y2895" s="22">
        <v>177.08333333333331</v>
      </c>
      <c r="Z2895" s="32">
        <v>75</v>
      </c>
      <c r="AB2895" s="3">
        <v>0</v>
      </c>
      <c r="AC2895" s="3">
        <v>4460.3751415326506</v>
      </c>
      <c r="AD2895" s="3">
        <f t="shared" si="509"/>
        <v>83232.312463469963</v>
      </c>
      <c r="AE2895" s="3">
        <v>5687.5</v>
      </c>
      <c r="AG2895" s="3">
        <f t="shared" si="510"/>
        <v>88919.812463469963</v>
      </c>
      <c r="AM2895">
        <v>8.5000000000000006E-2</v>
      </c>
      <c r="AN2895" s="3">
        <f t="shared" si="511"/>
        <v>88919.812463469963</v>
      </c>
      <c r="AO2895" s="3">
        <v>7558.1840593949473</v>
      </c>
      <c r="AP2895" s="3">
        <v>29700</v>
      </c>
      <c r="AQ2895" s="3">
        <v>2524.5</v>
      </c>
      <c r="AR2895" s="3">
        <f t="shared" si="512"/>
        <v>128702.49652286491</v>
      </c>
      <c r="AS2895" s="24">
        <f t="shared" si="513"/>
        <v>118619.81246346996</v>
      </c>
      <c r="AT2895" t="s">
        <v>134</v>
      </c>
      <c r="AU2895" t="s">
        <v>134</v>
      </c>
      <c r="AV2895" t="s">
        <v>135</v>
      </c>
      <c r="AW2895" t="s">
        <v>4900</v>
      </c>
      <c r="BE2895">
        <v>1</v>
      </c>
    </row>
    <row r="2896" spans="3:66" x14ac:dyDescent="0.2">
      <c r="C2896" t="s">
        <v>4803</v>
      </c>
      <c r="E2896" t="s">
        <v>3934</v>
      </c>
      <c r="F2896" t="s">
        <v>3935</v>
      </c>
      <c r="G2896" t="s">
        <v>3936</v>
      </c>
      <c r="J2896" t="s">
        <v>4678</v>
      </c>
      <c r="L2896" t="s">
        <v>4691</v>
      </c>
      <c r="M2896" t="s">
        <v>4444</v>
      </c>
      <c r="N2896" t="s">
        <v>4668</v>
      </c>
      <c r="O2896" t="s">
        <v>98</v>
      </c>
      <c r="P2896" t="s">
        <v>4804</v>
      </c>
      <c r="Q2896">
        <v>28</v>
      </c>
      <c r="S2896" s="3">
        <v>175833.33333333334</v>
      </c>
      <c r="W2896" s="3">
        <v>4106.5705128205127</v>
      </c>
      <c r="X2896" s="3">
        <v>2372.6851851851852</v>
      </c>
      <c r="Y2896" s="22">
        <v>427.08333333333337</v>
      </c>
      <c r="Z2896" s="32">
        <v>75</v>
      </c>
      <c r="AB2896" s="3">
        <v>0</v>
      </c>
      <c r="AC2896" s="3">
        <v>4460.3751415326506</v>
      </c>
      <c r="AD2896" s="3">
        <f t="shared" si="509"/>
        <v>187275.04750620504</v>
      </c>
      <c r="AE2896" s="3">
        <v>7046.666666666667</v>
      </c>
      <c r="AG2896" s="3">
        <f t="shared" si="510"/>
        <v>194321.7141728717</v>
      </c>
      <c r="AM2896">
        <v>0.1</v>
      </c>
      <c r="AN2896" s="3">
        <f t="shared" si="511"/>
        <v>194321.7141728717</v>
      </c>
      <c r="AO2896" s="3">
        <v>19432.171417287169</v>
      </c>
      <c r="AP2896" s="3">
        <v>29700</v>
      </c>
      <c r="AQ2896" s="3">
        <v>2970</v>
      </c>
      <c r="AR2896" s="3">
        <f t="shared" si="512"/>
        <v>246423.88559015887</v>
      </c>
      <c r="AS2896" s="24">
        <f t="shared" si="513"/>
        <v>224021.7141728717</v>
      </c>
      <c r="AT2896" t="s">
        <v>134</v>
      </c>
      <c r="AU2896" t="s">
        <v>134</v>
      </c>
      <c r="AV2896" t="s">
        <v>135</v>
      </c>
      <c r="AW2896">
        <v>90326</v>
      </c>
      <c r="BE2896">
        <v>1</v>
      </c>
    </row>
    <row r="2897" spans="3:66" x14ac:dyDescent="0.2">
      <c r="C2897" t="s">
        <v>4803</v>
      </c>
      <c r="E2897" t="s">
        <v>3937</v>
      </c>
      <c r="F2897" t="s">
        <v>3938</v>
      </c>
      <c r="G2897" t="s">
        <v>3939</v>
      </c>
      <c r="J2897" t="s">
        <v>4778</v>
      </c>
      <c r="L2897" t="s">
        <v>4791</v>
      </c>
      <c r="M2897" t="s">
        <v>4579</v>
      </c>
      <c r="N2897" t="s">
        <v>4668</v>
      </c>
      <c r="O2897" t="s">
        <v>98</v>
      </c>
      <c r="P2897" t="s">
        <v>4804</v>
      </c>
      <c r="Q2897">
        <v>28</v>
      </c>
      <c r="S2897" s="3">
        <v>53916.666666666664</v>
      </c>
      <c r="W2897" s="3">
        <v>1296.073717948718</v>
      </c>
      <c r="X2897" s="3">
        <v>748.84259259259261</v>
      </c>
      <c r="Y2897" s="22">
        <v>134.79166666666666</v>
      </c>
      <c r="Z2897" s="32">
        <v>75</v>
      </c>
      <c r="AB2897" s="3">
        <v>0</v>
      </c>
      <c r="AC2897" s="3">
        <v>4460.3751415326506</v>
      </c>
      <c r="AD2897" s="3">
        <f t="shared" si="509"/>
        <v>60631.749785407286</v>
      </c>
      <c r="AE2897" s="3">
        <v>23570.833333333332</v>
      </c>
      <c r="AG2897" s="3">
        <f t="shared" si="510"/>
        <v>84202.583118740615</v>
      </c>
      <c r="AM2897">
        <v>8.5000000000000006E-2</v>
      </c>
      <c r="AN2897" s="3">
        <f t="shared" si="511"/>
        <v>84202.583118740615</v>
      </c>
      <c r="AO2897" s="3">
        <v>7157.2195650929525</v>
      </c>
      <c r="AP2897" s="3">
        <v>29700</v>
      </c>
      <c r="AQ2897" s="3">
        <v>2524.5</v>
      </c>
      <c r="AR2897" s="3">
        <f t="shared" si="512"/>
        <v>123584.30268383356</v>
      </c>
      <c r="AS2897" s="24">
        <f t="shared" si="513"/>
        <v>113902.58311874061</v>
      </c>
      <c r="AT2897" t="s">
        <v>2255</v>
      </c>
      <c r="AU2897" t="s">
        <v>2255</v>
      </c>
      <c r="AV2897" t="s">
        <v>2255</v>
      </c>
      <c r="AW2897" t="s">
        <v>4987</v>
      </c>
      <c r="BE2897">
        <v>1</v>
      </c>
    </row>
    <row r="2898" spans="3:66" x14ac:dyDescent="0.2">
      <c r="C2898" t="s">
        <v>4803</v>
      </c>
      <c r="E2898" t="s">
        <v>3940</v>
      </c>
      <c r="F2898" t="s">
        <v>3941</v>
      </c>
      <c r="G2898" t="s">
        <v>3942</v>
      </c>
      <c r="J2898" t="s">
        <v>4697</v>
      </c>
      <c r="L2898" t="s">
        <v>4703</v>
      </c>
      <c r="M2898" t="s">
        <v>293</v>
      </c>
      <c r="N2898" t="s">
        <v>4668</v>
      </c>
      <c r="O2898" t="s">
        <v>98</v>
      </c>
      <c r="P2898" t="s">
        <v>4804</v>
      </c>
      <c r="Q2898">
        <v>28</v>
      </c>
      <c r="S2898" s="3">
        <v>121666.66666666667</v>
      </c>
      <c r="W2898" s="3">
        <v>2804.4871794871797</v>
      </c>
      <c r="X2898" s="3">
        <v>1620.3703703703707</v>
      </c>
      <c r="Y2898" s="22">
        <v>291.66666666666669</v>
      </c>
      <c r="Z2898" s="32">
        <v>75</v>
      </c>
      <c r="AB2898" s="3">
        <v>0</v>
      </c>
      <c r="AC2898" s="3">
        <v>4460.3751415326506</v>
      </c>
      <c r="AD2898" s="3">
        <f t="shared" si="509"/>
        <v>130918.56602472354</v>
      </c>
      <c r="AE2898" s="3">
        <v>5687.5</v>
      </c>
      <c r="AG2898" s="3">
        <f t="shared" si="510"/>
        <v>136606.06602472352</v>
      </c>
      <c r="AM2898">
        <v>8.5000000000000006E-2</v>
      </c>
      <c r="AN2898" s="3">
        <f t="shared" si="511"/>
        <v>136606.06602472352</v>
      </c>
      <c r="AO2898" s="3">
        <v>11611.515612101501</v>
      </c>
      <c r="AP2898" s="3">
        <v>29700</v>
      </c>
      <c r="AQ2898" s="3">
        <v>2524.5</v>
      </c>
      <c r="AR2898" s="3">
        <f t="shared" si="512"/>
        <v>180442.08163682502</v>
      </c>
      <c r="AS2898" s="24">
        <f t="shared" si="513"/>
        <v>166306.06602472352</v>
      </c>
      <c r="AT2898" t="s">
        <v>134</v>
      </c>
      <c r="AU2898" t="s">
        <v>134</v>
      </c>
      <c r="AV2898" t="s">
        <v>135</v>
      </c>
      <c r="AW2898">
        <v>90030</v>
      </c>
      <c r="BE2898">
        <v>1</v>
      </c>
    </row>
    <row r="2899" spans="3:66" x14ac:dyDescent="0.2">
      <c r="C2899" t="s">
        <v>4803</v>
      </c>
      <c r="E2899" t="s">
        <v>3943</v>
      </c>
      <c r="F2899" t="s">
        <v>3944</v>
      </c>
      <c r="G2899" t="s">
        <v>3945</v>
      </c>
      <c r="J2899" t="s">
        <v>4678</v>
      </c>
      <c r="L2899" t="s">
        <v>4703</v>
      </c>
      <c r="M2899" t="s">
        <v>293</v>
      </c>
      <c r="N2899" t="s">
        <v>4668</v>
      </c>
      <c r="O2899" t="s">
        <v>98</v>
      </c>
      <c r="P2899" t="s">
        <v>4804</v>
      </c>
      <c r="Q2899">
        <v>28</v>
      </c>
      <c r="S2899" s="3">
        <v>139166.66666666666</v>
      </c>
      <c r="W2899" s="3">
        <v>3225.1602564102564</v>
      </c>
      <c r="X2899" s="3">
        <v>1863.4259259259259</v>
      </c>
      <c r="Y2899" s="22">
        <v>335.41666666666663</v>
      </c>
      <c r="Z2899" s="32">
        <v>75</v>
      </c>
      <c r="AB2899" s="3">
        <v>0</v>
      </c>
      <c r="AC2899" s="3">
        <v>4460.3751415326506</v>
      </c>
      <c r="AD2899" s="3">
        <f t="shared" si="509"/>
        <v>149126.04465720215</v>
      </c>
      <c r="AE2899" s="3">
        <v>5687.5</v>
      </c>
      <c r="AG2899" s="3">
        <f t="shared" si="510"/>
        <v>154813.54465720215</v>
      </c>
      <c r="AM2899">
        <v>8.5000000000000006E-2</v>
      </c>
      <c r="AN2899" s="3">
        <f t="shared" si="511"/>
        <v>154813.54465720215</v>
      </c>
      <c r="AO2899" s="3">
        <v>13159.151295862184</v>
      </c>
      <c r="AP2899" s="3">
        <v>29700</v>
      </c>
      <c r="AQ2899" s="3">
        <v>2524.5</v>
      </c>
      <c r="AR2899" s="3">
        <f t="shared" si="512"/>
        <v>200197.19595306434</v>
      </c>
      <c r="AS2899" s="24">
        <f t="shared" si="513"/>
        <v>184513.54465720215</v>
      </c>
      <c r="AT2899" t="s">
        <v>134</v>
      </c>
      <c r="AU2899" t="s">
        <v>134</v>
      </c>
      <c r="AV2899" t="s">
        <v>135</v>
      </c>
      <c r="AW2899">
        <v>35803</v>
      </c>
      <c r="BE2899">
        <v>1</v>
      </c>
    </row>
    <row r="2900" spans="3:66" x14ac:dyDescent="0.2">
      <c r="C2900" t="s">
        <v>4803</v>
      </c>
      <c r="E2900" t="s">
        <v>3946</v>
      </c>
      <c r="F2900" t="s">
        <v>3947</v>
      </c>
      <c r="G2900" t="s">
        <v>3948</v>
      </c>
      <c r="J2900" t="s">
        <v>4702</v>
      </c>
      <c r="L2900" t="s">
        <v>4703</v>
      </c>
      <c r="M2900" t="s">
        <v>293</v>
      </c>
      <c r="N2900" t="s">
        <v>4668</v>
      </c>
      <c r="O2900" t="s">
        <v>98</v>
      </c>
      <c r="P2900" t="s">
        <v>4804</v>
      </c>
      <c r="Q2900">
        <v>28</v>
      </c>
      <c r="S2900" s="3">
        <v>98833.333333333328</v>
      </c>
      <c r="W2900" s="3">
        <v>2255.6089743589741</v>
      </c>
      <c r="X2900" s="3">
        <v>1303.2407407407406</v>
      </c>
      <c r="Y2900" s="22">
        <v>234.58333333333331</v>
      </c>
      <c r="Z2900" s="32">
        <v>75</v>
      </c>
      <c r="AB2900" s="3">
        <v>0</v>
      </c>
      <c r="AC2900" s="3">
        <v>4460.3751415326506</v>
      </c>
      <c r="AD2900" s="3">
        <f t="shared" si="509"/>
        <v>107162.14152329903</v>
      </c>
      <c r="AE2900" s="3">
        <v>5687.5</v>
      </c>
      <c r="AG2900" s="3">
        <f t="shared" si="510"/>
        <v>112849.64152329903</v>
      </c>
      <c r="AM2900">
        <v>8.5000000000000006E-2</v>
      </c>
      <c r="AN2900" s="3">
        <f t="shared" si="511"/>
        <v>112849.64152329903</v>
      </c>
      <c r="AO2900" s="3">
        <v>9592.2195294804187</v>
      </c>
      <c r="AP2900" s="3">
        <v>29700</v>
      </c>
      <c r="AQ2900" s="3">
        <v>2524.5</v>
      </c>
      <c r="AR2900" s="3">
        <f t="shared" si="512"/>
        <v>154666.36105277945</v>
      </c>
      <c r="AS2900" s="24">
        <f t="shared" si="513"/>
        <v>142549.64152329904</v>
      </c>
      <c r="AT2900" t="s">
        <v>134</v>
      </c>
      <c r="AU2900" t="s">
        <v>134</v>
      </c>
      <c r="AV2900" t="s">
        <v>135</v>
      </c>
      <c r="AW2900">
        <v>35803</v>
      </c>
      <c r="BE2900">
        <v>1</v>
      </c>
    </row>
    <row r="2901" spans="3:66" x14ac:dyDescent="0.2">
      <c r="C2901" t="s">
        <v>4803</v>
      </c>
      <c r="E2901" t="s">
        <v>3949</v>
      </c>
      <c r="F2901" t="s">
        <v>3950</v>
      </c>
      <c r="G2901" t="s">
        <v>3951</v>
      </c>
      <c r="J2901" t="s">
        <v>4708</v>
      </c>
      <c r="L2901" t="s">
        <v>4703</v>
      </c>
      <c r="M2901" t="s">
        <v>293</v>
      </c>
      <c r="N2901" t="s">
        <v>4668</v>
      </c>
      <c r="O2901" t="s">
        <v>98</v>
      </c>
      <c r="P2901" t="s">
        <v>4804</v>
      </c>
      <c r="Q2901">
        <v>28</v>
      </c>
      <c r="S2901" s="3">
        <v>75833.333333333328</v>
      </c>
      <c r="W2901" s="3">
        <v>1702.7243589743591</v>
      </c>
      <c r="X2901" s="3">
        <v>983.79629629629619</v>
      </c>
      <c r="Y2901" s="22">
        <v>177.08333333333331</v>
      </c>
      <c r="Z2901" s="32">
        <v>75</v>
      </c>
      <c r="AB2901" s="3">
        <v>0</v>
      </c>
      <c r="AC2901" s="3">
        <v>4460.3751415326506</v>
      </c>
      <c r="AD2901" s="3">
        <f t="shared" si="509"/>
        <v>83232.312463469963</v>
      </c>
      <c r="AE2901" s="3">
        <v>5687.5</v>
      </c>
      <c r="AG2901" s="3">
        <f t="shared" si="510"/>
        <v>88919.812463469963</v>
      </c>
      <c r="AM2901">
        <v>8.5000000000000006E-2</v>
      </c>
      <c r="AN2901" s="3">
        <f t="shared" si="511"/>
        <v>88919.812463469963</v>
      </c>
      <c r="AO2901" s="3">
        <v>7558.1840593949473</v>
      </c>
      <c r="AP2901" s="3">
        <v>29700</v>
      </c>
      <c r="AQ2901" s="3">
        <v>2524.5</v>
      </c>
      <c r="AR2901" s="3">
        <f t="shared" si="512"/>
        <v>128702.49652286491</v>
      </c>
      <c r="AS2901" s="24">
        <f t="shared" si="513"/>
        <v>118619.81246346996</v>
      </c>
      <c r="AT2901" t="s">
        <v>134</v>
      </c>
      <c r="AU2901" t="s">
        <v>134</v>
      </c>
      <c r="AV2901" t="s">
        <v>135</v>
      </c>
      <c r="AW2901" t="s">
        <v>4900</v>
      </c>
      <c r="BE2901">
        <v>1</v>
      </c>
    </row>
    <row r="2902" spans="3:66" x14ac:dyDescent="0.2">
      <c r="C2902" t="s">
        <v>4803</v>
      </c>
      <c r="E2902" t="s">
        <v>3952</v>
      </c>
      <c r="F2902" t="s">
        <v>3953</v>
      </c>
      <c r="G2902" t="s">
        <v>3954</v>
      </c>
      <c r="J2902" t="s">
        <v>4708</v>
      </c>
      <c r="L2902" t="s">
        <v>4703</v>
      </c>
      <c r="M2902" t="s">
        <v>293</v>
      </c>
      <c r="N2902" t="s">
        <v>4668</v>
      </c>
      <c r="O2902" t="s">
        <v>98</v>
      </c>
      <c r="P2902" t="s">
        <v>4804</v>
      </c>
      <c r="Q2902">
        <v>28</v>
      </c>
      <c r="S2902" s="3">
        <v>75833.333333333328</v>
      </c>
      <c r="W2902" s="3">
        <v>1702.7243589743591</v>
      </c>
      <c r="X2902" s="3">
        <v>983.79629629629619</v>
      </c>
      <c r="Y2902" s="22">
        <v>177.08333333333331</v>
      </c>
      <c r="Z2902" s="32">
        <v>75</v>
      </c>
      <c r="AB2902" s="3">
        <v>0</v>
      </c>
      <c r="AC2902" s="3">
        <v>4460.3751415326506</v>
      </c>
      <c r="AD2902" s="3">
        <f t="shared" si="509"/>
        <v>83232.312463469963</v>
      </c>
      <c r="AE2902" s="3">
        <v>5687.5</v>
      </c>
      <c r="AG2902" s="3">
        <f t="shared" si="510"/>
        <v>88919.812463469963</v>
      </c>
      <c r="AM2902">
        <v>8.5000000000000006E-2</v>
      </c>
      <c r="AN2902" s="3">
        <f t="shared" si="511"/>
        <v>88919.812463469963</v>
      </c>
      <c r="AO2902" s="3">
        <v>7558.1840593949473</v>
      </c>
      <c r="AP2902" s="3">
        <v>29700</v>
      </c>
      <c r="AQ2902" s="3">
        <v>2524.5</v>
      </c>
      <c r="AR2902" s="3">
        <f t="shared" si="512"/>
        <v>128702.49652286491</v>
      </c>
      <c r="AS2902" s="24">
        <f t="shared" si="513"/>
        <v>118619.81246346996</v>
      </c>
      <c r="AT2902" t="s">
        <v>134</v>
      </c>
      <c r="AU2902" t="s">
        <v>134</v>
      </c>
      <c r="AV2902" t="s">
        <v>135</v>
      </c>
      <c r="AW2902">
        <v>35802</v>
      </c>
      <c r="BE2902">
        <v>1</v>
      </c>
    </row>
    <row r="2903" spans="3:66" x14ac:dyDescent="0.2">
      <c r="C2903" t="s">
        <v>4803</v>
      </c>
      <c r="E2903" t="s">
        <v>3955</v>
      </c>
      <c r="F2903" t="s">
        <v>3956</v>
      </c>
      <c r="G2903" t="s">
        <v>3957</v>
      </c>
      <c r="J2903" t="s">
        <v>4702</v>
      </c>
      <c r="L2903" t="s">
        <v>4691</v>
      </c>
      <c r="M2903" t="s">
        <v>4444</v>
      </c>
      <c r="N2903" t="s">
        <v>4668</v>
      </c>
      <c r="O2903" t="s">
        <v>98</v>
      </c>
      <c r="P2903" t="s">
        <v>4804</v>
      </c>
      <c r="Q2903">
        <v>28</v>
      </c>
      <c r="S2903" s="3">
        <v>108333.33333333333</v>
      </c>
      <c r="W2903" s="3">
        <v>2483.9743589743589</v>
      </c>
      <c r="X2903" s="3">
        <v>1435.1851851851852</v>
      </c>
      <c r="Y2903" s="22">
        <v>258.33333333333331</v>
      </c>
      <c r="Z2903" s="32">
        <v>75</v>
      </c>
      <c r="AB2903" s="3">
        <v>0</v>
      </c>
      <c r="AC2903" s="3">
        <v>4460.3751415326506</v>
      </c>
      <c r="AD2903" s="3">
        <f t="shared" si="509"/>
        <v>117046.20135235885</v>
      </c>
      <c r="AE2903" s="3">
        <v>7046.666666666667</v>
      </c>
      <c r="AG2903" s="3">
        <f t="shared" si="510"/>
        <v>124092.86801902553</v>
      </c>
      <c r="AM2903">
        <v>0.1</v>
      </c>
      <c r="AN2903" s="3">
        <f t="shared" si="511"/>
        <v>124092.86801902553</v>
      </c>
      <c r="AO2903" s="3">
        <v>12409.286801902554</v>
      </c>
      <c r="AP2903" s="3">
        <v>29700</v>
      </c>
      <c r="AQ2903" s="3">
        <v>2970</v>
      </c>
      <c r="AR2903" s="3">
        <f t="shared" si="512"/>
        <v>169172.15482092809</v>
      </c>
      <c r="AS2903" s="24">
        <f t="shared" si="513"/>
        <v>153792.86801902554</v>
      </c>
      <c r="AT2903" t="s">
        <v>134</v>
      </c>
      <c r="AU2903" t="s">
        <v>134</v>
      </c>
      <c r="AV2903" t="s">
        <v>135</v>
      </c>
      <c r="AW2903">
        <v>37208</v>
      </c>
      <c r="BE2903">
        <v>1</v>
      </c>
    </row>
    <row r="2904" spans="3:66" x14ac:dyDescent="0.2">
      <c r="C2904" t="s">
        <v>4803</v>
      </c>
      <c r="E2904" t="s">
        <v>3958</v>
      </c>
      <c r="F2904" t="s">
        <v>3959</v>
      </c>
      <c r="G2904" t="s">
        <v>3960</v>
      </c>
      <c r="J2904" t="s">
        <v>4708</v>
      </c>
      <c r="L2904" t="s">
        <v>4703</v>
      </c>
      <c r="M2904" t="s">
        <v>293</v>
      </c>
      <c r="N2904" t="s">
        <v>4668</v>
      </c>
      <c r="O2904" t="s">
        <v>98</v>
      </c>
      <c r="P2904" t="s">
        <v>4804</v>
      </c>
      <c r="Q2904">
        <v>28</v>
      </c>
      <c r="S2904" s="3">
        <v>75833.333333333328</v>
      </c>
      <c r="W2904" s="3">
        <v>1702.7243589743591</v>
      </c>
      <c r="X2904" s="3">
        <v>983.79629629629619</v>
      </c>
      <c r="Y2904" s="22">
        <v>177.08333333333331</v>
      </c>
      <c r="Z2904" s="32">
        <v>75</v>
      </c>
      <c r="AB2904" s="3">
        <v>0</v>
      </c>
      <c r="AC2904" s="3">
        <v>4460.3751415326506</v>
      </c>
      <c r="AD2904" s="3">
        <f t="shared" si="509"/>
        <v>83232.312463469963</v>
      </c>
      <c r="AE2904" s="3">
        <v>5687.5</v>
      </c>
      <c r="AG2904" s="3">
        <f t="shared" si="510"/>
        <v>88919.812463469963</v>
      </c>
      <c r="AM2904">
        <v>8.5000000000000006E-2</v>
      </c>
      <c r="AN2904" s="3">
        <f t="shared" si="511"/>
        <v>88919.812463469963</v>
      </c>
      <c r="AO2904" s="3">
        <v>7558.1840593949473</v>
      </c>
      <c r="AP2904" s="3">
        <v>29700</v>
      </c>
      <c r="AQ2904" s="3">
        <v>2524.5</v>
      </c>
      <c r="AR2904" s="3">
        <f t="shared" si="512"/>
        <v>128702.49652286491</v>
      </c>
      <c r="AS2904" s="24">
        <f t="shared" si="513"/>
        <v>118619.81246346996</v>
      </c>
      <c r="AT2904" t="s">
        <v>134</v>
      </c>
      <c r="AU2904" t="s">
        <v>134</v>
      </c>
      <c r="AV2904" t="s">
        <v>135</v>
      </c>
      <c r="AW2904">
        <v>35802</v>
      </c>
      <c r="BE2904">
        <v>1</v>
      </c>
    </row>
    <row r="2905" spans="3:66" x14ac:dyDescent="0.2">
      <c r="C2905" t="s">
        <v>4803</v>
      </c>
      <c r="E2905" t="s">
        <v>3961</v>
      </c>
      <c r="F2905" t="s">
        <v>3962</v>
      </c>
      <c r="G2905" t="s">
        <v>3963</v>
      </c>
      <c r="J2905" t="s">
        <v>4697</v>
      </c>
      <c r="L2905" t="s">
        <v>4703</v>
      </c>
      <c r="M2905" t="s">
        <v>293</v>
      </c>
      <c r="N2905" t="s">
        <v>4668</v>
      </c>
      <c r="O2905" t="s">
        <v>98</v>
      </c>
      <c r="P2905" t="s">
        <v>4804</v>
      </c>
      <c r="Q2905">
        <v>28</v>
      </c>
      <c r="S2905" s="3">
        <v>171666.66666666666</v>
      </c>
      <c r="W2905" s="3">
        <v>4006.4102564102559</v>
      </c>
      <c r="X2905" s="3">
        <v>2314.8148148148148</v>
      </c>
      <c r="Y2905" s="22">
        <v>416.66666666666663</v>
      </c>
      <c r="Z2905" s="32">
        <v>75</v>
      </c>
      <c r="AB2905" s="3">
        <v>0</v>
      </c>
      <c r="AC2905" s="3">
        <v>4460.3751415326506</v>
      </c>
      <c r="AD2905" s="3">
        <f t="shared" si="509"/>
        <v>182939.93354609102</v>
      </c>
      <c r="AE2905" s="3">
        <v>5687.5</v>
      </c>
      <c r="AG2905" s="3">
        <f t="shared" si="510"/>
        <v>188627.43354609102</v>
      </c>
      <c r="AM2905">
        <v>8.5000000000000006E-2</v>
      </c>
      <c r="AN2905" s="3">
        <f t="shared" si="511"/>
        <v>188627.43354609102</v>
      </c>
      <c r="AO2905" s="3">
        <v>16033.331851417737</v>
      </c>
      <c r="AP2905" s="3">
        <v>29700</v>
      </c>
      <c r="AQ2905" s="3">
        <v>2524.5</v>
      </c>
      <c r="AR2905" s="3">
        <f t="shared" si="512"/>
        <v>236885.26539750875</v>
      </c>
      <c r="AS2905" s="24">
        <f t="shared" si="513"/>
        <v>218327.43354609102</v>
      </c>
      <c r="AT2905" t="s">
        <v>134</v>
      </c>
      <c r="AU2905" t="s">
        <v>134</v>
      </c>
      <c r="AV2905" t="s">
        <v>135</v>
      </c>
      <c r="AW2905">
        <v>94643</v>
      </c>
      <c r="BE2905">
        <v>1</v>
      </c>
    </row>
    <row r="2906" spans="3:66" x14ac:dyDescent="0.2">
      <c r="C2906" t="s">
        <v>4803</v>
      </c>
      <c r="E2906" t="s">
        <v>3964</v>
      </c>
      <c r="F2906" t="s">
        <v>3965</v>
      </c>
      <c r="G2906" t="s">
        <v>3966</v>
      </c>
      <c r="J2906" t="s">
        <v>4708</v>
      </c>
      <c r="L2906" t="s">
        <v>4691</v>
      </c>
      <c r="M2906" t="s">
        <v>4444</v>
      </c>
      <c r="N2906" t="s">
        <v>4668</v>
      </c>
      <c r="O2906" t="s">
        <v>98</v>
      </c>
      <c r="P2906" t="s">
        <v>4804</v>
      </c>
      <c r="Q2906">
        <v>28</v>
      </c>
      <c r="S2906" s="3">
        <v>66666.666666666672</v>
      </c>
      <c r="W2906" s="3">
        <v>1602.5641025641025</v>
      </c>
      <c r="X2906" s="3">
        <v>925.92592592592598</v>
      </c>
      <c r="Y2906" s="22">
        <v>166.66666666666669</v>
      </c>
      <c r="Z2906" s="32">
        <v>75</v>
      </c>
      <c r="AB2906" s="3">
        <v>0</v>
      </c>
      <c r="AC2906" s="3">
        <v>4460.3751415326506</v>
      </c>
      <c r="AD2906" s="3">
        <f t="shared" si="509"/>
        <v>73897.198503356034</v>
      </c>
      <c r="AE2906" s="3">
        <v>7046.666666666667</v>
      </c>
      <c r="AG2906" s="3">
        <f t="shared" si="510"/>
        <v>80943.865170022706</v>
      </c>
      <c r="AM2906">
        <v>0.1</v>
      </c>
      <c r="AN2906" s="3">
        <f t="shared" si="511"/>
        <v>80943.865170022706</v>
      </c>
      <c r="AO2906" s="3">
        <v>8094.3865170022709</v>
      </c>
      <c r="AP2906" s="3">
        <v>29700</v>
      </c>
      <c r="AQ2906" s="3">
        <v>2970</v>
      </c>
      <c r="AR2906" s="3">
        <f t="shared" si="512"/>
        <v>121708.25168702498</v>
      </c>
      <c r="AS2906" s="24">
        <f t="shared" si="513"/>
        <v>110643.86517002271</v>
      </c>
      <c r="AT2906" t="s">
        <v>134</v>
      </c>
      <c r="AU2906" t="s">
        <v>134</v>
      </c>
      <c r="AV2906" t="s">
        <v>135</v>
      </c>
      <c r="AW2906">
        <v>90292</v>
      </c>
      <c r="BE2906">
        <v>1</v>
      </c>
    </row>
    <row r="2907" spans="3:66" x14ac:dyDescent="0.2">
      <c r="C2907" t="s">
        <v>4803</v>
      </c>
      <c r="E2907" t="s">
        <v>3967</v>
      </c>
      <c r="F2907" t="s">
        <v>3968</v>
      </c>
      <c r="G2907" t="s">
        <v>3969</v>
      </c>
      <c r="J2907" t="s">
        <v>4678</v>
      </c>
      <c r="L2907" t="s">
        <v>4703</v>
      </c>
      <c r="M2907" t="s">
        <v>293</v>
      </c>
      <c r="N2907" t="s">
        <v>4911</v>
      </c>
      <c r="O2907" t="s">
        <v>98</v>
      </c>
      <c r="P2907" t="s">
        <v>4804</v>
      </c>
      <c r="Q2907">
        <v>28</v>
      </c>
      <c r="S2907" s="3">
        <v>160833.33333333334</v>
      </c>
      <c r="W2907" s="3">
        <v>3745.9935897435894</v>
      </c>
      <c r="X2907" s="3">
        <v>2164.3518518518522</v>
      </c>
      <c r="Y2907" s="22">
        <v>389.58333333333337</v>
      </c>
      <c r="Z2907" s="32">
        <v>75</v>
      </c>
      <c r="AB2907" s="3">
        <v>0</v>
      </c>
      <c r="AC2907" s="3">
        <v>4460.3751415326506</v>
      </c>
      <c r="AD2907" s="3">
        <f t="shared" si="509"/>
        <v>171668.63724979479</v>
      </c>
      <c r="AE2907" s="3">
        <v>5687.5</v>
      </c>
      <c r="AG2907" s="3">
        <f t="shared" si="510"/>
        <v>177356.13724979479</v>
      </c>
      <c r="AM2907">
        <v>8.5000000000000006E-2</v>
      </c>
      <c r="AN2907" s="3">
        <f t="shared" si="511"/>
        <v>177356.13724979479</v>
      </c>
      <c r="AO2907" s="3">
        <v>15075.271666232558</v>
      </c>
      <c r="AP2907" s="3">
        <v>0</v>
      </c>
      <c r="AQ2907" s="3">
        <v>0</v>
      </c>
      <c r="AR2907" s="3">
        <f t="shared" si="512"/>
        <v>192431.40891602734</v>
      </c>
      <c r="AS2907" s="24">
        <f t="shared" si="513"/>
        <v>177356.13724979479</v>
      </c>
      <c r="AT2907" t="s">
        <v>632</v>
      </c>
      <c r="AU2907" t="s">
        <v>1837</v>
      </c>
      <c r="AV2907" t="s">
        <v>1838</v>
      </c>
      <c r="AW2907" t="s">
        <v>4945</v>
      </c>
      <c r="BE2907">
        <v>1</v>
      </c>
      <c r="BN2907" t="s">
        <v>5125</v>
      </c>
    </row>
    <row r="2908" spans="3:66" x14ac:dyDescent="0.2">
      <c r="C2908" t="s">
        <v>4803</v>
      </c>
      <c r="E2908" t="s">
        <v>3970</v>
      </c>
      <c r="F2908" t="s">
        <v>3971</v>
      </c>
      <c r="G2908" t="s">
        <v>3972</v>
      </c>
      <c r="J2908" t="s">
        <v>4708</v>
      </c>
      <c r="L2908" t="s">
        <v>4703</v>
      </c>
      <c r="M2908" t="s">
        <v>293</v>
      </c>
      <c r="N2908" t="s">
        <v>4911</v>
      </c>
      <c r="O2908" t="s">
        <v>98</v>
      </c>
      <c r="P2908" t="s">
        <v>4804</v>
      </c>
      <c r="Q2908">
        <v>28</v>
      </c>
      <c r="S2908" s="3">
        <v>58333.333333333336</v>
      </c>
      <c r="W2908" s="3">
        <v>1402.2435897435898</v>
      </c>
      <c r="X2908" s="3">
        <v>810.18518518518533</v>
      </c>
      <c r="Y2908" s="22">
        <v>145.83333333333334</v>
      </c>
      <c r="Z2908" s="32">
        <v>75</v>
      </c>
      <c r="AB2908" s="3">
        <v>0</v>
      </c>
      <c r="AC2908" s="3">
        <v>4460.3751415326506</v>
      </c>
      <c r="AD2908" s="3">
        <f t="shared" si="509"/>
        <v>65226.970583128088</v>
      </c>
      <c r="AE2908" s="3">
        <v>5687.5</v>
      </c>
      <c r="AG2908" s="3">
        <f t="shared" si="510"/>
        <v>70914.470583128088</v>
      </c>
      <c r="AI2908" s="3">
        <v>5310.8</v>
      </c>
      <c r="AM2908">
        <v>8.5000000000000006E-2</v>
      </c>
      <c r="AN2908" s="3">
        <f t="shared" si="511"/>
        <v>76225.270583128091</v>
      </c>
      <c r="AO2908" s="3">
        <v>6479.1479995658883</v>
      </c>
      <c r="AP2908" s="3">
        <v>0</v>
      </c>
      <c r="AQ2908" s="3">
        <v>0</v>
      </c>
      <c r="AR2908" s="3">
        <f t="shared" si="512"/>
        <v>82704.418582693979</v>
      </c>
      <c r="AS2908" s="24">
        <f t="shared" si="513"/>
        <v>76225.270583128091</v>
      </c>
      <c r="AT2908" t="s">
        <v>632</v>
      </c>
      <c r="AU2908" t="s">
        <v>1837</v>
      </c>
      <c r="AV2908" t="s">
        <v>1838</v>
      </c>
      <c r="AW2908" t="s">
        <v>4957</v>
      </c>
      <c r="BE2908">
        <v>1</v>
      </c>
      <c r="BN2908" t="s">
        <v>5138</v>
      </c>
    </row>
    <row r="2909" spans="3:66" x14ac:dyDescent="0.2">
      <c r="C2909" t="s">
        <v>4803</v>
      </c>
      <c r="E2909" t="s">
        <v>3973</v>
      </c>
      <c r="F2909" t="s">
        <v>3974</v>
      </c>
      <c r="G2909" t="s">
        <v>3975</v>
      </c>
      <c r="J2909" t="s">
        <v>4697</v>
      </c>
      <c r="L2909" t="s">
        <v>4783</v>
      </c>
      <c r="M2909" t="s">
        <v>3525</v>
      </c>
      <c r="N2909" t="s">
        <v>4668</v>
      </c>
      <c r="O2909" t="s">
        <v>98</v>
      </c>
      <c r="P2909" t="s">
        <v>4804</v>
      </c>
      <c r="Q2909">
        <v>28</v>
      </c>
      <c r="S2909" s="3">
        <v>111666.66666666667</v>
      </c>
      <c r="W2909" s="3">
        <v>2684.2948717948721</v>
      </c>
      <c r="X2909" s="3">
        <v>1550.9259259259261</v>
      </c>
      <c r="Y2909" s="22">
        <v>279.16666666666669</v>
      </c>
      <c r="Z2909" s="32">
        <v>75</v>
      </c>
      <c r="AB2909" s="3">
        <v>0</v>
      </c>
      <c r="AC2909" s="3">
        <v>4460.3751415326506</v>
      </c>
      <c r="AD2909" s="3">
        <f t="shared" si="509"/>
        <v>120716.4292725868</v>
      </c>
      <c r="AE2909" s="3">
        <v>13617.5</v>
      </c>
      <c r="AG2909" s="3">
        <f t="shared" si="510"/>
        <v>134333.9292725868</v>
      </c>
      <c r="AM2909">
        <v>8.5000000000000006E-2</v>
      </c>
      <c r="AN2909" s="3">
        <f t="shared" si="511"/>
        <v>134333.9292725868</v>
      </c>
      <c r="AO2909" s="3">
        <v>11418.383988169879</v>
      </c>
      <c r="AP2909" s="3">
        <v>29700</v>
      </c>
      <c r="AQ2909" s="3">
        <v>2524.5</v>
      </c>
      <c r="AR2909" s="3">
        <f t="shared" si="512"/>
        <v>177976.81326075667</v>
      </c>
      <c r="AS2909" s="24">
        <f t="shared" si="513"/>
        <v>164033.9292725868</v>
      </c>
      <c r="AT2909" t="s">
        <v>134</v>
      </c>
      <c r="AU2909" t="s">
        <v>134</v>
      </c>
      <c r="AV2909" t="s">
        <v>135</v>
      </c>
      <c r="AW2909">
        <v>37214</v>
      </c>
      <c r="BE2909">
        <v>1</v>
      </c>
    </row>
    <row r="2910" spans="3:66" x14ac:dyDescent="0.2">
      <c r="C2910" t="s">
        <v>4803</v>
      </c>
      <c r="E2910" t="s">
        <v>3976</v>
      </c>
      <c r="F2910" t="s">
        <v>3977</v>
      </c>
      <c r="G2910" t="s">
        <v>3978</v>
      </c>
      <c r="J2910" t="s">
        <v>4778</v>
      </c>
      <c r="L2910" t="s">
        <v>4667</v>
      </c>
      <c r="M2910" t="s">
        <v>3984</v>
      </c>
      <c r="N2910" t="s">
        <v>4668</v>
      </c>
      <c r="O2910" t="s">
        <v>98</v>
      </c>
      <c r="P2910" t="s">
        <v>4804</v>
      </c>
      <c r="Q2910">
        <v>28</v>
      </c>
      <c r="S2910" s="3">
        <v>45000</v>
      </c>
      <c r="W2910" s="3">
        <v>1081.7307692307693</v>
      </c>
      <c r="X2910" s="3">
        <v>625</v>
      </c>
      <c r="Y2910" s="22">
        <v>112.5</v>
      </c>
      <c r="Z2910" s="32">
        <v>75</v>
      </c>
      <c r="AB2910" s="3">
        <v>0</v>
      </c>
      <c r="AC2910" s="3">
        <v>4460.3751415326506</v>
      </c>
      <c r="AD2910" s="3">
        <f t="shared" ref="AD2910:AD2973" si="514">S2910+U2910+V2910+W2910+X2910+Y2910+Z2910+AA2910+AB2910+AC2910</f>
        <v>51354.605910763414</v>
      </c>
      <c r="AE2910" s="3">
        <v>4154.166666666667</v>
      </c>
      <c r="AG2910" s="3">
        <f t="shared" si="510"/>
        <v>55508.772577430078</v>
      </c>
      <c r="AM2910">
        <v>0.05</v>
      </c>
      <c r="AN2910" s="3">
        <f t="shared" si="511"/>
        <v>55508.772577430078</v>
      </c>
      <c r="AO2910" s="3">
        <v>2775.4386288715041</v>
      </c>
      <c r="AP2910" s="3">
        <v>29700</v>
      </c>
      <c r="AQ2910" s="3">
        <v>1485</v>
      </c>
      <c r="AR2910" s="3">
        <f t="shared" si="512"/>
        <v>89469.211206301581</v>
      </c>
      <c r="AS2910" s="24">
        <f t="shared" si="513"/>
        <v>85208.772577430078</v>
      </c>
      <c r="AT2910" t="s">
        <v>4779</v>
      </c>
      <c r="AU2910" t="s">
        <v>188</v>
      </c>
      <c r="AV2910" t="s">
        <v>189</v>
      </c>
      <c r="AW2910">
        <v>2750</v>
      </c>
      <c r="BE2910">
        <v>1</v>
      </c>
    </row>
    <row r="2911" spans="3:66" x14ac:dyDescent="0.2">
      <c r="C2911" t="s">
        <v>4803</v>
      </c>
      <c r="E2911" t="s">
        <v>3979</v>
      </c>
      <c r="F2911" t="s">
        <v>3980</v>
      </c>
      <c r="G2911" t="s">
        <v>3981</v>
      </c>
      <c r="J2911" t="s">
        <v>4778</v>
      </c>
      <c r="L2911" t="s">
        <v>4667</v>
      </c>
      <c r="M2911" t="s">
        <v>3984</v>
      </c>
      <c r="N2911" t="s">
        <v>4668</v>
      </c>
      <c r="O2911" t="s">
        <v>98</v>
      </c>
      <c r="P2911" t="s">
        <v>4804</v>
      </c>
      <c r="Q2911">
        <v>28</v>
      </c>
      <c r="S2911" s="3">
        <v>48525</v>
      </c>
      <c r="W2911" s="3">
        <v>1166.4663461538462</v>
      </c>
      <c r="X2911" s="3">
        <v>673.95833333333337</v>
      </c>
      <c r="Y2911" s="22">
        <v>121.3125</v>
      </c>
      <c r="Z2911" s="32">
        <v>75</v>
      </c>
      <c r="AB2911" s="3">
        <v>0</v>
      </c>
      <c r="AC2911" s="3">
        <v>4460.3751415326506</v>
      </c>
      <c r="AD2911" s="3">
        <f t="shared" si="514"/>
        <v>55022.112321019828</v>
      </c>
      <c r="AE2911" s="3">
        <v>4154.166666666667</v>
      </c>
      <c r="AG2911" s="3">
        <f t="shared" ref="AG2911:AG2974" si="515">AD2911+AE2911+AF2911</f>
        <v>59176.278987686492</v>
      </c>
      <c r="AM2911">
        <v>0.05</v>
      </c>
      <c r="AN2911" s="3">
        <f t="shared" ref="AN2911:AN2974" si="516">AG2911+AH2911+AI2911+AJ2911</f>
        <v>59176.278987686492</v>
      </c>
      <c r="AO2911" s="3">
        <v>2958.8139493843246</v>
      </c>
      <c r="AP2911" s="3">
        <v>29700</v>
      </c>
      <c r="AQ2911" s="3">
        <v>1485</v>
      </c>
      <c r="AR2911" s="3">
        <f t="shared" ref="AR2911:AR2974" si="517">AN2911+AO2911+AP2911+AQ2911</f>
        <v>93320.092937070818</v>
      </c>
      <c r="AS2911" s="24">
        <f t="shared" si="513"/>
        <v>88876.278987686499</v>
      </c>
      <c r="AT2911" t="s">
        <v>4779</v>
      </c>
      <c r="AU2911" t="s">
        <v>188</v>
      </c>
      <c r="AV2911" t="s">
        <v>189</v>
      </c>
      <c r="AW2911">
        <v>2750</v>
      </c>
      <c r="BE2911">
        <v>1</v>
      </c>
    </row>
    <row r="2912" spans="3:66" x14ac:dyDescent="0.2">
      <c r="C2912" t="s">
        <v>4803</v>
      </c>
      <c r="E2912" t="s">
        <v>3982</v>
      </c>
      <c r="F2912" t="s">
        <v>3983</v>
      </c>
      <c r="G2912" t="s">
        <v>3984</v>
      </c>
      <c r="J2912" t="s">
        <v>4978</v>
      </c>
      <c r="L2912" t="s">
        <v>4667</v>
      </c>
      <c r="M2912" t="s">
        <v>295</v>
      </c>
      <c r="N2912" t="s">
        <v>4668</v>
      </c>
      <c r="O2912" t="s">
        <v>294</v>
      </c>
      <c r="P2912" t="s">
        <v>4804</v>
      </c>
      <c r="Q2912">
        <v>28</v>
      </c>
      <c r="S2912" s="3">
        <v>750000</v>
      </c>
      <c r="U2912" s="3">
        <v>165000</v>
      </c>
      <c r="W2912" s="3">
        <v>18028.846153846152</v>
      </c>
      <c r="X2912" s="3">
        <v>10416.666666666666</v>
      </c>
      <c r="Y2912" s="22">
        <v>1875</v>
      </c>
      <c r="Z2912" s="32">
        <v>75</v>
      </c>
      <c r="AB2912" s="3">
        <v>0</v>
      </c>
      <c r="AC2912" s="3">
        <v>5460.3751415326506</v>
      </c>
      <c r="AD2912" s="3">
        <f t="shared" si="514"/>
        <v>950855.88796204538</v>
      </c>
      <c r="AE2912" s="3">
        <v>4154.166666666667</v>
      </c>
      <c r="AG2912" s="3">
        <f t="shared" si="515"/>
        <v>955010.05462871201</v>
      </c>
      <c r="AM2912">
        <v>0.05</v>
      </c>
      <c r="AN2912" s="3">
        <f t="shared" si="516"/>
        <v>955010.05462871201</v>
      </c>
      <c r="AO2912" s="3">
        <v>47750.502731435605</v>
      </c>
      <c r="AP2912" s="3">
        <v>29700</v>
      </c>
      <c r="AQ2912" s="3">
        <v>1485</v>
      </c>
      <c r="AR2912" s="3">
        <f t="shared" si="517"/>
        <v>1033945.5573601476</v>
      </c>
      <c r="AS2912" s="24">
        <f t="shared" si="513"/>
        <v>984710.05462871201</v>
      </c>
      <c r="AT2912" t="s">
        <v>4815</v>
      </c>
      <c r="AU2912" t="s">
        <v>297</v>
      </c>
      <c r="AV2912" t="s">
        <v>174</v>
      </c>
      <c r="AW2912" t="s">
        <v>4817</v>
      </c>
      <c r="BE2912">
        <v>1</v>
      </c>
    </row>
    <row r="2913" spans="3:66" x14ac:dyDescent="0.2">
      <c r="C2913" t="s">
        <v>4803</v>
      </c>
      <c r="E2913" t="s">
        <v>3985</v>
      </c>
      <c r="F2913" t="s">
        <v>3986</v>
      </c>
      <c r="G2913" t="s">
        <v>3987</v>
      </c>
      <c r="J2913" t="s">
        <v>4702</v>
      </c>
      <c r="L2913" t="s">
        <v>4691</v>
      </c>
      <c r="M2913" t="s">
        <v>4444</v>
      </c>
      <c r="N2913" t="s">
        <v>4668</v>
      </c>
      <c r="O2913" t="s">
        <v>98</v>
      </c>
      <c r="P2913" t="s">
        <v>4804</v>
      </c>
      <c r="Q2913">
        <v>28</v>
      </c>
      <c r="S2913" s="3">
        <v>103216.66666666667</v>
      </c>
      <c r="W2913" s="3">
        <v>2481.1698717948721</v>
      </c>
      <c r="X2913" s="3">
        <v>1433.5648148148148</v>
      </c>
      <c r="Y2913" s="22">
        <v>258.04166666666669</v>
      </c>
      <c r="Z2913" s="32">
        <v>75</v>
      </c>
      <c r="AB2913" s="3">
        <v>0</v>
      </c>
      <c r="AC2913" s="3">
        <v>4460.3751415326506</v>
      </c>
      <c r="AD2913" s="3">
        <f t="shared" si="514"/>
        <v>111924.81816147569</v>
      </c>
      <c r="AE2913" s="3">
        <v>7046.666666666667</v>
      </c>
      <c r="AG2913" s="3">
        <f t="shared" si="515"/>
        <v>118971.48482814236</v>
      </c>
      <c r="AM2913">
        <v>0.1</v>
      </c>
      <c r="AN2913" s="3">
        <f t="shared" si="516"/>
        <v>118971.48482814236</v>
      </c>
      <c r="AO2913" s="3">
        <v>11897.148482814237</v>
      </c>
      <c r="AP2913" s="3">
        <v>29700</v>
      </c>
      <c r="AQ2913" s="3">
        <v>2970</v>
      </c>
      <c r="AR2913" s="3">
        <f t="shared" si="517"/>
        <v>163538.63331095659</v>
      </c>
      <c r="AS2913" s="24">
        <f t="shared" si="513"/>
        <v>148671.48482814236</v>
      </c>
      <c r="AT2913" t="s">
        <v>134</v>
      </c>
      <c r="AU2913" t="s">
        <v>134</v>
      </c>
      <c r="AV2913" t="s">
        <v>135</v>
      </c>
      <c r="AW2913">
        <v>90324</v>
      </c>
      <c r="BE2913">
        <v>1</v>
      </c>
    </row>
    <row r="2914" spans="3:66" x14ac:dyDescent="0.2">
      <c r="C2914" t="s">
        <v>4803</v>
      </c>
      <c r="E2914" t="s">
        <v>3988</v>
      </c>
      <c r="F2914" t="s">
        <v>3989</v>
      </c>
      <c r="G2914" t="s">
        <v>3990</v>
      </c>
      <c r="J2914" t="s">
        <v>4708</v>
      </c>
      <c r="L2914" t="s">
        <v>4703</v>
      </c>
      <c r="M2914" t="s">
        <v>293</v>
      </c>
      <c r="N2914" t="s">
        <v>4668</v>
      </c>
      <c r="O2914" t="s">
        <v>98</v>
      </c>
      <c r="P2914" t="s">
        <v>4804</v>
      </c>
      <c r="Q2914">
        <v>28</v>
      </c>
      <c r="S2914" s="3">
        <v>88333.333333333328</v>
      </c>
      <c r="W2914" s="3">
        <v>2003.2051282051279</v>
      </c>
      <c r="X2914" s="3">
        <v>1157.4074074074074</v>
      </c>
      <c r="Y2914" s="22">
        <v>208.33333333333331</v>
      </c>
      <c r="Z2914" s="32">
        <v>75</v>
      </c>
      <c r="AB2914" s="3">
        <v>0</v>
      </c>
      <c r="AC2914" s="3">
        <v>4460.3751415326506</v>
      </c>
      <c r="AD2914" s="3">
        <f t="shared" si="514"/>
        <v>96237.654343811839</v>
      </c>
      <c r="AE2914" s="3">
        <v>5687.5</v>
      </c>
      <c r="AG2914" s="3">
        <f t="shared" si="515"/>
        <v>101925.15434381184</v>
      </c>
      <c r="AM2914">
        <v>8.5000000000000006E-2</v>
      </c>
      <c r="AN2914" s="3">
        <f t="shared" si="516"/>
        <v>101925.15434381184</v>
      </c>
      <c r="AO2914" s="3">
        <v>8663.6381192240078</v>
      </c>
      <c r="AP2914" s="3">
        <v>29700</v>
      </c>
      <c r="AQ2914" s="3">
        <v>2524.5</v>
      </c>
      <c r="AR2914" s="3">
        <f t="shared" si="517"/>
        <v>142813.29246303585</v>
      </c>
      <c r="AS2914" s="24">
        <f t="shared" si="513"/>
        <v>131625.15434381185</v>
      </c>
      <c r="AT2914" t="s">
        <v>134</v>
      </c>
      <c r="AU2914" t="s">
        <v>134</v>
      </c>
      <c r="AV2914" t="s">
        <v>135</v>
      </c>
      <c r="AW2914">
        <v>35802</v>
      </c>
      <c r="BE2914">
        <v>1</v>
      </c>
    </row>
    <row r="2915" spans="3:66" x14ac:dyDescent="0.2">
      <c r="C2915" t="s">
        <v>4803</v>
      </c>
      <c r="E2915" t="s">
        <v>3991</v>
      </c>
      <c r="F2915" t="s">
        <v>3992</v>
      </c>
      <c r="G2915" t="s">
        <v>3993</v>
      </c>
      <c r="J2915" t="s">
        <v>4697</v>
      </c>
      <c r="L2915" t="s">
        <v>4703</v>
      </c>
      <c r="M2915" t="s">
        <v>293</v>
      </c>
      <c r="N2915" t="s">
        <v>4668</v>
      </c>
      <c r="O2915" t="s">
        <v>98</v>
      </c>
      <c r="P2915" t="s">
        <v>4804</v>
      </c>
      <c r="Q2915">
        <v>28</v>
      </c>
      <c r="S2915" s="3">
        <v>138333.33333333334</v>
      </c>
      <c r="W2915" s="3">
        <v>3205.1282051282051</v>
      </c>
      <c r="X2915" s="3">
        <v>1851.851851851852</v>
      </c>
      <c r="Y2915" s="22">
        <v>333.33333333333337</v>
      </c>
      <c r="Z2915" s="32">
        <v>75</v>
      </c>
      <c r="AB2915" s="3">
        <v>0</v>
      </c>
      <c r="AC2915" s="3">
        <v>4460.3751415326506</v>
      </c>
      <c r="AD2915" s="3">
        <f t="shared" si="514"/>
        <v>148259.02186517941</v>
      </c>
      <c r="AE2915" s="3">
        <v>5687.5</v>
      </c>
      <c r="AG2915" s="3">
        <f t="shared" si="515"/>
        <v>153946.52186517941</v>
      </c>
      <c r="AM2915">
        <v>8.5000000000000006E-2</v>
      </c>
      <c r="AN2915" s="3">
        <f t="shared" si="516"/>
        <v>153946.52186517941</v>
      </c>
      <c r="AO2915" s="3">
        <v>13085.454358540252</v>
      </c>
      <c r="AP2915" s="3">
        <v>29700</v>
      </c>
      <c r="AQ2915" s="3">
        <v>2524.5</v>
      </c>
      <c r="AR2915" s="3">
        <f t="shared" si="517"/>
        <v>199256.47622371966</v>
      </c>
      <c r="AS2915" s="24">
        <f t="shared" si="513"/>
        <v>183646.52186517941</v>
      </c>
      <c r="AT2915" t="s">
        <v>632</v>
      </c>
      <c r="AU2915" t="s">
        <v>632</v>
      </c>
      <c r="AV2915" t="s">
        <v>633</v>
      </c>
      <c r="AW2915" t="s">
        <v>4945</v>
      </c>
      <c r="BE2915">
        <v>1</v>
      </c>
    </row>
    <row r="2916" spans="3:66" x14ac:dyDescent="0.2">
      <c r="C2916" t="s">
        <v>4803</v>
      </c>
      <c r="E2916" t="s">
        <v>3994</v>
      </c>
      <c r="F2916" t="s">
        <v>3995</v>
      </c>
      <c r="G2916" t="s">
        <v>3996</v>
      </c>
      <c r="J2916" t="s">
        <v>4708</v>
      </c>
      <c r="L2916" t="s">
        <v>4703</v>
      </c>
      <c r="M2916" t="s">
        <v>293</v>
      </c>
      <c r="N2916" t="s">
        <v>4668</v>
      </c>
      <c r="O2916" t="s">
        <v>98</v>
      </c>
      <c r="P2916" t="s">
        <v>4804</v>
      </c>
      <c r="Q2916">
        <v>28</v>
      </c>
      <c r="S2916" s="3">
        <v>65000</v>
      </c>
      <c r="W2916" s="3">
        <v>1442.3076923076924</v>
      </c>
      <c r="X2916" s="3">
        <v>833.33333333333337</v>
      </c>
      <c r="Y2916" s="22">
        <v>150</v>
      </c>
      <c r="Z2916" s="32">
        <v>75</v>
      </c>
      <c r="AB2916" s="3">
        <v>0</v>
      </c>
      <c r="AC2916" s="3">
        <v>4460.3751415326506</v>
      </c>
      <c r="AD2916" s="3">
        <f t="shared" si="514"/>
        <v>71961.016167173671</v>
      </c>
      <c r="AE2916" s="3">
        <v>5687.5</v>
      </c>
      <c r="AG2916" s="3">
        <f t="shared" si="515"/>
        <v>77648.516167173671</v>
      </c>
      <c r="AM2916">
        <v>8.5000000000000006E-2</v>
      </c>
      <c r="AN2916" s="3">
        <f t="shared" si="516"/>
        <v>77648.516167173671</v>
      </c>
      <c r="AO2916" s="3">
        <v>6600.1238742097621</v>
      </c>
      <c r="AP2916" s="3">
        <v>29700</v>
      </c>
      <c r="AQ2916" s="3">
        <v>2524.5</v>
      </c>
      <c r="AR2916" s="3">
        <f t="shared" si="517"/>
        <v>116473.14004138343</v>
      </c>
      <c r="AS2916" s="24">
        <f t="shared" si="513"/>
        <v>107348.51616717367</v>
      </c>
      <c r="AT2916" t="s">
        <v>134</v>
      </c>
      <c r="AU2916" t="s">
        <v>134</v>
      </c>
      <c r="AV2916" t="s">
        <v>135</v>
      </c>
      <c r="AW2916">
        <v>35802</v>
      </c>
      <c r="BE2916">
        <v>1</v>
      </c>
    </row>
    <row r="2917" spans="3:66" x14ac:dyDescent="0.2">
      <c r="C2917" t="s">
        <v>4803</v>
      </c>
      <c r="E2917" t="s">
        <v>3997</v>
      </c>
      <c r="F2917" t="s">
        <v>3998</v>
      </c>
      <c r="G2917" t="s">
        <v>3999</v>
      </c>
      <c r="J2917" t="s">
        <v>4708</v>
      </c>
      <c r="L2917" t="s">
        <v>4703</v>
      </c>
      <c r="M2917" t="s">
        <v>293</v>
      </c>
      <c r="N2917" t="s">
        <v>4911</v>
      </c>
      <c r="O2917" t="s">
        <v>98</v>
      </c>
      <c r="P2917" t="s">
        <v>4804</v>
      </c>
      <c r="Q2917">
        <v>28</v>
      </c>
      <c r="S2917" s="3">
        <v>59750</v>
      </c>
      <c r="W2917" s="3">
        <v>1436.2980769230769</v>
      </c>
      <c r="X2917" s="3">
        <v>829.8611111111112</v>
      </c>
      <c r="Y2917" s="22">
        <v>149.375</v>
      </c>
      <c r="Z2917" s="32">
        <v>75</v>
      </c>
      <c r="AB2917" s="3">
        <v>0</v>
      </c>
      <c r="AC2917" s="3">
        <v>4460.3751415326506</v>
      </c>
      <c r="AD2917" s="3">
        <f t="shared" si="514"/>
        <v>66700.909329566843</v>
      </c>
      <c r="AE2917" s="3">
        <v>5687.5</v>
      </c>
      <c r="AG2917" s="3">
        <f t="shared" si="515"/>
        <v>72388.409329566843</v>
      </c>
      <c r="AH2917" s="3">
        <v>19852</v>
      </c>
      <c r="AM2917">
        <v>8.5000000000000006E-2</v>
      </c>
      <c r="AN2917" s="3">
        <f t="shared" si="516"/>
        <v>92240.409329566843</v>
      </c>
      <c r="AO2917" s="3">
        <v>7840.4347930131826</v>
      </c>
      <c r="AP2917" s="3">
        <v>0</v>
      </c>
      <c r="AQ2917" s="3">
        <v>0</v>
      </c>
      <c r="AR2917" s="3">
        <f t="shared" si="517"/>
        <v>100080.84412258002</v>
      </c>
      <c r="AS2917" s="24">
        <f t="shared" si="513"/>
        <v>92240.409329566843</v>
      </c>
      <c r="AT2917" t="s">
        <v>1837</v>
      </c>
      <c r="AU2917" t="s">
        <v>1837</v>
      </c>
      <c r="AV2917" t="s">
        <v>1838</v>
      </c>
      <c r="AW2917" t="s">
        <v>4988</v>
      </c>
      <c r="BE2917">
        <v>1</v>
      </c>
      <c r="BN2917">
        <v>0</v>
      </c>
    </row>
    <row r="2918" spans="3:66" x14ac:dyDescent="0.2">
      <c r="C2918" t="s">
        <v>4803</v>
      </c>
      <c r="E2918" t="s">
        <v>4000</v>
      </c>
      <c r="F2918" t="s">
        <v>4001</v>
      </c>
      <c r="G2918" t="s">
        <v>4002</v>
      </c>
      <c r="J2918" t="s">
        <v>4708</v>
      </c>
      <c r="L2918" t="s">
        <v>4791</v>
      </c>
      <c r="M2918" t="s">
        <v>4579</v>
      </c>
      <c r="N2918" t="s">
        <v>4668</v>
      </c>
      <c r="O2918" t="s">
        <v>98</v>
      </c>
      <c r="P2918" t="s">
        <v>4804</v>
      </c>
      <c r="Q2918">
        <v>28</v>
      </c>
      <c r="S2918" s="3">
        <v>70833.333333333328</v>
      </c>
      <c r="W2918" s="3">
        <v>1702.7243589743591</v>
      </c>
      <c r="X2918" s="3">
        <v>983.79629629629619</v>
      </c>
      <c r="Y2918" s="22">
        <v>177.08333333333331</v>
      </c>
      <c r="Z2918" s="32">
        <v>75</v>
      </c>
      <c r="AB2918" s="3">
        <v>0</v>
      </c>
      <c r="AC2918" s="3">
        <v>4460.3751415326506</v>
      </c>
      <c r="AD2918" s="3">
        <f t="shared" si="514"/>
        <v>78232.312463469963</v>
      </c>
      <c r="AE2918" s="3">
        <v>23570.833333333332</v>
      </c>
      <c r="AG2918" s="3">
        <f t="shared" si="515"/>
        <v>101803.14579680329</v>
      </c>
      <c r="AM2918">
        <v>8.5000000000000006E-2</v>
      </c>
      <c r="AN2918" s="3">
        <f t="shared" si="516"/>
        <v>101803.14579680329</v>
      </c>
      <c r="AO2918" s="3">
        <v>8653.2673927282813</v>
      </c>
      <c r="AP2918" s="3">
        <v>29700</v>
      </c>
      <c r="AQ2918" s="3">
        <v>2524.5</v>
      </c>
      <c r="AR2918" s="3">
        <f t="shared" si="517"/>
        <v>142680.91318953157</v>
      </c>
      <c r="AS2918" s="24">
        <f t="shared" si="513"/>
        <v>131503.14579680329</v>
      </c>
      <c r="AT2918" t="s">
        <v>225</v>
      </c>
      <c r="AU2918" t="s">
        <v>155</v>
      </c>
      <c r="AV2918" t="s">
        <v>156</v>
      </c>
      <c r="AW2918" t="s">
        <v>4810</v>
      </c>
      <c r="BE2918">
        <v>1</v>
      </c>
    </row>
    <row r="2919" spans="3:66" x14ac:dyDescent="0.2">
      <c r="C2919" t="s">
        <v>4803</v>
      </c>
      <c r="E2919" t="s">
        <v>4003</v>
      </c>
      <c r="F2919" t="s">
        <v>4004</v>
      </c>
      <c r="G2919" t="s">
        <v>4005</v>
      </c>
      <c r="J2919" t="s">
        <v>4697</v>
      </c>
      <c r="L2919" t="s">
        <v>4703</v>
      </c>
      <c r="M2919" t="s">
        <v>293</v>
      </c>
      <c r="N2919" t="s">
        <v>4668</v>
      </c>
      <c r="O2919" t="s">
        <v>98</v>
      </c>
      <c r="P2919" t="s">
        <v>4804</v>
      </c>
      <c r="Q2919">
        <v>28</v>
      </c>
      <c r="S2919" s="3">
        <v>174666.66666666666</v>
      </c>
      <c r="W2919" s="3">
        <v>4078.5256410256407</v>
      </c>
      <c r="X2919" s="3">
        <v>2356.4814814814813</v>
      </c>
      <c r="Y2919" s="22">
        <v>424.16666666666663</v>
      </c>
      <c r="Z2919" s="32">
        <v>75</v>
      </c>
      <c r="AB2919" s="3">
        <v>0</v>
      </c>
      <c r="AC2919" s="3">
        <v>4460.3751415326506</v>
      </c>
      <c r="AD2919" s="3">
        <f t="shared" si="514"/>
        <v>186061.21559737311</v>
      </c>
      <c r="AE2919" s="3">
        <v>5687.5</v>
      </c>
      <c r="AG2919" s="3">
        <f t="shared" si="515"/>
        <v>191748.71559737311</v>
      </c>
      <c r="AM2919">
        <v>8.5000000000000006E-2</v>
      </c>
      <c r="AN2919" s="3">
        <f t="shared" si="516"/>
        <v>191748.71559737311</v>
      </c>
      <c r="AO2919" s="3">
        <v>16298.640825776716</v>
      </c>
      <c r="AP2919" s="3">
        <v>29700</v>
      </c>
      <c r="AQ2919" s="3">
        <v>2524.5</v>
      </c>
      <c r="AR2919" s="3">
        <f t="shared" si="517"/>
        <v>240271.85642314982</v>
      </c>
      <c r="AS2919" s="24">
        <f t="shared" si="513"/>
        <v>221448.71559737311</v>
      </c>
      <c r="AT2919" t="s">
        <v>134</v>
      </c>
      <c r="AU2919" t="s">
        <v>134</v>
      </c>
      <c r="AV2919" t="s">
        <v>135</v>
      </c>
      <c r="AW2919">
        <v>35803</v>
      </c>
      <c r="BE2919">
        <v>1</v>
      </c>
    </row>
    <row r="2920" spans="3:66" x14ac:dyDescent="0.2">
      <c r="C2920" t="s">
        <v>4803</v>
      </c>
      <c r="E2920" t="s">
        <v>4006</v>
      </c>
      <c r="F2920" t="s">
        <v>4007</v>
      </c>
      <c r="G2920" t="s">
        <v>4008</v>
      </c>
      <c r="J2920" t="s">
        <v>4697</v>
      </c>
      <c r="L2920" t="s">
        <v>4703</v>
      </c>
      <c r="M2920" t="s">
        <v>293</v>
      </c>
      <c r="N2920" t="s">
        <v>4668</v>
      </c>
      <c r="O2920" t="s">
        <v>98</v>
      </c>
      <c r="P2920" t="s">
        <v>4804</v>
      </c>
      <c r="Q2920">
        <v>28</v>
      </c>
      <c r="S2920" s="3">
        <v>121666.66666666667</v>
      </c>
      <c r="W2920" s="3">
        <v>2804.4871794871797</v>
      </c>
      <c r="X2920" s="3">
        <v>1620.3703703703707</v>
      </c>
      <c r="Y2920" s="22">
        <v>291.66666666666669</v>
      </c>
      <c r="Z2920" s="32">
        <v>75</v>
      </c>
      <c r="AB2920" s="3">
        <v>0</v>
      </c>
      <c r="AC2920" s="3">
        <v>4460.3751415326506</v>
      </c>
      <c r="AD2920" s="3">
        <f t="shared" si="514"/>
        <v>130918.56602472354</v>
      </c>
      <c r="AE2920" s="3">
        <v>5687.5</v>
      </c>
      <c r="AG2920" s="3">
        <f t="shared" si="515"/>
        <v>136606.06602472352</v>
      </c>
      <c r="AM2920">
        <v>8.5000000000000006E-2</v>
      </c>
      <c r="AN2920" s="3">
        <f t="shared" si="516"/>
        <v>136606.06602472352</v>
      </c>
      <c r="AO2920" s="3">
        <v>11611.515612101501</v>
      </c>
      <c r="AP2920" s="3">
        <v>29700</v>
      </c>
      <c r="AQ2920" s="3">
        <v>2524.5</v>
      </c>
      <c r="AR2920" s="3">
        <f t="shared" si="517"/>
        <v>180442.08163682502</v>
      </c>
      <c r="AS2920" s="24">
        <f t="shared" si="513"/>
        <v>166306.06602472352</v>
      </c>
      <c r="AT2920" t="s">
        <v>134</v>
      </c>
      <c r="AU2920" t="s">
        <v>134</v>
      </c>
      <c r="AV2920" t="s">
        <v>135</v>
      </c>
      <c r="AW2920">
        <v>35803</v>
      </c>
      <c r="BE2920">
        <v>1</v>
      </c>
    </row>
    <row r="2921" spans="3:66" x14ac:dyDescent="0.2">
      <c r="C2921" t="s">
        <v>4803</v>
      </c>
      <c r="E2921" t="s">
        <v>4009</v>
      </c>
      <c r="F2921" t="s">
        <v>4010</v>
      </c>
      <c r="G2921" t="s">
        <v>4011</v>
      </c>
      <c r="J2921" t="s">
        <v>4708</v>
      </c>
      <c r="L2921" t="s">
        <v>4703</v>
      </c>
      <c r="M2921" t="s">
        <v>293</v>
      </c>
      <c r="N2921" t="s">
        <v>4668</v>
      </c>
      <c r="O2921" t="s">
        <v>98</v>
      </c>
      <c r="P2921" t="s">
        <v>4804</v>
      </c>
      <c r="Q2921">
        <v>28</v>
      </c>
      <c r="S2921" s="3">
        <v>69583.333333333328</v>
      </c>
      <c r="W2921" s="3">
        <v>1552.4839743589744</v>
      </c>
      <c r="X2921" s="3">
        <v>896.99074074074076</v>
      </c>
      <c r="Y2921" s="22">
        <v>161.45833333333334</v>
      </c>
      <c r="Z2921" s="32">
        <v>75</v>
      </c>
      <c r="AB2921" s="3">
        <v>0</v>
      </c>
      <c r="AC2921" s="3">
        <v>4460.3751415326506</v>
      </c>
      <c r="AD2921" s="3">
        <f t="shared" si="514"/>
        <v>76729.641523299026</v>
      </c>
      <c r="AE2921" s="3">
        <v>5687.5</v>
      </c>
      <c r="AG2921" s="3">
        <f t="shared" si="515"/>
        <v>82417.141523299026</v>
      </c>
      <c r="AM2921">
        <v>8.5000000000000006E-2</v>
      </c>
      <c r="AN2921" s="3">
        <f t="shared" si="516"/>
        <v>82417.141523299026</v>
      </c>
      <c r="AO2921" s="3">
        <v>7005.457029480418</v>
      </c>
      <c r="AP2921" s="3">
        <v>29700</v>
      </c>
      <c r="AQ2921" s="3">
        <v>2524.5</v>
      </c>
      <c r="AR2921" s="3">
        <f t="shared" si="517"/>
        <v>121647.09855277944</v>
      </c>
      <c r="AS2921" s="24">
        <f t="shared" si="513"/>
        <v>112117.14152329903</v>
      </c>
      <c r="AT2921" t="s">
        <v>134</v>
      </c>
      <c r="AU2921" t="s">
        <v>134</v>
      </c>
      <c r="AV2921" t="s">
        <v>135</v>
      </c>
      <c r="AW2921" t="s">
        <v>4900</v>
      </c>
      <c r="BE2921">
        <v>1</v>
      </c>
    </row>
    <row r="2922" spans="3:66" x14ac:dyDescent="0.2">
      <c r="C2922" t="s">
        <v>4803</v>
      </c>
      <c r="E2922" t="s">
        <v>4012</v>
      </c>
      <c r="F2922" t="s">
        <v>4013</v>
      </c>
      <c r="G2922" t="s">
        <v>4014</v>
      </c>
      <c r="J2922" t="s">
        <v>4708</v>
      </c>
      <c r="L2922" t="s">
        <v>4703</v>
      </c>
      <c r="M2922" t="s">
        <v>293</v>
      </c>
      <c r="N2922" t="s">
        <v>4668</v>
      </c>
      <c r="O2922" t="s">
        <v>98</v>
      </c>
      <c r="P2922" t="s">
        <v>4804</v>
      </c>
      <c r="Q2922">
        <v>28</v>
      </c>
      <c r="S2922" s="3">
        <v>67500</v>
      </c>
      <c r="W2922" s="3">
        <v>1502.403846153846</v>
      </c>
      <c r="X2922" s="3">
        <v>868.05555555555554</v>
      </c>
      <c r="Y2922" s="22">
        <v>156.25</v>
      </c>
      <c r="Z2922" s="32">
        <v>75</v>
      </c>
      <c r="AB2922" s="3">
        <v>0</v>
      </c>
      <c r="AC2922" s="3">
        <v>4460.3751415326506</v>
      </c>
      <c r="AD2922" s="3">
        <f t="shared" si="514"/>
        <v>74562.084543242061</v>
      </c>
      <c r="AE2922" s="3">
        <v>5687.5</v>
      </c>
      <c r="AG2922" s="3">
        <f t="shared" si="515"/>
        <v>80249.584543242061</v>
      </c>
      <c r="AM2922">
        <v>8.5000000000000006E-2</v>
      </c>
      <c r="AN2922" s="3">
        <f t="shared" si="516"/>
        <v>80249.584543242061</v>
      </c>
      <c r="AO2922" s="3">
        <v>6821.2146861755755</v>
      </c>
      <c r="AP2922" s="3">
        <v>29700</v>
      </c>
      <c r="AQ2922" s="3">
        <v>2524.5</v>
      </c>
      <c r="AR2922" s="3">
        <f t="shared" si="517"/>
        <v>119295.29922941764</v>
      </c>
      <c r="AS2922" s="24">
        <f t="shared" si="513"/>
        <v>109949.58454324206</v>
      </c>
      <c r="AT2922" t="s">
        <v>134</v>
      </c>
      <c r="AU2922" t="s">
        <v>134</v>
      </c>
      <c r="AV2922" t="s">
        <v>135</v>
      </c>
      <c r="AW2922" t="s">
        <v>4900</v>
      </c>
      <c r="BE2922">
        <v>1</v>
      </c>
    </row>
    <row r="2923" spans="3:66" x14ac:dyDescent="0.2">
      <c r="C2923" t="s">
        <v>4803</v>
      </c>
      <c r="E2923" t="s">
        <v>4015</v>
      </c>
      <c r="F2923" t="s">
        <v>4016</v>
      </c>
      <c r="G2923" t="s">
        <v>4017</v>
      </c>
      <c r="J2923" t="s">
        <v>4708</v>
      </c>
      <c r="L2923" t="s">
        <v>4703</v>
      </c>
      <c r="M2923" t="s">
        <v>293</v>
      </c>
      <c r="N2923" t="s">
        <v>4668</v>
      </c>
      <c r="O2923" t="s">
        <v>98</v>
      </c>
      <c r="P2923" t="s">
        <v>4804</v>
      </c>
      <c r="Q2923">
        <v>28</v>
      </c>
      <c r="S2923" s="3">
        <v>71666.666666666672</v>
      </c>
      <c r="W2923" s="3">
        <v>1602.5641025641025</v>
      </c>
      <c r="X2923" s="3">
        <v>925.92592592592598</v>
      </c>
      <c r="Y2923" s="22">
        <v>166.66666666666669</v>
      </c>
      <c r="Z2923" s="32">
        <v>75</v>
      </c>
      <c r="AB2923" s="3">
        <v>0</v>
      </c>
      <c r="AC2923" s="3">
        <v>4460.3751415326506</v>
      </c>
      <c r="AD2923" s="3">
        <f t="shared" si="514"/>
        <v>78897.198503356034</v>
      </c>
      <c r="AE2923" s="3">
        <v>5687.5</v>
      </c>
      <c r="AG2923" s="3">
        <f t="shared" si="515"/>
        <v>84584.698503356034</v>
      </c>
      <c r="AM2923">
        <v>8.5000000000000006E-2</v>
      </c>
      <c r="AN2923" s="3">
        <f t="shared" si="516"/>
        <v>84584.698503356034</v>
      </c>
      <c r="AO2923" s="3">
        <v>7189.6993727852632</v>
      </c>
      <c r="AP2923" s="3">
        <v>29700</v>
      </c>
      <c r="AQ2923" s="3">
        <v>2524.5</v>
      </c>
      <c r="AR2923" s="3">
        <f t="shared" si="517"/>
        <v>123998.8978761413</v>
      </c>
      <c r="AS2923" s="24">
        <f t="shared" si="513"/>
        <v>114284.69850335603</v>
      </c>
      <c r="AT2923" t="s">
        <v>134</v>
      </c>
      <c r="AU2923" t="s">
        <v>134</v>
      </c>
      <c r="AV2923" t="s">
        <v>135</v>
      </c>
      <c r="AW2923" t="s">
        <v>4900</v>
      </c>
      <c r="BE2923">
        <v>1</v>
      </c>
    </row>
    <row r="2924" spans="3:66" x14ac:dyDescent="0.2">
      <c r="C2924" t="s">
        <v>4803</v>
      </c>
      <c r="E2924" t="s">
        <v>4018</v>
      </c>
      <c r="F2924" t="s">
        <v>4019</v>
      </c>
      <c r="G2924" t="s">
        <v>4020</v>
      </c>
      <c r="J2924" t="s">
        <v>4697</v>
      </c>
      <c r="L2924" t="s">
        <v>4783</v>
      </c>
      <c r="M2924" t="s">
        <v>3525</v>
      </c>
      <c r="N2924" t="s">
        <v>4668</v>
      </c>
      <c r="O2924" t="s">
        <v>98</v>
      </c>
      <c r="P2924" t="s">
        <v>4804</v>
      </c>
      <c r="Q2924">
        <v>28</v>
      </c>
      <c r="S2924" s="3">
        <v>125000.00000000001</v>
      </c>
      <c r="W2924" s="3">
        <v>3004.8076923076919</v>
      </c>
      <c r="X2924" s="3">
        <v>1736.1111111111111</v>
      </c>
      <c r="Y2924" s="22">
        <v>312.5</v>
      </c>
      <c r="Z2924" s="32">
        <v>75</v>
      </c>
      <c r="AB2924" s="3">
        <v>0</v>
      </c>
      <c r="AC2924" s="3">
        <v>4460.3751415326506</v>
      </c>
      <c r="AD2924" s="3">
        <f t="shared" si="514"/>
        <v>134588.79394495147</v>
      </c>
      <c r="AE2924" s="3">
        <v>13617.5</v>
      </c>
      <c r="AG2924" s="3">
        <f t="shared" si="515"/>
        <v>148206.29394495147</v>
      </c>
      <c r="AM2924">
        <v>8.5000000000000006E-2</v>
      </c>
      <c r="AN2924" s="3">
        <f t="shared" si="516"/>
        <v>148206.29394495147</v>
      </c>
      <c r="AO2924" s="3">
        <v>12597.534985320875</v>
      </c>
      <c r="AP2924" s="3">
        <v>29700</v>
      </c>
      <c r="AQ2924" s="3">
        <v>2524.5</v>
      </c>
      <c r="AR2924" s="3">
        <f t="shared" si="517"/>
        <v>193028.32893027234</v>
      </c>
      <c r="AS2924" s="24">
        <f t="shared" si="513"/>
        <v>177906.29394495147</v>
      </c>
      <c r="AT2924" t="s">
        <v>4805</v>
      </c>
      <c r="AU2924" t="s">
        <v>101</v>
      </c>
      <c r="AV2924" t="s">
        <v>101</v>
      </c>
      <c r="AW2924">
        <v>2046100</v>
      </c>
      <c r="BE2924">
        <v>1</v>
      </c>
    </row>
    <row r="2925" spans="3:66" x14ac:dyDescent="0.2">
      <c r="C2925" t="s">
        <v>4803</v>
      </c>
      <c r="E2925" t="s">
        <v>4021</v>
      </c>
      <c r="F2925" t="s">
        <v>4022</v>
      </c>
      <c r="G2925" t="s">
        <v>4023</v>
      </c>
      <c r="J2925" t="s">
        <v>4702</v>
      </c>
      <c r="L2925" t="s">
        <v>4691</v>
      </c>
      <c r="M2925" t="s">
        <v>4444</v>
      </c>
      <c r="N2925" t="s">
        <v>4668</v>
      </c>
      <c r="O2925" t="s">
        <v>98</v>
      </c>
      <c r="P2925" t="s">
        <v>4804</v>
      </c>
      <c r="Q2925">
        <v>28</v>
      </c>
      <c r="S2925" s="3">
        <v>103333.33333333333</v>
      </c>
      <c r="W2925" s="3">
        <v>2483.9743589743589</v>
      </c>
      <c r="X2925" s="3">
        <v>1435.1851851851852</v>
      </c>
      <c r="Y2925" s="22">
        <v>258.33333333333331</v>
      </c>
      <c r="Z2925" s="32">
        <v>75</v>
      </c>
      <c r="AB2925" s="3">
        <v>0</v>
      </c>
      <c r="AC2925" s="3">
        <v>4460.3751415326506</v>
      </c>
      <c r="AD2925" s="3">
        <f t="shared" si="514"/>
        <v>112046.20135235885</v>
      </c>
      <c r="AE2925" s="3">
        <v>7046.666666666667</v>
      </c>
      <c r="AG2925" s="3">
        <f t="shared" si="515"/>
        <v>119092.86801902553</v>
      </c>
      <c r="AM2925">
        <v>0.1</v>
      </c>
      <c r="AN2925" s="3">
        <f t="shared" si="516"/>
        <v>119092.86801902553</v>
      </c>
      <c r="AO2925" s="3">
        <v>11909.286801902554</v>
      </c>
      <c r="AP2925" s="3">
        <v>29700</v>
      </c>
      <c r="AQ2925" s="3">
        <v>2970</v>
      </c>
      <c r="AR2925" s="3">
        <f t="shared" si="517"/>
        <v>163672.15482092806</v>
      </c>
      <c r="AS2925" s="24">
        <f t="shared" si="513"/>
        <v>148792.86801902554</v>
      </c>
      <c r="AT2925" t="s">
        <v>134</v>
      </c>
      <c r="AU2925" t="s">
        <v>134</v>
      </c>
      <c r="AV2925" t="s">
        <v>135</v>
      </c>
      <c r="AW2925">
        <v>90324</v>
      </c>
      <c r="BE2925">
        <v>1</v>
      </c>
    </row>
    <row r="2926" spans="3:66" x14ac:dyDescent="0.2">
      <c r="C2926" t="s">
        <v>4803</v>
      </c>
      <c r="E2926" t="s">
        <v>4024</v>
      </c>
      <c r="F2926" t="s">
        <v>4025</v>
      </c>
      <c r="G2926" t="s">
        <v>4026</v>
      </c>
      <c r="J2926" t="s">
        <v>4702</v>
      </c>
      <c r="L2926" t="s">
        <v>4783</v>
      </c>
      <c r="M2926" t="s">
        <v>3525</v>
      </c>
      <c r="N2926" t="s">
        <v>4668</v>
      </c>
      <c r="O2926" t="s">
        <v>98</v>
      </c>
      <c r="P2926" t="s">
        <v>4804</v>
      </c>
      <c r="Q2926">
        <v>28</v>
      </c>
      <c r="S2926" s="3">
        <v>86666.666666666672</v>
      </c>
      <c r="W2926" s="3">
        <v>2083.3333333333335</v>
      </c>
      <c r="X2926" s="3">
        <v>1203.7037037037039</v>
      </c>
      <c r="Y2926" s="22">
        <v>216.66666666666669</v>
      </c>
      <c r="Z2926" s="32">
        <v>75</v>
      </c>
      <c r="AB2926" s="3">
        <v>0</v>
      </c>
      <c r="AC2926" s="3">
        <v>4460.3751415326506</v>
      </c>
      <c r="AD2926" s="3">
        <f t="shared" si="514"/>
        <v>94705.745511903035</v>
      </c>
      <c r="AE2926" s="3">
        <v>13617.5</v>
      </c>
      <c r="AG2926" s="3">
        <f t="shared" si="515"/>
        <v>108323.24551190303</v>
      </c>
      <c r="AM2926">
        <v>8.5000000000000006E-2</v>
      </c>
      <c r="AN2926" s="3">
        <f t="shared" si="516"/>
        <v>108323.24551190303</v>
      </c>
      <c r="AO2926" s="3">
        <v>9207.4758685117595</v>
      </c>
      <c r="AP2926" s="3">
        <v>29700</v>
      </c>
      <c r="AQ2926" s="3">
        <v>2524.5</v>
      </c>
      <c r="AR2926" s="3">
        <f t="shared" si="517"/>
        <v>149755.22138041479</v>
      </c>
      <c r="AS2926" s="24">
        <f t="shared" si="513"/>
        <v>138023.24551190302</v>
      </c>
      <c r="AT2926" t="s">
        <v>4805</v>
      </c>
      <c r="AU2926" t="s">
        <v>101</v>
      </c>
      <c r="AV2926" t="s">
        <v>101</v>
      </c>
      <c r="AW2926">
        <v>2046100</v>
      </c>
      <c r="BE2926">
        <v>1</v>
      </c>
    </row>
    <row r="2927" spans="3:66" x14ac:dyDescent="0.2">
      <c r="C2927" t="s">
        <v>4803</v>
      </c>
      <c r="E2927" t="s">
        <v>4027</v>
      </c>
      <c r="F2927" t="s">
        <v>4028</v>
      </c>
      <c r="G2927" t="s">
        <v>4029</v>
      </c>
      <c r="J2927" t="s">
        <v>4697</v>
      </c>
      <c r="L2927" t="s">
        <v>4783</v>
      </c>
      <c r="M2927" t="s">
        <v>3525</v>
      </c>
      <c r="N2927" t="s">
        <v>4668</v>
      </c>
      <c r="O2927" t="s">
        <v>98</v>
      </c>
      <c r="P2927" t="s">
        <v>4804</v>
      </c>
      <c r="Q2927">
        <v>28</v>
      </c>
      <c r="S2927" s="3">
        <v>120833.33333333331</v>
      </c>
      <c r="W2927" s="3">
        <v>2904.6474358974356</v>
      </c>
      <c r="X2927" s="3">
        <v>1678.2407407407406</v>
      </c>
      <c r="Y2927" s="22">
        <v>302.08333333333331</v>
      </c>
      <c r="Z2927" s="32">
        <v>75</v>
      </c>
      <c r="AB2927" s="3">
        <v>0</v>
      </c>
      <c r="AC2927" s="3">
        <v>4460.3751415326506</v>
      </c>
      <c r="AD2927" s="3">
        <f t="shared" si="514"/>
        <v>130253.67998483748</v>
      </c>
      <c r="AE2927" s="3">
        <v>13617.5</v>
      </c>
      <c r="AG2927" s="3">
        <f t="shared" si="515"/>
        <v>143871.17998483748</v>
      </c>
      <c r="AM2927">
        <v>8.5000000000000006E-2</v>
      </c>
      <c r="AN2927" s="3">
        <f t="shared" si="516"/>
        <v>143871.17998483748</v>
      </c>
      <c r="AO2927" s="3">
        <v>12229.050298711187</v>
      </c>
      <c r="AP2927" s="3">
        <v>29700</v>
      </c>
      <c r="AQ2927" s="3">
        <v>2524.5</v>
      </c>
      <c r="AR2927" s="3">
        <f t="shared" si="517"/>
        <v>188324.73028354868</v>
      </c>
      <c r="AS2927" s="24">
        <f t="shared" si="513"/>
        <v>173571.17998483748</v>
      </c>
      <c r="AT2927" t="s">
        <v>4805</v>
      </c>
      <c r="AU2927" t="s">
        <v>101</v>
      </c>
      <c r="AV2927" t="s">
        <v>101</v>
      </c>
      <c r="AW2927">
        <v>2046100</v>
      </c>
      <c r="BE2927">
        <v>1</v>
      </c>
    </row>
    <row r="2928" spans="3:66" x14ac:dyDescent="0.2">
      <c r="C2928" t="s">
        <v>4803</v>
      </c>
      <c r="E2928" t="s">
        <v>4030</v>
      </c>
      <c r="F2928" t="s">
        <v>4031</v>
      </c>
      <c r="G2928" t="s">
        <v>4032</v>
      </c>
      <c r="J2928" t="s">
        <v>4778</v>
      </c>
      <c r="L2928" t="s">
        <v>4667</v>
      </c>
      <c r="M2928" t="s">
        <v>3984</v>
      </c>
      <c r="N2928" t="s">
        <v>4668</v>
      </c>
      <c r="O2928" t="s">
        <v>98</v>
      </c>
      <c r="P2928" t="s">
        <v>4804</v>
      </c>
      <c r="Q2928">
        <v>28</v>
      </c>
      <c r="S2928" s="3">
        <v>48525</v>
      </c>
      <c r="W2928" s="3">
        <v>1166.4663461538462</v>
      </c>
      <c r="X2928" s="3">
        <v>673.95833333333337</v>
      </c>
      <c r="Y2928" s="22">
        <v>121.3125</v>
      </c>
      <c r="Z2928" s="32">
        <v>75</v>
      </c>
      <c r="AB2928" s="3">
        <v>0</v>
      </c>
      <c r="AC2928" s="3">
        <v>4460.3751415326506</v>
      </c>
      <c r="AD2928" s="3">
        <f t="shared" si="514"/>
        <v>55022.112321019828</v>
      </c>
      <c r="AE2928" s="3">
        <v>4154.166666666667</v>
      </c>
      <c r="AG2928" s="3">
        <f t="shared" si="515"/>
        <v>59176.278987686492</v>
      </c>
      <c r="AM2928">
        <v>0.05</v>
      </c>
      <c r="AN2928" s="3">
        <f t="shared" si="516"/>
        <v>59176.278987686492</v>
      </c>
      <c r="AO2928" s="3">
        <v>2958.8139493843246</v>
      </c>
      <c r="AP2928" s="3">
        <v>29700</v>
      </c>
      <c r="AQ2928" s="3">
        <v>1485</v>
      </c>
      <c r="AR2928" s="3">
        <f t="shared" si="517"/>
        <v>93320.092937070818</v>
      </c>
      <c r="AS2928" s="24">
        <f t="shared" si="513"/>
        <v>88876.278987686499</v>
      </c>
      <c r="AT2928" t="s">
        <v>4779</v>
      </c>
      <c r="AU2928" t="s">
        <v>188</v>
      </c>
      <c r="AV2928" t="s">
        <v>189</v>
      </c>
      <c r="AW2928">
        <v>5185</v>
      </c>
      <c r="BE2928">
        <v>1</v>
      </c>
    </row>
    <row r="2929" spans="3:57" x14ac:dyDescent="0.2">
      <c r="C2929" t="s">
        <v>4803</v>
      </c>
      <c r="E2929" t="s">
        <v>4033</v>
      </c>
      <c r="F2929" t="s">
        <v>4034</v>
      </c>
      <c r="G2929" t="s">
        <v>4035</v>
      </c>
      <c r="J2929" t="s">
        <v>4697</v>
      </c>
      <c r="L2929" t="s">
        <v>4616</v>
      </c>
      <c r="M2929" t="s">
        <v>4464</v>
      </c>
      <c r="N2929" t="s">
        <v>4668</v>
      </c>
      <c r="O2929" t="s">
        <v>98</v>
      </c>
      <c r="P2929" t="s">
        <v>4804</v>
      </c>
      <c r="Q2929">
        <v>28</v>
      </c>
      <c r="S2929" s="3">
        <v>108750</v>
      </c>
      <c r="W2929" s="3">
        <v>2614.1826923076924</v>
      </c>
      <c r="X2929" s="3">
        <v>1510.4166666666667</v>
      </c>
      <c r="Y2929" s="22">
        <v>271.875</v>
      </c>
      <c r="Z2929" s="32">
        <v>75</v>
      </c>
      <c r="AB2929" s="3">
        <v>0</v>
      </c>
      <c r="AC2929" s="3">
        <v>4460.3751415326506</v>
      </c>
      <c r="AD2929" s="3">
        <f t="shared" si="514"/>
        <v>117681.84950050701</v>
      </c>
      <c r="AE2929" s="3">
        <v>12402.5</v>
      </c>
      <c r="AG2929" s="3">
        <f t="shared" si="515"/>
        <v>130084.34950050701</v>
      </c>
      <c r="AJ2929" s="3">
        <v>33281</v>
      </c>
      <c r="AK2929" t="s">
        <v>132</v>
      </c>
      <c r="AL2929" t="s">
        <v>133</v>
      </c>
      <c r="AM2929">
        <v>0.05</v>
      </c>
      <c r="AN2929" s="3">
        <f t="shared" si="516"/>
        <v>163365.349500507</v>
      </c>
      <c r="AO2929" s="3">
        <v>8168.26747502535</v>
      </c>
      <c r="AP2929" s="3">
        <v>29700</v>
      </c>
      <c r="AQ2929" s="3">
        <v>1485</v>
      </c>
      <c r="AR2929" s="3">
        <f t="shared" si="517"/>
        <v>202718.61697553235</v>
      </c>
      <c r="AS2929" s="24">
        <f t="shared" si="513"/>
        <v>193065.349500507</v>
      </c>
      <c r="AT2929" t="s">
        <v>4725</v>
      </c>
      <c r="AU2929" t="s">
        <v>174</v>
      </c>
      <c r="AV2929" t="s">
        <v>174</v>
      </c>
      <c r="AW2929" t="s">
        <v>4693</v>
      </c>
      <c r="BE2929">
        <v>1</v>
      </c>
    </row>
    <row r="2930" spans="3:57" x14ac:dyDescent="0.2">
      <c r="C2930" t="s">
        <v>4803</v>
      </c>
      <c r="E2930" t="s">
        <v>4036</v>
      </c>
      <c r="F2930" t="s">
        <v>4037</v>
      </c>
      <c r="G2930" t="s">
        <v>4038</v>
      </c>
      <c r="J2930" t="s">
        <v>4697</v>
      </c>
      <c r="L2930" t="s">
        <v>4783</v>
      </c>
      <c r="M2930" t="s">
        <v>3525</v>
      </c>
      <c r="N2930" t="s">
        <v>4668</v>
      </c>
      <c r="O2930" t="s">
        <v>98</v>
      </c>
      <c r="P2930" t="s">
        <v>4804</v>
      </c>
      <c r="Q2930">
        <v>28</v>
      </c>
      <c r="S2930" s="3">
        <v>125000.00000000001</v>
      </c>
      <c r="W2930" s="3">
        <v>3004.8076923076919</v>
      </c>
      <c r="X2930" s="3">
        <v>1736.1111111111111</v>
      </c>
      <c r="Y2930" s="22">
        <v>312.5</v>
      </c>
      <c r="Z2930" s="32">
        <v>75</v>
      </c>
      <c r="AB2930" s="3">
        <v>0</v>
      </c>
      <c r="AC2930" s="3">
        <v>4460.3751415326506</v>
      </c>
      <c r="AD2930" s="3">
        <f t="shared" si="514"/>
        <v>134588.79394495147</v>
      </c>
      <c r="AE2930" s="3">
        <v>13617.5</v>
      </c>
      <c r="AG2930" s="3">
        <f t="shared" si="515"/>
        <v>148206.29394495147</v>
      </c>
      <c r="AM2930">
        <v>8.5000000000000006E-2</v>
      </c>
      <c r="AN2930" s="3">
        <f t="shared" si="516"/>
        <v>148206.29394495147</v>
      </c>
      <c r="AO2930" s="3">
        <v>12597.534985320875</v>
      </c>
      <c r="AP2930" s="3">
        <v>29700</v>
      </c>
      <c r="AQ2930" s="3">
        <v>2524.5</v>
      </c>
      <c r="AR2930" s="3">
        <f t="shared" si="517"/>
        <v>193028.32893027234</v>
      </c>
      <c r="AS2930" s="24">
        <f t="shared" si="513"/>
        <v>177906.29394495147</v>
      </c>
      <c r="AT2930" t="s">
        <v>134</v>
      </c>
      <c r="AU2930" t="s">
        <v>134</v>
      </c>
      <c r="AV2930" t="s">
        <v>135</v>
      </c>
      <c r="AW2930">
        <v>37214</v>
      </c>
      <c r="BE2930">
        <v>1</v>
      </c>
    </row>
    <row r="2931" spans="3:57" x14ac:dyDescent="0.2">
      <c r="C2931" t="s">
        <v>4803</v>
      </c>
      <c r="E2931" t="s">
        <v>4039</v>
      </c>
      <c r="F2931" t="s">
        <v>4040</v>
      </c>
      <c r="G2931" t="s">
        <v>4041</v>
      </c>
      <c r="J2931" t="s">
        <v>4702</v>
      </c>
      <c r="L2931" t="s">
        <v>4783</v>
      </c>
      <c r="M2931" t="s">
        <v>3525</v>
      </c>
      <c r="N2931" t="s">
        <v>4668</v>
      </c>
      <c r="O2931" t="s">
        <v>98</v>
      </c>
      <c r="P2931" t="s">
        <v>4804</v>
      </c>
      <c r="Q2931">
        <v>28</v>
      </c>
      <c r="S2931" s="3">
        <v>87500</v>
      </c>
      <c r="W2931" s="3">
        <v>2103.3653846153843</v>
      </c>
      <c r="X2931" s="3">
        <v>1215.2777777777778</v>
      </c>
      <c r="Y2931" s="22">
        <v>218.75</v>
      </c>
      <c r="Z2931" s="32">
        <v>75</v>
      </c>
      <c r="AB2931" s="3">
        <v>0</v>
      </c>
      <c r="AC2931" s="3">
        <v>4460.3751415326506</v>
      </c>
      <c r="AD2931" s="3">
        <f t="shared" si="514"/>
        <v>95572.768303925826</v>
      </c>
      <c r="AE2931" s="3">
        <v>13617.5</v>
      </c>
      <c r="AG2931" s="3">
        <f t="shared" si="515"/>
        <v>109190.26830392583</v>
      </c>
      <c r="AM2931">
        <v>8.5000000000000006E-2</v>
      </c>
      <c r="AN2931" s="3">
        <f t="shared" si="516"/>
        <v>109190.26830392583</v>
      </c>
      <c r="AO2931" s="3">
        <v>9281.1728058336957</v>
      </c>
      <c r="AP2931" s="3">
        <v>29700</v>
      </c>
      <c r="AQ2931" s="3">
        <v>2524.5</v>
      </c>
      <c r="AR2931" s="3">
        <f t="shared" si="517"/>
        <v>150695.94110975953</v>
      </c>
      <c r="AS2931" s="24">
        <f t="shared" si="513"/>
        <v>138890.26830392581</v>
      </c>
      <c r="AT2931" t="s">
        <v>134</v>
      </c>
      <c r="AU2931" t="s">
        <v>134</v>
      </c>
      <c r="AV2931" t="s">
        <v>135</v>
      </c>
      <c r="AW2931">
        <v>37214</v>
      </c>
      <c r="BE2931">
        <v>1</v>
      </c>
    </row>
    <row r="2932" spans="3:57" x14ac:dyDescent="0.2">
      <c r="C2932" t="s">
        <v>4803</v>
      </c>
      <c r="E2932" t="s">
        <v>4042</v>
      </c>
      <c r="F2932" t="s">
        <v>4043</v>
      </c>
      <c r="G2932" t="s">
        <v>4044</v>
      </c>
      <c r="J2932" t="s">
        <v>4708</v>
      </c>
      <c r="L2932" t="s">
        <v>4703</v>
      </c>
      <c r="M2932" t="s">
        <v>293</v>
      </c>
      <c r="N2932" t="s">
        <v>4668</v>
      </c>
      <c r="O2932" t="s">
        <v>98</v>
      </c>
      <c r="P2932" t="s">
        <v>4804</v>
      </c>
      <c r="Q2932">
        <v>28</v>
      </c>
      <c r="S2932" s="3">
        <v>65833.333333333328</v>
      </c>
      <c r="W2932" s="3">
        <v>1462.3397435897434</v>
      </c>
      <c r="X2932" s="3">
        <v>844.90740740740739</v>
      </c>
      <c r="Y2932" s="22">
        <v>152.08333333333334</v>
      </c>
      <c r="Z2932" s="32">
        <v>75</v>
      </c>
      <c r="AB2932" s="3">
        <v>0</v>
      </c>
      <c r="AC2932" s="3">
        <v>4460.3751415326506</v>
      </c>
      <c r="AD2932" s="3">
        <f t="shared" si="514"/>
        <v>72828.038959196463</v>
      </c>
      <c r="AE2932" s="3">
        <v>5687.5</v>
      </c>
      <c r="AG2932" s="3">
        <f t="shared" si="515"/>
        <v>78515.538959196463</v>
      </c>
      <c r="AM2932">
        <v>8.5000000000000006E-2</v>
      </c>
      <c r="AN2932" s="3">
        <f t="shared" si="516"/>
        <v>78515.538959196463</v>
      </c>
      <c r="AO2932" s="3">
        <v>6673.8208115317002</v>
      </c>
      <c r="AP2932" s="3">
        <v>29700</v>
      </c>
      <c r="AQ2932" s="3">
        <v>2524.5</v>
      </c>
      <c r="AR2932" s="3">
        <f t="shared" si="517"/>
        <v>117413.85977072816</v>
      </c>
      <c r="AS2932" s="24">
        <f t="shared" si="513"/>
        <v>108215.53895919646</v>
      </c>
      <c r="AT2932" t="s">
        <v>134</v>
      </c>
      <c r="AU2932" t="s">
        <v>134</v>
      </c>
      <c r="AV2932" t="s">
        <v>135</v>
      </c>
      <c r="AW2932" t="s">
        <v>4900</v>
      </c>
      <c r="BE2932">
        <v>1</v>
      </c>
    </row>
    <row r="2933" spans="3:57" x14ac:dyDescent="0.2">
      <c r="C2933" t="s">
        <v>4803</v>
      </c>
      <c r="E2933" t="s">
        <v>4045</v>
      </c>
      <c r="F2933" t="s">
        <v>4046</v>
      </c>
      <c r="G2933" t="s">
        <v>4047</v>
      </c>
      <c r="J2933" t="s">
        <v>4678</v>
      </c>
      <c r="L2933" t="s">
        <v>4783</v>
      </c>
      <c r="M2933" t="s">
        <v>3525</v>
      </c>
      <c r="N2933" t="s">
        <v>4668</v>
      </c>
      <c r="O2933" t="s">
        <v>98</v>
      </c>
      <c r="P2933" t="s">
        <v>4804</v>
      </c>
      <c r="Q2933">
        <v>28</v>
      </c>
      <c r="S2933" s="3">
        <v>166666.66666666666</v>
      </c>
      <c r="W2933" s="3">
        <v>4006.4102564102559</v>
      </c>
      <c r="X2933" s="3">
        <v>2314.8148148148148</v>
      </c>
      <c r="Y2933" s="22">
        <v>416.66666666666663</v>
      </c>
      <c r="Z2933" s="32">
        <v>75</v>
      </c>
      <c r="AB2933" s="3">
        <v>0</v>
      </c>
      <c r="AC2933" s="3">
        <v>4460.3751415326506</v>
      </c>
      <c r="AD2933" s="3">
        <f t="shared" si="514"/>
        <v>177939.93354609102</v>
      </c>
      <c r="AE2933" s="3">
        <v>13617.5</v>
      </c>
      <c r="AG2933" s="3">
        <f t="shared" si="515"/>
        <v>191557.43354609102</v>
      </c>
      <c r="AM2933">
        <v>8.5000000000000006E-2</v>
      </c>
      <c r="AN2933" s="3">
        <f t="shared" si="516"/>
        <v>191557.43354609102</v>
      </c>
      <c r="AO2933" s="3">
        <v>16282.381851417738</v>
      </c>
      <c r="AP2933" s="3">
        <v>29700</v>
      </c>
      <c r="AQ2933" s="3">
        <v>2524.5</v>
      </c>
      <c r="AR2933" s="3">
        <f t="shared" si="517"/>
        <v>240064.31539750876</v>
      </c>
      <c r="AS2933" s="24">
        <f t="shared" si="513"/>
        <v>221257.43354609102</v>
      </c>
      <c r="AT2933" t="s">
        <v>4805</v>
      </c>
      <c r="AU2933" t="s">
        <v>101</v>
      </c>
      <c r="AV2933" t="s">
        <v>101</v>
      </c>
      <c r="AW2933">
        <v>2046100</v>
      </c>
      <c r="BE2933">
        <v>1</v>
      </c>
    </row>
    <row r="2934" spans="3:57" x14ac:dyDescent="0.2">
      <c r="C2934" t="s">
        <v>4803</v>
      </c>
      <c r="E2934" t="s">
        <v>4048</v>
      </c>
      <c r="F2934" t="s">
        <v>4049</v>
      </c>
      <c r="G2934" t="s">
        <v>4050</v>
      </c>
      <c r="J2934" t="s">
        <v>4678</v>
      </c>
      <c r="L2934" t="s">
        <v>4616</v>
      </c>
      <c r="M2934" t="s">
        <v>4464</v>
      </c>
      <c r="N2934" t="s">
        <v>4668</v>
      </c>
      <c r="O2934" t="s">
        <v>98</v>
      </c>
      <c r="P2934" t="s">
        <v>4804</v>
      </c>
      <c r="Q2934">
        <v>28</v>
      </c>
      <c r="S2934" s="3">
        <v>143550</v>
      </c>
      <c r="W2934" s="3">
        <v>3450.7211538461538</v>
      </c>
      <c r="X2934" s="3">
        <v>1993.75</v>
      </c>
      <c r="Y2934" s="22">
        <v>358.875</v>
      </c>
      <c r="Z2934" s="32">
        <v>75</v>
      </c>
      <c r="AB2934" s="3">
        <v>0</v>
      </c>
      <c r="AC2934" s="3">
        <v>4460.3751415326506</v>
      </c>
      <c r="AD2934" s="3">
        <f t="shared" si="514"/>
        <v>153888.72129537881</v>
      </c>
      <c r="AE2934" s="3">
        <v>12402.5</v>
      </c>
      <c r="AG2934" s="3">
        <f t="shared" si="515"/>
        <v>166291.22129537881</v>
      </c>
      <c r="AJ2934" s="3">
        <v>33281</v>
      </c>
      <c r="AK2934" t="s">
        <v>132</v>
      </c>
      <c r="AL2934" t="s">
        <v>133</v>
      </c>
      <c r="AM2934">
        <v>0.05</v>
      </c>
      <c r="AN2934" s="3">
        <f t="shared" si="516"/>
        <v>199572.22129537881</v>
      </c>
      <c r="AO2934" s="3">
        <v>9978.611064768942</v>
      </c>
      <c r="AP2934" s="3">
        <v>29700</v>
      </c>
      <c r="AQ2934" s="3">
        <v>1485</v>
      </c>
      <c r="AR2934" s="3">
        <f t="shared" si="517"/>
        <v>240735.83236014776</v>
      </c>
      <c r="AS2934" s="24">
        <f t="shared" si="513"/>
        <v>229272.22129537881</v>
      </c>
      <c r="AT2934" t="s">
        <v>134</v>
      </c>
      <c r="AU2934" t="s">
        <v>134</v>
      </c>
      <c r="AV2934" t="s">
        <v>135</v>
      </c>
      <c r="AW2934">
        <v>90208</v>
      </c>
      <c r="BE2934">
        <v>1</v>
      </c>
    </row>
    <row r="2935" spans="3:57" x14ac:dyDescent="0.2">
      <c r="C2935" t="s">
        <v>4803</v>
      </c>
      <c r="E2935" t="s">
        <v>4051</v>
      </c>
      <c r="F2935" t="s">
        <v>4052</v>
      </c>
      <c r="G2935" t="s">
        <v>4053</v>
      </c>
      <c r="J2935" t="s">
        <v>4697</v>
      </c>
      <c r="L2935" t="s">
        <v>4616</v>
      </c>
      <c r="M2935" t="s">
        <v>4464</v>
      </c>
      <c r="N2935" t="s">
        <v>4668</v>
      </c>
      <c r="O2935" t="s">
        <v>98</v>
      </c>
      <c r="P2935" t="s">
        <v>4804</v>
      </c>
      <c r="Q2935">
        <v>28</v>
      </c>
      <c r="S2935" s="3">
        <v>104166.66666666667</v>
      </c>
      <c r="W2935" s="3">
        <v>2504.0064102564102</v>
      </c>
      <c r="X2935" s="3">
        <v>1446.7592592592594</v>
      </c>
      <c r="Y2935" s="22">
        <v>260.41666666666669</v>
      </c>
      <c r="Z2935" s="32">
        <v>75</v>
      </c>
      <c r="AB2935" s="3">
        <v>0</v>
      </c>
      <c r="AC2935" s="3">
        <v>4460.3751415326506</v>
      </c>
      <c r="AD2935" s="3">
        <f t="shared" si="514"/>
        <v>112913.22414438166</v>
      </c>
      <c r="AE2935" s="3">
        <v>12402.5</v>
      </c>
      <c r="AG2935" s="3">
        <f t="shared" si="515"/>
        <v>125315.72414438166</v>
      </c>
      <c r="AJ2935" s="3">
        <v>33281</v>
      </c>
      <c r="AK2935" t="s">
        <v>132</v>
      </c>
      <c r="AL2935" t="s">
        <v>133</v>
      </c>
      <c r="AM2935">
        <v>0.05</v>
      </c>
      <c r="AN2935" s="3">
        <f t="shared" si="516"/>
        <v>158596.72414438165</v>
      </c>
      <c r="AO2935" s="3">
        <v>7929.836207219083</v>
      </c>
      <c r="AP2935" s="3">
        <v>29700</v>
      </c>
      <c r="AQ2935" s="3">
        <v>1485</v>
      </c>
      <c r="AR2935" s="3">
        <f t="shared" si="517"/>
        <v>197711.56035160072</v>
      </c>
      <c r="AS2935" s="24">
        <f t="shared" si="513"/>
        <v>188296.72414438165</v>
      </c>
      <c r="AT2935" t="s">
        <v>4725</v>
      </c>
      <c r="AU2935" t="s">
        <v>174</v>
      </c>
      <c r="AV2935" t="s">
        <v>174</v>
      </c>
      <c r="AW2935" t="s">
        <v>4693</v>
      </c>
      <c r="BE2935">
        <v>1</v>
      </c>
    </row>
    <row r="2936" spans="3:57" x14ac:dyDescent="0.2">
      <c r="C2936" t="s">
        <v>4803</v>
      </c>
      <c r="E2936" t="s">
        <v>4054</v>
      </c>
      <c r="F2936" t="s">
        <v>4055</v>
      </c>
      <c r="G2936" t="s">
        <v>4056</v>
      </c>
      <c r="J2936" t="s">
        <v>4708</v>
      </c>
      <c r="L2936" t="s">
        <v>4703</v>
      </c>
      <c r="M2936" t="s">
        <v>293</v>
      </c>
      <c r="N2936" t="s">
        <v>4668</v>
      </c>
      <c r="O2936" t="s">
        <v>98</v>
      </c>
      <c r="P2936" t="s">
        <v>4804</v>
      </c>
      <c r="Q2936">
        <v>28</v>
      </c>
      <c r="S2936" s="3">
        <v>65833.333333333328</v>
      </c>
      <c r="W2936" s="3">
        <v>1462.3397435897434</v>
      </c>
      <c r="X2936" s="3">
        <v>844.90740740740739</v>
      </c>
      <c r="Y2936" s="22">
        <v>152.08333333333334</v>
      </c>
      <c r="Z2936" s="32">
        <v>75</v>
      </c>
      <c r="AB2936" s="3">
        <v>0</v>
      </c>
      <c r="AC2936" s="3">
        <v>4460.3751415326506</v>
      </c>
      <c r="AD2936" s="3">
        <f t="shared" si="514"/>
        <v>72828.038959196463</v>
      </c>
      <c r="AE2936" s="3">
        <v>5687.5</v>
      </c>
      <c r="AG2936" s="3">
        <f t="shared" si="515"/>
        <v>78515.538959196463</v>
      </c>
      <c r="AM2936">
        <v>8.5000000000000006E-2</v>
      </c>
      <c r="AN2936" s="3">
        <f t="shared" si="516"/>
        <v>78515.538959196463</v>
      </c>
      <c r="AO2936" s="3">
        <v>6673.8208115317002</v>
      </c>
      <c r="AP2936" s="3">
        <v>29700</v>
      </c>
      <c r="AQ2936" s="3">
        <v>2524.5</v>
      </c>
      <c r="AR2936" s="3">
        <f t="shared" si="517"/>
        <v>117413.85977072816</v>
      </c>
      <c r="AS2936" s="24">
        <f t="shared" si="513"/>
        <v>108215.53895919646</v>
      </c>
      <c r="AT2936" t="s">
        <v>134</v>
      </c>
      <c r="AU2936" t="s">
        <v>134</v>
      </c>
      <c r="AV2936" t="s">
        <v>135</v>
      </c>
      <c r="AW2936">
        <v>35802</v>
      </c>
      <c r="BE2936">
        <v>1</v>
      </c>
    </row>
    <row r="2937" spans="3:57" x14ac:dyDescent="0.2">
      <c r="C2937" t="s">
        <v>4803</v>
      </c>
      <c r="E2937" t="s">
        <v>4057</v>
      </c>
      <c r="F2937" t="s">
        <v>4058</v>
      </c>
      <c r="G2937" t="s">
        <v>4059</v>
      </c>
      <c r="J2937" t="s">
        <v>4697</v>
      </c>
      <c r="L2937" t="s">
        <v>4616</v>
      </c>
      <c r="M2937" t="s">
        <v>4464</v>
      </c>
      <c r="N2937" t="s">
        <v>4668</v>
      </c>
      <c r="O2937" t="s">
        <v>98</v>
      </c>
      <c r="P2937" t="s">
        <v>4804</v>
      </c>
      <c r="Q2937">
        <v>28</v>
      </c>
      <c r="S2937" s="3">
        <v>100000</v>
      </c>
      <c r="W2937" s="3">
        <v>2403.8461538461538</v>
      </c>
      <c r="X2937" s="3">
        <v>1388.8888888888891</v>
      </c>
      <c r="Y2937" s="22">
        <v>250</v>
      </c>
      <c r="Z2937" s="32">
        <v>75</v>
      </c>
      <c r="AB2937" s="3">
        <v>0</v>
      </c>
      <c r="AC2937" s="3">
        <v>4460.3751415326506</v>
      </c>
      <c r="AD2937" s="3">
        <f t="shared" si="514"/>
        <v>108578.1101842677</v>
      </c>
      <c r="AE2937" s="3">
        <v>12402.5</v>
      </c>
      <c r="AG2937" s="3">
        <f t="shared" si="515"/>
        <v>120980.6101842677</v>
      </c>
      <c r="AJ2937" s="3">
        <v>33281</v>
      </c>
      <c r="AK2937" t="s">
        <v>132</v>
      </c>
      <c r="AL2937" t="s">
        <v>133</v>
      </c>
      <c r="AM2937">
        <v>0.05</v>
      </c>
      <c r="AN2937" s="3">
        <f t="shared" si="516"/>
        <v>154261.61018426769</v>
      </c>
      <c r="AO2937" s="3">
        <v>7713.0805092133851</v>
      </c>
      <c r="AP2937" s="3">
        <v>29700</v>
      </c>
      <c r="AQ2937" s="3">
        <v>1485</v>
      </c>
      <c r="AR2937" s="3">
        <f t="shared" si="517"/>
        <v>193159.69069348107</v>
      </c>
      <c r="AS2937" s="24">
        <f t="shared" si="513"/>
        <v>183961.61018426769</v>
      </c>
      <c r="AT2937" t="s">
        <v>4725</v>
      </c>
      <c r="AU2937" t="s">
        <v>174</v>
      </c>
      <c r="AV2937" t="s">
        <v>174</v>
      </c>
      <c r="AW2937" t="s">
        <v>4725</v>
      </c>
      <c r="BE2937">
        <v>1</v>
      </c>
    </row>
    <row r="2938" spans="3:57" x14ac:dyDescent="0.2">
      <c r="C2938" t="s">
        <v>4803</v>
      </c>
      <c r="E2938" t="s">
        <v>4060</v>
      </c>
      <c r="F2938" t="s">
        <v>4061</v>
      </c>
      <c r="G2938" t="s">
        <v>4062</v>
      </c>
      <c r="J2938" t="s">
        <v>4678</v>
      </c>
      <c r="L2938" t="s">
        <v>4783</v>
      </c>
      <c r="M2938" t="s">
        <v>3525</v>
      </c>
      <c r="N2938" t="s">
        <v>4668</v>
      </c>
      <c r="O2938" t="s">
        <v>98</v>
      </c>
      <c r="P2938" t="s">
        <v>4804</v>
      </c>
      <c r="Q2938">
        <v>28</v>
      </c>
      <c r="S2938" s="3">
        <v>154166.66666666666</v>
      </c>
      <c r="W2938" s="3">
        <v>3705.9294871794868</v>
      </c>
      <c r="X2938" s="3">
        <v>2141.2037037037035</v>
      </c>
      <c r="Y2938" s="22">
        <v>385.41666666666663</v>
      </c>
      <c r="Z2938" s="32">
        <v>75</v>
      </c>
      <c r="AB2938" s="3">
        <v>0</v>
      </c>
      <c r="AC2938" s="3">
        <v>4460.3751415326506</v>
      </c>
      <c r="AD2938" s="3">
        <f t="shared" si="514"/>
        <v>164934.59166574918</v>
      </c>
      <c r="AE2938" s="3">
        <v>13617.5</v>
      </c>
      <c r="AG2938" s="3">
        <f t="shared" si="515"/>
        <v>178552.09166574918</v>
      </c>
      <c r="AM2938">
        <v>8.5000000000000006E-2</v>
      </c>
      <c r="AN2938" s="3">
        <f t="shared" si="516"/>
        <v>178552.09166574918</v>
      </c>
      <c r="AO2938" s="3">
        <v>15176.927791588681</v>
      </c>
      <c r="AP2938" s="3">
        <v>29700</v>
      </c>
      <c r="AQ2938" s="3">
        <v>2524.5</v>
      </c>
      <c r="AR2938" s="3">
        <f t="shared" si="517"/>
        <v>225953.51945733785</v>
      </c>
      <c r="AS2938" s="24">
        <f t="shared" si="513"/>
        <v>208252.09166574918</v>
      </c>
      <c r="AT2938" t="s">
        <v>4805</v>
      </c>
      <c r="AU2938" t="s">
        <v>101</v>
      </c>
      <c r="AV2938" t="s">
        <v>101</v>
      </c>
      <c r="AW2938">
        <v>2046100</v>
      </c>
      <c r="BE2938">
        <v>1</v>
      </c>
    </row>
    <row r="2939" spans="3:57" x14ac:dyDescent="0.2">
      <c r="C2939" t="s">
        <v>4803</v>
      </c>
      <c r="E2939" t="s">
        <v>4063</v>
      </c>
      <c r="F2939" t="s">
        <v>4064</v>
      </c>
      <c r="G2939" t="s">
        <v>4065</v>
      </c>
      <c r="J2939" t="s">
        <v>4708</v>
      </c>
      <c r="L2939" t="s">
        <v>4703</v>
      </c>
      <c r="M2939" t="s">
        <v>293</v>
      </c>
      <c r="N2939" t="s">
        <v>4668</v>
      </c>
      <c r="O2939" t="s">
        <v>98</v>
      </c>
      <c r="P2939" t="s">
        <v>4804</v>
      </c>
      <c r="Q2939">
        <v>28</v>
      </c>
      <c r="S2939" s="3">
        <v>67500</v>
      </c>
      <c r="W2939" s="3">
        <v>1502.403846153846</v>
      </c>
      <c r="X2939" s="3">
        <v>868.05555555555554</v>
      </c>
      <c r="Y2939" s="22">
        <v>156.25</v>
      </c>
      <c r="Z2939" s="32">
        <v>75</v>
      </c>
      <c r="AB2939" s="3">
        <v>0</v>
      </c>
      <c r="AC2939" s="3">
        <v>4460.3751415326506</v>
      </c>
      <c r="AD2939" s="3">
        <f t="shared" si="514"/>
        <v>74562.084543242061</v>
      </c>
      <c r="AE2939" s="3">
        <v>5687.5</v>
      </c>
      <c r="AG2939" s="3">
        <f t="shared" si="515"/>
        <v>80249.584543242061</v>
      </c>
      <c r="AM2939">
        <v>8.5000000000000006E-2</v>
      </c>
      <c r="AN2939" s="3">
        <f t="shared" si="516"/>
        <v>80249.584543242061</v>
      </c>
      <c r="AO2939" s="3">
        <v>6821.2146861755755</v>
      </c>
      <c r="AP2939" s="3">
        <v>29700</v>
      </c>
      <c r="AQ2939" s="3">
        <v>2524.5</v>
      </c>
      <c r="AR2939" s="3">
        <f t="shared" si="517"/>
        <v>119295.29922941764</v>
      </c>
      <c r="AS2939" s="24">
        <f t="shared" si="513"/>
        <v>109949.58454324206</v>
      </c>
      <c r="AT2939" t="s">
        <v>134</v>
      </c>
      <c r="AU2939" t="s">
        <v>134</v>
      </c>
      <c r="AV2939" t="s">
        <v>135</v>
      </c>
      <c r="AW2939" t="s">
        <v>4900</v>
      </c>
      <c r="BE2939">
        <v>1</v>
      </c>
    </row>
    <row r="2940" spans="3:57" x14ac:dyDescent="0.2">
      <c r="C2940" t="s">
        <v>4803</v>
      </c>
      <c r="E2940" t="s">
        <v>4066</v>
      </c>
      <c r="F2940" t="s">
        <v>4067</v>
      </c>
      <c r="G2940" t="s">
        <v>4068</v>
      </c>
      <c r="J2940" t="s">
        <v>4952</v>
      </c>
      <c r="L2940" t="s">
        <v>4667</v>
      </c>
      <c r="M2940" t="s">
        <v>3984</v>
      </c>
      <c r="N2940" t="s">
        <v>4668</v>
      </c>
      <c r="O2940" t="s">
        <v>98</v>
      </c>
      <c r="P2940" t="s">
        <v>4804</v>
      </c>
      <c r="Q2940">
        <v>28</v>
      </c>
      <c r="S2940" s="3">
        <v>38750</v>
      </c>
      <c r="W2940" s="3">
        <v>1010.0961538461538</v>
      </c>
      <c r="X2940" s="3">
        <v>583.6111111111112</v>
      </c>
      <c r="Y2940" s="22">
        <v>105.05</v>
      </c>
      <c r="Z2940" s="32">
        <v>75</v>
      </c>
      <c r="AB2940" s="3">
        <v>0</v>
      </c>
      <c r="AC2940" s="3">
        <v>4460.3751415326506</v>
      </c>
      <c r="AD2940" s="3">
        <f t="shared" si="514"/>
        <v>44984.132406489916</v>
      </c>
      <c r="AE2940" s="3">
        <v>4154.166666666667</v>
      </c>
      <c r="AG2940" s="3">
        <f t="shared" si="515"/>
        <v>49138.299073156581</v>
      </c>
      <c r="AM2940">
        <v>0.05</v>
      </c>
      <c r="AN2940" s="3">
        <f t="shared" si="516"/>
        <v>49138.299073156581</v>
      </c>
      <c r="AO2940" s="3">
        <v>2456.9149536578293</v>
      </c>
      <c r="AP2940" s="3">
        <v>29700</v>
      </c>
      <c r="AQ2940" s="3">
        <v>1485</v>
      </c>
      <c r="AR2940" s="3">
        <f t="shared" si="517"/>
        <v>82780.214026814414</v>
      </c>
      <c r="AS2940" s="24">
        <f t="shared" si="513"/>
        <v>78838.299073156581</v>
      </c>
      <c r="AT2940" t="s">
        <v>4779</v>
      </c>
      <c r="AU2940" t="s">
        <v>188</v>
      </c>
      <c r="AV2940" t="s">
        <v>189</v>
      </c>
      <c r="AW2940">
        <v>2750</v>
      </c>
      <c r="BE2940">
        <v>1</v>
      </c>
    </row>
    <row r="2941" spans="3:57" x14ac:dyDescent="0.2">
      <c r="C2941" t="s">
        <v>4803</v>
      </c>
      <c r="E2941" t="s">
        <v>4069</v>
      </c>
      <c r="F2941" t="s">
        <v>4070</v>
      </c>
      <c r="G2941" t="s">
        <v>4071</v>
      </c>
      <c r="J2941" t="s">
        <v>4778</v>
      </c>
      <c r="L2941" t="s">
        <v>4667</v>
      </c>
      <c r="M2941" t="s">
        <v>3984</v>
      </c>
      <c r="N2941" t="s">
        <v>4668</v>
      </c>
      <c r="O2941" t="s">
        <v>98</v>
      </c>
      <c r="P2941" t="s">
        <v>4804</v>
      </c>
      <c r="Q2941">
        <v>28</v>
      </c>
      <c r="S2941" s="3">
        <v>45833.333333333336</v>
      </c>
      <c r="W2941" s="3">
        <v>1101.7628205128206</v>
      </c>
      <c r="X2941" s="3">
        <v>636.57407407407413</v>
      </c>
      <c r="Y2941" s="22">
        <v>114.58333333333334</v>
      </c>
      <c r="Z2941" s="32">
        <v>75</v>
      </c>
      <c r="AB2941" s="3">
        <v>0</v>
      </c>
      <c r="AC2941" s="3">
        <v>4460.3751415326506</v>
      </c>
      <c r="AD2941" s="3">
        <f t="shared" si="514"/>
        <v>52221.628702786213</v>
      </c>
      <c r="AE2941" s="3">
        <v>4154.166666666667</v>
      </c>
      <c r="AG2941" s="3">
        <f t="shared" si="515"/>
        <v>56375.795369452877</v>
      </c>
      <c r="AM2941">
        <v>0.05</v>
      </c>
      <c r="AN2941" s="3">
        <f t="shared" si="516"/>
        <v>56375.795369452877</v>
      </c>
      <c r="AO2941" s="3">
        <v>2818.789768472644</v>
      </c>
      <c r="AP2941" s="3">
        <v>29700</v>
      </c>
      <c r="AQ2941" s="3">
        <v>1485</v>
      </c>
      <c r="AR2941" s="3">
        <f t="shared" si="517"/>
        <v>90379.585137925518</v>
      </c>
      <c r="AS2941" s="24">
        <f t="shared" si="513"/>
        <v>86075.795369452884</v>
      </c>
      <c r="AT2941" t="s">
        <v>4779</v>
      </c>
      <c r="AU2941" t="s">
        <v>188</v>
      </c>
      <c r="AV2941" t="s">
        <v>189</v>
      </c>
      <c r="AW2941">
        <v>2750</v>
      </c>
      <c r="BE2941">
        <v>1</v>
      </c>
    </row>
    <row r="2942" spans="3:57" x14ac:dyDescent="0.2">
      <c r="C2942" t="s">
        <v>4803</v>
      </c>
      <c r="E2942" t="s">
        <v>4072</v>
      </c>
      <c r="F2942" t="s">
        <v>4073</v>
      </c>
      <c r="G2942" t="s">
        <v>4074</v>
      </c>
      <c r="J2942" t="s">
        <v>4778</v>
      </c>
      <c r="L2942" t="s">
        <v>4667</v>
      </c>
      <c r="M2942" t="s">
        <v>3984</v>
      </c>
      <c r="N2942" t="s">
        <v>4668</v>
      </c>
      <c r="O2942" t="s">
        <v>98</v>
      </c>
      <c r="P2942" t="s">
        <v>4804</v>
      </c>
      <c r="Q2942">
        <v>28</v>
      </c>
      <c r="S2942" s="3">
        <v>38820</v>
      </c>
      <c r="W2942" s="3">
        <v>1010.0961538461538</v>
      </c>
      <c r="X2942" s="3">
        <v>583.6111111111112</v>
      </c>
      <c r="Y2942" s="22">
        <v>105.05</v>
      </c>
      <c r="Z2942" s="32">
        <v>75</v>
      </c>
      <c r="AB2942" s="3">
        <v>0</v>
      </c>
      <c r="AC2942" s="3">
        <v>4460.3751415326506</v>
      </c>
      <c r="AD2942" s="3">
        <f t="shared" si="514"/>
        <v>45054.132406489916</v>
      </c>
      <c r="AE2942" s="3">
        <v>4154.166666666667</v>
      </c>
      <c r="AG2942" s="3">
        <f t="shared" si="515"/>
        <v>49208.299073156581</v>
      </c>
      <c r="AM2942">
        <v>0.05</v>
      </c>
      <c r="AN2942" s="3">
        <f t="shared" si="516"/>
        <v>49208.299073156581</v>
      </c>
      <c r="AO2942" s="3">
        <v>2460.4149536578293</v>
      </c>
      <c r="AP2942" s="3">
        <v>29700</v>
      </c>
      <c r="AQ2942" s="3">
        <v>1485</v>
      </c>
      <c r="AR2942" s="3">
        <f t="shared" si="517"/>
        <v>82853.714026814414</v>
      </c>
      <c r="AS2942" s="24">
        <f t="shared" si="513"/>
        <v>78908.299073156581</v>
      </c>
      <c r="AT2942" t="s">
        <v>188</v>
      </c>
      <c r="AU2942" t="s">
        <v>188</v>
      </c>
      <c r="AV2942" t="s">
        <v>189</v>
      </c>
      <c r="AW2942">
        <v>7826</v>
      </c>
      <c r="BE2942">
        <v>1</v>
      </c>
    </row>
    <row r="2943" spans="3:57" x14ac:dyDescent="0.2">
      <c r="C2943" t="s">
        <v>4803</v>
      </c>
      <c r="E2943" t="s">
        <v>4075</v>
      </c>
      <c r="F2943" t="s">
        <v>4076</v>
      </c>
      <c r="G2943" t="s">
        <v>4077</v>
      </c>
      <c r="J2943" t="s">
        <v>4708</v>
      </c>
      <c r="L2943" t="s">
        <v>4703</v>
      </c>
      <c r="M2943" t="s">
        <v>293</v>
      </c>
      <c r="N2943" t="s">
        <v>4668</v>
      </c>
      <c r="O2943" t="s">
        <v>98</v>
      </c>
      <c r="P2943" t="s">
        <v>4804</v>
      </c>
      <c r="Q2943">
        <v>28</v>
      </c>
      <c r="S2943" s="3">
        <v>75833.333333333328</v>
      </c>
      <c r="W2943" s="3">
        <v>1702.7243589743591</v>
      </c>
      <c r="X2943" s="3">
        <v>983.79629629629619</v>
      </c>
      <c r="Y2943" s="22">
        <v>177.08333333333331</v>
      </c>
      <c r="Z2943" s="32">
        <v>75</v>
      </c>
      <c r="AB2943" s="3">
        <v>0</v>
      </c>
      <c r="AC2943" s="3">
        <v>4460.3751415326506</v>
      </c>
      <c r="AD2943" s="3">
        <f t="shared" si="514"/>
        <v>83232.312463469963</v>
      </c>
      <c r="AE2943" s="3">
        <v>5687.5</v>
      </c>
      <c r="AG2943" s="3">
        <f t="shared" si="515"/>
        <v>88919.812463469963</v>
      </c>
      <c r="AM2943">
        <v>8.5000000000000006E-2</v>
      </c>
      <c r="AN2943" s="3">
        <f t="shared" si="516"/>
        <v>88919.812463469963</v>
      </c>
      <c r="AO2943" s="3">
        <v>7558.1840593949473</v>
      </c>
      <c r="AP2943" s="3">
        <v>29700</v>
      </c>
      <c r="AQ2943" s="3">
        <v>2524.5</v>
      </c>
      <c r="AR2943" s="3">
        <f t="shared" si="517"/>
        <v>128702.49652286491</v>
      </c>
      <c r="AS2943" s="24">
        <f t="shared" si="513"/>
        <v>118619.81246346996</v>
      </c>
      <c r="AT2943" t="s">
        <v>134</v>
      </c>
      <c r="AU2943" t="s">
        <v>134</v>
      </c>
      <c r="AV2943" t="s">
        <v>135</v>
      </c>
      <c r="AW2943" t="s">
        <v>4900</v>
      </c>
      <c r="BE2943">
        <v>1</v>
      </c>
    </row>
    <row r="2944" spans="3:57" x14ac:dyDescent="0.2">
      <c r="C2944" t="s">
        <v>4803</v>
      </c>
      <c r="E2944" t="s">
        <v>4078</v>
      </c>
      <c r="F2944" t="s">
        <v>4079</v>
      </c>
      <c r="G2944" t="s">
        <v>4080</v>
      </c>
      <c r="J2944" t="s">
        <v>4708</v>
      </c>
      <c r="L2944" t="s">
        <v>4691</v>
      </c>
      <c r="M2944" t="s">
        <v>3690</v>
      </c>
      <c r="N2944" t="s">
        <v>4668</v>
      </c>
      <c r="O2944" t="s">
        <v>98</v>
      </c>
      <c r="P2944" t="s">
        <v>4804</v>
      </c>
      <c r="Q2944">
        <v>28</v>
      </c>
      <c r="S2944" s="3">
        <v>73750</v>
      </c>
      <c r="W2944" s="3">
        <v>1772.8365384615383</v>
      </c>
      <c r="X2944" s="3">
        <v>1024.3055555555557</v>
      </c>
      <c r="Y2944" s="22">
        <v>184.375</v>
      </c>
      <c r="Z2944" s="32">
        <v>75</v>
      </c>
      <c r="AB2944" s="3">
        <v>0</v>
      </c>
      <c r="AC2944" s="3">
        <v>4460.3751415326506</v>
      </c>
      <c r="AD2944" s="3">
        <f t="shared" si="514"/>
        <v>81266.892235549749</v>
      </c>
      <c r="AE2944" s="3">
        <v>7046.666666666667</v>
      </c>
      <c r="AG2944" s="3">
        <f t="shared" si="515"/>
        <v>88313.55890221642</v>
      </c>
      <c r="AM2944">
        <v>0.1</v>
      </c>
      <c r="AN2944" s="3">
        <f t="shared" si="516"/>
        <v>88313.55890221642</v>
      </c>
      <c r="AO2944" s="3">
        <v>8831.3558902216428</v>
      </c>
      <c r="AP2944" s="3">
        <v>29700</v>
      </c>
      <c r="AQ2944" s="3">
        <v>2970</v>
      </c>
      <c r="AR2944" s="3">
        <f t="shared" si="517"/>
        <v>129814.91479243807</v>
      </c>
      <c r="AS2944" s="24">
        <f t="shared" si="513"/>
        <v>118013.55890221642</v>
      </c>
      <c r="AT2944" t="s">
        <v>4805</v>
      </c>
      <c r="AU2944" t="s">
        <v>101</v>
      </c>
      <c r="AV2944" t="s">
        <v>101</v>
      </c>
      <c r="AW2944">
        <v>2048086</v>
      </c>
      <c r="BE2944">
        <v>1</v>
      </c>
    </row>
    <row r="2945" spans="3:57" x14ac:dyDescent="0.2">
      <c r="C2945" t="s">
        <v>4803</v>
      </c>
      <c r="E2945" t="s">
        <v>4081</v>
      </c>
      <c r="F2945" t="s">
        <v>4082</v>
      </c>
      <c r="G2945" t="s">
        <v>4083</v>
      </c>
      <c r="J2945" t="s">
        <v>4697</v>
      </c>
      <c r="L2945" t="s">
        <v>4691</v>
      </c>
      <c r="M2945" t="s">
        <v>4444</v>
      </c>
      <c r="N2945" t="s">
        <v>4807</v>
      </c>
      <c r="O2945" t="s">
        <v>98</v>
      </c>
      <c r="P2945" t="s">
        <v>4804</v>
      </c>
      <c r="Q2945">
        <v>28</v>
      </c>
      <c r="S2945" s="3">
        <v>133333.33333333334</v>
      </c>
      <c r="W2945" s="3">
        <v>3205.1282051282051</v>
      </c>
      <c r="X2945" s="3">
        <v>1851.851851851852</v>
      </c>
      <c r="Y2945" s="22">
        <v>333.33333333333337</v>
      </c>
      <c r="Z2945" s="32">
        <v>75</v>
      </c>
      <c r="AB2945" s="3">
        <v>0</v>
      </c>
      <c r="AC2945" s="3">
        <v>4460.3751415326506</v>
      </c>
      <c r="AD2945" s="3">
        <f t="shared" si="514"/>
        <v>143259.02186517941</v>
      </c>
      <c r="AE2945" s="3">
        <v>7046.666666666667</v>
      </c>
      <c r="AG2945" s="3">
        <f t="shared" si="515"/>
        <v>150305.68853184607</v>
      </c>
      <c r="AM2945">
        <v>0.1</v>
      </c>
      <c r="AN2945" s="3">
        <f t="shared" si="516"/>
        <v>150305.68853184607</v>
      </c>
      <c r="AO2945" s="3">
        <v>15030.568853184608</v>
      </c>
      <c r="AP2945" s="3">
        <v>29700</v>
      </c>
      <c r="AQ2945" s="3">
        <v>2970</v>
      </c>
      <c r="AR2945" s="3">
        <f t="shared" si="517"/>
        <v>198006.25738503068</v>
      </c>
      <c r="AS2945" s="24">
        <f t="shared" si="513"/>
        <v>180005.68853184607</v>
      </c>
      <c r="AT2945" t="s">
        <v>134</v>
      </c>
      <c r="AU2945" t="s">
        <v>134</v>
      </c>
      <c r="AV2945" t="s">
        <v>135</v>
      </c>
      <c r="AW2945">
        <v>37208</v>
      </c>
      <c r="BE2945">
        <v>1</v>
      </c>
    </row>
    <row r="2946" spans="3:57" x14ac:dyDescent="0.2">
      <c r="C2946" t="s">
        <v>4803</v>
      </c>
      <c r="E2946" t="s">
        <v>4084</v>
      </c>
      <c r="F2946" t="s">
        <v>4085</v>
      </c>
      <c r="G2946" t="s">
        <v>4086</v>
      </c>
      <c r="J2946" t="s">
        <v>4708</v>
      </c>
      <c r="L2946" t="s">
        <v>4703</v>
      </c>
      <c r="M2946" t="s">
        <v>293</v>
      </c>
      <c r="N2946" t="s">
        <v>4668</v>
      </c>
      <c r="O2946" t="s">
        <v>98</v>
      </c>
      <c r="P2946" t="s">
        <v>4804</v>
      </c>
      <c r="Q2946">
        <v>28</v>
      </c>
      <c r="S2946" s="3">
        <v>75833.333333333328</v>
      </c>
      <c r="W2946" s="3">
        <v>1702.7243589743591</v>
      </c>
      <c r="X2946" s="3">
        <v>983.79629629629619</v>
      </c>
      <c r="Y2946" s="22">
        <v>177.08333333333331</v>
      </c>
      <c r="Z2946" s="32">
        <v>75</v>
      </c>
      <c r="AB2946" s="3">
        <v>0</v>
      </c>
      <c r="AC2946" s="3">
        <v>4460.3751415326506</v>
      </c>
      <c r="AD2946" s="3">
        <f t="shared" si="514"/>
        <v>83232.312463469963</v>
      </c>
      <c r="AE2946" s="3">
        <v>5687.5</v>
      </c>
      <c r="AG2946" s="3">
        <f t="shared" si="515"/>
        <v>88919.812463469963</v>
      </c>
      <c r="AM2946">
        <v>8.5000000000000006E-2</v>
      </c>
      <c r="AN2946" s="3">
        <f t="shared" si="516"/>
        <v>88919.812463469963</v>
      </c>
      <c r="AO2946" s="3">
        <v>7558.1840593949473</v>
      </c>
      <c r="AP2946" s="3">
        <v>29700</v>
      </c>
      <c r="AQ2946" s="3">
        <v>2524.5</v>
      </c>
      <c r="AR2946" s="3">
        <f t="shared" si="517"/>
        <v>128702.49652286491</v>
      </c>
      <c r="AS2946" s="24">
        <f t="shared" si="513"/>
        <v>118619.81246346996</v>
      </c>
      <c r="AT2946" t="s">
        <v>134</v>
      </c>
      <c r="AU2946" t="s">
        <v>134</v>
      </c>
      <c r="AV2946" t="s">
        <v>135</v>
      </c>
      <c r="AW2946">
        <v>35803</v>
      </c>
      <c r="BE2946">
        <v>1</v>
      </c>
    </row>
    <row r="2947" spans="3:57" x14ac:dyDescent="0.2">
      <c r="C2947" t="s">
        <v>4803</v>
      </c>
      <c r="E2947" t="s">
        <v>4087</v>
      </c>
      <c r="F2947" t="s">
        <v>4088</v>
      </c>
      <c r="G2947" t="s">
        <v>4089</v>
      </c>
      <c r="J2947" t="s">
        <v>4697</v>
      </c>
      <c r="L2947" t="s">
        <v>4691</v>
      </c>
      <c r="M2947" t="s">
        <v>4444</v>
      </c>
      <c r="N2947" t="s">
        <v>4668</v>
      </c>
      <c r="O2947" t="s">
        <v>98</v>
      </c>
      <c r="P2947" t="s">
        <v>4804</v>
      </c>
      <c r="Q2947">
        <v>28</v>
      </c>
      <c r="S2947" s="3">
        <v>158333.33333333334</v>
      </c>
      <c r="W2947" s="3">
        <v>3806.0897435897441</v>
      </c>
      <c r="X2947" s="3">
        <v>2199.0740740740744</v>
      </c>
      <c r="Y2947" s="22">
        <v>395.83333333333337</v>
      </c>
      <c r="Z2947" s="32">
        <v>75</v>
      </c>
      <c r="AB2947" s="3">
        <v>0</v>
      </c>
      <c r="AC2947" s="3">
        <v>4460.3751415326506</v>
      </c>
      <c r="AD2947" s="3">
        <f t="shared" si="514"/>
        <v>169269.70562586316</v>
      </c>
      <c r="AE2947" s="3">
        <v>7046.666666666667</v>
      </c>
      <c r="AG2947" s="3">
        <f t="shared" si="515"/>
        <v>176316.37229252982</v>
      </c>
      <c r="AM2947">
        <v>0.1</v>
      </c>
      <c r="AN2947" s="3">
        <f t="shared" si="516"/>
        <v>176316.37229252982</v>
      </c>
      <c r="AO2947" s="3">
        <v>17631.637229252981</v>
      </c>
      <c r="AP2947" s="3">
        <v>29700</v>
      </c>
      <c r="AQ2947" s="3">
        <v>2970</v>
      </c>
      <c r="AR2947" s="3">
        <f t="shared" si="517"/>
        <v>226618.00952178281</v>
      </c>
      <c r="AS2947" s="24">
        <f t="shared" si="513"/>
        <v>206016.37229252982</v>
      </c>
      <c r="AT2947" t="s">
        <v>4805</v>
      </c>
      <c r="AU2947" t="s">
        <v>101</v>
      </c>
      <c r="AV2947" t="s">
        <v>101</v>
      </c>
      <c r="AW2947">
        <v>2051062</v>
      </c>
      <c r="BE2947">
        <v>1</v>
      </c>
    </row>
    <row r="2948" spans="3:57" x14ac:dyDescent="0.2">
      <c r="C2948" t="s">
        <v>4803</v>
      </c>
      <c r="E2948" t="s">
        <v>4090</v>
      </c>
      <c r="F2948" t="s">
        <v>4091</v>
      </c>
      <c r="G2948" t="s">
        <v>4092</v>
      </c>
      <c r="J2948" t="s">
        <v>4690</v>
      </c>
      <c r="L2948" t="s">
        <v>4616</v>
      </c>
      <c r="M2948" t="s">
        <v>4464</v>
      </c>
      <c r="N2948" t="s">
        <v>4668</v>
      </c>
      <c r="O2948" t="s">
        <v>98</v>
      </c>
      <c r="P2948" t="s">
        <v>4804</v>
      </c>
      <c r="Q2948">
        <v>28</v>
      </c>
      <c r="S2948" s="3">
        <v>333333.33333333331</v>
      </c>
      <c r="U2948" s="3">
        <v>49999.999999999993</v>
      </c>
      <c r="W2948" s="3">
        <v>8012.8205128205118</v>
      </c>
      <c r="X2948" s="3">
        <v>4629.6296296296296</v>
      </c>
      <c r="Y2948" s="22">
        <v>833.33333333333326</v>
      </c>
      <c r="Z2948" s="32">
        <v>75</v>
      </c>
      <c r="AB2948" s="3">
        <v>0</v>
      </c>
      <c r="AC2948" s="3">
        <v>5460.3751415326506</v>
      </c>
      <c r="AD2948" s="3">
        <f t="shared" si="514"/>
        <v>402344.49195064936</v>
      </c>
      <c r="AE2948" s="3">
        <v>12402.5</v>
      </c>
      <c r="AG2948" s="3">
        <f t="shared" si="515"/>
        <v>414746.99195064936</v>
      </c>
      <c r="AM2948">
        <v>0.05</v>
      </c>
      <c r="AN2948" s="3">
        <f t="shared" si="516"/>
        <v>414746.99195064936</v>
      </c>
      <c r="AO2948" s="3">
        <v>20737.349597532469</v>
      </c>
      <c r="AP2948" s="3">
        <v>29700</v>
      </c>
      <c r="AQ2948" s="3">
        <v>1485</v>
      </c>
      <c r="AR2948" s="3">
        <f t="shared" si="517"/>
        <v>466669.34154818184</v>
      </c>
      <c r="AS2948" s="24">
        <f t="shared" si="513"/>
        <v>444446.99195064936</v>
      </c>
      <c r="AT2948" t="s">
        <v>4805</v>
      </c>
      <c r="AU2948" t="s">
        <v>101</v>
      </c>
      <c r="AV2948" t="s">
        <v>101</v>
      </c>
      <c r="AW2948">
        <v>2047600</v>
      </c>
      <c r="BE2948">
        <v>1</v>
      </c>
    </row>
    <row r="2949" spans="3:57" x14ac:dyDescent="0.2">
      <c r="C2949" t="s">
        <v>4803</v>
      </c>
      <c r="E2949" t="s">
        <v>4093</v>
      </c>
      <c r="F2949" t="s">
        <v>4094</v>
      </c>
      <c r="G2949" t="s">
        <v>4095</v>
      </c>
      <c r="J2949" t="s">
        <v>4697</v>
      </c>
      <c r="L2949" t="s">
        <v>4783</v>
      </c>
      <c r="M2949" t="s">
        <v>3525</v>
      </c>
      <c r="N2949" t="s">
        <v>4668</v>
      </c>
      <c r="O2949" t="s">
        <v>98</v>
      </c>
      <c r="P2949" t="s">
        <v>4804</v>
      </c>
      <c r="Q2949">
        <v>28</v>
      </c>
      <c r="S2949" s="3">
        <v>111666.66666666667</v>
      </c>
      <c r="W2949" s="3">
        <v>2684.2948717948721</v>
      </c>
      <c r="X2949" s="3">
        <v>1550.9259259259261</v>
      </c>
      <c r="Y2949" s="22">
        <v>279.16666666666669</v>
      </c>
      <c r="Z2949" s="32">
        <v>75</v>
      </c>
      <c r="AB2949" s="3">
        <v>0</v>
      </c>
      <c r="AC2949" s="3">
        <v>4460.3751415326506</v>
      </c>
      <c r="AD2949" s="3">
        <f t="shared" si="514"/>
        <v>120716.4292725868</v>
      </c>
      <c r="AE2949" s="3">
        <v>13617.5</v>
      </c>
      <c r="AG2949" s="3">
        <f t="shared" si="515"/>
        <v>134333.9292725868</v>
      </c>
      <c r="AM2949">
        <v>8.5000000000000006E-2</v>
      </c>
      <c r="AN2949" s="3">
        <f t="shared" si="516"/>
        <v>134333.9292725868</v>
      </c>
      <c r="AO2949" s="3">
        <v>11418.383988169879</v>
      </c>
      <c r="AP2949" s="3">
        <v>29700</v>
      </c>
      <c r="AQ2949" s="3">
        <v>2524.5</v>
      </c>
      <c r="AR2949" s="3">
        <f t="shared" si="517"/>
        <v>177976.81326075667</v>
      </c>
      <c r="AS2949" s="24">
        <f t="shared" si="513"/>
        <v>164033.9292725868</v>
      </c>
      <c r="AT2949" t="s">
        <v>4805</v>
      </c>
      <c r="AU2949" t="s">
        <v>101</v>
      </c>
      <c r="AV2949" t="s">
        <v>101</v>
      </c>
      <c r="AW2949">
        <v>2047500</v>
      </c>
      <c r="BE2949">
        <v>1</v>
      </c>
    </row>
    <row r="2950" spans="3:57" x14ac:dyDescent="0.2">
      <c r="C2950" t="s">
        <v>4803</v>
      </c>
      <c r="E2950" t="s">
        <v>4096</v>
      </c>
      <c r="F2950" t="s">
        <v>4097</v>
      </c>
      <c r="G2950" t="s">
        <v>4098</v>
      </c>
      <c r="J2950" t="s">
        <v>4702</v>
      </c>
      <c r="L2950" t="s">
        <v>4683</v>
      </c>
      <c r="M2950" t="s">
        <v>295</v>
      </c>
      <c r="N2950" t="s">
        <v>4668</v>
      </c>
      <c r="O2950" t="s">
        <v>98</v>
      </c>
      <c r="P2950" t="s">
        <v>4804</v>
      </c>
      <c r="Q2950">
        <v>28</v>
      </c>
      <c r="S2950" s="3">
        <v>83333.333333333328</v>
      </c>
      <c r="W2950" s="3">
        <v>2003.2051282051279</v>
      </c>
      <c r="X2950" s="3">
        <v>1157.4074074074074</v>
      </c>
      <c r="Y2950" s="22">
        <v>208.33333333333331</v>
      </c>
      <c r="Z2950" s="32">
        <v>75</v>
      </c>
      <c r="AB2950" s="3">
        <v>0</v>
      </c>
      <c r="AC2950" s="3">
        <v>4460.3751415326506</v>
      </c>
      <c r="AD2950" s="3">
        <f t="shared" si="514"/>
        <v>91237.654343811839</v>
      </c>
      <c r="AE2950" s="3">
        <v>0</v>
      </c>
      <c r="AG2950" s="3">
        <f t="shared" si="515"/>
        <v>91237.654343811839</v>
      </c>
      <c r="AM2950">
        <v>0</v>
      </c>
      <c r="AN2950" s="3">
        <f t="shared" si="516"/>
        <v>91237.654343811839</v>
      </c>
      <c r="AO2950" s="3">
        <v>0</v>
      </c>
      <c r="AP2950" s="3">
        <v>29700</v>
      </c>
      <c r="AQ2950" s="3">
        <v>0</v>
      </c>
      <c r="AR2950" s="3">
        <f t="shared" si="517"/>
        <v>120937.65434381184</v>
      </c>
      <c r="AS2950" s="24">
        <f t="shared" si="513"/>
        <v>120937.65434381184</v>
      </c>
      <c r="AT2950" t="s">
        <v>4725</v>
      </c>
      <c r="AU2950" t="s">
        <v>174</v>
      </c>
      <c r="AV2950" t="s">
        <v>174</v>
      </c>
      <c r="AW2950" t="s">
        <v>4725</v>
      </c>
      <c r="BE2950">
        <v>1</v>
      </c>
    </row>
    <row r="2951" spans="3:57" x14ac:dyDescent="0.2">
      <c r="C2951" t="s">
        <v>4803</v>
      </c>
      <c r="E2951" t="s">
        <v>4099</v>
      </c>
      <c r="F2951" t="s">
        <v>4100</v>
      </c>
      <c r="G2951" t="s">
        <v>4101</v>
      </c>
      <c r="J2951" t="s">
        <v>4778</v>
      </c>
      <c r="L2951" t="s">
        <v>4667</v>
      </c>
      <c r="M2951" t="s">
        <v>3984</v>
      </c>
      <c r="N2951" t="s">
        <v>4668</v>
      </c>
      <c r="O2951" t="s">
        <v>98</v>
      </c>
      <c r="P2951" t="s">
        <v>4804</v>
      </c>
      <c r="Q2951">
        <v>28</v>
      </c>
      <c r="S2951" s="3">
        <v>45833.333333333336</v>
      </c>
      <c r="W2951" s="3">
        <v>1101.7628205128206</v>
      </c>
      <c r="X2951" s="3">
        <v>636.57407407407413</v>
      </c>
      <c r="Y2951" s="22">
        <v>114.58333333333334</v>
      </c>
      <c r="Z2951" s="32">
        <v>75</v>
      </c>
      <c r="AB2951" s="3">
        <v>0</v>
      </c>
      <c r="AC2951" s="3">
        <v>4460.3751415326506</v>
      </c>
      <c r="AD2951" s="3">
        <f t="shared" si="514"/>
        <v>52221.628702786213</v>
      </c>
      <c r="AE2951" s="3">
        <v>4154.166666666667</v>
      </c>
      <c r="AG2951" s="3">
        <f t="shared" si="515"/>
        <v>56375.795369452877</v>
      </c>
      <c r="AM2951">
        <v>0.05</v>
      </c>
      <c r="AN2951" s="3">
        <f t="shared" si="516"/>
        <v>56375.795369452877</v>
      </c>
      <c r="AO2951" s="3">
        <v>2818.789768472644</v>
      </c>
      <c r="AP2951" s="3">
        <v>29700</v>
      </c>
      <c r="AQ2951" s="3">
        <v>1485</v>
      </c>
      <c r="AR2951" s="3">
        <f t="shared" si="517"/>
        <v>90379.585137925518</v>
      </c>
      <c r="AS2951" s="24">
        <f t="shared" ref="AS2951:AS3014" si="518">+AN2951+AP2951</f>
        <v>86075.795369452884</v>
      </c>
      <c r="AT2951" t="s">
        <v>4779</v>
      </c>
      <c r="AU2951" t="s">
        <v>188</v>
      </c>
      <c r="AV2951" t="s">
        <v>189</v>
      </c>
      <c r="AW2951">
        <v>5520</v>
      </c>
      <c r="BE2951">
        <v>1</v>
      </c>
    </row>
    <row r="2952" spans="3:57" x14ac:dyDescent="0.2">
      <c r="C2952" t="s">
        <v>4803</v>
      </c>
      <c r="E2952" t="s">
        <v>4102</v>
      </c>
      <c r="F2952" t="s">
        <v>4103</v>
      </c>
      <c r="G2952" t="s">
        <v>4104</v>
      </c>
      <c r="J2952" t="s">
        <v>4778</v>
      </c>
      <c r="L2952" t="s">
        <v>4667</v>
      </c>
      <c r="M2952" t="s">
        <v>3984</v>
      </c>
      <c r="N2952" t="s">
        <v>4668</v>
      </c>
      <c r="O2952" t="s">
        <v>98</v>
      </c>
      <c r="P2952" t="s">
        <v>4804</v>
      </c>
      <c r="Q2952">
        <v>28</v>
      </c>
      <c r="S2952" s="3">
        <v>38820</v>
      </c>
      <c r="W2952" s="3">
        <v>1010.0961538461538</v>
      </c>
      <c r="X2952" s="3">
        <v>583.6111111111112</v>
      </c>
      <c r="Y2952" s="22">
        <v>105.05</v>
      </c>
      <c r="Z2952" s="32">
        <v>75</v>
      </c>
      <c r="AB2952" s="3">
        <v>0</v>
      </c>
      <c r="AC2952" s="3">
        <v>4460.3751415326506</v>
      </c>
      <c r="AD2952" s="3">
        <f t="shared" si="514"/>
        <v>45054.132406489916</v>
      </c>
      <c r="AE2952" s="3">
        <v>4154.166666666667</v>
      </c>
      <c r="AG2952" s="3">
        <f t="shared" si="515"/>
        <v>49208.299073156581</v>
      </c>
      <c r="AM2952">
        <v>0.05</v>
      </c>
      <c r="AN2952" s="3">
        <f t="shared" si="516"/>
        <v>49208.299073156581</v>
      </c>
      <c r="AO2952" s="3">
        <v>2460.4149536578293</v>
      </c>
      <c r="AP2952" s="3">
        <v>29700</v>
      </c>
      <c r="AQ2952" s="3">
        <v>1485</v>
      </c>
      <c r="AR2952" s="3">
        <f t="shared" si="517"/>
        <v>82853.714026814414</v>
      </c>
      <c r="AS2952" s="24">
        <f t="shared" si="518"/>
        <v>78908.299073156581</v>
      </c>
      <c r="AT2952" t="s">
        <v>4779</v>
      </c>
      <c r="AU2952" t="s">
        <v>188</v>
      </c>
      <c r="AV2952" t="s">
        <v>189</v>
      </c>
      <c r="AW2952">
        <v>7071</v>
      </c>
      <c r="BE2952">
        <v>1</v>
      </c>
    </row>
    <row r="2953" spans="3:57" x14ac:dyDescent="0.2">
      <c r="C2953" t="s">
        <v>4803</v>
      </c>
      <c r="E2953" t="s">
        <v>4105</v>
      </c>
      <c r="F2953" t="s">
        <v>4106</v>
      </c>
      <c r="G2953" t="s">
        <v>4107</v>
      </c>
      <c r="J2953" t="s">
        <v>4678</v>
      </c>
      <c r="L2953" t="s">
        <v>4691</v>
      </c>
      <c r="M2953" t="s">
        <v>4444</v>
      </c>
      <c r="N2953" t="s">
        <v>4668</v>
      </c>
      <c r="O2953" t="s">
        <v>98</v>
      </c>
      <c r="P2953" t="s">
        <v>4804</v>
      </c>
      <c r="Q2953">
        <v>28</v>
      </c>
      <c r="S2953" s="3">
        <v>154166.66666666666</v>
      </c>
      <c r="W2953" s="3">
        <v>3705.9294871794868</v>
      </c>
      <c r="X2953" s="3">
        <v>2141.2037037037035</v>
      </c>
      <c r="Y2953" s="22">
        <v>385.41666666666663</v>
      </c>
      <c r="Z2953" s="32">
        <v>75</v>
      </c>
      <c r="AB2953" s="3">
        <v>0</v>
      </c>
      <c r="AC2953" s="3">
        <v>4460.3751415326506</v>
      </c>
      <c r="AD2953" s="3">
        <f t="shared" si="514"/>
        <v>164934.59166574918</v>
      </c>
      <c r="AE2953" s="3">
        <v>7046.666666666667</v>
      </c>
      <c r="AG2953" s="3">
        <f t="shared" si="515"/>
        <v>171981.25833241583</v>
      </c>
      <c r="AM2953">
        <v>0.1</v>
      </c>
      <c r="AN2953" s="3">
        <f t="shared" si="516"/>
        <v>171981.25833241583</v>
      </c>
      <c r="AO2953" s="3">
        <v>17198.125833241585</v>
      </c>
      <c r="AP2953" s="3">
        <v>29700</v>
      </c>
      <c r="AQ2953" s="3">
        <v>2970</v>
      </c>
      <c r="AR2953" s="3">
        <f t="shared" si="517"/>
        <v>221849.38416565742</v>
      </c>
      <c r="AS2953" s="24">
        <f t="shared" si="518"/>
        <v>201681.25833241583</v>
      </c>
      <c r="AT2953" t="s">
        <v>134</v>
      </c>
      <c r="AU2953" t="s">
        <v>134</v>
      </c>
      <c r="AV2953" t="s">
        <v>135</v>
      </c>
      <c r="AW2953">
        <v>37208</v>
      </c>
      <c r="BE2953">
        <v>1</v>
      </c>
    </row>
    <row r="2954" spans="3:57" x14ac:dyDescent="0.2">
      <c r="C2954" t="s">
        <v>4803</v>
      </c>
      <c r="E2954" t="s">
        <v>4108</v>
      </c>
      <c r="F2954" t="s">
        <v>4109</v>
      </c>
      <c r="G2954" t="s">
        <v>4110</v>
      </c>
      <c r="J2954" t="s">
        <v>4697</v>
      </c>
      <c r="L2954" t="s">
        <v>4691</v>
      </c>
      <c r="M2954" t="s">
        <v>4444</v>
      </c>
      <c r="N2954" t="s">
        <v>4668</v>
      </c>
      <c r="O2954" t="s">
        <v>98</v>
      </c>
      <c r="P2954" t="s">
        <v>4804</v>
      </c>
      <c r="Q2954">
        <v>28</v>
      </c>
      <c r="S2954" s="3">
        <v>120833.33333333331</v>
      </c>
      <c r="W2954" s="3">
        <v>2904.6474358974356</v>
      </c>
      <c r="X2954" s="3">
        <v>1678.2407407407406</v>
      </c>
      <c r="Y2954" s="22">
        <v>302.08333333333331</v>
      </c>
      <c r="Z2954" s="32">
        <v>75</v>
      </c>
      <c r="AB2954" s="3">
        <v>0</v>
      </c>
      <c r="AC2954" s="3">
        <v>4460.3751415326506</v>
      </c>
      <c r="AD2954" s="3">
        <f t="shared" si="514"/>
        <v>130253.67998483748</v>
      </c>
      <c r="AE2954" s="3">
        <v>7046.666666666667</v>
      </c>
      <c r="AG2954" s="3">
        <f t="shared" si="515"/>
        <v>137300.34665150414</v>
      </c>
      <c r="AM2954">
        <v>0.1</v>
      </c>
      <c r="AN2954" s="3">
        <f t="shared" si="516"/>
        <v>137300.34665150414</v>
      </c>
      <c r="AO2954" s="3">
        <v>13730.034665150415</v>
      </c>
      <c r="AP2954" s="3">
        <v>29700</v>
      </c>
      <c r="AQ2954" s="3">
        <v>2970</v>
      </c>
      <c r="AR2954" s="3">
        <f t="shared" si="517"/>
        <v>183700.38131665456</v>
      </c>
      <c r="AS2954" s="24">
        <f t="shared" si="518"/>
        <v>167000.34665150414</v>
      </c>
      <c r="AT2954" t="s">
        <v>4805</v>
      </c>
      <c r="AU2954" t="s">
        <v>1620</v>
      </c>
      <c r="AV2954" t="s">
        <v>1620</v>
      </c>
      <c r="AW2954">
        <v>2061149</v>
      </c>
      <c r="BE2954">
        <v>1</v>
      </c>
    </row>
    <row r="2955" spans="3:57" x14ac:dyDescent="0.2">
      <c r="C2955" t="s">
        <v>4803</v>
      </c>
      <c r="E2955" t="s">
        <v>4111</v>
      </c>
      <c r="F2955" t="s">
        <v>4112</v>
      </c>
      <c r="G2955" t="s">
        <v>4113</v>
      </c>
      <c r="J2955" t="s">
        <v>4778</v>
      </c>
      <c r="L2955" t="s">
        <v>4667</v>
      </c>
      <c r="M2955" t="s">
        <v>3984</v>
      </c>
      <c r="N2955" t="s">
        <v>4668</v>
      </c>
      <c r="O2955" t="s">
        <v>98</v>
      </c>
      <c r="P2955" t="s">
        <v>4804</v>
      </c>
      <c r="Q2955">
        <v>28</v>
      </c>
      <c r="S2955" s="3">
        <v>41666.666666666664</v>
      </c>
      <c r="W2955" s="3">
        <v>1010.0961538461538</v>
      </c>
      <c r="X2955" s="3">
        <v>583.6111111111112</v>
      </c>
      <c r="Y2955" s="22">
        <v>105.05</v>
      </c>
      <c r="Z2955" s="32">
        <v>75</v>
      </c>
      <c r="AB2955" s="3">
        <v>0</v>
      </c>
      <c r="AC2955" s="3">
        <v>4460.3751415326506</v>
      </c>
      <c r="AD2955" s="3">
        <f t="shared" si="514"/>
        <v>47900.799073156581</v>
      </c>
      <c r="AE2955" s="3">
        <v>4154.166666666667</v>
      </c>
      <c r="AG2955" s="3">
        <f t="shared" si="515"/>
        <v>52054.965739823245</v>
      </c>
      <c r="AM2955">
        <v>0.05</v>
      </c>
      <c r="AN2955" s="3">
        <f t="shared" si="516"/>
        <v>52054.965739823245</v>
      </c>
      <c r="AO2955" s="3">
        <v>2602.7482869911623</v>
      </c>
      <c r="AP2955" s="3">
        <v>29700</v>
      </c>
      <c r="AQ2955" s="3">
        <v>1485</v>
      </c>
      <c r="AR2955" s="3">
        <f t="shared" si="517"/>
        <v>85842.714026814414</v>
      </c>
      <c r="AS2955" s="24">
        <f t="shared" si="518"/>
        <v>81754.965739823238</v>
      </c>
      <c r="AT2955" t="s">
        <v>4779</v>
      </c>
      <c r="AU2955" t="s">
        <v>188</v>
      </c>
      <c r="AV2955" t="s">
        <v>189</v>
      </c>
      <c r="AW2955" t="s">
        <v>4989</v>
      </c>
      <c r="BE2955">
        <v>1</v>
      </c>
    </row>
    <row r="2956" spans="3:57" x14ac:dyDescent="0.2">
      <c r="C2956" t="s">
        <v>4803</v>
      </c>
      <c r="E2956" t="s">
        <v>4114</v>
      </c>
      <c r="F2956" t="s">
        <v>4115</v>
      </c>
      <c r="G2956" t="s">
        <v>4116</v>
      </c>
      <c r="J2956" t="s">
        <v>4678</v>
      </c>
      <c r="L2956" t="s">
        <v>4703</v>
      </c>
      <c r="M2956" t="s">
        <v>293</v>
      </c>
      <c r="N2956" t="s">
        <v>4668</v>
      </c>
      <c r="O2956" t="s">
        <v>98</v>
      </c>
      <c r="P2956" t="s">
        <v>4804</v>
      </c>
      <c r="Q2956">
        <v>28</v>
      </c>
      <c r="S2956" s="3">
        <v>141666.66666666666</v>
      </c>
      <c r="W2956" s="3">
        <v>3405.4487179487182</v>
      </c>
      <c r="X2956" s="3">
        <v>1967.5925925925924</v>
      </c>
      <c r="Y2956" s="22">
        <v>354.16666666666663</v>
      </c>
      <c r="Z2956" s="32">
        <v>75</v>
      </c>
      <c r="AB2956" s="3">
        <v>0</v>
      </c>
      <c r="AC2956" s="3">
        <v>4460.3751415326506</v>
      </c>
      <c r="AD2956" s="3">
        <f t="shared" si="514"/>
        <v>151929.24978540727</v>
      </c>
      <c r="AE2956" s="3">
        <v>5687.5</v>
      </c>
      <c r="AG2956" s="3">
        <f t="shared" si="515"/>
        <v>157616.74978540727</v>
      </c>
      <c r="AM2956">
        <v>8.5000000000000006E-2</v>
      </c>
      <c r="AN2956" s="3">
        <f t="shared" si="516"/>
        <v>157616.74978540727</v>
      </c>
      <c r="AO2956" s="3">
        <v>13397.42373175962</v>
      </c>
      <c r="AP2956" s="3">
        <v>29700</v>
      </c>
      <c r="AQ2956" s="3">
        <v>2524.5</v>
      </c>
      <c r="AR2956" s="3">
        <f t="shared" si="517"/>
        <v>203238.6735171669</v>
      </c>
      <c r="AS2956" s="24">
        <f t="shared" si="518"/>
        <v>187316.74978540727</v>
      </c>
      <c r="AT2956" t="s">
        <v>4779</v>
      </c>
      <c r="AU2956" t="s">
        <v>188</v>
      </c>
      <c r="AV2956" t="s">
        <v>189</v>
      </c>
      <c r="AW2956">
        <v>6390</v>
      </c>
      <c r="BE2956">
        <v>1</v>
      </c>
    </row>
    <row r="2957" spans="3:57" x14ac:dyDescent="0.2">
      <c r="C2957" t="s">
        <v>4803</v>
      </c>
      <c r="E2957" t="s">
        <v>4117</v>
      </c>
      <c r="F2957" t="s">
        <v>4118</v>
      </c>
      <c r="G2957" t="s">
        <v>4119</v>
      </c>
      <c r="J2957" t="s">
        <v>4708</v>
      </c>
      <c r="L2957" t="s">
        <v>4703</v>
      </c>
      <c r="M2957" t="s">
        <v>293</v>
      </c>
      <c r="N2957" t="s">
        <v>4668</v>
      </c>
      <c r="O2957" t="s">
        <v>98</v>
      </c>
      <c r="P2957" t="s">
        <v>4804</v>
      </c>
      <c r="Q2957">
        <v>28</v>
      </c>
      <c r="S2957" s="3">
        <v>65000</v>
      </c>
      <c r="W2957" s="3">
        <v>1442.3076923076924</v>
      </c>
      <c r="X2957" s="3">
        <v>833.33333333333337</v>
      </c>
      <c r="Y2957" s="22">
        <v>150</v>
      </c>
      <c r="Z2957" s="32">
        <v>75</v>
      </c>
      <c r="AB2957" s="3">
        <v>0</v>
      </c>
      <c r="AC2957" s="3">
        <v>4460.3751415326506</v>
      </c>
      <c r="AD2957" s="3">
        <f t="shared" si="514"/>
        <v>71961.016167173671</v>
      </c>
      <c r="AE2957" s="3">
        <v>5687.5</v>
      </c>
      <c r="AG2957" s="3">
        <f t="shared" si="515"/>
        <v>77648.516167173671</v>
      </c>
      <c r="AM2957">
        <v>8.5000000000000006E-2</v>
      </c>
      <c r="AN2957" s="3">
        <f t="shared" si="516"/>
        <v>77648.516167173671</v>
      </c>
      <c r="AO2957" s="3">
        <v>6600.1238742097621</v>
      </c>
      <c r="AP2957" s="3">
        <v>29700</v>
      </c>
      <c r="AQ2957" s="3">
        <v>2524.5</v>
      </c>
      <c r="AR2957" s="3">
        <f t="shared" si="517"/>
        <v>116473.14004138343</v>
      </c>
      <c r="AS2957" s="24">
        <f t="shared" si="518"/>
        <v>107348.51616717367</v>
      </c>
      <c r="AT2957" t="s">
        <v>134</v>
      </c>
      <c r="AU2957" t="s">
        <v>134</v>
      </c>
      <c r="AV2957" t="s">
        <v>135</v>
      </c>
      <c r="AW2957">
        <v>35802</v>
      </c>
      <c r="BE2957">
        <v>1</v>
      </c>
    </row>
    <row r="2958" spans="3:57" x14ac:dyDescent="0.2">
      <c r="C2958" t="s">
        <v>4803</v>
      </c>
      <c r="E2958" t="s">
        <v>4120</v>
      </c>
      <c r="F2958" t="s">
        <v>4121</v>
      </c>
      <c r="G2958" t="s">
        <v>4122</v>
      </c>
      <c r="J2958" t="s">
        <v>4778</v>
      </c>
      <c r="L2958" t="s">
        <v>4667</v>
      </c>
      <c r="M2958" t="s">
        <v>3984</v>
      </c>
      <c r="N2958" t="s">
        <v>4668</v>
      </c>
      <c r="O2958" t="s">
        <v>98</v>
      </c>
      <c r="P2958" t="s">
        <v>4804</v>
      </c>
      <c r="Q2958">
        <v>28</v>
      </c>
      <c r="S2958" s="3">
        <v>38820</v>
      </c>
      <c r="W2958" s="3">
        <v>1010.0961538461538</v>
      </c>
      <c r="X2958" s="3">
        <v>583.6111111111112</v>
      </c>
      <c r="Y2958" s="22">
        <v>105.05</v>
      </c>
      <c r="Z2958" s="32">
        <v>75</v>
      </c>
      <c r="AB2958" s="3">
        <v>0</v>
      </c>
      <c r="AC2958" s="3">
        <v>4460.3751415326506</v>
      </c>
      <c r="AD2958" s="3">
        <f t="shared" si="514"/>
        <v>45054.132406489916</v>
      </c>
      <c r="AE2958" s="3">
        <v>4154.166666666667</v>
      </c>
      <c r="AG2958" s="3">
        <f t="shared" si="515"/>
        <v>49208.299073156581</v>
      </c>
      <c r="AM2958">
        <v>0.05</v>
      </c>
      <c r="AN2958" s="3">
        <f t="shared" si="516"/>
        <v>49208.299073156581</v>
      </c>
      <c r="AO2958" s="3">
        <v>2460.4149536578293</v>
      </c>
      <c r="AP2958" s="3">
        <v>29700</v>
      </c>
      <c r="AQ2958" s="3">
        <v>1485</v>
      </c>
      <c r="AR2958" s="3">
        <f t="shared" si="517"/>
        <v>82853.714026814414</v>
      </c>
      <c r="AS2958" s="24">
        <f t="shared" si="518"/>
        <v>78908.299073156581</v>
      </c>
      <c r="AT2958" t="s">
        <v>4779</v>
      </c>
      <c r="AU2958" t="s">
        <v>188</v>
      </c>
      <c r="AV2958" t="s">
        <v>189</v>
      </c>
      <c r="AW2958">
        <v>7071</v>
      </c>
      <c r="BE2958">
        <v>1</v>
      </c>
    </row>
    <row r="2959" spans="3:57" x14ac:dyDescent="0.2">
      <c r="C2959" t="s">
        <v>4803</v>
      </c>
      <c r="E2959" t="s">
        <v>4123</v>
      </c>
      <c r="F2959" t="s">
        <v>4124</v>
      </c>
      <c r="G2959" t="s">
        <v>4990</v>
      </c>
      <c r="J2959" t="s">
        <v>4708</v>
      </c>
      <c r="L2959" t="s">
        <v>4703</v>
      </c>
      <c r="M2959" t="s">
        <v>293</v>
      </c>
      <c r="N2959" t="s">
        <v>4668</v>
      </c>
      <c r="O2959" t="s">
        <v>98</v>
      </c>
      <c r="P2959" t="s">
        <v>4804</v>
      </c>
      <c r="Q2959">
        <v>28</v>
      </c>
      <c r="S2959" s="3">
        <v>66666.666666666672</v>
      </c>
      <c r="W2959" s="3">
        <v>1482.3717948717949</v>
      </c>
      <c r="X2959" s="3">
        <v>856.48148148148152</v>
      </c>
      <c r="Y2959" s="22">
        <v>154.16666666666666</v>
      </c>
      <c r="Z2959" s="32">
        <v>75</v>
      </c>
      <c r="AB2959" s="3">
        <v>0</v>
      </c>
      <c r="AC2959" s="3">
        <v>4460.3751415326506</v>
      </c>
      <c r="AD2959" s="3">
        <f t="shared" si="514"/>
        <v>73695.061751219269</v>
      </c>
      <c r="AE2959" s="3">
        <v>5687.5</v>
      </c>
      <c r="AG2959" s="3">
        <f t="shared" si="515"/>
        <v>79382.561751219269</v>
      </c>
      <c r="AM2959">
        <v>8.5000000000000006E-2</v>
      </c>
      <c r="AN2959" s="3">
        <f t="shared" si="516"/>
        <v>79382.561751219269</v>
      </c>
      <c r="AO2959" s="3">
        <v>6747.5177488536383</v>
      </c>
      <c r="AP2959" s="3">
        <v>29700</v>
      </c>
      <c r="AQ2959" s="3">
        <v>2524.5</v>
      </c>
      <c r="AR2959" s="3">
        <f t="shared" si="517"/>
        <v>118354.57950007291</v>
      </c>
      <c r="AS2959" s="24">
        <f t="shared" si="518"/>
        <v>109082.56175121927</v>
      </c>
      <c r="AT2959" t="s">
        <v>134</v>
      </c>
      <c r="AU2959" t="s">
        <v>134</v>
      </c>
      <c r="AV2959" t="s">
        <v>135</v>
      </c>
      <c r="AW2959" t="s">
        <v>4900</v>
      </c>
      <c r="BE2959">
        <v>1</v>
      </c>
    </row>
    <row r="2960" spans="3:57" x14ac:dyDescent="0.2">
      <c r="C2960" t="s">
        <v>4803</v>
      </c>
      <c r="E2960" t="s">
        <v>4126</v>
      </c>
      <c r="F2960" t="s">
        <v>4127</v>
      </c>
      <c r="G2960" t="s">
        <v>4128</v>
      </c>
      <c r="J2960" t="s">
        <v>4678</v>
      </c>
      <c r="L2960" t="s">
        <v>4703</v>
      </c>
      <c r="M2960" t="s">
        <v>293</v>
      </c>
      <c r="N2960" t="s">
        <v>4668</v>
      </c>
      <c r="O2960" t="s">
        <v>98</v>
      </c>
      <c r="P2960" t="s">
        <v>4804</v>
      </c>
      <c r="Q2960">
        <v>28</v>
      </c>
      <c r="S2960" s="3">
        <v>121666.66666666667</v>
      </c>
      <c r="W2960" s="3">
        <v>2804.4871794871797</v>
      </c>
      <c r="X2960" s="3">
        <v>1620.3703703703707</v>
      </c>
      <c r="Y2960" s="22">
        <v>291.66666666666669</v>
      </c>
      <c r="Z2960" s="32">
        <v>75</v>
      </c>
      <c r="AB2960" s="3">
        <v>0</v>
      </c>
      <c r="AC2960" s="3">
        <v>4460.3751415326506</v>
      </c>
      <c r="AD2960" s="3">
        <f t="shared" si="514"/>
        <v>130918.56602472354</v>
      </c>
      <c r="AE2960" s="3">
        <v>5687.5</v>
      </c>
      <c r="AG2960" s="3">
        <f t="shared" si="515"/>
        <v>136606.06602472352</v>
      </c>
      <c r="AM2960">
        <v>8.5000000000000006E-2</v>
      </c>
      <c r="AN2960" s="3">
        <f t="shared" si="516"/>
        <v>136606.06602472352</v>
      </c>
      <c r="AO2960" s="3">
        <v>11611.515612101501</v>
      </c>
      <c r="AP2960" s="3">
        <v>29700</v>
      </c>
      <c r="AQ2960" s="3">
        <v>2524.5</v>
      </c>
      <c r="AR2960" s="3">
        <f t="shared" si="517"/>
        <v>180442.08163682502</v>
      </c>
      <c r="AS2960" s="24">
        <f t="shared" si="518"/>
        <v>166306.06602472352</v>
      </c>
      <c r="AT2960" t="s">
        <v>134</v>
      </c>
      <c r="AU2960" t="s">
        <v>134</v>
      </c>
      <c r="AV2960" t="s">
        <v>135</v>
      </c>
      <c r="AW2960">
        <v>35803</v>
      </c>
      <c r="BE2960">
        <v>1</v>
      </c>
    </row>
    <row r="2961" spans="3:66" x14ac:dyDescent="0.2">
      <c r="C2961" t="s">
        <v>4803</v>
      </c>
      <c r="E2961" t="s">
        <v>4129</v>
      </c>
      <c r="F2961" t="s">
        <v>4130</v>
      </c>
      <c r="G2961" t="s">
        <v>4131</v>
      </c>
      <c r="J2961" t="s">
        <v>4708</v>
      </c>
      <c r="L2961" t="s">
        <v>4703</v>
      </c>
      <c r="M2961" t="s">
        <v>4991</v>
      </c>
      <c r="N2961" t="s">
        <v>4911</v>
      </c>
      <c r="O2961" t="s">
        <v>98</v>
      </c>
      <c r="P2961" t="s">
        <v>4804</v>
      </c>
      <c r="Q2961">
        <v>28</v>
      </c>
      <c r="S2961" s="3">
        <v>54166.666666666664</v>
      </c>
      <c r="W2961" s="3">
        <v>1302.0833333333333</v>
      </c>
      <c r="X2961" s="3">
        <v>752.31481481481489</v>
      </c>
      <c r="Y2961" s="22">
        <v>135.41666666666666</v>
      </c>
      <c r="Z2961" s="32">
        <v>75</v>
      </c>
      <c r="AB2961" s="3">
        <v>0</v>
      </c>
      <c r="AC2961" s="3">
        <v>4460.3751415326506</v>
      </c>
      <c r="AD2961" s="3">
        <f t="shared" si="514"/>
        <v>60891.85662301413</v>
      </c>
      <c r="AE2961" s="3">
        <v>5687.5</v>
      </c>
      <c r="AG2961" s="3">
        <f t="shared" si="515"/>
        <v>66579.35662301413</v>
      </c>
      <c r="AH2961" s="3">
        <v>19852</v>
      </c>
      <c r="AM2961">
        <v>8.5000000000000006E-2</v>
      </c>
      <c r="AN2961" s="3">
        <f t="shared" si="516"/>
        <v>86431.35662301413</v>
      </c>
      <c r="AO2961" s="3">
        <v>7346.6653129562019</v>
      </c>
      <c r="AP2961" s="3">
        <v>0</v>
      </c>
      <c r="AQ2961" s="3">
        <v>0</v>
      </c>
      <c r="AR2961" s="3">
        <f t="shared" si="517"/>
        <v>93778.021935970333</v>
      </c>
      <c r="AS2961" s="24">
        <f t="shared" si="518"/>
        <v>86431.35662301413</v>
      </c>
      <c r="AT2961" t="s">
        <v>1837</v>
      </c>
      <c r="AU2961" t="s">
        <v>1837</v>
      </c>
      <c r="AV2961" t="s">
        <v>1838</v>
      </c>
      <c r="AW2961" t="s">
        <v>4988</v>
      </c>
      <c r="BE2961">
        <v>1</v>
      </c>
      <c r="BN2961">
        <v>0</v>
      </c>
    </row>
    <row r="2962" spans="3:66" x14ac:dyDescent="0.2">
      <c r="C2962" t="s">
        <v>4803</v>
      </c>
      <c r="E2962" t="s">
        <v>4132</v>
      </c>
      <c r="F2962" t="s">
        <v>4133</v>
      </c>
      <c r="G2962" t="s">
        <v>4134</v>
      </c>
      <c r="J2962" t="s">
        <v>4778</v>
      </c>
      <c r="L2962" t="s">
        <v>4667</v>
      </c>
      <c r="M2962" t="s">
        <v>3984</v>
      </c>
      <c r="N2962" t="s">
        <v>4668</v>
      </c>
      <c r="O2962" t="s">
        <v>98</v>
      </c>
      <c r="P2962" t="s">
        <v>4804</v>
      </c>
      <c r="Q2962">
        <v>28</v>
      </c>
      <c r="S2962" s="3">
        <v>45000</v>
      </c>
      <c r="W2962" s="3">
        <v>1081.7307692307693</v>
      </c>
      <c r="X2962" s="3">
        <v>625</v>
      </c>
      <c r="Y2962" s="22">
        <v>112.5</v>
      </c>
      <c r="Z2962" s="32">
        <v>75</v>
      </c>
      <c r="AB2962" s="3">
        <v>0</v>
      </c>
      <c r="AC2962" s="3">
        <v>4460.3751415326506</v>
      </c>
      <c r="AD2962" s="3">
        <f t="shared" si="514"/>
        <v>51354.605910763414</v>
      </c>
      <c r="AE2962" s="3">
        <v>4154.166666666667</v>
      </c>
      <c r="AG2962" s="3">
        <f t="shared" si="515"/>
        <v>55508.772577430078</v>
      </c>
      <c r="AM2962">
        <v>0.05</v>
      </c>
      <c r="AN2962" s="3">
        <f t="shared" si="516"/>
        <v>55508.772577430078</v>
      </c>
      <c r="AO2962" s="3">
        <v>2775.4386288715041</v>
      </c>
      <c r="AP2962" s="3">
        <v>29700</v>
      </c>
      <c r="AQ2962" s="3">
        <v>1485</v>
      </c>
      <c r="AR2962" s="3">
        <f t="shared" si="517"/>
        <v>89469.211206301581</v>
      </c>
      <c r="AS2962" s="24">
        <f t="shared" si="518"/>
        <v>85208.772577430078</v>
      </c>
      <c r="AT2962" t="s">
        <v>4779</v>
      </c>
      <c r="AU2962" t="s">
        <v>188</v>
      </c>
      <c r="AV2962" t="s">
        <v>189</v>
      </c>
      <c r="AW2962">
        <v>5520</v>
      </c>
      <c r="BE2962">
        <v>1</v>
      </c>
    </row>
    <row r="2963" spans="3:66" x14ac:dyDescent="0.2">
      <c r="C2963" t="s">
        <v>4803</v>
      </c>
      <c r="E2963" t="s">
        <v>4135</v>
      </c>
      <c r="F2963" t="s">
        <v>4136</v>
      </c>
      <c r="G2963" t="s">
        <v>4137</v>
      </c>
      <c r="J2963" t="s">
        <v>4708</v>
      </c>
      <c r="L2963" t="s">
        <v>4703</v>
      </c>
      <c r="M2963" t="s">
        <v>293</v>
      </c>
      <c r="N2963" t="s">
        <v>4668</v>
      </c>
      <c r="O2963" t="s">
        <v>98</v>
      </c>
      <c r="P2963" t="s">
        <v>4804</v>
      </c>
      <c r="Q2963">
        <v>28</v>
      </c>
      <c r="S2963" s="3">
        <v>84166.666666666672</v>
      </c>
      <c r="W2963" s="3">
        <v>1903.0448717948721</v>
      </c>
      <c r="X2963" s="3">
        <v>1099.5370370370372</v>
      </c>
      <c r="Y2963" s="22">
        <v>197.91666666666669</v>
      </c>
      <c r="Z2963" s="32">
        <v>75</v>
      </c>
      <c r="AB2963" s="3">
        <v>0</v>
      </c>
      <c r="AC2963" s="3">
        <v>4460.3751415326506</v>
      </c>
      <c r="AD2963" s="3">
        <f t="shared" si="514"/>
        <v>91902.540383697909</v>
      </c>
      <c r="AE2963" s="3">
        <v>5687.5</v>
      </c>
      <c r="AG2963" s="3">
        <f t="shared" si="515"/>
        <v>97590.040383697909</v>
      </c>
      <c r="AM2963">
        <v>8.5000000000000006E-2</v>
      </c>
      <c r="AN2963" s="3">
        <f t="shared" si="516"/>
        <v>97590.040383697909</v>
      </c>
      <c r="AO2963" s="3">
        <v>8295.1534326143228</v>
      </c>
      <c r="AP2963" s="3">
        <v>29700</v>
      </c>
      <c r="AQ2963" s="3">
        <v>2524.5</v>
      </c>
      <c r="AR2963" s="3">
        <f t="shared" si="517"/>
        <v>138109.69381631224</v>
      </c>
      <c r="AS2963" s="24">
        <f t="shared" si="518"/>
        <v>127290.04038369791</v>
      </c>
      <c r="AT2963" t="s">
        <v>134</v>
      </c>
      <c r="AU2963" t="s">
        <v>134</v>
      </c>
      <c r="AV2963" t="s">
        <v>135</v>
      </c>
      <c r="AW2963">
        <v>35802</v>
      </c>
      <c r="BE2963">
        <v>1</v>
      </c>
    </row>
    <row r="2964" spans="3:66" x14ac:dyDescent="0.2">
      <c r="C2964" t="s">
        <v>4803</v>
      </c>
      <c r="E2964" t="s">
        <v>4138</v>
      </c>
      <c r="F2964" t="s">
        <v>4139</v>
      </c>
      <c r="G2964" t="s">
        <v>4140</v>
      </c>
      <c r="J2964" t="s">
        <v>4708</v>
      </c>
      <c r="L2964" t="s">
        <v>4703</v>
      </c>
      <c r="M2964" t="s">
        <v>293</v>
      </c>
      <c r="N2964" t="s">
        <v>4668</v>
      </c>
      <c r="O2964" t="s">
        <v>98</v>
      </c>
      <c r="P2964" t="s">
        <v>4804</v>
      </c>
      <c r="Q2964">
        <v>28</v>
      </c>
      <c r="S2964" s="3">
        <v>64583.333333333343</v>
      </c>
      <c r="W2964" s="3">
        <v>1432.2916666666667</v>
      </c>
      <c r="X2964" s="3">
        <v>827.5462962962963</v>
      </c>
      <c r="Y2964" s="22">
        <v>148.95833333333334</v>
      </c>
      <c r="Z2964" s="32">
        <v>75</v>
      </c>
      <c r="AB2964" s="3">
        <v>0</v>
      </c>
      <c r="AC2964" s="3">
        <v>4460.3751415326506</v>
      </c>
      <c r="AD2964" s="3">
        <f t="shared" si="514"/>
        <v>71527.50477116229</v>
      </c>
      <c r="AE2964" s="3">
        <v>5687.5</v>
      </c>
      <c r="AG2964" s="3">
        <f t="shared" si="515"/>
        <v>77215.00477116229</v>
      </c>
      <c r="AM2964">
        <v>8.5000000000000006E-2</v>
      </c>
      <c r="AN2964" s="3">
        <f t="shared" si="516"/>
        <v>77215.00477116229</v>
      </c>
      <c r="AO2964" s="3">
        <v>6563.2754055487949</v>
      </c>
      <c r="AP2964" s="3">
        <v>29700</v>
      </c>
      <c r="AQ2964" s="3">
        <v>2524.5</v>
      </c>
      <c r="AR2964" s="3">
        <f t="shared" si="517"/>
        <v>116002.78017671108</v>
      </c>
      <c r="AS2964" s="24">
        <f t="shared" si="518"/>
        <v>106915.00477116229</v>
      </c>
      <c r="AT2964" t="s">
        <v>134</v>
      </c>
      <c r="AU2964" t="s">
        <v>134</v>
      </c>
      <c r="AV2964" t="s">
        <v>135</v>
      </c>
      <c r="AW2964" t="s">
        <v>4900</v>
      </c>
      <c r="BE2964">
        <v>1</v>
      </c>
    </row>
    <row r="2965" spans="3:66" x14ac:dyDescent="0.2">
      <c r="C2965" t="s">
        <v>4803</v>
      </c>
      <c r="E2965" t="s">
        <v>4141</v>
      </c>
      <c r="F2965" t="s">
        <v>4142</v>
      </c>
      <c r="G2965" t="s">
        <v>4143</v>
      </c>
      <c r="J2965" t="s">
        <v>151</v>
      </c>
      <c r="L2965" t="s">
        <v>4703</v>
      </c>
      <c r="M2965" t="s">
        <v>293</v>
      </c>
      <c r="N2965" t="s">
        <v>4668</v>
      </c>
      <c r="O2965" t="s">
        <v>98</v>
      </c>
      <c r="P2965" t="s">
        <v>4804</v>
      </c>
      <c r="Q2965">
        <v>28</v>
      </c>
      <c r="S2965" s="3">
        <v>156000</v>
      </c>
      <c r="W2965" s="3">
        <v>3750</v>
      </c>
      <c r="X2965" s="3">
        <v>2166.6666666666665</v>
      </c>
      <c r="Y2965" s="22">
        <v>390</v>
      </c>
      <c r="Z2965" s="32">
        <v>75</v>
      </c>
      <c r="AB2965" s="3">
        <v>0</v>
      </c>
      <c r="AC2965" s="3">
        <v>4460.3751415326506</v>
      </c>
      <c r="AD2965" s="3">
        <f t="shared" si="514"/>
        <v>166842.04180819931</v>
      </c>
      <c r="AE2965" s="3">
        <v>5687.5</v>
      </c>
      <c r="AG2965" s="3">
        <f t="shared" si="515"/>
        <v>172529.54180819931</v>
      </c>
      <c r="AM2965">
        <v>8.5000000000000006E-2</v>
      </c>
      <c r="AN2965" s="3">
        <f t="shared" si="516"/>
        <v>172529.54180819931</v>
      </c>
      <c r="AO2965" s="3">
        <v>14665.011053696942</v>
      </c>
      <c r="AP2965" s="3">
        <v>29700</v>
      </c>
      <c r="AQ2965" s="3">
        <v>2524.5</v>
      </c>
      <c r="AR2965" s="3">
        <f t="shared" si="517"/>
        <v>219419.05286189626</v>
      </c>
      <c r="AS2965" s="24">
        <f t="shared" si="518"/>
        <v>202229.54180819931</v>
      </c>
      <c r="AT2965" t="s">
        <v>4805</v>
      </c>
      <c r="AU2965" t="s">
        <v>101</v>
      </c>
      <c r="AV2965" t="s">
        <v>101</v>
      </c>
      <c r="AW2965">
        <v>2045310</v>
      </c>
      <c r="BE2965">
        <v>1</v>
      </c>
    </row>
    <row r="2966" spans="3:66" x14ac:dyDescent="0.2">
      <c r="C2966" t="s">
        <v>4803</v>
      </c>
      <c r="E2966" t="s">
        <v>4144</v>
      </c>
      <c r="F2966" t="s">
        <v>4145</v>
      </c>
      <c r="G2966" t="s">
        <v>4146</v>
      </c>
      <c r="J2966" t="s">
        <v>4778</v>
      </c>
      <c r="L2966" t="s">
        <v>4667</v>
      </c>
      <c r="M2966" t="s">
        <v>3984</v>
      </c>
      <c r="N2966" t="s">
        <v>4668</v>
      </c>
      <c r="O2966" t="s">
        <v>98</v>
      </c>
      <c r="P2966" t="s">
        <v>4804</v>
      </c>
      <c r="Q2966">
        <v>28</v>
      </c>
      <c r="S2966" s="3">
        <v>45833.333333333336</v>
      </c>
      <c r="W2966" s="3">
        <v>1101.7628205128206</v>
      </c>
      <c r="X2966" s="3">
        <v>636.57407407407413</v>
      </c>
      <c r="Y2966" s="22">
        <v>114.58333333333334</v>
      </c>
      <c r="Z2966" s="32">
        <v>75</v>
      </c>
      <c r="AB2966" s="3">
        <v>0</v>
      </c>
      <c r="AC2966" s="3">
        <v>4460.3751415326506</v>
      </c>
      <c r="AD2966" s="3">
        <f t="shared" si="514"/>
        <v>52221.628702786213</v>
      </c>
      <c r="AE2966" s="3">
        <v>4154.166666666667</v>
      </c>
      <c r="AG2966" s="3">
        <f t="shared" si="515"/>
        <v>56375.795369452877</v>
      </c>
      <c r="AM2966">
        <v>0.05</v>
      </c>
      <c r="AN2966" s="3">
        <f t="shared" si="516"/>
        <v>56375.795369452877</v>
      </c>
      <c r="AO2966" s="3">
        <v>2818.789768472644</v>
      </c>
      <c r="AP2966" s="3">
        <v>29700</v>
      </c>
      <c r="AQ2966" s="3">
        <v>1485</v>
      </c>
      <c r="AR2966" s="3">
        <f t="shared" si="517"/>
        <v>90379.585137925518</v>
      </c>
      <c r="AS2966" s="24">
        <f t="shared" si="518"/>
        <v>86075.795369452884</v>
      </c>
      <c r="AT2966" t="s">
        <v>225</v>
      </c>
      <c r="AU2966" t="s">
        <v>225</v>
      </c>
      <c r="AV2966" t="s">
        <v>156</v>
      </c>
      <c r="AW2966" t="s">
        <v>4821</v>
      </c>
      <c r="BE2966">
        <v>1</v>
      </c>
    </row>
    <row r="2967" spans="3:66" x14ac:dyDescent="0.2">
      <c r="C2967" t="s">
        <v>4803</v>
      </c>
      <c r="E2967" t="s">
        <v>4147</v>
      </c>
      <c r="F2967" t="s">
        <v>4148</v>
      </c>
      <c r="G2967" t="s">
        <v>4149</v>
      </c>
      <c r="J2967" t="s">
        <v>4708</v>
      </c>
      <c r="L2967" t="s">
        <v>4703</v>
      </c>
      <c r="M2967" t="s">
        <v>293</v>
      </c>
      <c r="N2967" t="s">
        <v>4668</v>
      </c>
      <c r="O2967" t="s">
        <v>98</v>
      </c>
      <c r="P2967" t="s">
        <v>4804</v>
      </c>
      <c r="Q2967">
        <v>28</v>
      </c>
      <c r="S2967" s="3">
        <v>75833.333333333328</v>
      </c>
      <c r="W2967" s="3">
        <v>1702.7243589743591</v>
      </c>
      <c r="X2967" s="3">
        <v>983.79629629629619</v>
      </c>
      <c r="Y2967" s="22">
        <v>177.08333333333331</v>
      </c>
      <c r="Z2967" s="32">
        <v>75</v>
      </c>
      <c r="AB2967" s="3">
        <v>0</v>
      </c>
      <c r="AC2967" s="3">
        <v>4460.3751415326506</v>
      </c>
      <c r="AD2967" s="3">
        <f t="shared" si="514"/>
        <v>83232.312463469963</v>
      </c>
      <c r="AE2967" s="3">
        <v>5687.5</v>
      </c>
      <c r="AG2967" s="3">
        <f t="shared" si="515"/>
        <v>88919.812463469963</v>
      </c>
      <c r="AM2967">
        <v>8.5000000000000006E-2</v>
      </c>
      <c r="AN2967" s="3">
        <f t="shared" si="516"/>
        <v>88919.812463469963</v>
      </c>
      <c r="AO2967" s="3">
        <v>7558.1840593949473</v>
      </c>
      <c r="AP2967" s="3">
        <v>29700</v>
      </c>
      <c r="AQ2967" s="3">
        <v>2524.5</v>
      </c>
      <c r="AR2967" s="3">
        <f t="shared" si="517"/>
        <v>128702.49652286491</v>
      </c>
      <c r="AS2967" s="24">
        <f t="shared" si="518"/>
        <v>118619.81246346996</v>
      </c>
      <c r="AT2967" t="s">
        <v>134</v>
      </c>
      <c r="AU2967" t="s">
        <v>134</v>
      </c>
      <c r="AV2967" t="s">
        <v>135</v>
      </c>
      <c r="AW2967" t="s">
        <v>4900</v>
      </c>
      <c r="BE2967">
        <v>1</v>
      </c>
    </row>
    <row r="2968" spans="3:66" x14ac:dyDescent="0.2">
      <c r="C2968" t="s">
        <v>4803</v>
      </c>
      <c r="E2968" t="s">
        <v>4150</v>
      </c>
      <c r="F2968" t="s">
        <v>4151</v>
      </c>
      <c r="G2968" t="s">
        <v>4152</v>
      </c>
      <c r="J2968" t="s">
        <v>4697</v>
      </c>
      <c r="L2968" t="s">
        <v>4703</v>
      </c>
      <c r="M2968" t="s">
        <v>293</v>
      </c>
      <c r="N2968" t="s">
        <v>4668</v>
      </c>
      <c r="O2968" t="s">
        <v>98</v>
      </c>
      <c r="P2968" t="s">
        <v>4804</v>
      </c>
      <c r="Q2968">
        <v>28</v>
      </c>
      <c r="S2968" s="3">
        <v>180000</v>
      </c>
      <c r="W2968" s="3">
        <v>4206.7307692307686</v>
      </c>
      <c r="X2968" s="3">
        <v>2430.5555555555557</v>
      </c>
      <c r="Y2968" s="22">
        <v>437.5</v>
      </c>
      <c r="Z2968" s="32">
        <v>75</v>
      </c>
      <c r="AB2968" s="3">
        <v>0</v>
      </c>
      <c r="AC2968" s="3">
        <v>4460.3751415326506</v>
      </c>
      <c r="AD2968" s="3">
        <f t="shared" si="514"/>
        <v>191610.161466319</v>
      </c>
      <c r="AE2968" s="3">
        <v>5687.5</v>
      </c>
      <c r="AG2968" s="3">
        <f t="shared" si="515"/>
        <v>197297.661466319</v>
      </c>
      <c r="AM2968">
        <v>8.5000000000000006E-2</v>
      </c>
      <c r="AN2968" s="3">
        <f t="shared" si="516"/>
        <v>197297.661466319</v>
      </c>
      <c r="AO2968" s="3">
        <v>16770.301224637115</v>
      </c>
      <c r="AP2968" s="3">
        <v>29700</v>
      </c>
      <c r="AQ2968" s="3">
        <v>2524.5</v>
      </c>
      <c r="AR2968" s="3">
        <f t="shared" si="517"/>
        <v>246292.4626909561</v>
      </c>
      <c r="AS2968" s="24">
        <f t="shared" si="518"/>
        <v>226997.661466319</v>
      </c>
      <c r="AT2968" t="s">
        <v>134</v>
      </c>
      <c r="AU2968" t="s">
        <v>134</v>
      </c>
      <c r="AV2968" t="s">
        <v>135</v>
      </c>
      <c r="AW2968">
        <v>90030</v>
      </c>
      <c r="BE2968">
        <v>1</v>
      </c>
    </row>
    <row r="2969" spans="3:66" x14ac:dyDescent="0.2">
      <c r="C2969" t="s">
        <v>4803</v>
      </c>
      <c r="E2969" t="s">
        <v>4153</v>
      </c>
      <c r="F2969" t="s">
        <v>4154</v>
      </c>
      <c r="G2969" t="s">
        <v>4155</v>
      </c>
      <c r="J2969" t="s">
        <v>4702</v>
      </c>
      <c r="L2969" t="s">
        <v>4791</v>
      </c>
      <c r="M2969" t="s">
        <v>4579</v>
      </c>
      <c r="N2969" t="s">
        <v>4668</v>
      </c>
      <c r="O2969" t="s">
        <v>98</v>
      </c>
      <c r="P2969" t="s">
        <v>4804</v>
      </c>
      <c r="Q2969">
        <v>28</v>
      </c>
      <c r="S2969" s="3">
        <v>106333.33333333333</v>
      </c>
      <c r="W2969" s="3">
        <v>2435.897435897436</v>
      </c>
      <c r="X2969" s="3">
        <v>1407.4074074074074</v>
      </c>
      <c r="Y2969" s="22">
        <v>253.33333333333331</v>
      </c>
      <c r="Z2969" s="32">
        <v>75</v>
      </c>
      <c r="AB2969" s="3">
        <v>0</v>
      </c>
      <c r="AC2969" s="3">
        <v>4460.3751415326506</v>
      </c>
      <c r="AD2969" s="3">
        <f t="shared" si="514"/>
        <v>114965.34665150415</v>
      </c>
      <c r="AE2969" s="3">
        <v>23570.833333333332</v>
      </c>
      <c r="AG2969" s="3">
        <f t="shared" si="515"/>
        <v>138536.17998483748</v>
      </c>
      <c r="AM2969">
        <v>8.5000000000000006E-2</v>
      </c>
      <c r="AN2969" s="3">
        <f t="shared" si="516"/>
        <v>138536.17998483748</v>
      </c>
      <c r="AO2969" s="3">
        <v>11775.575298711186</v>
      </c>
      <c r="AP2969" s="3">
        <v>29700</v>
      </c>
      <c r="AQ2969" s="3">
        <v>2524.5</v>
      </c>
      <c r="AR2969" s="3">
        <f t="shared" si="517"/>
        <v>182536.25528354867</v>
      </c>
      <c r="AS2969" s="24">
        <f t="shared" si="518"/>
        <v>168236.17998483748</v>
      </c>
      <c r="AT2969" t="s">
        <v>134</v>
      </c>
      <c r="AU2969" t="s">
        <v>134</v>
      </c>
      <c r="AV2969" t="s">
        <v>135</v>
      </c>
      <c r="AW2969" t="s">
        <v>4992</v>
      </c>
      <c r="BE2969">
        <v>1</v>
      </c>
    </row>
    <row r="2970" spans="3:66" x14ac:dyDescent="0.2">
      <c r="C2970" t="s">
        <v>4803</v>
      </c>
      <c r="E2970" t="s">
        <v>4156</v>
      </c>
      <c r="F2970" t="s">
        <v>4157</v>
      </c>
      <c r="G2970" t="s">
        <v>4158</v>
      </c>
      <c r="J2970" t="s">
        <v>4778</v>
      </c>
      <c r="L2970" t="s">
        <v>4667</v>
      </c>
      <c r="M2970" t="s">
        <v>3984</v>
      </c>
      <c r="N2970" t="s">
        <v>4668</v>
      </c>
      <c r="O2970" t="s">
        <v>98</v>
      </c>
      <c r="P2970" t="s">
        <v>4804</v>
      </c>
      <c r="Q2970">
        <v>28</v>
      </c>
      <c r="S2970" s="3">
        <v>48333.333333333336</v>
      </c>
      <c r="W2970" s="3">
        <v>1161.8589743589744</v>
      </c>
      <c r="X2970" s="3">
        <v>671.2962962962963</v>
      </c>
      <c r="Y2970" s="22">
        <v>120.83333333333334</v>
      </c>
      <c r="Z2970" s="32">
        <v>75</v>
      </c>
      <c r="AB2970" s="3">
        <v>0</v>
      </c>
      <c r="AC2970" s="3">
        <v>4460.3751415326506</v>
      </c>
      <c r="AD2970" s="3">
        <f t="shared" si="514"/>
        <v>54822.697078854595</v>
      </c>
      <c r="AE2970" s="3">
        <v>4154.166666666667</v>
      </c>
      <c r="AG2970" s="3">
        <f t="shared" si="515"/>
        <v>58976.863745521259</v>
      </c>
      <c r="AM2970">
        <v>0.05</v>
      </c>
      <c r="AN2970" s="3">
        <f t="shared" si="516"/>
        <v>58976.863745521259</v>
      </c>
      <c r="AO2970" s="3">
        <v>2948.843187276063</v>
      </c>
      <c r="AP2970" s="3">
        <v>29700</v>
      </c>
      <c r="AQ2970" s="3">
        <v>1485</v>
      </c>
      <c r="AR2970" s="3">
        <f t="shared" si="517"/>
        <v>93110.70693279733</v>
      </c>
      <c r="AS2970" s="24">
        <f t="shared" si="518"/>
        <v>88676.863745521259</v>
      </c>
      <c r="AT2970" t="s">
        <v>225</v>
      </c>
      <c r="AU2970" t="s">
        <v>155</v>
      </c>
      <c r="AV2970" t="s">
        <v>156</v>
      </c>
      <c r="AW2970" t="s">
        <v>4810</v>
      </c>
      <c r="BE2970">
        <v>1</v>
      </c>
    </row>
    <row r="2971" spans="3:66" x14ac:dyDescent="0.2">
      <c r="C2971" t="s">
        <v>4803</v>
      </c>
      <c r="E2971" t="s">
        <v>4159</v>
      </c>
      <c r="F2971" t="s">
        <v>4160</v>
      </c>
      <c r="G2971" t="s">
        <v>4161</v>
      </c>
      <c r="J2971" t="s">
        <v>4708</v>
      </c>
      <c r="L2971" t="s">
        <v>4703</v>
      </c>
      <c r="M2971" t="s">
        <v>4849</v>
      </c>
      <c r="N2971" t="s">
        <v>4911</v>
      </c>
      <c r="O2971" t="s">
        <v>98</v>
      </c>
      <c r="P2971" t="s">
        <v>4804</v>
      </c>
      <c r="Q2971">
        <v>28</v>
      </c>
      <c r="S2971" s="3">
        <v>70833.333333333328</v>
      </c>
      <c r="W2971" s="3">
        <v>1702.7243589743591</v>
      </c>
      <c r="X2971" s="3">
        <v>983.79629629629619</v>
      </c>
      <c r="Y2971" s="22">
        <v>177.08333333333331</v>
      </c>
      <c r="Z2971" s="32">
        <v>75</v>
      </c>
      <c r="AB2971" s="3">
        <v>0</v>
      </c>
      <c r="AC2971" s="3">
        <v>4460.3751415326506</v>
      </c>
      <c r="AD2971" s="3">
        <f t="shared" si="514"/>
        <v>78232.312463469963</v>
      </c>
      <c r="AE2971" s="3">
        <v>5687.5</v>
      </c>
      <c r="AG2971" s="3">
        <f t="shared" si="515"/>
        <v>83919.812463469963</v>
      </c>
      <c r="AM2971">
        <v>8.5000000000000006E-2</v>
      </c>
      <c r="AN2971" s="3">
        <f t="shared" si="516"/>
        <v>83919.812463469963</v>
      </c>
      <c r="AO2971" s="3">
        <v>7133.1840593949473</v>
      </c>
      <c r="AP2971" s="3">
        <v>0</v>
      </c>
      <c r="AQ2971" s="3">
        <v>0</v>
      </c>
      <c r="AR2971" s="3">
        <f t="shared" si="517"/>
        <v>91052.996522864909</v>
      </c>
      <c r="AS2971" s="24">
        <f t="shared" si="518"/>
        <v>83919.812463469963</v>
      </c>
      <c r="AT2971" t="s">
        <v>632</v>
      </c>
      <c r="AU2971" t="s">
        <v>1837</v>
      </c>
      <c r="AV2971" t="s">
        <v>1838</v>
      </c>
      <c r="AW2971" t="s">
        <v>4949</v>
      </c>
      <c r="BE2971">
        <v>1</v>
      </c>
      <c r="BN2971">
        <v>0</v>
      </c>
    </row>
    <row r="2972" spans="3:66" x14ac:dyDescent="0.2">
      <c r="C2972" t="s">
        <v>4803</v>
      </c>
      <c r="E2972" t="s">
        <v>4162</v>
      </c>
      <c r="F2972" t="s">
        <v>4163</v>
      </c>
      <c r="G2972" t="s">
        <v>4164</v>
      </c>
      <c r="J2972" t="s">
        <v>4697</v>
      </c>
      <c r="L2972" t="s">
        <v>4616</v>
      </c>
      <c r="M2972" t="s">
        <v>4464</v>
      </c>
      <c r="N2972" t="s">
        <v>4668</v>
      </c>
      <c r="O2972" t="s">
        <v>98</v>
      </c>
      <c r="P2972" t="s">
        <v>4804</v>
      </c>
      <c r="Q2972">
        <v>28</v>
      </c>
      <c r="S2972" s="3">
        <v>104166.66666666667</v>
      </c>
      <c r="W2972" s="3">
        <v>2504.0064102564102</v>
      </c>
      <c r="X2972" s="3">
        <v>1446.7592592592594</v>
      </c>
      <c r="Y2972" s="22">
        <v>260.41666666666669</v>
      </c>
      <c r="Z2972" s="32">
        <v>75</v>
      </c>
      <c r="AB2972" s="3">
        <v>0</v>
      </c>
      <c r="AC2972" s="3">
        <v>4460.3751415326506</v>
      </c>
      <c r="AD2972" s="3">
        <f t="shared" si="514"/>
        <v>112913.22414438166</v>
      </c>
      <c r="AE2972" s="3">
        <v>12402.5</v>
      </c>
      <c r="AG2972" s="3">
        <f t="shared" si="515"/>
        <v>125315.72414438166</v>
      </c>
      <c r="AJ2972" s="3">
        <v>33281</v>
      </c>
      <c r="AK2972" t="s">
        <v>132</v>
      </c>
      <c r="AL2972" t="s">
        <v>133</v>
      </c>
      <c r="AM2972">
        <v>0.05</v>
      </c>
      <c r="AN2972" s="3">
        <f t="shared" si="516"/>
        <v>158596.72414438165</v>
      </c>
      <c r="AO2972" s="3">
        <v>7929.836207219083</v>
      </c>
      <c r="AP2972" s="3">
        <v>29700</v>
      </c>
      <c r="AQ2972" s="3">
        <v>1485</v>
      </c>
      <c r="AR2972" s="3">
        <f t="shared" si="517"/>
        <v>197711.56035160072</v>
      </c>
      <c r="AS2972" s="24">
        <f t="shared" si="518"/>
        <v>188296.72414438165</v>
      </c>
      <c r="AT2972" t="s">
        <v>4725</v>
      </c>
      <c r="AU2972" t="s">
        <v>174</v>
      </c>
      <c r="AV2972" t="s">
        <v>174</v>
      </c>
      <c r="AW2972" t="s">
        <v>4693</v>
      </c>
      <c r="BE2972">
        <v>1</v>
      </c>
    </row>
    <row r="2973" spans="3:66" x14ac:dyDescent="0.2">
      <c r="C2973" t="s">
        <v>4803</v>
      </c>
      <c r="E2973" t="s">
        <v>4165</v>
      </c>
      <c r="F2973" t="s">
        <v>4166</v>
      </c>
      <c r="G2973" t="s">
        <v>4167</v>
      </c>
      <c r="J2973" t="s">
        <v>4952</v>
      </c>
      <c r="L2973" t="s">
        <v>4667</v>
      </c>
      <c r="M2973" t="s">
        <v>3984</v>
      </c>
      <c r="N2973" t="s">
        <v>4668</v>
      </c>
      <c r="O2973" t="s">
        <v>98</v>
      </c>
      <c r="P2973" t="s">
        <v>4804</v>
      </c>
      <c r="Q2973">
        <v>28</v>
      </c>
      <c r="S2973" s="3">
        <v>31200</v>
      </c>
      <c r="W2973" s="3">
        <v>1010.0961538461538</v>
      </c>
      <c r="X2973" s="3">
        <v>583.6111111111112</v>
      </c>
      <c r="Y2973" s="22">
        <v>105.05</v>
      </c>
      <c r="Z2973" s="32">
        <v>75</v>
      </c>
      <c r="AB2973" s="3">
        <v>0</v>
      </c>
      <c r="AC2973" s="3">
        <v>4460.3751415326506</v>
      </c>
      <c r="AD2973" s="3">
        <f t="shared" si="514"/>
        <v>37434.132406489916</v>
      </c>
      <c r="AE2973" s="3">
        <v>4154.166666666667</v>
      </c>
      <c r="AG2973" s="3">
        <f t="shared" si="515"/>
        <v>41588.299073156581</v>
      </c>
      <c r="AM2973">
        <v>0.05</v>
      </c>
      <c r="AN2973" s="3">
        <f t="shared" si="516"/>
        <v>41588.299073156581</v>
      </c>
      <c r="AO2973" s="3">
        <v>2079.4149536578293</v>
      </c>
      <c r="AP2973" s="3">
        <v>29700</v>
      </c>
      <c r="AQ2973" s="3">
        <v>1485</v>
      </c>
      <c r="AR2973" s="3">
        <f t="shared" si="517"/>
        <v>74852.714026814414</v>
      </c>
      <c r="AS2973" s="24">
        <f t="shared" si="518"/>
        <v>71288.299073156581</v>
      </c>
      <c r="AT2973" t="s">
        <v>134</v>
      </c>
      <c r="AU2973" t="s">
        <v>134</v>
      </c>
      <c r="AV2973" t="s">
        <v>135</v>
      </c>
      <c r="AW2973">
        <v>38542</v>
      </c>
      <c r="BE2973">
        <v>1</v>
      </c>
    </row>
    <row r="2974" spans="3:66" x14ac:dyDescent="0.2">
      <c r="C2974" t="s">
        <v>4803</v>
      </c>
      <c r="E2974" t="s">
        <v>4168</v>
      </c>
      <c r="F2974" t="s">
        <v>4169</v>
      </c>
      <c r="G2974" t="s">
        <v>4170</v>
      </c>
      <c r="J2974" t="s">
        <v>4690</v>
      </c>
      <c r="L2974" t="s">
        <v>4691</v>
      </c>
      <c r="M2974" t="s">
        <v>4444</v>
      </c>
      <c r="N2974" t="s">
        <v>4668</v>
      </c>
      <c r="O2974" t="s">
        <v>98</v>
      </c>
      <c r="P2974" t="s">
        <v>4804</v>
      </c>
      <c r="Q2974">
        <v>28</v>
      </c>
      <c r="S2974" s="3">
        <v>375000</v>
      </c>
      <c r="U2974" s="3">
        <v>56250</v>
      </c>
      <c r="W2974" s="3">
        <v>9014.4230769230762</v>
      </c>
      <c r="X2974" s="3">
        <v>5208.333333333333</v>
      </c>
      <c r="Y2974" s="22">
        <v>937.5</v>
      </c>
      <c r="Z2974" s="32">
        <v>75</v>
      </c>
      <c r="AB2974" s="3">
        <v>0</v>
      </c>
      <c r="AC2974" s="3">
        <v>5460.3751415326506</v>
      </c>
      <c r="AD2974" s="3">
        <f t="shared" ref="AD2974:AD3037" si="519">S2974+U2974+V2974+W2974+X2974+Y2974+Z2974+AA2974+AB2974+AC2974</f>
        <v>451945.631551789</v>
      </c>
      <c r="AE2974" s="3">
        <v>7046.666666666667</v>
      </c>
      <c r="AG2974" s="3">
        <f t="shared" si="515"/>
        <v>458992.29821845569</v>
      </c>
      <c r="AM2974">
        <v>0.1</v>
      </c>
      <c r="AN2974" s="3">
        <f t="shared" si="516"/>
        <v>458992.29821845569</v>
      </c>
      <c r="AO2974" s="3">
        <v>45899.229821845569</v>
      </c>
      <c r="AP2974" s="3">
        <v>29700</v>
      </c>
      <c r="AQ2974" s="3">
        <v>2970</v>
      </c>
      <c r="AR2974" s="3">
        <f t="shared" si="517"/>
        <v>537561.52804030129</v>
      </c>
      <c r="AS2974" s="24">
        <f t="shared" si="518"/>
        <v>488692.29821845569</v>
      </c>
      <c r="AT2974" t="s">
        <v>4805</v>
      </c>
      <c r="AU2974" t="s">
        <v>101</v>
      </c>
      <c r="AV2974" t="s">
        <v>101</v>
      </c>
      <c r="AW2974">
        <v>2041081</v>
      </c>
      <c r="BE2974">
        <v>1</v>
      </c>
    </row>
    <row r="2975" spans="3:66" x14ac:dyDescent="0.2">
      <c r="C2975" t="s">
        <v>4803</v>
      </c>
      <c r="E2975" t="s">
        <v>4171</v>
      </c>
      <c r="F2975" t="s">
        <v>4172</v>
      </c>
      <c r="G2975" t="s">
        <v>4173</v>
      </c>
      <c r="J2975" t="s">
        <v>4697</v>
      </c>
      <c r="L2975" t="s">
        <v>4691</v>
      </c>
      <c r="M2975" t="s">
        <v>4444</v>
      </c>
      <c r="N2975" t="s">
        <v>4668</v>
      </c>
      <c r="O2975" t="s">
        <v>98</v>
      </c>
      <c r="P2975" t="s">
        <v>4804</v>
      </c>
      <c r="Q2975">
        <v>28</v>
      </c>
      <c r="S2975" s="3">
        <v>108333.33333333333</v>
      </c>
      <c r="W2975" s="3">
        <v>2604.1666666666665</v>
      </c>
      <c r="X2975" s="3">
        <v>1504.6296296296298</v>
      </c>
      <c r="Y2975" s="22">
        <v>270.83333333333331</v>
      </c>
      <c r="Z2975" s="32">
        <v>75</v>
      </c>
      <c r="AB2975" s="3">
        <v>0</v>
      </c>
      <c r="AC2975" s="3">
        <v>4460.3751415326506</v>
      </c>
      <c r="AD2975" s="3">
        <f t="shared" si="519"/>
        <v>117248.33810449562</v>
      </c>
      <c r="AE2975" s="3">
        <v>7046.666666666667</v>
      </c>
      <c r="AG2975" s="3">
        <f t="shared" ref="AG2975:AG3038" si="520">AD2975+AE2975+AF2975</f>
        <v>124295.00477116229</v>
      </c>
      <c r="AM2975">
        <v>0.1</v>
      </c>
      <c r="AN2975" s="3">
        <f t="shared" ref="AN2975:AN3038" si="521">AG2975+AH2975+AI2975+AJ2975</f>
        <v>124295.00477116229</v>
      </c>
      <c r="AO2975" s="3">
        <v>12429.500477116229</v>
      </c>
      <c r="AP2975" s="3">
        <v>29700</v>
      </c>
      <c r="AQ2975" s="3">
        <v>2970</v>
      </c>
      <c r="AR2975" s="3">
        <f t="shared" ref="AR2975:AR3038" si="522">AN2975+AO2975+AP2975+AQ2975</f>
        <v>169394.50524827852</v>
      </c>
      <c r="AS2975" s="24">
        <f t="shared" si="518"/>
        <v>153995.00477116229</v>
      </c>
      <c r="AT2975" t="s">
        <v>4805</v>
      </c>
      <c r="AU2975" t="s">
        <v>101</v>
      </c>
      <c r="AV2975" t="s">
        <v>101</v>
      </c>
      <c r="AW2975">
        <v>2041090</v>
      </c>
      <c r="BE2975">
        <v>1</v>
      </c>
    </row>
    <row r="2976" spans="3:66" x14ac:dyDescent="0.2">
      <c r="C2976" t="s">
        <v>4803</v>
      </c>
      <c r="E2976" t="s">
        <v>4174</v>
      </c>
      <c r="F2976" t="s">
        <v>4175</v>
      </c>
      <c r="G2976" t="s">
        <v>4176</v>
      </c>
      <c r="J2976" t="s">
        <v>4708</v>
      </c>
      <c r="L2976" t="s">
        <v>4703</v>
      </c>
      <c r="M2976" t="s">
        <v>293</v>
      </c>
      <c r="N2976" t="s">
        <v>4668</v>
      </c>
      <c r="O2976" t="s">
        <v>98</v>
      </c>
      <c r="P2976" t="s">
        <v>4804</v>
      </c>
      <c r="Q2976">
        <v>28</v>
      </c>
      <c r="S2976" s="3">
        <v>75833.333333333328</v>
      </c>
      <c r="W2976" s="3">
        <v>1702.7243589743591</v>
      </c>
      <c r="X2976" s="3">
        <v>983.79629629629619</v>
      </c>
      <c r="Y2976" s="22">
        <v>177.08333333333331</v>
      </c>
      <c r="Z2976" s="32">
        <v>75</v>
      </c>
      <c r="AB2976" s="3">
        <v>0</v>
      </c>
      <c r="AC2976" s="3">
        <v>4460.3751415326506</v>
      </c>
      <c r="AD2976" s="3">
        <f t="shared" si="519"/>
        <v>83232.312463469963</v>
      </c>
      <c r="AE2976" s="3">
        <v>5687.5</v>
      </c>
      <c r="AG2976" s="3">
        <f t="shared" si="520"/>
        <v>88919.812463469963</v>
      </c>
      <c r="AM2976">
        <v>8.5000000000000006E-2</v>
      </c>
      <c r="AN2976" s="3">
        <f t="shared" si="521"/>
        <v>88919.812463469963</v>
      </c>
      <c r="AO2976" s="3">
        <v>7558.1840593949473</v>
      </c>
      <c r="AP2976" s="3">
        <v>29700</v>
      </c>
      <c r="AQ2976" s="3">
        <v>2524.5</v>
      </c>
      <c r="AR2976" s="3">
        <f t="shared" si="522"/>
        <v>128702.49652286491</v>
      </c>
      <c r="AS2976" s="24">
        <f t="shared" si="518"/>
        <v>118619.81246346996</v>
      </c>
      <c r="AT2976" t="s">
        <v>134</v>
      </c>
      <c r="AU2976" t="s">
        <v>134</v>
      </c>
      <c r="AV2976" t="s">
        <v>135</v>
      </c>
      <c r="AW2976" t="s">
        <v>4900</v>
      </c>
      <c r="BE2976">
        <v>1</v>
      </c>
    </row>
    <row r="2977" spans="3:66" x14ac:dyDescent="0.2">
      <c r="C2977" t="s">
        <v>4803</v>
      </c>
      <c r="E2977" t="s">
        <v>4177</v>
      </c>
      <c r="F2977" t="s">
        <v>4178</v>
      </c>
      <c r="G2977" t="s">
        <v>4179</v>
      </c>
      <c r="J2977" t="s">
        <v>4778</v>
      </c>
      <c r="L2977" t="s">
        <v>4667</v>
      </c>
      <c r="M2977" t="s">
        <v>3984</v>
      </c>
      <c r="N2977" t="s">
        <v>4668</v>
      </c>
      <c r="O2977" t="s">
        <v>98</v>
      </c>
      <c r="P2977" t="s">
        <v>4804</v>
      </c>
      <c r="Q2977">
        <v>28</v>
      </c>
      <c r="S2977" s="3">
        <v>41666.666666666664</v>
      </c>
      <c r="W2977" s="3">
        <v>1010.0961538461538</v>
      </c>
      <c r="X2977" s="3">
        <v>583.6111111111112</v>
      </c>
      <c r="Y2977" s="22">
        <v>105.05</v>
      </c>
      <c r="Z2977" s="32">
        <v>75</v>
      </c>
      <c r="AB2977" s="3">
        <v>0</v>
      </c>
      <c r="AC2977" s="3">
        <v>4460.3751415326506</v>
      </c>
      <c r="AD2977" s="3">
        <f t="shared" si="519"/>
        <v>47900.799073156581</v>
      </c>
      <c r="AE2977" s="3">
        <v>4154.166666666667</v>
      </c>
      <c r="AG2977" s="3">
        <f t="shared" si="520"/>
        <v>52054.965739823245</v>
      </c>
      <c r="AM2977">
        <v>0.05</v>
      </c>
      <c r="AN2977" s="3">
        <f t="shared" si="521"/>
        <v>52054.965739823245</v>
      </c>
      <c r="AO2977" s="3">
        <v>2602.7482869911623</v>
      </c>
      <c r="AP2977" s="3">
        <v>29700</v>
      </c>
      <c r="AQ2977" s="3">
        <v>1485</v>
      </c>
      <c r="AR2977" s="3">
        <f t="shared" si="522"/>
        <v>85842.714026814414</v>
      </c>
      <c r="AS2977" s="24">
        <f t="shared" si="518"/>
        <v>81754.965739823238</v>
      </c>
      <c r="AT2977" t="s">
        <v>4779</v>
      </c>
      <c r="AU2977" t="s">
        <v>188</v>
      </c>
      <c r="AV2977" t="s">
        <v>189</v>
      </c>
      <c r="AW2977" t="s">
        <v>4989</v>
      </c>
      <c r="BE2977">
        <v>1</v>
      </c>
    </row>
    <row r="2978" spans="3:66" x14ac:dyDescent="0.2">
      <c r="C2978" t="s">
        <v>4803</v>
      </c>
      <c r="E2978" t="s">
        <v>4180</v>
      </c>
      <c r="F2978" t="s">
        <v>4181</v>
      </c>
      <c r="G2978" t="s">
        <v>4182</v>
      </c>
      <c r="J2978" t="s">
        <v>4708</v>
      </c>
      <c r="L2978" t="s">
        <v>4703</v>
      </c>
      <c r="M2978" t="s">
        <v>293</v>
      </c>
      <c r="N2978" t="s">
        <v>4668</v>
      </c>
      <c r="O2978" t="s">
        <v>98</v>
      </c>
      <c r="P2978" t="s">
        <v>4804</v>
      </c>
      <c r="Q2978">
        <v>28</v>
      </c>
      <c r="S2978" s="3">
        <v>88333.333333333328</v>
      </c>
      <c r="W2978" s="3">
        <v>2003.2051282051279</v>
      </c>
      <c r="X2978" s="3">
        <v>1157.4074074074074</v>
      </c>
      <c r="Y2978" s="22">
        <v>208.33333333333331</v>
      </c>
      <c r="Z2978" s="32">
        <v>75</v>
      </c>
      <c r="AB2978" s="3">
        <v>0</v>
      </c>
      <c r="AC2978" s="3">
        <v>4460.3751415326506</v>
      </c>
      <c r="AD2978" s="3">
        <f t="shared" si="519"/>
        <v>96237.654343811839</v>
      </c>
      <c r="AE2978" s="3">
        <v>5687.5</v>
      </c>
      <c r="AG2978" s="3">
        <f t="shared" si="520"/>
        <v>101925.15434381184</v>
      </c>
      <c r="AM2978">
        <v>8.5000000000000006E-2</v>
      </c>
      <c r="AN2978" s="3">
        <f t="shared" si="521"/>
        <v>101925.15434381184</v>
      </c>
      <c r="AO2978" s="3">
        <v>8663.6381192240078</v>
      </c>
      <c r="AP2978" s="3">
        <v>29700</v>
      </c>
      <c r="AQ2978" s="3">
        <v>2524.5</v>
      </c>
      <c r="AR2978" s="3">
        <f t="shared" si="522"/>
        <v>142813.29246303585</v>
      </c>
      <c r="AS2978" s="24">
        <f t="shared" si="518"/>
        <v>131625.15434381185</v>
      </c>
      <c r="AT2978" t="s">
        <v>134</v>
      </c>
      <c r="AU2978" t="s">
        <v>134</v>
      </c>
      <c r="AV2978" t="s">
        <v>135</v>
      </c>
      <c r="AW2978">
        <v>35802</v>
      </c>
      <c r="BE2978">
        <v>1</v>
      </c>
    </row>
    <row r="2979" spans="3:66" x14ac:dyDescent="0.2">
      <c r="C2979" t="s">
        <v>4803</v>
      </c>
      <c r="E2979" t="s">
        <v>4183</v>
      </c>
      <c r="F2979" t="s">
        <v>4184</v>
      </c>
      <c r="G2979" t="s">
        <v>4185</v>
      </c>
      <c r="J2979" t="s">
        <v>4708</v>
      </c>
      <c r="L2979" t="s">
        <v>4703</v>
      </c>
      <c r="M2979" t="s">
        <v>293</v>
      </c>
      <c r="N2979" t="s">
        <v>4911</v>
      </c>
      <c r="O2979" t="s">
        <v>98</v>
      </c>
      <c r="P2979" t="s">
        <v>4804</v>
      </c>
      <c r="Q2979">
        <v>28</v>
      </c>
      <c r="S2979" s="3">
        <v>48333.333333333336</v>
      </c>
      <c r="W2979" s="3">
        <v>1161.8589743589744</v>
      </c>
      <c r="X2979" s="3">
        <v>671.2962962962963</v>
      </c>
      <c r="Y2979" s="22">
        <v>120.83333333333334</v>
      </c>
      <c r="Z2979" s="32">
        <v>75</v>
      </c>
      <c r="AB2979" s="3">
        <v>0</v>
      </c>
      <c r="AC2979" s="3">
        <v>4460.3751415326506</v>
      </c>
      <c r="AD2979" s="3">
        <f t="shared" si="519"/>
        <v>54822.697078854595</v>
      </c>
      <c r="AE2979" s="3">
        <v>5687.5</v>
      </c>
      <c r="AG2979" s="3">
        <f t="shared" si="520"/>
        <v>60510.197078854595</v>
      </c>
      <c r="AI2979" s="3">
        <v>5310.8</v>
      </c>
      <c r="AM2979">
        <v>8.5000000000000006E-2</v>
      </c>
      <c r="AN2979" s="3">
        <f t="shared" si="521"/>
        <v>65820.997078854591</v>
      </c>
      <c r="AO2979" s="3">
        <v>5594.7847517026403</v>
      </c>
      <c r="AP2979" s="3">
        <v>0</v>
      </c>
      <c r="AQ2979" s="3">
        <v>0</v>
      </c>
      <c r="AR2979" s="3">
        <f t="shared" si="522"/>
        <v>71415.781830557229</v>
      </c>
      <c r="AS2979" s="24">
        <f t="shared" si="518"/>
        <v>65820.997078854591</v>
      </c>
      <c r="AT2979" t="s">
        <v>632</v>
      </c>
      <c r="AU2979" t="s">
        <v>1837</v>
      </c>
      <c r="AV2979" t="s">
        <v>1838</v>
      </c>
      <c r="AW2979" t="s">
        <v>4850</v>
      </c>
      <c r="BE2979">
        <v>1</v>
      </c>
      <c r="BN2979">
        <v>0</v>
      </c>
    </row>
    <row r="2980" spans="3:66" x14ac:dyDescent="0.2">
      <c r="C2980" t="s">
        <v>4803</v>
      </c>
      <c r="E2980" t="s">
        <v>4187</v>
      </c>
      <c r="F2980" t="s">
        <v>4188</v>
      </c>
      <c r="G2980" t="s">
        <v>4189</v>
      </c>
      <c r="J2980" t="s">
        <v>4778</v>
      </c>
      <c r="L2980" t="s">
        <v>4703</v>
      </c>
      <c r="M2980" t="s">
        <v>293</v>
      </c>
      <c r="N2980" t="s">
        <v>4911</v>
      </c>
      <c r="O2980" t="s">
        <v>98</v>
      </c>
      <c r="P2980" t="s">
        <v>4804</v>
      </c>
      <c r="Q2980">
        <v>28</v>
      </c>
      <c r="S2980" s="3">
        <v>48333.333333333336</v>
      </c>
      <c r="W2980" s="3">
        <v>1161.8589743589744</v>
      </c>
      <c r="X2980" s="3">
        <v>671.2962962962963</v>
      </c>
      <c r="Y2980" s="22">
        <v>120.83333333333334</v>
      </c>
      <c r="Z2980" s="32">
        <v>75</v>
      </c>
      <c r="AB2980" s="3">
        <v>0</v>
      </c>
      <c r="AC2980" s="3">
        <v>4460.3751415326506</v>
      </c>
      <c r="AD2980" s="3">
        <f t="shared" si="519"/>
        <v>54822.697078854595</v>
      </c>
      <c r="AE2980" s="3">
        <v>5687.5</v>
      </c>
      <c r="AG2980" s="3">
        <f t="shared" si="520"/>
        <v>60510.197078854595</v>
      </c>
      <c r="AI2980" s="3">
        <v>5310.8</v>
      </c>
      <c r="AM2980">
        <v>8.5000000000000006E-2</v>
      </c>
      <c r="AN2980" s="3">
        <f t="shared" si="521"/>
        <v>65820.997078854591</v>
      </c>
      <c r="AO2980" s="3">
        <v>5594.7847517026403</v>
      </c>
      <c r="AP2980" s="3">
        <v>0</v>
      </c>
      <c r="AQ2980" s="3">
        <v>0</v>
      </c>
      <c r="AR2980" s="3">
        <f t="shared" si="522"/>
        <v>71415.781830557229</v>
      </c>
      <c r="AS2980" s="24">
        <f t="shared" si="518"/>
        <v>65820.997078854591</v>
      </c>
      <c r="AT2980" t="s">
        <v>632</v>
      </c>
      <c r="AU2980" t="s">
        <v>1837</v>
      </c>
      <c r="AV2980" t="s">
        <v>1838</v>
      </c>
      <c r="AW2980" t="s">
        <v>4850</v>
      </c>
      <c r="BE2980">
        <v>1</v>
      </c>
      <c r="BN2980">
        <v>0</v>
      </c>
    </row>
    <row r="2981" spans="3:66" x14ac:dyDescent="0.2">
      <c r="C2981" t="s">
        <v>4803</v>
      </c>
      <c r="E2981" t="s">
        <v>4191</v>
      </c>
      <c r="F2981" t="s">
        <v>4192</v>
      </c>
      <c r="G2981" t="s">
        <v>4193</v>
      </c>
      <c r="J2981" t="s">
        <v>4778</v>
      </c>
      <c r="L2981" t="s">
        <v>4667</v>
      </c>
      <c r="M2981" t="s">
        <v>3984</v>
      </c>
      <c r="N2981" t="s">
        <v>4668</v>
      </c>
      <c r="O2981" t="s">
        <v>98</v>
      </c>
      <c r="P2981" t="s">
        <v>4804</v>
      </c>
      <c r="Q2981">
        <v>28</v>
      </c>
      <c r="S2981" s="3">
        <v>45833.333333333336</v>
      </c>
      <c r="W2981" s="3">
        <v>1101.7628205128206</v>
      </c>
      <c r="X2981" s="3">
        <v>636.57407407407413</v>
      </c>
      <c r="Y2981" s="22">
        <v>114.58333333333334</v>
      </c>
      <c r="Z2981" s="32">
        <v>75</v>
      </c>
      <c r="AB2981" s="3">
        <v>0</v>
      </c>
      <c r="AC2981" s="3">
        <v>4460.3751415326506</v>
      </c>
      <c r="AD2981" s="3">
        <f t="shared" si="519"/>
        <v>52221.628702786213</v>
      </c>
      <c r="AE2981" s="3">
        <v>4154.166666666667</v>
      </c>
      <c r="AG2981" s="3">
        <f t="shared" si="520"/>
        <v>56375.795369452877</v>
      </c>
      <c r="AM2981">
        <v>0.05</v>
      </c>
      <c r="AN2981" s="3">
        <f t="shared" si="521"/>
        <v>56375.795369452877</v>
      </c>
      <c r="AO2981" s="3">
        <v>2818.789768472644</v>
      </c>
      <c r="AP2981" s="3">
        <v>29700</v>
      </c>
      <c r="AQ2981" s="3">
        <v>1485</v>
      </c>
      <c r="AR2981" s="3">
        <f t="shared" si="522"/>
        <v>90379.585137925518</v>
      </c>
      <c r="AS2981" s="24">
        <f t="shared" si="518"/>
        <v>86075.795369452884</v>
      </c>
      <c r="AT2981" t="s">
        <v>4779</v>
      </c>
      <c r="AU2981" t="s">
        <v>188</v>
      </c>
      <c r="AV2981" t="s">
        <v>189</v>
      </c>
      <c r="AW2981" t="s">
        <v>4989</v>
      </c>
      <c r="BE2981">
        <v>1</v>
      </c>
    </row>
    <row r="2982" spans="3:66" x14ac:dyDescent="0.2">
      <c r="C2982" t="s">
        <v>4803</v>
      </c>
      <c r="E2982" t="s">
        <v>4194</v>
      </c>
      <c r="F2982" t="s">
        <v>4195</v>
      </c>
      <c r="G2982" t="s">
        <v>4196</v>
      </c>
      <c r="J2982" t="s">
        <v>4778</v>
      </c>
      <c r="L2982" t="s">
        <v>4667</v>
      </c>
      <c r="M2982" t="s">
        <v>3984</v>
      </c>
      <c r="N2982" t="s">
        <v>4911</v>
      </c>
      <c r="O2982" t="s">
        <v>98</v>
      </c>
      <c r="P2982" t="s">
        <v>4804</v>
      </c>
      <c r="Q2982">
        <v>28</v>
      </c>
      <c r="S2982" s="3">
        <v>43333.333333333336</v>
      </c>
      <c r="W2982" s="3">
        <v>1041.6666666666667</v>
      </c>
      <c r="X2982" s="3">
        <v>601.85185185185196</v>
      </c>
      <c r="Y2982" s="22">
        <v>108.33333333333334</v>
      </c>
      <c r="Z2982" s="32">
        <v>75</v>
      </c>
      <c r="AB2982" s="3">
        <v>0</v>
      </c>
      <c r="AC2982" s="3">
        <v>4460.3751415326506</v>
      </c>
      <c r="AD2982" s="3">
        <f t="shared" si="519"/>
        <v>49620.560326717838</v>
      </c>
      <c r="AE2982" s="3">
        <v>4154.166666666667</v>
      </c>
      <c r="AG2982" s="3">
        <f t="shared" si="520"/>
        <v>53774.726993384502</v>
      </c>
      <c r="AM2982">
        <v>0.05</v>
      </c>
      <c r="AN2982" s="3">
        <f t="shared" si="521"/>
        <v>53774.726993384502</v>
      </c>
      <c r="AO2982" s="3">
        <v>2688.7363496692251</v>
      </c>
      <c r="AP2982" s="3">
        <v>0</v>
      </c>
      <c r="AQ2982" s="3">
        <v>0</v>
      </c>
      <c r="AR2982" s="3">
        <f t="shared" si="522"/>
        <v>56463.463343053729</v>
      </c>
      <c r="AS2982" s="24">
        <f t="shared" si="518"/>
        <v>53774.726993384502</v>
      </c>
      <c r="AT2982" t="s">
        <v>4779</v>
      </c>
      <c r="AU2982" t="s">
        <v>1837</v>
      </c>
      <c r="AV2982" t="s">
        <v>1838</v>
      </c>
      <c r="AW2982">
        <v>2085</v>
      </c>
      <c r="BE2982">
        <v>1</v>
      </c>
      <c r="BN2982" t="s">
        <v>5067</v>
      </c>
    </row>
    <row r="2983" spans="3:66" x14ac:dyDescent="0.2">
      <c r="C2983" t="s">
        <v>4803</v>
      </c>
      <c r="E2983" t="s">
        <v>4197</v>
      </c>
      <c r="F2983" t="s">
        <v>4198</v>
      </c>
      <c r="G2983" t="s">
        <v>4199</v>
      </c>
      <c r="J2983" t="s">
        <v>4778</v>
      </c>
      <c r="L2983" t="s">
        <v>4667</v>
      </c>
      <c r="M2983" t="s">
        <v>3984</v>
      </c>
      <c r="N2983" t="s">
        <v>4911</v>
      </c>
      <c r="O2983" t="s">
        <v>98</v>
      </c>
      <c r="P2983" t="s">
        <v>4804</v>
      </c>
      <c r="Q2983">
        <v>28</v>
      </c>
      <c r="S2983" s="3">
        <v>43333.333333333336</v>
      </c>
      <c r="W2983" s="3">
        <v>1041.6666666666667</v>
      </c>
      <c r="X2983" s="3">
        <v>601.85185185185196</v>
      </c>
      <c r="Y2983" s="22">
        <v>108.33333333333334</v>
      </c>
      <c r="Z2983" s="32">
        <v>75</v>
      </c>
      <c r="AB2983" s="3">
        <v>0</v>
      </c>
      <c r="AC2983" s="3">
        <v>4460.3751415326506</v>
      </c>
      <c r="AD2983" s="3">
        <f t="shared" si="519"/>
        <v>49620.560326717838</v>
      </c>
      <c r="AE2983" s="3">
        <v>4154.166666666667</v>
      </c>
      <c r="AG2983" s="3">
        <f t="shared" si="520"/>
        <v>53774.726993384502</v>
      </c>
      <c r="AM2983">
        <v>0.05</v>
      </c>
      <c r="AN2983" s="3">
        <f t="shared" si="521"/>
        <v>53774.726993384502</v>
      </c>
      <c r="AO2983" s="3">
        <v>2688.7363496692251</v>
      </c>
      <c r="AP2983" s="3">
        <v>0</v>
      </c>
      <c r="AQ2983" s="3">
        <v>0</v>
      </c>
      <c r="AR2983" s="3">
        <f t="shared" si="522"/>
        <v>56463.463343053729</v>
      </c>
      <c r="AS2983" s="24">
        <f t="shared" si="518"/>
        <v>53774.726993384502</v>
      </c>
      <c r="AT2983" t="s">
        <v>4779</v>
      </c>
      <c r="AU2983" t="s">
        <v>1837</v>
      </c>
      <c r="AV2983" t="s">
        <v>1838</v>
      </c>
      <c r="AW2983">
        <v>2085</v>
      </c>
      <c r="BE2983">
        <v>1</v>
      </c>
      <c r="BN2983" t="s">
        <v>5067</v>
      </c>
    </row>
    <row r="2984" spans="3:66" x14ac:dyDescent="0.2">
      <c r="C2984" t="s">
        <v>4803</v>
      </c>
      <c r="E2984" t="s">
        <v>4200</v>
      </c>
      <c r="F2984" t="s">
        <v>4201</v>
      </c>
      <c r="G2984" t="s">
        <v>4993</v>
      </c>
      <c r="J2984" t="s">
        <v>4778</v>
      </c>
      <c r="L2984" t="s">
        <v>4667</v>
      </c>
      <c r="M2984" t="s">
        <v>3984</v>
      </c>
      <c r="N2984" t="s">
        <v>4911</v>
      </c>
      <c r="O2984" t="s">
        <v>98</v>
      </c>
      <c r="P2984" t="s">
        <v>4804</v>
      </c>
      <c r="Q2984">
        <v>28</v>
      </c>
      <c r="S2984" s="3">
        <v>45000</v>
      </c>
      <c r="W2984" s="3">
        <v>1081.7307692307693</v>
      </c>
      <c r="X2984" s="3">
        <v>625</v>
      </c>
      <c r="Y2984" s="22">
        <v>112.5</v>
      </c>
      <c r="Z2984" s="32">
        <v>75</v>
      </c>
      <c r="AB2984" s="3">
        <v>0</v>
      </c>
      <c r="AC2984" s="3">
        <v>4460.3751415326506</v>
      </c>
      <c r="AD2984" s="3">
        <f t="shared" si="519"/>
        <v>51354.605910763414</v>
      </c>
      <c r="AE2984" s="3">
        <v>4154.166666666667</v>
      </c>
      <c r="AG2984" s="3">
        <f t="shared" si="520"/>
        <v>55508.772577430078</v>
      </c>
      <c r="AM2984">
        <v>0.05</v>
      </c>
      <c r="AN2984" s="3">
        <f t="shared" si="521"/>
        <v>55508.772577430078</v>
      </c>
      <c r="AO2984" s="3">
        <v>2775.4386288715041</v>
      </c>
      <c r="AP2984" s="3">
        <v>0</v>
      </c>
      <c r="AQ2984" s="3">
        <v>0</v>
      </c>
      <c r="AR2984" s="3">
        <f t="shared" si="522"/>
        <v>58284.211206301581</v>
      </c>
      <c r="AS2984" s="24">
        <f t="shared" si="518"/>
        <v>55508.772577430078</v>
      </c>
      <c r="AT2984" t="s">
        <v>4779</v>
      </c>
      <c r="AU2984" t="s">
        <v>1837</v>
      </c>
      <c r="AV2984" t="s">
        <v>1838</v>
      </c>
      <c r="AW2984">
        <v>2085</v>
      </c>
      <c r="BE2984">
        <v>1</v>
      </c>
      <c r="BN2984" t="s">
        <v>5067</v>
      </c>
    </row>
    <row r="2985" spans="3:66" x14ac:dyDescent="0.2">
      <c r="C2985" t="s">
        <v>4803</v>
      </c>
      <c r="E2985" t="s">
        <v>4203</v>
      </c>
      <c r="F2985" t="s">
        <v>4204</v>
      </c>
      <c r="G2985" t="s">
        <v>4205</v>
      </c>
      <c r="J2985" t="s">
        <v>4702</v>
      </c>
      <c r="L2985" t="s">
        <v>4667</v>
      </c>
      <c r="M2985" t="s">
        <v>3984</v>
      </c>
      <c r="N2985" t="s">
        <v>4911</v>
      </c>
      <c r="O2985" t="s">
        <v>98</v>
      </c>
      <c r="P2985" t="s">
        <v>4804</v>
      </c>
      <c r="Q2985">
        <v>28</v>
      </c>
      <c r="S2985" s="3">
        <v>60804</v>
      </c>
      <c r="W2985" s="3">
        <v>1461.6346153846155</v>
      </c>
      <c r="X2985" s="3">
        <v>844.5</v>
      </c>
      <c r="Y2985" s="22">
        <v>152.01</v>
      </c>
      <c r="Z2985" s="32">
        <v>75</v>
      </c>
      <c r="AB2985" s="3">
        <v>0</v>
      </c>
      <c r="AC2985" s="3">
        <v>4460.3751415326506</v>
      </c>
      <c r="AD2985" s="3">
        <f t="shared" si="519"/>
        <v>67797.519756917274</v>
      </c>
      <c r="AE2985" s="3">
        <v>4154.166666666667</v>
      </c>
      <c r="AG2985" s="3">
        <f t="shared" si="520"/>
        <v>71951.686423583946</v>
      </c>
      <c r="AM2985">
        <v>0.05</v>
      </c>
      <c r="AN2985" s="3">
        <f t="shared" si="521"/>
        <v>71951.686423583946</v>
      </c>
      <c r="AO2985" s="3">
        <v>3597.5843211791976</v>
      </c>
      <c r="AP2985" s="3">
        <v>0</v>
      </c>
      <c r="AQ2985" s="3">
        <v>0</v>
      </c>
      <c r="AR2985" s="3">
        <f t="shared" si="522"/>
        <v>75549.27074476314</v>
      </c>
      <c r="AS2985" s="24">
        <f t="shared" si="518"/>
        <v>71951.686423583946</v>
      </c>
      <c r="AT2985" t="s">
        <v>4779</v>
      </c>
      <c r="AU2985" t="s">
        <v>1837</v>
      </c>
      <c r="AV2985" t="s">
        <v>1838</v>
      </c>
      <c r="AW2985">
        <v>2085</v>
      </c>
      <c r="BE2985">
        <v>1</v>
      </c>
      <c r="BN2985" t="s">
        <v>5070</v>
      </c>
    </row>
    <row r="2986" spans="3:66" x14ac:dyDescent="0.2">
      <c r="C2986" t="s">
        <v>4803</v>
      </c>
      <c r="E2986" t="s">
        <v>4206</v>
      </c>
      <c r="F2986" t="s">
        <v>4207</v>
      </c>
      <c r="G2986" t="s">
        <v>4208</v>
      </c>
      <c r="J2986" t="s">
        <v>4778</v>
      </c>
      <c r="L2986" t="s">
        <v>4667</v>
      </c>
      <c r="M2986" t="s">
        <v>3984</v>
      </c>
      <c r="N2986" t="s">
        <v>4911</v>
      </c>
      <c r="O2986" t="s">
        <v>98</v>
      </c>
      <c r="P2986" t="s">
        <v>4804</v>
      </c>
      <c r="Q2986">
        <v>28</v>
      </c>
      <c r="S2986" s="3">
        <v>37500</v>
      </c>
      <c r="W2986" s="3">
        <v>1010.0961538461538</v>
      </c>
      <c r="X2986" s="3">
        <v>583.6111111111112</v>
      </c>
      <c r="Y2986" s="22">
        <v>105.05</v>
      </c>
      <c r="Z2986" s="32">
        <v>75</v>
      </c>
      <c r="AB2986" s="3">
        <v>0</v>
      </c>
      <c r="AC2986" s="3">
        <v>4460.3751415326506</v>
      </c>
      <c r="AD2986" s="3">
        <f t="shared" si="519"/>
        <v>43734.132406489916</v>
      </c>
      <c r="AE2986" s="3">
        <v>4154.166666666667</v>
      </c>
      <c r="AG2986" s="3">
        <f t="shared" si="520"/>
        <v>47888.299073156581</v>
      </c>
      <c r="AM2986">
        <v>0.05</v>
      </c>
      <c r="AN2986" s="3">
        <f t="shared" si="521"/>
        <v>47888.299073156581</v>
      </c>
      <c r="AO2986" s="3">
        <v>2394.4149536578293</v>
      </c>
      <c r="AP2986" s="3">
        <v>0</v>
      </c>
      <c r="AQ2986" s="3">
        <v>0</v>
      </c>
      <c r="AR2986" s="3">
        <f t="shared" si="522"/>
        <v>50282.714026814407</v>
      </c>
      <c r="AS2986" s="24">
        <f t="shared" si="518"/>
        <v>47888.299073156581</v>
      </c>
      <c r="AT2986" t="s">
        <v>4779</v>
      </c>
      <c r="AU2986" t="s">
        <v>1837</v>
      </c>
      <c r="AV2986" t="s">
        <v>1838</v>
      </c>
      <c r="AW2986">
        <v>2085</v>
      </c>
      <c r="BE2986">
        <v>1</v>
      </c>
      <c r="BN2986" t="s">
        <v>5067</v>
      </c>
    </row>
    <row r="2987" spans="3:66" x14ac:dyDescent="0.2">
      <c r="C2987" t="s">
        <v>4803</v>
      </c>
      <c r="E2987" t="s">
        <v>4209</v>
      </c>
      <c r="F2987" t="s">
        <v>4210</v>
      </c>
      <c r="G2987" t="s">
        <v>4211</v>
      </c>
      <c r="J2987" t="s">
        <v>4678</v>
      </c>
      <c r="L2987" t="s">
        <v>4691</v>
      </c>
      <c r="M2987" t="s">
        <v>4444</v>
      </c>
      <c r="N2987" t="s">
        <v>4668</v>
      </c>
      <c r="O2987" t="s">
        <v>98</v>
      </c>
      <c r="P2987" t="s">
        <v>4804</v>
      </c>
      <c r="Q2987">
        <v>28</v>
      </c>
      <c r="S2987" s="3">
        <v>141666.66666666666</v>
      </c>
      <c r="W2987" s="3">
        <v>3405.4487179487182</v>
      </c>
      <c r="X2987" s="3">
        <v>1967.5925925925924</v>
      </c>
      <c r="Y2987" s="22">
        <v>354.16666666666663</v>
      </c>
      <c r="Z2987" s="32">
        <v>75</v>
      </c>
      <c r="AB2987" s="3">
        <v>0</v>
      </c>
      <c r="AC2987" s="3">
        <v>4460.3751415326506</v>
      </c>
      <c r="AD2987" s="3">
        <f t="shared" si="519"/>
        <v>151929.24978540727</v>
      </c>
      <c r="AE2987" s="3">
        <v>7046.666666666667</v>
      </c>
      <c r="AG2987" s="3">
        <f t="shared" si="520"/>
        <v>158975.91645207393</v>
      </c>
      <c r="AM2987">
        <v>0.1</v>
      </c>
      <c r="AN2987" s="3">
        <f t="shared" si="521"/>
        <v>158975.91645207393</v>
      </c>
      <c r="AO2987" s="3">
        <v>15897.591645207394</v>
      </c>
      <c r="AP2987" s="3">
        <v>29700</v>
      </c>
      <c r="AQ2987" s="3">
        <v>2970</v>
      </c>
      <c r="AR2987" s="3">
        <f t="shared" si="522"/>
        <v>207543.50809728133</v>
      </c>
      <c r="AS2987" s="24">
        <f t="shared" si="518"/>
        <v>188675.91645207393</v>
      </c>
      <c r="AT2987" t="s">
        <v>134</v>
      </c>
      <c r="AU2987" t="s">
        <v>134</v>
      </c>
      <c r="AV2987" t="s">
        <v>135</v>
      </c>
      <c r="AW2987">
        <v>37208</v>
      </c>
      <c r="BE2987">
        <v>1</v>
      </c>
    </row>
    <row r="2988" spans="3:66" x14ac:dyDescent="0.2">
      <c r="C2988" t="s">
        <v>4803</v>
      </c>
      <c r="E2988" t="s">
        <v>4212</v>
      </c>
      <c r="F2988" t="s">
        <v>4213</v>
      </c>
      <c r="G2988" t="s">
        <v>4214</v>
      </c>
      <c r="J2988" t="s">
        <v>151</v>
      </c>
      <c r="L2988" t="s">
        <v>4691</v>
      </c>
      <c r="M2988" t="s">
        <v>4444</v>
      </c>
      <c r="N2988" t="s">
        <v>4668</v>
      </c>
      <c r="O2988" t="s">
        <v>98</v>
      </c>
      <c r="P2988" t="s">
        <v>4804</v>
      </c>
      <c r="Q2988">
        <v>28</v>
      </c>
      <c r="S2988" s="3">
        <v>250000.00000000003</v>
      </c>
      <c r="W2988" s="3">
        <v>6009.6153846153838</v>
      </c>
      <c r="X2988" s="3">
        <v>3472.2222222222222</v>
      </c>
      <c r="Y2988" s="22">
        <v>625</v>
      </c>
      <c r="Z2988" s="32">
        <v>75</v>
      </c>
      <c r="AB2988" s="3">
        <v>0</v>
      </c>
      <c r="AC2988" s="3">
        <v>4460.3751415326506</v>
      </c>
      <c r="AD2988" s="3">
        <f t="shared" si="519"/>
        <v>264642.21274837025</v>
      </c>
      <c r="AE2988" s="3">
        <v>7046.666666666667</v>
      </c>
      <c r="AG2988" s="3">
        <f t="shared" si="520"/>
        <v>271688.87941503694</v>
      </c>
      <c r="AM2988">
        <v>0.1</v>
      </c>
      <c r="AN2988" s="3">
        <f t="shared" si="521"/>
        <v>271688.87941503694</v>
      </c>
      <c r="AO2988" s="3">
        <v>27168.887941503694</v>
      </c>
      <c r="AP2988" s="3">
        <v>29700</v>
      </c>
      <c r="AQ2988" s="3">
        <v>2970</v>
      </c>
      <c r="AR2988" s="3">
        <f t="shared" si="522"/>
        <v>331527.76735654066</v>
      </c>
      <c r="AS2988" s="24">
        <f t="shared" si="518"/>
        <v>301388.87941503694</v>
      </c>
      <c r="AT2988" t="s">
        <v>134</v>
      </c>
      <c r="AU2988" t="s">
        <v>134</v>
      </c>
      <c r="AV2988" t="s">
        <v>135</v>
      </c>
      <c r="AW2988">
        <v>37208</v>
      </c>
      <c r="BE2988">
        <v>1</v>
      </c>
    </row>
    <row r="2989" spans="3:66" x14ac:dyDescent="0.2">
      <c r="C2989" t="s">
        <v>4803</v>
      </c>
      <c r="E2989" t="s">
        <v>4215</v>
      </c>
      <c r="F2989" t="s">
        <v>4216</v>
      </c>
      <c r="G2989" t="s">
        <v>4217</v>
      </c>
      <c r="J2989" t="s">
        <v>4708</v>
      </c>
      <c r="L2989" t="s">
        <v>4703</v>
      </c>
      <c r="M2989" t="s">
        <v>293</v>
      </c>
      <c r="N2989" t="s">
        <v>4668</v>
      </c>
      <c r="O2989" t="s">
        <v>98</v>
      </c>
      <c r="P2989" t="s">
        <v>4804</v>
      </c>
      <c r="Q2989">
        <v>28</v>
      </c>
      <c r="S2989" s="3">
        <v>71666.666666666672</v>
      </c>
      <c r="W2989" s="3">
        <v>1602.5641025641025</v>
      </c>
      <c r="X2989" s="3">
        <v>925.92592592592598</v>
      </c>
      <c r="Y2989" s="22">
        <v>166.66666666666669</v>
      </c>
      <c r="Z2989" s="32">
        <v>75</v>
      </c>
      <c r="AB2989" s="3">
        <v>0</v>
      </c>
      <c r="AC2989" s="3">
        <v>4460.3751415326506</v>
      </c>
      <c r="AD2989" s="3">
        <f t="shared" si="519"/>
        <v>78897.198503356034</v>
      </c>
      <c r="AE2989" s="3">
        <v>5687.5</v>
      </c>
      <c r="AG2989" s="3">
        <f t="shared" si="520"/>
        <v>84584.698503356034</v>
      </c>
      <c r="AM2989">
        <v>8.5000000000000006E-2</v>
      </c>
      <c r="AN2989" s="3">
        <f t="shared" si="521"/>
        <v>84584.698503356034</v>
      </c>
      <c r="AO2989" s="3">
        <v>7189.6993727852632</v>
      </c>
      <c r="AP2989" s="3">
        <v>29700</v>
      </c>
      <c r="AQ2989" s="3">
        <v>2524.5</v>
      </c>
      <c r="AR2989" s="3">
        <f t="shared" si="522"/>
        <v>123998.8978761413</v>
      </c>
      <c r="AS2989" s="24">
        <f t="shared" si="518"/>
        <v>114284.69850335603</v>
      </c>
      <c r="AT2989" t="s">
        <v>134</v>
      </c>
      <c r="AU2989" t="s">
        <v>134</v>
      </c>
      <c r="AV2989" t="s">
        <v>135</v>
      </c>
      <c r="AW2989">
        <v>90264</v>
      </c>
      <c r="BE2989">
        <v>1</v>
      </c>
    </row>
    <row r="2990" spans="3:66" x14ac:dyDescent="0.2">
      <c r="C2990" t="s">
        <v>4803</v>
      </c>
      <c r="E2990" t="s">
        <v>4218</v>
      </c>
      <c r="F2990" t="s">
        <v>4219</v>
      </c>
      <c r="G2990" t="s">
        <v>4220</v>
      </c>
      <c r="J2990" t="s">
        <v>4678</v>
      </c>
      <c r="L2990" t="s">
        <v>4691</v>
      </c>
      <c r="M2990" t="s">
        <v>4444</v>
      </c>
      <c r="N2990" t="s">
        <v>4668</v>
      </c>
      <c r="O2990" t="s">
        <v>98</v>
      </c>
      <c r="P2990" t="s">
        <v>4804</v>
      </c>
      <c r="Q2990">
        <v>28</v>
      </c>
      <c r="S2990" s="3">
        <v>166666.66666666666</v>
      </c>
      <c r="W2990" s="3">
        <v>4006.4102564102559</v>
      </c>
      <c r="X2990" s="3">
        <v>2314.8148148148148</v>
      </c>
      <c r="Y2990" s="22">
        <v>416.66666666666663</v>
      </c>
      <c r="Z2990" s="32">
        <v>75</v>
      </c>
      <c r="AB2990" s="3">
        <v>0</v>
      </c>
      <c r="AC2990" s="3">
        <v>4460.3751415326506</v>
      </c>
      <c r="AD2990" s="3">
        <f t="shared" si="519"/>
        <v>177939.93354609102</v>
      </c>
      <c r="AE2990" s="3">
        <v>7046.666666666667</v>
      </c>
      <c r="AG2990" s="3">
        <f t="shared" si="520"/>
        <v>184986.60021275768</v>
      </c>
      <c r="AM2990">
        <v>0.1</v>
      </c>
      <c r="AN2990" s="3">
        <f t="shared" si="521"/>
        <v>184986.60021275768</v>
      </c>
      <c r="AO2990" s="3">
        <v>18498.660021275769</v>
      </c>
      <c r="AP2990" s="3">
        <v>29700</v>
      </c>
      <c r="AQ2990" s="3">
        <v>2970</v>
      </c>
      <c r="AR2990" s="3">
        <f t="shared" si="522"/>
        <v>236155.26023403346</v>
      </c>
      <c r="AS2990" s="24">
        <f t="shared" si="518"/>
        <v>214686.60021275768</v>
      </c>
      <c r="AT2990" t="s">
        <v>4805</v>
      </c>
      <c r="AU2990" t="s">
        <v>101</v>
      </c>
      <c r="AV2990" t="s">
        <v>101</v>
      </c>
      <c r="AW2990">
        <v>2047400</v>
      </c>
      <c r="BE2990">
        <v>1</v>
      </c>
    </row>
    <row r="2991" spans="3:66" x14ac:dyDescent="0.2">
      <c r="C2991" t="s">
        <v>4803</v>
      </c>
      <c r="E2991" t="s">
        <v>4221</v>
      </c>
      <c r="F2991" t="s">
        <v>4222</v>
      </c>
      <c r="G2991" t="s">
        <v>4223</v>
      </c>
      <c r="J2991" t="s">
        <v>4678</v>
      </c>
      <c r="L2991" t="s">
        <v>4791</v>
      </c>
      <c r="M2991" t="s">
        <v>4579</v>
      </c>
      <c r="N2991" t="s">
        <v>4668</v>
      </c>
      <c r="O2991" t="s">
        <v>98</v>
      </c>
      <c r="P2991" t="s">
        <v>4804</v>
      </c>
      <c r="Q2991">
        <v>28</v>
      </c>
      <c r="S2991" s="3">
        <v>164500</v>
      </c>
      <c r="W2991" s="3">
        <v>3954.3269230769224</v>
      </c>
      <c r="X2991" s="3">
        <v>2284.7222222222222</v>
      </c>
      <c r="Y2991" s="22">
        <v>411.25</v>
      </c>
      <c r="Z2991" s="32">
        <v>75</v>
      </c>
      <c r="AB2991" s="3">
        <v>0</v>
      </c>
      <c r="AC2991" s="3">
        <v>4460.3751415326506</v>
      </c>
      <c r="AD2991" s="3">
        <f t="shared" si="519"/>
        <v>175685.67428683181</v>
      </c>
      <c r="AE2991" s="3">
        <v>23570.833333333332</v>
      </c>
      <c r="AG2991" s="3">
        <f t="shared" si="520"/>
        <v>199256.50762016515</v>
      </c>
      <c r="AM2991">
        <v>8.5000000000000006E-2</v>
      </c>
      <c r="AN2991" s="3">
        <f t="shared" si="521"/>
        <v>199256.50762016515</v>
      </c>
      <c r="AO2991" s="3">
        <v>16936.803147714039</v>
      </c>
      <c r="AP2991" s="3">
        <v>29700</v>
      </c>
      <c r="AQ2991" s="3">
        <v>2524.5</v>
      </c>
      <c r="AR2991" s="3">
        <f t="shared" si="522"/>
        <v>248417.81076787919</v>
      </c>
      <c r="AS2991" s="24">
        <f t="shared" si="518"/>
        <v>228956.50762016515</v>
      </c>
      <c r="AT2991" t="s">
        <v>4805</v>
      </c>
      <c r="AU2991" t="s">
        <v>101</v>
      </c>
      <c r="AV2991" t="s">
        <v>101</v>
      </c>
      <c r="AW2991">
        <v>2045220</v>
      </c>
      <c r="BE2991">
        <v>1</v>
      </c>
    </row>
    <row r="2992" spans="3:66" x14ac:dyDescent="0.2">
      <c r="C2992" t="s">
        <v>4803</v>
      </c>
      <c r="E2992" t="s">
        <v>4224</v>
      </c>
      <c r="F2992" t="s">
        <v>4225</v>
      </c>
      <c r="G2992" t="s">
        <v>4226</v>
      </c>
      <c r="J2992" t="s">
        <v>4778</v>
      </c>
      <c r="L2992" t="s">
        <v>4667</v>
      </c>
      <c r="M2992" t="s">
        <v>3984</v>
      </c>
      <c r="N2992" t="s">
        <v>4668</v>
      </c>
      <c r="O2992" t="s">
        <v>98</v>
      </c>
      <c r="P2992" t="s">
        <v>4804</v>
      </c>
      <c r="Q2992">
        <v>28</v>
      </c>
      <c r="S2992" s="3">
        <v>43333.333333333336</v>
      </c>
      <c r="W2992" s="3">
        <v>1041.6666666666667</v>
      </c>
      <c r="X2992" s="3">
        <v>601.85185185185196</v>
      </c>
      <c r="Y2992" s="22">
        <v>108.33333333333334</v>
      </c>
      <c r="Z2992" s="32">
        <v>75</v>
      </c>
      <c r="AB2992" s="3">
        <v>0</v>
      </c>
      <c r="AC2992" s="3">
        <v>4460.3751415326506</v>
      </c>
      <c r="AD2992" s="3">
        <f t="shared" si="519"/>
        <v>49620.560326717838</v>
      </c>
      <c r="AE2992" s="3">
        <v>4154.166666666667</v>
      </c>
      <c r="AG2992" s="3">
        <f t="shared" si="520"/>
        <v>53774.726993384502</v>
      </c>
      <c r="AM2992">
        <v>0.05</v>
      </c>
      <c r="AN2992" s="3">
        <f t="shared" si="521"/>
        <v>53774.726993384502</v>
      </c>
      <c r="AO2992" s="3">
        <v>2688.7363496692251</v>
      </c>
      <c r="AP2992" s="3">
        <v>29700</v>
      </c>
      <c r="AQ2992" s="3">
        <v>1485</v>
      </c>
      <c r="AR2992" s="3">
        <f t="shared" si="522"/>
        <v>87648.463343053736</v>
      </c>
      <c r="AS2992" s="24">
        <f t="shared" si="518"/>
        <v>83474.726993384509</v>
      </c>
      <c r="AT2992" t="s">
        <v>225</v>
      </c>
      <c r="AU2992" t="s">
        <v>225</v>
      </c>
      <c r="AV2992" t="s">
        <v>156</v>
      </c>
      <c r="AW2992" t="s">
        <v>4821</v>
      </c>
      <c r="BE2992">
        <v>1</v>
      </c>
    </row>
    <row r="2993" spans="3:66" x14ac:dyDescent="0.2">
      <c r="C2993" t="s">
        <v>4803</v>
      </c>
      <c r="E2993" t="s">
        <v>4227</v>
      </c>
      <c r="F2993" t="s">
        <v>4228</v>
      </c>
      <c r="G2993" t="s">
        <v>4229</v>
      </c>
      <c r="J2993" t="s">
        <v>4678</v>
      </c>
      <c r="L2993" t="s">
        <v>4791</v>
      </c>
      <c r="M2993" t="s">
        <v>4579</v>
      </c>
      <c r="N2993" t="s">
        <v>4668</v>
      </c>
      <c r="O2993" t="s">
        <v>98</v>
      </c>
      <c r="P2993" t="s">
        <v>4804</v>
      </c>
      <c r="Q2993">
        <v>28</v>
      </c>
      <c r="S2993" s="3">
        <v>175000</v>
      </c>
      <c r="W2993" s="3">
        <v>4206.7307692307686</v>
      </c>
      <c r="X2993" s="3">
        <v>2430.5555555555557</v>
      </c>
      <c r="Y2993" s="22">
        <v>437.5</v>
      </c>
      <c r="Z2993" s="32">
        <v>75</v>
      </c>
      <c r="AB2993" s="3">
        <v>0</v>
      </c>
      <c r="AC2993" s="3">
        <v>4460.3751415326506</v>
      </c>
      <c r="AD2993" s="3">
        <f t="shared" si="519"/>
        <v>186610.161466319</v>
      </c>
      <c r="AE2993" s="3">
        <v>23570.833333333332</v>
      </c>
      <c r="AG2993" s="3">
        <f t="shared" si="520"/>
        <v>210180.99479965234</v>
      </c>
      <c r="AM2993">
        <v>8.5000000000000006E-2</v>
      </c>
      <c r="AN2993" s="3">
        <f t="shared" si="521"/>
        <v>210180.99479965234</v>
      </c>
      <c r="AO2993" s="3">
        <v>17865.38455797045</v>
      </c>
      <c r="AP2993" s="3">
        <v>29700</v>
      </c>
      <c r="AQ2993" s="3">
        <v>2524.5</v>
      </c>
      <c r="AR2993" s="3">
        <f t="shared" si="522"/>
        <v>260270.87935762279</v>
      </c>
      <c r="AS2993" s="24">
        <f t="shared" si="518"/>
        <v>239880.99479965234</v>
      </c>
      <c r="AT2993" t="s">
        <v>4725</v>
      </c>
      <c r="AU2993" t="s">
        <v>174</v>
      </c>
      <c r="AV2993" t="s">
        <v>174</v>
      </c>
      <c r="AW2993" t="s">
        <v>4725</v>
      </c>
      <c r="BE2993">
        <v>1</v>
      </c>
    </row>
    <row r="2994" spans="3:66" x14ac:dyDescent="0.2">
      <c r="C2994" t="s">
        <v>4803</v>
      </c>
      <c r="E2994" t="s">
        <v>4230</v>
      </c>
      <c r="F2994" t="s">
        <v>4231</v>
      </c>
      <c r="G2994" t="s">
        <v>4232</v>
      </c>
      <c r="J2994" t="s">
        <v>4708</v>
      </c>
      <c r="L2994" t="s">
        <v>4703</v>
      </c>
      <c r="M2994" t="s">
        <v>293</v>
      </c>
      <c r="N2994" t="s">
        <v>4668</v>
      </c>
      <c r="O2994" t="s">
        <v>98</v>
      </c>
      <c r="P2994" t="s">
        <v>4804</v>
      </c>
      <c r="Q2994">
        <v>28</v>
      </c>
      <c r="S2994" s="3">
        <v>75833.333333333328</v>
      </c>
      <c r="W2994" s="3">
        <v>1702.7243589743591</v>
      </c>
      <c r="X2994" s="3">
        <v>983.79629629629619</v>
      </c>
      <c r="Y2994" s="22">
        <v>177.08333333333331</v>
      </c>
      <c r="Z2994" s="32">
        <v>75</v>
      </c>
      <c r="AB2994" s="3">
        <v>0</v>
      </c>
      <c r="AC2994" s="3">
        <v>4460.3751415326506</v>
      </c>
      <c r="AD2994" s="3">
        <f t="shared" si="519"/>
        <v>83232.312463469963</v>
      </c>
      <c r="AE2994" s="3">
        <v>5687.5</v>
      </c>
      <c r="AG2994" s="3">
        <f t="shared" si="520"/>
        <v>88919.812463469963</v>
      </c>
      <c r="AM2994">
        <v>8.5000000000000006E-2</v>
      </c>
      <c r="AN2994" s="3">
        <f t="shared" si="521"/>
        <v>88919.812463469963</v>
      </c>
      <c r="AO2994" s="3">
        <v>7558.1840593949473</v>
      </c>
      <c r="AP2994" s="3">
        <v>29700</v>
      </c>
      <c r="AQ2994" s="3">
        <v>2524.5</v>
      </c>
      <c r="AR2994" s="3">
        <f t="shared" si="522"/>
        <v>128702.49652286491</v>
      </c>
      <c r="AS2994" s="24">
        <f t="shared" si="518"/>
        <v>118619.81246346996</v>
      </c>
      <c r="AT2994" t="s">
        <v>134</v>
      </c>
      <c r="AU2994" t="s">
        <v>134</v>
      </c>
      <c r="AV2994" t="s">
        <v>135</v>
      </c>
      <c r="AW2994">
        <v>90373</v>
      </c>
      <c r="BE2994">
        <v>1</v>
      </c>
    </row>
    <row r="2995" spans="3:66" x14ac:dyDescent="0.2">
      <c r="C2995" t="s">
        <v>4803</v>
      </c>
      <c r="E2995" t="s">
        <v>4994</v>
      </c>
      <c r="F2995" t="s">
        <v>4995</v>
      </c>
      <c r="G2995" t="s">
        <v>4996</v>
      </c>
      <c r="J2995" t="s">
        <v>4678</v>
      </c>
      <c r="L2995" t="s">
        <v>4791</v>
      </c>
      <c r="M2995" t="s">
        <v>4579</v>
      </c>
      <c r="N2995" t="s">
        <v>4668</v>
      </c>
      <c r="O2995" t="s">
        <v>98</v>
      </c>
      <c r="P2995" t="s">
        <v>4804</v>
      </c>
      <c r="Q2995">
        <v>28</v>
      </c>
      <c r="S2995" s="3">
        <v>183333.33333333334</v>
      </c>
      <c r="W2995" s="3">
        <v>4407.0512820512822</v>
      </c>
      <c r="X2995" s="3">
        <v>2546.2962962962965</v>
      </c>
      <c r="Y2995" s="22">
        <v>458.33333333333337</v>
      </c>
      <c r="Z2995" s="32">
        <v>75</v>
      </c>
      <c r="AB2995" s="3">
        <v>0</v>
      </c>
      <c r="AC2995" s="3">
        <v>4460.3751415326506</v>
      </c>
      <c r="AD2995" s="3">
        <f t="shared" si="519"/>
        <v>195280.38938654691</v>
      </c>
      <c r="AE2995" s="3">
        <v>23570.833333333332</v>
      </c>
      <c r="AG2995" s="3">
        <f t="shared" si="520"/>
        <v>218851.22271988026</v>
      </c>
      <c r="AM2995">
        <v>8.5000000000000006E-2</v>
      </c>
      <c r="AN2995" s="3">
        <f t="shared" si="521"/>
        <v>218851.22271988026</v>
      </c>
      <c r="AO2995" s="3">
        <v>18602.353931189824</v>
      </c>
      <c r="AP2995" s="3">
        <v>29700</v>
      </c>
      <c r="AQ2995" s="3">
        <v>2524.5</v>
      </c>
      <c r="AR2995" s="3">
        <f t="shared" si="522"/>
        <v>269678.07665107009</v>
      </c>
      <c r="AS2995" s="24">
        <f t="shared" si="518"/>
        <v>248551.22271988026</v>
      </c>
      <c r="AT2995" t="s">
        <v>4725</v>
      </c>
      <c r="AU2995" t="s">
        <v>174</v>
      </c>
      <c r="AV2995" t="s">
        <v>174</v>
      </c>
      <c r="AW2995" t="s">
        <v>4997</v>
      </c>
      <c r="BE2995">
        <v>1</v>
      </c>
    </row>
    <row r="2996" spans="3:66" x14ac:dyDescent="0.2">
      <c r="C2996" t="s">
        <v>4803</v>
      </c>
      <c r="E2996" t="s">
        <v>4233</v>
      </c>
      <c r="F2996" t="s">
        <v>4234</v>
      </c>
      <c r="G2996" t="s">
        <v>4235</v>
      </c>
      <c r="J2996" t="s">
        <v>4697</v>
      </c>
      <c r="L2996" t="s">
        <v>4691</v>
      </c>
      <c r="M2996" t="s">
        <v>4444</v>
      </c>
      <c r="N2996" t="s">
        <v>4668</v>
      </c>
      <c r="O2996" t="s">
        <v>98</v>
      </c>
      <c r="P2996" t="s">
        <v>4804</v>
      </c>
      <c r="Q2996">
        <v>28</v>
      </c>
      <c r="S2996" s="3">
        <v>125000.00000000001</v>
      </c>
      <c r="W2996" s="3">
        <v>3004.8076923076919</v>
      </c>
      <c r="X2996" s="3">
        <v>1736.1111111111111</v>
      </c>
      <c r="Y2996" s="22">
        <v>312.5</v>
      </c>
      <c r="Z2996" s="32">
        <v>75</v>
      </c>
      <c r="AB2996" s="3">
        <v>0</v>
      </c>
      <c r="AC2996" s="3">
        <v>4460.3751415326506</v>
      </c>
      <c r="AD2996" s="3">
        <f t="shared" si="519"/>
        <v>134588.79394495147</v>
      </c>
      <c r="AE2996" s="3">
        <v>7046.666666666667</v>
      </c>
      <c r="AG2996" s="3">
        <f t="shared" si="520"/>
        <v>141635.46061161812</v>
      </c>
      <c r="AM2996">
        <v>0.1</v>
      </c>
      <c r="AN2996" s="3">
        <f t="shared" si="521"/>
        <v>141635.46061161812</v>
      </c>
      <c r="AO2996" s="3">
        <v>14163.546061161813</v>
      </c>
      <c r="AP2996" s="3">
        <v>29700</v>
      </c>
      <c r="AQ2996" s="3">
        <v>2970</v>
      </c>
      <c r="AR2996" s="3">
        <f t="shared" si="522"/>
        <v>188469.00667277994</v>
      </c>
      <c r="AS2996" s="24">
        <f t="shared" si="518"/>
        <v>171335.46061161812</v>
      </c>
      <c r="AT2996" t="s">
        <v>2802</v>
      </c>
      <c r="AU2996" t="s">
        <v>2802</v>
      </c>
      <c r="AV2996" t="s">
        <v>2802</v>
      </c>
      <c r="AW2996">
        <v>80153020</v>
      </c>
      <c r="BE2996">
        <v>1</v>
      </c>
    </row>
    <row r="2997" spans="3:66" x14ac:dyDescent="0.2">
      <c r="C2997" t="s">
        <v>4803</v>
      </c>
      <c r="E2997" t="s">
        <v>4236</v>
      </c>
      <c r="F2997" t="s">
        <v>4237</v>
      </c>
      <c r="G2997" t="s">
        <v>4238</v>
      </c>
      <c r="J2997" t="s">
        <v>4702</v>
      </c>
      <c r="L2997" t="s">
        <v>4691</v>
      </c>
      <c r="M2997" t="s">
        <v>4444</v>
      </c>
      <c r="N2997" t="s">
        <v>4668</v>
      </c>
      <c r="O2997" t="s">
        <v>98</v>
      </c>
      <c r="P2997" t="s">
        <v>4804</v>
      </c>
      <c r="Q2997">
        <v>28</v>
      </c>
      <c r="S2997" s="3">
        <v>100000</v>
      </c>
      <c r="W2997" s="3">
        <v>2403.8461538461538</v>
      </c>
      <c r="X2997" s="3">
        <v>1388.8888888888891</v>
      </c>
      <c r="Y2997" s="22">
        <v>250</v>
      </c>
      <c r="Z2997" s="32">
        <v>75</v>
      </c>
      <c r="AB2997" s="3">
        <v>0</v>
      </c>
      <c r="AC2997" s="3">
        <v>4460.3751415326506</v>
      </c>
      <c r="AD2997" s="3">
        <f t="shared" si="519"/>
        <v>108578.1101842677</v>
      </c>
      <c r="AE2997" s="3">
        <v>7046.666666666667</v>
      </c>
      <c r="AG2997" s="3">
        <f t="shared" si="520"/>
        <v>115624.77685093437</v>
      </c>
      <c r="AM2997">
        <v>0.1</v>
      </c>
      <c r="AN2997" s="3">
        <f t="shared" si="521"/>
        <v>115624.77685093437</v>
      </c>
      <c r="AO2997" s="3">
        <v>11562.477685093438</v>
      </c>
      <c r="AP2997" s="3">
        <v>29700</v>
      </c>
      <c r="AQ2997" s="3">
        <v>2970</v>
      </c>
      <c r="AR2997" s="3">
        <f t="shared" si="522"/>
        <v>159857.25453602782</v>
      </c>
      <c r="AS2997" s="24">
        <f t="shared" si="518"/>
        <v>145324.77685093437</v>
      </c>
      <c r="AT2997" t="s">
        <v>4805</v>
      </c>
      <c r="AU2997" t="s">
        <v>101</v>
      </c>
      <c r="AV2997" t="s">
        <v>101</v>
      </c>
      <c r="AW2997">
        <v>2051062</v>
      </c>
      <c r="BE2997">
        <v>1</v>
      </c>
    </row>
    <row r="2998" spans="3:66" x14ac:dyDescent="0.2">
      <c r="C2998" t="s">
        <v>4803</v>
      </c>
      <c r="E2998" t="s">
        <v>4239</v>
      </c>
      <c r="F2998" t="s">
        <v>4240</v>
      </c>
      <c r="G2998" t="s">
        <v>4241</v>
      </c>
      <c r="J2998" t="s">
        <v>151</v>
      </c>
      <c r="L2998" t="s">
        <v>4691</v>
      </c>
      <c r="M2998" t="s">
        <v>4444</v>
      </c>
      <c r="N2998" t="s">
        <v>4668</v>
      </c>
      <c r="O2998" t="s">
        <v>98</v>
      </c>
      <c r="P2998" t="s">
        <v>4804</v>
      </c>
      <c r="Q2998">
        <v>28</v>
      </c>
      <c r="S2998" s="3">
        <v>283333.33333333331</v>
      </c>
      <c r="W2998" s="3">
        <v>6810.8974358974365</v>
      </c>
      <c r="X2998" s="3">
        <v>3935.1851851851848</v>
      </c>
      <c r="Y2998" s="22">
        <v>708.33333333333326</v>
      </c>
      <c r="Z2998" s="32">
        <v>75</v>
      </c>
      <c r="AB2998" s="3">
        <v>0</v>
      </c>
      <c r="AC2998" s="3">
        <v>4460.3751415326506</v>
      </c>
      <c r="AD2998" s="3">
        <f t="shared" si="519"/>
        <v>299323.12442928186</v>
      </c>
      <c r="AE2998" s="3">
        <v>7046.666666666667</v>
      </c>
      <c r="AG2998" s="3">
        <f t="shared" si="520"/>
        <v>306369.79109594855</v>
      </c>
      <c r="AM2998">
        <v>0.1</v>
      </c>
      <c r="AN2998" s="3">
        <f t="shared" si="521"/>
        <v>306369.79109594855</v>
      </c>
      <c r="AO2998" s="3">
        <v>30636.979109594857</v>
      </c>
      <c r="AP2998" s="3">
        <v>29700</v>
      </c>
      <c r="AQ2998" s="3">
        <v>2970</v>
      </c>
      <c r="AR2998" s="3">
        <f t="shared" si="522"/>
        <v>369676.77020554338</v>
      </c>
      <c r="AS2998" s="24">
        <f t="shared" si="518"/>
        <v>336069.79109594855</v>
      </c>
      <c r="AT2998" t="s">
        <v>1837</v>
      </c>
      <c r="AU2998" t="s">
        <v>1837</v>
      </c>
      <c r="AV2998" t="s">
        <v>1838</v>
      </c>
      <c r="AW2998" t="s">
        <v>1837</v>
      </c>
      <c r="BE2998">
        <v>1</v>
      </c>
    </row>
    <row r="2999" spans="3:66" x14ac:dyDescent="0.2">
      <c r="C2999" t="s">
        <v>4803</v>
      </c>
      <c r="E2999" t="s">
        <v>4242</v>
      </c>
      <c r="F2999" t="s">
        <v>4243</v>
      </c>
      <c r="G2999" t="s">
        <v>4244</v>
      </c>
      <c r="J2999" t="s">
        <v>4778</v>
      </c>
      <c r="L2999" t="s">
        <v>4667</v>
      </c>
      <c r="M2999" t="s">
        <v>3984</v>
      </c>
      <c r="N2999" t="s">
        <v>4911</v>
      </c>
      <c r="O2999" t="s">
        <v>98</v>
      </c>
      <c r="P2999" t="s">
        <v>4804</v>
      </c>
      <c r="Q2999">
        <v>28</v>
      </c>
      <c r="S2999" s="3">
        <v>35000</v>
      </c>
      <c r="W2999" s="3">
        <v>1010.0961538461538</v>
      </c>
      <c r="X2999" s="3">
        <v>583.6111111111112</v>
      </c>
      <c r="Y2999" s="22">
        <v>105.05</v>
      </c>
      <c r="Z2999" s="32">
        <v>75</v>
      </c>
      <c r="AB2999" s="3">
        <v>0</v>
      </c>
      <c r="AC2999" s="3">
        <v>4460.3751415326506</v>
      </c>
      <c r="AD2999" s="3">
        <f t="shared" si="519"/>
        <v>41234.132406489916</v>
      </c>
      <c r="AE2999" s="3">
        <v>4154.166666666667</v>
      </c>
      <c r="AG2999" s="3">
        <f t="shared" si="520"/>
        <v>45388.299073156581</v>
      </c>
      <c r="AM2999">
        <v>0.05</v>
      </c>
      <c r="AN2999" s="3">
        <f t="shared" si="521"/>
        <v>45388.299073156581</v>
      </c>
      <c r="AO2999" s="3">
        <v>2269.4149536578293</v>
      </c>
      <c r="AP2999" s="3">
        <v>0</v>
      </c>
      <c r="AQ2999" s="3">
        <v>0</v>
      </c>
      <c r="AR2999" s="3">
        <f t="shared" si="522"/>
        <v>47657.714026814407</v>
      </c>
      <c r="AS2999" s="24">
        <f t="shared" si="518"/>
        <v>45388.299073156581</v>
      </c>
      <c r="AT2999" t="s">
        <v>4779</v>
      </c>
      <c r="AU2999" t="s">
        <v>1837</v>
      </c>
      <c r="AV2999" t="s">
        <v>1838</v>
      </c>
      <c r="AW2999">
        <v>2085</v>
      </c>
      <c r="BE2999">
        <v>1</v>
      </c>
      <c r="BN2999" t="s">
        <v>5067</v>
      </c>
    </row>
    <row r="3000" spans="3:66" x14ac:dyDescent="0.2">
      <c r="C3000" t="s">
        <v>4803</v>
      </c>
      <c r="E3000" t="s">
        <v>4245</v>
      </c>
      <c r="F3000" t="s">
        <v>4246</v>
      </c>
      <c r="G3000" t="s">
        <v>4247</v>
      </c>
      <c r="J3000" t="s">
        <v>4778</v>
      </c>
      <c r="L3000" t="s">
        <v>4667</v>
      </c>
      <c r="M3000" t="s">
        <v>3984</v>
      </c>
      <c r="N3000" t="s">
        <v>4911</v>
      </c>
      <c r="O3000" t="s">
        <v>98</v>
      </c>
      <c r="P3000" t="s">
        <v>4804</v>
      </c>
      <c r="Q3000">
        <v>28</v>
      </c>
      <c r="S3000" s="3">
        <v>43333.333333333336</v>
      </c>
      <c r="W3000" s="3">
        <v>1041.6666666666667</v>
      </c>
      <c r="X3000" s="3">
        <v>601.85185185185196</v>
      </c>
      <c r="Y3000" s="22">
        <v>108.33333333333334</v>
      </c>
      <c r="Z3000" s="32">
        <v>75</v>
      </c>
      <c r="AB3000" s="3">
        <v>0</v>
      </c>
      <c r="AC3000" s="3">
        <v>4460.3751415326506</v>
      </c>
      <c r="AD3000" s="3">
        <f t="shared" si="519"/>
        <v>49620.560326717838</v>
      </c>
      <c r="AE3000" s="3">
        <v>4154.166666666667</v>
      </c>
      <c r="AG3000" s="3">
        <f t="shared" si="520"/>
        <v>53774.726993384502</v>
      </c>
      <c r="AM3000">
        <v>0.05</v>
      </c>
      <c r="AN3000" s="3">
        <f t="shared" si="521"/>
        <v>53774.726993384502</v>
      </c>
      <c r="AO3000" s="3">
        <v>2688.7363496692251</v>
      </c>
      <c r="AP3000" s="3">
        <v>0</v>
      </c>
      <c r="AQ3000" s="3">
        <v>0</v>
      </c>
      <c r="AR3000" s="3">
        <f t="shared" si="522"/>
        <v>56463.463343053729</v>
      </c>
      <c r="AS3000" s="24">
        <f t="shared" si="518"/>
        <v>53774.726993384502</v>
      </c>
      <c r="AT3000" t="s">
        <v>4779</v>
      </c>
      <c r="AU3000" t="s">
        <v>1837</v>
      </c>
      <c r="AV3000" t="s">
        <v>1838</v>
      </c>
      <c r="AW3000">
        <v>2085</v>
      </c>
      <c r="BE3000">
        <v>1</v>
      </c>
      <c r="BN3000" t="s">
        <v>5067</v>
      </c>
    </row>
    <row r="3001" spans="3:66" x14ac:dyDescent="0.2">
      <c r="C3001" t="s">
        <v>4803</v>
      </c>
      <c r="E3001" t="s">
        <v>4248</v>
      </c>
      <c r="F3001" t="s">
        <v>4249</v>
      </c>
      <c r="G3001" t="s">
        <v>4250</v>
      </c>
      <c r="J3001" t="s">
        <v>4697</v>
      </c>
      <c r="L3001" t="s">
        <v>4703</v>
      </c>
      <c r="M3001" t="s">
        <v>293</v>
      </c>
      <c r="N3001" t="s">
        <v>4668</v>
      </c>
      <c r="O3001" t="s">
        <v>98</v>
      </c>
      <c r="P3001" t="s">
        <v>4804</v>
      </c>
      <c r="Q3001">
        <v>28</v>
      </c>
      <c r="S3001" s="3">
        <v>145000</v>
      </c>
      <c r="W3001" s="3">
        <v>3485.5769230769233</v>
      </c>
      <c r="X3001" s="3">
        <v>2013.8888888888891</v>
      </c>
      <c r="Y3001" s="22">
        <v>362.5</v>
      </c>
      <c r="Z3001" s="32">
        <v>75</v>
      </c>
      <c r="AB3001" s="3">
        <v>0</v>
      </c>
      <c r="AC3001" s="3">
        <v>4460.3751415326506</v>
      </c>
      <c r="AD3001" s="3">
        <f t="shared" si="519"/>
        <v>155397.34095349847</v>
      </c>
      <c r="AE3001" s="3">
        <v>5687.5</v>
      </c>
      <c r="AG3001" s="3">
        <f t="shared" si="520"/>
        <v>161084.84095349847</v>
      </c>
      <c r="AM3001">
        <v>8.5000000000000006E-2</v>
      </c>
      <c r="AN3001" s="3">
        <f t="shared" si="521"/>
        <v>161084.84095349847</v>
      </c>
      <c r="AO3001" s="3">
        <v>13692.21148104737</v>
      </c>
      <c r="AP3001" s="3">
        <v>29700</v>
      </c>
      <c r="AQ3001" s="3">
        <v>2524.5</v>
      </c>
      <c r="AR3001" s="3">
        <f t="shared" si="522"/>
        <v>207001.55243454583</v>
      </c>
      <c r="AS3001" s="24">
        <f t="shared" si="518"/>
        <v>190784.84095349847</v>
      </c>
      <c r="AT3001" t="s">
        <v>188</v>
      </c>
      <c r="AU3001" t="s">
        <v>188</v>
      </c>
      <c r="AV3001" t="s">
        <v>189</v>
      </c>
      <c r="AW3001">
        <v>6390</v>
      </c>
      <c r="BE3001">
        <v>1</v>
      </c>
    </row>
    <row r="3002" spans="3:66" x14ac:dyDescent="0.2">
      <c r="C3002" t="s">
        <v>4803</v>
      </c>
      <c r="E3002" t="s">
        <v>4251</v>
      </c>
      <c r="F3002" t="s">
        <v>4252</v>
      </c>
      <c r="G3002" t="s">
        <v>4253</v>
      </c>
      <c r="J3002" t="s">
        <v>4778</v>
      </c>
      <c r="L3002" t="s">
        <v>4703</v>
      </c>
      <c r="M3002" t="s">
        <v>293</v>
      </c>
      <c r="N3002" t="s">
        <v>4911</v>
      </c>
      <c r="O3002" t="s">
        <v>98</v>
      </c>
      <c r="P3002" t="s">
        <v>4804</v>
      </c>
      <c r="Q3002">
        <v>28</v>
      </c>
      <c r="S3002" s="3">
        <v>45833.333333333336</v>
      </c>
      <c r="W3002" s="3">
        <v>1101.7628205128206</v>
      </c>
      <c r="X3002" s="3">
        <v>636.57407407407413</v>
      </c>
      <c r="Y3002" s="22">
        <v>114.58333333333334</v>
      </c>
      <c r="Z3002" s="32">
        <v>75</v>
      </c>
      <c r="AB3002" s="3">
        <v>0</v>
      </c>
      <c r="AC3002" s="3">
        <v>4460.3751415326506</v>
      </c>
      <c r="AD3002" s="3">
        <f t="shared" si="519"/>
        <v>52221.628702786213</v>
      </c>
      <c r="AE3002" s="3">
        <v>5687.5</v>
      </c>
      <c r="AG3002" s="3">
        <f t="shared" si="520"/>
        <v>57909.128702786213</v>
      </c>
      <c r="AI3002" s="3">
        <v>5310.8</v>
      </c>
      <c r="AM3002">
        <v>8.5000000000000006E-2</v>
      </c>
      <c r="AN3002" s="3">
        <f t="shared" si="521"/>
        <v>63219.928702786216</v>
      </c>
      <c r="AO3002" s="3">
        <v>5373.6939397368287</v>
      </c>
      <c r="AP3002" s="3">
        <v>0</v>
      </c>
      <c r="AQ3002" s="3">
        <v>0</v>
      </c>
      <c r="AR3002" s="3">
        <f t="shared" si="522"/>
        <v>68593.622642523042</v>
      </c>
      <c r="AS3002" s="24">
        <f t="shared" si="518"/>
        <v>63219.928702786216</v>
      </c>
      <c r="AT3002" t="s">
        <v>188</v>
      </c>
      <c r="AU3002" t="s">
        <v>1837</v>
      </c>
      <c r="AV3002" t="s">
        <v>1838</v>
      </c>
      <c r="AW3002">
        <v>2169</v>
      </c>
      <c r="BE3002">
        <v>1</v>
      </c>
      <c r="BN3002" t="s">
        <v>5109</v>
      </c>
    </row>
    <row r="3003" spans="3:66" x14ac:dyDescent="0.2">
      <c r="C3003" t="s">
        <v>4803</v>
      </c>
      <c r="E3003" t="s">
        <v>4254</v>
      </c>
      <c r="F3003" t="s">
        <v>4255</v>
      </c>
      <c r="G3003" t="s">
        <v>4256</v>
      </c>
      <c r="J3003" t="s">
        <v>4697</v>
      </c>
      <c r="L3003" t="s">
        <v>4683</v>
      </c>
      <c r="M3003" t="s">
        <v>295</v>
      </c>
      <c r="N3003" t="s">
        <v>4668</v>
      </c>
      <c r="O3003" t="s">
        <v>98</v>
      </c>
      <c r="P3003" t="s">
        <v>4804</v>
      </c>
      <c r="Q3003">
        <v>28</v>
      </c>
      <c r="S3003" s="3">
        <v>106333.33333333333</v>
      </c>
      <c r="W3003" s="3">
        <v>2556.0897435897436</v>
      </c>
      <c r="X3003" s="3">
        <v>1476.8518518518517</v>
      </c>
      <c r="Y3003" s="22">
        <v>265.83333333333331</v>
      </c>
      <c r="Z3003" s="32">
        <v>75</v>
      </c>
      <c r="AB3003" s="3">
        <v>0</v>
      </c>
      <c r="AC3003" s="3">
        <v>4460.3751415326506</v>
      </c>
      <c r="AD3003" s="3">
        <f t="shared" si="519"/>
        <v>115167.48340364092</v>
      </c>
      <c r="AE3003" s="3">
        <v>0</v>
      </c>
      <c r="AG3003" s="3">
        <f t="shared" si="520"/>
        <v>115167.48340364092</v>
      </c>
      <c r="AM3003">
        <v>0</v>
      </c>
      <c r="AN3003" s="3">
        <f t="shared" si="521"/>
        <v>115167.48340364092</v>
      </c>
      <c r="AO3003" s="3">
        <v>0</v>
      </c>
      <c r="AP3003" s="3">
        <v>29700</v>
      </c>
      <c r="AQ3003" s="3">
        <v>0</v>
      </c>
      <c r="AR3003" s="3">
        <f t="shared" si="522"/>
        <v>144867.48340364092</v>
      </c>
      <c r="AS3003" s="24">
        <f t="shared" si="518"/>
        <v>144867.48340364092</v>
      </c>
      <c r="AT3003" t="s">
        <v>4725</v>
      </c>
      <c r="AU3003" t="s">
        <v>174</v>
      </c>
      <c r="AV3003" t="s">
        <v>174</v>
      </c>
      <c r="AW3003">
        <v>6203000010</v>
      </c>
      <c r="BE3003">
        <v>1</v>
      </c>
    </row>
    <row r="3004" spans="3:66" x14ac:dyDescent="0.2">
      <c r="C3004" t="s">
        <v>4803</v>
      </c>
      <c r="E3004" t="s">
        <v>4257</v>
      </c>
      <c r="F3004" t="s">
        <v>4258</v>
      </c>
      <c r="G3004" t="s">
        <v>4259</v>
      </c>
      <c r="J3004" t="s">
        <v>4778</v>
      </c>
      <c r="L3004" t="s">
        <v>4703</v>
      </c>
      <c r="M3004" t="s">
        <v>293</v>
      </c>
      <c r="N3004" t="s">
        <v>4911</v>
      </c>
      <c r="O3004" t="s">
        <v>98</v>
      </c>
      <c r="P3004" t="s">
        <v>4804</v>
      </c>
      <c r="Q3004">
        <v>28</v>
      </c>
      <c r="S3004" s="3">
        <v>45833.333333333336</v>
      </c>
      <c r="W3004" s="3">
        <v>1101.7628205128206</v>
      </c>
      <c r="X3004" s="3">
        <v>636.57407407407413</v>
      </c>
      <c r="Y3004" s="22">
        <v>114.58333333333334</v>
      </c>
      <c r="Z3004" s="32">
        <v>75</v>
      </c>
      <c r="AB3004" s="3">
        <v>0</v>
      </c>
      <c r="AC3004" s="3">
        <v>4460.3751415326506</v>
      </c>
      <c r="AD3004" s="3">
        <f t="shared" si="519"/>
        <v>52221.628702786213</v>
      </c>
      <c r="AE3004" s="3">
        <v>5687.5</v>
      </c>
      <c r="AG3004" s="3">
        <f t="shared" si="520"/>
        <v>57909.128702786213</v>
      </c>
      <c r="AI3004" s="3">
        <v>5310.8</v>
      </c>
      <c r="AM3004">
        <v>8.5000000000000006E-2</v>
      </c>
      <c r="AN3004" s="3">
        <f t="shared" si="521"/>
        <v>63219.928702786216</v>
      </c>
      <c r="AO3004" s="3">
        <v>5373.6939397368287</v>
      </c>
      <c r="AP3004" s="3">
        <v>0</v>
      </c>
      <c r="AQ3004" s="3">
        <v>0</v>
      </c>
      <c r="AR3004" s="3">
        <f t="shared" si="522"/>
        <v>68593.622642523042</v>
      </c>
      <c r="AS3004" s="24">
        <f t="shared" si="518"/>
        <v>63219.928702786216</v>
      </c>
      <c r="AT3004" t="s">
        <v>4998</v>
      </c>
      <c r="AU3004" t="s">
        <v>1837</v>
      </c>
      <c r="AV3004" t="s">
        <v>1838</v>
      </c>
      <c r="AW3004" t="s">
        <v>4850</v>
      </c>
      <c r="BE3004">
        <v>1</v>
      </c>
      <c r="BN3004" t="s">
        <v>5138</v>
      </c>
    </row>
    <row r="3005" spans="3:66" x14ac:dyDescent="0.2">
      <c r="C3005" t="s">
        <v>4803</v>
      </c>
      <c r="E3005" t="s">
        <v>4260</v>
      </c>
      <c r="F3005" t="s">
        <v>4261</v>
      </c>
      <c r="G3005" t="s">
        <v>4262</v>
      </c>
      <c r="J3005" t="s">
        <v>4702</v>
      </c>
      <c r="L3005" t="s">
        <v>4691</v>
      </c>
      <c r="M3005" t="s">
        <v>4444</v>
      </c>
      <c r="N3005" t="s">
        <v>4668</v>
      </c>
      <c r="O3005" t="s">
        <v>98</v>
      </c>
      <c r="P3005" t="s">
        <v>4804</v>
      </c>
      <c r="Q3005">
        <v>28</v>
      </c>
      <c r="S3005" s="3">
        <v>101666.66666666667</v>
      </c>
      <c r="W3005" s="3">
        <v>2443.9102564102564</v>
      </c>
      <c r="X3005" s="3">
        <v>1412.0370370370372</v>
      </c>
      <c r="Y3005" s="22">
        <v>254.16666666666669</v>
      </c>
      <c r="Z3005" s="32">
        <v>75</v>
      </c>
      <c r="AB3005" s="3">
        <v>0</v>
      </c>
      <c r="AC3005" s="3">
        <v>4460.3751415326506</v>
      </c>
      <c r="AD3005" s="3">
        <f t="shared" si="519"/>
        <v>110312.15576831329</v>
      </c>
      <c r="AE3005" s="3">
        <v>7046.666666666667</v>
      </c>
      <c r="AG3005" s="3">
        <f t="shared" si="520"/>
        <v>117358.82243497996</v>
      </c>
      <c r="AM3005">
        <v>0.1</v>
      </c>
      <c r="AN3005" s="3">
        <f t="shared" si="521"/>
        <v>117358.82243497996</v>
      </c>
      <c r="AO3005" s="3">
        <v>11735.882243497996</v>
      </c>
      <c r="AP3005" s="3">
        <v>29700</v>
      </c>
      <c r="AQ3005" s="3">
        <v>2970</v>
      </c>
      <c r="AR3005" s="3">
        <f t="shared" si="522"/>
        <v>161764.70467847795</v>
      </c>
      <c r="AS3005" s="24">
        <f t="shared" si="518"/>
        <v>147058.82243497996</v>
      </c>
      <c r="AT3005" t="s">
        <v>4805</v>
      </c>
      <c r="AU3005" t="s">
        <v>101</v>
      </c>
      <c r="AV3005" t="s">
        <v>101</v>
      </c>
      <c r="AW3005">
        <v>2041090</v>
      </c>
      <c r="BE3005">
        <v>1</v>
      </c>
    </row>
    <row r="3006" spans="3:66" x14ac:dyDescent="0.2">
      <c r="C3006" t="s">
        <v>4803</v>
      </c>
      <c r="E3006" t="s">
        <v>4263</v>
      </c>
      <c r="F3006" t="s">
        <v>4264</v>
      </c>
      <c r="G3006" t="s">
        <v>4265</v>
      </c>
      <c r="J3006" t="s">
        <v>4697</v>
      </c>
      <c r="L3006" t="s">
        <v>4783</v>
      </c>
      <c r="M3006" t="s">
        <v>3525</v>
      </c>
      <c r="N3006" t="s">
        <v>4668</v>
      </c>
      <c r="O3006" t="s">
        <v>98</v>
      </c>
      <c r="P3006" t="s">
        <v>4804</v>
      </c>
      <c r="Q3006">
        <v>28</v>
      </c>
      <c r="S3006" s="3">
        <v>191666.66666666666</v>
      </c>
      <c r="W3006" s="3">
        <v>4607.3717948717949</v>
      </c>
      <c r="X3006" s="3">
        <v>2662.037037037037</v>
      </c>
      <c r="Y3006" s="22">
        <v>479.16666666666663</v>
      </c>
      <c r="Z3006" s="32">
        <v>75</v>
      </c>
      <c r="AB3006" s="3">
        <v>0</v>
      </c>
      <c r="AC3006" s="3">
        <v>4460.3751415326506</v>
      </c>
      <c r="AD3006" s="3">
        <f t="shared" si="519"/>
        <v>203950.6173067748</v>
      </c>
      <c r="AE3006" s="3">
        <v>13617.5</v>
      </c>
      <c r="AG3006" s="3">
        <f t="shared" si="520"/>
        <v>217568.1173067748</v>
      </c>
      <c r="AM3006">
        <v>8.5000000000000006E-2</v>
      </c>
      <c r="AN3006" s="3">
        <f t="shared" si="521"/>
        <v>217568.1173067748</v>
      </c>
      <c r="AO3006" s="3">
        <v>18493.289971075861</v>
      </c>
      <c r="AP3006" s="3">
        <v>29700</v>
      </c>
      <c r="AQ3006" s="3">
        <v>2524.5</v>
      </c>
      <c r="AR3006" s="3">
        <f t="shared" si="522"/>
        <v>268285.90727785067</v>
      </c>
      <c r="AS3006" s="24">
        <f t="shared" si="518"/>
        <v>247268.1173067748</v>
      </c>
      <c r="AT3006" t="s">
        <v>4805</v>
      </c>
      <c r="AU3006" t="s">
        <v>101</v>
      </c>
      <c r="AV3006" t="s">
        <v>101</v>
      </c>
      <c r="AW3006">
        <v>2047500</v>
      </c>
      <c r="BE3006">
        <v>1</v>
      </c>
    </row>
    <row r="3007" spans="3:66" x14ac:dyDescent="0.2">
      <c r="C3007" t="s">
        <v>4803</v>
      </c>
      <c r="E3007" t="s">
        <v>4267</v>
      </c>
      <c r="F3007" t="s">
        <v>4268</v>
      </c>
      <c r="G3007" t="s">
        <v>4269</v>
      </c>
      <c r="J3007" t="s">
        <v>4702</v>
      </c>
      <c r="L3007" t="s">
        <v>4691</v>
      </c>
      <c r="M3007" t="s">
        <v>4444</v>
      </c>
      <c r="N3007" t="s">
        <v>4668</v>
      </c>
      <c r="O3007" t="s">
        <v>98</v>
      </c>
      <c r="P3007" t="s">
        <v>4804</v>
      </c>
      <c r="Q3007">
        <v>28</v>
      </c>
      <c r="S3007" s="3">
        <v>91666.666666666672</v>
      </c>
      <c r="W3007" s="3">
        <v>2203.5256410256411</v>
      </c>
      <c r="X3007" s="3">
        <v>1273.1481481481483</v>
      </c>
      <c r="Y3007" s="22">
        <v>229.16666666666669</v>
      </c>
      <c r="Z3007" s="32">
        <v>75</v>
      </c>
      <c r="AB3007" s="3">
        <v>0</v>
      </c>
      <c r="AC3007" s="3">
        <v>4460.3751415326506</v>
      </c>
      <c r="AD3007" s="3">
        <f t="shared" si="519"/>
        <v>99907.882264039785</v>
      </c>
      <c r="AE3007" s="3">
        <v>7046.666666666667</v>
      </c>
      <c r="AG3007" s="3">
        <f t="shared" si="520"/>
        <v>106954.54893070646</v>
      </c>
      <c r="AM3007">
        <v>0.1</v>
      </c>
      <c r="AN3007" s="3">
        <f t="shared" si="521"/>
        <v>106954.54893070646</v>
      </c>
      <c r="AO3007" s="3">
        <v>10695.454893070646</v>
      </c>
      <c r="AP3007" s="3">
        <v>29700</v>
      </c>
      <c r="AQ3007" s="3">
        <v>2970</v>
      </c>
      <c r="AR3007" s="3">
        <f t="shared" si="522"/>
        <v>150320.00382377711</v>
      </c>
      <c r="AS3007" s="24">
        <f t="shared" si="518"/>
        <v>136654.54893070646</v>
      </c>
      <c r="AT3007" t="s">
        <v>4805</v>
      </c>
      <c r="AU3007" t="s">
        <v>101</v>
      </c>
      <c r="AV3007" t="s">
        <v>101</v>
      </c>
      <c r="AW3007">
        <v>2041090</v>
      </c>
      <c r="BE3007">
        <v>1</v>
      </c>
    </row>
    <row r="3008" spans="3:66" x14ac:dyDescent="0.2">
      <c r="C3008" t="s">
        <v>4803</v>
      </c>
      <c r="E3008" t="s">
        <v>4270</v>
      </c>
      <c r="F3008" t="s">
        <v>4271</v>
      </c>
      <c r="G3008" t="s">
        <v>4272</v>
      </c>
      <c r="J3008" t="s">
        <v>151</v>
      </c>
      <c r="L3008" t="s">
        <v>4691</v>
      </c>
      <c r="M3008" t="s">
        <v>4444</v>
      </c>
      <c r="N3008" t="s">
        <v>4668</v>
      </c>
      <c r="O3008" t="s">
        <v>98</v>
      </c>
      <c r="P3008" t="s">
        <v>4804</v>
      </c>
      <c r="Q3008">
        <v>28</v>
      </c>
      <c r="S3008" s="3">
        <v>208333.33333333334</v>
      </c>
      <c r="W3008" s="3">
        <v>5008.0128205128203</v>
      </c>
      <c r="X3008" s="3">
        <v>2893.5185185185187</v>
      </c>
      <c r="Y3008" s="22">
        <v>520.83333333333337</v>
      </c>
      <c r="Z3008" s="32">
        <v>75</v>
      </c>
      <c r="AB3008" s="3">
        <v>0</v>
      </c>
      <c r="AC3008" s="3">
        <v>4460.3751415326506</v>
      </c>
      <c r="AD3008" s="3">
        <f t="shared" si="519"/>
        <v>221291.07314723067</v>
      </c>
      <c r="AE3008" s="3">
        <v>7046.666666666667</v>
      </c>
      <c r="AG3008" s="3">
        <f t="shared" si="520"/>
        <v>228337.73981389732</v>
      </c>
      <c r="AM3008">
        <v>0.1</v>
      </c>
      <c r="AN3008" s="3">
        <f t="shared" si="521"/>
        <v>228337.73981389732</v>
      </c>
      <c r="AO3008" s="3">
        <v>22833.773981389735</v>
      </c>
      <c r="AP3008" s="3">
        <v>29700</v>
      </c>
      <c r="AQ3008" s="3">
        <v>2970</v>
      </c>
      <c r="AR3008" s="3">
        <f t="shared" si="522"/>
        <v>283841.51379528706</v>
      </c>
      <c r="AS3008" s="24">
        <f t="shared" si="518"/>
        <v>258037.73981389732</v>
      </c>
      <c r="AT3008" t="s">
        <v>134</v>
      </c>
      <c r="AU3008" t="s">
        <v>134</v>
      </c>
      <c r="AV3008" t="s">
        <v>135</v>
      </c>
      <c r="AW3008">
        <v>37208</v>
      </c>
      <c r="BE3008">
        <v>1</v>
      </c>
    </row>
    <row r="3009" spans="2:66" x14ac:dyDescent="0.2">
      <c r="C3009" t="s">
        <v>4803</v>
      </c>
      <c r="E3009" t="s">
        <v>4273</v>
      </c>
      <c r="F3009" t="s">
        <v>4274</v>
      </c>
      <c r="G3009" t="s">
        <v>4275</v>
      </c>
      <c r="J3009" t="s">
        <v>4708</v>
      </c>
      <c r="L3009" t="s">
        <v>4691</v>
      </c>
      <c r="M3009" t="s">
        <v>4444</v>
      </c>
      <c r="N3009" t="s">
        <v>4668</v>
      </c>
      <c r="O3009" t="s">
        <v>98</v>
      </c>
      <c r="P3009" t="s">
        <v>4804</v>
      </c>
      <c r="Q3009">
        <v>28</v>
      </c>
      <c r="S3009" s="3">
        <v>62500.000000000007</v>
      </c>
      <c r="W3009" s="3">
        <v>1502.403846153846</v>
      </c>
      <c r="X3009" s="3">
        <v>868.05555555555554</v>
      </c>
      <c r="Y3009" s="22">
        <v>156.25</v>
      </c>
      <c r="Z3009" s="32">
        <v>75</v>
      </c>
      <c r="AB3009" s="3">
        <v>0</v>
      </c>
      <c r="AC3009" s="3">
        <v>4460.3751415326506</v>
      </c>
      <c r="AD3009" s="3">
        <f t="shared" si="519"/>
        <v>69562.084543242061</v>
      </c>
      <c r="AE3009" s="3">
        <v>7046.666666666667</v>
      </c>
      <c r="AG3009" s="3">
        <f t="shared" si="520"/>
        <v>76608.751209908733</v>
      </c>
      <c r="AM3009">
        <v>0.1</v>
      </c>
      <c r="AN3009" s="3">
        <f t="shared" si="521"/>
        <v>76608.751209908733</v>
      </c>
      <c r="AO3009" s="3">
        <v>7660.8751209908733</v>
      </c>
      <c r="AP3009" s="3">
        <v>29700</v>
      </c>
      <c r="AQ3009" s="3">
        <v>2970</v>
      </c>
      <c r="AR3009" s="3">
        <f t="shared" si="522"/>
        <v>116939.6263308996</v>
      </c>
      <c r="AS3009" s="24">
        <f t="shared" si="518"/>
        <v>106308.75120990873</v>
      </c>
      <c r="AT3009" t="s">
        <v>632</v>
      </c>
      <c r="AU3009" t="s">
        <v>632</v>
      </c>
      <c r="AV3009" t="s">
        <v>633</v>
      </c>
      <c r="AW3009" t="s">
        <v>4979</v>
      </c>
      <c r="BE3009">
        <v>1</v>
      </c>
    </row>
    <row r="3010" spans="2:66" x14ac:dyDescent="0.2">
      <c r="C3010" t="s">
        <v>4803</v>
      </c>
      <c r="E3010" t="s">
        <v>4276</v>
      </c>
      <c r="F3010" t="s">
        <v>4277</v>
      </c>
      <c r="G3010" t="s">
        <v>4278</v>
      </c>
      <c r="J3010" t="s">
        <v>4697</v>
      </c>
      <c r="L3010" t="s">
        <v>4691</v>
      </c>
      <c r="M3010" t="s">
        <v>4444</v>
      </c>
      <c r="N3010" t="s">
        <v>4668</v>
      </c>
      <c r="O3010" t="s">
        <v>98</v>
      </c>
      <c r="P3010" t="s">
        <v>4804</v>
      </c>
      <c r="Q3010">
        <v>28</v>
      </c>
      <c r="S3010" s="3">
        <v>132916.66666666666</v>
      </c>
      <c r="W3010" s="3">
        <v>3195.1121794871797</v>
      </c>
      <c r="X3010" s="3">
        <v>1846.0648148148148</v>
      </c>
      <c r="Y3010" s="22">
        <v>332.29166666666663</v>
      </c>
      <c r="Z3010" s="32">
        <v>75</v>
      </c>
      <c r="AB3010" s="3">
        <v>0</v>
      </c>
      <c r="AC3010" s="3">
        <v>4460.3751415326506</v>
      </c>
      <c r="AD3010" s="3">
        <f t="shared" si="519"/>
        <v>142825.51046916796</v>
      </c>
      <c r="AE3010" s="3">
        <v>7046.666666666667</v>
      </c>
      <c r="AG3010" s="3">
        <f t="shared" si="520"/>
        <v>149872.17713583462</v>
      </c>
      <c r="AM3010">
        <v>0.1</v>
      </c>
      <c r="AN3010" s="3">
        <f t="shared" si="521"/>
        <v>149872.17713583462</v>
      </c>
      <c r="AO3010" s="3">
        <v>14987.217713583463</v>
      </c>
      <c r="AP3010" s="3">
        <v>29700</v>
      </c>
      <c r="AQ3010" s="3">
        <v>2970</v>
      </c>
      <c r="AR3010" s="3">
        <f t="shared" si="522"/>
        <v>197529.39484941808</v>
      </c>
      <c r="AS3010" s="24">
        <f t="shared" si="518"/>
        <v>179572.17713583462</v>
      </c>
      <c r="AT3010" t="s">
        <v>4805</v>
      </c>
      <c r="AU3010" t="s">
        <v>101</v>
      </c>
      <c r="AV3010" t="s">
        <v>101</v>
      </c>
      <c r="AW3010">
        <v>2041128</v>
      </c>
      <c r="BE3010">
        <v>1</v>
      </c>
    </row>
    <row r="3011" spans="2:66" x14ac:dyDescent="0.2">
      <c r="C3011" t="s">
        <v>4803</v>
      </c>
      <c r="E3011" t="s">
        <v>4279</v>
      </c>
      <c r="F3011" t="s">
        <v>4280</v>
      </c>
      <c r="G3011" t="s">
        <v>4281</v>
      </c>
      <c r="J3011" t="s">
        <v>4708</v>
      </c>
      <c r="L3011" t="s">
        <v>4703</v>
      </c>
      <c r="M3011" t="s">
        <v>4849</v>
      </c>
      <c r="N3011" t="s">
        <v>4911</v>
      </c>
      <c r="O3011" t="s">
        <v>98</v>
      </c>
      <c r="P3011" t="s">
        <v>4804</v>
      </c>
      <c r="Q3011">
        <v>28</v>
      </c>
      <c r="S3011" s="3">
        <v>65000</v>
      </c>
      <c r="W3011" s="3">
        <v>1562.5</v>
      </c>
      <c r="X3011" s="3">
        <v>902.77777777777783</v>
      </c>
      <c r="Y3011" s="22">
        <v>162.5</v>
      </c>
      <c r="Z3011" s="32">
        <v>75</v>
      </c>
      <c r="AB3011" s="3">
        <v>0</v>
      </c>
      <c r="AC3011" s="3">
        <v>4460.3751415326506</v>
      </c>
      <c r="AD3011" s="3">
        <f t="shared" si="519"/>
        <v>72163.152919310436</v>
      </c>
      <c r="AE3011" s="3">
        <v>5687.5</v>
      </c>
      <c r="AG3011" s="3">
        <f t="shared" si="520"/>
        <v>77850.652919310436</v>
      </c>
      <c r="AM3011">
        <v>8.5000000000000006E-2</v>
      </c>
      <c r="AN3011" s="3">
        <f t="shared" si="521"/>
        <v>77850.652919310436</v>
      </c>
      <c r="AO3011" s="3">
        <v>6617.3054981413879</v>
      </c>
      <c r="AP3011" s="3">
        <v>0</v>
      </c>
      <c r="AQ3011" s="3">
        <v>0</v>
      </c>
      <c r="AR3011" s="3">
        <f t="shared" si="522"/>
        <v>84467.958417451824</v>
      </c>
      <c r="AS3011" s="24">
        <f t="shared" si="518"/>
        <v>77850.652919310436</v>
      </c>
      <c r="AT3011" t="s">
        <v>632</v>
      </c>
      <c r="AU3011" t="s">
        <v>1837</v>
      </c>
      <c r="AV3011" t="s">
        <v>1838</v>
      </c>
      <c r="AW3011" t="s">
        <v>4949</v>
      </c>
      <c r="BE3011">
        <v>1</v>
      </c>
      <c r="BN3011">
        <v>0</v>
      </c>
    </row>
    <row r="3012" spans="2:66" x14ac:dyDescent="0.2">
      <c r="C3012" t="s">
        <v>4803</v>
      </c>
      <c r="E3012" t="s">
        <v>4282</v>
      </c>
      <c r="F3012" t="s">
        <v>4283</v>
      </c>
      <c r="G3012" t="s">
        <v>4284</v>
      </c>
      <c r="J3012" t="s">
        <v>4678</v>
      </c>
      <c r="L3012" t="s">
        <v>4691</v>
      </c>
      <c r="M3012" t="s">
        <v>4444</v>
      </c>
      <c r="N3012" t="s">
        <v>4668</v>
      </c>
      <c r="O3012" t="s">
        <v>98</v>
      </c>
      <c r="P3012" t="s">
        <v>4804</v>
      </c>
      <c r="Q3012">
        <v>28</v>
      </c>
      <c r="S3012" s="3">
        <v>183333.33333333334</v>
      </c>
      <c r="W3012" s="3">
        <v>4407.0512820512822</v>
      </c>
      <c r="X3012" s="3">
        <v>2546.2962962962965</v>
      </c>
      <c r="Y3012" s="22">
        <v>458.33333333333337</v>
      </c>
      <c r="Z3012" s="32">
        <v>75</v>
      </c>
      <c r="AB3012" s="3">
        <v>0</v>
      </c>
      <c r="AC3012" s="3">
        <v>4460.3751415326506</v>
      </c>
      <c r="AD3012" s="3">
        <f t="shared" si="519"/>
        <v>195280.38938654691</v>
      </c>
      <c r="AE3012" s="3">
        <v>7046.666666666667</v>
      </c>
      <c r="AG3012" s="3">
        <f t="shared" si="520"/>
        <v>202327.05605321357</v>
      </c>
      <c r="AM3012">
        <v>0.1</v>
      </c>
      <c r="AN3012" s="3">
        <f t="shared" si="521"/>
        <v>202327.05605321357</v>
      </c>
      <c r="AO3012" s="3">
        <v>20232.70560532136</v>
      </c>
      <c r="AP3012" s="3">
        <v>29700</v>
      </c>
      <c r="AQ3012" s="3">
        <v>2970</v>
      </c>
      <c r="AR3012" s="3">
        <f t="shared" si="522"/>
        <v>255229.76165853493</v>
      </c>
      <c r="AS3012" s="24">
        <f t="shared" si="518"/>
        <v>232027.05605321357</v>
      </c>
      <c r="AT3012" t="s">
        <v>632</v>
      </c>
      <c r="AU3012" t="s">
        <v>632</v>
      </c>
      <c r="AV3012" t="s">
        <v>633</v>
      </c>
      <c r="AW3012" t="s">
        <v>4862</v>
      </c>
      <c r="BE3012">
        <v>1</v>
      </c>
    </row>
    <row r="3013" spans="2:66" x14ac:dyDescent="0.2">
      <c r="C3013" t="s">
        <v>4803</v>
      </c>
      <c r="E3013" t="s">
        <v>4285</v>
      </c>
      <c r="F3013" t="s">
        <v>4286</v>
      </c>
      <c r="G3013" t="s">
        <v>4287</v>
      </c>
      <c r="J3013" t="s">
        <v>4778</v>
      </c>
      <c r="L3013" t="s">
        <v>4703</v>
      </c>
      <c r="M3013" t="s">
        <v>293</v>
      </c>
      <c r="N3013" t="s">
        <v>4911</v>
      </c>
      <c r="O3013" t="s">
        <v>98</v>
      </c>
      <c r="P3013" t="s">
        <v>4804</v>
      </c>
      <c r="Q3013">
        <v>28</v>
      </c>
      <c r="S3013" s="3">
        <v>48333.333333333336</v>
      </c>
      <c r="W3013" s="3">
        <v>1161.8589743589744</v>
      </c>
      <c r="X3013" s="3">
        <v>671.2962962962963</v>
      </c>
      <c r="Y3013" s="22">
        <v>120.83333333333334</v>
      </c>
      <c r="Z3013" s="32">
        <v>75</v>
      </c>
      <c r="AB3013" s="3">
        <v>0</v>
      </c>
      <c r="AC3013" s="3">
        <v>4460.3751415326506</v>
      </c>
      <c r="AD3013" s="3">
        <f t="shared" si="519"/>
        <v>54822.697078854595</v>
      </c>
      <c r="AE3013" s="3">
        <v>5687.5</v>
      </c>
      <c r="AG3013" s="3">
        <f t="shared" si="520"/>
        <v>60510.197078854595</v>
      </c>
      <c r="AM3013">
        <v>8.5000000000000006E-2</v>
      </c>
      <c r="AN3013" s="3">
        <f t="shared" si="521"/>
        <v>60510.197078854595</v>
      </c>
      <c r="AO3013" s="3">
        <v>5143.3667517026406</v>
      </c>
      <c r="AP3013" s="3">
        <v>0</v>
      </c>
      <c r="AQ3013" s="3">
        <v>0</v>
      </c>
      <c r="AR3013" s="3">
        <f t="shared" si="522"/>
        <v>65653.563830557236</v>
      </c>
      <c r="AS3013" s="24">
        <f t="shared" si="518"/>
        <v>60510.197078854595</v>
      </c>
      <c r="AT3013" t="s">
        <v>4805</v>
      </c>
      <c r="AU3013" t="s">
        <v>1837</v>
      </c>
      <c r="AV3013" t="s">
        <v>1838</v>
      </c>
      <c r="AW3013">
        <v>1500400</v>
      </c>
      <c r="BE3013">
        <v>1</v>
      </c>
      <c r="BN3013" t="s">
        <v>5109</v>
      </c>
    </row>
    <row r="3014" spans="2:66" x14ac:dyDescent="0.2">
      <c r="C3014" t="s">
        <v>4803</v>
      </c>
      <c r="E3014" t="s">
        <v>4288</v>
      </c>
      <c r="F3014" t="s">
        <v>4289</v>
      </c>
      <c r="G3014" t="s">
        <v>4290</v>
      </c>
      <c r="J3014" t="s">
        <v>151</v>
      </c>
      <c r="L3014" t="s">
        <v>4806</v>
      </c>
      <c r="M3014" t="s">
        <v>113</v>
      </c>
      <c r="N3014" t="s">
        <v>4807</v>
      </c>
      <c r="O3014" t="s">
        <v>98</v>
      </c>
      <c r="P3014" t="s">
        <v>4804</v>
      </c>
      <c r="Q3014">
        <v>28</v>
      </c>
      <c r="S3014" s="3">
        <v>191666.66666666666</v>
      </c>
      <c r="W3014" s="3">
        <v>4607.3717948717949</v>
      </c>
      <c r="X3014" s="3">
        <v>2662.037037037037</v>
      </c>
      <c r="Y3014" s="22">
        <v>479.16666666666663</v>
      </c>
      <c r="Z3014" s="32">
        <v>75</v>
      </c>
      <c r="AB3014" s="3">
        <v>0</v>
      </c>
      <c r="AC3014" s="3">
        <v>4460.3751415326506</v>
      </c>
      <c r="AD3014" s="3">
        <f t="shared" si="519"/>
        <v>203950.6173067748</v>
      </c>
      <c r="AE3014" s="3">
        <v>0</v>
      </c>
      <c r="AG3014" s="3">
        <f t="shared" si="520"/>
        <v>203950.6173067748</v>
      </c>
      <c r="AM3014">
        <v>8.5000000000000006E-2</v>
      </c>
      <c r="AN3014" s="3">
        <f t="shared" si="521"/>
        <v>203950.6173067748</v>
      </c>
      <c r="AO3014" s="3">
        <v>17335.802471075858</v>
      </c>
      <c r="AP3014" s="3">
        <v>29700</v>
      </c>
      <c r="AQ3014" s="3">
        <v>2524.5</v>
      </c>
      <c r="AR3014" s="3">
        <f t="shared" si="522"/>
        <v>253510.91977785065</v>
      </c>
      <c r="AS3014" s="24">
        <f t="shared" si="518"/>
        <v>233650.6173067748</v>
      </c>
      <c r="AT3014" t="s">
        <v>4805</v>
      </c>
      <c r="AU3014" t="s">
        <v>101</v>
      </c>
      <c r="AV3014" t="s">
        <v>101</v>
      </c>
      <c r="AW3014">
        <v>1005220</v>
      </c>
      <c r="BE3014">
        <v>1</v>
      </c>
    </row>
    <row r="3015" spans="2:66" x14ac:dyDescent="0.2">
      <c r="C3015" t="s">
        <v>4803</v>
      </c>
      <c r="E3015" t="s">
        <v>4291</v>
      </c>
      <c r="F3015" t="s">
        <v>4292</v>
      </c>
      <c r="G3015" t="s">
        <v>4293</v>
      </c>
      <c r="J3015" t="s">
        <v>4690</v>
      </c>
      <c r="L3015" t="s">
        <v>4616</v>
      </c>
      <c r="M3015" t="s">
        <v>4464</v>
      </c>
      <c r="N3015" t="s">
        <v>4668</v>
      </c>
      <c r="O3015" t="s">
        <v>98</v>
      </c>
      <c r="P3015" t="s">
        <v>4804</v>
      </c>
      <c r="Q3015">
        <v>28</v>
      </c>
      <c r="S3015" s="3">
        <v>333333.33333333331</v>
      </c>
      <c r="U3015" s="3">
        <v>49999.999999999993</v>
      </c>
      <c r="W3015" s="3">
        <v>8012.8205128205118</v>
      </c>
      <c r="X3015" s="3">
        <v>4629.6296296296296</v>
      </c>
      <c r="Y3015" s="22">
        <v>833.33333333333326</v>
      </c>
      <c r="Z3015" s="32">
        <v>75</v>
      </c>
      <c r="AB3015" s="3">
        <v>0</v>
      </c>
      <c r="AC3015" s="3">
        <v>4460.3751415326506</v>
      </c>
      <c r="AD3015" s="3">
        <f t="shared" si="519"/>
        <v>401344.49195064936</v>
      </c>
      <c r="AE3015" s="3">
        <v>12402.5</v>
      </c>
      <c r="AG3015" s="3">
        <f t="shared" si="520"/>
        <v>413746.99195064936</v>
      </c>
      <c r="AM3015">
        <v>0.05</v>
      </c>
      <c r="AN3015" s="3">
        <f t="shared" si="521"/>
        <v>413746.99195064936</v>
      </c>
      <c r="AO3015" s="3">
        <v>20687.349597532469</v>
      </c>
      <c r="AP3015" s="3">
        <v>29700</v>
      </c>
      <c r="AQ3015" s="3">
        <v>1485</v>
      </c>
      <c r="AR3015" s="3">
        <f t="shared" si="522"/>
        <v>465619.34154818184</v>
      </c>
      <c r="AS3015" s="24">
        <f t="shared" ref="AS3015:AS3078" si="523">+AN3015+AP3015</f>
        <v>443446.99195064936</v>
      </c>
      <c r="AT3015" t="s">
        <v>4805</v>
      </c>
      <c r="AU3015" t="s">
        <v>101</v>
      </c>
      <c r="AV3015" t="s">
        <v>101</v>
      </c>
      <c r="AW3015">
        <v>1007600</v>
      </c>
      <c r="BE3015">
        <v>1</v>
      </c>
    </row>
    <row r="3016" spans="2:66" x14ac:dyDescent="0.2">
      <c r="C3016" t="s">
        <v>4803</v>
      </c>
      <c r="E3016" t="s">
        <v>4294</v>
      </c>
      <c r="F3016" t="s">
        <v>4295</v>
      </c>
      <c r="G3016" t="s">
        <v>4296</v>
      </c>
      <c r="J3016" t="s">
        <v>4678</v>
      </c>
      <c r="L3016" t="s">
        <v>4691</v>
      </c>
      <c r="M3016" t="s">
        <v>4444</v>
      </c>
      <c r="N3016" t="s">
        <v>4668</v>
      </c>
      <c r="O3016" t="s">
        <v>98</v>
      </c>
      <c r="P3016" t="s">
        <v>4804</v>
      </c>
      <c r="Q3016">
        <v>28</v>
      </c>
      <c r="S3016" s="3">
        <v>191500</v>
      </c>
      <c r="W3016" s="3">
        <v>4603.3653846153848</v>
      </c>
      <c r="X3016" s="3">
        <v>2659.7222222222222</v>
      </c>
      <c r="Y3016" s="22">
        <v>478.75</v>
      </c>
      <c r="Z3016" s="32">
        <v>75</v>
      </c>
      <c r="AB3016" s="3">
        <v>0</v>
      </c>
      <c r="AC3016" s="3">
        <v>4460.3751415326506</v>
      </c>
      <c r="AD3016" s="3">
        <f t="shared" si="519"/>
        <v>203777.21274837025</v>
      </c>
      <c r="AE3016" s="3">
        <v>7046.666666666667</v>
      </c>
      <c r="AG3016" s="3">
        <f t="shared" si="520"/>
        <v>210823.87941503691</v>
      </c>
      <c r="AM3016">
        <v>0.1</v>
      </c>
      <c r="AN3016" s="3">
        <f t="shared" si="521"/>
        <v>210823.87941503691</v>
      </c>
      <c r="AO3016" s="3">
        <v>21082.387941503694</v>
      </c>
      <c r="AP3016" s="3">
        <v>29700</v>
      </c>
      <c r="AQ3016" s="3">
        <v>2970</v>
      </c>
      <c r="AR3016" s="3">
        <f t="shared" si="522"/>
        <v>264576.2673565406</v>
      </c>
      <c r="AS3016" s="24">
        <f t="shared" si="523"/>
        <v>240523.87941503691</v>
      </c>
      <c r="AT3016" t="s">
        <v>134</v>
      </c>
      <c r="AU3016" t="s">
        <v>134</v>
      </c>
      <c r="AV3016" t="s">
        <v>135</v>
      </c>
      <c r="AW3016">
        <v>37946</v>
      </c>
      <c r="BE3016">
        <v>1</v>
      </c>
    </row>
    <row r="3017" spans="2:66" x14ac:dyDescent="0.2">
      <c r="C3017" t="s">
        <v>4803</v>
      </c>
      <c r="E3017" t="s">
        <v>4297</v>
      </c>
      <c r="F3017" t="s">
        <v>4298</v>
      </c>
      <c r="G3017" t="s">
        <v>4299</v>
      </c>
      <c r="J3017" t="s">
        <v>4702</v>
      </c>
      <c r="L3017" t="s">
        <v>4783</v>
      </c>
      <c r="M3017" t="s">
        <v>3525</v>
      </c>
      <c r="N3017" t="s">
        <v>4668</v>
      </c>
      <c r="O3017" t="s">
        <v>98</v>
      </c>
      <c r="P3017" t="s">
        <v>4804</v>
      </c>
      <c r="Q3017">
        <v>28</v>
      </c>
      <c r="S3017" s="3">
        <v>112500</v>
      </c>
      <c r="W3017" s="3">
        <v>2704.3269230769233</v>
      </c>
      <c r="X3017" s="3">
        <v>1562.5</v>
      </c>
      <c r="Y3017" s="22">
        <v>281.25</v>
      </c>
      <c r="Z3017" s="32">
        <v>75</v>
      </c>
      <c r="AB3017" s="3">
        <v>0</v>
      </c>
      <c r="AC3017" s="3">
        <v>4460.3751415326506</v>
      </c>
      <c r="AD3017" s="3">
        <f t="shared" si="519"/>
        <v>121583.45206460958</v>
      </c>
      <c r="AE3017" s="3">
        <v>13617.5</v>
      </c>
      <c r="AG3017" s="3">
        <f t="shared" si="520"/>
        <v>135200.95206460956</v>
      </c>
      <c r="AM3017">
        <v>8.5000000000000006E-2</v>
      </c>
      <c r="AN3017" s="3">
        <f t="shared" si="521"/>
        <v>135200.95206460956</v>
      </c>
      <c r="AO3017" s="3">
        <v>11492.080925491813</v>
      </c>
      <c r="AP3017" s="3">
        <v>29700</v>
      </c>
      <c r="AQ3017" s="3">
        <v>2524.5</v>
      </c>
      <c r="AR3017" s="3">
        <f t="shared" si="522"/>
        <v>178917.53299010138</v>
      </c>
      <c r="AS3017" s="24">
        <f t="shared" si="523"/>
        <v>164900.95206460956</v>
      </c>
      <c r="AT3017" t="s">
        <v>134</v>
      </c>
      <c r="AU3017" t="s">
        <v>134</v>
      </c>
      <c r="AV3017" t="s">
        <v>135</v>
      </c>
      <c r="AW3017">
        <v>37214</v>
      </c>
      <c r="BE3017">
        <v>1</v>
      </c>
    </row>
    <row r="3018" spans="2:66" x14ac:dyDescent="0.2">
      <c r="C3018" t="s">
        <v>4803</v>
      </c>
      <c r="E3018" t="s">
        <v>4300</v>
      </c>
      <c r="F3018" t="s">
        <v>4301</v>
      </c>
      <c r="G3018" t="s">
        <v>4302</v>
      </c>
      <c r="J3018" t="s">
        <v>4708</v>
      </c>
      <c r="L3018" t="s">
        <v>4691</v>
      </c>
      <c r="M3018" t="s">
        <v>4444</v>
      </c>
      <c r="N3018" t="s">
        <v>4668</v>
      </c>
      <c r="O3018" t="s">
        <v>98</v>
      </c>
      <c r="P3018" t="s">
        <v>4804</v>
      </c>
      <c r="Q3018">
        <v>28</v>
      </c>
      <c r="S3018" s="3">
        <v>62500.000000000007</v>
      </c>
      <c r="W3018" s="3">
        <v>1502.403846153846</v>
      </c>
      <c r="X3018" s="3">
        <v>868.05555555555554</v>
      </c>
      <c r="Y3018" s="22">
        <v>156.25</v>
      </c>
      <c r="Z3018" s="32">
        <v>75</v>
      </c>
      <c r="AB3018" s="3">
        <v>0</v>
      </c>
      <c r="AC3018" s="3">
        <v>4460.3751415326506</v>
      </c>
      <c r="AD3018" s="3">
        <f t="shared" si="519"/>
        <v>69562.084543242061</v>
      </c>
      <c r="AE3018" s="3">
        <v>7046.666666666667</v>
      </c>
      <c r="AG3018" s="3">
        <f t="shared" si="520"/>
        <v>76608.751209908733</v>
      </c>
      <c r="AM3018">
        <v>0.1</v>
      </c>
      <c r="AN3018" s="3">
        <f t="shared" si="521"/>
        <v>76608.751209908733</v>
      </c>
      <c r="AO3018" s="3">
        <v>7660.8751209908733</v>
      </c>
      <c r="AP3018" s="3">
        <v>29700</v>
      </c>
      <c r="AQ3018" s="3">
        <v>2970</v>
      </c>
      <c r="AR3018" s="3">
        <f t="shared" si="522"/>
        <v>116939.6263308996</v>
      </c>
      <c r="AS3018" s="24">
        <f t="shared" si="523"/>
        <v>106308.75120990873</v>
      </c>
      <c r="AT3018" t="s">
        <v>134</v>
      </c>
      <c r="AU3018" t="s">
        <v>134</v>
      </c>
      <c r="AV3018" t="s">
        <v>135</v>
      </c>
      <c r="AW3018">
        <v>90292</v>
      </c>
      <c r="BE3018">
        <v>1</v>
      </c>
    </row>
    <row r="3019" spans="2:66" x14ac:dyDescent="0.2">
      <c r="C3019" t="s">
        <v>4803</v>
      </c>
      <c r="E3019" t="s">
        <v>4303</v>
      </c>
      <c r="F3019" t="s">
        <v>4304</v>
      </c>
      <c r="G3019" t="s">
        <v>4305</v>
      </c>
      <c r="J3019" t="s">
        <v>4697</v>
      </c>
      <c r="L3019" t="s">
        <v>4691</v>
      </c>
      <c r="M3019" t="s">
        <v>4444</v>
      </c>
      <c r="N3019" t="s">
        <v>4668</v>
      </c>
      <c r="O3019" t="s">
        <v>98</v>
      </c>
      <c r="P3019" t="s">
        <v>4804</v>
      </c>
      <c r="Q3019">
        <v>28</v>
      </c>
      <c r="S3019" s="3">
        <v>111666.66666666667</v>
      </c>
      <c r="W3019" s="3">
        <v>2684.2948717948721</v>
      </c>
      <c r="X3019" s="3">
        <v>1550.9259259259261</v>
      </c>
      <c r="Y3019" s="22">
        <v>279.16666666666669</v>
      </c>
      <c r="Z3019" s="32">
        <v>75</v>
      </c>
      <c r="AB3019" s="3">
        <v>0</v>
      </c>
      <c r="AC3019" s="3">
        <v>4460.3751415326506</v>
      </c>
      <c r="AD3019" s="3">
        <f t="shared" si="519"/>
        <v>120716.4292725868</v>
      </c>
      <c r="AE3019" s="3">
        <v>7046.666666666667</v>
      </c>
      <c r="AG3019" s="3">
        <f t="shared" si="520"/>
        <v>127763.09593925347</v>
      </c>
      <c r="AM3019">
        <v>0.1</v>
      </c>
      <c r="AN3019" s="3">
        <f t="shared" si="521"/>
        <v>127763.09593925347</v>
      </c>
      <c r="AO3019" s="3">
        <v>12776.309593925347</v>
      </c>
      <c r="AP3019" s="3">
        <v>29700</v>
      </c>
      <c r="AQ3019" s="3">
        <v>2970</v>
      </c>
      <c r="AR3019" s="3">
        <f t="shared" si="522"/>
        <v>173209.40553317883</v>
      </c>
      <c r="AS3019" s="24">
        <f t="shared" si="523"/>
        <v>157463.09593925346</v>
      </c>
      <c r="AT3019" t="s">
        <v>134</v>
      </c>
      <c r="AU3019" t="s">
        <v>134</v>
      </c>
      <c r="AV3019" t="s">
        <v>135</v>
      </c>
      <c r="AW3019">
        <v>37208</v>
      </c>
      <c r="BE3019">
        <v>1</v>
      </c>
    </row>
    <row r="3020" spans="2:66" x14ac:dyDescent="0.2">
      <c r="C3020" t="s">
        <v>4803</v>
      </c>
      <c r="E3020" t="s">
        <v>4306</v>
      </c>
      <c r="F3020" t="s">
        <v>4307</v>
      </c>
      <c r="G3020" t="s">
        <v>4308</v>
      </c>
      <c r="J3020" t="s">
        <v>4708</v>
      </c>
      <c r="L3020" t="s">
        <v>4691</v>
      </c>
      <c r="M3020" t="s">
        <v>4444</v>
      </c>
      <c r="N3020" t="s">
        <v>4668</v>
      </c>
      <c r="O3020" t="s">
        <v>98</v>
      </c>
      <c r="P3020" t="s">
        <v>4804</v>
      </c>
      <c r="Q3020">
        <v>28</v>
      </c>
      <c r="S3020" s="3">
        <v>75000</v>
      </c>
      <c r="W3020" s="3">
        <v>1802.8846153846155</v>
      </c>
      <c r="X3020" s="3">
        <v>1041.6666666666667</v>
      </c>
      <c r="Y3020" s="22">
        <v>187.5</v>
      </c>
      <c r="Z3020" s="32">
        <v>75</v>
      </c>
      <c r="AB3020" s="3">
        <v>0</v>
      </c>
      <c r="AC3020" s="3">
        <v>4460.3751415326506</v>
      </c>
      <c r="AD3020" s="3">
        <f t="shared" si="519"/>
        <v>82567.426423583936</v>
      </c>
      <c r="AE3020" s="3">
        <v>7046.666666666667</v>
      </c>
      <c r="AG3020" s="3">
        <f t="shared" si="520"/>
        <v>89614.093090250608</v>
      </c>
      <c r="AM3020">
        <v>0.1</v>
      </c>
      <c r="AN3020" s="3">
        <f t="shared" si="521"/>
        <v>89614.093090250608</v>
      </c>
      <c r="AO3020" s="3">
        <v>8961.4093090250608</v>
      </c>
      <c r="AP3020" s="3">
        <v>29700</v>
      </c>
      <c r="AQ3020" s="3">
        <v>2970</v>
      </c>
      <c r="AR3020" s="3">
        <f t="shared" si="522"/>
        <v>131245.50239927566</v>
      </c>
      <c r="AS3020" s="24">
        <f t="shared" si="523"/>
        <v>119314.09309025061</v>
      </c>
      <c r="AT3020" t="s">
        <v>134</v>
      </c>
      <c r="AU3020" t="s">
        <v>134</v>
      </c>
      <c r="AV3020" t="s">
        <v>135</v>
      </c>
      <c r="AW3020">
        <v>37208</v>
      </c>
      <c r="BE3020">
        <v>1</v>
      </c>
    </row>
    <row r="3021" spans="2:66" x14ac:dyDescent="0.2">
      <c r="C3021" t="s">
        <v>4803</v>
      </c>
      <c r="E3021" t="s">
        <v>4309</v>
      </c>
      <c r="F3021" t="s">
        <v>4310</v>
      </c>
      <c r="G3021" t="s">
        <v>4311</v>
      </c>
      <c r="J3021" t="s">
        <v>4708</v>
      </c>
      <c r="L3021" t="s">
        <v>4703</v>
      </c>
      <c r="M3021" t="s">
        <v>293</v>
      </c>
      <c r="N3021" t="s">
        <v>4668</v>
      </c>
      <c r="O3021" t="s">
        <v>98</v>
      </c>
      <c r="P3021" t="s">
        <v>4804</v>
      </c>
      <c r="Q3021">
        <v>28</v>
      </c>
      <c r="S3021" s="3">
        <v>70833.333333333328</v>
      </c>
      <c r="W3021" s="3">
        <v>1702.7243589743591</v>
      </c>
      <c r="X3021" s="3">
        <v>983.79629629629619</v>
      </c>
      <c r="Y3021" s="22">
        <v>177.08333333333331</v>
      </c>
      <c r="Z3021" s="32">
        <v>75</v>
      </c>
      <c r="AB3021" s="3">
        <v>0</v>
      </c>
      <c r="AC3021" s="3">
        <v>4460.3751415326506</v>
      </c>
      <c r="AD3021" s="3">
        <f t="shared" si="519"/>
        <v>78232.312463469963</v>
      </c>
      <c r="AE3021" s="3">
        <v>5687.5</v>
      </c>
      <c r="AG3021" s="3">
        <f t="shared" si="520"/>
        <v>83919.812463469963</v>
      </c>
      <c r="AM3021">
        <v>8.5000000000000006E-2</v>
      </c>
      <c r="AN3021" s="3">
        <f t="shared" si="521"/>
        <v>83919.812463469963</v>
      </c>
      <c r="AO3021" s="3">
        <v>7133.1840593949473</v>
      </c>
      <c r="AP3021" s="3">
        <v>29700</v>
      </c>
      <c r="AQ3021" s="3">
        <v>2524.5</v>
      </c>
      <c r="AR3021" s="3">
        <f t="shared" si="522"/>
        <v>123277.49652286491</v>
      </c>
      <c r="AS3021" s="24">
        <f t="shared" si="523"/>
        <v>113619.81246346996</v>
      </c>
      <c r="AT3021" t="s">
        <v>771</v>
      </c>
      <c r="AU3021" t="s">
        <v>771</v>
      </c>
      <c r="AV3021" t="s">
        <v>772</v>
      </c>
      <c r="AW3021">
        <v>1116</v>
      </c>
      <c r="BE3021">
        <v>1</v>
      </c>
    </row>
    <row r="3022" spans="2:66" x14ac:dyDescent="0.2">
      <c r="B3022">
        <f>+COUNTIF(F3022:F6180,F3022)</f>
        <v>1</v>
      </c>
      <c r="C3022" t="s">
        <v>4803</v>
      </c>
      <c r="E3022" t="s">
        <v>4312</v>
      </c>
      <c r="F3022" t="s">
        <v>4313</v>
      </c>
      <c r="G3022" t="s">
        <v>4314</v>
      </c>
      <c r="J3022" t="s">
        <v>4708</v>
      </c>
      <c r="L3022" t="s">
        <v>4703</v>
      </c>
      <c r="M3022" t="s">
        <v>293</v>
      </c>
      <c r="N3022" t="s">
        <v>4668</v>
      </c>
      <c r="O3022" t="s">
        <v>98</v>
      </c>
      <c r="P3022" t="s">
        <v>4804</v>
      </c>
      <c r="Q3022">
        <v>28</v>
      </c>
      <c r="S3022" s="3">
        <v>67500</v>
      </c>
      <c r="W3022" s="3">
        <v>1622.596153846154</v>
      </c>
      <c r="X3022" s="3">
        <v>937.5</v>
      </c>
      <c r="Y3022" s="22">
        <v>168.75</v>
      </c>
      <c r="Z3022" s="32">
        <v>75</v>
      </c>
      <c r="AB3022" s="3">
        <v>0</v>
      </c>
      <c r="AC3022" s="3">
        <v>4460.3751415326506</v>
      </c>
      <c r="AD3022" s="3">
        <f t="shared" si="519"/>
        <v>74764.221295378811</v>
      </c>
      <c r="AE3022" s="3">
        <v>5687.5</v>
      </c>
      <c r="AG3022" s="3">
        <f t="shared" si="520"/>
        <v>80451.721295378811</v>
      </c>
      <c r="AM3022">
        <v>8.5000000000000006E-2</v>
      </c>
      <c r="AN3022" s="3">
        <f t="shared" si="521"/>
        <v>80451.721295378811</v>
      </c>
      <c r="AO3022" s="3">
        <v>6838.3963101071995</v>
      </c>
      <c r="AP3022" s="3">
        <v>29700</v>
      </c>
      <c r="AQ3022" s="3">
        <v>2524.5</v>
      </c>
      <c r="AR3022" s="3">
        <f t="shared" si="522"/>
        <v>119514.61760548601</v>
      </c>
      <c r="AS3022" s="24">
        <f t="shared" si="523"/>
        <v>110151.72129537881</v>
      </c>
      <c r="AT3022" t="s">
        <v>141</v>
      </c>
      <c r="AU3022" t="s">
        <v>141</v>
      </c>
      <c r="AV3022" t="s">
        <v>142</v>
      </c>
      <c r="AW3022">
        <v>1208</v>
      </c>
      <c r="BE3022">
        <v>1</v>
      </c>
    </row>
    <row r="3023" spans="2:66" x14ac:dyDescent="0.2">
      <c r="C3023" t="s">
        <v>4803</v>
      </c>
      <c r="E3023" t="s">
        <v>4315</v>
      </c>
      <c r="F3023" t="s">
        <v>4316</v>
      </c>
      <c r="G3023" t="s">
        <v>4317</v>
      </c>
      <c r="J3023" t="s">
        <v>4697</v>
      </c>
      <c r="L3023" t="s">
        <v>4703</v>
      </c>
      <c r="M3023" t="s">
        <v>293</v>
      </c>
      <c r="N3023" t="s">
        <v>4911</v>
      </c>
      <c r="O3023" t="s">
        <v>98</v>
      </c>
      <c r="P3023" t="s">
        <v>4804</v>
      </c>
      <c r="Q3023">
        <v>28</v>
      </c>
      <c r="S3023" s="3">
        <v>120833.33333333331</v>
      </c>
      <c r="W3023" s="3">
        <v>2904.6474358974356</v>
      </c>
      <c r="X3023" s="3">
        <v>1678.2407407407406</v>
      </c>
      <c r="Y3023" s="22">
        <v>302.08333333333331</v>
      </c>
      <c r="Z3023" s="32">
        <v>75</v>
      </c>
      <c r="AB3023" s="3">
        <v>0</v>
      </c>
      <c r="AC3023" s="3">
        <v>4460.3751415326506</v>
      </c>
      <c r="AD3023" s="3">
        <f t="shared" si="519"/>
        <v>130253.67998483748</v>
      </c>
      <c r="AE3023" s="3">
        <v>5687.5</v>
      </c>
      <c r="AG3023" s="3">
        <f t="shared" si="520"/>
        <v>135941.17998483748</v>
      </c>
      <c r="AM3023">
        <v>8.5000000000000006E-2</v>
      </c>
      <c r="AN3023" s="3">
        <f t="shared" si="521"/>
        <v>135941.17998483748</v>
      </c>
      <c r="AO3023" s="3">
        <v>11555.000298711186</v>
      </c>
      <c r="AP3023" s="3">
        <v>0</v>
      </c>
      <c r="AQ3023" s="3">
        <v>0</v>
      </c>
      <c r="AR3023" s="3">
        <f t="shared" si="522"/>
        <v>147496.18028354866</v>
      </c>
      <c r="AS3023" s="24">
        <f t="shared" si="523"/>
        <v>135941.17998483748</v>
      </c>
      <c r="AT3023" t="s">
        <v>632</v>
      </c>
      <c r="AU3023" t="s">
        <v>1837</v>
      </c>
      <c r="AV3023" t="s">
        <v>1838</v>
      </c>
      <c r="AW3023" t="s">
        <v>4999</v>
      </c>
      <c r="BE3023">
        <v>1</v>
      </c>
      <c r="BN3023" t="s">
        <v>5125</v>
      </c>
    </row>
    <row r="3024" spans="2:66" x14ac:dyDescent="0.2">
      <c r="C3024" t="s">
        <v>4803</v>
      </c>
      <c r="E3024" t="s">
        <v>4318</v>
      </c>
      <c r="F3024" t="s">
        <v>4319</v>
      </c>
      <c r="G3024" t="s">
        <v>4320</v>
      </c>
      <c r="J3024" t="s">
        <v>4678</v>
      </c>
      <c r="L3024" t="s">
        <v>4691</v>
      </c>
      <c r="M3024" t="s">
        <v>4444</v>
      </c>
      <c r="N3024" t="s">
        <v>4668</v>
      </c>
      <c r="O3024" t="s">
        <v>98</v>
      </c>
      <c r="P3024" t="s">
        <v>4804</v>
      </c>
      <c r="Q3024">
        <v>28</v>
      </c>
      <c r="S3024" s="3">
        <v>158333.33333333334</v>
      </c>
      <c r="W3024" s="3">
        <v>3806.0897435897441</v>
      </c>
      <c r="X3024" s="3">
        <v>2199.0740740740744</v>
      </c>
      <c r="Y3024" s="22">
        <v>395.83333333333337</v>
      </c>
      <c r="Z3024" s="32">
        <v>75</v>
      </c>
      <c r="AB3024" s="3">
        <v>0</v>
      </c>
      <c r="AC3024" s="3">
        <v>4460.3751415326506</v>
      </c>
      <c r="AD3024" s="3">
        <f t="shared" si="519"/>
        <v>169269.70562586316</v>
      </c>
      <c r="AE3024" s="3">
        <v>7046.666666666667</v>
      </c>
      <c r="AG3024" s="3">
        <f t="shared" si="520"/>
        <v>176316.37229252982</v>
      </c>
      <c r="AM3024">
        <v>0.1</v>
      </c>
      <c r="AN3024" s="3">
        <f t="shared" si="521"/>
        <v>176316.37229252982</v>
      </c>
      <c r="AO3024" s="3">
        <v>17631.637229252981</v>
      </c>
      <c r="AP3024" s="3">
        <v>29700</v>
      </c>
      <c r="AQ3024" s="3">
        <v>2970</v>
      </c>
      <c r="AR3024" s="3">
        <f t="shared" si="522"/>
        <v>226618.00952178281</v>
      </c>
      <c r="AS3024" s="24">
        <f t="shared" si="523"/>
        <v>206016.37229252982</v>
      </c>
      <c r="AT3024" t="s">
        <v>134</v>
      </c>
      <c r="AU3024" t="s">
        <v>134</v>
      </c>
      <c r="AV3024" t="s">
        <v>135</v>
      </c>
      <c r="AW3024">
        <v>37208</v>
      </c>
      <c r="BE3024">
        <v>1</v>
      </c>
    </row>
    <row r="3025" spans="3:66" x14ac:dyDescent="0.2">
      <c r="C3025" t="s">
        <v>4803</v>
      </c>
      <c r="E3025" t="s">
        <v>4321</v>
      </c>
      <c r="F3025" t="s">
        <v>4321</v>
      </c>
      <c r="G3025" t="s">
        <v>4322</v>
      </c>
      <c r="J3025" t="s">
        <v>4702</v>
      </c>
      <c r="L3025" t="s">
        <v>4791</v>
      </c>
      <c r="M3025" t="s">
        <v>4579</v>
      </c>
      <c r="N3025" t="s">
        <v>4668</v>
      </c>
      <c r="O3025" t="s">
        <v>98</v>
      </c>
      <c r="P3025" t="s">
        <v>4804</v>
      </c>
      <c r="Q3025">
        <v>28</v>
      </c>
      <c r="S3025" s="3">
        <v>77500</v>
      </c>
      <c r="W3025" s="3">
        <v>1862.9807692307693</v>
      </c>
      <c r="X3025" s="3">
        <v>1076.3888888888889</v>
      </c>
      <c r="Y3025" s="22">
        <v>193.75</v>
      </c>
      <c r="Z3025" s="32">
        <v>75</v>
      </c>
      <c r="AB3025" s="3">
        <v>0</v>
      </c>
      <c r="AC3025" s="3">
        <v>4422.5202845606964</v>
      </c>
      <c r="AD3025" s="3">
        <f t="shared" si="519"/>
        <v>85130.639942680355</v>
      </c>
      <c r="AE3025" s="3">
        <v>23570.833333333332</v>
      </c>
      <c r="AG3025" s="3">
        <f t="shared" si="520"/>
        <v>108701.47327601368</v>
      </c>
      <c r="AM3025">
        <v>8.5000000000000006E-2</v>
      </c>
      <c r="AN3025" s="3">
        <f t="shared" si="521"/>
        <v>108701.47327601368</v>
      </c>
      <c r="AO3025" s="3">
        <v>9239.6252284611637</v>
      </c>
      <c r="AP3025" s="3">
        <v>29700</v>
      </c>
      <c r="AQ3025" s="3">
        <v>2524.5</v>
      </c>
      <c r="AR3025" s="3">
        <f t="shared" si="522"/>
        <v>150165.59850447485</v>
      </c>
      <c r="AS3025" s="24">
        <f t="shared" si="523"/>
        <v>138401.47327601368</v>
      </c>
      <c r="AT3025" t="s">
        <v>134</v>
      </c>
      <c r="AU3025" t="s">
        <v>134</v>
      </c>
      <c r="AV3025" t="s">
        <v>135</v>
      </c>
      <c r="AW3025" t="s">
        <v>5000</v>
      </c>
      <c r="BE3025">
        <v>1</v>
      </c>
    </row>
    <row r="3026" spans="3:66" x14ac:dyDescent="0.2">
      <c r="C3026" t="s">
        <v>4803</v>
      </c>
      <c r="E3026" t="s">
        <v>4323</v>
      </c>
      <c r="F3026" t="s">
        <v>4323</v>
      </c>
      <c r="G3026" t="s">
        <v>4324</v>
      </c>
      <c r="J3026" t="s">
        <v>4952</v>
      </c>
      <c r="L3026" t="s">
        <v>4667</v>
      </c>
      <c r="M3026" t="s">
        <v>3984</v>
      </c>
      <c r="N3026" t="s">
        <v>4911</v>
      </c>
      <c r="O3026" t="s">
        <v>98</v>
      </c>
      <c r="P3026" t="s">
        <v>4804</v>
      </c>
      <c r="Q3026">
        <v>28</v>
      </c>
      <c r="S3026" s="3">
        <v>35000</v>
      </c>
      <c r="W3026" s="3">
        <v>1010.0961538461538</v>
      </c>
      <c r="X3026" s="3">
        <v>583.6111111111112</v>
      </c>
      <c r="Y3026" s="22">
        <v>105.05</v>
      </c>
      <c r="Z3026" s="32">
        <v>75</v>
      </c>
      <c r="AB3026" s="3">
        <v>0</v>
      </c>
      <c r="AC3026" s="3">
        <v>4422.5202845606964</v>
      </c>
      <c r="AD3026" s="3">
        <f t="shared" si="519"/>
        <v>41196.277549517967</v>
      </c>
      <c r="AE3026" s="3">
        <v>4154.166666666667</v>
      </c>
      <c r="AG3026" s="3">
        <f t="shared" si="520"/>
        <v>45350.444216184631</v>
      </c>
      <c r="AM3026">
        <v>0.05</v>
      </c>
      <c r="AN3026" s="3">
        <f t="shared" si="521"/>
        <v>45350.444216184631</v>
      </c>
      <c r="AO3026" s="3">
        <v>2267.5222108092316</v>
      </c>
      <c r="AP3026" s="3">
        <v>0</v>
      </c>
      <c r="AQ3026" s="3">
        <v>0</v>
      </c>
      <c r="AR3026" s="3">
        <f t="shared" si="522"/>
        <v>47617.966426993866</v>
      </c>
      <c r="AS3026" s="24">
        <f t="shared" si="523"/>
        <v>45350.444216184631</v>
      </c>
      <c r="AT3026" t="s">
        <v>4779</v>
      </c>
      <c r="AU3026" t="s">
        <v>1837</v>
      </c>
      <c r="AV3026" t="s">
        <v>1838</v>
      </c>
      <c r="AW3026">
        <v>2085</v>
      </c>
      <c r="BE3026">
        <v>1</v>
      </c>
      <c r="BN3026" t="s">
        <v>5067</v>
      </c>
    </row>
    <row r="3027" spans="3:66" x14ac:dyDescent="0.2">
      <c r="C3027" t="s">
        <v>4803</v>
      </c>
      <c r="E3027" t="s">
        <v>4325</v>
      </c>
      <c r="F3027" t="s">
        <v>4325</v>
      </c>
      <c r="G3027" t="s">
        <v>4326</v>
      </c>
      <c r="J3027" t="s">
        <v>4778</v>
      </c>
      <c r="L3027" t="s">
        <v>4667</v>
      </c>
      <c r="M3027" t="s">
        <v>3984</v>
      </c>
      <c r="N3027" t="s">
        <v>4668</v>
      </c>
      <c r="O3027" t="s">
        <v>98</v>
      </c>
      <c r="P3027" t="s">
        <v>4804</v>
      </c>
      <c r="Q3027">
        <v>28</v>
      </c>
      <c r="S3027" s="3">
        <v>46666.666666666664</v>
      </c>
      <c r="W3027" s="3">
        <v>1121.7948717948718</v>
      </c>
      <c r="X3027" s="3">
        <v>648.14814814814815</v>
      </c>
      <c r="Y3027" s="22">
        <v>116.66666666666666</v>
      </c>
      <c r="Z3027" s="32">
        <v>75</v>
      </c>
      <c r="AB3027" s="3">
        <v>0</v>
      </c>
      <c r="AC3027" s="3">
        <v>4422.5202845606964</v>
      </c>
      <c r="AD3027" s="3">
        <f t="shared" si="519"/>
        <v>53050.796637837047</v>
      </c>
      <c r="AE3027" s="3">
        <v>4154.166666666667</v>
      </c>
      <c r="AG3027" s="3">
        <f t="shared" si="520"/>
        <v>57204.963304503712</v>
      </c>
      <c r="AM3027">
        <v>0.05</v>
      </c>
      <c r="AN3027" s="3">
        <f t="shared" si="521"/>
        <v>57204.963304503712</v>
      </c>
      <c r="AO3027" s="3">
        <v>2860.2481652251859</v>
      </c>
      <c r="AP3027" s="3">
        <v>29700</v>
      </c>
      <c r="AQ3027" s="3">
        <v>1485</v>
      </c>
      <c r="AR3027" s="3">
        <f t="shared" si="522"/>
        <v>91250.211469728907</v>
      </c>
      <c r="AS3027" s="24">
        <f t="shared" si="523"/>
        <v>86904.963304503704</v>
      </c>
      <c r="AT3027" t="s">
        <v>225</v>
      </c>
      <c r="AU3027" t="s">
        <v>155</v>
      </c>
      <c r="AV3027" t="s">
        <v>156</v>
      </c>
      <c r="AW3027" t="s">
        <v>4810</v>
      </c>
      <c r="BE3027">
        <v>1</v>
      </c>
    </row>
    <row r="3028" spans="3:66" x14ac:dyDescent="0.2">
      <c r="C3028" t="s">
        <v>4803</v>
      </c>
      <c r="E3028" t="s">
        <v>4327</v>
      </c>
      <c r="F3028" t="s">
        <v>4327</v>
      </c>
      <c r="G3028" t="s">
        <v>4328</v>
      </c>
      <c r="J3028" t="s">
        <v>4702</v>
      </c>
      <c r="L3028" t="s">
        <v>4691</v>
      </c>
      <c r="M3028" t="s">
        <v>4444</v>
      </c>
      <c r="N3028" t="s">
        <v>4668</v>
      </c>
      <c r="O3028" t="s">
        <v>98</v>
      </c>
      <c r="P3028" t="s">
        <v>4804</v>
      </c>
      <c r="Q3028">
        <v>28</v>
      </c>
      <c r="S3028" s="3">
        <v>83333.333333333328</v>
      </c>
      <c r="W3028" s="3">
        <v>2003.2051282051279</v>
      </c>
      <c r="X3028" s="3">
        <v>1157.4074074074074</v>
      </c>
      <c r="Y3028" s="22">
        <v>208.33333333333331</v>
      </c>
      <c r="Z3028" s="32">
        <v>75</v>
      </c>
      <c r="AB3028" s="3">
        <v>0</v>
      </c>
      <c r="AC3028" s="3">
        <v>4422.5202845606964</v>
      </c>
      <c r="AD3028" s="3">
        <f t="shared" si="519"/>
        <v>91199.799486839882</v>
      </c>
      <c r="AE3028" s="3">
        <v>7046.666666666667</v>
      </c>
      <c r="AG3028" s="3">
        <f t="shared" si="520"/>
        <v>98246.466153506553</v>
      </c>
      <c r="AM3028">
        <v>0.1</v>
      </c>
      <c r="AN3028" s="3">
        <f t="shared" si="521"/>
        <v>98246.466153506553</v>
      </c>
      <c r="AO3028" s="3">
        <v>9824.6466153506553</v>
      </c>
      <c r="AP3028" s="3">
        <v>29700</v>
      </c>
      <c r="AQ3028" s="3">
        <v>2970</v>
      </c>
      <c r="AR3028" s="3">
        <f t="shared" si="522"/>
        <v>140741.11276885722</v>
      </c>
      <c r="AS3028" s="24">
        <f t="shared" si="523"/>
        <v>127946.46615350655</v>
      </c>
      <c r="AT3028" t="s">
        <v>134</v>
      </c>
      <c r="AU3028" t="s">
        <v>134</v>
      </c>
      <c r="AV3028" t="s">
        <v>135</v>
      </c>
      <c r="AW3028">
        <v>37208</v>
      </c>
      <c r="BE3028">
        <v>1</v>
      </c>
    </row>
    <row r="3029" spans="3:66" x14ac:dyDescent="0.2">
      <c r="C3029" t="s">
        <v>4803</v>
      </c>
      <c r="E3029" t="s">
        <v>4329</v>
      </c>
      <c r="F3029" t="s">
        <v>4329</v>
      </c>
      <c r="G3029" t="s">
        <v>4330</v>
      </c>
      <c r="J3029" t="s">
        <v>4702</v>
      </c>
      <c r="L3029" t="s">
        <v>4691</v>
      </c>
      <c r="M3029" t="s">
        <v>4444</v>
      </c>
      <c r="N3029" t="s">
        <v>4668</v>
      </c>
      <c r="O3029" t="s">
        <v>98</v>
      </c>
      <c r="P3029" t="s">
        <v>4804</v>
      </c>
      <c r="Q3029">
        <v>28</v>
      </c>
      <c r="S3029" s="3">
        <v>83333.333333333328</v>
      </c>
      <c r="W3029" s="3">
        <v>2003.2051282051279</v>
      </c>
      <c r="X3029" s="3">
        <v>1157.4074074074074</v>
      </c>
      <c r="Y3029" s="22">
        <v>208.33333333333331</v>
      </c>
      <c r="Z3029" s="32">
        <v>75</v>
      </c>
      <c r="AB3029" s="3">
        <v>0</v>
      </c>
      <c r="AC3029" s="3">
        <v>4422.5202845606964</v>
      </c>
      <c r="AD3029" s="3">
        <f t="shared" si="519"/>
        <v>91199.799486839882</v>
      </c>
      <c r="AE3029" s="3">
        <v>7046.666666666667</v>
      </c>
      <c r="AG3029" s="3">
        <f t="shared" si="520"/>
        <v>98246.466153506553</v>
      </c>
      <c r="AM3029">
        <v>0.1</v>
      </c>
      <c r="AN3029" s="3">
        <f t="shared" si="521"/>
        <v>98246.466153506553</v>
      </c>
      <c r="AO3029" s="3">
        <v>9824.6466153506553</v>
      </c>
      <c r="AP3029" s="3">
        <v>29700</v>
      </c>
      <c r="AQ3029" s="3">
        <v>2970</v>
      </c>
      <c r="AR3029" s="3">
        <f t="shared" si="522"/>
        <v>140741.11276885722</v>
      </c>
      <c r="AS3029" s="24">
        <f t="shared" si="523"/>
        <v>127946.46615350655</v>
      </c>
      <c r="AT3029" t="s">
        <v>134</v>
      </c>
      <c r="AU3029" t="s">
        <v>134</v>
      </c>
      <c r="AV3029" t="s">
        <v>135</v>
      </c>
      <c r="AW3029">
        <v>37208</v>
      </c>
      <c r="BE3029">
        <v>1</v>
      </c>
    </row>
    <row r="3030" spans="3:66" x14ac:dyDescent="0.2">
      <c r="C3030" t="s">
        <v>4803</v>
      </c>
      <c r="E3030" t="s">
        <v>4331</v>
      </c>
      <c r="F3030" t="s">
        <v>4331</v>
      </c>
      <c r="G3030" t="s">
        <v>4332</v>
      </c>
      <c r="J3030" t="s">
        <v>4697</v>
      </c>
      <c r="L3030" t="s">
        <v>4703</v>
      </c>
      <c r="M3030" t="s">
        <v>293</v>
      </c>
      <c r="N3030" t="s">
        <v>4668</v>
      </c>
      <c r="O3030" t="s">
        <v>98</v>
      </c>
      <c r="P3030" t="s">
        <v>4804</v>
      </c>
      <c r="Q3030">
        <v>28</v>
      </c>
      <c r="S3030" s="3">
        <v>116666.66666666667</v>
      </c>
      <c r="W3030" s="3">
        <v>2804.4871794871797</v>
      </c>
      <c r="X3030" s="3">
        <v>1620.3703703703707</v>
      </c>
      <c r="Y3030" s="22">
        <v>291.66666666666669</v>
      </c>
      <c r="Z3030" s="32">
        <v>75</v>
      </c>
      <c r="AB3030" s="3">
        <v>0</v>
      </c>
      <c r="AC3030" s="3">
        <v>4422.5202845606964</v>
      </c>
      <c r="AD3030" s="3">
        <f t="shared" si="519"/>
        <v>125880.71116775158</v>
      </c>
      <c r="AE3030" s="3">
        <v>5687.5</v>
      </c>
      <c r="AG3030" s="3">
        <f t="shared" si="520"/>
        <v>131568.21116775158</v>
      </c>
      <c r="AM3030">
        <v>8.5000000000000006E-2</v>
      </c>
      <c r="AN3030" s="3">
        <f t="shared" si="521"/>
        <v>131568.21116775158</v>
      </c>
      <c r="AO3030" s="3">
        <v>11183.297949258886</v>
      </c>
      <c r="AP3030" s="3">
        <v>29700</v>
      </c>
      <c r="AQ3030" s="3">
        <v>2524.5</v>
      </c>
      <c r="AR3030" s="3">
        <f t="shared" si="522"/>
        <v>174976.00911701046</v>
      </c>
      <c r="AS3030" s="24">
        <f t="shared" si="523"/>
        <v>161268.21116775158</v>
      </c>
      <c r="AT3030" t="s">
        <v>4779</v>
      </c>
      <c r="AU3030" t="s">
        <v>188</v>
      </c>
      <c r="AV3030" t="s">
        <v>189</v>
      </c>
      <c r="AW3030">
        <v>6390</v>
      </c>
      <c r="BE3030">
        <v>1</v>
      </c>
    </row>
    <row r="3031" spans="3:66" x14ac:dyDescent="0.2">
      <c r="C3031" t="s">
        <v>4803</v>
      </c>
      <c r="E3031" t="s">
        <v>4333</v>
      </c>
      <c r="F3031" t="s">
        <v>4333</v>
      </c>
      <c r="G3031" t="s">
        <v>4334</v>
      </c>
      <c r="J3031" t="s">
        <v>4778</v>
      </c>
      <c r="L3031" t="s">
        <v>4667</v>
      </c>
      <c r="M3031" t="s">
        <v>3984</v>
      </c>
      <c r="N3031" t="s">
        <v>4911</v>
      </c>
      <c r="O3031" t="s">
        <v>98</v>
      </c>
      <c r="P3031" t="s">
        <v>4804</v>
      </c>
      <c r="Q3031">
        <v>28</v>
      </c>
      <c r="S3031" s="3">
        <v>39000</v>
      </c>
      <c r="W3031" s="3">
        <v>1010.0961538461538</v>
      </c>
      <c r="X3031" s="3">
        <v>583.6111111111112</v>
      </c>
      <c r="Y3031" s="22">
        <v>105.05</v>
      </c>
      <c r="Z3031" s="32">
        <v>75</v>
      </c>
      <c r="AB3031" s="3">
        <v>0</v>
      </c>
      <c r="AC3031" s="3">
        <v>4422.5202845606964</v>
      </c>
      <c r="AD3031" s="3">
        <f t="shared" si="519"/>
        <v>45196.277549517967</v>
      </c>
      <c r="AE3031" s="3">
        <v>4154.166666666667</v>
      </c>
      <c r="AG3031" s="3">
        <f t="shared" si="520"/>
        <v>49350.444216184631</v>
      </c>
      <c r="AM3031">
        <v>0.05</v>
      </c>
      <c r="AN3031" s="3">
        <f t="shared" si="521"/>
        <v>49350.444216184631</v>
      </c>
      <c r="AO3031" s="3">
        <v>2467.5222108092316</v>
      </c>
      <c r="AP3031" s="3">
        <v>0</v>
      </c>
      <c r="AQ3031" s="3">
        <v>0</v>
      </c>
      <c r="AR3031" s="3">
        <f t="shared" si="522"/>
        <v>51817.966426993866</v>
      </c>
      <c r="AS3031" s="24">
        <f t="shared" si="523"/>
        <v>49350.444216184631</v>
      </c>
      <c r="AT3031" t="s">
        <v>4779</v>
      </c>
      <c r="AU3031" t="s">
        <v>1837</v>
      </c>
      <c r="AV3031" t="s">
        <v>1838</v>
      </c>
      <c r="AW3031">
        <v>2085</v>
      </c>
      <c r="BE3031">
        <v>1</v>
      </c>
      <c r="BN3031" t="s">
        <v>5067</v>
      </c>
    </row>
    <row r="3032" spans="3:66" x14ac:dyDescent="0.2">
      <c r="C3032" t="s">
        <v>4803</v>
      </c>
      <c r="E3032" t="s">
        <v>4335</v>
      </c>
      <c r="F3032" t="s">
        <v>4335</v>
      </c>
      <c r="G3032" t="s">
        <v>4336</v>
      </c>
      <c r="J3032" t="s">
        <v>4697</v>
      </c>
      <c r="L3032" t="s">
        <v>4791</v>
      </c>
      <c r="M3032" t="s">
        <v>4579</v>
      </c>
      <c r="N3032" t="s">
        <v>4668</v>
      </c>
      <c r="O3032" t="s">
        <v>98</v>
      </c>
      <c r="P3032" t="s">
        <v>4804</v>
      </c>
      <c r="Q3032">
        <v>28</v>
      </c>
      <c r="S3032" s="3">
        <v>108333.33333333333</v>
      </c>
      <c r="W3032" s="3">
        <v>2604.1666666666665</v>
      </c>
      <c r="X3032" s="3">
        <v>1504.6296296296298</v>
      </c>
      <c r="Y3032" s="22">
        <v>270.83333333333331</v>
      </c>
      <c r="Z3032" s="32">
        <v>75</v>
      </c>
      <c r="AB3032" s="3">
        <v>0</v>
      </c>
      <c r="AC3032" s="3">
        <v>4422.5202845606964</v>
      </c>
      <c r="AD3032" s="3">
        <f t="shared" si="519"/>
        <v>117210.48324752366</v>
      </c>
      <c r="AE3032" s="3">
        <v>23570.833333333332</v>
      </c>
      <c r="AG3032" s="3">
        <f t="shared" si="520"/>
        <v>140781.316580857</v>
      </c>
      <c r="AM3032">
        <v>8.5000000000000006E-2</v>
      </c>
      <c r="AN3032" s="3">
        <f t="shared" si="521"/>
        <v>140781.316580857</v>
      </c>
      <c r="AO3032" s="3">
        <v>11966.411909372846</v>
      </c>
      <c r="AP3032" s="3">
        <v>29700</v>
      </c>
      <c r="AQ3032" s="3">
        <v>2524.5</v>
      </c>
      <c r="AR3032" s="3">
        <f t="shared" si="522"/>
        <v>184972.22849022984</v>
      </c>
      <c r="AS3032" s="24">
        <f t="shared" si="523"/>
        <v>170481.316580857</v>
      </c>
      <c r="AT3032" t="s">
        <v>836</v>
      </c>
      <c r="AU3032" t="s">
        <v>836</v>
      </c>
      <c r="AV3032" t="s">
        <v>837</v>
      </c>
      <c r="AW3032" t="s">
        <v>4882</v>
      </c>
      <c r="BE3032">
        <v>1</v>
      </c>
    </row>
    <row r="3033" spans="3:66" x14ac:dyDescent="0.2">
      <c r="C3033" t="s">
        <v>4803</v>
      </c>
      <c r="E3033" t="s">
        <v>4337</v>
      </c>
      <c r="F3033" t="s">
        <v>4337</v>
      </c>
      <c r="G3033" t="s">
        <v>4338</v>
      </c>
      <c r="J3033" t="s">
        <v>4678</v>
      </c>
      <c r="L3033" t="s">
        <v>4691</v>
      </c>
      <c r="M3033" t="s">
        <v>4444</v>
      </c>
      <c r="N3033" t="s">
        <v>4668</v>
      </c>
      <c r="O3033" t="s">
        <v>98</v>
      </c>
      <c r="P3033" t="s">
        <v>4804</v>
      </c>
      <c r="Q3033">
        <v>28</v>
      </c>
      <c r="S3033" s="3">
        <v>141666.66666666666</v>
      </c>
      <c r="W3033" s="3">
        <v>3405.4487179487182</v>
      </c>
      <c r="X3033" s="3">
        <v>1967.5925925925924</v>
      </c>
      <c r="Y3033" s="22">
        <v>354.16666666666663</v>
      </c>
      <c r="Z3033" s="32">
        <v>75</v>
      </c>
      <c r="AB3033" s="3">
        <v>0</v>
      </c>
      <c r="AC3033" s="3">
        <v>4422.5202845606964</v>
      </c>
      <c r="AD3033" s="3">
        <f t="shared" si="519"/>
        <v>151891.3949284353</v>
      </c>
      <c r="AE3033" s="3">
        <v>7046.666666666667</v>
      </c>
      <c r="AG3033" s="3">
        <f t="shared" si="520"/>
        <v>158938.06159510196</v>
      </c>
      <c r="AM3033">
        <v>0.1</v>
      </c>
      <c r="AN3033" s="3">
        <f t="shared" si="521"/>
        <v>158938.06159510196</v>
      </c>
      <c r="AO3033" s="3">
        <v>15893.806159510197</v>
      </c>
      <c r="AP3033" s="3">
        <v>29700</v>
      </c>
      <c r="AQ3033" s="3">
        <v>2970</v>
      </c>
      <c r="AR3033" s="3">
        <f t="shared" si="522"/>
        <v>207501.86775461215</v>
      </c>
      <c r="AS3033" s="24">
        <f t="shared" si="523"/>
        <v>188638.06159510196</v>
      </c>
      <c r="AT3033" t="s">
        <v>134</v>
      </c>
      <c r="AU3033" t="s">
        <v>134</v>
      </c>
      <c r="AV3033" t="s">
        <v>135</v>
      </c>
      <c r="AW3033">
        <v>37208</v>
      </c>
      <c r="BE3033">
        <v>1</v>
      </c>
    </row>
    <row r="3034" spans="3:66" x14ac:dyDescent="0.2">
      <c r="C3034" t="s">
        <v>4803</v>
      </c>
      <c r="E3034" t="s">
        <v>4339</v>
      </c>
      <c r="F3034" t="s">
        <v>4339</v>
      </c>
      <c r="G3034" t="s">
        <v>4340</v>
      </c>
      <c r="J3034" t="s">
        <v>4778</v>
      </c>
      <c r="L3034" t="s">
        <v>4667</v>
      </c>
      <c r="M3034" t="s">
        <v>3984</v>
      </c>
      <c r="N3034" t="s">
        <v>4668</v>
      </c>
      <c r="O3034" t="s">
        <v>98</v>
      </c>
      <c r="P3034" t="s">
        <v>4804</v>
      </c>
      <c r="Q3034">
        <v>28</v>
      </c>
      <c r="S3034" s="3">
        <v>40218.083333333336</v>
      </c>
      <c r="W3034" s="3">
        <v>1010.0961538461538</v>
      </c>
      <c r="X3034" s="3">
        <v>583.6111111111112</v>
      </c>
      <c r="Y3034" s="22">
        <v>105.05</v>
      </c>
      <c r="Z3034" s="32">
        <v>75</v>
      </c>
      <c r="AB3034" s="3">
        <v>0</v>
      </c>
      <c r="AC3034" s="3">
        <v>4422.5202845606964</v>
      </c>
      <c r="AD3034" s="3">
        <f t="shared" si="519"/>
        <v>46414.360882851302</v>
      </c>
      <c r="AE3034" s="3">
        <v>4154.166666666667</v>
      </c>
      <c r="AG3034" s="3">
        <f t="shared" si="520"/>
        <v>50568.527549517967</v>
      </c>
      <c r="AM3034">
        <v>0.05</v>
      </c>
      <c r="AN3034" s="3">
        <f t="shared" si="521"/>
        <v>50568.527549517967</v>
      </c>
      <c r="AO3034" s="3">
        <v>2528.4263774758983</v>
      </c>
      <c r="AP3034" s="3">
        <v>29700</v>
      </c>
      <c r="AQ3034" s="3">
        <v>1485</v>
      </c>
      <c r="AR3034" s="3">
        <f t="shared" si="522"/>
        <v>84281.953926993869</v>
      </c>
      <c r="AS3034" s="24">
        <f t="shared" si="523"/>
        <v>80268.527549517967</v>
      </c>
      <c r="AT3034" t="s">
        <v>225</v>
      </c>
      <c r="AU3034" t="s">
        <v>225</v>
      </c>
      <c r="AV3034" t="s">
        <v>156</v>
      </c>
      <c r="AW3034" t="s">
        <v>4895</v>
      </c>
      <c r="BE3034">
        <v>1</v>
      </c>
    </row>
    <row r="3035" spans="3:66" x14ac:dyDescent="0.2">
      <c r="C3035" t="s">
        <v>4803</v>
      </c>
      <c r="E3035" t="s">
        <v>4341</v>
      </c>
      <c r="F3035" t="s">
        <v>4341</v>
      </c>
      <c r="G3035" t="s">
        <v>4342</v>
      </c>
      <c r="J3035" t="s">
        <v>4778</v>
      </c>
      <c r="L3035" t="s">
        <v>4667</v>
      </c>
      <c r="M3035" t="s">
        <v>3984</v>
      </c>
      <c r="N3035" t="s">
        <v>4668</v>
      </c>
      <c r="O3035" t="s">
        <v>98</v>
      </c>
      <c r="P3035" t="s">
        <v>4804</v>
      </c>
      <c r="Q3035">
        <v>28</v>
      </c>
      <c r="S3035" s="3">
        <v>47333.333333333336</v>
      </c>
      <c r="W3035" s="3">
        <v>1137.8205128205129</v>
      </c>
      <c r="X3035" s="3">
        <v>657.40740740740739</v>
      </c>
      <c r="Y3035" s="22">
        <v>118.33333333333334</v>
      </c>
      <c r="Z3035" s="32">
        <v>75</v>
      </c>
      <c r="AB3035" s="3">
        <v>0</v>
      </c>
      <c r="AC3035" s="3">
        <v>4356.2742848597745</v>
      </c>
      <c r="AD3035" s="3">
        <f t="shared" si="519"/>
        <v>53678.168871754373</v>
      </c>
      <c r="AE3035" s="3">
        <v>4154.166666666667</v>
      </c>
      <c r="AG3035" s="3">
        <f t="shared" si="520"/>
        <v>57832.335538421037</v>
      </c>
      <c r="AM3035">
        <v>0.05</v>
      </c>
      <c r="AN3035" s="3">
        <f t="shared" si="521"/>
        <v>57832.335538421037</v>
      </c>
      <c r="AO3035" s="3">
        <v>2891.616776921052</v>
      </c>
      <c r="AP3035" s="3">
        <v>29700</v>
      </c>
      <c r="AQ3035" s="3">
        <v>1485</v>
      </c>
      <c r="AR3035" s="3">
        <f t="shared" si="522"/>
        <v>91908.952315342089</v>
      </c>
      <c r="AS3035" s="24">
        <f t="shared" si="523"/>
        <v>87532.33553842103</v>
      </c>
      <c r="AT3035" t="s">
        <v>134</v>
      </c>
      <c r="AU3035" t="s">
        <v>134</v>
      </c>
      <c r="AV3035" t="s">
        <v>135</v>
      </c>
      <c r="AW3035">
        <v>35879</v>
      </c>
      <c r="BE3035">
        <v>1</v>
      </c>
    </row>
    <row r="3036" spans="3:66" x14ac:dyDescent="0.2">
      <c r="C3036" t="s">
        <v>4803</v>
      </c>
      <c r="E3036" t="s">
        <v>4343</v>
      </c>
      <c r="F3036" t="s">
        <v>4343</v>
      </c>
      <c r="G3036" t="s">
        <v>4344</v>
      </c>
      <c r="J3036" t="s">
        <v>4702</v>
      </c>
      <c r="L3036" t="s">
        <v>4791</v>
      </c>
      <c r="M3036" t="s">
        <v>4579</v>
      </c>
      <c r="N3036" t="s">
        <v>4807</v>
      </c>
      <c r="O3036" t="s">
        <v>98</v>
      </c>
      <c r="P3036" t="s">
        <v>4804</v>
      </c>
      <c r="Q3036">
        <v>28</v>
      </c>
      <c r="S3036" s="3">
        <v>83333.333333333328</v>
      </c>
      <c r="W3036" s="3">
        <v>2003.2051282051279</v>
      </c>
      <c r="X3036" s="3">
        <v>1157.4074074074074</v>
      </c>
      <c r="Y3036" s="22">
        <v>208.33333333333331</v>
      </c>
      <c r="Z3036" s="32">
        <v>75</v>
      </c>
      <c r="AB3036" s="3">
        <v>0</v>
      </c>
      <c r="AC3036" s="3">
        <v>4356.2742848597745</v>
      </c>
      <c r="AD3036" s="3">
        <f t="shared" si="519"/>
        <v>91133.553487138954</v>
      </c>
      <c r="AE3036" s="3">
        <v>23570.833333333332</v>
      </c>
      <c r="AG3036" s="3">
        <f t="shared" si="520"/>
        <v>114704.38682047228</v>
      </c>
      <c r="AM3036">
        <v>8.5000000000000006E-2</v>
      </c>
      <c r="AN3036" s="3">
        <f t="shared" si="521"/>
        <v>114704.38682047228</v>
      </c>
      <c r="AO3036" s="3">
        <v>9749.8728797401454</v>
      </c>
      <c r="AP3036" s="3">
        <v>29700</v>
      </c>
      <c r="AQ3036" s="3">
        <v>2524.5</v>
      </c>
      <c r="AR3036" s="3">
        <f t="shared" si="522"/>
        <v>156678.75970021242</v>
      </c>
      <c r="AS3036" s="24">
        <f t="shared" si="523"/>
        <v>144404.38682047228</v>
      </c>
      <c r="AT3036" t="s">
        <v>1837</v>
      </c>
      <c r="AU3036" t="s">
        <v>1837</v>
      </c>
      <c r="AV3036" t="s">
        <v>1838</v>
      </c>
      <c r="AW3036" t="s">
        <v>1837</v>
      </c>
      <c r="BE3036">
        <v>1</v>
      </c>
      <c r="BN3036" t="s">
        <v>5222</v>
      </c>
    </row>
    <row r="3037" spans="3:66" x14ac:dyDescent="0.2">
      <c r="C3037" t="s">
        <v>4803</v>
      </c>
      <c r="E3037" t="s">
        <v>4346</v>
      </c>
      <c r="F3037" t="s">
        <v>4346</v>
      </c>
      <c r="G3037" t="s">
        <v>4347</v>
      </c>
      <c r="J3037" t="s">
        <v>4778</v>
      </c>
      <c r="L3037" t="s">
        <v>4667</v>
      </c>
      <c r="M3037" t="s">
        <v>3984</v>
      </c>
      <c r="N3037" t="s">
        <v>4668</v>
      </c>
      <c r="O3037" t="s">
        <v>98</v>
      </c>
      <c r="P3037" t="s">
        <v>4804</v>
      </c>
      <c r="Q3037">
        <v>28</v>
      </c>
      <c r="S3037" s="3">
        <v>47333.333333333336</v>
      </c>
      <c r="W3037" s="3">
        <v>1137.8205128205129</v>
      </c>
      <c r="X3037" s="3">
        <v>657.40740740740739</v>
      </c>
      <c r="Y3037" s="22">
        <v>118.33333333333334</v>
      </c>
      <c r="Z3037" s="32">
        <v>75</v>
      </c>
      <c r="AB3037" s="3">
        <v>0</v>
      </c>
      <c r="AC3037" s="3">
        <v>4356.2742848597745</v>
      </c>
      <c r="AD3037" s="3">
        <f t="shared" si="519"/>
        <v>53678.168871754373</v>
      </c>
      <c r="AE3037" s="3">
        <v>4154.166666666667</v>
      </c>
      <c r="AG3037" s="3">
        <f t="shared" si="520"/>
        <v>57832.335538421037</v>
      </c>
      <c r="AM3037">
        <v>0.05</v>
      </c>
      <c r="AN3037" s="3">
        <f t="shared" si="521"/>
        <v>57832.335538421037</v>
      </c>
      <c r="AO3037" s="3">
        <v>2891.616776921052</v>
      </c>
      <c r="AP3037" s="3">
        <v>29700</v>
      </c>
      <c r="AQ3037" s="3">
        <v>1485</v>
      </c>
      <c r="AR3037" s="3">
        <f t="shared" si="522"/>
        <v>91908.952315342089</v>
      </c>
      <c r="AS3037" s="24">
        <f t="shared" si="523"/>
        <v>87532.33553842103</v>
      </c>
      <c r="AT3037" t="s">
        <v>4779</v>
      </c>
      <c r="AU3037" t="s">
        <v>188</v>
      </c>
      <c r="AV3037" t="s">
        <v>189</v>
      </c>
      <c r="AW3037">
        <v>2750</v>
      </c>
      <c r="BE3037">
        <v>1</v>
      </c>
    </row>
    <row r="3038" spans="3:66" x14ac:dyDescent="0.2">
      <c r="C3038" t="s">
        <v>4803</v>
      </c>
      <c r="E3038" t="s">
        <v>4797</v>
      </c>
      <c r="F3038" t="s">
        <v>4797</v>
      </c>
      <c r="G3038" t="s">
        <v>4798</v>
      </c>
      <c r="J3038" t="s">
        <v>4678</v>
      </c>
      <c r="L3038" t="s">
        <v>4791</v>
      </c>
      <c r="M3038" t="s">
        <v>4579</v>
      </c>
      <c r="N3038" t="s">
        <v>4668</v>
      </c>
      <c r="O3038" t="s">
        <v>98</v>
      </c>
      <c r="P3038" t="s">
        <v>4804</v>
      </c>
      <c r="Q3038">
        <v>28</v>
      </c>
      <c r="S3038" s="3">
        <v>175000</v>
      </c>
      <c r="W3038" s="3">
        <v>4206.7307692307686</v>
      </c>
      <c r="X3038" s="3">
        <v>2430.5555555555557</v>
      </c>
      <c r="Y3038" s="22">
        <v>437.5</v>
      </c>
      <c r="Z3038" s="32">
        <v>75</v>
      </c>
      <c r="AB3038" s="3">
        <v>0</v>
      </c>
      <c r="AC3038" s="3">
        <v>4422.5202845606964</v>
      </c>
      <c r="AD3038" s="3">
        <f t="shared" ref="AD3038:AD3101" si="524">S3038+U3038+V3038+W3038+X3038+Y3038+Z3038+AA3038+AB3038+AC3038</f>
        <v>186572.30660934703</v>
      </c>
      <c r="AE3038" s="3">
        <v>23570.833333333332</v>
      </c>
      <c r="AG3038" s="3">
        <f t="shared" si="520"/>
        <v>210143.13994268037</v>
      </c>
      <c r="AM3038">
        <v>8.5000000000000006E-2</v>
      </c>
      <c r="AN3038" s="3">
        <f t="shared" si="521"/>
        <v>210143.13994268037</v>
      </c>
      <c r="AO3038" s="3">
        <v>17862.166895127833</v>
      </c>
      <c r="AP3038" s="3">
        <v>29700</v>
      </c>
      <c r="AQ3038" s="3">
        <v>2524.5</v>
      </c>
      <c r="AR3038" s="3">
        <f t="shared" si="522"/>
        <v>260229.8068378082</v>
      </c>
      <c r="AS3038" s="24">
        <f t="shared" si="523"/>
        <v>239843.13994268037</v>
      </c>
      <c r="AT3038" t="s">
        <v>4725</v>
      </c>
      <c r="AU3038" t="s">
        <v>174</v>
      </c>
      <c r="AV3038" t="s">
        <v>174</v>
      </c>
      <c r="AW3038" t="s">
        <v>4725</v>
      </c>
      <c r="BE3038">
        <v>1</v>
      </c>
    </row>
    <row r="3039" spans="3:66" x14ac:dyDescent="0.2">
      <c r="C3039" t="s">
        <v>4803</v>
      </c>
      <c r="E3039" t="s">
        <v>4348</v>
      </c>
      <c r="F3039" t="s">
        <v>4348</v>
      </c>
      <c r="G3039" t="s">
        <v>4349</v>
      </c>
      <c r="J3039" t="s">
        <v>4678</v>
      </c>
      <c r="L3039" t="s">
        <v>4691</v>
      </c>
      <c r="M3039" t="s">
        <v>4444</v>
      </c>
      <c r="N3039" t="s">
        <v>4668</v>
      </c>
      <c r="O3039" t="s">
        <v>98</v>
      </c>
      <c r="P3039" t="s">
        <v>4804</v>
      </c>
      <c r="Q3039">
        <v>28</v>
      </c>
      <c r="S3039" s="3">
        <v>141666.66666666666</v>
      </c>
      <c r="W3039" s="3">
        <v>3405.4487179487182</v>
      </c>
      <c r="X3039" s="3">
        <v>1967.5925925925924</v>
      </c>
      <c r="Y3039" s="22">
        <v>354.16666666666663</v>
      </c>
      <c r="Z3039" s="32">
        <v>75</v>
      </c>
      <c r="AB3039" s="3">
        <v>0</v>
      </c>
      <c r="AC3039" s="3">
        <v>4422.5202845606964</v>
      </c>
      <c r="AD3039" s="3">
        <f t="shared" si="524"/>
        <v>151891.3949284353</v>
      </c>
      <c r="AE3039" s="3">
        <v>7046.666666666667</v>
      </c>
      <c r="AG3039" s="3">
        <f t="shared" ref="AG3039:AG3102" si="525">AD3039+AE3039+AF3039</f>
        <v>158938.06159510196</v>
      </c>
      <c r="AM3039">
        <v>0.1</v>
      </c>
      <c r="AN3039" s="3">
        <f t="shared" ref="AN3039:AN3102" si="526">AG3039+AH3039+AI3039+AJ3039</f>
        <v>158938.06159510196</v>
      </c>
      <c r="AO3039" s="3">
        <v>15893.806159510197</v>
      </c>
      <c r="AP3039" s="3">
        <v>29700</v>
      </c>
      <c r="AQ3039" s="3">
        <v>2970</v>
      </c>
      <c r="AR3039" s="3">
        <f t="shared" ref="AR3039:AR3102" si="527">AN3039+AO3039+AP3039+AQ3039</f>
        <v>207501.86775461215</v>
      </c>
      <c r="AS3039" s="24">
        <f t="shared" si="523"/>
        <v>188638.06159510196</v>
      </c>
      <c r="AT3039" t="s">
        <v>4725</v>
      </c>
      <c r="AU3039" t="s">
        <v>174</v>
      </c>
      <c r="AV3039" t="s">
        <v>174</v>
      </c>
      <c r="AW3039" t="s">
        <v>4725</v>
      </c>
      <c r="BE3039">
        <v>1</v>
      </c>
    </row>
    <row r="3040" spans="3:66" x14ac:dyDescent="0.2">
      <c r="C3040" t="s">
        <v>4803</v>
      </c>
      <c r="E3040" t="s">
        <v>4350</v>
      </c>
      <c r="F3040" t="s">
        <v>4350</v>
      </c>
      <c r="G3040" t="s">
        <v>4351</v>
      </c>
      <c r="J3040" t="s">
        <v>4778</v>
      </c>
      <c r="L3040" t="s">
        <v>4667</v>
      </c>
      <c r="M3040" t="s">
        <v>3984</v>
      </c>
      <c r="N3040" t="s">
        <v>4911</v>
      </c>
      <c r="O3040" t="s">
        <v>98</v>
      </c>
      <c r="P3040" t="s">
        <v>4804</v>
      </c>
      <c r="Q3040">
        <v>28</v>
      </c>
      <c r="S3040" s="3">
        <v>42600</v>
      </c>
      <c r="W3040" s="3">
        <v>1024.0384615384617</v>
      </c>
      <c r="X3040" s="3">
        <v>591.66666666666663</v>
      </c>
      <c r="Y3040" s="22">
        <v>106.5</v>
      </c>
      <c r="Z3040" s="32">
        <v>75</v>
      </c>
      <c r="AB3040" s="3">
        <v>0</v>
      </c>
      <c r="AC3040" s="3">
        <v>4422.5202845606964</v>
      </c>
      <c r="AD3040" s="3">
        <f t="shared" si="524"/>
        <v>48819.725412765823</v>
      </c>
      <c r="AE3040" s="3">
        <v>4154.166666666667</v>
      </c>
      <c r="AG3040" s="3">
        <f t="shared" si="525"/>
        <v>52973.892079432488</v>
      </c>
      <c r="AM3040">
        <v>0.05</v>
      </c>
      <c r="AN3040" s="3">
        <f t="shared" si="526"/>
        <v>52973.892079432488</v>
      </c>
      <c r="AO3040" s="3">
        <v>2648.6946039716245</v>
      </c>
      <c r="AP3040" s="3">
        <v>0</v>
      </c>
      <c r="AQ3040" s="3">
        <v>0</v>
      </c>
      <c r="AR3040" s="3">
        <f t="shared" si="527"/>
        <v>55622.586683404115</v>
      </c>
      <c r="AS3040" s="24">
        <f t="shared" si="523"/>
        <v>52973.892079432488</v>
      </c>
      <c r="AT3040" t="s">
        <v>225</v>
      </c>
      <c r="AU3040" t="s">
        <v>1837</v>
      </c>
      <c r="AV3040" t="s">
        <v>1838</v>
      </c>
      <c r="AW3040" t="s">
        <v>4936</v>
      </c>
      <c r="BE3040">
        <v>1</v>
      </c>
      <c r="BN3040" t="s">
        <v>5214</v>
      </c>
    </row>
    <row r="3041" spans="2:66" x14ac:dyDescent="0.2">
      <c r="B3041">
        <f>+COUNTIF(F3041:F6199,F3041)</f>
        <v>1</v>
      </c>
      <c r="C3041" t="s">
        <v>4803</v>
      </c>
      <c r="E3041" t="s">
        <v>4352</v>
      </c>
      <c r="F3041" t="s">
        <v>4352</v>
      </c>
      <c r="G3041" t="s">
        <v>4353</v>
      </c>
      <c r="J3041" t="s">
        <v>4678</v>
      </c>
      <c r="L3041" t="s">
        <v>4703</v>
      </c>
      <c r="M3041" t="s">
        <v>293</v>
      </c>
      <c r="N3041" t="s">
        <v>4668</v>
      </c>
      <c r="O3041" t="s">
        <v>98</v>
      </c>
      <c r="P3041" t="s">
        <v>4804</v>
      </c>
      <c r="Q3041">
        <v>28</v>
      </c>
      <c r="S3041" s="3">
        <v>200212.5</v>
      </c>
      <c r="W3041" s="3">
        <v>4812.7003205128203</v>
      </c>
      <c r="X3041" s="3">
        <v>2780.6712962962965</v>
      </c>
      <c r="Y3041" s="22">
        <v>500.52083333333337</v>
      </c>
      <c r="Z3041" s="32">
        <v>75</v>
      </c>
      <c r="AB3041" s="3">
        <v>0</v>
      </c>
      <c r="AC3041" s="3">
        <v>4356.2742848597745</v>
      </c>
      <c r="AD3041" s="3">
        <f t="shared" si="524"/>
        <v>212737.66673500222</v>
      </c>
      <c r="AE3041" s="3">
        <v>5687.5</v>
      </c>
      <c r="AG3041" s="3">
        <f t="shared" si="525"/>
        <v>218425.16673500222</v>
      </c>
      <c r="AM3041">
        <v>8.5000000000000006E-2</v>
      </c>
      <c r="AN3041" s="3">
        <f t="shared" si="526"/>
        <v>218425.16673500222</v>
      </c>
      <c r="AO3041" s="3">
        <v>18566.139172475188</v>
      </c>
      <c r="AP3041" s="3">
        <v>29700</v>
      </c>
      <c r="AQ3041" s="3">
        <v>2524.5</v>
      </c>
      <c r="AR3041" s="3">
        <f t="shared" si="527"/>
        <v>269215.80590747739</v>
      </c>
      <c r="AS3041" s="24">
        <f t="shared" si="523"/>
        <v>248125.16673500222</v>
      </c>
      <c r="AT3041" t="s">
        <v>141</v>
      </c>
      <c r="AU3041" t="s">
        <v>141</v>
      </c>
      <c r="AV3041" t="s">
        <v>142</v>
      </c>
      <c r="AW3041">
        <v>1201</v>
      </c>
      <c r="BE3041">
        <v>1</v>
      </c>
    </row>
    <row r="3042" spans="2:66" x14ac:dyDescent="0.2">
      <c r="C3042" t="s">
        <v>4803</v>
      </c>
      <c r="E3042" t="s">
        <v>4354</v>
      </c>
      <c r="F3042" t="s">
        <v>4354</v>
      </c>
      <c r="G3042" t="s">
        <v>4355</v>
      </c>
      <c r="J3042" t="s">
        <v>4678</v>
      </c>
      <c r="L3042" t="s">
        <v>4691</v>
      </c>
      <c r="M3042" t="s">
        <v>4444</v>
      </c>
      <c r="N3042" t="s">
        <v>4668</v>
      </c>
      <c r="O3042" t="s">
        <v>98</v>
      </c>
      <c r="P3042" t="s">
        <v>4804</v>
      </c>
      <c r="Q3042">
        <v>28</v>
      </c>
      <c r="S3042" s="3">
        <v>158333.33333333334</v>
      </c>
      <c r="W3042" s="3">
        <v>3806.0897435897441</v>
      </c>
      <c r="X3042" s="3">
        <v>2199.0740740740744</v>
      </c>
      <c r="Y3042" s="22">
        <v>395.83333333333337</v>
      </c>
      <c r="Z3042" s="32">
        <v>75</v>
      </c>
      <c r="AB3042" s="3">
        <v>0</v>
      </c>
      <c r="AC3042" s="3">
        <v>4356.2742848597745</v>
      </c>
      <c r="AD3042" s="3">
        <f t="shared" si="524"/>
        <v>169165.60476919028</v>
      </c>
      <c r="AE3042" s="3">
        <v>7046.666666666667</v>
      </c>
      <c r="AG3042" s="3">
        <f t="shared" si="525"/>
        <v>176212.27143585694</v>
      </c>
      <c r="AM3042">
        <v>0.1</v>
      </c>
      <c r="AN3042" s="3">
        <f t="shared" si="526"/>
        <v>176212.27143585694</v>
      </c>
      <c r="AO3042" s="3">
        <v>17621.227143585693</v>
      </c>
      <c r="AP3042" s="3">
        <v>29700</v>
      </c>
      <c r="AQ3042" s="3">
        <v>2970</v>
      </c>
      <c r="AR3042" s="3">
        <f t="shared" si="527"/>
        <v>226503.49857944262</v>
      </c>
      <c r="AS3042" s="24">
        <f t="shared" si="523"/>
        <v>205912.27143585694</v>
      </c>
      <c r="AT3042" t="s">
        <v>134</v>
      </c>
      <c r="AU3042" t="s">
        <v>134</v>
      </c>
      <c r="AV3042" t="s">
        <v>135</v>
      </c>
      <c r="AW3042">
        <v>37208</v>
      </c>
      <c r="BE3042">
        <v>1</v>
      </c>
    </row>
    <row r="3043" spans="2:66" x14ac:dyDescent="0.2">
      <c r="C3043" t="s">
        <v>4803</v>
      </c>
      <c r="E3043" t="s">
        <v>4356</v>
      </c>
      <c r="F3043" t="s">
        <v>4356</v>
      </c>
      <c r="G3043" t="s">
        <v>4357</v>
      </c>
      <c r="J3043" t="s">
        <v>4697</v>
      </c>
      <c r="L3043" t="s">
        <v>4783</v>
      </c>
      <c r="M3043" t="s">
        <v>3525</v>
      </c>
      <c r="N3043" t="s">
        <v>4668</v>
      </c>
      <c r="O3043" t="s">
        <v>98</v>
      </c>
      <c r="P3043" t="s">
        <v>4804</v>
      </c>
      <c r="Q3043">
        <v>28</v>
      </c>
      <c r="S3043" s="3">
        <v>125000.00000000001</v>
      </c>
      <c r="W3043" s="3">
        <v>3004.8076923076919</v>
      </c>
      <c r="X3043" s="3">
        <v>1736.1111111111111</v>
      </c>
      <c r="Y3043" s="22">
        <v>312.5</v>
      </c>
      <c r="Z3043" s="32">
        <v>75</v>
      </c>
      <c r="AB3043" s="3">
        <v>0</v>
      </c>
      <c r="AC3043" s="3">
        <v>4356.2742848597745</v>
      </c>
      <c r="AD3043" s="3">
        <f t="shared" si="524"/>
        <v>134484.69308827858</v>
      </c>
      <c r="AE3043" s="3">
        <v>13617.5</v>
      </c>
      <c r="AG3043" s="3">
        <f t="shared" si="525"/>
        <v>148102.19308827858</v>
      </c>
      <c r="AM3043">
        <v>8.5000000000000006E-2</v>
      </c>
      <c r="AN3043" s="3">
        <f t="shared" si="526"/>
        <v>148102.19308827858</v>
      </c>
      <c r="AO3043" s="3">
        <v>12588.686412503681</v>
      </c>
      <c r="AP3043" s="3">
        <v>29700</v>
      </c>
      <c r="AQ3043" s="3">
        <v>2524.5</v>
      </c>
      <c r="AR3043" s="3">
        <f t="shared" si="527"/>
        <v>192915.37950078226</v>
      </c>
      <c r="AS3043" s="24">
        <f t="shared" si="523"/>
        <v>177802.19308827858</v>
      </c>
      <c r="AT3043" t="s">
        <v>4805</v>
      </c>
      <c r="AU3043" t="s">
        <v>101</v>
      </c>
      <c r="AV3043" t="s">
        <v>101</v>
      </c>
      <c r="AW3043">
        <v>1007500</v>
      </c>
      <c r="BE3043">
        <v>1</v>
      </c>
    </row>
    <row r="3044" spans="2:66" x14ac:dyDescent="0.2">
      <c r="C3044" t="s">
        <v>4803</v>
      </c>
      <c r="E3044" t="s">
        <v>4358</v>
      </c>
      <c r="F3044" t="s">
        <v>4358</v>
      </c>
      <c r="G3044" t="s">
        <v>4359</v>
      </c>
      <c r="J3044" t="s">
        <v>4952</v>
      </c>
      <c r="L3044" t="s">
        <v>4616</v>
      </c>
      <c r="M3044" t="s">
        <v>4464</v>
      </c>
      <c r="N3044" t="s">
        <v>4911</v>
      </c>
      <c r="O3044" t="s">
        <v>98</v>
      </c>
      <c r="P3044" t="s">
        <v>4804</v>
      </c>
      <c r="Q3044">
        <v>28</v>
      </c>
      <c r="S3044" s="3">
        <v>34800</v>
      </c>
      <c r="W3044" s="3">
        <v>1033.6538461538462</v>
      </c>
      <c r="X3044" s="3">
        <v>597.22222222222229</v>
      </c>
      <c r="Y3044" s="22">
        <v>107.5</v>
      </c>
      <c r="Z3044" s="32">
        <v>75</v>
      </c>
      <c r="AB3044" s="3">
        <v>0</v>
      </c>
      <c r="AC3044" s="3">
        <v>4356.2742848597745</v>
      </c>
      <c r="AD3044" s="3">
        <f t="shared" si="524"/>
        <v>40969.65035323584</v>
      </c>
      <c r="AE3044" s="3">
        <v>12402.5</v>
      </c>
      <c r="AG3044" s="3">
        <f t="shared" si="525"/>
        <v>53372.15035323584</v>
      </c>
      <c r="AM3044">
        <v>0.05</v>
      </c>
      <c r="AN3044" s="3">
        <f t="shared" si="526"/>
        <v>53372.15035323584</v>
      </c>
      <c r="AO3044" s="3">
        <v>2668.6075176617924</v>
      </c>
      <c r="AP3044" s="3">
        <v>0</v>
      </c>
      <c r="AQ3044" s="3">
        <v>0</v>
      </c>
      <c r="AR3044" s="3">
        <f t="shared" si="527"/>
        <v>56040.757870897636</v>
      </c>
      <c r="AS3044" s="24">
        <f t="shared" si="523"/>
        <v>53372.15035323584</v>
      </c>
      <c r="AT3044" t="s">
        <v>4725</v>
      </c>
      <c r="AU3044" t="s">
        <v>1837</v>
      </c>
      <c r="AV3044" t="s">
        <v>1838</v>
      </c>
      <c r="AW3044" t="s">
        <v>4725</v>
      </c>
      <c r="BE3044">
        <v>1</v>
      </c>
      <c r="BN3044" t="s">
        <v>5131</v>
      </c>
    </row>
    <row r="3045" spans="2:66" x14ac:dyDescent="0.2">
      <c r="C3045" t="s">
        <v>4803</v>
      </c>
      <c r="E3045" t="s">
        <v>4361</v>
      </c>
      <c r="F3045" t="s">
        <v>4361</v>
      </c>
      <c r="G3045" t="s">
        <v>4362</v>
      </c>
      <c r="J3045" t="s">
        <v>4702</v>
      </c>
      <c r="L3045" t="s">
        <v>4691</v>
      </c>
      <c r="M3045" t="s">
        <v>4444</v>
      </c>
      <c r="N3045" t="s">
        <v>4668</v>
      </c>
      <c r="O3045" t="s">
        <v>98</v>
      </c>
      <c r="P3045" t="s">
        <v>4804</v>
      </c>
      <c r="Q3045">
        <v>28</v>
      </c>
      <c r="S3045" s="3">
        <v>105416.66666666667</v>
      </c>
      <c r="W3045" s="3">
        <v>2534.0544871794868</v>
      </c>
      <c r="X3045" s="3">
        <v>1464.1203703703707</v>
      </c>
      <c r="Y3045" s="22">
        <v>263.54166666666669</v>
      </c>
      <c r="Z3045" s="32">
        <v>75</v>
      </c>
      <c r="AB3045" s="3">
        <v>0</v>
      </c>
      <c r="AC3045" s="3">
        <v>4356.2742848597745</v>
      </c>
      <c r="AD3045" s="3">
        <f t="shared" si="524"/>
        <v>114109.65747574296</v>
      </c>
      <c r="AE3045" s="3">
        <v>7046.666666666667</v>
      </c>
      <c r="AG3045" s="3">
        <f t="shared" si="525"/>
        <v>121156.32414240963</v>
      </c>
      <c r="AM3045">
        <v>0.1</v>
      </c>
      <c r="AN3045" s="3">
        <f t="shared" si="526"/>
        <v>121156.32414240963</v>
      </c>
      <c r="AO3045" s="3">
        <v>12115.632414240965</v>
      </c>
      <c r="AP3045" s="3">
        <v>29700</v>
      </c>
      <c r="AQ3045" s="3">
        <v>2970</v>
      </c>
      <c r="AR3045" s="3">
        <f t="shared" si="527"/>
        <v>165941.95655665061</v>
      </c>
      <c r="AS3045" s="24">
        <f t="shared" si="523"/>
        <v>150856.32414240963</v>
      </c>
      <c r="AT3045" t="s">
        <v>134</v>
      </c>
      <c r="AU3045" t="s">
        <v>134</v>
      </c>
      <c r="AV3045" t="s">
        <v>135</v>
      </c>
      <c r="AW3045">
        <v>37208</v>
      </c>
      <c r="BE3045">
        <v>1</v>
      </c>
    </row>
    <row r="3046" spans="2:66" x14ac:dyDescent="0.2">
      <c r="C3046" t="s">
        <v>4803</v>
      </c>
      <c r="E3046" t="s">
        <v>4363</v>
      </c>
      <c r="F3046" t="s">
        <v>4363</v>
      </c>
      <c r="G3046" t="s">
        <v>4364</v>
      </c>
      <c r="J3046" t="s">
        <v>4708</v>
      </c>
      <c r="L3046" t="s">
        <v>4791</v>
      </c>
      <c r="M3046" t="s">
        <v>4579</v>
      </c>
      <c r="N3046" t="s">
        <v>4668</v>
      </c>
      <c r="O3046" t="s">
        <v>98</v>
      </c>
      <c r="P3046" t="s">
        <v>4804</v>
      </c>
      <c r="Q3046">
        <v>28</v>
      </c>
      <c r="S3046" s="3">
        <v>58333.333333333336</v>
      </c>
      <c r="W3046" s="3">
        <v>1402.2435897435898</v>
      </c>
      <c r="X3046" s="3">
        <v>810.18518518518533</v>
      </c>
      <c r="Y3046" s="22">
        <v>145.83333333333334</v>
      </c>
      <c r="Z3046" s="32">
        <v>75</v>
      </c>
      <c r="AB3046" s="3">
        <v>0</v>
      </c>
      <c r="AC3046" s="3">
        <v>4346.8105706167862</v>
      </c>
      <c r="AD3046" s="3">
        <f t="shared" si="524"/>
        <v>65113.406012212225</v>
      </c>
      <c r="AE3046" s="3">
        <v>23570.833333333332</v>
      </c>
      <c r="AG3046" s="3">
        <f t="shared" si="525"/>
        <v>88684.23934554556</v>
      </c>
      <c r="AM3046">
        <v>8.5000000000000006E-2</v>
      </c>
      <c r="AN3046" s="3">
        <f t="shared" si="526"/>
        <v>88684.23934554556</v>
      </c>
      <c r="AO3046" s="3">
        <v>7538.160344371373</v>
      </c>
      <c r="AP3046" s="3">
        <v>29700</v>
      </c>
      <c r="AQ3046" s="3">
        <v>2524.5</v>
      </c>
      <c r="AR3046" s="3">
        <f t="shared" si="527"/>
        <v>128446.89968991693</v>
      </c>
      <c r="AS3046" s="24">
        <f t="shared" si="523"/>
        <v>118384.23934554556</v>
      </c>
      <c r="AT3046" t="s">
        <v>134</v>
      </c>
      <c r="AU3046" t="s">
        <v>134</v>
      </c>
      <c r="AV3046" t="s">
        <v>135</v>
      </c>
      <c r="AW3046" t="s">
        <v>5001</v>
      </c>
      <c r="BE3046">
        <v>1</v>
      </c>
    </row>
    <row r="3047" spans="2:66" x14ac:dyDescent="0.2">
      <c r="C3047" t="s">
        <v>4803</v>
      </c>
      <c r="E3047" t="s">
        <v>4365</v>
      </c>
      <c r="F3047" t="s">
        <v>4365</v>
      </c>
      <c r="G3047" t="s">
        <v>4366</v>
      </c>
      <c r="J3047" t="s">
        <v>4778</v>
      </c>
      <c r="L3047" t="s">
        <v>4667</v>
      </c>
      <c r="M3047" t="s">
        <v>3984</v>
      </c>
      <c r="N3047" t="s">
        <v>4668</v>
      </c>
      <c r="O3047" t="s">
        <v>98</v>
      </c>
      <c r="P3047" t="s">
        <v>4445</v>
      </c>
      <c r="Q3047">
        <v>27</v>
      </c>
      <c r="S3047" s="3">
        <v>46607.142857142862</v>
      </c>
      <c r="W3047" s="3">
        <v>1161.8589743589744</v>
      </c>
      <c r="X3047" s="3">
        <v>671.2962962962963</v>
      </c>
      <c r="Y3047" s="22">
        <v>120.83333333333334</v>
      </c>
      <c r="Z3047" s="32">
        <v>75</v>
      </c>
      <c r="AC3047" s="3">
        <v>4018.1785714285834</v>
      </c>
      <c r="AD3047" s="3">
        <f t="shared" si="524"/>
        <v>52654.310032560054</v>
      </c>
      <c r="AE3047" s="3">
        <v>4005.8035714285716</v>
      </c>
      <c r="AG3047" s="3">
        <f t="shared" si="525"/>
        <v>56660.113603988626</v>
      </c>
      <c r="AM3047">
        <v>0.05</v>
      </c>
      <c r="AN3047" s="3">
        <f t="shared" si="526"/>
        <v>56660.113603988626</v>
      </c>
      <c r="AO3047" s="3">
        <v>2833.0056801994315</v>
      </c>
      <c r="AP3047" s="3">
        <v>28639.285714285834</v>
      </c>
      <c r="AQ3047" s="3">
        <v>1431.9642857142917</v>
      </c>
      <c r="AR3047" s="3">
        <f t="shared" si="527"/>
        <v>89564.369284188171</v>
      </c>
      <c r="AS3047" s="24">
        <f t="shared" si="523"/>
        <v>85299.39931827446</v>
      </c>
      <c r="AT3047" t="s">
        <v>3298</v>
      </c>
      <c r="AU3047" t="s">
        <v>3298</v>
      </c>
      <c r="AV3047" t="s">
        <v>3299</v>
      </c>
      <c r="AW3047">
        <v>7178485</v>
      </c>
      <c r="BE3047">
        <v>1</v>
      </c>
    </row>
    <row r="3048" spans="2:66" x14ac:dyDescent="0.2">
      <c r="C3048" t="s">
        <v>4803</v>
      </c>
      <c r="E3048" t="s">
        <v>4367</v>
      </c>
      <c r="F3048" t="s">
        <v>4367</v>
      </c>
      <c r="G3048" t="s">
        <v>4368</v>
      </c>
      <c r="J3048" t="s">
        <v>4952</v>
      </c>
      <c r="L3048" t="s">
        <v>4667</v>
      </c>
      <c r="M3048" t="s">
        <v>3984</v>
      </c>
      <c r="N3048" t="s">
        <v>4911</v>
      </c>
      <c r="O3048" t="s">
        <v>98</v>
      </c>
      <c r="P3048" t="s">
        <v>4445</v>
      </c>
      <c r="Q3048">
        <v>27</v>
      </c>
      <c r="S3048" s="3">
        <v>41078.571428571428</v>
      </c>
      <c r="W3048" s="3">
        <v>1024.0384615384617</v>
      </c>
      <c r="X3048" s="3">
        <v>591.66666666666663</v>
      </c>
      <c r="Y3048" s="22">
        <v>106.5</v>
      </c>
      <c r="Z3048" s="32">
        <v>75</v>
      </c>
      <c r="AC3048" s="3">
        <v>4018.1785714285834</v>
      </c>
      <c r="AD3048" s="3">
        <f t="shared" si="524"/>
        <v>46893.95512820514</v>
      </c>
      <c r="AE3048" s="3">
        <v>4005.8035714285716</v>
      </c>
      <c r="AG3048" s="3">
        <f t="shared" si="525"/>
        <v>50899.758699633712</v>
      </c>
      <c r="AM3048">
        <v>0.05</v>
      </c>
      <c r="AN3048" s="3">
        <f t="shared" si="526"/>
        <v>50899.758699633712</v>
      </c>
      <c r="AO3048" s="3">
        <v>2544.9879349816856</v>
      </c>
      <c r="AP3048" s="3">
        <v>0</v>
      </c>
      <c r="AQ3048" s="3">
        <v>0</v>
      </c>
      <c r="AR3048" s="3">
        <f t="shared" si="527"/>
        <v>53444.746634615396</v>
      </c>
      <c r="AS3048" s="24">
        <f t="shared" si="523"/>
        <v>50899.758699633712</v>
      </c>
      <c r="AT3048" t="s">
        <v>4779</v>
      </c>
      <c r="AU3048" t="s">
        <v>1837</v>
      </c>
      <c r="AV3048" t="s">
        <v>1838</v>
      </c>
      <c r="AW3048" t="s">
        <v>5002</v>
      </c>
      <c r="BE3048">
        <v>1</v>
      </c>
      <c r="BN3048" t="s">
        <v>5145</v>
      </c>
    </row>
    <row r="3049" spans="2:66" x14ac:dyDescent="0.2">
      <c r="C3049" t="s">
        <v>4803</v>
      </c>
      <c r="E3049" t="s">
        <v>4369</v>
      </c>
      <c r="F3049" t="s">
        <v>4369</v>
      </c>
      <c r="G3049" t="s">
        <v>4370</v>
      </c>
      <c r="J3049" t="s">
        <v>4702</v>
      </c>
      <c r="L3049" t="s">
        <v>4691</v>
      </c>
      <c r="M3049" t="s">
        <v>4444</v>
      </c>
      <c r="N3049" t="s">
        <v>4668</v>
      </c>
      <c r="O3049" t="s">
        <v>98</v>
      </c>
      <c r="P3049" t="s">
        <v>4445</v>
      </c>
      <c r="Q3049">
        <v>27</v>
      </c>
      <c r="S3049" s="3">
        <v>96428.571428571435</v>
      </c>
      <c r="W3049" s="3">
        <v>2403.8461538461538</v>
      </c>
      <c r="X3049" s="3">
        <v>1388.8888888888891</v>
      </c>
      <c r="Y3049" s="22">
        <v>250</v>
      </c>
      <c r="Z3049" s="32">
        <v>75</v>
      </c>
      <c r="AC3049" s="3">
        <v>4018.1785714285834</v>
      </c>
      <c r="AD3049" s="3">
        <f t="shared" si="524"/>
        <v>104564.48504273506</v>
      </c>
      <c r="AE3049" s="3">
        <v>6795.0000000000009</v>
      </c>
      <c r="AG3049" s="3">
        <f t="shared" si="525"/>
        <v>111359.48504273506</v>
      </c>
      <c r="AM3049">
        <v>0.1</v>
      </c>
      <c r="AN3049" s="3">
        <f t="shared" si="526"/>
        <v>111359.48504273506</v>
      </c>
      <c r="AO3049" s="3">
        <v>11135.948504273507</v>
      </c>
      <c r="AP3049" s="3">
        <v>28639.285714285834</v>
      </c>
      <c r="AQ3049" s="3">
        <v>2863.9285714285834</v>
      </c>
      <c r="AR3049" s="3">
        <f t="shared" si="527"/>
        <v>153998.64783272299</v>
      </c>
      <c r="AS3049" s="24">
        <f t="shared" si="523"/>
        <v>139998.77075702089</v>
      </c>
      <c r="AT3049" t="s">
        <v>134</v>
      </c>
      <c r="AU3049" t="s">
        <v>134</v>
      </c>
      <c r="AV3049" t="s">
        <v>135</v>
      </c>
      <c r="AW3049">
        <v>34966</v>
      </c>
      <c r="BE3049">
        <v>1</v>
      </c>
    </row>
    <row r="3050" spans="2:66" x14ac:dyDescent="0.2">
      <c r="C3050" t="s">
        <v>4803</v>
      </c>
      <c r="E3050" t="s">
        <v>4371</v>
      </c>
      <c r="F3050" t="s">
        <v>4371</v>
      </c>
      <c r="G3050" t="s">
        <v>4372</v>
      </c>
      <c r="J3050" t="s">
        <v>4702</v>
      </c>
      <c r="L3050" t="s">
        <v>4667</v>
      </c>
      <c r="M3050" t="s">
        <v>3984</v>
      </c>
      <c r="N3050" t="s">
        <v>4668</v>
      </c>
      <c r="O3050" t="s">
        <v>98</v>
      </c>
      <c r="P3050" t="s">
        <v>4445</v>
      </c>
      <c r="Q3050">
        <v>13</v>
      </c>
      <c r="S3050" s="3">
        <v>36755.952380952389</v>
      </c>
      <c r="W3050" s="3">
        <v>1903.0448717948721</v>
      </c>
      <c r="X3050" s="3">
        <v>1099.5370370370372</v>
      </c>
      <c r="Y3050" s="22">
        <v>197.91666666666669</v>
      </c>
      <c r="Z3050" s="32">
        <v>75</v>
      </c>
      <c r="AC3050" s="3">
        <v>1934.678571428577</v>
      </c>
      <c r="AD3050" s="3">
        <f t="shared" si="524"/>
        <v>41966.129527879544</v>
      </c>
      <c r="AE3050" s="3">
        <v>1928.7202380952381</v>
      </c>
      <c r="AG3050" s="3">
        <f t="shared" si="525"/>
        <v>43894.849765974781</v>
      </c>
      <c r="AM3050">
        <v>0.05</v>
      </c>
      <c r="AN3050" s="3">
        <f t="shared" si="526"/>
        <v>43894.849765974781</v>
      </c>
      <c r="AO3050" s="3">
        <v>2194.7424882987393</v>
      </c>
      <c r="AP3050" s="3">
        <v>13789.285714285772</v>
      </c>
      <c r="AQ3050" s="3">
        <v>689.46428571428862</v>
      </c>
      <c r="AR3050" s="3">
        <f t="shared" si="527"/>
        <v>60568.342254273579</v>
      </c>
      <c r="AS3050" s="24">
        <f t="shared" si="523"/>
        <v>57684.135480260549</v>
      </c>
      <c r="AT3050" t="s">
        <v>3093</v>
      </c>
      <c r="AU3050" t="s">
        <v>4373</v>
      </c>
      <c r="AV3050" t="s">
        <v>3094</v>
      </c>
      <c r="AW3050" t="s">
        <v>5003</v>
      </c>
      <c r="BE3050">
        <v>1</v>
      </c>
    </row>
    <row r="3051" spans="2:66" x14ac:dyDescent="0.2">
      <c r="C3051" t="s">
        <v>4803</v>
      </c>
      <c r="E3051" t="s">
        <v>4374</v>
      </c>
      <c r="F3051" t="s">
        <v>4374</v>
      </c>
      <c r="G3051" t="s">
        <v>4375</v>
      </c>
      <c r="J3051" t="s">
        <v>4952</v>
      </c>
      <c r="L3051" t="s">
        <v>4667</v>
      </c>
      <c r="M3051" t="s">
        <v>3984</v>
      </c>
      <c r="N3051" t="s">
        <v>4911</v>
      </c>
      <c r="O3051" t="s">
        <v>98</v>
      </c>
      <c r="P3051" t="s">
        <v>4445</v>
      </c>
      <c r="Q3051">
        <v>27</v>
      </c>
      <c r="S3051" s="3">
        <v>33750</v>
      </c>
      <c r="W3051" s="3">
        <v>841.34615384615381</v>
      </c>
      <c r="X3051" s="3">
        <v>486.11111111111114</v>
      </c>
      <c r="Y3051" s="22">
        <v>87.5</v>
      </c>
      <c r="Z3051" s="32">
        <v>75</v>
      </c>
      <c r="AC3051" s="3">
        <v>4018.1785714285834</v>
      </c>
      <c r="AD3051" s="3">
        <f t="shared" si="524"/>
        <v>39258.135836385845</v>
      </c>
      <c r="AE3051" s="3">
        <v>4005.8035714285716</v>
      </c>
      <c r="AG3051" s="3">
        <f t="shared" si="525"/>
        <v>43263.939407814418</v>
      </c>
      <c r="AM3051">
        <v>0.05</v>
      </c>
      <c r="AN3051" s="3">
        <f t="shared" si="526"/>
        <v>43263.939407814418</v>
      </c>
      <c r="AO3051" s="3">
        <v>2163.1969703907212</v>
      </c>
      <c r="AP3051" s="3">
        <v>0</v>
      </c>
      <c r="AQ3051" s="3">
        <v>0</v>
      </c>
      <c r="AR3051" s="3">
        <f t="shared" si="527"/>
        <v>45427.136378205141</v>
      </c>
      <c r="AS3051" s="24">
        <f t="shared" si="523"/>
        <v>43263.939407814418</v>
      </c>
      <c r="AT3051" t="s">
        <v>4779</v>
      </c>
      <c r="AU3051" t="s">
        <v>1837</v>
      </c>
      <c r="AV3051" t="s">
        <v>1838</v>
      </c>
      <c r="AW3051" t="s">
        <v>5002</v>
      </c>
      <c r="BE3051">
        <v>1</v>
      </c>
      <c r="BN3051" t="s">
        <v>5145</v>
      </c>
    </row>
    <row r="3052" spans="2:66" x14ac:dyDescent="0.2">
      <c r="C3052" t="s">
        <v>4803</v>
      </c>
      <c r="E3052" t="s">
        <v>4376</v>
      </c>
      <c r="F3052" t="s">
        <v>4376</v>
      </c>
      <c r="G3052" t="s">
        <v>4377</v>
      </c>
      <c r="J3052" t="s">
        <v>4678</v>
      </c>
      <c r="L3052" t="s">
        <v>4667</v>
      </c>
      <c r="M3052" t="s">
        <v>3984</v>
      </c>
      <c r="N3052" t="s">
        <v>4911</v>
      </c>
      <c r="O3052" t="s">
        <v>98</v>
      </c>
      <c r="P3052" t="s">
        <v>4445</v>
      </c>
      <c r="Q3052">
        <v>27</v>
      </c>
      <c r="S3052" s="3">
        <v>112500.00000000001</v>
      </c>
      <c r="W3052" s="3">
        <v>2804.4871794871797</v>
      </c>
      <c r="X3052" s="3">
        <v>1620.3703703703707</v>
      </c>
      <c r="Y3052" s="22">
        <v>291.66666666666669</v>
      </c>
      <c r="Z3052" s="32">
        <v>75</v>
      </c>
      <c r="AC3052" s="3">
        <v>4018.1785714285834</v>
      </c>
      <c r="AD3052" s="3">
        <f t="shared" si="524"/>
        <v>121309.7027879528</v>
      </c>
      <c r="AE3052" s="3">
        <v>4005.8035714285716</v>
      </c>
      <c r="AG3052" s="3">
        <f t="shared" si="525"/>
        <v>125315.50635938137</v>
      </c>
      <c r="AM3052">
        <v>0.05</v>
      </c>
      <c r="AN3052" s="3">
        <f t="shared" si="526"/>
        <v>125315.50635938137</v>
      </c>
      <c r="AO3052" s="3">
        <v>6265.775317969069</v>
      </c>
      <c r="AP3052" s="3">
        <v>0</v>
      </c>
      <c r="AQ3052" s="3">
        <v>0</v>
      </c>
      <c r="AR3052" s="3">
        <f t="shared" si="527"/>
        <v>131581.28167735043</v>
      </c>
      <c r="AS3052" s="24">
        <f t="shared" si="523"/>
        <v>125315.50635938137</v>
      </c>
      <c r="AT3052" t="s">
        <v>4779</v>
      </c>
      <c r="AU3052" t="s">
        <v>1837</v>
      </c>
      <c r="AV3052" t="s">
        <v>1838</v>
      </c>
      <c r="AW3052">
        <v>5220</v>
      </c>
      <c r="BE3052">
        <v>1</v>
      </c>
      <c r="BN3052" t="s">
        <v>5145</v>
      </c>
    </row>
    <row r="3053" spans="2:66" x14ac:dyDescent="0.2">
      <c r="C3053" t="s">
        <v>4803</v>
      </c>
      <c r="E3053" t="s">
        <v>4378</v>
      </c>
      <c r="F3053" t="s">
        <v>4378</v>
      </c>
      <c r="G3053" t="s">
        <v>4379</v>
      </c>
      <c r="J3053" t="s">
        <v>4702</v>
      </c>
      <c r="L3053" t="s">
        <v>4691</v>
      </c>
      <c r="M3053" t="s">
        <v>4444</v>
      </c>
      <c r="N3053" t="s">
        <v>4668</v>
      </c>
      <c r="O3053" t="s">
        <v>98</v>
      </c>
      <c r="P3053" t="s">
        <v>4445</v>
      </c>
      <c r="Q3053">
        <v>20</v>
      </c>
      <c r="S3053" s="3">
        <v>61011.904761904763</v>
      </c>
      <c r="W3053" s="3">
        <v>2053.2852564102564</v>
      </c>
      <c r="X3053" s="3">
        <v>1186.3425925925926</v>
      </c>
      <c r="Y3053" s="22">
        <v>213.54166666666669</v>
      </c>
      <c r="Z3053" s="32">
        <v>75</v>
      </c>
      <c r="AC3053" s="3">
        <v>2976.4285714285802</v>
      </c>
      <c r="AD3053" s="3">
        <f t="shared" si="524"/>
        <v>67516.502849002864</v>
      </c>
      <c r="AE3053" s="3">
        <v>5033.3333333333339</v>
      </c>
      <c r="AG3053" s="3">
        <f t="shared" si="525"/>
        <v>72549.836182336192</v>
      </c>
      <c r="AM3053">
        <v>0.1</v>
      </c>
      <c r="AN3053" s="3">
        <f t="shared" si="526"/>
        <v>72549.836182336192</v>
      </c>
      <c r="AO3053" s="3">
        <v>7254.9836182336194</v>
      </c>
      <c r="AP3053" s="3">
        <v>21214.285714285801</v>
      </c>
      <c r="AQ3053" s="3">
        <v>2121.4285714285802</v>
      </c>
      <c r="AR3053" s="3">
        <f t="shared" si="527"/>
        <v>103140.53408628418</v>
      </c>
      <c r="AS3053" s="24">
        <f t="shared" si="523"/>
        <v>93764.121896621989</v>
      </c>
      <c r="AT3053" t="s">
        <v>134</v>
      </c>
      <c r="AU3053" t="s">
        <v>134</v>
      </c>
      <c r="AV3053" t="s">
        <v>135</v>
      </c>
      <c r="AW3053">
        <v>37208</v>
      </c>
      <c r="BE3053">
        <v>1</v>
      </c>
    </row>
    <row r="3054" spans="2:66" x14ac:dyDescent="0.2">
      <c r="C3054" t="s">
        <v>4803</v>
      </c>
      <c r="E3054" t="s">
        <v>4380</v>
      </c>
      <c r="F3054" t="s">
        <v>4380</v>
      </c>
      <c r="G3054" t="s">
        <v>5004</v>
      </c>
      <c r="J3054" t="s">
        <v>4708</v>
      </c>
      <c r="L3054" t="s">
        <v>4616</v>
      </c>
      <c r="M3054" t="s">
        <v>4464</v>
      </c>
      <c r="N3054" t="s">
        <v>4668</v>
      </c>
      <c r="O3054" t="s">
        <v>98</v>
      </c>
      <c r="P3054" t="s">
        <v>4445</v>
      </c>
      <c r="Q3054">
        <v>33</v>
      </c>
      <c r="S3054" s="3">
        <v>78571.42857142858</v>
      </c>
      <c r="W3054" s="3">
        <v>1602.5641025641025</v>
      </c>
      <c r="X3054" s="3">
        <v>925.92592592592598</v>
      </c>
      <c r="Y3054" s="22">
        <v>166.66666666666669</v>
      </c>
      <c r="Z3054" s="32">
        <v>75</v>
      </c>
      <c r="AC3054" s="3">
        <v>4911.1071428571577</v>
      </c>
      <c r="AD3054" s="3">
        <f t="shared" si="524"/>
        <v>86252.692409442447</v>
      </c>
      <c r="AE3054" s="3">
        <v>12402.5</v>
      </c>
      <c r="AG3054" s="3">
        <f t="shared" si="525"/>
        <v>98655.192409442447</v>
      </c>
      <c r="AM3054">
        <v>0.05</v>
      </c>
      <c r="AN3054" s="3">
        <f t="shared" si="526"/>
        <v>98655.192409442447</v>
      </c>
      <c r="AO3054" s="3">
        <v>4932.7596204721231</v>
      </c>
      <c r="AP3054" s="3">
        <v>35003.571428571573</v>
      </c>
      <c r="AQ3054" s="3">
        <v>1750.1785714285788</v>
      </c>
      <c r="AR3054" s="3">
        <f t="shared" si="527"/>
        <v>140341.70202991471</v>
      </c>
      <c r="AS3054" s="24">
        <f t="shared" si="523"/>
        <v>133658.76383801401</v>
      </c>
      <c r="AT3054" t="s">
        <v>632</v>
      </c>
      <c r="AU3054" t="s">
        <v>632</v>
      </c>
      <c r="AV3054" t="s">
        <v>633</v>
      </c>
      <c r="AW3054" t="s">
        <v>5005</v>
      </c>
      <c r="BE3054">
        <v>1</v>
      </c>
    </row>
    <row r="3055" spans="2:66" x14ac:dyDescent="0.2">
      <c r="C3055" t="s">
        <v>4803</v>
      </c>
      <c r="E3055" t="s">
        <v>4382</v>
      </c>
      <c r="F3055" t="s">
        <v>4382</v>
      </c>
      <c r="G3055" t="s">
        <v>4383</v>
      </c>
      <c r="J3055" t="s">
        <v>4778</v>
      </c>
      <c r="L3055" t="s">
        <v>4667</v>
      </c>
      <c r="M3055" t="s">
        <v>3984</v>
      </c>
      <c r="N3055" t="s">
        <v>4668</v>
      </c>
      <c r="O3055" t="s">
        <v>98</v>
      </c>
      <c r="P3055" t="s">
        <v>4445</v>
      </c>
      <c r="Q3055">
        <v>13</v>
      </c>
      <c r="S3055" s="3">
        <v>27083.333333333336</v>
      </c>
      <c r="W3055" s="3">
        <v>1402.2435897435898</v>
      </c>
      <c r="X3055" s="3">
        <v>810.18518518518533</v>
      </c>
      <c r="Y3055" s="22">
        <v>145.83333333333334</v>
      </c>
      <c r="Z3055" s="32">
        <v>75</v>
      </c>
      <c r="AC3055" s="3">
        <v>1934.678571428577</v>
      </c>
      <c r="AD3055" s="3">
        <f t="shared" si="524"/>
        <v>31451.27401302402</v>
      </c>
      <c r="AE3055" s="3">
        <v>1928.7202380952381</v>
      </c>
      <c r="AG3055" s="3">
        <f t="shared" si="525"/>
        <v>33379.994251119257</v>
      </c>
      <c r="AM3055">
        <v>0.05</v>
      </c>
      <c r="AN3055" s="3">
        <f t="shared" si="526"/>
        <v>33379.994251119257</v>
      </c>
      <c r="AO3055" s="3">
        <v>1668.999712555963</v>
      </c>
      <c r="AP3055" s="3">
        <v>13789.285714285772</v>
      </c>
      <c r="AQ3055" s="3">
        <v>689.46428571428862</v>
      </c>
      <c r="AR3055" s="3">
        <f t="shared" si="527"/>
        <v>49527.743963675282</v>
      </c>
      <c r="AS3055" s="24">
        <f t="shared" si="523"/>
        <v>47169.279965405032</v>
      </c>
      <c r="AT3055" t="s">
        <v>632</v>
      </c>
      <c r="AU3055" t="s">
        <v>632</v>
      </c>
      <c r="AV3055" t="s">
        <v>633</v>
      </c>
      <c r="AW3055" t="s">
        <v>4810</v>
      </c>
      <c r="BE3055">
        <v>1</v>
      </c>
    </row>
    <row r="3056" spans="2:66" x14ac:dyDescent="0.2">
      <c r="C3056" t="s">
        <v>4803</v>
      </c>
      <c r="E3056" t="s">
        <v>4384</v>
      </c>
      <c r="F3056" t="s">
        <v>4384</v>
      </c>
      <c r="G3056" t="s">
        <v>4385</v>
      </c>
      <c r="J3056" t="s">
        <v>4690</v>
      </c>
      <c r="L3056" t="s">
        <v>4691</v>
      </c>
      <c r="M3056" t="s">
        <v>4444</v>
      </c>
      <c r="N3056" t="s">
        <v>4807</v>
      </c>
      <c r="O3056" t="s">
        <v>98</v>
      </c>
      <c r="P3056" t="s">
        <v>4445</v>
      </c>
      <c r="Q3056">
        <v>41</v>
      </c>
      <c r="S3056" s="3">
        <v>463690.47619047627</v>
      </c>
      <c r="U3056" s="3">
        <v>69553.571428571435</v>
      </c>
      <c r="W3056" s="3">
        <v>7612.1794871794882</v>
      </c>
      <c r="X3056" s="3">
        <v>4398.1481481481487</v>
      </c>
      <c r="Y3056" s="22">
        <v>791.66666666666674</v>
      </c>
      <c r="Z3056" s="32">
        <v>75</v>
      </c>
      <c r="AC3056" s="3">
        <v>4167.0000000000127</v>
      </c>
      <c r="AD3056" s="3">
        <f t="shared" si="524"/>
        <v>550288.04192104202</v>
      </c>
      <c r="AE3056" s="3">
        <v>7046.666666666667</v>
      </c>
      <c r="AG3056" s="3">
        <f t="shared" si="525"/>
        <v>557334.70858770865</v>
      </c>
      <c r="AM3056">
        <v>0.1</v>
      </c>
      <c r="AN3056" s="3">
        <f t="shared" si="526"/>
        <v>557334.70858770865</v>
      </c>
      <c r="AO3056" s="3">
        <v>55733.470858770866</v>
      </c>
      <c r="AP3056" s="3">
        <v>43489.285714285892</v>
      </c>
      <c r="AQ3056" s="3">
        <v>4348.9285714285897</v>
      </c>
      <c r="AR3056" s="3">
        <f t="shared" si="527"/>
        <v>660906.39373219409</v>
      </c>
      <c r="AS3056" s="24">
        <f t="shared" si="523"/>
        <v>600823.99430199456</v>
      </c>
      <c r="AT3056" t="s">
        <v>134</v>
      </c>
      <c r="AU3056" t="s">
        <v>134</v>
      </c>
      <c r="AV3056" t="s">
        <v>135</v>
      </c>
      <c r="AW3056">
        <v>34966</v>
      </c>
      <c r="BE3056">
        <v>1</v>
      </c>
    </row>
    <row r="3057" spans="3:66" x14ac:dyDescent="0.2">
      <c r="C3057" t="s">
        <v>4803</v>
      </c>
      <c r="E3057" t="s">
        <v>4386</v>
      </c>
      <c r="F3057" t="s">
        <v>4386</v>
      </c>
      <c r="G3057" t="s">
        <v>4387</v>
      </c>
      <c r="J3057" t="s">
        <v>4778</v>
      </c>
      <c r="L3057" t="s">
        <v>4703</v>
      </c>
      <c r="M3057" t="s">
        <v>293</v>
      </c>
      <c r="N3057" t="s">
        <v>4911</v>
      </c>
      <c r="O3057" t="s">
        <v>98</v>
      </c>
      <c r="P3057" t="s">
        <v>4445</v>
      </c>
      <c r="Q3057">
        <v>41</v>
      </c>
      <c r="S3057" s="3">
        <v>63452.380952380954</v>
      </c>
      <c r="W3057" s="3">
        <v>1041.6666666666667</v>
      </c>
      <c r="X3057" s="3">
        <v>601.85185185185196</v>
      </c>
      <c r="Y3057" s="22">
        <v>108.33333333333334</v>
      </c>
      <c r="Z3057" s="32">
        <v>75</v>
      </c>
      <c r="AC3057" s="3">
        <v>4167.0000000000127</v>
      </c>
      <c r="AD3057" s="3">
        <f t="shared" si="524"/>
        <v>69446.232804232815</v>
      </c>
      <c r="AE3057" s="3">
        <v>5687.5</v>
      </c>
      <c r="AG3057" s="3">
        <f t="shared" si="525"/>
        <v>75133.732804232815</v>
      </c>
      <c r="AM3057">
        <v>8.5000000000000006E-2</v>
      </c>
      <c r="AN3057" s="3">
        <f t="shared" si="526"/>
        <v>75133.732804232815</v>
      </c>
      <c r="AO3057" s="3">
        <v>6386.3672883597901</v>
      </c>
      <c r="AP3057" s="3">
        <v>0</v>
      </c>
      <c r="AQ3057" s="3">
        <v>0</v>
      </c>
      <c r="AR3057" s="3">
        <f t="shared" si="527"/>
        <v>81520.100092592606</v>
      </c>
      <c r="AS3057" s="24">
        <f t="shared" si="523"/>
        <v>75133.732804232815</v>
      </c>
      <c r="AT3057" t="s">
        <v>4779</v>
      </c>
      <c r="AU3057" t="s">
        <v>1837</v>
      </c>
      <c r="AV3057" t="s">
        <v>1838</v>
      </c>
      <c r="AW3057">
        <v>2169</v>
      </c>
      <c r="BE3057">
        <v>1</v>
      </c>
      <c r="BN3057" t="s">
        <v>5109</v>
      </c>
    </row>
    <row r="3058" spans="3:66" x14ac:dyDescent="0.2">
      <c r="C3058" t="s">
        <v>4803</v>
      </c>
      <c r="E3058" t="s">
        <v>4390</v>
      </c>
      <c r="F3058" t="s">
        <v>4390</v>
      </c>
      <c r="G3058" t="s">
        <v>4391</v>
      </c>
      <c r="J3058" t="s">
        <v>4708</v>
      </c>
      <c r="L3058" t="s">
        <v>4791</v>
      </c>
      <c r="M3058" t="s">
        <v>4579</v>
      </c>
      <c r="N3058" t="s">
        <v>4668</v>
      </c>
      <c r="O3058" t="s">
        <v>98</v>
      </c>
      <c r="P3058" t="s">
        <v>4445</v>
      </c>
      <c r="Q3058">
        <v>41</v>
      </c>
      <c r="S3058" s="3">
        <v>90297.619047619039</v>
      </c>
      <c r="W3058" s="3">
        <v>1482.3717948717949</v>
      </c>
      <c r="X3058" s="3">
        <v>856.48148148148152</v>
      </c>
      <c r="Y3058" s="22">
        <v>154.16666666666666</v>
      </c>
      <c r="Z3058" s="32">
        <v>75</v>
      </c>
      <c r="AC3058" s="3">
        <v>4167.0000000000127</v>
      </c>
      <c r="AD3058" s="3">
        <f t="shared" si="524"/>
        <v>97032.638990638996</v>
      </c>
      <c r="AE3058" s="3">
        <v>23570.833333333332</v>
      </c>
      <c r="AG3058" s="3">
        <f t="shared" si="525"/>
        <v>120603.47232397232</v>
      </c>
      <c r="AM3058">
        <v>8.5000000000000006E-2</v>
      </c>
      <c r="AN3058" s="3">
        <f t="shared" si="526"/>
        <v>120603.47232397232</v>
      </c>
      <c r="AO3058" s="3">
        <v>10251.295147537649</v>
      </c>
      <c r="AP3058" s="3">
        <v>43489.285714285892</v>
      </c>
      <c r="AQ3058" s="3">
        <v>3696.5892857143012</v>
      </c>
      <c r="AR3058" s="3">
        <f t="shared" si="527"/>
        <v>178040.64247151016</v>
      </c>
      <c r="AS3058" s="24">
        <f t="shared" si="523"/>
        <v>164092.75803825821</v>
      </c>
      <c r="AT3058" t="s">
        <v>632</v>
      </c>
      <c r="AU3058" t="s">
        <v>632</v>
      </c>
      <c r="AV3058" t="s">
        <v>633</v>
      </c>
      <c r="AW3058">
        <v>1008086</v>
      </c>
      <c r="BE3058">
        <v>1</v>
      </c>
    </row>
    <row r="3059" spans="3:66" x14ac:dyDescent="0.2">
      <c r="C3059" t="s">
        <v>4803</v>
      </c>
      <c r="E3059" t="s">
        <v>4392</v>
      </c>
      <c r="F3059" t="s">
        <v>4392</v>
      </c>
      <c r="G3059" t="s">
        <v>4393</v>
      </c>
      <c r="J3059" t="s">
        <v>4678</v>
      </c>
      <c r="L3059" t="s">
        <v>4691</v>
      </c>
      <c r="M3059" t="s">
        <v>4444</v>
      </c>
      <c r="N3059" t="s">
        <v>4807</v>
      </c>
      <c r="O3059" t="s">
        <v>98</v>
      </c>
      <c r="P3059" t="s">
        <v>4445</v>
      </c>
      <c r="Q3059">
        <v>41</v>
      </c>
      <c r="S3059" s="3">
        <v>207440.47619047618</v>
      </c>
      <c r="W3059" s="3">
        <v>3405.4487179487182</v>
      </c>
      <c r="X3059" s="3">
        <v>1967.5925925925924</v>
      </c>
      <c r="Y3059" s="22">
        <v>354.16666666666663</v>
      </c>
      <c r="Z3059" s="32">
        <v>75</v>
      </c>
      <c r="AC3059" s="3">
        <v>4167.0000000000127</v>
      </c>
      <c r="AD3059" s="3">
        <f t="shared" si="524"/>
        <v>217409.68416768414</v>
      </c>
      <c r="AE3059" s="3">
        <v>7046.666666666667</v>
      </c>
      <c r="AG3059" s="3">
        <f t="shared" si="525"/>
        <v>224456.3508343508</v>
      </c>
      <c r="AM3059">
        <v>0.1</v>
      </c>
      <c r="AN3059" s="3">
        <f t="shared" si="526"/>
        <v>224456.3508343508</v>
      </c>
      <c r="AO3059" s="3">
        <v>22445.635083435081</v>
      </c>
      <c r="AP3059" s="3">
        <v>43489.285714285892</v>
      </c>
      <c r="AQ3059" s="3">
        <v>4348.9285714285897</v>
      </c>
      <c r="AR3059" s="3">
        <f t="shared" si="527"/>
        <v>294740.20020350034</v>
      </c>
      <c r="AS3059" s="24">
        <f t="shared" si="523"/>
        <v>267945.63654863671</v>
      </c>
      <c r="AT3059" t="s">
        <v>134</v>
      </c>
      <c r="AU3059" t="s">
        <v>134</v>
      </c>
      <c r="AV3059" t="s">
        <v>135</v>
      </c>
      <c r="AW3059">
        <v>34966</v>
      </c>
      <c r="BE3059">
        <v>1</v>
      </c>
    </row>
    <row r="3060" spans="3:66" x14ac:dyDescent="0.2">
      <c r="C3060" t="s">
        <v>4803</v>
      </c>
      <c r="E3060" t="s">
        <v>4394</v>
      </c>
      <c r="F3060" t="s">
        <v>4394</v>
      </c>
      <c r="G3060" t="s">
        <v>4395</v>
      </c>
      <c r="J3060" t="s">
        <v>4697</v>
      </c>
      <c r="L3060" t="s">
        <v>4703</v>
      </c>
      <c r="M3060" t="s">
        <v>293</v>
      </c>
      <c r="N3060" t="s">
        <v>4911</v>
      </c>
      <c r="O3060" t="s">
        <v>98</v>
      </c>
      <c r="P3060" t="s">
        <v>4445</v>
      </c>
      <c r="Q3060">
        <v>33</v>
      </c>
      <c r="S3060" s="3">
        <v>157142.85714285716</v>
      </c>
      <c r="W3060" s="3">
        <v>3205.1282051282051</v>
      </c>
      <c r="X3060" s="3">
        <v>1851.851851851852</v>
      </c>
      <c r="Y3060" s="22">
        <v>333.33333333333337</v>
      </c>
      <c r="Z3060" s="32">
        <v>75</v>
      </c>
      <c r="AC3060" s="3">
        <v>4911.1071428571577</v>
      </c>
      <c r="AD3060" s="3">
        <f t="shared" si="524"/>
        <v>167519.27767602773</v>
      </c>
      <c r="AE3060" s="3">
        <v>5687.5</v>
      </c>
      <c r="AG3060" s="3">
        <f t="shared" si="525"/>
        <v>173206.77767602773</v>
      </c>
      <c r="AM3060">
        <v>8.5000000000000006E-2</v>
      </c>
      <c r="AN3060" s="3">
        <f t="shared" si="526"/>
        <v>173206.77767602773</v>
      </c>
      <c r="AO3060" s="3">
        <v>14722.576102462359</v>
      </c>
      <c r="AP3060" s="3">
        <v>0</v>
      </c>
      <c r="AQ3060" s="3">
        <v>0</v>
      </c>
      <c r="AR3060" s="3">
        <f t="shared" si="527"/>
        <v>187929.3537784901</v>
      </c>
      <c r="AS3060" s="24">
        <f t="shared" si="523"/>
        <v>173206.77767602773</v>
      </c>
      <c r="AT3060" t="s">
        <v>632</v>
      </c>
      <c r="AU3060" t="s">
        <v>1837</v>
      </c>
      <c r="AV3060" t="s">
        <v>1838</v>
      </c>
      <c r="AW3060" t="s">
        <v>4999</v>
      </c>
      <c r="BE3060">
        <v>1</v>
      </c>
      <c r="BN3060" t="s">
        <v>5245</v>
      </c>
    </row>
    <row r="3061" spans="3:66" x14ac:dyDescent="0.2">
      <c r="C3061" t="s">
        <v>4803</v>
      </c>
      <c r="E3061" t="s">
        <v>4396</v>
      </c>
      <c r="F3061" t="s">
        <v>4396</v>
      </c>
      <c r="G3061" t="s">
        <v>4397</v>
      </c>
      <c r="J3061" t="s">
        <v>4708</v>
      </c>
      <c r="L3061" t="s">
        <v>4783</v>
      </c>
      <c r="M3061" t="s">
        <v>3525</v>
      </c>
      <c r="N3061" t="s">
        <v>4668</v>
      </c>
      <c r="O3061" t="s">
        <v>98</v>
      </c>
      <c r="P3061" t="s">
        <v>4445</v>
      </c>
      <c r="Q3061">
        <v>41</v>
      </c>
      <c r="S3061" s="3">
        <v>103720.23809523809</v>
      </c>
      <c r="W3061" s="3">
        <v>1702.7243589743591</v>
      </c>
      <c r="X3061" s="3">
        <v>983.79629629629619</v>
      </c>
      <c r="Y3061" s="22">
        <v>177.08333333333331</v>
      </c>
      <c r="Z3061" s="32">
        <v>75</v>
      </c>
      <c r="AC3061" s="3">
        <v>4167.0000000000127</v>
      </c>
      <c r="AD3061" s="3">
        <f t="shared" si="524"/>
        <v>110825.84208384209</v>
      </c>
      <c r="AE3061" s="3">
        <v>13617.5</v>
      </c>
      <c r="AG3061" s="3">
        <f t="shared" si="525"/>
        <v>124443.34208384209</v>
      </c>
      <c r="AM3061">
        <v>8.5000000000000006E-2</v>
      </c>
      <c r="AN3061" s="3">
        <f t="shared" si="526"/>
        <v>124443.34208384209</v>
      </c>
      <c r="AO3061" s="3">
        <v>10577.684077126578</v>
      </c>
      <c r="AP3061" s="3">
        <v>43489.285714285892</v>
      </c>
      <c r="AQ3061" s="3">
        <v>3696.5892857143012</v>
      </c>
      <c r="AR3061" s="3">
        <f t="shared" si="527"/>
        <v>182206.90116096885</v>
      </c>
      <c r="AS3061" s="24">
        <f t="shared" si="523"/>
        <v>167932.62779812797</v>
      </c>
      <c r="AT3061" t="s">
        <v>4805</v>
      </c>
      <c r="AU3061" t="s">
        <v>101</v>
      </c>
      <c r="AV3061" t="s">
        <v>101</v>
      </c>
      <c r="AW3061">
        <v>1006100</v>
      </c>
      <c r="BE3061">
        <v>1</v>
      </c>
    </row>
    <row r="3062" spans="3:66" x14ac:dyDescent="0.2">
      <c r="C3062" t="s">
        <v>4803</v>
      </c>
      <c r="E3062" t="s">
        <v>4398</v>
      </c>
      <c r="F3062" t="s">
        <v>4398</v>
      </c>
      <c r="G3062" t="s">
        <v>4399</v>
      </c>
      <c r="J3062" t="s">
        <v>4708</v>
      </c>
      <c r="L3062" t="s">
        <v>4703</v>
      </c>
      <c r="M3062" t="s">
        <v>293</v>
      </c>
      <c r="N3062" t="s">
        <v>4668</v>
      </c>
      <c r="O3062" t="s">
        <v>98</v>
      </c>
      <c r="P3062" t="s">
        <v>4445</v>
      </c>
      <c r="Q3062">
        <v>41</v>
      </c>
      <c r="S3062" s="3">
        <v>109821.42857142857</v>
      </c>
      <c r="W3062" s="3">
        <v>1802.8846153846155</v>
      </c>
      <c r="X3062" s="3">
        <v>1041.6666666666667</v>
      </c>
      <c r="Y3062" s="22">
        <v>187.5</v>
      </c>
      <c r="Z3062" s="32">
        <v>75</v>
      </c>
      <c r="AC3062" s="3">
        <v>4167.0000000000127</v>
      </c>
      <c r="AD3062" s="3">
        <f t="shared" si="524"/>
        <v>117095.47985347986</v>
      </c>
      <c r="AE3062" s="3">
        <v>5687.5</v>
      </c>
      <c r="AG3062" s="3">
        <f t="shared" si="525"/>
        <v>122782.97985347986</v>
      </c>
      <c r="AM3062">
        <v>8.5000000000000006E-2</v>
      </c>
      <c r="AN3062" s="3">
        <f t="shared" si="526"/>
        <v>122782.97985347986</v>
      </c>
      <c r="AO3062" s="3">
        <v>10436.553287545788</v>
      </c>
      <c r="AP3062" s="3">
        <v>43489.285714285892</v>
      </c>
      <c r="AQ3062" s="3">
        <v>3696.5892857143012</v>
      </c>
      <c r="AR3062" s="3">
        <f t="shared" si="527"/>
        <v>180405.40814102584</v>
      </c>
      <c r="AS3062" s="24">
        <f t="shared" si="523"/>
        <v>166272.26556776575</v>
      </c>
      <c r="AT3062" t="s">
        <v>4779</v>
      </c>
      <c r="AU3062" t="s">
        <v>188</v>
      </c>
      <c r="AV3062" t="s">
        <v>189</v>
      </c>
      <c r="AW3062">
        <v>6391</v>
      </c>
      <c r="BE3062">
        <v>1</v>
      </c>
    </row>
    <row r="3063" spans="3:66" x14ac:dyDescent="0.2">
      <c r="C3063" t="s">
        <v>4803</v>
      </c>
      <c r="E3063" t="s">
        <v>4400</v>
      </c>
      <c r="F3063" t="s">
        <v>4400</v>
      </c>
      <c r="G3063" t="s">
        <v>4401</v>
      </c>
      <c r="J3063" t="s">
        <v>4778</v>
      </c>
      <c r="L3063" t="s">
        <v>4703</v>
      </c>
      <c r="M3063" t="s">
        <v>293</v>
      </c>
      <c r="N3063" t="s">
        <v>4911</v>
      </c>
      <c r="O3063" t="s">
        <v>98</v>
      </c>
      <c r="P3063" t="s">
        <v>4445</v>
      </c>
      <c r="Q3063">
        <v>41</v>
      </c>
      <c r="S3063" s="3">
        <v>77973.21428571429</v>
      </c>
      <c r="W3063" s="3">
        <v>1280.0480769230769</v>
      </c>
      <c r="X3063" s="3">
        <v>739.58333333333337</v>
      </c>
      <c r="Y3063" s="22">
        <v>133.125</v>
      </c>
      <c r="Z3063" s="32">
        <v>75</v>
      </c>
      <c r="AC3063" s="3">
        <v>4167.0000000000127</v>
      </c>
      <c r="AD3063" s="3">
        <f t="shared" si="524"/>
        <v>84367.970695970711</v>
      </c>
      <c r="AE3063" s="3">
        <v>5687.5</v>
      </c>
      <c r="AG3063" s="3">
        <f t="shared" si="525"/>
        <v>90055.470695970711</v>
      </c>
      <c r="AI3063" s="3">
        <v>5311</v>
      </c>
      <c r="AM3063">
        <v>8.5000000000000006E-2</v>
      </c>
      <c r="AN3063" s="3">
        <f t="shared" si="526"/>
        <v>95366.470695970711</v>
      </c>
      <c r="AO3063" s="3">
        <v>8106.1500091575108</v>
      </c>
      <c r="AP3063" s="3">
        <v>0</v>
      </c>
      <c r="AQ3063" s="3">
        <v>0</v>
      </c>
      <c r="AR3063" s="3">
        <f t="shared" si="527"/>
        <v>103472.62070512823</v>
      </c>
      <c r="AS3063" s="24">
        <f t="shared" si="523"/>
        <v>95366.470695970711</v>
      </c>
      <c r="AT3063" t="s">
        <v>632</v>
      </c>
      <c r="AU3063" t="s">
        <v>1837</v>
      </c>
      <c r="AV3063" t="s">
        <v>1838</v>
      </c>
      <c r="AW3063" t="s">
        <v>4850</v>
      </c>
      <c r="BE3063">
        <v>1</v>
      </c>
      <c r="BN3063" t="s">
        <v>5251</v>
      </c>
    </row>
    <row r="3064" spans="3:66" x14ac:dyDescent="0.2">
      <c r="C3064" t="s">
        <v>4803</v>
      </c>
      <c r="E3064" t="s">
        <v>4402</v>
      </c>
      <c r="F3064" t="s">
        <v>4402</v>
      </c>
      <c r="G3064" t="s">
        <v>4403</v>
      </c>
      <c r="J3064" t="s">
        <v>4678</v>
      </c>
      <c r="L3064" t="s">
        <v>4691</v>
      </c>
      <c r="M3064" t="s">
        <v>4444</v>
      </c>
      <c r="N3064" t="s">
        <v>4668</v>
      </c>
      <c r="O3064" t="s">
        <v>98</v>
      </c>
      <c r="P3064" t="s">
        <v>4445</v>
      </c>
      <c r="Q3064">
        <v>41</v>
      </c>
      <c r="S3064" s="3">
        <v>256250</v>
      </c>
      <c r="W3064" s="3">
        <v>4206.7307692307686</v>
      </c>
      <c r="X3064" s="3">
        <v>2430.5555555555557</v>
      </c>
      <c r="Y3064" s="22">
        <v>437.5</v>
      </c>
      <c r="Z3064" s="32">
        <v>75</v>
      </c>
      <c r="AC3064" s="3">
        <v>4167.0000000000127</v>
      </c>
      <c r="AD3064" s="3">
        <f t="shared" si="524"/>
        <v>267566.78632478631</v>
      </c>
      <c r="AE3064" s="3">
        <v>7046.666666666667</v>
      </c>
      <c r="AG3064" s="3">
        <f t="shared" si="525"/>
        <v>274613.452991453</v>
      </c>
      <c r="AM3064">
        <v>0.1</v>
      </c>
      <c r="AN3064" s="3">
        <f t="shared" si="526"/>
        <v>274613.452991453</v>
      </c>
      <c r="AO3064" s="3">
        <v>27461.345299145301</v>
      </c>
      <c r="AP3064" s="3">
        <v>43489.285714285892</v>
      </c>
      <c r="AQ3064" s="3">
        <v>4348.9285714285897</v>
      </c>
      <c r="AR3064" s="3">
        <f t="shared" si="527"/>
        <v>349913.01257631282</v>
      </c>
      <c r="AS3064" s="24">
        <f t="shared" si="523"/>
        <v>318102.73870573891</v>
      </c>
      <c r="AT3064" t="s">
        <v>4805</v>
      </c>
      <c r="AU3064" t="s">
        <v>101</v>
      </c>
      <c r="AV3064" t="s">
        <v>101</v>
      </c>
      <c r="AW3064">
        <v>1003710</v>
      </c>
      <c r="BE3064">
        <v>1</v>
      </c>
    </row>
    <row r="3065" spans="3:66" x14ac:dyDescent="0.2">
      <c r="C3065" t="s">
        <v>4803</v>
      </c>
      <c r="E3065" t="s">
        <v>4404</v>
      </c>
      <c r="F3065" t="s">
        <v>4404</v>
      </c>
      <c r="G3065" t="s">
        <v>4405</v>
      </c>
      <c r="J3065" t="s">
        <v>4702</v>
      </c>
      <c r="L3065" t="s">
        <v>4791</v>
      </c>
      <c r="M3065" t="s">
        <v>4579</v>
      </c>
      <c r="N3065" t="s">
        <v>4668</v>
      </c>
      <c r="O3065" t="s">
        <v>98</v>
      </c>
      <c r="P3065" t="s">
        <v>4445</v>
      </c>
      <c r="Q3065">
        <v>27</v>
      </c>
      <c r="S3065" s="3">
        <v>76339.285714285725</v>
      </c>
      <c r="W3065" s="3">
        <v>1903.0448717948721</v>
      </c>
      <c r="X3065" s="3">
        <v>1099.5370370370372</v>
      </c>
      <c r="Y3065" s="22">
        <v>197.91666666666669</v>
      </c>
      <c r="Z3065" s="32">
        <v>75</v>
      </c>
      <c r="AC3065" s="3">
        <v>4018.1785714285834</v>
      </c>
      <c r="AD3065" s="3">
        <f t="shared" si="524"/>
        <v>83632.962861212887</v>
      </c>
      <c r="AE3065" s="3">
        <v>22729.017857142855</v>
      </c>
      <c r="AG3065" s="3">
        <f t="shared" si="525"/>
        <v>106361.98071835574</v>
      </c>
      <c r="AM3065">
        <v>8.5000000000000006E-2</v>
      </c>
      <c r="AN3065" s="3">
        <f t="shared" si="526"/>
        <v>106361.98071835574</v>
      </c>
      <c r="AO3065" s="3">
        <v>9040.768361060238</v>
      </c>
      <c r="AP3065" s="3">
        <v>28639.285714285834</v>
      </c>
      <c r="AQ3065" s="3">
        <v>2434.3392857142962</v>
      </c>
      <c r="AR3065" s="3">
        <f t="shared" si="527"/>
        <v>146476.3740794161</v>
      </c>
      <c r="AS3065" s="24">
        <f t="shared" si="523"/>
        <v>135001.26643264157</v>
      </c>
      <c r="AT3065" t="s">
        <v>4779</v>
      </c>
      <c r="AU3065" t="s">
        <v>188</v>
      </c>
      <c r="AV3065" t="s">
        <v>189</v>
      </c>
      <c r="AW3065">
        <v>6105</v>
      </c>
      <c r="BE3065">
        <v>1</v>
      </c>
    </row>
    <row r="3066" spans="3:66" x14ac:dyDescent="0.2">
      <c r="C3066" t="s">
        <v>4803</v>
      </c>
      <c r="E3066" t="s">
        <v>4406</v>
      </c>
      <c r="F3066" t="s">
        <v>4406</v>
      </c>
      <c r="G3066" t="s">
        <v>4407</v>
      </c>
      <c r="J3066" t="s">
        <v>4778</v>
      </c>
      <c r="L3066" t="s">
        <v>4667</v>
      </c>
      <c r="M3066" t="s">
        <v>3984</v>
      </c>
      <c r="N3066" t="s">
        <v>4911</v>
      </c>
      <c r="O3066" t="s">
        <v>98</v>
      </c>
      <c r="P3066" t="s">
        <v>4445</v>
      </c>
      <c r="Q3066">
        <v>27</v>
      </c>
      <c r="S3066" s="3">
        <v>41785.71428571429</v>
      </c>
      <c r="W3066" s="3">
        <v>1041.6666666666667</v>
      </c>
      <c r="X3066" s="3">
        <v>601.85185185185196</v>
      </c>
      <c r="Y3066" s="22">
        <v>108.33333333333334</v>
      </c>
      <c r="Z3066" s="32">
        <v>75</v>
      </c>
      <c r="AC3066" s="3">
        <v>4018.1785714285834</v>
      </c>
      <c r="AD3066" s="3">
        <f t="shared" si="524"/>
        <v>47630.744708994724</v>
      </c>
      <c r="AE3066" s="3">
        <v>4005.8035714285716</v>
      </c>
      <c r="AG3066" s="3">
        <f t="shared" si="525"/>
        <v>51636.548280423296</v>
      </c>
      <c r="AM3066">
        <v>0.05</v>
      </c>
      <c r="AN3066" s="3">
        <f t="shared" si="526"/>
        <v>51636.548280423296</v>
      </c>
      <c r="AO3066" s="3">
        <v>2581.8274140211652</v>
      </c>
      <c r="AP3066" s="3">
        <v>0</v>
      </c>
      <c r="AQ3066" s="3">
        <v>0</v>
      </c>
      <c r="AR3066" s="3">
        <f t="shared" si="527"/>
        <v>54218.375694444461</v>
      </c>
      <c r="AS3066" s="24">
        <f t="shared" si="523"/>
        <v>51636.548280423296</v>
      </c>
      <c r="AT3066" t="s">
        <v>4779</v>
      </c>
      <c r="AU3066" t="s">
        <v>1837</v>
      </c>
      <c r="AV3066" t="s">
        <v>1838</v>
      </c>
      <c r="AW3066" t="s">
        <v>5002</v>
      </c>
      <c r="BE3066">
        <v>1</v>
      </c>
      <c r="BN3066" t="s">
        <v>5145</v>
      </c>
    </row>
    <row r="3067" spans="3:66" x14ac:dyDescent="0.2">
      <c r="C3067" t="s">
        <v>4803</v>
      </c>
      <c r="E3067" t="s">
        <v>4408</v>
      </c>
      <c r="F3067" t="s">
        <v>4408</v>
      </c>
      <c r="G3067" t="s">
        <v>4409</v>
      </c>
      <c r="J3067" t="s">
        <v>4778</v>
      </c>
      <c r="L3067" t="s">
        <v>4667</v>
      </c>
      <c r="M3067" t="s">
        <v>3984</v>
      </c>
      <c r="N3067" t="s">
        <v>4911</v>
      </c>
      <c r="O3067" t="s">
        <v>98</v>
      </c>
      <c r="P3067" t="s">
        <v>4445</v>
      </c>
      <c r="Q3067">
        <v>27</v>
      </c>
      <c r="S3067" s="3">
        <v>41078.571428571428</v>
      </c>
      <c r="W3067" s="3">
        <v>1024.0384615384617</v>
      </c>
      <c r="X3067" s="3">
        <v>591.66666666666663</v>
      </c>
      <c r="Y3067" s="22">
        <v>106.5</v>
      </c>
      <c r="Z3067" s="32">
        <v>75</v>
      </c>
      <c r="AC3067" s="3">
        <v>4018.1785714285834</v>
      </c>
      <c r="AD3067" s="3">
        <f t="shared" si="524"/>
        <v>46893.95512820514</v>
      </c>
      <c r="AE3067" s="3">
        <v>4005.8035714285716</v>
      </c>
      <c r="AG3067" s="3">
        <f t="shared" si="525"/>
        <v>50899.758699633712</v>
      </c>
      <c r="AM3067">
        <v>0.05</v>
      </c>
      <c r="AN3067" s="3">
        <f t="shared" si="526"/>
        <v>50899.758699633712</v>
      </c>
      <c r="AO3067" s="3">
        <v>2544.9879349816856</v>
      </c>
      <c r="AP3067" s="3">
        <v>0</v>
      </c>
      <c r="AQ3067" s="3">
        <v>0</v>
      </c>
      <c r="AR3067" s="3">
        <f t="shared" si="527"/>
        <v>53444.746634615396</v>
      </c>
      <c r="AS3067" s="24">
        <f t="shared" si="523"/>
        <v>50899.758699633712</v>
      </c>
      <c r="AT3067" t="s">
        <v>4779</v>
      </c>
      <c r="AU3067" t="s">
        <v>1837</v>
      </c>
      <c r="AV3067" t="s">
        <v>1838</v>
      </c>
      <c r="AW3067" t="s">
        <v>5002</v>
      </c>
      <c r="BE3067">
        <v>1</v>
      </c>
      <c r="BN3067" t="s">
        <v>5145</v>
      </c>
    </row>
    <row r="3068" spans="3:66" x14ac:dyDescent="0.2">
      <c r="C3068" t="s">
        <v>4803</v>
      </c>
      <c r="E3068" t="s">
        <v>4410</v>
      </c>
      <c r="F3068" t="s">
        <v>4410</v>
      </c>
      <c r="G3068" t="s">
        <v>4411</v>
      </c>
      <c r="J3068" t="s">
        <v>4778</v>
      </c>
      <c r="L3068" t="s">
        <v>4667</v>
      </c>
      <c r="M3068" t="s">
        <v>3984</v>
      </c>
      <c r="N3068" t="s">
        <v>4668</v>
      </c>
      <c r="O3068" t="s">
        <v>98</v>
      </c>
      <c r="P3068" t="s">
        <v>4445</v>
      </c>
      <c r="Q3068">
        <v>20</v>
      </c>
      <c r="S3068" s="3">
        <v>39285.714285714283</v>
      </c>
      <c r="W3068" s="3">
        <v>1322.1153846153845</v>
      </c>
      <c r="X3068" s="3">
        <v>763.88888888888891</v>
      </c>
      <c r="Y3068" s="22">
        <v>137.5</v>
      </c>
      <c r="Z3068" s="32">
        <v>75</v>
      </c>
      <c r="AC3068" s="3">
        <v>2976.4285714285802</v>
      </c>
      <c r="AD3068" s="3">
        <f t="shared" si="524"/>
        <v>44560.647130647136</v>
      </c>
      <c r="AE3068" s="3">
        <v>2967.2619047619046</v>
      </c>
      <c r="AG3068" s="3">
        <f t="shared" si="525"/>
        <v>47527.909035409044</v>
      </c>
      <c r="AM3068">
        <v>0.05</v>
      </c>
      <c r="AN3068" s="3">
        <f t="shared" si="526"/>
        <v>47527.909035409044</v>
      </c>
      <c r="AO3068" s="3">
        <v>2376.3954517704524</v>
      </c>
      <c r="AP3068" s="3">
        <v>21214.285714285801</v>
      </c>
      <c r="AQ3068" s="3">
        <v>1060.7142857142901</v>
      </c>
      <c r="AR3068" s="3">
        <f t="shared" si="527"/>
        <v>72179.304487179586</v>
      </c>
      <c r="AS3068" s="24">
        <f t="shared" si="523"/>
        <v>68742.194749694841</v>
      </c>
      <c r="AT3068" t="s">
        <v>134</v>
      </c>
      <c r="AU3068" t="s">
        <v>134</v>
      </c>
      <c r="AV3068" t="s">
        <v>135</v>
      </c>
      <c r="AW3068">
        <v>35885</v>
      </c>
      <c r="BE3068">
        <v>1</v>
      </c>
    </row>
    <row r="3069" spans="3:66" x14ac:dyDescent="0.2">
      <c r="C3069" t="s">
        <v>4803</v>
      </c>
      <c r="E3069" t="s">
        <v>4412</v>
      </c>
      <c r="F3069" t="s">
        <v>4412</v>
      </c>
      <c r="G3069" t="s">
        <v>4413</v>
      </c>
      <c r="J3069" t="s">
        <v>4708</v>
      </c>
      <c r="L3069" t="s">
        <v>4703</v>
      </c>
      <c r="M3069" t="s">
        <v>293</v>
      </c>
      <c r="N3069" t="s">
        <v>4668</v>
      </c>
      <c r="O3069" t="s">
        <v>98</v>
      </c>
      <c r="P3069" t="s">
        <v>4445</v>
      </c>
      <c r="Q3069">
        <v>41</v>
      </c>
      <c r="S3069" s="3">
        <v>98839.28571428571</v>
      </c>
      <c r="W3069" s="3">
        <v>1622.596153846154</v>
      </c>
      <c r="X3069" s="3">
        <v>937.5</v>
      </c>
      <c r="Y3069" s="22">
        <v>168.75</v>
      </c>
      <c r="Z3069" s="32">
        <v>75</v>
      </c>
      <c r="AC3069" s="3">
        <v>4167.0000000000127</v>
      </c>
      <c r="AD3069" s="3">
        <f t="shared" si="524"/>
        <v>105810.13186813188</v>
      </c>
      <c r="AE3069" s="3">
        <v>5687.5</v>
      </c>
      <c r="AG3069" s="3">
        <f t="shared" si="525"/>
        <v>111497.63186813188</v>
      </c>
      <c r="AM3069">
        <v>8.5000000000000006E-2</v>
      </c>
      <c r="AN3069" s="3">
        <f t="shared" si="526"/>
        <v>111497.63186813188</v>
      </c>
      <c r="AO3069" s="3">
        <v>9477.2987087912097</v>
      </c>
      <c r="AP3069" s="3">
        <v>43489.285714285892</v>
      </c>
      <c r="AQ3069" s="3">
        <v>3696.5892857143012</v>
      </c>
      <c r="AR3069" s="3">
        <f t="shared" si="527"/>
        <v>168160.80557692327</v>
      </c>
      <c r="AS3069" s="24">
        <f t="shared" si="523"/>
        <v>154986.91758241778</v>
      </c>
      <c r="AT3069" t="s">
        <v>134</v>
      </c>
      <c r="AU3069" t="s">
        <v>134</v>
      </c>
      <c r="AV3069" t="s">
        <v>135</v>
      </c>
      <c r="AW3069">
        <v>90129</v>
      </c>
      <c r="BE3069">
        <v>1</v>
      </c>
    </row>
    <row r="3070" spans="3:66" x14ac:dyDescent="0.2">
      <c r="C3070" t="s">
        <v>4803</v>
      </c>
      <c r="E3070" t="s">
        <v>4414</v>
      </c>
      <c r="F3070" t="s">
        <v>4414</v>
      </c>
      <c r="G3070" t="s">
        <v>4415</v>
      </c>
      <c r="J3070" t="s">
        <v>4697</v>
      </c>
      <c r="L3070" t="s">
        <v>4616</v>
      </c>
      <c r="M3070" t="s">
        <v>4464</v>
      </c>
      <c r="N3070" t="s">
        <v>4668</v>
      </c>
      <c r="O3070" t="s">
        <v>98</v>
      </c>
      <c r="P3070" t="s">
        <v>4445</v>
      </c>
      <c r="Q3070">
        <v>41</v>
      </c>
      <c r="S3070" s="3">
        <v>152529.76190476192</v>
      </c>
      <c r="W3070" s="3">
        <v>2504.0064102564102</v>
      </c>
      <c r="X3070" s="3">
        <v>1446.7592592592594</v>
      </c>
      <c r="Y3070" s="22">
        <v>260.41666666666669</v>
      </c>
      <c r="Z3070" s="32">
        <v>75</v>
      </c>
      <c r="AC3070" s="3">
        <v>4167.0000000000127</v>
      </c>
      <c r="AD3070" s="3">
        <f t="shared" si="524"/>
        <v>160982.94424094426</v>
      </c>
      <c r="AE3070" s="3">
        <v>12402.5</v>
      </c>
      <c r="AG3070" s="3">
        <f t="shared" si="525"/>
        <v>173385.44424094426</v>
      </c>
      <c r="AM3070">
        <v>0.05</v>
      </c>
      <c r="AN3070" s="3">
        <f t="shared" si="526"/>
        <v>173385.44424094426</v>
      </c>
      <c r="AO3070" s="3">
        <v>8669.2722120472135</v>
      </c>
      <c r="AP3070" s="3">
        <v>43489.285714285892</v>
      </c>
      <c r="AQ3070" s="3">
        <v>2174.4642857142949</v>
      </c>
      <c r="AR3070" s="3">
        <f t="shared" si="527"/>
        <v>227718.46645299165</v>
      </c>
      <c r="AS3070" s="24">
        <f t="shared" si="523"/>
        <v>216874.72995523014</v>
      </c>
      <c r="AT3070" t="s">
        <v>174</v>
      </c>
      <c r="AU3070" t="s">
        <v>174</v>
      </c>
      <c r="AV3070" t="s">
        <v>174</v>
      </c>
      <c r="AW3070">
        <v>0</v>
      </c>
      <c r="BE3070">
        <v>1</v>
      </c>
    </row>
    <row r="3071" spans="3:66" x14ac:dyDescent="0.2">
      <c r="C3071" t="s">
        <v>4803</v>
      </c>
      <c r="E3071" t="s">
        <v>4417</v>
      </c>
      <c r="F3071" t="s">
        <v>4417</v>
      </c>
      <c r="G3071" t="s">
        <v>4418</v>
      </c>
      <c r="J3071" t="s">
        <v>4697</v>
      </c>
      <c r="L3071" t="s">
        <v>4616</v>
      </c>
      <c r="M3071" t="s">
        <v>4464</v>
      </c>
      <c r="N3071" t="s">
        <v>4668</v>
      </c>
      <c r="O3071" t="s">
        <v>98</v>
      </c>
      <c r="P3071" t="s">
        <v>4445</v>
      </c>
      <c r="Q3071">
        <v>41</v>
      </c>
      <c r="S3071" s="3">
        <v>152529.76190476192</v>
      </c>
      <c r="W3071" s="3">
        <v>2504.0064102564102</v>
      </c>
      <c r="X3071" s="3">
        <v>1446.7592592592594</v>
      </c>
      <c r="Y3071" s="22">
        <v>260.41666666666669</v>
      </c>
      <c r="Z3071" s="32">
        <v>75</v>
      </c>
      <c r="AC3071" s="3">
        <v>4167.0000000000127</v>
      </c>
      <c r="AD3071" s="3">
        <f t="shared" si="524"/>
        <v>160982.94424094426</v>
      </c>
      <c r="AE3071" s="3">
        <v>12402.5</v>
      </c>
      <c r="AG3071" s="3">
        <f t="shared" si="525"/>
        <v>173385.44424094426</v>
      </c>
      <c r="AM3071">
        <v>0.05</v>
      </c>
      <c r="AN3071" s="3">
        <f t="shared" si="526"/>
        <v>173385.44424094426</v>
      </c>
      <c r="AO3071" s="3">
        <v>8669.2722120472135</v>
      </c>
      <c r="AP3071" s="3">
        <v>43489.285714285892</v>
      </c>
      <c r="AQ3071" s="3">
        <v>2174.4642857142949</v>
      </c>
      <c r="AR3071" s="3">
        <f t="shared" si="527"/>
        <v>227718.46645299165</v>
      </c>
      <c r="AS3071" s="24">
        <f t="shared" si="523"/>
        <v>216874.72995523014</v>
      </c>
      <c r="AT3071" t="s">
        <v>4805</v>
      </c>
      <c r="AU3071" t="s">
        <v>101</v>
      </c>
      <c r="AV3071" t="s">
        <v>101</v>
      </c>
      <c r="AW3071" t="s">
        <v>5006</v>
      </c>
      <c r="BE3071">
        <v>1</v>
      </c>
    </row>
    <row r="3072" spans="3:66" x14ac:dyDescent="0.2">
      <c r="C3072" t="s">
        <v>4803</v>
      </c>
      <c r="E3072" t="s">
        <v>4419</v>
      </c>
      <c r="F3072" t="s">
        <v>4419</v>
      </c>
      <c r="G3072" t="s">
        <v>4420</v>
      </c>
      <c r="J3072" t="s">
        <v>4678</v>
      </c>
      <c r="L3072" t="s">
        <v>4667</v>
      </c>
      <c r="M3072" t="s">
        <v>3984</v>
      </c>
      <c r="N3072" t="s">
        <v>4668</v>
      </c>
      <c r="O3072" t="s">
        <v>98</v>
      </c>
      <c r="P3072" t="s">
        <v>4445</v>
      </c>
      <c r="Q3072">
        <v>40</v>
      </c>
      <c r="S3072" s="3">
        <v>184523.80952380953</v>
      </c>
      <c r="W3072" s="3">
        <v>3104.9679487179487</v>
      </c>
      <c r="X3072" s="3">
        <v>1793.9814814814815</v>
      </c>
      <c r="Y3072" s="22">
        <v>322.91666666666669</v>
      </c>
      <c r="Z3072" s="32">
        <v>75</v>
      </c>
      <c r="AC3072" s="3">
        <v>4167.0000000000127</v>
      </c>
      <c r="AD3072" s="3">
        <f t="shared" si="524"/>
        <v>193987.67562067561</v>
      </c>
      <c r="AE3072" s="3">
        <v>4154.166666666667</v>
      </c>
      <c r="AG3072" s="3">
        <f t="shared" si="525"/>
        <v>198141.84228734227</v>
      </c>
      <c r="AM3072">
        <v>0.05</v>
      </c>
      <c r="AN3072" s="3">
        <f t="shared" si="526"/>
        <v>198141.84228734227</v>
      </c>
      <c r="AO3072" s="3">
        <v>9907.0921143671148</v>
      </c>
      <c r="AP3072" s="3">
        <v>42428.571428571602</v>
      </c>
      <c r="AQ3072" s="3">
        <v>2121.4285714285802</v>
      </c>
      <c r="AR3072" s="3">
        <f t="shared" si="527"/>
        <v>252598.93440170956</v>
      </c>
      <c r="AS3072" s="24">
        <f t="shared" si="523"/>
        <v>240570.41371591386</v>
      </c>
      <c r="AT3072" t="s">
        <v>134</v>
      </c>
      <c r="AU3072" t="s">
        <v>134</v>
      </c>
      <c r="AV3072" t="s">
        <v>135</v>
      </c>
      <c r="AW3072">
        <v>35883</v>
      </c>
      <c r="BE3072">
        <v>1</v>
      </c>
    </row>
    <row r="3073" spans="3:66" x14ac:dyDescent="0.2">
      <c r="C3073" t="s">
        <v>4803</v>
      </c>
      <c r="E3073" t="s">
        <v>4776</v>
      </c>
      <c r="F3073" t="s">
        <v>4776</v>
      </c>
      <c r="G3073" t="s">
        <v>4777</v>
      </c>
      <c r="J3073" t="s">
        <v>4778</v>
      </c>
      <c r="L3073" t="s">
        <v>4667</v>
      </c>
      <c r="M3073" t="s">
        <v>3984</v>
      </c>
      <c r="N3073" t="s">
        <v>4911</v>
      </c>
      <c r="O3073" t="s">
        <v>98</v>
      </c>
      <c r="P3073" t="s">
        <v>4445</v>
      </c>
      <c r="Q3073">
        <v>27</v>
      </c>
      <c r="S3073" s="3">
        <v>41785.71428571429</v>
      </c>
      <c r="W3073" s="3">
        <v>1041.6666666666667</v>
      </c>
      <c r="X3073" s="3">
        <v>601.85185185185196</v>
      </c>
      <c r="Y3073" s="22">
        <v>108.33333333333334</v>
      </c>
      <c r="Z3073" s="32">
        <v>75</v>
      </c>
      <c r="AC3073" s="3">
        <v>4018.1785714285834</v>
      </c>
      <c r="AD3073" s="3">
        <f t="shared" si="524"/>
        <v>47630.744708994724</v>
      </c>
      <c r="AE3073" s="3">
        <v>4005.8035714285716</v>
      </c>
      <c r="AG3073" s="3">
        <f t="shared" si="525"/>
        <v>51636.548280423296</v>
      </c>
      <c r="AM3073">
        <v>0.05</v>
      </c>
      <c r="AN3073" s="3">
        <f t="shared" si="526"/>
        <v>51636.548280423296</v>
      </c>
      <c r="AO3073" s="3">
        <v>2581.8274140211652</v>
      </c>
      <c r="AP3073" s="3">
        <v>0</v>
      </c>
      <c r="AQ3073" s="3">
        <v>0</v>
      </c>
      <c r="AR3073" s="3">
        <f t="shared" si="527"/>
        <v>54218.375694444461</v>
      </c>
      <c r="AS3073" s="24">
        <f t="shared" si="523"/>
        <v>51636.548280423296</v>
      </c>
      <c r="AT3073" t="s">
        <v>4779</v>
      </c>
      <c r="AU3073" t="s">
        <v>1837</v>
      </c>
      <c r="AV3073" t="s">
        <v>1838</v>
      </c>
      <c r="AW3073" t="s">
        <v>5002</v>
      </c>
      <c r="BE3073">
        <v>1</v>
      </c>
      <c r="BN3073" t="e">
        <v>#N/A</v>
      </c>
    </row>
    <row r="3074" spans="3:66" x14ac:dyDescent="0.2">
      <c r="C3074" t="s">
        <v>4803</v>
      </c>
      <c r="E3074" t="s">
        <v>4421</v>
      </c>
      <c r="F3074" t="s">
        <v>4421</v>
      </c>
      <c r="G3074" t="s">
        <v>4422</v>
      </c>
      <c r="J3074" t="s">
        <v>4778</v>
      </c>
      <c r="L3074" t="s">
        <v>4667</v>
      </c>
      <c r="M3074" t="s">
        <v>3984</v>
      </c>
      <c r="N3074" t="s">
        <v>4911</v>
      </c>
      <c r="O3074" t="s">
        <v>98</v>
      </c>
      <c r="P3074" t="s">
        <v>4445</v>
      </c>
      <c r="Q3074">
        <v>27</v>
      </c>
      <c r="S3074" s="3">
        <v>41078.571428571428</v>
      </c>
      <c r="W3074" s="3">
        <v>1024.0384615384617</v>
      </c>
      <c r="X3074" s="3">
        <v>591.66666666666663</v>
      </c>
      <c r="Y3074" s="22">
        <v>106.5</v>
      </c>
      <c r="Z3074" s="32">
        <v>75</v>
      </c>
      <c r="AC3074" s="3">
        <v>4018.1785714285834</v>
      </c>
      <c r="AD3074" s="3">
        <f t="shared" si="524"/>
        <v>46893.95512820514</v>
      </c>
      <c r="AE3074" s="3">
        <v>4005.8035714285716</v>
      </c>
      <c r="AG3074" s="3">
        <f t="shared" si="525"/>
        <v>50899.758699633712</v>
      </c>
      <c r="AM3074">
        <v>0.05</v>
      </c>
      <c r="AN3074" s="3">
        <f t="shared" si="526"/>
        <v>50899.758699633712</v>
      </c>
      <c r="AO3074" s="3">
        <v>2544.9879349816856</v>
      </c>
      <c r="AP3074" s="3">
        <v>0</v>
      </c>
      <c r="AQ3074" s="3">
        <v>0</v>
      </c>
      <c r="AR3074" s="3">
        <f t="shared" si="527"/>
        <v>53444.746634615396</v>
      </c>
      <c r="AS3074" s="24">
        <f t="shared" si="523"/>
        <v>50899.758699633712</v>
      </c>
      <c r="AT3074" t="s">
        <v>4779</v>
      </c>
      <c r="AU3074" t="s">
        <v>1837</v>
      </c>
      <c r="AV3074" t="s">
        <v>1838</v>
      </c>
      <c r="AW3074" t="s">
        <v>5002</v>
      </c>
      <c r="BE3074">
        <v>1</v>
      </c>
      <c r="BN3074" t="s">
        <v>5145</v>
      </c>
    </row>
    <row r="3075" spans="3:66" x14ac:dyDescent="0.2">
      <c r="C3075" t="s">
        <v>4803</v>
      </c>
      <c r="E3075" t="s">
        <v>4423</v>
      </c>
      <c r="F3075" t="s">
        <v>4423</v>
      </c>
      <c r="G3075" t="s">
        <v>4424</v>
      </c>
      <c r="J3075" t="s">
        <v>4678</v>
      </c>
      <c r="L3075" t="s">
        <v>4691</v>
      </c>
      <c r="M3075" t="s">
        <v>4444</v>
      </c>
      <c r="N3075" t="s">
        <v>4668</v>
      </c>
      <c r="O3075" t="s">
        <v>98</v>
      </c>
      <c r="P3075" t="s">
        <v>4445</v>
      </c>
      <c r="Q3075">
        <v>27</v>
      </c>
      <c r="S3075" s="3">
        <v>144642.85714285713</v>
      </c>
      <c r="W3075" s="3">
        <v>3605.7692307692309</v>
      </c>
      <c r="X3075" s="3">
        <v>2083.3333333333335</v>
      </c>
      <c r="Y3075" s="22">
        <v>375</v>
      </c>
      <c r="Z3075" s="32">
        <v>75</v>
      </c>
      <c r="AC3075" s="3">
        <v>4018.1785714285834</v>
      </c>
      <c r="AD3075" s="3">
        <f t="shared" si="524"/>
        <v>154800.13827838827</v>
      </c>
      <c r="AE3075" s="3">
        <v>6795.0000000000009</v>
      </c>
      <c r="AG3075" s="3">
        <f t="shared" si="525"/>
        <v>161595.13827838827</v>
      </c>
      <c r="AM3075">
        <v>0.1</v>
      </c>
      <c r="AN3075" s="3">
        <f t="shared" si="526"/>
        <v>161595.13827838827</v>
      </c>
      <c r="AO3075" s="3">
        <v>16159.513827838828</v>
      </c>
      <c r="AP3075" s="3">
        <v>28639.285714285834</v>
      </c>
      <c r="AQ3075" s="3">
        <v>2863.9285714285834</v>
      </c>
      <c r="AR3075" s="3">
        <f t="shared" si="527"/>
        <v>209257.8663919415</v>
      </c>
      <c r="AS3075" s="24">
        <f t="shared" si="523"/>
        <v>190234.4239926741</v>
      </c>
      <c r="AT3075" t="s">
        <v>4805</v>
      </c>
      <c r="AU3075" t="s">
        <v>101</v>
      </c>
      <c r="AV3075" t="s">
        <v>101</v>
      </c>
      <c r="AW3075">
        <v>2203010</v>
      </c>
      <c r="BE3075">
        <v>1</v>
      </c>
    </row>
    <row r="3076" spans="3:66" x14ac:dyDescent="0.2">
      <c r="C3076" t="s">
        <v>4803</v>
      </c>
      <c r="E3076" t="s">
        <v>4425</v>
      </c>
      <c r="F3076" t="s">
        <v>4425</v>
      </c>
      <c r="G3076" t="s">
        <v>4250</v>
      </c>
      <c r="J3076" t="s">
        <v>4778</v>
      </c>
      <c r="L3076" t="s">
        <v>4703</v>
      </c>
      <c r="M3076" t="s">
        <v>293</v>
      </c>
      <c r="N3076" t="s">
        <v>4911</v>
      </c>
      <c r="O3076" t="s">
        <v>98</v>
      </c>
      <c r="P3076" t="s">
        <v>4445</v>
      </c>
      <c r="Q3076">
        <v>33</v>
      </c>
      <c r="S3076" s="3">
        <v>170892.85714285713</v>
      </c>
      <c r="W3076" s="3">
        <v>3485.5769230769233</v>
      </c>
      <c r="X3076" s="3">
        <v>2013.8888888888891</v>
      </c>
      <c r="Y3076" s="22">
        <v>362.5</v>
      </c>
      <c r="Z3076" s="32">
        <v>75</v>
      </c>
      <c r="AC3076" s="3">
        <v>4911.1071428571577</v>
      </c>
      <c r="AD3076" s="3">
        <f t="shared" si="524"/>
        <v>181740.9300976801</v>
      </c>
      <c r="AE3076" s="3">
        <v>5687.5</v>
      </c>
      <c r="AG3076" s="3">
        <f t="shared" si="525"/>
        <v>187428.4300976801</v>
      </c>
      <c r="AM3076">
        <v>8.5000000000000006E-2</v>
      </c>
      <c r="AN3076" s="3">
        <f t="shared" si="526"/>
        <v>187428.4300976801</v>
      </c>
      <c r="AO3076" s="3">
        <v>15931.41655830281</v>
      </c>
      <c r="AP3076" s="3">
        <v>0</v>
      </c>
      <c r="AQ3076" s="3">
        <v>0</v>
      </c>
      <c r="AR3076" s="3">
        <f t="shared" si="527"/>
        <v>203359.84665598292</v>
      </c>
      <c r="AS3076" s="24">
        <f t="shared" si="523"/>
        <v>187428.4300976801</v>
      </c>
      <c r="AT3076" t="s">
        <v>632</v>
      </c>
      <c r="AU3076" t="s">
        <v>1837</v>
      </c>
      <c r="AV3076" t="s">
        <v>1838</v>
      </c>
      <c r="AW3076" t="s">
        <v>4850</v>
      </c>
      <c r="BE3076">
        <v>1</v>
      </c>
      <c r="BN3076" t="s">
        <v>5251</v>
      </c>
    </row>
    <row r="3077" spans="3:66" x14ac:dyDescent="0.2">
      <c r="C3077" t="s">
        <v>4803</v>
      </c>
      <c r="E3077" t="s">
        <v>4426</v>
      </c>
      <c r="F3077" t="s">
        <v>4426</v>
      </c>
      <c r="G3077" t="s">
        <v>4427</v>
      </c>
      <c r="J3077" t="s">
        <v>4778</v>
      </c>
      <c r="L3077" t="s">
        <v>4667</v>
      </c>
      <c r="M3077" t="s">
        <v>3984</v>
      </c>
      <c r="N3077" t="s">
        <v>4668</v>
      </c>
      <c r="O3077" t="s">
        <v>98</v>
      </c>
      <c r="P3077" t="s">
        <v>4445</v>
      </c>
      <c r="Q3077">
        <v>33</v>
      </c>
      <c r="S3077" s="3">
        <v>68750</v>
      </c>
      <c r="W3077" s="3">
        <v>1402.2435897435898</v>
      </c>
      <c r="X3077" s="3">
        <v>810.18518518518533</v>
      </c>
      <c r="Y3077" s="22">
        <v>145.83333333333334</v>
      </c>
      <c r="Z3077" s="32">
        <v>75</v>
      </c>
      <c r="AC3077" s="3">
        <v>4911.1071428571577</v>
      </c>
      <c r="AD3077" s="3">
        <f t="shared" si="524"/>
        <v>76094.369251119264</v>
      </c>
      <c r="AE3077" s="3">
        <v>4154.166666666667</v>
      </c>
      <c r="AG3077" s="3">
        <f t="shared" si="525"/>
        <v>80248.535917785935</v>
      </c>
      <c r="AM3077">
        <v>0.05</v>
      </c>
      <c r="AN3077" s="3">
        <f t="shared" si="526"/>
        <v>80248.535917785935</v>
      </c>
      <c r="AO3077" s="3">
        <v>4012.426795889297</v>
      </c>
      <c r="AP3077" s="3">
        <v>35003.571428571573</v>
      </c>
      <c r="AQ3077" s="3">
        <v>1750.1785714285788</v>
      </c>
      <c r="AR3077" s="3">
        <f t="shared" si="527"/>
        <v>121014.7127136754</v>
      </c>
      <c r="AS3077" s="24">
        <f t="shared" si="523"/>
        <v>115252.10734635752</v>
      </c>
      <c r="AT3077" t="s">
        <v>632</v>
      </c>
      <c r="AU3077" t="s">
        <v>632</v>
      </c>
      <c r="AV3077" t="s">
        <v>633</v>
      </c>
      <c r="AW3077" t="s">
        <v>4810</v>
      </c>
      <c r="BE3077">
        <v>1</v>
      </c>
    </row>
    <row r="3078" spans="3:66" x14ac:dyDescent="0.2">
      <c r="C3078" t="s">
        <v>4803</v>
      </c>
      <c r="E3078" t="s">
        <v>4428</v>
      </c>
      <c r="F3078" t="s">
        <v>4428</v>
      </c>
      <c r="G3078" t="s">
        <v>4429</v>
      </c>
      <c r="J3078" t="s">
        <v>4708</v>
      </c>
      <c r="L3078" t="s">
        <v>4667</v>
      </c>
      <c r="M3078" t="s">
        <v>3984</v>
      </c>
      <c r="N3078" t="s">
        <v>4668</v>
      </c>
      <c r="O3078" t="s">
        <v>98</v>
      </c>
      <c r="P3078" t="s">
        <v>4445</v>
      </c>
      <c r="Q3078">
        <v>33</v>
      </c>
      <c r="S3078" s="3">
        <v>88392.857142857145</v>
      </c>
      <c r="W3078" s="3">
        <v>1802.8846153846155</v>
      </c>
      <c r="X3078" s="3">
        <v>1041.6666666666667</v>
      </c>
      <c r="Y3078" s="22">
        <v>187.5</v>
      </c>
      <c r="Z3078" s="32">
        <v>75</v>
      </c>
      <c r="AC3078" s="3">
        <v>4911.1071428571577</v>
      </c>
      <c r="AD3078" s="3">
        <f t="shared" si="524"/>
        <v>96411.015567765586</v>
      </c>
      <c r="AE3078" s="3">
        <v>4154.166666666667</v>
      </c>
      <c r="AG3078" s="3">
        <f t="shared" si="525"/>
        <v>100565.18223443226</v>
      </c>
      <c r="AM3078">
        <v>0.05</v>
      </c>
      <c r="AN3078" s="3">
        <f t="shared" si="526"/>
        <v>100565.18223443226</v>
      </c>
      <c r="AO3078" s="3">
        <v>5028.2591117216134</v>
      </c>
      <c r="AP3078" s="3">
        <v>35003.571428571573</v>
      </c>
      <c r="AQ3078" s="3">
        <v>1750.1785714285788</v>
      </c>
      <c r="AR3078" s="3">
        <f t="shared" si="527"/>
        <v>142347.19134615402</v>
      </c>
      <c r="AS3078" s="24">
        <f t="shared" si="523"/>
        <v>135568.75366300382</v>
      </c>
      <c r="AT3078" t="s">
        <v>134</v>
      </c>
      <c r="AU3078" t="s">
        <v>134</v>
      </c>
      <c r="AV3078" t="s">
        <v>135</v>
      </c>
      <c r="AW3078">
        <v>35879</v>
      </c>
      <c r="BE3078">
        <v>1</v>
      </c>
    </row>
    <row r="3079" spans="3:66" x14ac:dyDescent="0.2">
      <c r="C3079" t="s">
        <v>4803</v>
      </c>
      <c r="E3079" t="s">
        <v>4430</v>
      </c>
      <c r="F3079" t="s">
        <v>4430</v>
      </c>
      <c r="G3079" t="s">
        <v>4431</v>
      </c>
      <c r="J3079" t="s">
        <v>4708</v>
      </c>
      <c r="L3079" t="s">
        <v>4667</v>
      </c>
      <c r="M3079" t="s">
        <v>3984</v>
      </c>
      <c r="N3079" t="s">
        <v>4668</v>
      </c>
      <c r="O3079" t="s">
        <v>98</v>
      </c>
      <c r="P3079" t="s">
        <v>4445</v>
      </c>
      <c r="Q3079">
        <v>27</v>
      </c>
      <c r="S3079" s="3">
        <v>68303.57142857142</v>
      </c>
      <c r="W3079" s="3">
        <v>1702.7243589743591</v>
      </c>
      <c r="X3079" s="3">
        <v>983.79629629629619</v>
      </c>
      <c r="Y3079" s="22">
        <v>177.08333333333331</v>
      </c>
      <c r="Z3079" s="32">
        <v>75</v>
      </c>
      <c r="AC3079" s="3">
        <v>4018.1785714285834</v>
      </c>
      <c r="AD3079" s="3">
        <f t="shared" si="524"/>
        <v>75260.35398860398</v>
      </c>
      <c r="AE3079" s="3">
        <v>4005.8035714285716</v>
      </c>
      <c r="AG3079" s="3">
        <f t="shared" si="525"/>
        <v>79266.157560032545</v>
      </c>
      <c r="AM3079">
        <v>0.05</v>
      </c>
      <c r="AN3079" s="3">
        <f t="shared" si="526"/>
        <v>79266.157560032545</v>
      </c>
      <c r="AO3079" s="3">
        <v>3963.3078780016276</v>
      </c>
      <c r="AP3079" s="3">
        <v>28639.285714285834</v>
      </c>
      <c r="AQ3079" s="3">
        <v>1431.9642857142917</v>
      </c>
      <c r="AR3079" s="3">
        <f t="shared" si="527"/>
        <v>113300.7154380343</v>
      </c>
      <c r="AS3079" s="24">
        <f t="shared" ref="AS3079:AS3142" si="528">+AN3079+AP3079</f>
        <v>107905.44327431839</v>
      </c>
      <c r="AT3079" t="s">
        <v>134</v>
      </c>
      <c r="AU3079" t="s">
        <v>134</v>
      </c>
      <c r="AV3079" t="s">
        <v>135</v>
      </c>
      <c r="AW3079">
        <v>35876</v>
      </c>
      <c r="BE3079">
        <v>1</v>
      </c>
    </row>
    <row r="3080" spans="3:66" x14ac:dyDescent="0.2">
      <c r="C3080" t="s">
        <v>4803</v>
      </c>
      <c r="E3080" t="s">
        <v>4432</v>
      </c>
      <c r="F3080" t="s">
        <v>4432</v>
      </c>
      <c r="G3080" t="s">
        <v>4433</v>
      </c>
      <c r="J3080" t="s">
        <v>4778</v>
      </c>
      <c r="L3080" t="s">
        <v>4667</v>
      </c>
      <c r="M3080" t="s">
        <v>3984</v>
      </c>
      <c r="N3080" t="s">
        <v>4668</v>
      </c>
      <c r="O3080" t="s">
        <v>98</v>
      </c>
      <c r="P3080" t="s">
        <v>4445</v>
      </c>
      <c r="Q3080">
        <v>27</v>
      </c>
      <c r="S3080" s="3">
        <v>45642.857142857145</v>
      </c>
      <c r="W3080" s="3">
        <v>1137.8205128205129</v>
      </c>
      <c r="X3080" s="3">
        <v>657.40740740740739</v>
      </c>
      <c r="Y3080" s="22">
        <v>118.33333333333334</v>
      </c>
      <c r="Z3080" s="32">
        <v>75</v>
      </c>
      <c r="AC3080" s="3">
        <v>4018.1785714285834</v>
      </c>
      <c r="AD3080" s="3">
        <f t="shared" si="524"/>
        <v>51649.596967846985</v>
      </c>
      <c r="AE3080" s="3">
        <v>4005.8035714285716</v>
      </c>
      <c r="AG3080" s="3">
        <f t="shared" si="525"/>
        <v>55655.400539275557</v>
      </c>
      <c r="AM3080">
        <v>0.05</v>
      </c>
      <c r="AN3080" s="3">
        <f t="shared" si="526"/>
        <v>55655.400539275557</v>
      </c>
      <c r="AO3080" s="3">
        <v>2782.770026963778</v>
      </c>
      <c r="AP3080" s="3">
        <v>28639.285714285834</v>
      </c>
      <c r="AQ3080" s="3">
        <v>1431.9642857142917</v>
      </c>
      <c r="AR3080" s="3">
        <f t="shared" si="527"/>
        <v>88509.420566239452</v>
      </c>
      <c r="AS3080" s="24">
        <f t="shared" si="528"/>
        <v>84294.686253561391</v>
      </c>
      <c r="AT3080" t="s">
        <v>4805</v>
      </c>
      <c r="AU3080" t="s">
        <v>101</v>
      </c>
      <c r="AV3080" t="s">
        <v>101</v>
      </c>
      <c r="AW3080">
        <v>7178485</v>
      </c>
      <c r="BE3080">
        <v>1</v>
      </c>
    </row>
    <row r="3081" spans="3:66" x14ac:dyDescent="0.2">
      <c r="C3081" t="s">
        <v>4803</v>
      </c>
      <c r="E3081" t="s">
        <v>4434</v>
      </c>
      <c r="F3081" t="s">
        <v>4434</v>
      </c>
      <c r="G3081" t="s">
        <v>4435</v>
      </c>
      <c r="J3081" t="s">
        <v>4778</v>
      </c>
      <c r="L3081" t="s">
        <v>4667</v>
      </c>
      <c r="M3081" t="s">
        <v>3984</v>
      </c>
      <c r="N3081" t="s">
        <v>4668</v>
      </c>
      <c r="O3081" t="s">
        <v>98</v>
      </c>
      <c r="P3081" t="s">
        <v>4445</v>
      </c>
      <c r="Q3081">
        <v>27</v>
      </c>
      <c r="S3081" s="3">
        <v>45642.857142857145</v>
      </c>
      <c r="W3081" s="3">
        <v>1137.8205128205129</v>
      </c>
      <c r="X3081" s="3">
        <v>657.40740740740739</v>
      </c>
      <c r="Y3081" s="22">
        <v>118.33333333333334</v>
      </c>
      <c r="Z3081" s="32">
        <v>75</v>
      </c>
      <c r="AC3081" s="3">
        <v>4018.1785714285834</v>
      </c>
      <c r="AD3081" s="3">
        <f t="shared" si="524"/>
        <v>51649.596967846985</v>
      </c>
      <c r="AE3081" s="3">
        <v>4005.8035714285716</v>
      </c>
      <c r="AG3081" s="3">
        <f t="shared" si="525"/>
        <v>55655.400539275557</v>
      </c>
      <c r="AM3081">
        <v>0.05</v>
      </c>
      <c r="AN3081" s="3">
        <f t="shared" si="526"/>
        <v>55655.400539275557</v>
      </c>
      <c r="AO3081" s="3">
        <v>2782.770026963778</v>
      </c>
      <c r="AP3081" s="3">
        <v>28639.285714285834</v>
      </c>
      <c r="AQ3081" s="3">
        <v>1431.9642857142917</v>
      </c>
      <c r="AR3081" s="3">
        <f t="shared" si="527"/>
        <v>88509.420566239452</v>
      </c>
      <c r="AS3081" s="24">
        <f t="shared" si="528"/>
        <v>84294.686253561391</v>
      </c>
      <c r="AT3081" t="s">
        <v>4805</v>
      </c>
      <c r="AU3081" t="s">
        <v>101</v>
      </c>
      <c r="AV3081" t="s">
        <v>101</v>
      </c>
      <c r="AW3081">
        <v>7178485</v>
      </c>
      <c r="BE3081">
        <v>1</v>
      </c>
    </row>
    <row r="3082" spans="3:66" x14ac:dyDescent="0.2">
      <c r="C3082" t="s">
        <v>4803</v>
      </c>
      <c r="E3082" t="s">
        <v>4436</v>
      </c>
      <c r="F3082" t="s">
        <v>4436</v>
      </c>
      <c r="G3082" t="s">
        <v>4437</v>
      </c>
      <c r="J3082" t="s">
        <v>4778</v>
      </c>
      <c r="L3082" t="s">
        <v>4667</v>
      </c>
      <c r="M3082" t="s">
        <v>3984</v>
      </c>
      <c r="N3082" t="s">
        <v>4911</v>
      </c>
      <c r="O3082" t="s">
        <v>98</v>
      </c>
      <c r="P3082" t="s">
        <v>4445</v>
      </c>
      <c r="Q3082">
        <v>27</v>
      </c>
      <c r="S3082" s="3">
        <v>50625</v>
      </c>
      <c r="W3082" s="3">
        <v>1262.0192307692307</v>
      </c>
      <c r="X3082" s="3">
        <v>729.16666666666663</v>
      </c>
      <c r="Y3082" s="22">
        <v>131.25</v>
      </c>
      <c r="Z3082" s="32">
        <v>75</v>
      </c>
      <c r="AC3082" s="3">
        <v>4018.1785714285834</v>
      </c>
      <c r="AD3082" s="3">
        <f t="shared" si="524"/>
        <v>56840.614468864485</v>
      </c>
      <c r="AE3082" s="3">
        <v>4005.8035714285716</v>
      </c>
      <c r="AG3082" s="3">
        <f t="shared" si="525"/>
        <v>60846.418040293058</v>
      </c>
      <c r="AM3082">
        <v>0.05</v>
      </c>
      <c r="AN3082" s="3">
        <f t="shared" si="526"/>
        <v>60846.418040293058</v>
      </c>
      <c r="AO3082" s="3">
        <v>3042.3209020146533</v>
      </c>
      <c r="AP3082" s="3">
        <v>0</v>
      </c>
      <c r="AQ3082" s="3">
        <v>0</v>
      </c>
      <c r="AR3082" s="3">
        <f t="shared" si="527"/>
        <v>63888.738942307711</v>
      </c>
      <c r="AS3082" s="24">
        <f t="shared" si="528"/>
        <v>60846.418040293058</v>
      </c>
      <c r="AT3082" t="s">
        <v>4779</v>
      </c>
      <c r="AU3082" t="s">
        <v>1837</v>
      </c>
      <c r="AV3082" t="s">
        <v>1838</v>
      </c>
      <c r="AW3082" t="s">
        <v>5002</v>
      </c>
      <c r="BE3082">
        <v>1</v>
      </c>
      <c r="BN3082" t="s">
        <v>5145</v>
      </c>
    </row>
    <row r="3083" spans="3:66" x14ac:dyDescent="0.2">
      <c r="C3083" t="s">
        <v>4803</v>
      </c>
      <c r="E3083" t="s">
        <v>4438</v>
      </c>
      <c r="F3083" t="s">
        <v>4438</v>
      </c>
      <c r="G3083" t="s">
        <v>4439</v>
      </c>
      <c r="J3083" t="s">
        <v>4778</v>
      </c>
      <c r="L3083" t="s">
        <v>4667</v>
      </c>
      <c r="M3083" t="s">
        <v>3984</v>
      </c>
      <c r="N3083" t="s">
        <v>4668</v>
      </c>
      <c r="O3083" t="s">
        <v>98</v>
      </c>
      <c r="P3083" t="s">
        <v>4445</v>
      </c>
      <c r="Q3083">
        <v>27</v>
      </c>
      <c r="S3083" s="3">
        <v>45642.857142857145</v>
      </c>
      <c r="W3083" s="3">
        <v>1137.8205128205129</v>
      </c>
      <c r="X3083" s="3">
        <v>657.40740740740739</v>
      </c>
      <c r="Y3083" s="22">
        <v>118.33333333333334</v>
      </c>
      <c r="Z3083" s="32">
        <v>75</v>
      </c>
      <c r="AC3083" s="3">
        <v>4018.1785714285834</v>
      </c>
      <c r="AD3083" s="3">
        <f t="shared" si="524"/>
        <v>51649.596967846985</v>
      </c>
      <c r="AE3083" s="3">
        <v>4005.8035714285716</v>
      </c>
      <c r="AG3083" s="3">
        <f t="shared" si="525"/>
        <v>55655.400539275557</v>
      </c>
      <c r="AM3083">
        <v>0.05</v>
      </c>
      <c r="AN3083" s="3">
        <f t="shared" si="526"/>
        <v>55655.400539275557</v>
      </c>
      <c r="AO3083" s="3">
        <v>2782.770026963778</v>
      </c>
      <c r="AP3083" s="3">
        <v>28639.285714285834</v>
      </c>
      <c r="AQ3083" s="3">
        <v>1431.9642857142917</v>
      </c>
      <c r="AR3083" s="3">
        <f t="shared" si="527"/>
        <v>88509.420566239452</v>
      </c>
      <c r="AS3083" s="24">
        <f t="shared" si="528"/>
        <v>84294.686253561391</v>
      </c>
      <c r="AT3083" t="s">
        <v>4805</v>
      </c>
      <c r="AU3083" t="s">
        <v>101</v>
      </c>
      <c r="AV3083" t="s">
        <v>101</v>
      </c>
      <c r="AW3083">
        <v>7178485</v>
      </c>
      <c r="BE3083">
        <v>1</v>
      </c>
    </row>
    <row r="3084" spans="3:66" x14ac:dyDescent="0.2">
      <c r="C3084" t="s">
        <v>4803</v>
      </c>
      <c r="E3084" t="s">
        <v>4440</v>
      </c>
      <c r="F3084" t="s">
        <v>4440</v>
      </c>
      <c r="G3084" t="s">
        <v>4441</v>
      </c>
      <c r="J3084" t="s">
        <v>4697</v>
      </c>
      <c r="L3084" t="s">
        <v>4783</v>
      </c>
      <c r="M3084" t="s">
        <v>3525</v>
      </c>
      <c r="N3084" t="s">
        <v>4668</v>
      </c>
      <c r="O3084" t="s">
        <v>98</v>
      </c>
      <c r="P3084" t="s">
        <v>4445</v>
      </c>
      <c r="Q3084">
        <v>13</v>
      </c>
      <c r="S3084" s="3">
        <v>61904.761904761908</v>
      </c>
      <c r="W3084" s="3">
        <v>3205.1282051282051</v>
      </c>
      <c r="X3084" s="3">
        <v>1851.851851851852</v>
      </c>
      <c r="Y3084" s="22">
        <v>333.33333333333337</v>
      </c>
      <c r="Z3084" s="32">
        <v>75</v>
      </c>
      <c r="AC3084" s="3">
        <v>1934.678571428577</v>
      </c>
      <c r="AD3084" s="3">
        <f t="shared" si="524"/>
        <v>69304.753866503874</v>
      </c>
      <c r="AE3084" s="3">
        <v>6322.4107142857147</v>
      </c>
      <c r="AG3084" s="3">
        <f t="shared" si="525"/>
        <v>75627.164580789584</v>
      </c>
      <c r="AM3084">
        <v>8.5000000000000006E-2</v>
      </c>
      <c r="AN3084" s="3">
        <f t="shared" si="526"/>
        <v>75627.164580789584</v>
      </c>
      <c r="AO3084" s="3">
        <v>6428.3089893671149</v>
      </c>
      <c r="AP3084" s="3">
        <v>13789.285714285772</v>
      </c>
      <c r="AQ3084" s="3">
        <v>1172.0892857142908</v>
      </c>
      <c r="AR3084" s="3">
        <f t="shared" si="527"/>
        <v>97016.848570156755</v>
      </c>
      <c r="AS3084" s="24">
        <f t="shared" si="528"/>
        <v>89416.450295075352</v>
      </c>
      <c r="AT3084" t="s">
        <v>4805</v>
      </c>
      <c r="AU3084" t="s">
        <v>101</v>
      </c>
      <c r="AV3084" t="s">
        <v>101</v>
      </c>
      <c r="AW3084">
        <v>1008000</v>
      </c>
      <c r="BE3084">
        <v>1</v>
      </c>
    </row>
    <row r="3085" spans="3:66" x14ac:dyDescent="0.2">
      <c r="C3085" t="s">
        <v>4803</v>
      </c>
      <c r="E3085" t="s">
        <v>4448</v>
      </c>
      <c r="F3085" t="s">
        <v>4448</v>
      </c>
      <c r="G3085" t="s">
        <v>4449</v>
      </c>
      <c r="J3085" t="s">
        <v>4690</v>
      </c>
      <c r="L3085" t="s">
        <v>4691</v>
      </c>
      <c r="M3085" t="s">
        <v>4444</v>
      </c>
      <c r="N3085" t="s">
        <v>4668</v>
      </c>
      <c r="O3085" t="s">
        <v>98</v>
      </c>
      <c r="P3085" t="s">
        <v>4445</v>
      </c>
      <c r="Q3085">
        <v>20</v>
      </c>
      <c r="S3085" s="3">
        <v>190476.1904761905</v>
      </c>
      <c r="U3085" s="3">
        <v>28571.428571428576</v>
      </c>
      <c r="W3085" s="3">
        <v>6410.2564102564102</v>
      </c>
      <c r="X3085" s="3">
        <v>3703.7037037037039</v>
      </c>
      <c r="Y3085" s="22">
        <v>666.66666666666674</v>
      </c>
      <c r="Z3085" s="32">
        <v>75</v>
      </c>
      <c r="AC3085" s="3">
        <v>2976.4285714285802</v>
      </c>
      <c r="AD3085" s="3">
        <f t="shared" si="524"/>
        <v>232879.67439967443</v>
      </c>
      <c r="AE3085" s="3">
        <v>5033.3333333333339</v>
      </c>
      <c r="AG3085" s="3">
        <f t="shared" si="525"/>
        <v>237913.00773300778</v>
      </c>
      <c r="AM3085">
        <v>0.1</v>
      </c>
      <c r="AN3085" s="3">
        <f t="shared" si="526"/>
        <v>237913.00773300778</v>
      </c>
      <c r="AO3085" s="3">
        <v>23791.30077330078</v>
      </c>
      <c r="AP3085" s="3">
        <v>21214.285714285801</v>
      </c>
      <c r="AQ3085" s="3">
        <v>2121.4285714285802</v>
      </c>
      <c r="AR3085" s="3">
        <f t="shared" si="527"/>
        <v>285040.02279202297</v>
      </c>
      <c r="AS3085" s="24">
        <f t="shared" si="528"/>
        <v>259127.29344729357</v>
      </c>
      <c r="AT3085" t="s">
        <v>4805</v>
      </c>
      <c r="AU3085" t="s">
        <v>101</v>
      </c>
      <c r="AV3085" t="s">
        <v>101</v>
      </c>
      <c r="AW3085" t="s">
        <v>5007</v>
      </c>
      <c r="BE3085">
        <v>1</v>
      </c>
    </row>
    <row r="3086" spans="3:66" x14ac:dyDescent="0.2">
      <c r="C3086" t="s">
        <v>4803</v>
      </c>
      <c r="E3086" t="s">
        <v>4451</v>
      </c>
      <c r="F3086" t="s">
        <v>4451</v>
      </c>
      <c r="G3086" t="s">
        <v>4452</v>
      </c>
      <c r="J3086" t="s">
        <v>4708</v>
      </c>
      <c r="L3086" t="s">
        <v>4703</v>
      </c>
      <c r="M3086" t="s">
        <v>293</v>
      </c>
      <c r="N3086" t="s">
        <v>4668</v>
      </c>
      <c r="O3086" t="s">
        <v>98</v>
      </c>
      <c r="P3086" t="s">
        <v>4445</v>
      </c>
      <c r="Q3086">
        <v>20</v>
      </c>
      <c r="S3086" s="3">
        <v>44642.857142857145</v>
      </c>
      <c r="W3086" s="3">
        <v>1502.403846153846</v>
      </c>
      <c r="X3086" s="3">
        <v>868.05555555555554</v>
      </c>
      <c r="Y3086" s="22">
        <v>156.25</v>
      </c>
      <c r="Z3086" s="32">
        <v>75</v>
      </c>
      <c r="AC3086" s="3">
        <v>2976.4285714285802</v>
      </c>
      <c r="AD3086" s="3">
        <f t="shared" si="524"/>
        <v>50220.995115995123</v>
      </c>
      <c r="AE3086" s="3">
        <v>4062.5</v>
      </c>
      <c r="AG3086" s="3">
        <f t="shared" si="525"/>
        <v>54283.495115995123</v>
      </c>
      <c r="AM3086">
        <v>8.5000000000000006E-2</v>
      </c>
      <c r="AN3086" s="3">
        <f t="shared" si="526"/>
        <v>54283.495115995123</v>
      </c>
      <c r="AO3086" s="3">
        <v>4614.0970848595862</v>
      </c>
      <c r="AP3086" s="3">
        <v>21214.285714285801</v>
      </c>
      <c r="AQ3086" s="3">
        <v>1803.2142857142933</v>
      </c>
      <c r="AR3086" s="3">
        <f t="shared" si="527"/>
        <v>81915.092200854793</v>
      </c>
      <c r="AS3086" s="24">
        <f t="shared" si="528"/>
        <v>75497.780830280928</v>
      </c>
      <c r="AT3086" t="s">
        <v>134</v>
      </c>
      <c r="AU3086" t="s">
        <v>134</v>
      </c>
      <c r="AV3086" t="s">
        <v>135</v>
      </c>
      <c r="AW3086">
        <v>19449</v>
      </c>
      <c r="BE3086">
        <v>1</v>
      </c>
    </row>
    <row r="3087" spans="3:66" x14ac:dyDescent="0.2">
      <c r="C3087" t="s">
        <v>4803</v>
      </c>
      <c r="E3087" t="s">
        <v>4453</v>
      </c>
      <c r="F3087" t="s">
        <v>4453</v>
      </c>
      <c r="G3087" t="s">
        <v>4454</v>
      </c>
      <c r="J3087" t="s">
        <v>4702</v>
      </c>
      <c r="L3087" t="s">
        <v>4691</v>
      </c>
      <c r="M3087" t="s">
        <v>4444</v>
      </c>
      <c r="N3087" t="s">
        <v>4668</v>
      </c>
      <c r="O3087" t="s">
        <v>98</v>
      </c>
      <c r="P3087" t="s">
        <v>4445</v>
      </c>
      <c r="Q3087">
        <v>20</v>
      </c>
      <c r="S3087" s="3">
        <v>54761.904761904763</v>
      </c>
      <c r="W3087" s="3">
        <v>1842.9487179487178</v>
      </c>
      <c r="X3087" s="3">
        <v>1064.814814814815</v>
      </c>
      <c r="Y3087" s="22">
        <v>191.66666666666669</v>
      </c>
      <c r="Z3087" s="32">
        <v>75</v>
      </c>
      <c r="AC3087" s="3">
        <v>2976.4285714285802</v>
      </c>
      <c r="AD3087" s="3">
        <f t="shared" si="524"/>
        <v>60912.763532763543</v>
      </c>
      <c r="AE3087" s="3">
        <v>5033.3333333333339</v>
      </c>
      <c r="AG3087" s="3">
        <f t="shared" si="525"/>
        <v>65946.096866096879</v>
      </c>
      <c r="AM3087">
        <v>0.1</v>
      </c>
      <c r="AN3087" s="3">
        <f t="shared" si="526"/>
        <v>65946.096866096879</v>
      </c>
      <c r="AO3087" s="3">
        <v>6594.6096866096887</v>
      </c>
      <c r="AP3087" s="3">
        <v>21214.285714285801</v>
      </c>
      <c r="AQ3087" s="3">
        <v>2121.4285714285802</v>
      </c>
      <c r="AR3087" s="3">
        <f t="shared" si="527"/>
        <v>95876.420838420949</v>
      </c>
      <c r="AS3087" s="24">
        <f t="shared" si="528"/>
        <v>87160.382580382677</v>
      </c>
      <c r="AT3087" t="s">
        <v>134</v>
      </c>
      <c r="AU3087" t="s">
        <v>134</v>
      </c>
      <c r="AV3087" t="s">
        <v>135</v>
      </c>
      <c r="AW3087">
        <v>37208</v>
      </c>
      <c r="BE3087">
        <v>1</v>
      </c>
    </row>
    <row r="3088" spans="3:66" x14ac:dyDescent="0.2">
      <c r="C3088" t="s">
        <v>4803</v>
      </c>
      <c r="E3088" t="s">
        <v>4455</v>
      </c>
      <c r="F3088" t="s">
        <v>4455</v>
      </c>
      <c r="G3088" t="s">
        <v>4456</v>
      </c>
      <c r="J3088" t="s">
        <v>4697</v>
      </c>
      <c r="L3088" t="s">
        <v>4691</v>
      </c>
      <c r="M3088" t="s">
        <v>4444</v>
      </c>
      <c r="N3088" t="s">
        <v>4668</v>
      </c>
      <c r="O3088" t="s">
        <v>98</v>
      </c>
      <c r="P3088" t="s">
        <v>4445</v>
      </c>
      <c r="Q3088">
        <v>13</v>
      </c>
      <c r="S3088" s="3">
        <v>44494.047619047611</v>
      </c>
      <c r="W3088" s="3">
        <v>2303.6858974358975</v>
      </c>
      <c r="X3088" s="3">
        <v>1331.0185185185185</v>
      </c>
      <c r="Y3088" s="22">
        <v>239.58333333333331</v>
      </c>
      <c r="Z3088" s="32">
        <v>75</v>
      </c>
      <c r="AC3088" s="3">
        <v>1934.678571428577</v>
      </c>
      <c r="AD3088" s="3">
        <f t="shared" si="524"/>
        <v>50378.013939763943</v>
      </c>
      <c r="AE3088" s="3">
        <v>3271.666666666667</v>
      </c>
      <c r="AG3088" s="3">
        <f t="shared" si="525"/>
        <v>53649.680606430607</v>
      </c>
      <c r="AM3088">
        <v>0.1</v>
      </c>
      <c r="AN3088" s="3">
        <f t="shared" si="526"/>
        <v>53649.680606430607</v>
      </c>
      <c r="AO3088" s="3">
        <v>5364.9680606430611</v>
      </c>
      <c r="AP3088" s="3">
        <v>13789.285714285772</v>
      </c>
      <c r="AQ3088" s="3">
        <v>1378.9285714285772</v>
      </c>
      <c r="AR3088" s="3">
        <f t="shared" si="527"/>
        <v>74182.862952788026</v>
      </c>
      <c r="AS3088" s="24">
        <f t="shared" si="528"/>
        <v>67438.966320716383</v>
      </c>
      <c r="AT3088" t="s">
        <v>4805</v>
      </c>
      <c r="AU3088" t="s">
        <v>101</v>
      </c>
      <c r="AV3088" t="s">
        <v>101</v>
      </c>
      <c r="AW3088">
        <v>2063120</v>
      </c>
      <c r="BE3088">
        <v>1</v>
      </c>
    </row>
    <row r="3089" spans="3:66" x14ac:dyDescent="0.2">
      <c r="C3089" t="s">
        <v>4803</v>
      </c>
      <c r="E3089" t="s">
        <v>4465</v>
      </c>
      <c r="F3089" t="s">
        <v>4465</v>
      </c>
      <c r="G3089" t="s">
        <v>4466</v>
      </c>
      <c r="J3089" t="s">
        <v>4778</v>
      </c>
      <c r="L3089" t="s">
        <v>4667</v>
      </c>
      <c r="M3089" t="s">
        <v>3984</v>
      </c>
      <c r="N3089" t="s">
        <v>4668</v>
      </c>
      <c r="O3089" t="s">
        <v>98</v>
      </c>
      <c r="P3089" t="s">
        <v>4445</v>
      </c>
      <c r="Q3089">
        <v>25</v>
      </c>
      <c r="S3089" s="3">
        <v>52827.380952380954</v>
      </c>
      <c r="W3089" s="3">
        <v>1422.2756410256409</v>
      </c>
      <c r="X3089" s="3">
        <v>821.75925925925924</v>
      </c>
      <c r="Y3089" s="22">
        <v>147.91666666666666</v>
      </c>
      <c r="Z3089" s="32">
        <v>75</v>
      </c>
      <c r="AC3089" s="3">
        <v>3720.5357142857251</v>
      </c>
      <c r="AD3089" s="3">
        <f t="shared" si="524"/>
        <v>59014.868233618246</v>
      </c>
      <c r="AE3089" s="3">
        <v>3709.0773809523812</v>
      </c>
      <c r="AG3089" s="3">
        <f t="shared" si="525"/>
        <v>62723.945614570628</v>
      </c>
      <c r="AM3089">
        <v>0.05</v>
      </c>
      <c r="AN3089" s="3">
        <f t="shared" si="526"/>
        <v>62723.945614570628</v>
      </c>
      <c r="AO3089" s="3">
        <v>3136.1972807285315</v>
      </c>
      <c r="AP3089" s="3">
        <v>26517.857142857254</v>
      </c>
      <c r="AQ3089" s="3">
        <v>1325.8928571428628</v>
      </c>
      <c r="AR3089" s="3">
        <f t="shared" si="527"/>
        <v>93703.892895299272</v>
      </c>
      <c r="AS3089" s="24">
        <f t="shared" si="528"/>
        <v>89241.802757427882</v>
      </c>
      <c r="AT3089" t="s">
        <v>134</v>
      </c>
      <c r="AU3089" t="s">
        <v>134</v>
      </c>
      <c r="AV3089" t="s">
        <v>135</v>
      </c>
      <c r="AW3089">
        <v>35879</v>
      </c>
      <c r="BE3089">
        <v>1</v>
      </c>
    </row>
    <row r="3090" spans="3:66" x14ac:dyDescent="0.2">
      <c r="C3090" t="s">
        <v>4803</v>
      </c>
      <c r="E3090" t="s">
        <v>4467</v>
      </c>
      <c r="F3090" t="s">
        <v>4467</v>
      </c>
      <c r="G3090" t="s">
        <v>4468</v>
      </c>
      <c r="J3090" t="s">
        <v>4678</v>
      </c>
      <c r="L3090" t="s">
        <v>4691</v>
      </c>
      <c r="M3090" t="s">
        <v>4444</v>
      </c>
      <c r="N3090" t="s">
        <v>4668</v>
      </c>
      <c r="O3090" t="s">
        <v>98</v>
      </c>
      <c r="P3090" t="s">
        <v>4445</v>
      </c>
      <c r="Q3090">
        <v>20</v>
      </c>
      <c r="S3090" s="3">
        <v>125000</v>
      </c>
      <c r="W3090" s="3">
        <v>4206.7307692307686</v>
      </c>
      <c r="X3090" s="3">
        <v>2430.5555555555557</v>
      </c>
      <c r="Y3090" s="22">
        <v>437.5</v>
      </c>
      <c r="Z3090" s="32">
        <v>75</v>
      </c>
      <c r="AC3090" s="3">
        <v>2976.4285714285802</v>
      </c>
      <c r="AD3090" s="3">
        <f t="shared" si="524"/>
        <v>135126.21489621489</v>
      </c>
      <c r="AE3090" s="3">
        <v>5033.3333333333339</v>
      </c>
      <c r="AG3090" s="3">
        <f t="shared" si="525"/>
        <v>140159.54822954824</v>
      </c>
      <c r="AM3090">
        <v>0.1</v>
      </c>
      <c r="AN3090" s="3">
        <f t="shared" si="526"/>
        <v>140159.54822954824</v>
      </c>
      <c r="AO3090" s="3">
        <v>14015.954822954824</v>
      </c>
      <c r="AP3090" s="3">
        <v>21214.285714285801</v>
      </c>
      <c r="AQ3090" s="3">
        <v>2121.4285714285802</v>
      </c>
      <c r="AR3090" s="3">
        <f t="shared" si="527"/>
        <v>177511.21733821742</v>
      </c>
      <c r="AS3090" s="24">
        <f t="shared" si="528"/>
        <v>161373.83394383403</v>
      </c>
      <c r="AT3090" t="s">
        <v>134</v>
      </c>
      <c r="AU3090" t="s">
        <v>134</v>
      </c>
      <c r="AV3090" t="s">
        <v>135</v>
      </c>
      <c r="AW3090">
        <v>34966</v>
      </c>
      <c r="BE3090">
        <v>1</v>
      </c>
    </row>
    <row r="3091" spans="3:66" x14ac:dyDescent="0.2">
      <c r="C3091" t="s">
        <v>4803</v>
      </c>
      <c r="E3091" t="s">
        <v>4469</v>
      </c>
      <c r="F3091" t="s">
        <v>4469</v>
      </c>
      <c r="G3091" t="s">
        <v>4470</v>
      </c>
      <c r="J3091" t="s">
        <v>4708</v>
      </c>
      <c r="L3091" t="s">
        <v>4703</v>
      </c>
      <c r="M3091" t="s">
        <v>293</v>
      </c>
      <c r="N3091" t="s">
        <v>4668</v>
      </c>
      <c r="O3091" t="s">
        <v>98</v>
      </c>
      <c r="P3091" t="s">
        <v>4445</v>
      </c>
      <c r="Q3091">
        <v>13</v>
      </c>
      <c r="S3091" s="3">
        <v>39232.142857142855</v>
      </c>
      <c r="W3091" s="3">
        <v>2031.25</v>
      </c>
      <c r="X3091" s="3">
        <v>1173.6111111111111</v>
      </c>
      <c r="Y3091" s="22">
        <v>211.25</v>
      </c>
      <c r="Z3091" s="32">
        <v>75</v>
      </c>
      <c r="AC3091" s="3">
        <v>1934.678571428577</v>
      </c>
      <c r="AD3091" s="3">
        <f t="shared" si="524"/>
        <v>44657.932539682544</v>
      </c>
      <c r="AE3091" s="3">
        <v>2640.625</v>
      </c>
      <c r="AG3091" s="3">
        <f t="shared" si="525"/>
        <v>47298.557539682544</v>
      </c>
      <c r="AM3091">
        <v>8.5000000000000006E-2</v>
      </c>
      <c r="AN3091" s="3">
        <f t="shared" si="526"/>
        <v>47298.557539682544</v>
      </c>
      <c r="AO3091" s="3">
        <v>4020.3773908730163</v>
      </c>
      <c r="AP3091" s="3">
        <v>13789.285714285772</v>
      </c>
      <c r="AQ3091" s="3">
        <v>1172.0892857142908</v>
      </c>
      <c r="AR3091" s="3">
        <f t="shared" si="527"/>
        <v>66280.309930555624</v>
      </c>
      <c r="AS3091" s="24">
        <f t="shared" si="528"/>
        <v>61087.843253968313</v>
      </c>
      <c r="AT3091" t="s">
        <v>4779</v>
      </c>
      <c r="AU3091" t="s">
        <v>188</v>
      </c>
      <c r="AV3091" t="s">
        <v>189</v>
      </c>
      <c r="AW3091">
        <v>6391</v>
      </c>
      <c r="BE3091">
        <v>1</v>
      </c>
    </row>
    <row r="3092" spans="3:66" x14ac:dyDescent="0.2">
      <c r="C3092" t="s">
        <v>4803</v>
      </c>
      <c r="E3092" t="s">
        <v>5008</v>
      </c>
      <c r="F3092" t="s">
        <v>5008</v>
      </c>
      <c r="G3092" t="s">
        <v>5009</v>
      </c>
      <c r="J3092" t="s">
        <v>4678</v>
      </c>
      <c r="L3092" t="s">
        <v>4703</v>
      </c>
      <c r="M3092" t="s">
        <v>293</v>
      </c>
      <c r="N3092" t="s">
        <v>4668</v>
      </c>
      <c r="O3092" t="s">
        <v>98</v>
      </c>
      <c r="P3092" t="s">
        <v>4445</v>
      </c>
      <c r="Q3092">
        <v>0</v>
      </c>
      <c r="S3092" s="3">
        <v>0</v>
      </c>
      <c r="W3092" s="3">
        <v>0</v>
      </c>
      <c r="X3092" s="3">
        <v>0</v>
      </c>
      <c r="Y3092" s="22">
        <v>0</v>
      </c>
      <c r="Z3092" s="32">
        <v>0</v>
      </c>
      <c r="AC3092" s="3">
        <v>0</v>
      </c>
      <c r="AD3092" s="3">
        <f t="shared" si="524"/>
        <v>0</v>
      </c>
      <c r="AE3092" s="3">
        <v>0</v>
      </c>
      <c r="AG3092" s="3">
        <f t="shared" si="525"/>
        <v>0</v>
      </c>
      <c r="AM3092">
        <v>8.5000000000000006E-2</v>
      </c>
      <c r="AN3092" s="3">
        <f t="shared" si="526"/>
        <v>0</v>
      </c>
      <c r="AO3092" s="3">
        <v>0</v>
      </c>
      <c r="AP3092" s="3">
        <v>0</v>
      </c>
      <c r="AQ3092" s="3">
        <v>0</v>
      </c>
      <c r="AR3092" s="3">
        <f t="shared" si="527"/>
        <v>0</v>
      </c>
      <c r="AS3092" s="24">
        <f t="shared" si="528"/>
        <v>0</v>
      </c>
      <c r="AT3092" t="s">
        <v>5010</v>
      </c>
      <c r="AU3092" t="s">
        <v>5010</v>
      </c>
      <c r="AV3092" t="s">
        <v>4497</v>
      </c>
      <c r="AW3092" t="s">
        <v>5010</v>
      </c>
      <c r="BE3092">
        <v>0</v>
      </c>
    </row>
    <row r="3093" spans="3:66" x14ac:dyDescent="0.2">
      <c r="C3093" t="s">
        <v>4803</v>
      </c>
      <c r="E3093" t="s">
        <v>4471</v>
      </c>
      <c r="F3093" t="s">
        <v>4471</v>
      </c>
      <c r="G3093" t="s">
        <v>4472</v>
      </c>
      <c r="J3093" t="s">
        <v>4678</v>
      </c>
      <c r="L3093" t="s">
        <v>4703</v>
      </c>
      <c r="M3093" t="s">
        <v>293</v>
      </c>
      <c r="N3093" t="s">
        <v>4911</v>
      </c>
      <c r="O3093" t="s">
        <v>98</v>
      </c>
      <c r="P3093" t="s">
        <v>4445</v>
      </c>
      <c r="Q3093">
        <v>13</v>
      </c>
      <c r="S3093" s="3">
        <v>59970.238095238099</v>
      </c>
      <c r="W3093" s="3">
        <v>3104.9679487179487</v>
      </c>
      <c r="X3093" s="3">
        <v>1793.9814814814815</v>
      </c>
      <c r="Y3093" s="22">
        <v>322.91666666666669</v>
      </c>
      <c r="Z3093" s="32">
        <v>75</v>
      </c>
      <c r="AC3093" s="3">
        <v>1934.678571428577</v>
      </c>
      <c r="AD3093" s="3">
        <f t="shared" si="524"/>
        <v>67201.78276353277</v>
      </c>
      <c r="AE3093" s="3">
        <v>2640.625</v>
      </c>
      <c r="AG3093" s="3">
        <f t="shared" si="525"/>
        <v>69842.40776353277</v>
      </c>
      <c r="AM3093">
        <v>8.5000000000000006E-2</v>
      </c>
      <c r="AN3093" s="3">
        <f t="shared" si="526"/>
        <v>69842.40776353277</v>
      </c>
      <c r="AO3093" s="3">
        <v>5936.6046599002857</v>
      </c>
      <c r="AP3093" s="3">
        <v>0</v>
      </c>
      <c r="AQ3093" s="3">
        <v>0</v>
      </c>
      <c r="AR3093" s="3">
        <f t="shared" si="527"/>
        <v>75779.012423433058</v>
      </c>
      <c r="AS3093" s="24">
        <f t="shared" si="528"/>
        <v>69842.40776353277</v>
      </c>
      <c r="AT3093" t="s">
        <v>4779</v>
      </c>
      <c r="AU3093" t="s">
        <v>1837</v>
      </c>
      <c r="AV3093" t="s">
        <v>1838</v>
      </c>
      <c r="AW3093">
        <v>6390</v>
      </c>
      <c r="BE3093">
        <v>1</v>
      </c>
      <c r="BN3093" t="s">
        <v>5245</v>
      </c>
    </row>
    <row r="3094" spans="3:66" x14ac:dyDescent="0.2">
      <c r="C3094" t="s">
        <v>4803</v>
      </c>
      <c r="E3094" t="s">
        <v>4473</v>
      </c>
      <c r="F3094" t="s">
        <v>4473</v>
      </c>
      <c r="G3094" t="s">
        <v>4474</v>
      </c>
      <c r="J3094" t="s">
        <v>4702</v>
      </c>
      <c r="L3094" t="s">
        <v>4791</v>
      </c>
      <c r="M3094" t="s">
        <v>4579</v>
      </c>
      <c r="N3094" t="s">
        <v>4668</v>
      </c>
      <c r="O3094" t="s">
        <v>98</v>
      </c>
      <c r="P3094" t="s">
        <v>4445</v>
      </c>
      <c r="Q3094">
        <v>13</v>
      </c>
      <c r="S3094" s="3">
        <v>36369.047619047611</v>
      </c>
      <c r="W3094" s="3">
        <v>1883.0128205128203</v>
      </c>
      <c r="X3094" s="3">
        <v>1087.9629629629628</v>
      </c>
      <c r="Y3094" s="22">
        <v>195.83333333333331</v>
      </c>
      <c r="Z3094" s="32">
        <v>75</v>
      </c>
      <c r="AC3094" s="3">
        <v>1934.678571428577</v>
      </c>
      <c r="AD3094" s="3">
        <f t="shared" si="524"/>
        <v>41545.53530728531</v>
      </c>
      <c r="AE3094" s="3">
        <v>10943.601190476191</v>
      </c>
      <c r="AG3094" s="3">
        <f t="shared" si="525"/>
        <v>52489.136497761501</v>
      </c>
      <c r="AM3094">
        <v>8.5000000000000006E-2</v>
      </c>
      <c r="AN3094" s="3">
        <f t="shared" si="526"/>
        <v>52489.136497761501</v>
      </c>
      <c r="AO3094" s="3">
        <v>4461.5766023097276</v>
      </c>
      <c r="AP3094" s="3">
        <v>13789.285714285772</v>
      </c>
      <c r="AQ3094" s="3">
        <v>1172.0892857142908</v>
      </c>
      <c r="AR3094" s="3">
        <f t="shared" si="527"/>
        <v>71912.088100071283</v>
      </c>
      <c r="AS3094" s="24">
        <f t="shared" si="528"/>
        <v>66278.42221204727</v>
      </c>
      <c r="AT3094" t="s">
        <v>134</v>
      </c>
      <c r="AU3094" t="s">
        <v>134</v>
      </c>
      <c r="AV3094" t="s">
        <v>135</v>
      </c>
      <c r="AW3094">
        <v>35921</v>
      </c>
      <c r="BE3094">
        <v>1</v>
      </c>
    </row>
    <row r="3095" spans="3:66" x14ac:dyDescent="0.2">
      <c r="C3095" t="s">
        <v>4803</v>
      </c>
      <c r="E3095" t="s">
        <v>4475</v>
      </c>
      <c r="F3095" t="s">
        <v>4475</v>
      </c>
      <c r="G3095" t="s">
        <v>4476</v>
      </c>
      <c r="J3095" t="s">
        <v>4702</v>
      </c>
      <c r="L3095" t="s">
        <v>4791</v>
      </c>
      <c r="M3095" t="s">
        <v>4579</v>
      </c>
      <c r="N3095" t="s">
        <v>4668</v>
      </c>
      <c r="O3095" t="s">
        <v>98</v>
      </c>
      <c r="P3095" t="s">
        <v>4445</v>
      </c>
      <c r="Q3095">
        <v>10</v>
      </c>
      <c r="S3095" s="3">
        <v>29761.904761904763</v>
      </c>
      <c r="W3095" s="3">
        <v>2003.2051282051279</v>
      </c>
      <c r="X3095" s="3">
        <v>1157.4074074074074</v>
      </c>
      <c r="Y3095" s="22">
        <v>208.33333333333331</v>
      </c>
      <c r="Z3095" s="32">
        <v>75</v>
      </c>
      <c r="AC3095" s="3">
        <v>1488.2142857142901</v>
      </c>
      <c r="AD3095" s="3">
        <f t="shared" si="524"/>
        <v>34694.064916564923</v>
      </c>
      <c r="AE3095" s="3">
        <v>8418.1547619047615</v>
      </c>
      <c r="AG3095" s="3">
        <f t="shared" si="525"/>
        <v>43112.219678469686</v>
      </c>
      <c r="AM3095">
        <v>8.5000000000000006E-2</v>
      </c>
      <c r="AN3095" s="3">
        <f t="shared" si="526"/>
        <v>43112.219678469686</v>
      </c>
      <c r="AO3095" s="3">
        <v>3664.5386726699235</v>
      </c>
      <c r="AP3095" s="3">
        <v>10607.142857142901</v>
      </c>
      <c r="AQ3095" s="3">
        <v>901.60714285714664</v>
      </c>
      <c r="AR3095" s="3">
        <f t="shared" si="527"/>
        <v>58285.508351139651</v>
      </c>
      <c r="AS3095" s="24">
        <f t="shared" si="528"/>
        <v>53719.362535612585</v>
      </c>
      <c r="AT3095" t="s">
        <v>134</v>
      </c>
      <c r="AU3095" t="s">
        <v>134</v>
      </c>
      <c r="AV3095" t="s">
        <v>135</v>
      </c>
      <c r="AW3095">
        <v>35921</v>
      </c>
      <c r="BE3095">
        <v>1</v>
      </c>
    </row>
    <row r="3096" spans="3:66" x14ac:dyDescent="0.2">
      <c r="C3096" t="s">
        <v>4803</v>
      </c>
      <c r="E3096" t="s">
        <v>5011</v>
      </c>
      <c r="F3096" t="s">
        <v>5011</v>
      </c>
      <c r="G3096" t="s">
        <v>5012</v>
      </c>
      <c r="J3096" t="s">
        <v>4678</v>
      </c>
      <c r="L3096" t="s">
        <v>4691</v>
      </c>
      <c r="M3096" t="s">
        <v>4444</v>
      </c>
      <c r="N3096" t="s">
        <v>4807</v>
      </c>
      <c r="O3096" t="s">
        <v>98</v>
      </c>
      <c r="P3096" t="s">
        <v>4445</v>
      </c>
      <c r="Q3096">
        <v>0</v>
      </c>
      <c r="S3096" s="3">
        <v>0</v>
      </c>
      <c r="W3096" s="3">
        <v>0</v>
      </c>
      <c r="X3096" s="3">
        <v>0</v>
      </c>
      <c r="Y3096" s="22">
        <v>0</v>
      </c>
      <c r="Z3096" s="32">
        <v>0</v>
      </c>
      <c r="AB3096" s="3">
        <v>0</v>
      </c>
      <c r="AC3096" s="3">
        <v>0</v>
      </c>
      <c r="AD3096" s="3">
        <f t="shared" si="524"/>
        <v>0</v>
      </c>
      <c r="AE3096" s="3">
        <v>0</v>
      </c>
      <c r="AG3096" s="3">
        <f t="shared" si="525"/>
        <v>0</v>
      </c>
      <c r="AM3096">
        <v>0.1</v>
      </c>
      <c r="AN3096" s="3">
        <f t="shared" si="526"/>
        <v>0</v>
      </c>
      <c r="AO3096" s="3">
        <v>0</v>
      </c>
      <c r="AP3096" s="3">
        <v>0</v>
      </c>
      <c r="AQ3096" s="3">
        <v>0</v>
      </c>
      <c r="AR3096" s="3">
        <f t="shared" si="527"/>
        <v>0</v>
      </c>
      <c r="AS3096" s="24">
        <f t="shared" si="528"/>
        <v>0</v>
      </c>
      <c r="AT3096" t="s">
        <v>4497</v>
      </c>
      <c r="AU3096" t="s">
        <v>4497</v>
      </c>
      <c r="AV3096" t="s">
        <v>4497</v>
      </c>
      <c r="AW3096" t="s">
        <v>4497</v>
      </c>
      <c r="BE3096">
        <v>0</v>
      </c>
    </row>
    <row r="3097" spans="3:66" x14ac:dyDescent="0.2">
      <c r="C3097" t="s">
        <v>4803</v>
      </c>
      <c r="E3097" t="s">
        <v>4481</v>
      </c>
      <c r="F3097" t="s">
        <v>4481</v>
      </c>
      <c r="G3097" t="s">
        <v>4482</v>
      </c>
      <c r="J3097" t="s">
        <v>4708</v>
      </c>
      <c r="L3097" t="s">
        <v>4703</v>
      </c>
      <c r="M3097" t="s">
        <v>293</v>
      </c>
      <c r="N3097" t="s">
        <v>4668</v>
      </c>
      <c r="O3097" t="s">
        <v>98</v>
      </c>
      <c r="P3097" t="s">
        <v>4445</v>
      </c>
      <c r="Q3097">
        <v>18</v>
      </c>
      <c r="S3097" s="3">
        <v>40178.571428571435</v>
      </c>
      <c r="W3097" s="3">
        <v>1502.403846153846</v>
      </c>
      <c r="X3097" s="3">
        <v>868.05555555555554</v>
      </c>
      <c r="Y3097" s="22">
        <v>156.25</v>
      </c>
      <c r="Z3097" s="32">
        <v>75</v>
      </c>
      <c r="AC3097" s="3">
        <v>2678.785714285722</v>
      </c>
      <c r="AD3097" s="3">
        <f t="shared" si="524"/>
        <v>45459.066544566558</v>
      </c>
      <c r="AE3097" s="3">
        <v>3656.25</v>
      </c>
      <c r="AG3097" s="3">
        <f t="shared" si="525"/>
        <v>49115.316544566558</v>
      </c>
      <c r="AM3097">
        <v>8.5000000000000006E-2</v>
      </c>
      <c r="AN3097" s="3">
        <f t="shared" si="526"/>
        <v>49115.316544566558</v>
      </c>
      <c r="AO3097" s="3">
        <v>4174.8019062881576</v>
      </c>
      <c r="AP3097" s="3">
        <v>19092.857142857221</v>
      </c>
      <c r="AQ3097" s="3">
        <v>1622.8928571428639</v>
      </c>
      <c r="AR3097" s="3">
        <f t="shared" si="527"/>
        <v>74005.868450854803</v>
      </c>
      <c r="AS3097" s="24">
        <f t="shared" si="528"/>
        <v>68208.173687423783</v>
      </c>
      <c r="AT3097" t="s">
        <v>134</v>
      </c>
      <c r="AU3097" t="s">
        <v>134</v>
      </c>
      <c r="AV3097" t="s">
        <v>135</v>
      </c>
      <c r="AW3097">
        <v>90135</v>
      </c>
      <c r="BE3097">
        <v>1</v>
      </c>
    </row>
    <row r="3098" spans="3:66" x14ac:dyDescent="0.2">
      <c r="C3098" t="s">
        <v>4803</v>
      </c>
      <c r="E3098" t="s">
        <v>4485</v>
      </c>
      <c r="F3098" t="s">
        <v>4485</v>
      </c>
      <c r="G3098" t="s">
        <v>4486</v>
      </c>
      <c r="J3098" t="s">
        <v>4708</v>
      </c>
      <c r="L3098" t="s">
        <v>4703</v>
      </c>
      <c r="M3098" t="s">
        <v>293</v>
      </c>
      <c r="N3098" t="s">
        <v>4668</v>
      </c>
      <c r="O3098" t="s">
        <v>98</v>
      </c>
      <c r="P3098" t="s">
        <v>4445</v>
      </c>
      <c r="Q3098">
        <v>13</v>
      </c>
      <c r="S3098" s="3">
        <v>30178.571428571431</v>
      </c>
      <c r="W3098" s="3">
        <v>1562.5</v>
      </c>
      <c r="X3098" s="3">
        <v>902.77777777777783</v>
      </c>
      <c r="Y3098" s="22">
        <v>162.5</v>
      </c>
      <c r="Z3098" s="32">
        <v>75</v>
      </c>
      <c r="AC3098" s="3">
        <v>1934.678571428577</v>
      </c>
      <c r="AD3098" s="3">
        <f t="shared" si="524"/>
        <v>34816.027777777788</v>
      </c>
      <c r="AE3098" s="3">
        <v>2640.625</v>
      </c>
      <c r="AG3098" s="3">
        <f t="shared" si="525"/>
        <v>37456.652777777788</v>
      </c>
      <c r="AM3098">
        <v>8.5000000000000006E-2</v>
      </c>
      <c r="AN3098" s="3">
        <f t="shared" si="526"/>
        <v>37456.652777777788</v>
      </c>
      <c r="AO3098" s="3">
        <v>3183.815486111112</v>
      </c>
      <c r="AP3098" s="3">
        <v>13789.285714285772</v>
      </c>
      <c r="AQ3098" s="3">
        <v>1172.0892857142908</v>
      </c>
      <c r="AR3098" s="3">
        <f t="shared" si="527"/>
        <v>55601.843263888964</v>
      </c>
      <c r="AS3098" s="24">
        <f t="shared" si="528"/>
        <v>51245.938492063564</v>
      </c>
      <c r="AT3098" t="s">
        <v>134</v>
      </c>
      <c r="AU3098" t="s">
        <v>134</v>
      </c>
      <c r="AV3098" t="s">
        <v>135</v>
      </c>
      <c r="AW3098">
        <v>90129</v>
      </c>
      <c r="BE3098">
        <v>1</v>
      </c>
    </row>
    <row r="3099" spans="3:66" x14ac:dyDescent="0.2">
      <c r="C3099" t="s">
        <v>4803</v>
      </c>
      <c r="E3099" t="s">
        <v>4487</v>
      </c>
      <c r="F3099" t="s">
        <v>4487</v>
      </c>
      <c r="G3099" t="s">
        <v>4488</v>
      </c>
      <c r="J3099" t="s">
        <v>4708</v>
      </c>
      <c r="L3099" t="s">
        <v>4703</v>
      </c>
      <c r="M3099" t="s">
        <v>293</v>
      </c>
      <c r="N3099" t="s">
        <v>4668</v>
      </c>
      <c r="O3099" t="s">
        <v>98</v>
      </c>
      <c r="P3099" t="s">
        <v>4445</v>
      </c>
      <c r="Q3099">
        <v>20</v>
      </c>
      <c r="S3099" s="3">
        <v>52380.952380952374</v>
      </c>
      <c r="W3099" s="3">
        <v>1762.8205128205127</v>
      </c>
      <c r="X3099" s="3">
        <v>1018.5185185185185</v>
      </c>
      <c r="Y3099" s="22">
        <v>183.33333333333331</v>
      </c>
      <c r="Z3099" s="32">
        <v>75</v>
      </c>
      <c r="AC3099" s="3">
        <v>2976.4285714285802</v>
      </c>
      <c r="AD3099" s="3">
        <f t="shared" si="524"/>
        <v>58397.053317053324</v>
      </c>
      <c r="AE3099" s="3">
        <v>4062.5</v>
      </c>
      <c r="AG3099" s="3">
        <f t="shared" si="525"/>
        <v>62459.553317053324</v>
      </c>
      <c r="AM3099">
        <v>8.5000000000000006E-2</v>
      </c>
      <c r="AN3099" s="3">
        <f t="shared" si="526"/>
        <v>62459.553317053324</v>
      </c>
      <c r="AO3099" s="3">
        <v>5309.0620319495329</v>
      </c>
      <c r="AP3099" s="3">
        <v>21214.285714285801</v>
      </c>
      <c r="AQ3099" s="3">
        <v>1803.2142857142933</v>
      </c>
      <c r="AR3099" s="3">
        <f t="shared" si="527"/>
        <v>90786.115349002939</v>
      </c>
      <c r="AS3099" s="24">
        <f t="shared" si="528"/>
        <v>83673.839031339128</v>
      </c>
      <c r="AT3099" t="s">
        <v>134</v>
      </c>
      <c r="AU3099" t="s">
        <v>134</v>
      </c>
      <c r="AV3099" t="s">
        <v>135</v>
      </c>
      <c r="AW3099">
        <v>90242</v>
      </c>
      <c r="BE3099">
        <v>1</v>
      </c>
    </row>
    <row r="3100" spans="3:66" x14ac:dyDescent="0.2">
      <c r="C3100" t="s">
        <v>4803</v>
      </c>
      <c r="E3100" t="s">
        <v>5013</v>
      </c>
      <c r="F3100" t="s">
        <v>5013</v>
      </c>
      <c r="G3100" t="s">
        <v>5014</v>
      </c>
      <c r="J3100" t="s">
        <v>4708</v>
      </c>
      <c r="L3100" t="s">
        <v>4703</v>
      </c>
      <c r="M3100" t="s">
        <v>293</v>
      </c>
      <c r="N3100" t="s">
        <v>4668</v>
      </c>
      <c r="O3100" t="s">
        <v>98</v>
      </c>
      <c r="P3100" t="s">
        <v>4445</v>
      </c>
      <c r="Q3100">
        <v>0</v>
      </c>
      <c r="S3100" s="3">
        <v>0</v>
      </c>
      <c r="W3100" s="3">
        <v>0</v>
      </c>
      <c r="X3100" s="3">
        <v>0</v>
      </c>
      <c r="Y3100" s="22">
        <v>0</v>
      </c>
      <c r="Z3100" s="32">
        <v>0</v>
      </c>
      <c r="AC3100" s="3">
        <v>0</v>
      </c>
      <c r="AD3100" s="3">
        <f t="shared" si="524"/>
        <v>0</v>
      </c>
      <c r="AE3100" s="3">
        <v>0</v>
      </c>
      <c r="AG3100" s="3">
        <f t="shared" si="525"/>
        <v>0</v>
      </c>
      <c r="AM3100">
        <v>8.5000000000000006E-2</v>
      </c>
      <c r="AN3100" s="3">
        <f t="shared" si="526"/>
        <v>0</v>
      </c>
      <c r="AO3100" s="3">
        <v>0</v>
      </c>
      <c r="AP3100" s="3">
        <v>0</v>
      </c>
      <c r="AQ3100" s="3">
        <v>0</v>
      </c>
      <c r="AR3100" s="3">
        <f t="shared" si="527"/>
        <v>0</v>
      </c>
      <c r="AS3100" s="24">
        <f t="shared" si="528"/>
        <v>0</v>
      </c>
      <c r="AT3100" t="s">
        <v>5010</v>
      </c>
      <c r="AU3100" t="s">
        <v>5010</v>
      </c>
      <c r="AV3100" t="s">
        <v>4497</v>
      </c>
      <c r="AW3100" t="s">
        <v>5010</v>
      </c>
      <c r="BE3100">
        <v>0</v>
      </c>
    </row>
    <row r="3101" spans="3:66" x14ac:dyDescent="0.2">
      <c r="C3101" t="s">
        <v>4803</v>
      </c>
      <c r="E3101" t="s">
        <v>4498</v>
      </c>
      <c r="F3101" t="s">
        <v>4498</v>
      </c>
      <c r="G3101" t="s">
        <v>4499</v>
      </c>
      <c r="J3101" t="s">
        <v>4708</v>
      </c>
      <c r="L3101" t="s">
        <v>4703</v>
      </c>
      <c r="M3101" t="s">
        <v>293</v>
      </c>
      <c r="N3101" t="s">
        <v>4668</v>
      </c>
      <c r="O3101" t="s">
        <v>98</v>
      </c>
      <c r="P3101" t="s">
        <v>4445</v>
      </c>
      <c r="Q3101">
        <v>13</v>
      </c>
      <c r="S3101" s="3">
        <v>25148.809523809523</v>
      </c>
      <c r="W3101" s="3">
        <v>1302.0833333333333</v>
      </c>
      <c r="X3101" s="3">
        <v>752.31481481481489</v>
      </c>
      <c r="Y3101" s="22">
        <v>135.41666666666666</v>
      </c>
      <c r="Z3101" s="32">
        <v>75</v>
      </c>
      <c r="AC3101" s="3">
        <v>1934.678571428577</v>
      </c>
      <c r="AD3101" s="3">
        <f t="shared" si="524"/>
        <v>29348.302910052913</v>
      </c>
      <c r="AE3101" s="3">
        <v>2640.625</v>
      </c>
      <c r="AG3101" s="3">
        <f t="shared" si="525"/>
        <v>31988.927910052913</v>
      </c>
      <c r="AM3101">
        <v>8.5000000000000006E-2</v>
      </c>
      <c r="AN3101" s="3">
        <f t="shared" si="526"/>
        <v>31988.927910052913</v>
      </c>
      <c r="AO3101" s="3">
        <v>2719.0588723544979</v>
      </c>
      <c r="AP3101" s="3">
        <v>13789.285714285772</v>
      </c>
      <c r="AQ3101" s="3">
        <v>1172.0892857142908</v>
      </c>
      <c r="AR3101" s="3">
        <f t="shared" si="527"/>
        <v>49669.361782407475</v>
      </c>
      <c r="AS3101" s="24">
        <f t="shared" si="528"/>
        <v>45778.213624338685</v>
      </c>
      <c r="AT3101" t="s">
        <v>5015</v>
      </c>
      <c r="AU3101" t="s">
        <v>1328</v>
      </c>
      <c r="AV3101" t="s">
        <v>1328</v>
      </c>
      <c r="AW3101" t="s">
        <v>5016</v>
      </c>
      <c r="BE3101">
        <v>1</v>
      </c>
    </row>
    <row r="3102" spans="3:66" x14ac:dyDescent="0.2">
      <c r="C3102" t="s">
        <v>4803</v>
      </c>
      <c r="E3102" t="s">
        <v>4501</v>
      </c>
      <c r="F3102" t="s">
        <v>4501</v>
      </c>
      <c r="G3102" t="s">
        <v>4502</v>
      </c>
      <c r="J3102" t="s">
        <v>4708</v>
      </c>
      <c r="L3102" t="s">
        <v>4703</v>
      </c>
      <c r="M3102" t="s">
        <v>293</v>
      </c>
      <c r="N3102" t="s">
        <v>4668</v>
      </c>
      <c r="O3102" t="s">
        <v>98</v>
      </c>
      <c r="P3102" t="s">
        <v>4445</v>
      </c>
      <c r="Q3102">
        <v>13</v>
      </c>
      <c r="S3102" s="3">
        <v>31300.59523809524</v>
      </c>
      <c r="W3102" s="3">
        <v>1620.592948717949</v>
      </c>
      <c r="X3102" s="3">
        <v>936.34259259259272</v>
      </c>
      <c r="Y3102" s="22">
        <v>168.54166666666669</v>
      </c>
      <c r="Z3102" s="32">
        <v>75</v>
      </c>
      <c r="AC3102" s="3">
        <v>1934.678571428577</v>
      </c>
      <c r="AD3102" s="3">
        <f t="shared" ref="AD3102:AD3165" si="529">S3102+U3102+V3102+W3102+X3102+Y3102+Z3102+AA3102+AB3102+AC3102</f>
        <v>36035.751017501025</v>
      </c>
      <c r="AE3102" s="3">
        <v>2640.625</v>
      </c>
      <c r="AG3102" s="3">
        <f t="shared" si="525"/>
        <v>38676.376017501025</v>
      </c>
      <c r="AM3102">
        <v>8.5000000000000006E-2</v>
      </c>
      <c r="AN3102" s="3">
        <f t="shared" si="526"/>
        <v>38676.376017501025</v>
      </c>
      <c r="AO3102" s="3">
        <v>3287.4919614875876</v>
      </c>
      <c r="AP3102" s="3">
        <v>13789.285714285772</v>
      </c>
      <c r="AQ3102" s="3">
        <v>1172.0892857142908</v>
      </c>
      <c r="AR3102" s="3">
        <f t="shared" si="527"/>
        <v>56925.242978988681</v>
      </c>
      <c r="AS3102" s="24">
        <f t="shared" si="528"/>
        <v>52465.661731786793</v>
      </c>
      <c r="AT3102" t="s">
        <v>5015</v>
      </c>
      <c r="AU3102" t="s">
        <v>1328</v>
      </c>
      <c r="AV3102" t="s">
        <v>1328</v>
      </c>
      <c r="AW3102" t="s">
        <v>5016</v>
      </c>
      <c r="BE3102">
        <v>1</v>
      </c>
    </row>
    <row r="3103" spans="3:66" x14ac:dyDescent="0.2">
      <c r="C3103" t="s">
        <v>4803</v>
      </c>
      <c r="E3103" t="s">
        <v>5017</v>
      </c>
      <c r="F3103" t="s">
        <v>5017</v>
      </c>
      <c r="G3103" t="s">
        <v>5018</v>
      </c>
      <c r="J3103" t="s">
        <v>4708</v>
      </c>
      <c r="L3103" t="s">
        <v>4703</v>
      </c>
      <c r="M3103" t="s">
        <v>293</v>
      </c>
      <c r="N3103" t="s">
        <v>4668</v>
      </c>
      <c r="O3103" t="s">
        <v>98</v>
      </c>
      <c r="P3103" t="s">
        <v>4445</v>
      </c>
      <c r="Q3103">
        <v>0</v>
      </c>
      <c r="S3103" s="3">
        <v>0</v>
      </c>
      <c r="W3103" s="3">
        <v>0</v>
      </c>
      <c r="X3103" s="3">
        <v>0</v>
      </c>
      <c r="Y3103" s="22">
        <v>0</v>
      </c>
      <c r="Z3103" s="32">
        <v>0</v>
      </c>
      <c r="AC3103" s="3">
        <v>0</v>
      </c>
      <c r="AD3103" s="3">
        <f t="shared" si="529"/>
        <v>0</v>
      </c>
      <c r="AE3103" s="3">
        <v>0</v>
      </c>
      <c r="AG3103" s="3">
        <f t="shared" ref="AG3103:AG3166" si="530">AD3103+AE3103+AF3103</f>
        <v>0</v>
      </c>
      <c r="AM3103">
        <v>8.5000000000000006E-2</v>
      </c>
      <c r="AN3103" s="3">
        <f t="shared" ref="AN3103:AN3166" si="531">AG3103+AH3103+AI3103+AJ3103</f>
        <v>0</v>
      </c>
      <c r="AO3103" s="3">
        <v>0</v>
      </c>
      <c r="AP3103" s="3">
        <v>0</v>
      </c>
      <c r="AQ3103" s="3">
        <v>0</v>
      </c>
      <c r="AR3103" s="3">
        <f t="shared" ref="AR3103:AR3166" si="532">AN3103+AO3103+AP3103+AQ3103</f>
        <v>0</v>
      </c>
      <c r="AS3103" s="24">
        <f t="shared" si="528"/>
        <v>0</v>
      </c>
      <c r="AT3103" t="s">
        <v>5010</v>
      </c>
      <c r="AU3103" t="s">
        <v>5010</v>
      </c>
      <c r="AV3103" t="s">
        <v>4497</v>
      </c>
      <c r="AW3103" t="s">
        <v>5010</v>
      </c>
      <c r="BE3103">
        <v>0</v>
      </c>
    </row>
    <row r="3104" spans="3:66" x14ac:dyDescent="0.2">
      <c r="C3104" t="s">
        <v>4803</v>
      </c>
      <c r="E3104" t="s">
        <v>4505</v>
      </c>
      <c r="F3104" t="s">
        <v>4505</v>
      </c>
      <c r="G3104" t="s">
        <v>4506</v>
      </c>
      <c r="J3104" t="s">
        <v>4708</v>
      </c>
      <c r="L3104" t="s">
        <v>4703</v>
      </c>
      <c r="M3104" t="s">
        <v>293</v>
      </c>
      <c r="N3104" t="s">
        <v>4668</v>
      </c>
      <c r="O3104" t="s">
        <v>98</v>
      </c>
      <c r="P3104" t="s">
        <v>4445</v>
      </c>
      <c r="Q3104">
        <v>13</v>
      </c>
      <c r="S3104" s="3">
        <v>31300.59523809524</v>
      </c>
      <c r="W3104" s="3">
        <v>1620.592948717949</v>
      </c>
      <c r="X3104" s="3">
        <v>936.34259259259272</v>
      </c>
      <c r="Y3104" s="22">
        <v>168.54166666666669</v>
      </c>
      <c r="Z3104" s="32">
        <v>75</v>
      </c>
      <c r="AC3104" s="3">
        <v>1934.678571428577</v>
      </c>
      <c r="AD3104" s="3">
        <f t="shared" si="529"/>
        <v>36035.751017501025</v>
      </c>
      <c r="AE3104" s="3">
        <v>2640.625</v>
      </c>
      <c r="AG3104" s="3">
        <f t="shared" si="530"/>
        <v>38676.376017501025</v>
      </c>
      <c r="AM3104">
        <v>8.5000000000000006E-2</v>
      </c>
      <c r="AN3104" s="3">
        <f t="shared" si="531"/>
        <v>38676.376017501025</v>
      </c>
      <c r="AO3104" s="3">
        <v>3287.4919614875876</v>
      </c>
      <c r="AP3104" s="3">
        <v>13789.285714285772</v>
      </c>
      <c r="AQ3104" s="3">
        <v>1172.0892857142908</v>
      </c>
      <c r="AR3104" s="3">
        <f t="shared" si="532"/>
        <v>56925.242978988681</v>
      </c>
      <c r="AS3104" s="24">
        <f t="shared" si="528"/>
        <v>52465.661731786793</v>
      </c>
      <c r="AT3104" t="s">
        <v>5015</v>
      </c>
      <c r="AU3104" t="s">
        <v>1328</v>
      </c>
      <c r="AV3104" t="s">
        <v>1328</v>
      </c>
      <c r="AW3104" t="s">
        <v>5016</v>
      </c>
      <c r="BE3104">
        <v>1</v>
      </c>
    </row>
    <row r="3105" spans="3:66" x14ac:dyDescent="0.2">
      <c r="C3105" t="s">
        <v>4803</v>
      </c>
      <c r="E3105" t="s">
        <v>5019</v>
      </c>
      <c r="F3105" t="s">
        <v>5019</v>
      </c>
      <c r="G3105" t="s">
        <v>5020</v>
      </c>
      <c r="J3105" t="s">
        <v>4708</v>
      </c>
      <c r="L3105" t="s">
        <v>4703</v>
      </c>
      <c r="M3105" t="s">
        <v>293</v>
      </c>
      <c r="N3105" t="s">
        <v>4668</v>
      </c>
      <c r="O3105" t="s">
        <v>98</v>
      </c>
      <c r="P3105" t="s">
        <v>4445</v>
      </c>
      <c r="Q3105">
        <v>0</v>
      </c>
      <c r="S3105" s="3">
        <v>0</v>
      </c>
      <c r="W3105" s="3">
        <v>0</v>
      </c>
      <c r="X3105" s="3">
        <v>0</v>
      </c>
      <c r="Y3105" s="22">
        <v>0</v>
      </c>
      <c r="Z3105" s="32">
        <v>0</v>
      </c>
      <c r="AC3105" s="3">
        <v>0</v>
      </c>
      <c r="AD3105" s="3">
        <f t="shared" si="529"/>
        <v>0</v>
      </c>
      <c r="AE3105" s="3">
        <v>0</v>
      </c>
      <c r="AG3105" s="3">
        <f t="shared" si="530"/>
        <v>0</v>
      </c>
      <c r="AM3105">
        <v>8.5000000000000006E-2</v>
      </c>
      <c r="AN3105" s="3">
        <f t="shared" si="531"/>
        <v>0</v>
      </c>
      <c r="AO3105" s="3">
        <v>0</v>
      </c>
      <c r="AP3105" s="3">
        <v>0</v>
      </c>
      <c r="AQ3105" s="3">
        <v>0</v>
      </c>
      <c r="AR3105" s="3">
        <f t="shared" si="532"/>
        <v>0</v>
      </c>
      <c r="AS3105" s="24">
        <f t="shared" si="528"/>
        <v>0</v>
      </c>
      <c r="AT3105" t="s">
        <v>5010</v>
      </c>
      <c r="AU3105" t="s">
        <v>5010</v>
      </c>
      <c r="AV3105" t="s">
        <v>4497</v>
      </c>
      <c r="AW3105" t="s">
        <v>5010</v>
      </c>
      <c r="BE3105">
        <v>0</v>
      </c>
    </row>
    <row r="3106" spans="3:66" x14ac:dyDescent="0.2">
      <c r="C3106" t="s">
        <v>4803</v>
      </c>
      <c r="E3106" t="s">
        <v>4509</v>
      </c>
      <c r="F3106" t="s">
        <v>4509</v>
      </c>
      <c r="G3106" t="s">
        <v>4510</v>
      </c>
      <c r="J3106" t="s">
        <v>4708</v>
      </c>
      <c r="L3106" t="s">
        <v>4703</v>
      </c>
      <c r="M3106" t="s">
        <v>293</v>
      </c>
      <c r="N3106" t="s">
        <v>4668</v>
      </c>
      <c r="O3106" t="s">
        <v>98</v>
      </c>
      <c r="P3106" t="s">
        <v>4445</v>
      </c>
      <c r="Q3106">
        <v>13</v>
      </c>
      <c r="S3106" s="3">
        <v>27857.142857142855</v>
      </c>
      <c r="W3106" s="3">
        <v>1442.3076923076924</v>
      </c>
      <c r="X3106" s="3">
        <v>833.33333333333337</v>
      </c>
      <c r="Y3106" s="22">
        <v>150</v>
      </c>
      <c r="Z3106" s="32">
        <v>75</v>
      </c>
      <c r="AC3106" s="3">
        <v>1934.678571428577</v>
      </c>
      <c r="AD3106" s="3">
        <f t="shared" si="529"/>
        <v>32292.462454212455</v>
      </c>
      <c r="AE3106" s="3">
        <v>2640.625</v>
      </c>
      <c r="AG3106" s="3">
        <f t="shared" si="530"/>
        <v>34933.087454212451</v>
      </c>
      <c r="AM3106">
        <v>8.5000000000000006E-2</v>
      </c>
      <c r="AN3106" s="3">
        <f t="shared" si="531"/>
        <v>34933.087454212451</v>
      </c>
      <c r="AO3106" s="3">
        <v>2969.3124336080587</v>
      </c>
      <c r="AP3106" s="3">
        <v>13789.285714285772</v>
      </c>
      <c r="AQ3106" s="3">
        <v>1172.0892857142908</v>
      </c>
      <c r="AR3106" s="3">
        <f t="shared" si="532"/>
        <v>52863.774887820575</v>
      </c>
      <c r="AS3106" s="24">
        <f t="shared" si="528"/>
        <v>48722.373168498219</v>
      </c>
      <c r="AT3106" t="s">
        <v>5015</v>
      </c>
      <c r="AU3106" t="s">
        <v>1328</v>
      </c>
      <c r="AV3106" t="s">
        <v>1328</v>
      </c>
      <c r="AW3106" t="s">
        <v>5016</v>
      </c>
      <c r="BE3106">
        <v>1</v>
      </c>
    </row>
    <row r="3107" spans="3:66" x14ac:dyDescent="0.2">
      <c r="C3107" t="s">
        <v>4803</v>
      </c>
      <c r="E3107" t="s">
        <v>4511</v>
      </c>
      <c r="F3107" t="s">
        <v>4511</v>
      </c>
      <c r="G3107" t="s">
        <v>4512</v>
      </c>
      <c r="J3107" t="s">
        <v>4708</v>
      </c>
      <c r="L3107" t="s">
        <v>4703</v>
      </c>
      <c r="M3107" t="s">
        <v>293</v>
      </c>
      <c r="N3107" t="s">
        <v>4668</v>
      </c>
      <c r="O3107" t="s">
        <v>98</v>
      </c>
      <c r="P3107" t="s">
        <v>4445</v>
      </c>
      <c r="Q3107">
        <v>13</v>
      </c>
      <c r="S3107" s="3">
        <v>31300.59523809524</v>
      </c>
      <c r="W3107" s="3">
        <v>1620.592948717949</v>
      </c>
      <c r="X3107" s="3">
        <v>936.34259259259272</v>
      </c>
      <c r="Y3107" s="22">
        <v>168.54166666666669</v>
      </c>
      <c r="Z3107" s="32">
        <v>75</v>
      </c>
      <c r="AC3107" s="3">
        <v>1934.678571428577</v>
      </c>
      <c r="AD3107" s="3">
        <f t="shared" si="529"/>
        <v>36035.751017501025</v>
      </c>
      <c r="AE3107" s="3">
        <v>2640.625</v>
      </c>
      <c r="AG3107" s="3">
        <f t="shared" si="530"/>
        <v>38676.376017501025</v>
      </c>
      <c r="AM3107">
        <v>8.5000000000000006E-2</v>
      </c>
      <c r="AN3107" s="3">
        <f t="shared" si="531"/>
        <v>38676.376017501025</v>
      </c>
      <c r="AO3107" s="3">
        <v>3287.4919614875876</v>
      </c>
      <c r="AP3107" s="3">
        <v>13789.285714285772</v>
      </c>
      <c r="AQ3107" s="3">
        <v>1172.0892857142908</v>
      </c>
      <c r="AR3107" s="3">
        <f t="shared" si="532"/>
        <v>56925.242978988681</v>
      </c>
      <c r="AS3107" s="24">
        <f t="shared" si="528"/>
        <v>52465.661731786793</v>
      </c>
      <c r="AT3107" t="s">
        <v>5015</v>
      </c>
      <c r="AU3107" t="s">
        <v>1328</v>
      </c>
      <c r="AV3107" t="s">
        <v>1328</v>
      </c>
      <c r="AW3107" t="s">
        <v>5016</v>
      </c>
      <c r="BE3107">
        <v>1</v>
      </c>
    </row>
    <row r="3108" spans="3:66" x14ac:dyDescent="0.2">
      <c r="C3108" t="s">
        <v>4803</v>
      </c>
      <c r="E3108" t="s">
        <v>4515</v>
      </c>
      <c r="F3108" t="s">
        <v>4515</v>
      </c>
      <c r="G3108" t="s">
        <v>4516</v>
      </c>
      <c r="J3108" t="s">
        <v>4708</v>
      </c>
      <c r="L3108" t="s">
        <v>4703</v>
      </c>
      <c r="M3108" t="s">
        <v>293</v>
      </c>
      <c r="N3108" t="s">
        <v>4668</v>
      </c>
      <c r="O3108" t="s">
        <v>98</v>
      </c>
      <c r="P3108" t="s">
        <v>4445</v>
      </c>
      <c r="Q3108">
        <v>13</v>
      </c>
      <c r="S3108" s="3">
        <v>27083.333333333336</v>
      </c>
      <c r="W3108" s="3">
        <v>1402.2435897435898</v>
      </c>
      <c r="X3108" s="3">
        <v>810.18518518518533</v>
      </c>
      <c r="Y3108" s="22">
        <v>145.83333333333334</v>
      </c>
      <c r="Z3108" s="32">
        <v>75</v>
      </c>
      <c r="AC3108" s="3">
        <v>1934.678571428577</v>
      </c>
      <c r="AD3108" s="3">
        <f t="shared" si="529"/>
        <v>31451.27401302402</v>
      </c>
      <c r="AE3108" s="3">
        <v>2640.625</v>
      </c>
      <c r="AG3108" s="3">
        <f t="shared" si="530"/>
        <v>34091.89901302402</v>
      </c>
      <c r="AM3108">
        <v>8.5000000000000006E-2</v>
      </c>
      <c r="AN3108" s="3">
        <f t="shared" si="531"/>
        <v>34091.89901302402</v>
      </c>
      <c r="AO3108" s="3">
        <v>2897.8114161070421</v>
      </c>
      <c r="AP3108" s="3">
        <v>13789.285714285772</v>
      </c>
      <c r="AQ3108" s="3">
        <v>1172.0892857142908</v>
      </c>
      <c r="AR3108" s="3">
        <f t="shared" si="532"/>
        <v>51951.085429131126</v>
      </c>
      <c r="AS3108" s="24">
        <f t="shared" si="528"/>
        <v>47881.184727309796</v>
      </c>
      <c r="AT3108" t="s">
        <v>134</v>
      </c>
      <c r="AU3108" t="s">
        <v>134</v>
      </c>
      <c r="AV3108" t="s">
        <v>135</v>
      </c>
      <c r="AW3108" t="s">
        <v>5021</v>
      </c>
      <c r="BE3108">
        <v>1</v>
      </c>
    </row>
    <row r="3109" spans="3:66" x14ac:dyDescent="0.2">
      <c r="C3109" t="s">
        <v>4803</v>
      </c>
      <c r="E3109" t="s">
        <v>4519</v>
      </c>
      <c r="F3109" t="s">
        <v>4519</v>
      </c>
      <c r="G3109" t="s">
        <v>5022</v>
      </c>
      <c r="J3109" t="s">
        <v>4702</v>
      </c>
      <c r="L3109" t="s">
        <v>4667</v>
      </c>
      <c r="M3109" t="s">
        <v>3984</v>
      </c>
      <c r="N3109" t="s">
        <v>4668</v>
      </c>
      <c r="O3109" t="s">
        <v>98</v>
      </c>
      <c r="P3109" t="s">
        <v>4445</v>
      </c>
      <c r="Q3109">
        <v>13</v>
      </c>
      <c r="S3109" s="3">
        <v>38690.476190476191</v>
      </c>
      <c r="W3109" s="3">
        <v>2003.2051282051279</v>
      </c>
      <c r="X3109" s="3">
        <v>1157.4074074074074</v>
      </c>
      <c r="Y3109" s="22">
        <v>208.33333333333331</v>
      </c>
      <c r="Z3109" s="32">
        <v>75</v>
      </c>
      <c r="AC3109" s="3">
        <v>1934.678571428577</v>
      </c>
      <c r="AD3109" s="3">
        <f t="shared" si="529"/>
        <v>44069.10063085064</v>
      </c>
      <c r="AE3109" s="3">
        <v>1928.7202380952381</v>
      </c>
      <c r="AG3109" s="3">
        <f t="shared" si="530"/>
        <v>45997.820868945877</v>
      </c>
      <c r="AM3109">
        <v>0.05</v>
      </c>
      <c r="AN3109" s="3">
        <f t="shared" si="531"/>
        <v>45997.820868945877</v>
      </c>
      <c r="AO3109" s="3">
        <v>2299.8910434472941</v>
      </c>
      <c r="AP3109" s="3">
        <v>13789.285714285772</v>
      </c>
      <c r="AQ3109" s="3">
        <v>689.46428571428862</v>
      </c>
      <c r="AR3109" s="3">
        <f t="shared" si="532"/>
        <v>62776.461912393235</v>
      </c>
      <c r="AS3109" s="24">
        <f t="shared" si="528"/>
        <v>59787.106583231653</v>
      </c>
      <c r="AT3109" t="s">
        <v>3093</v>
      </c>
      <c r="AU3109" t="s">
        <v>4373</v>
      </c>
      <c r="AV3109" t="s">
        <v>3094</v>
      </c>
      <c r="AW3109" t="s">
        <v>5003</v>
      </c>
      <c r="BE3109">
        <v>1</v>
      </c>
    </row>
    <row r="3110" spans="3:66" x14ac:dyDescent="0.2">
      <c r="C3110" t="s">
        <v>4803</v>
      </c>
      <c r="E3110" t="s">
        <v>4521</v>
      </c>
      <c r="F3110" t="s">
        <v>4521</v>
      </c>
      <c r="G3110" t="s">
        <v>4522</v>
      </c>
      <c r="J3110" t="s">
        <v>4702</v>
      </c>
      <c r="L3110" t="s">
        <v>4616</v>
      </c>
      <c r="M3110" t="s">
        <v>4464</v>
      </c>
      <c r="N3110" t="s">
        <v>4668</v>
      </c>
      <c r="O3110" t="s">
        <v>98</v>
      </c>
      <c r="P3110" t="s">
        <v>4445</v>
      </c>
      <c r="Q3110">
        <v>16</v>
      </c>
      <c r="S3110" s="3">
        <v>54761.904761904756</v>
      </c>
      <c r="W3110" s="3">
        <v>2303.6858974358975</v>
      </c>
      <c r="X3110" s="3">
        <v>1331.0185185185185</v>
      </c>
      <c r="Y3110" s="22">
        <v>239.58333333333331</v>
      </c>
      <c r="Z3110" s="32">
        <v>75</v>
      </c>
      <c r="AC3110" s="3">
        <v>2381.1428571428642</v>
      </c>
      <c r="AD3110" s="3">
        <f t="shared" si="529"/>
        <v>61092.335368335371</v>
      </c>
      <c r="AE3110" s="3">
        <v>7087.1428571428569</v>
      </c>
      <c r="AG3110" s="3">
        <f t="shared" si="530"/>
        <v>68179.478225478233</v>
      </c>
      <c r="AM3110">
        <v>0.05</v>
      </c>
      <c r="AN3110" s="3">
        <f t="shared" si="531"/>
        <v>68179.478225478233</v>
      </c>
      <c r="AO3110" s="3">
        <v>3408.9739112739117</v>
      </c>
      <c r="AP3110" s="3">
        <v>16971.428571428642</v>
      </c>
      <c r="AQ3110" s="3">
        <v>848.57142857143208</v>
      </c>
      <c r="AR3110" s="3">
        <f t="shared" si="532"/>
        <v>89408.45213675221</v>
      </c>
      <c r="AS3110" s="24">
        <f t="shared" si="528"/>
        <v>85150.906796906871</v>
      </c>
      <c r="AT3110" t="s">
        <v>174</v>
      </c>
      <c r="AU3110" t="s">
        <v>174</v>
      </c>
      <c r="AV3110" t="s">
        <v>174</v>
      </c>
      <c r="AW3110" t="s">
        <v>170</v>
      </c>
      <c r="BE3110">
        <v>1</v>
      </c>
    </row>
    <row r="3111" spans="3:66" x14ac:dyDescent="0.2">
      <c r="C3111" t="s">
        <v>4803</v>
      </c>
      <c r="E3111" t="s">
        <v>4523</v>
      </c>
      <c r="F3111" t="s">
        <v>4523</v>
      </c>
      <c r="G3111" t="s">
        <v>4524</v>
      </c>
      <c r="J3111" t="s">
        <v>4708</v>
      </c>
      <c r="L3111" t="s">
        <v>4703</v>
      </c>
      <c r="M3111" t="s">
        <v>293</v>
      </c>
      <c r="N3111" t="s">
        <v>4668</v>
      </c>
      <c r="O3111" t="s">
        <v>98</v>
      </c>
      <c r="P3111" t="s">
        <v>4445</v>
      </c>
      <c r="Q3111">
        <v>13</v>
      </c>
      <c r="S3111" s="3">
        <v>34782.738095238092</v>
      </c>
      <c r="W3111" s="3">
        <v>1800.8814102564102</v>
      </c>
      <c r="X3111" s="3">
        <v>1040.5092592592594</v>
      </c>
      <c r="Y3111" s="22">
        <v>187.29166666666669</v>
      </c>
      <c r="Z3111" s="32">
        <v>75</v>
      </c>
      <c r="AC3111" s="3">
        <v>1934.678571428577</v>
      </c>
      <c r="AD3111" s="3">
        <f t="shared" si="529"/>
        <v>39821.099002849005</v>
      </c>
      <c r="AE3111" s="3">
        <v>2640.625</v>
      </c>
      <c r="AG3111" s="3">
        <f t="shared" si="530"/>
        <v>42461.724002849005</v>
      </c>
      <c r="AM3111">
        <v>8.5000000000000006E-2</v>
      </c>
      <c r="AN3111" s="3">
        <f t="shared" si="531"/>
        <v>42461.724002849005</v>
      </c>
      <c r="AO3111" s="3">
        <v>3609.2465402421658</v>
      </c>
      <c r="AP3111" s="3">
        <v>13789.285714285772</v>
      </c>
      <c r="AQ3111" s="3">
        <v>1172.0892857142908</v>
      </c>
      <c r="AR3111" s="3">
        <f t="shared" si="532"/>
        <v>61032.345543091229</v>
      </c>
      <c r="AS3111" s="24">
        <f t="shared" si="528"/>
        <v>56251.009717134773</v>
      </c>
      <c r="AT3111" t="s">
        <v>134</v>
      </c>
      <c r="AU3111" t="s">
        <v>134</v>
      </c>
      <c r="AV3111" t="s">
        <v>135</v>
      </c>
      <c r="AW3111">
        <v>90366</v>
      </c>
      <c r="BE3111">
        <v>1</v>
      </c>
    </row>
    <row r="3112" spans="3:66" x14ac:dyDescent="0.2">
      <c r="C3112" t="s">
        <v>4803</v>
      </c>
      <c r="E3112" t="s">
        <v>4527</v>
      </c>
      <c r="F3112" t="s">
        <v>4527</v>
      </c>
      <c r="G3112" t="s">
        <v>5023</v>
      </c>
      <c r="J3112" t="s">
        <v>4702</v>
      </c>
      <c r="L3112" t="s">
        <v>4783</v>
      </c>
      <c r="M3112" t="s">
        <v>3525</v>
      </c>
      <c r="N3112" t="s">
        <v>4668</v>
      </c>
      <c r="O3112" t="s">
        <v>98</v>
      </c>
      <c r="P3112" t="s">
        <v>4445</v>
      </c>
      <c r="Q3112">
        <v>13</v>
      </c>
      <c r="S3112" s="3">
        <v>37336.309523809527</v>
      </c>
      <c r="W3112" s="3">
        <v>1933.092948717949</v>
      </c>
      <c r="X3112" s="3">
        <v>1116.8981481481483</v>
      </c>
      <c r="Y3112" s="22">
        <v>201.04166666666669</v>
      </c>
      <c r="Z3112" s="32">
        <v>75</v>
      </c>
      <c r="AC3112" s="3">
        <v>1934.678571428577</v>
      </c>
      <c r="AD3112" s="3">
        <f t="shared" si="529"/>
        <v>42597.020858770862</v>
      </c>
      <c r="AE3112" s="3">
        <v>6322.4107142857147</v>
      </c>
      <c r="AG3112" s="3">
        <f t="shared" si="530"/>
        <v>48919.43157305658</v>
      </c>
      <c r="AM3112">
        <v>8.5000000000000006E-2</v>
      </c>
      <c r="AN3112" s="3">
        <f t="shared" si="531"/>
        <v>48919.43157305658</v>
      </c>
      <c r="AO3112" s="3">
        <v>4158.1516837098097</v>
      </c>
      <c r="AP3112" s="3">
        <v>13789.285714285772</v>
      </c>
      <c r="AQ3112" s="3">
        <v>1172.0892857142908</v>
      </c>
      <c r="AR3112" s="3">
        <f t="shared" si="532"/>
        <v>68038.958256766447</v>
      </c>
      <c r="AS3112" s="24">
        <f t="shared" si="528"/>
        <v>62708.717287342355</v>
      </c>
      <c r="AT3112" t="s">
        <v>4805</v>
      </c>
      <c r="AU3112" t="s">
        <v>101</v>
      </c>
      <c r="AV3112" t="s">
        <v>101</v>
      </c>
      <c r="AW3112">
        <v>1007100</v>
      </c>
      <c r="BE3112">
        <v>1</v>
      </c>
    </row>
    <row r="3113" spans="3:66" x14ac:dyDescent="0.2">
      <c r="C3113" t="s">
        <v>4803</v>
      </c>
      <c r="E3113" t="s">
        <v>4534</v>
      </c>
      <c r="F3113" t="s">
        <v>4534</v>
      </c>
      <c r="G3113" t="s">
        <v>4535</v>
      </c>
      <c r="J3113" t="s">
        <v>4778</v>
      </c>
      <c r="L3113" t="s">
        <v>4703</v>
      </c>
      <c r="M3113" t="s">
        <v>293</v>
      </c>
      <c r="N3113" t="s">
        <v>4911</v>
      </c>
      <c r="O3113" t="s">
        <v>98</v>
      </c>
      <c r="P3113" t="s">
        <v>4445</v>
      </c>
      <c r="Q3113">
        <v>13</v>
      </c>
      <c r="S3113" s="3">
        <v>2127.9761904761904</v>
      </c>
      <c r="W3113" s="3">
        <v>110.17628205128204</v>
      </c>
      <c r="X3113" s="3">
        <v>63.657407407407405</v>
      </c>
      <c r="Y3113" s="22">
        <v>11.458333333333332</v>
      </c>
      <c r="Z3113" s="32">
        <v>75</v>
      </c>
      <c r="AC3113" s="3">
        <v>1934.678571428577</v>
      </c>
      <c r="AD3113" s="3">
        <f t="shared" si="529"/>
        <v>4322.9467846967909</v>
      </c>
      <c r="AE3113" s="3">
        <v>2640.625</v>
      </c>
      <c r="AG3113" s="3">
        <f t="shared" si="530"/>
        <v>6963.5717846967909</v>
      </c>
      <c r="AI3113" s="3">
        <v>5311</v>
      </c>
      <c r="AM3113">
        <v>8.5000000000000006E-2</v>
      </c>
      <c r="AN3113" s="3">
        <f t="shared" si="531"/>
        <v>12274.571784696791</v>
      </c>
      <c r="AO3113" s="3">
        <v>1043.3386016992274</v>
      </c>
      <c r="AP3113" s="3">
        <v>0</v>
      </c>
      <c r="AQ3113" s="3">
        <v>0</v>
      </c>
      <c r="AR3113" s="3">
        <f t="shared" si="532"/>
        <v>13317.910386396019</v>
      </c>
      <c r="AS3113" s="24">
        <f t="shared" si="528"/>
        <v>12274.571784696791</v>
      </c>
      <c r="AT3113" t="s">
        <v>632</v>
      </c>
      <c r="AU3113" t="s">
        <v>1837</v>
      </c>
      <c r="AV3113" t="s">
        <v>1838</v>
      </c>
      <c r="AW3113" t="s">
        <v>4850</v>
      </c>
      <c r="BE3113">
        <v>1</v>
      </c>
      <c r="BN3113" t="s">
        <v>5109</v>
      </c>
    </row>
    <row r="3114" spans="3:66" x14ac:dyDescent="0.2">
      <c r="C3114" t="s">
        <v>4803</v>
      </c>
      <c r="E3114" t="s">
        <v>4544</v>
      </c>
      <c r="F3114" t="s">
        <v>4544</v>
      </c>
      <c r="G3114" t="s">
        <v>4545</v>
      </c>
      <c r="J3114" t="s">
        <v>4678</v>
      </c>
      <c r="L3114" t="s">
        <v>4616</v>
      </c>
      <c r="M3114" t="s">
        <v>4464</v>
      </c>
      <c r="N3114" t="s">
        <v>4807</v>
      </c>
      <c r="O3114" t="s">
        <v>98</v>
      </c>
      <c r="P3114" t="s">
        <v>4445</v>
      </c>
      <c r="Q3114">
        <v>13</v>
      </c>
      <c r="S3114" s="3">
        <v>81250</v>
      </c>
      <c r="W3114" s="3">
        <v>4206.7307692307686</v>
      </c>
      <c r="X3114" s="3">
        <v>2430.5555555555557</v>
      </c>
      <c r="Y3114" s="22">
        <v>437.5</v>
      </c>
      <c r="Z3114" s="32">
        <v>75</v>
      </c>
      <c r="AC3114" s="3">
        <v>1934.678571428577</v>
      </c>
      <c r="AD3114" s="3">
        <f t="shared" si="529"/>
        <v>90334.464896214908</v>
      </c>
      <c r="AE3114" s="3">
        <v>5758.3035714285716</v>
      </c>
      <c r="AG3114" s="3">
        <f t="shared" si="530"/>
        <v>96092.768467643473</v>
      </c>
      <c r="AM3114">
        <v>0.05</v>
      </c>
      <c r="AN3114" s="3">
        <f t="shared" si="531"/>
        <v>96092.768467643473</v>
      </c>
      <c r="AO3114" s="3">
        <v>4804.6384233821736</v>
      </c>
      <c r="AP3114" s="3">
        <v>13789.285714285772</v>
      </c>
      <c r="AQ3114" s="3">
        <v>689.46428571428862</v>
      </c>
      <c r="AR3114" s="3">
        <f t="shared" si="532"/>
        <v>115376.1568910257</v>
      </c>
      <c r="AS3114" s="24">
        <f t="shared" si="528"/>
        <v>109882.05418192924</v>
      </c>
      <c r="AT3114" t="s">
        <v>4805</v>
      </c>
      <c r="AU3114" t="s">
        <v>101</v>
      </c>
      <c r="AV3114" t="s">
        <v>101</v>
      </c>
      <c r="AW3114" t="s">
        <v>170</v>
      </c>
      <c r="BE3114">
        <v>1</v>
      </c>
    </row>
    <row r="3115" spans="3:66" x14ac:dyDescent="0.2">
      <c r="C3115" t="s">
        <v>4803</v>
      </c>
      <c r="E3115" t="s">
        <v>4548</v>
      </c>
      <c r="F3115" t="s">
        <v>4548</v>
      </c>
      <c r="G3115" t="s">
        <v>4549</v>
      </c>
      <c r="J3115" t="s">
        <v>4678</v>
      </c>
      <c r="L3115" t="s">
        <v>4683</v>
      </c>
      <c r="M3115" t="s">
        <v>295</v>
      </c>
      <c r="N3115" t="s">
        <v>4668</v>
      </c>
      <c r="O3115" t="s">
        <v>98</v>
      </c>
      <c r="P3115" t="s">
        <v>4445</v>
      </c>
      <c r="Q3115">
        <v>33</v>
      </c>
      <c r="S3115" s="3">
        <v>191517.85714285713</v>
      </c>
      <c r="W3115" s="3">
        <v>3906.25</v>
      </c>
      <c r="X3115" s="3">
        <v>2256.9444444444448</v>
      </c>
      <c r="Y3115" s="22">
        <v>406.25</v>
      </c>
      <c r="Z3115" s="32">
        <v>75</v>
      </c>
      <c r="AC3115" s="3">
        <v>4911.1071428571577</v>
      </c>
      <c r="AD3115" s="3">
        <f t="shared" si="529"/>
        <v>203073.40873015873</v>
      </c>
      <c r="AE3115" s="3">
        <v>0</v>
      </c>
      <c r="AG3115" s="3">
        <f t="shared" si="530"/>
        <v>203073.40873015873</v>
      </c>
      <c r="AM3115">
        <v>0</v>
      </c>
      <c r="AN3115" s="3">
        <f t="shared" si="531"/>
        <v>203073.40873015873</v>
      </c>
      <c r="AO3115" s="3">
        <v>0</v>
      </c>
      <c r="AP3115" s="3">
        <v>35003.571428571573</v>
      </c>
      <c r="AQ3115" s="3">
        <v>0</v>
      </c>
      <c r="AR3115" s="3">
        <f t="shared" si="532"/>
        <v>238076.98015873029</v>
      </c>
      <c r="AS3115" s="24">
        <f t="shared" si="528"/>
        <v>238076.98015873029</v>
      </c>
      <c r="AT3115" t="s">
        <v>4725</v>
      </c>
      <c r="AU3115" t="s">
        <v>174</v>
      </c>
      <c r="AV3115" t="s">
        <v>174</v>
      </c>
      <c r="AW3115" t="s">
        <v>170</v>
      </c>
      <c r="BE3115">
        <v>1</v>
      </c>
    </row>
    <row r="3116" spans="3:66" x14ac:dyDescent="0.2">
      <c r="C3116" t="s">
        <v>4803</v>
      </c>
      <c r="E3116" t="s">
        <v>4460</v>
      </c>
      <c r="F3116" t="s">
        <v>4460</v>
      </c>
      <c r="G3116" t="s">
        <v>4461</v>
      </c>
      <c r="J3116" t="s">
        <v>4708</v>
      </c>
      <c r="L3116" t="s">
        <v>4703</v>
      </c>
      <c r="M3116" t="s">
        <v>293</v>
      </c>
      <c r="N3116" t="s">
        <v>4668</v>
      </c>
      <c r="O3116" t="s">
        <v>98</v>
      </c>
      <c r="P3116" t="s">
        <v>4445</v>
      </c>
      <c r="Q3116">
        <v>6</v>
      </c>
      <c r="S3116" s="3">
        <v>15357.142857142859</v>
      </c>
      <c r="W3116" s="3">
        <v>1722.7564102564102</v>
      </c>
      <c r="X3116" s="3">
        <v>995.37037037037044</v>
      </c>
      <c r="Y3116" s="22">
        <v>179.16666666666669</v>
      </c>
      <c r="Z3116" s="32">
        <v>75</v>
      </c>
      <c r="AC3116" s="3">
        <v>892.92857142857406</v>
      </c>
      <c r="AD3116" s="3">
        <f t="shared" si="529"/>
        <v>19222.364875864881</v>
      </c>
      <c r="AE3116" s="3">
        <v>1218.75</v>
      </c>
      <c r="AG3116" s="3">
        <f t="shared" si="530"/>
        <v>20441.114875864881</v>
      </c>
      <c r="AM3116">
        <v>8.5000000000000006E-2</v>
      </c>
      <c r="AN3116" s="3">
        <f t="shared" si="531"/>
        <v>20441.114875864881</v>
      </c>
      <c r="AO3116" s="3">
        <v>1737.4947644485151</v>
      </c>
      <c r="AP3116" s="3">
        <v>6364.2857142857411</v>
      </c>
      <c r="AQ3116" s="3">
        <v>540.96428571428805</v>
      </c>
      <c r="AR3116" s="3">
        <f t="shared" si="532"/>
        <v>29083.859640313429</v>
      </c>
      <c r="AS3116" s="24">
        <f t="shared" si="528"/>
        <v>26805.400590150624</v>
      </c>
      <c r="AT3116" t="s">
        <v>134</v>
      </c>
      <c r="AU3116" t="s">
        <v>134</v>
      </c>
      <c r="AV3116" t="s">
        <v>135</v>
      </c>
      <c r="AW3116">
        <v>90264</v>
      </c>
      <c r="BE3116">
        <v>1</v>
      </c>
    </row>
    <row r="3117" spans="3:66" x14ac:dyDescent="0.2">
      <c r="C3117" t="s">
        <v>4803</v>
      </c>
      <c r="E3117" t="s">
        <v>4477</v>
      </c>
      <c r="F3117" t="s">
        <v>4477</v>
      </c>
      <c r="G3117" t="s">
        <v>4478</v>
      </c>
      <c r="J3117" t="s">
        <v>151</v>
      </c>
      <c r="L3117" t="s">
        <v>4691</v>
      </c>
      <c r="M3117" t="s">
        <v>4444</v>
      </c>
      <c r="N3117" t="s">
        <v>4668</v>
      </c>
      <c r="O3117" t="s">
        <v>98</v>
      </c>
      <c r="P3117" t="s">
        <v>4445</v>
      </c>
      <c r="Q3117">
        <v>6</v>
      </c>
      <c r="S3117" s="3">
        <v>46428.571428571428</v>
      </c>
      <c r="W3117" s="3">
        <v>5208.333333333333</v>
      </c>
      <c r="X3117" s="3">
        <v>3009.2592592592596</v>
      </c>
      <c r="Y3117" s="22">
        <v>541.66666666666663</v>
      </c>
      <c r="Z3117" s="32">
        <v>75</v>
      </c>
      <c r="AC3117" s="3">
        <v>892.92857142857406</v>
      </c>
      <c r="AD3117" s="3">
        <f t="shared" si="529"/>
        <v>56155.759259259263</v>
      </c>
      <c r="AE3117" s="3">
        <v>1510</v>
      </c>
      <c r="AG3117" s="3">
        <f t="shared" si="530"/>
        <v>57665.759259259263</v>
      </c>
      <c r="AM3117">
        <v>0.1</v>
      </c>
      <c r="AN3117" s="3">
        <f t="shared" si="531"/>
        <v>57665.759259259263</v>
      </c>
      <c r="AO3117" s="3">
        <v>5766.5759259259266</v>
      </c>
      <c r="AP3117" s="3">
        <v>6364.2857142857411</v>
      </c>
      <c r="AQ3117" s="3">
        <v>636.42857142857417</v>
      </c>
      <c r="AR3117" s="3">
        <f t="shared" si="532"/>
        <v>70433.04947089951</v>
      </c>
      <c r="AS3117" s="24">
        <f t="shared" si="528"/>
        <v>64030.044973545002</v>
      </c>
      <c r="AT3117" t="s">
        <v>134</v>
      </c>
      <c r="AU3117" t="s">
        <v>134</v>
      </c>
      <c r="AV3117" t="s">
        <v>135</v>
      </c>
      <c r="AW3117">
        <v>37208</v>
      </c>
      <c r="BE3117">
        <v>1</v>
      </c>
    </row>
    <row r="3118" spans="3:66" x14ac:dyDescent="0.2">
      <c r="C3118" t="s">
        <v>4803</v>
      </c>
      <c r="E3118" t="s">
        <v>4483</v>
      </c>
      <c r="F3118" t="s">
        <v>4483</v>
      </c>
      <c r="G3118" t="s">
        <v>4484</v>
      </c>
      <c r="J3118" t="s">
        <v>4678</v>
      </c>
      <c r="L3118" t="s">
        <v>4783</v>
      </c>
      <c r="M3118" t="s">
        <v>3525</v>
      </c>
      <c r="N3118" t="s">
        <v>4668</v>
      </c>
      <c r="O3118" t="s">
        <v>98</v>
      </c>
      <c r="P3118" t="s">
        <v>4445</v>
      </c>
      <c r="Q3118">
        <v>6</v>
      </c>
      <c r="S3118" s="3">
        <v>32142.857142857141</v>
      </c>
      <c r="W3118" s="3">
        <v>3605.7692307692309</v>
      </c>
      <c r="X3118" s="3">
        <v>2083.3333333333335</v>
      </c>
      <c r="Y3118" s="22">
        <v>375</v>
      </c>
      <c r="Z3118" s="32">
        <v>75</v>
      </c>
      <c r="AC3118" s="3">
        <v>892.92857142857406</v>
      </c>
      <c r="AD3118" s="3">
        <f t="shared" si="529"/>
        <v>39174.88827838828</v>
      </c>
      <c r="AE3118" s="3">
        <v>2918.0357142857142</v>
      </c>
      <c r="AG3118" s="3">
        <f t="shared" si="530"/>
        <v>42092.923992673997</v>
      </c>
      <c r="AM3118">
        <v>8.5000000000000006E-2</v>
      </c>
      <c r="AN3118" s="3">
        <f t="shared" si="531"/>
        <v>42092.923992673997</v>
      </c>
      <c r="AO3118" s="3">
        <v>3577.89853937729</v>
      </c>
      <c r="AP3118" s="3">
        <v>6364.2857142857411</v>
      </c>
      <c r="AQ3118" s="3">
        <v>540.96428571428805</v>
      </c>
      <c r="AR3118" s="3">
        <f t="shared" si="532"/>
        <v>52576.072532051316</v>
      </c>
      <c r="AS3118" s="24">
        <f t="shared" si="528"/>
        <v>48457.209706959737</v>
      </c>
      <c r="AT3118" t="s">
        <v>134</v>
      </c>
      <c r="AU3118" t="s">
        <v>134</v>
      </c>
      <c r="AV3118" t="s">
        <v>135</v>
      </c>
      <c r="AW3118">
        <v>37214</v>
      </c>
      <c r="BE3118">
        <v>1</v>
      </c>
    </row>
    <row r="3119" spans="3:66" x14ac:dyDescent="0.2">
      <c r="C3119" t="s">
        <v>4803</v>
      </c>
      <c r="E3119" t="s">
        <v>4489</v>
      </c>
      <c r="F3119" t="s">
        <v>4489</v>
      </c>
      <c r="G3119" t="s">
        <v>4490</v>
      </c>
      <c r="J3119" t="s">
        <v>4702</v>
      </c>
      <c r="L3119" t="s">
        <v>4691</v>
      </c>
      <c r="M3119" t="s">
        <v>4444</v>
      </c>
      <c r="N3119" t="s">
        <v>4668</v>
      </c>
      <c r="O3119" t="s">
        <v>98</v>
      </c>
      <c r="P3119" t="s">
        <v>4445</v>
      </c>
      <c r="Q3119">
        <v>6</v>
      </c>
      <c r="S3119" s="3">
        <v>18750</v>
      </c>
      <c r="W3119" s="3">
        <v>2103.3653846153843</v>
      </c>
      <c r="X3119" s="3">
        <v>1215.2777777777778</v>
      </c>
      <c r="Y3119" s="22">
        <v>218.75</v>
      </c>
      <c r="Z3119" s="32">
        <v>75</v>
      </c>
      <c r="AC3119" s="3">
        <v>892.92857142857406</v>
      </c>
      <c r="AD3119" s="3">
        <f t="shared" si="529"/>
        <v>23255.321733821733</v>
      </c>
      <c r="AE3119" s="3">
        <v>1510</v>
      </c>
      <c r="AG3119" s="3">
        <f t="shared" si="530"/>
        <v>24765.321733821733</v>
      </c>
      <c r="AM3119">
        <v>0.1</v>
      </c>
      <c r="AN3119" s="3">
        <f t="shared" si="531"/>
        <v>24765.321733821733</v>
      </c>
      <c r="AO3119" s="3">
        <v>2476.5321733821734</v>
      </c>
      <c r="AP3119" s="3">
        <v>6364.2857142857411</v>
      </c>
      <c r="AQ3119" s="3">
        <v>636.42857142857417</v>
      </c>
      <c r="AR3119" s="3">
        <f t="shared" si="532"/>
        <v>34242.568192918217</v>
      </c>
      <c r="AS3119" s="24">
        <f t="shared" si="528"/>
        <v>31129.607448107476</v>
      </c>
      <c r="AT3119" t="s">
        <v>134</v>
      </c>
      <c r="AU3119" t="s">
        <v>134</v>
      </c>
      <c r="AV3119" t="s">
        <v>135</v>
      </c>
      <c r="AW3119">
        <v>34966</v>
      </c>
      <c r="BE3119">
        <v>1</v>
      </c>
    </row>
    <row r="3120" spans="3:66" x14ac:dyDescent="0.2">
      <c r="C3120" t="s">
        <v>4803</v>
      </c>
      <c r="E3120" t="s">
        <v>4503</v>
      </c>
      <c r="F3120" t="s">
        <v>4503</v>
      </c>
      <c r="G3120" t="s">
        <v>4504</v>
      </c>
      <c r="J3120" t="s">
        <v>4708</v>
      </c>
      <c r="L3120" t="s">
        <v>4703</v>
      </c>
      <c r="M3120" t="s">
        <v>293</v>
      </c>
      <c r="N3120" t="s">
        <v>4668</v>
      </c>
      <c r="O3120" t="s">
        <v>98</v>
      </c>
      <c r="P3120" t="s">
        <v>4445</v>
      </c>
      <c r="Q3120">
        <v>6</v>
      </c>
      <c r="S3120" s="3">
        <v>12857.142857142855</v>
      </c>
      <c r="W3120" s="3">
        <v>1442.3076923076924</v>
      </c>
      <c r="X3120" s="3">
        <v>833.33333333333337</v>
      </c>
      <c r="Y3120" s="22">
        <v>150</v>
      </c>
      <c r="Z3120" s="32">
        <v>75</v>
      </c>
      <c r="AC3120" s="3">
        <v>892.92857142857406</v>
      </c>
      <c r="AD3120" s="3">
        <f t="shared" si="529"/>
        <v>16250.712454212455</v>
      </c>
      <c r="AE3120" s="3">
        <v>1218.75</v>
      </c>
      <c r="AG3120" s="3">
        <f t="shared" si="530"/>
        <v>17469.462454212455</v>
      </c>
      <c r="AM3120">
        <v>8.5000000000000006E-2</v>
      </c>
      <c r="AN3120" s="3">
        <f t="shared" si="531"/>
        <v>17469.462454212455</v>
      </c>
      <c r="AO3120" s="3">
        <v>1484.9043086080587</v>
      </c>
      <c r="AP3120" s="3">
        <v>6364.2857142857411</v>
      </c>
      <c r="AQ3120" s="3">
        <v>540.96428571428805</v>
      </c>
      <c r="AR3120" s="3">
        <f t="shared" si="532"/>
        <v>25859.616762820544</v>
      </c>
      <c r="AS3120" s="24">
        <f t="shared" si="528"/>
        <v>23833.748168498198</v>
      </c>
      <c r="AT3120" t="s">
        <v>5015</v>
      </c>
      <c r="AU3120" t="s">
        <v>1328</v>
      </c>
      <c r="AV3120" t="s">
        <v>1328</v>
      </c>
      <c r="AW3120" t="s">
        <v>5016</v>
      </c>
      <c r="BE3120">
        <v>1</v>
      </c>
    </row>
    <row r="3121" spans="3:66" x14ac:dyDescent="0.2">
      <c r="C3121" t="s">
        <v>4803</v>
      </c>
      <c r="E3121" t="s">
        <v>4507</v>
      </c>
      <c r="F3121" t="s">
        <v>4507</v>
      </c>
      <c r="G3121" t="s">
        <v>4508</v>
      </c>
      <c r="J3121" t="s">
        <v>4708</v>
      </c>
      <c r="L3121" t="s">
        <v>4703</v>
      </c>
      <c r="M3121" t="s">
        <v>293</v>
      </c>
      <c r="N3121" t="s">
        <v>4668</v>
      </c>
      <c r="O3121" t="s">
        <v>98</v>
      </c>
      <c r="P3121" t="s">
        <v>4445</v>
      </c>
      <c r="Q3121">
        <v>6</v>
      </c>
      <c r="S3121" s="3">
        <v>12500</v>
      </c>
      <c r="W3121" s="3">
        <v>1402.2435897435898</v>
      </c>
      <c r="X3121" s="3">
        <v>810.18518518518533</v>
      </c>
      <c r="Y3121" s="22">
        <v>145.83333333333334</v>
      </c>
      <c r="Z3121" s="32">
        <v>75</v>
      </c>
      <c r="AC3121" s="3">
        <v>892.92857142857406</v>
      </c>
      <c r="AD3121" s="3">
        <f t="shared" si="529"/>
        <v>15826.190679690684</v>
      </c>
      <c r="AE3121" s="3">
        <v>1218.75</v>
      </c>
      <c r="AG3121" s="3">
        <f t="shared" si="530"/>
        <v>17044.940679690684</v>
      </c>
      <c r="AM3121">
        <v>8.5000000000000006E-2</v>
      </c>
      <c r="AN3121" s="3">
        <f t="shared" si="531"/>
        <v>17044.940679690684</v>
      </c>
      <c r="AO3121" s="3">
        <v>1448.8199577737082</v>
      </c>
      <c r="AP3121" s="3">
        <v>6364.2857142857411</v>
      </c>
      <c r="AQ3121" s="3">
        <v>540.96428571428805</v>
      </c>
      <c r="AR3121" s="3">
        <f t="shared" si="532"/>
        <v>25399.010637464424</v>
      </c>
      <c r="AS3121" s="24">
        <f t="shared" si="528"/>
        <v>23409.226393976423</v>
      </c>
      <c r="AT3121" t="s">
        <v>5015</v>
      </c>
      <c r="AU3121" t="s">
        <v>1328</v>
      </c>
      <c r="AV3121" t="s">
        <v>1328</v>
      </c>
      <c r="AW3121" t="s">
        <v>5016</v>
      </c>
      <c r="BE3121">
        <v>1</v>
      </c>
    </row>
    <row r="3122" spans="3:66" x14ac:dyDescent="0.2">
      <c r="C3122" t="s">
        <v>4803</v>
      </c>
      <c r="E3122" t="s">
        <v>4513</v>
      </c>
      <c r="F3122" t="s">
        <v>4513</v>
      </c>
      <c r="G3122" t="s">
        <v>4514</v>
      </c>
      <c r="J3122" t="s">
        <v>4708</v>
      </c>
      <c r="L3122" t="s">
        <v>4703</v>
      </c>
      <c r="M3122" t="s">
        <v>293</v>
      </c>
      <c r="N3122" t="s">
        <v>4668</v>
      </c>
      <c r="O3122" t="s">
        <v>98</v>
      </c>
      <c r="P3122" t="s">
        <v>4445</v>
      </c>
      <c r="Q3122">
        <v>6</v>
      </c>
      <c r="S3122" s="3">
        <v>12500</v>
      </c>
      <c r="W3122" s="3">
        <v>1402.2435897435898</v>
      </c>
      <c r="X3122" s="3">
        <v>810.18518518518533</v>
      </c>
      <c r="Y3122" s="22">
        <v>145.83333333333334</v>
      </c>
      <c r="Z3122" s="32">
        <v>75</v>
      </c>
      <c r="AC3122" s="3">
        <v>892.92857142857406</v>
      </c>
      <c r="AD3122" s="3">
        <f t="shared" si="529"/>
        <v>15826.190679690684</v>
      </c>
      <c r="AE3122" s="3">
        <v>1218.75</v>
      </c>
      <c r="AG3122" s="3">
        <f t="shared" si="530"/>
        <v>17044.940679690684</v>
      </c>
      <c r="AM3122">
        <v>8.5000000000000006E-2</v>
      </c>
      <c r="AN3122" s="3">
        <f t="shared" si="531"/>
        <v>17044.940679690684</v>
      </c>
      <c r="AO3122" s="3">
        <v>1448.8199577737082</v>
      </c>
      <c r="AP3122" s="3">
        <v>6364.2857142857411</v>
      </c>
      <c r="AQ3122" s="3">
        <v>540.96428571428805</v>
      </c>
      <c r="AR3122" s="3">
        <f t="shared" si="532"/>
        <v>25399.010637464424</v>
      </c>
      <c r="AS3122" s="24">
        <f t="shared" si="528"/>
        <v>23409.226393976423</v>
      </c>
      <c r="AT3122" t="s">
        <v>134</v>
      </c>
      <c r="AU3122" t="s">
        <v>134</v>
      </c>
      <c r="AV3122" t="s">
        <v>135</v>
      </c>
      <c r="AW3122">
        <v>19449</v>
      </c>
      <c r="BE3122">
        <v>1</v>
      </c>
    </row>
    <row r="3123" spans="3:66" x14ac:dyDescent="0.2">
      <c r="C3123" t="s">
        <v>4803</v>
      </c>
      <c r="F3123">
        <v>16526</v>
      </c>
      <c r="G3123" t="s">
        <v>4615</v>
      </c>
      <c r="L3123" t="s">
        <v>4616</v>
      </c>
      <c r="M3123" t="s">
        <v>4464</v>
      </c>
      <c r="O3123" t="s">
        <v>4617</v>
      </c>
      <c r="P3123" t="s">
        <v>4804</v>
      </c>
      <c r="AC3123" s="3">
        <v>0</v>
      </c>
      <c r="AD3123" s="3">
        <f t="shared" si="529"/>
        <v>0</v>
      </c>
      <c r="AE3123" s="3">
        <v>12403</v>
      </c>
      <c r="AG3123" s="3">
        <f t="shared" si="530"/>
        <v>12403</v>
      </c>
      <c r="AJ3123" s="3">
        <v>33281</v>
      </c>
      <c r="AK3123" t="s">
        <v>132</v>
      </c>
      <c r="AL3123" t="s">
        <v>133</v>
      </c>
      <c r="AM3123">
        <v>0.05</v>
      </c>
      <c r="AN3123" s="3">
        <f t="shared" si="531"/>
        <v>45684</v>
      </c>
      <c r="AO3123" s="3">
        <v>2284.2000000000003</v>
      </c>
      <c r="AP3123" s="3">
        <v>0</v>
      </c>
      <c r="AQ3123" s="3">
        <v>0</v>
      </c>
      <c r="AR3123" s="3">
        <f t="shared" si="532"/>
        <v>47968.2</v>
      </c>
      <c r="AS3123" s="24">
        <f t="shared" si="528"/>
        <v>45684</v>
      </c>
      <c r="AT3123" t="s">
        <v>1837</v>
      </c>
      <c r="AU3123" t="s">
        <v>1837</v>
      </c>
      <c r="AV3123" t="s">
        <v>1838</v>
      </c>
      <c r="BE3123">
        <v>0</v>
      </c>
      <c r="BN3123" t="e">
        <v>#N/A</v>
      </c>
    </row>
    <row r="3124" spans="3:66" x14ac:dyDescent="0.2">
      <c r="C3124" t="s">
        <v>4803</v>
      </c>
      <c r="F3124">
        <v>18542</v>
      </c>
      <c r="G3124" t="s">
        <v>4619</v>
      </c>
      <c r="L3124" t="s">
        <v>4616</v>
      </c>
      <c r="M3124" t="s">
        <v>4464</v>
      </c>
      <c r="O3124" t="s">
        <v>4617</v>
      </c>
      <c r="P3124" t="s">
        <v>4804</v>
      </c>
      <c r="AC3124" s="3">
        <v>0</v>
      </c>
      <c r="AD3124" s="3">
        <f t="shared" si="529"/>
        <v>0</v>
      </c>
      <c r="AE3124" s="3">
        <v>12403</v>
      </c>
      <c r="AG3124" s="3">
        <f t="shared" si="530"/>
        <v>12403</v>
      </c>
      <c r="AJ3124" s="3">
        <v>33281</v>
      </c>
      <c r="AK3124" t="s">
        <v>132</v>
      </c>
      <c r="AL3124" t="s">
        <v>133</v>
      </c>
      <c r="AM3124">
        <v>0.05</v>
      </c>
      <c r="AN3124" s="3">
        <f t="shared" si="531"/>
        <v>45684</v>
      </c>
      <c r="AO3124" s="3">
        <v>2284.2000000000003</v>
      </c>
      <c r="AP3124" s="3">
        <v>0</v>
      </c>
      <c r="AQ3124" s="3">
        <v>0</v>
      </c>
      <c r="AR3124" s="3">
        <f t="shared" si="532"/>
        <v>47968.2</v>
      </c>
      <c r="AS3124" s="24">
        <f t="shared" si="528"/>
        <v>45684</v>
      </c>
      <c r="AT3124" t="s">
        <v>1837</v>
      </c>
      <c r="AU3124" t="s">
        <v>1837</v>
      </c>
      <c r="AV3124" t="s">
        <v>1838</v>
      </c>
      <c r="BE3124">
        <v>0</v>
      </c>
      <c r="BN3124" t="e">
        <v>#N/A</v>
      </c>
    </row>
    <row r="3125" spans="3:66" x14ac:dyDescent="0.2">
      <c r="C3125" t="s">
        <v>4803</v>
      </c>
      <c r="F3125">
        <v>19541</v>
      </c>
      <c r="G3125" t="s">
        <v>4620</v>
      </c>
      <c r="L3125" t="s">
        <v>4616</v>
      </c>
      <c r="M3125" t="s">
        <v>4464</v>
      </c>
      <c r="O3125" t="s">
        <v>4617</v>
      </c>
      <c r="P3125" t="s">
        <v>4804</v>
      </c>
      <c r="AC3125" s="3">
        <v>0</v>
      </c>
      <c r="AD3125" s="3">
        <f t="shared" si="529"/>
        <v>0</v>
      </c>
      <c r="AE3125" s="3">
        <v>12403</v>
      </c>
      <c r="AG3125" s="3">
        <f t="shared" si="530"/>
        <v>12403</v>
      </c>
      <c r="AJ3125" s="3">
        <v>33281</v>
      </c>
      <c r="AK3125" t="s">
        <v>132</v>
      </c>
      <c r="AL3125" t="s">
        <v>133</v>
      </c>
      <c r="AM3125">
        <v>0.05</v>
      </c>
      <c r="AN3125" s="3">
        <f t="shared" si="531"/>
        <v>45684</v>
      </c>
      <c r="AO3125" s="3">
        <v>2284.2000000000003</v>
      </c>
      <c r="AP3125" s="3">
        <v>0</v>
      </c>
      <c r="AQ3125" s="3">
        <v>0</v>
      </c>
      <c r="AR3125" s="3">
        <f t="shared" si="532"/>
        <v>47968.2</v>
      </c>
      <c r="AS3125" s="24">
        <f t="shared" si="528"/>
        <v>45684</v>
      </c>
      <c r="AT3125" t="s">
        <v>1837</v>
      </c>
      <c r="AU3125" t="s">
        <v>1837</v>
      </c>
      <c r="AV3125" t="s">
        <v>1838</v>
      </c>
      <c r="BE3125">
        <v>0</v>
      </c>
      <c r="BN3125" t="e">
        <v>#N/A</v>
      </c>
    </row>
    <row r="3126" spans="3:66" x14ac:dyDescent="0.2">
      <c r="C3126" t="s">
        <v>4803</v>
      </c>
      <c r="F3126">
        <v>20789</v>
      </c>
      <c r="G3126" t="s">
        <v>4621</v>
      </c>
      <c r="L3126" t="s">
        <v>4616</v>
      </c>
      <c r="M3126" t="s">
        <v>4464</v>
      </c>
      <c r="O3126" t="s">
        <v>4617</v>
      </c>
      <c r="P3126" t="s">
        <v>4804</v>
      </c>
      <c r="AC3126" s="3">
        <v>0</v>
      </c>
      <c r="AD3126" s="3">
        <f t="shared" si="529"/>
        <v>0</v>
      </c>
      <c r="AE3126" s="3">
        <v>12403</v>
      </c>
      <c r="AG3126" s="3">
        <f t="shared" si="530"/>
        <v>12403</v>
      </c>
      <c r="AJ3126" s="3">
        <v>33281</v>
      </c>
      <c r="AK3126" t="s">
        <v>132</v>
      </c>
      <c r="AL3126" t="s">
        <v>133</v>
      </c>
      <c r="AM3126">
        <v>0.05</v>
      </c>
      <c r="AN3126" s="3">
        <f t="shared" si="531"/>
        <v>45684</v>
      </c>
      <c r="AO3126" s="3">
        <v>2284.2000000000003</v>
      </c>
      <c r="AP3126" s="3">
        <v>0</v>
      </c>
      <c r="AQ3126" s="3">
        <v>0</v>
      </c>
      <c r="AR3126" s="3">
        <f t="shared" si="532"/>
        <v>47968.2</v>
      </c>
      <c r="AS3126" s="24">
        <f t="shared" si="528"/>
        <v>45684</v>
      </c>
      <c r="AT3126" t="s">
        <v>1837</v>
      </c>
      <c r="AU3126" t="s">
        <v>1837</v>
      </c>
      <c r="AV3126" t="s">
        <v>1838</v>
      </c>
      <c r="BE3126">
        <v>0</v>
      </c>
      <c r="BN3126" t="e">
        <v>#N/A</v>
      </c>
    </row>
    <row r="3127" spans="3:66" x14ac:dyDescent="0.2">
      <c r="C3127" t="s">
        <v>4803</v>
      </c>
      <c r="F3127">
        <v>26100</v>
      </c>
      <c r="G3127" t="s">
        <v>4622</v>
      </c>
      <c r="L3127" t="s">
        <v>4616</v>
      </c>
      <c r="M3127" t="s">
        <v>4464</v>
      </c>
      <c r="O3127" t="s">
        <v>4617</v>
      </c>
      <c r="P3127" t="s">
        <v>4804</v>
      </c>
      <c r="AC3127" s="3">
        <v>0</v>
      </c>
      <c r="AD3127" s="3">
        <f t="shared" si="529"/>
        <v>0</v>
      </c>
      <c r="AE3127" s="3">
        <v>12403</v>
      </c>
      <c r="AG3127" s="3">
        <f t="shared" si="530"/>
        <v>12403</v>
      </c>
      <c r="AJ3127" s="3">
        <v>33281</v>
      </c>
      <c r="AK3127" t="s">
        <v>132</v>
      </c>
      <c r="AL3127" t="s">
        <v>133</v>
      </c>
      <c r="AM3127">
        <v>0.05</v>
      </c>
      <c r="AN3127" s="3">
        <f t="shared" si="531"/>
        <v>45684</v>
      </c>
      <c r="AO3127" s="3">
        <v>2284.2000000000003</v>
      </c>
      <c r="AP3127" s="3">
        <v>0</v>
      </c>
      <c r="AQ3127" s="3">
        <v>0</v>
      </c>
      <c r="AR3127" s="3">
        <f t="shared" si="532"/>
        <v>47968.2</v>
      </c>
      <c r="AS3127" s="24">
        <f t="shared" si="528"/>
        <v>45684</v>
      </c>
      <c r="AT3127" t="s">
        <v>1837</v>
      </c>
      <c r="AU3127" t="s">
        <v>1837</v>
      </c>
      <c r="AV3127" t="s">
        <v>1838</v>
      </c>
      <c r="BE3127">
        <v>0</v>
      </c>
      <c r="BN3127" t="e">
        <v>#N/A</v>
      </c>
    </row>
    <row r="3128" spans="3:66" x14ac:dyDescent="0.2">
      <c r="C3128" t="s">
        <v>4803</v>
      </c>
      <c r="F3128">
        <v>31022</v>
      </c>
      <c r="G3128" t="s">
        <v>4623</v>
      </c>
      <c r="L3128" t="s">
        <v>4616</v>
      </c>
      <c r="M3128" t="s">
        <v>4464</v>
      </c>
      <c r="O3128" t="s">
        <v>4617</v>
      </c>
      <c r="P3128" t="s">
        <v>4804</v>
      </c>
      <c r="AC3128" s="3">
        <v>0</v>
      </c>
      <c r="AD3128" s="3">
        <f t="shared" si="529"/>
        <v>0</v>
      </c>
      <c r="AE3128" s="3">
        <v>12403</v>
      </c>
      <c r="AG3128" s="3">
        <f t="shared" si="530"/>
        <v>12403</v>
      </c>
      <c r="AJ3128" s="3">
        <v>33281</v>
      </c>
      <c r="AK3128" t="s">
        <v>132</v>
      </c>
      <c r="AL3128" t="s">
        <v>133</v>
      </c>
      <c r="AM3128">
        <v>0.05</v>
      </c>
      <c r="AN3128" s="3">
        <f t="shared" si="531"/>
        <v>45684</v>
      </c>
      <c r="AO3128" s="3">
        <v>2284.2000000000003</v>
      </c>
      <c r="AP3128" s="3">
        <v>0</v>
      </c>
      <c r="AQ3128" s="3">
        <v>0</v>
      </c>
      <c r="AR3128" s="3">
        <f t="shared" si="532"/>
        <v>47968.2</v>
      </c>
      <c r="AS3128" s="24">
        <f t="shared" si="528"/>
        <v>45684</v>
      </c>
      <c r="AT3128" t="s">
        <v>1837</v>
      </c>
      <c r="AU3128" t="s">
        <v>1837</v>
      </c>
      <c r="AV3128" t="s">
        <v>1838</v>
      </c>
      <c r="BE3128">
        <v>0</v>
      </c>
      <c r="BN3128" t="e">
        <v>#N/A</v>
      </c>
    </row>
    <row r="3129" spans="3:66" x14ac:dyDescent="0.2">
      <c r="C3129" t="s">
        <v>4803</v>
      </c>
      <c r="F3129">
        <v>32047</v>
      </c>
      <c r="G3129" t="s">
        <v>4624</v>
      </c>
      <c r="L3129" t="s">
        <v>4616</v>
      </c>
      <c r="M3129" t="s">
        <v>4464</v>
      </c>
      <c r="O3129" t="s">
        <v>4617</v>
      </c>
      <c r="P3129" t="s">
        <v>4804</v>
      </c>
      <c r="AC3129" s="3">
        <v>0</v>
      </c>
      <c r="AD3129" s="3">
        <f t="shared" si="529"/>
        <v>0</v>
      </c>
      <c r="AE3129" s="3">
        <v>12403</v>
      </c>
      <c r="AG3129" s="3">
        <f t="shared" si="530"/>
        <v>12403</v>
      </c>
      <c r="AJ3129" s="3">
        <v>33281</v>
      </c>
      <c r="AK3129" t="s">
        <v>132</v>
      </c>
      <c r="AL3129" t="s">
        <v>133</v>
      </c>
      <c r="AM3129">
        <v>0.05</v>
      </c>
      <c r="AN3129" s="3">
        <f t="shared" si="531"/>
        <v>45684</v>
      </c>
      <c r="AO3129" s="3">
        <v>2284.2000000000003</v>
      </c>
      <c r="AP3129" s="3">
        <v>0</v>
      </c>
      <c r="AQ3129" s="3">
        <v>0</v>
      </c>
      <c r="AR3129" s="3">
        <f t="shared" si="532"/>
        <v>47968.2</v>
      </c>
      <c r="AS3129" s="24">
        <f t="shared" si="528"/>
        <v>45684</v>
      </c>
      <c r="AT3129" t="s">
        <v>1837</v>
      </c>
      <c r="AU3129" t="s">
        <v>1837</v>
      </c>
      <c r="AV3129" t="s">
        <v>1838</v>
      </c>
      <c r="BE3129">
        <v>0</v>
      </c>
      <c r="BN3129" t="e">
        <v>#N/A</v>
      </c>
    </row>
    <row r="3130" spans="3:66" x14ac:dyDescent="0.2">
      <c r="C3130" t="s">
        <v>4803</v>
      </c>
      <c r="E3130" t="s">
        <v>4625</v>
      </c>
      <c r="F3130">
        <v>37709</v>
      </c>
      <c r="G3130" t="s">
        <v>4626</v>
      </c>
      <c r="L3130" t="s">
        <v>4616</v>
      </c>
      <c r="M3130" t="s">
        <v>4464</v>
      </c>
      <c r="O3130" t="s">
        <v>4617</v>
      </c>
      <c r="P3130" t="s">
        <v>4804</v>
      </c>
      <c r="AC3130" s="3">
        <v>0</v>
      </c>
      <c r="AD3130" s="3">
        <f t="shared" si="529"/>
        <v>0</v>
      </c>
      <c r="AE3130" s="3">
        <v>12403</v>
      </c>
      <c r="AG3130" s="3">
        <f t="shared" si="530"/>
        <v>12403</v>
      </c>
      <c r="AJ3130" s="3">
        <v>33281</v>
      </c>
      <c r="AK3130" t="s">
        <v>132</v>
      </c>
      <c r="AL3130" t="s">
        <v>133</v>
      </c>
      <c r="AM3130">
        <v>0.05</v>
      </c>
      <c r="AN3130" s="3">
        <f t="shared" si="531"/>
        <v>45684</v>
      </c>
      <c r="AO3130" s="3">
        <v>2284.2000000000003</v>
      </c>
      <c r="AP3130" s="3">
        <v>0</v>
      </c>
      <c r="AQ3130" s="3">
        <v>0</v>
      </c>
      <c r="AR3130" s="3">
        <f t="shared" si="532"/>
        <v>47968.2</v>
      </c>
      <c r="AS3130" s="24">
        <f t="shared" si="528"/>
        <v>45684</v>
      </c>
      <c r="AT3130" t="s">
        <v>1869</v>
      </c>
      <c r="AU3130" t="s">
        <v>1869</v>
      </c>
      <c r="AV3130" t="s">
        <v>1870</v>
      </c>
      <c r="BE3130">
        <v>0</v>
      </c>
    </row>
    <row r="3131" spans="3:66" x14ac:dyDescent="0.2">
      <c r="C3131" t="s">
        <v>4803</v>
      </c>
      <c r="E3131" t="s">
        <v>4627</v>
      </c>
      <c r="F3131">
        <v>42890</v>
      </c>
      <c r="G3131" t="s">
        <v>4628</v>
      </c>
      <c r="L3131" t="s">
        <v>4616</v>
      </c>
      <c r="M3131" t="s">
        <v>4464</v>
      </c>
      <c r="O3131" t="s">
        <v>4617</v>
      </c>
      <c r="P3131" t="s">
        <v>4804</v>
      </c>
      <c r="AC3131" s="3">
        <v>0</v>
      </c>
      <c r="AD3131" s="3">
        <f t="shared" si="529"/>
        <v>0</v>
      </c>
      <c r="AE3131" s="3">
        <v>12402.5</v>
      </c>
      <c r="AG3131" s="3">
        <f t="shared" si="530"/>
        <v>12402.5</v>
      </c>
      <c r="AJ3131" s="3">
        <v>33281</v>
      </c>
      <c r="AK3131" t="s">
        <v>132</v>
      </c>
      <c r="AL3131" t="s">
        <v>133</v>
      </c>
      <c r="AM3131">
        <v>0.05</v>
      </c>
      <c r="AN3131" s="3">
        <f t="shared" si="531"/>
        <v>45683.5</v>
      </c>
      <c r="AO3131" s="3">
        <v>2284.1750000000002</v>
      </c>
      <c r="AP3131" s="3">
        <v>0</v>
      </c>
      <c r="AQ3131" s="3">
        <v>0</v>
      </c>
      <c r="AR3131" s="3">
        <f t="shared" si="532"/>
        <v>47967.675000000003</v>
      </c>
      <c r="AS3131" s="24">
        <f t="shared" si="528"/>
        <v>45683.5</v>
      </c>
      <c r="AT3131" t="s">
        <v>3890</v>
      </c>
      <c r="AU3131" t="s">
        <v>3890</v>
      </c>
      <c r="AV3131" t="s">
        <v>3891</v>
      </c>
      <c r="BE3131">
        <v>0</v>
      </c>
    </row>
    <row r="3132" spans="3:66" x14ac:dyDescent="0.2">
      <c r="C3132" t="s">
        <v>4803</v>
      </c>
      <c r="E3132" t="s">
        <v>4629</v>
      </c>
      <c r="F3132">
        <v>43362</v>
      </c>
      <c r="G3132" t="s">
        <v>4630</v>
      </c>
      <c r="L3132" t="s">
        <v>4616</v>
      </c>
      <c r="M3132" t="s">
        <v>4464</v>
      </c>
      <c r="O3132" t="s">
        <v>4617</v>
      </c>
      <c r="P3132" t="s">
        <v>4804</v>
      </c>
      <c r="AC3132" s="3">
        <v>0</v>
      </c>
      <c r="AD3132" s="3">
        <f t="shared" si="529"/>
        <v>0</v>
      </c>
      <c r="AE3132" s="3">
        <v>12402.5</v>
      </c>
      <c r="AG3132" s="3">
        <f t="shared" si="530"/>
        <v>12402.5</v>
      </c>
      <c r="AJ3132" s="3">
        <v>33281</v>
      </c>
      <c r="AK3132" t="s">
        <v>132</v>
      </c>
      <c r="AL3132" t="s">
        <v>133</v>
      </c>
      <c r="AM3132">
        <v>0.05</v>
      </c>
      <c r="AN3132" s="3">
        <f t="shared" si="531"/>
        <v>45683.5</v>
      </c>
      <c r="AO3132" s="3">
        <v>2284.1750000000002</v>
      </c>
      <c r="AP3132" s="3">
        <v>0</v>
      </c>
      <c r="AQ3132" s="3">
        <v>0</v>
      </c>
      <c r="AR3132" s="3">
        <f t="shared" si="532"/>
        <v>47967.675000000003</v>
      </c>
      <c r="AS3132" s="24">
        <f t="shared" si="528"/>
        <v>45683.5</v>
      </c>
      <c r="AT3132" t="s">
        <v>3890</v>
      </c>
      <c r="AU3132" t="s">
        <v>3890</v>
      </c>
      <c r="AV3132" t="s">
        <v>3891</v>
      </c>
      <c r="BE3132">
        <v>0</v>
      </c>
    </row>
    <row r="3133" spans="3:66" x14ac:dyDescent="0.2">
      <c r="C3133" t="s">
        <v>4803</v>
      </c>
      <c r="E3133" t="s">
        <v>4631</v>
      </c>
      <c r="F3133">
        <v>43395</v>
      </c>
      <c r="G3133" t="s">
        <v>4632</v>
      </c>
      <c r="L3133" t="s">
        <v>4616</v>
      </c>
      <c r="M3133" t="s">
        <v>4464</v>
      </c>
      <c r="O3133" t="s">
        <v>4617</v>
      </c>
      <c r="P3133" t="s">
        <v>4804</v>
      </c>
      <c r="AC3133" s="3">
        <v>0</v>
      </c>
      <c r="AD3133" s="3">
        <f t="shared" si="529"/>
        <v>0</v>
      </c>
      <c r="AE3133" s="3">
        <v>12402.5</v>
      </c>
      <c r="AG3133" s="3">
        <f t="shared" si="530"/>
        <v>12402.5</v>
      </c>
      <c r="AJ3133" s="3">
        <v>33281</v>
      </c>
      <c r="AK3133" t="s">
        <v>132</v>
      </c>
      <c r="AL3133" t="s">
        <v>133</v>
      </c>
      <c r="AM3133">
        <v>0.05</v>
      </c>
      <c r="AN3133" s="3">
        <f t="shared" si="531"/>
        <v>45683.5</v>
      </c>
      <c r="AO3133" s="3">
        <v>2284.1750000000002</v>
      </c>
      <c r="AP3133" s="3">
        <v>0</v>
      </c>
      <c r="AQ3133" s="3">
        <v>0</v>
      </c>
      <c r="AR3133" s="3">
        <f t="shared" si="532"/>
        <v>47967.675000000003</v>
      </c>
      <c r="AS3133" s="24">
        <f t="shared" si="528"/>
        <v>45683.5</v>
      </c>
      <c r="AT3133" t="s">
        <v>3890</v>
      </c>
      <c r="AU3133" t="s">
        <v>3890</v>
      </c>
      <c r="AV3133" t="s">
        <v>3891</v>
      </c>
      <c r="BE3133">
        <v>0</v>
      </c>
    </row>
    <row r="3134" spans="3:66" x14ac:dyDescent="0.2">
      <c r="C3134" t="s">
        <v>4803</v>
      </c>
      <c r="E3134" t="s">
        <v>4633</v>
      </c>
      <c r="F3134">
        <v>43662</v>
      </c>
      <c r="G3134" t="s">
        <v>4634</v>
      </c>
      <c r="L3134" t="s">
        <v>4616</v>
      </c>
      <c r="M3134" t="s">
        <v>4464</v>
      </c>
      <c r="O3134" t="s">
        <v>4617</v>
      </c>
      <c r="P3134" t="s">
        <v>4804</v>
      </c>
      <c r="AC3134" s="3">
        <v>0</v>
      </c>
      <c r="AD3134" s="3">
        <f t="shared" si="529"/>
        <v>0</v>
      </c>
      <c r="AE3134" s="3">
        <v>12402.5</v>
      </c>
      <c r="AG3134" s="3">
        <f t="shared" si="530"/>
        <v>12402.5</v>
      </c>
      <c r="AJ3134" s="3">
        <v>33281</v>
      </c>
      <c r="AK3134" t="s">
        <v>132</v>
      </c>
      <c r="AL3134" t="s">
        <v>133</v>
      </c>
      <c r="AM3134">
        <v>0.05</v>
      </c>
      <c r="AN3134" s="3">
        <f t="shared" si="531"/>
        <v>45683.5</v>
      </c>
      <c r="AO3134" s="3">
        <v>2284.1750000000002</v>
      </c>
      <c r="AP3134" s="3">
        <v>0</v>
      </c>
      <c r="AQ3134" s="3">
        <v>0</v>
      </c>
      <c r="AR3134" s="3">
        <f t="shared" si="532"/>
        <v>47967.675000000003</v>
      </c>
      <c r="AS3134" s="24">
        <f t="shared" si="528"/>
        <v>45683.5</v>
      </c>
      <c r="AT3134" t="s">
        <v>3890</v>
      </c>
      <c r="AU3134" t="s">
        <v>3890</v>
      </c>
      <c r="AV3134" t="s">
        <v>3891</v>
      </c>
      <c r="BE3134">
        <v>0</v>
      </c>
    </row>
    <row r="3135" spans="3:66" x14ac:dyDescent="0.2">
      <c r="C3135" t="s">
        <v>4803</v>
      </c>
      <c r="E3135" t="s">
        <v>4635</v>
      </c>
      <c r="F3135">
        <v>44066</v>
      </c>
      <c r="G3135" t="s">
        <v>4636</v>
      </c>
      <c r="L3135" t="s">
        <v>4616</v>
      </c>
      <c r="M3135" t="s">
        <v>4464</v>
      </c>
      <c r="O3135" t="s">
        <v>4617</v>
      </c>
      <c r="P3135" t="s">
        <v>4804</v>
      </c>
      <c r="AC3135" s="3">
        <v>0</v>
      </c>
      <c r="AD3135" s="3">
        <f t="shared" si="529"/>
        <v>0</v>
      </c>
      <c r="AE3135" s="3">
        <v>12402.5</v>
      </c>
      <c r="AG3135" s="3">
        <f t="shared" si="530"/>
        <v>12402.5</v>
      </c>
      <c r="AJ3135" s="3">
        <v>33281</v>
      </c>
      <c r="AK3135" t="s">
        <v>132</v>
      </c>
      <c r="AL3135" t="s">
        <v>133</v>
      </c>
      <c r="AM3135">
        <v>0.05</v>
      </c>
      <c r="AN3135" s="3">
        <f t="shared" si="531"/>
        <v>45683.5</v>
      </c>
      <c r="AO3135" s="3">
        <v>2284.1750000000002</v>
      </c>
      <c r="AP3135" s="3">
        <v>0</v>
      </c>
      <c r="AQ3135" s="3">
        <v>0</v>
      </c>
      <c r="AR3135" s="3">
        <f t="shared" si="532"/>
        <v>47967.675000000003</v>
      </c>
      <c r="AS3135" s="24">
        <f t="shared" si="528"/>
        <v>45683.5</v>
      </c>
      <c r="AT3135" t="s">
        <v>3890</v>
      </c>
      <c r="AU3135" t="s">
        <v>3890</v>
      </c>
      <c r="AV3135" t="s">
        <v>3891</v>
      </c>
      <c r="BE3135">
        <v>0</v>
      </c>
    </row>
    <row r="3136" spans="3:66" x14ac:dyDescent="0.2">
      <c r="C3136" t="s">
        <v>4803</v>
      </c>
      <c r="E3136" t="s">
        <v>4637</v>
      </c>
      <c r="F3136">
        <v>44103</v>
      </c>
      <c r="G3136" t="s">
        <v>4638</v>
      </c>
      <c r="L3136" t="s">
        <v>4616</v>
      </c>
      <c r="M3136" t="s">
        <v>4464</v>
      </c>
      <c r="O3136" t="s">
        <v>4617</v>
      </c>
      <c r="P3136" t="s">
        <v>4804</v>
      </c>
      <c r="AC3136" s="3">
        <v>0</v>
      </c>
      <c r="AD3136" s="3">
        <f t="shared" si="529"/>
        <v>0</v>
      </c>
      <c r="AE3136" s="3">
        <v>12402.5</v>
      </c>
      <c r="AG3136" s="3">
        <f t="shared" si="530"/>
        <v>12402.5</v>
      </c>
      <c r="AJ3136" s="3">
        <v>33281</v>
      </c>
      <c r="AK3136" t="s">
        <v>132</v>
      </c>
      <c r="AL3136" t="s">
        <v>133</v>
      </c>
      <c r="AM3136">
        <v>0.05</v>
      </c>
      <c r="AN3136" s="3">
        <f t="shared" si="531"/>
        <v>45683.5</v>
      </c>
      <c r="AO3136" s="3">
        <v>2284.1750000000002</v>
      </c>
      <c r="AP3136" s="3">
        <v>0</v>
      </c>
      <c r="AQ3136" s="3">
        <v>0</v>
      </c>
      <c r="AR3136" s="3">
        <f t="shared" si="532"/>
        <v>47967.675000000003</v>
      </c>
      <c r="AS3136" s="24">
        <f t="shared" si="528"/>
        <v>45683.5</v>
      </c>
      <c r="AT3136" t="s">
        <v>3890</v>
      </c>
      <c r="AU3136" t="s">
        <v>3890</v>
      </c>
      <c r="AV3136" t="s">
        <v>3891</v>
      </c>
      <c r="BE3136">
        <v>0</v>
      </c>
    </row>
    <row r="3137" spans="3:57" x14ac:dyDescent="0.2">
      <c r="C3137" t="s">
        <v>4803</v>
      </c>
      <c r="E3137" t="s">
        <v>4639</v>
      </c>
      <c r="F3137">
        <v>44106</v>
      </c>
      <c r="G3137" t="s">
        <v>4640</v>
      </c>
      <c r="L3137" t="s">
        <v>4616</v>
      </c>
      <c r="M3137" t="s">
        <v>4464</v>
      </c>
      <c r="O3137" t="s">
        <v>4617</v>
      </c>
      <c r="P3137" t="s">
        <v>4804</v>
      </c>
      <c r="AC3137" s="3">
        <v>0</v>
      </c>
      <c r="AD3137" s="3">
        <f t="shared" si="529"/>
        <v>0</v>
      </c>
      <c r="AE3137" s="3">
        <v>12402.5</v>
      </c>
      <c r="AG3137" s="3">
        <f t="shared" si="530"/>
        <v>12402.5</v>
      </c>
      <c r="AJ3137" s="3">
        <v>33281</v>
      </c>
      <c r="AK3137" t="s">
        <v>132</v>
      </c>
      <c r="AL3137" t="s">
        <v>133</v>
      </c>
      <c r="AM3137">
        <v>0.05</v>
      </c>
      <c r="AN3137" s="3">
        <f t="shared" si="531"/>
        <v>45683.5</v>
      </c>
      <c r="AO3137" s="3">
        <v>2284.1750000000002</v>
      </c>
      <c r="AP3137" s="3">
        <v>0</v>
      </c>
      <c r="AQ3137" s="3">
        <v>0</v>
      </c>
      <c r="AR3137" s="3">
        <f t="shared" si="532"/>
        <v>47967.675000000003</v>
      </c>
      <c r="AS3137" s="24">
        <f t="shared" si="528"/>
        <v>45683.5</v>
      </c>
      <c r="AT3137" t="s">
        <v>3890</v>
      </c>
      <c r="AU3137" t="s">
        <v>3890</v>
      </c>
      <c r="AV3137" t="s">
        <v>3891</v>
      </c>
      <c r="BE3137">
        <v>0</v>
      </c>
    </row>
    <row r="3138" spans="3:57" x14ac:dyDescent="0.2">
      <c r="C3138" t="s">
        <v>4803</v>
      </c>
      <c r="E3138" t="s">
        <v>4641</v>
      </c>
      <c r="F3138">
        <v>44314</v>
      </c>
      <c r="G3138" t="s">
        <v>4642</v>
      </c>
      <c r="L3138" t="s">
        <v>4616</v>
      </c>
      <c r="M3138" t="s">
        <v>4464</v>
      </c>
      <c r="O3138" t="s">
        <v>4617</v>
      </c>
      <c r="P3138" t="s">
        <v>4804</v>
      </c>
      <c r="AC3138" s="3">
        <v>0</v>
      </c>
      <c r="AD3138" s="3">
        <f t="shared" si="529"/>
        <v>0</v>
      </c>
      <c r="AE3138" s="3">
        <v>12402.5</v>
      </c>
      <c r="AG3138" s="3">
        <f t="shared" si="530"/>
        <v>12402.5</v>
      </c>
      <c r="AJ3138" s="3">
        <v>33281</v>
      </c>
      <c r="AK3138" t="s">
        <v>132</v>
      </c>
      <c r="AL3138" t="s">
        <v>133</v>
      </c>
      <c r="AM3138">
        <v>0.05</v>
      </c>
      <c r="AN3138" s="3">
        <f t="shared" si="531"/>
        <v>45683.5</v>
      </c>
      <c r="AO3138" s="3">
        <v>2284.1750000000002</v>
      </c>
      <c r="AP3138" s="3">
        <v>0</v>
      </c>
      <c r="AQ3138" s="3">
        <v>0</v>
      </c>
      <c r="AR3138" s="3">
        <f t="shared" si="532"/>
        <v>47967.675000000003</v>
      </c>
      <c r="AS3138" s="24">
        <f t="shared" si="528"/>
        <v>45683.5</v>
      </c>
      <c r="AT3138" t="s">
        <v>3890</v>
      </c>
      <c r="AU3138" t="s">
        <v>3890</v>
      </c>
      <c r="AV3138" t="s">
        <v>3891</v>
      </c>
      <c r="BE3138">
        <v>0</v>
      </c>
    </row>
    <row r="3139" spans="3:57" x14ac:dyDescent="0.2">
      <c r="C3139" t="s">
        <v>4803</v>
      </c>
      <c r="E3139" t="s">
        <v>4643</v>
      </c>
      <c r="F3139">
        <v>44617</v>
      </c>
      <c r="G3139" t="s">
        <v>4644</v>
      </c>
      <c r="L3139" t="s">
        <v>4616</v>
      </c>
      <c r="M3139" t="s">
        <v>4464</v>
      </c>
      <c r="O3139" t="s">
        <v>4617</v>
      </c>
      <c r="P3139" t="s">
        <v>4804</v>
      </c>
      <c r="AC3139" s="3">
        <v>0</v>
      </c>
      <c r="AD3139" s="3">
        <f t="shared" si="529"/>
        <v>0</v>
      </c>
      <c r="AE3139" s="3">
        <v>12402.5</v>
      </c>
      <c r="AG3139" s="3">
        <f t="shared" si="530"/>
        <v>12402.5</v>
      </c>
      <c r="AJ3139" s="3">
        <v>33281</v>
      </c>
      <c r="AK3139" t="s">
        <v>132</v>
      </c>
      <c r="AL3139" t="s">
        <v>133</v>
      </c>
      <c r="AM3139">
        <v>0.05</v>
      </c>
      <c r="AN3139" s="3">
        <f t="shared" si="531"/>
        <v>45683.5</v>
      </c>
      <c r="AO3139" s="3">
        <v>2284.1750000000002</v>
      </c>
      <c r="AP3139" s="3">
        <v>0</v>
      </c>
      <c r="AQ3139" s="3">
        <v>0</v>
      </c>
      <c r="AR3139" s="3">
        <f t="shared" si="532"/>
        <v>47967.675000000003</v>
      </c>
      <c r="AS3139" s="24">
        <f t="shared" si="528"/>
        <v>45683.5</v>
      </c>
      <c r="AT3139" t="s">
        <v>3890</v>
      </c>
      <c r="AU3139" t="s">
        <v>3890</v>
      </c>
      <c r="AV3139" t="s">
        <v>3891</v>
      </c>
      <c r="BE3139">
        <v>0</v>
      </c>
    </row>
    <row r="3140" spans="3:57" x14ac:dyDescent="0.2">
      <c r="C3140" t="s">
        <v>4803</v>
      </c>
      <c r="E3140" t="s">
        <v>5024</v>
      </c>
      <c r="F3140">
        <v>44770</v>
      </c>
      <c r="G3140" t="s">
        <v>5025</v>
      </c>
      <c r="L3140" t="s">
        <v>4616</v>
      </c>
      <c r="M3140" t="s">
        <v>4464</v>
      </c>
      <c r="O3140" t="s">
        <v>4617</v>
      </c>
      <c r="P3140" t="s">
        <v>4804</v>
      </c>
      <c r="AC3140" s="3">
        <v>0</v>
      </c>
      <c r="AD3140" s="3">
        <f t="shared" si="529"/>
        <v>0</v>
      </c>
      <c r="AE3140" s="3">
        <v>12402.5</v>
      </c>
      <c r="AG3140" s="3">
        <f t="shared" si="530"/>
        <v>12402.5</v>
      </c>
      <c r="AJ3140" s="3">
        <v>33281</v>
      </c>
      <c r="AK3140" t="s">
        <v>132</v>
      </c>
      <c r="AL3140" t="s">
        <v>133</v>
      </c>
      <c r="AM3140">
        <v>0.05</v>
      </c>
      <c r="AN3140" s="3">
        <f t="shared" si="531"/>
        <v>45683.5</v>
      </c>
      <c r="AO3140" s="3">
        <v>2284.1750000000002</v>
      </c>
      <c r="AP3140" s="3">
        <v>0</v>
      </c>
      <c r="AQ3140" s="3">
        <v>0</v>
      </c>
      <c r="AR3140" s="3">
        <f t="shared" si="532"/>
        <v>47967.675000000003</v>
      </c>
      <c r="AS3140" s="24">
        <f t="shared" si="528"/>
        <v>45683.5</v>
      </c>
      <c r="AT3140" t="s">
        <v>3890</v>
      </c>
      <c r="AU3140" t="s">
        <v>3890</v>
      </c>
      <c r="AV3140" t="s">
        <v>3891</v>
      </c>
      <c r="BE3140">
        <v>0</v>
      </c>
    </row>
    <row r="3141" spans="3:57" x14ac:dyDescent="0.2">
      <c r="C3141" t="s">
        <v>4803</v>
      </c>
      <c r="E3141" t="s">
        <v>4645</v>
      </c>
      <c r="F3141">
        <v>44803</v>
      </c>
      <c r="G3141" t="s">
        <v>4646</v>
      </c>
      <c r="L3141" t="s">
        <v>4616</v>
      </c>
      <c r="M3141" t="s">
        <v>4464</v>
      </c>
      <c r="O3141" t="s">
        <v>4617</v>
      </c>
      <c r="P3141" t="s">
        <v>4804</v>
      </c>
      <c r="AC3141" s="3">
        <v>0</v>
      </c>
      <c r="AD3141" s="3">
        <f t="shared" si="529"/>
        <v>0</v>
      </c>
      <c r="AE3141" s="3">
        <v>12402.5</v>
      </c>
      <c r="AG3141" s="3">
        <f t="shared" si="530"/>
        <v>12402.5</v>
      </c>
      <c r="AJ3141" s="3">
        <v>33281</v>
      </c>
      <c r="AK3141" t="s">
        <v>132</v>
      </c>
      <c r="AL3141" t="s">
        <v>133</v>
      </c>
      <c r="AM3141">
        <v>0.05</v>
      </c>
      <c r="AN3141" s="3">
        <f t="shared" si="531"/>
        <v>45683.5</v>
      </c>
      <c r="AO3141" s="3">
        <v>2284.1750000000002</v>
      </c>
      <c r="AP3141" s="3">
        <v>0</v>
      </c>
      <c r="AQ3141" s="3">
        <v>0</v>
      </c>
      <c r="AR3141" s="3">
        <f t="shared" si="532"/>
        <v>47967.675000000003</v>
      </c>
      <c r="AS3141" s="24">
        <f t="shared" si="528"/>
        <v>45683.5</v>
      </c>
      <c r="AT3141" t="s">
        <v>3890</v>
      </c>
      <c r="AU3141" t="s">
        <v>3890</v>
      </c>
      <c r="AV3141" t="s">
        <v>3891</v>
      </c>
      <c r="BE3141">
        <v>0</v>
      </c>
    </row>
    <row r="3142" spans="3:57" x14ac:dyDescent="0.2">
      <c r="C3142" t="s">
        <v>4803</v>
      </c>
      <c r="E3142" t="s">
        <v>5026</v>
      </c>
      <c r="F3142">
        <v>44806</v>
      </c>
      <c r="G3142" t="s">
        <v>5027</v>
      </c>
      <c r="L3142" t="s">
        <v>4616</v>
      </c>
      <c r="M3142" t="s">
        <v>4464</v>
      </c>
      <c r="O3142" t="s">
        <v>4617</v>
      </c>
      <c r="P3142" t="s">
        <v>4804</v>
      </c>
      <c r="AC3142" s="3">
        <v>0</v>
      </c>
      <c r="AD3142" s="3">
        <f t="shared" si="529"/>
        <v>0</v>
      </c>
      <c r="AE3142" s="3">
        <v>12402.5</v>
      </c>
      <c r="AG3142" s="3">
        <f t="shared" si="530"/>
        <v>12402.5</v>
      </c>
      <c r="AJ3142" s="3">
        <v>33281</v>
      </c>
      <c r="AK3142" t="s">
        <v>132</v>
      </c>
      <c r="AL3142" t="s">
        <v>133</v>
      </c>
      <c r="AM3142">
        <v>0.05</v>
      </c>
      <c r="AN3142" s="3">
        <f t="shared" si="531"/>
        <v>45683.5</v>
      </c>
      <c r="AO3142" s="3">
        <v>2284.1750000000002</v>
      </c>
      <c r="AP3142" s="3">
        <v>0</v>
      </c>
      <c r="AQ3142" s="3">
        <v>0</v>
      </c>
      <c r="AR3142" s="3">
        <f t="shared" si="532"/>
        <v>47967.675000000003</v>
      </c>
      <c r="AS3142" s="24">
        <f t="shared" si="528"/>
        <v>45683.5</v>
      </c>
      <c r="AT3142" t="s">
        <v>3890</v>
      </c>
      <c r="AU3142" t="s">
        <v>3890</v>
      </c>
      <c r="AV3142" t="s">
        <v>3891</v>
      </c>
      <c r="BE3142">
        <v>0</v>
      </c>
    </row>
    <row r="3143" spans="3:57" x14ac:dyDescent="0.2">
      <c r="C3143" t="s">
        <v>4803</v>
      </c>
      <c r="E3143" t="s">
        <v>4647</v>
      </c>
      <c r="F3143">
        <v>45457</v>
      </c>
      <c r="G3143" t="s">
        <v>4648</v>
      </c>
      <c r="L3143" t="s">
        <v>4616</v>
      </c>
      <c r="M3143" t="s">
        <v>4464</v>
      </c>
      <c r="O3143" t="s">
        <v>4617</v>
      </c>
      <c r="P3143" t="s">
        <v>4804</v>
      </c>
      <c r="AC3143" s="3">
        <v>0</v>
      </c>
      <c r="AD3143" s="3">
        <f t="shared" si="529"/>
        <v>0</v>
      </c>
      <c r="AE3143" s="3">
        <v>12402.5</v>
      </c>
      <c r="AG3143" s="3">
        <f t="shared" si="530"/>
        <v>12402.5</v>
      </c>
      <c r="AJ3143" s="3">
        <v>33281</v>
      </c>
      <c r="AK3143" t="s">
        <v>132</v>
      </c>
      <c r="AL3143" t="s">
        <v>133</v>
      </c>
      <c r="AM3143">
        <v>0.05</v>
      </c>
      <c r="AN3143" s="3">
        <f t="shared" si="531"/>
        <v>45683.5</v>
      </c>
      <c r="AO3143" s="3">
        <v>2284.1750000000002</v>
      </c>
      <c r="AP3143" s="3">
        <v>0</v>
      </c>
      <c r="AQ3143" s="3">
        <v>0</v>
      </c>
      <c r="AR3143" s="3">
        <f t="shared" si="532"/>
        <v>47967.675000000003</v>
      </c>
      <c r="AS3143" s="24">
        <f t="shared" ref="AS3143:AS3206" si="533">+AN3143+AP3143</f>
        <v>45683.5</v>
      </c>
      <c r="AT3143" t="s">
        <v>3890</v>
      </c>
      <c r="AU3143" t="s">
        <v>3890</v>
      </c>
      <c r="AV3143" t="s">
        <v>3891</v>
      </c>
      <c r="BE3143">
        <v>0</v>
      </c>
    </row>
    <row r="3144" spans="3:57" x14ac:dyDescent="0.2">
      <c r="C3144" t="s">
        <v>4803</v>
      </c>
      <c r="E3144" t="s">
        <v>4649</v>
      </c>
      <c r="F3144">
        <v>45463</v>
      </c>
      <c r="G3144" t="s">
        <v>4650</v>
      </c>
      <c r="L3144" t="s">
        <v>4616</v>
      </c>
      <c r="M3144" t="s">
        <v>4464</v>
      </c>
      <c r="O3144" t="s">
        <v>4617</v>
      </c>
      <c r="P3144" t="s">
        <v>4804</v>
      </c>
      <c r="AC3144" s="3">
        <v>0</v>
      </c>
      <c r="AD3144" s="3">
        <f t="shared" si="529"/>
        <v>0</v>
      </c>
      <c r="AE3144" s="3">
        <v>12402.5</v>
      </c>
      <c r="AG3144" s="3">
        <f t="shared" si="530"/>
        <v>12402.5</v>
      </c>
      <c r="AJ3144" s="3">
        <v>33281</v>
      </c>
      <c r="AK3144" t="s">
        <v>132</v>
      </c>
      <c r="AL3144" t="s">
        <v>133</v>
      </c>
      <c r="AM3144">
        <v>0.05</v>
      </c>
      <c r="AN3144" s="3">
        <f t="shared" si="531"/>
        <v>45683.5</v>
      </c>
      <c r="AO3144" s="3">
        <v>2284.1750000000002</v>
      </c>
      <c r="AP3144" s="3">
        <v>0</v>
      </c>
      <c r="AQ3144" s="3">
        <v>0</v>
      </c>
      <c r="AR3144" s="3">
        <f t="shared" si="532"/>
        <v>47967.675000000003</v>
      </c>
      <c r="AS3144" s="24">
        <f t="shared" si="533"/>
        <v>45683.5</v>
      </c>
      <c r="AT3144" t="s">
        <v>3890</v>
      </c>
      <c r="AU3144" t="s">
        <v>3890</v>
      </c>
      <c r="AV3144" t="s">
        <v>3891</v>
      </c>
      <c r="BE3144">
        <v>0</v>
      </c>
    </row>
    <row r="3145" spans="3:57" x14ac:dyDescent="0.2">
      <c r="C3145" t="s">
        <v>4803</v>
      </c>
      <c r="E3145" t="s">
        <v>5028</v>
      </c>
      <c r="F3145">
        <v>45465</v>
      </c>
      <c r="G3145" t="s">
        <v>5029</v>
      </c>
      <c r="L3145" t="s">
        <v>4616</v>
      </c>
      <c r="M3145" t="s">
        <v>4464</v>
      </c>
      <c r="O3145" t="s">
        <v>4617</v>
      </c>
      <c r="P3145" t="s">
        <v>4804</v>
      </c>
      <c r="AC3145" s="3">
        <v>0</v>
      </c>
      <c r="AD3145" s="3">
        <f t="shared" si="529"/>
        <v>0</v>
      </c>
      <c r="AE3145" s="3">
        <v>12402.5</v>
      </c>
      <c r="AG3145" s="3">
        <f t="shared" si="530"/>
        <v>12402.5</v>
      </c>
      <c r="AJ3145" s="3">
        <v>33281</v>
      </c>
      <c r="AK3145" t="s">
        <v>132</v>
      </c>
      <c r="AL3145" t="s">
        <v>133</v>
      </c>
      <c r="AM3145">
        <v>0.05</v>
      </c>
      <c r="AN3145" s="3">
        <f t="shared" si="531"/>
        <v>45683.5</v>
      </c>
      <c r="AO3145" s="3">
        <v>2284.1750000000002</v>
      </c>
      <c r="AP3145" s="3">
        <v>0</v>
      </c>
      <c r="AQ3145" s="3">
        <v>0</v>
      </c>
      <c r="AR3145" s="3">
        <f t="shared" si="532"/>
        <v>47967.675000000003</v>
      </c>
      <c r="AS3145" s="24">
        <f t="shared" si="533"/>
        <v>45683.5</v>
      </c>
      <c r="AT3145" t="s">
        <v>3890</v>
      </c>
      <c r="AU3145" t="s">
        <v>3890</v>
      </c>
      <c r="AV3145" t="s">
        <v>3891</v>
      </c>
      <c r="BE3145">
        <v>0</v>
      </c>
    </row>
    <row r="3146" spans="3:57" x14ac:dyDescent="0.2">
      <c r="C3146" t="s">
        <v>4803</v>
      </c>
      <c r="E3146" t="s">
        <v>4651</v>
      </c>
      <c r="F3146">
        <v>47025</v>
      </c>
      <c r="G3146" t="s">
        <v>4652</v>
      </c>
      <c r="L3146" t="s">
        <v>4616</v>
      </c>
      <c r="M3146" t="s">
        <v>4464</v>
      </c>
      <c r="O3146" t="s">
        <v>4617</v>
      </c>
      <c r="P3146" t="s">
        <v>4804</v>
      </c>
      <c r="AC3146" s="3">
        <v>0</v>
      </c>
      <c r="AD3146" s="3">
        <f t="shared" si="529"/>
        <v>0</v>
      </c>
      <c r="AE3146" s="3">
        <v>12402.5</v>
      </c>
      <c r="AG3146" s="3">
        <f t="shared" si="530"/>
        <v>12402.5</v>
      </c>
      <c r="AJ3146" s="3">
        <v>33281</v>
      </c>
      <c r="AK3146" t="s">
        <v>132</v>
      </c>
      <c r="AL3146" t="s">
        <v>133</v>
      </c>
      <c r="AM3146">
        <v>0.05</v>
      </c>
      <c r="AN3146" s="3">
        <f t="shared" si="531"/>
        <v>45683.5</v>
      </c>
      <c r="AO3146" s="3">
        <v>2284.1750000000002</v>
      </c>
      <c r="AP3146" s="3">
        <v>0</v>
      </c>
      <c r="AQ3146" s="3">
        <v>0</v>
      </c>
      <c r="AR3146" s="3">
        <f t="shared" si="532"/>
        <v>47967.675000000003</v>
      </c>
      <c r="AS3146" s="24">
        <f t="shared" si="533"/>
        <v>45683.5</v>
      </c>
      <c r="AT3146" t="s">
        <v>3890</v>
      </c>
      <c r="AU3146" t="s">
        <v>3890</v>
      </c>
      <c r="AV3146" t="s">
        <v>3891</v>
      </c>
      <c r="BE3146">
        <v>0</v>
      </c>
    </row>
    <row r="3147" spans="3:57" x14ac:dyDescent="0.2">
      <c r="C3147" t="s">
        <v>4803</v>
      </c>
      <c r="E3147" t="s">
        <v>4653</v>
      </c>
      <c r="F3147">
        <v>50534</v>
      </c>
      <c r="G3147" t="s">
        <v>4654</v>
      </c>
      <c r="L3147" t="s">
        <v>4616</v>
      </c>
      <c r="M3147" t="s">
        <v>4464</v>
      </c>
      <c r="O3147" t="s">
        <v>4617</v>
      </c>
      <c r="P3147" t="s">
        <v>4804</v>
      </c>
      <c r="AC3147" s="3">
        <v>0</v>
      </c>
      <c r="AD3147" s="3">
        <f t="shared" si="529"/>
        <v>0</v>
      </c>
      <c r="AE3147" s="3">
        <v>12402.5</v>
      </c>
      <c r="AG3147" s="3">
        <f t="shared" si="530"/>
        <v>12402.5</v>
      </c>
      <c r="AJ3147" s="3">
        <v>33281</v>
      </c>
      <c r="AK3147" t="s">
        <v>132</v>
      </c>
      <c r="AL3147" t="s">
        <v>133</v>
      </c>
      <c r="AM3147">
        <v>0.05</v>
      </c>
      <c r="AN3147" s="3">
        <f t="shared" si="531"/>
        <v>45683.5</v>
      </c>
      <c r="AO3147" s="3">
        <v>2284.1750000000002</v>
      </c>
      <c r="AP3147" s="3">
        <v>0</v>
      </c>
      <c r="AQ3147" s="3">
        <v>0</v>
      </c>
      <c r="AR3147" s="3">
        <f t="shared" si="532"/>
        <v>47967.675000000003</v>
      </c>
      <c r="AS3147" s="24">
        <f t="shared" si="533"/>
        <v>45683.5</v>
      </c>
      <c r="AT3147" t="s">
        <v>3890</v>
      </c>
      <c r="AU3147" t="s">
        <v>3890</v>
      </c>
      <c r="AV3147" t="s">
        <v>3891</v>
      </c>
      <c r="BE3147">
        <v>0</v>
      </c>
    </row>
    <row r="3148" spans="3:57" x14ac:dyDescent="0.2">
      <c r="C3148" t="s">
        <v>4803</v>
      </c>
      <c r="E3148" t="s">
        <v>4655</v>
      </c>
      <c r="F3148">
        <v>51035</v>
      </c>
      <c r="G3148" t="s">
        <v>4656</v>
      </c>
      <c r="L3148" t="s">
        <v>4616</v>
      </c>
      <c r="M3148" t="s">
        <v>4464</v>
      </c>
      <c r="O3148" t="s">
        <v>4617</v>
      </c>
      <c r="P3148" t="s">
        <v>4804</v>
      </c>
      <c r="AC3148" s="3">
        <v>0</v>
      </c>
      <c r="AD3148" s="3">
        <f t="shared" si="529"/>
        <v>0</v>
      </c>
      <c r="AE3148" s="3">
        <v>12403</v>
      </c>
      <c r="AG3148" s="3">
        <f t="shared" si="530"/>
        <v>12403</v>
      </c>
      <c r="AJ3148" s="3">
        <v>33281</v>
      </c>
      <c r="AK3148" t="s">
        <v>132</v>
      </c>
      <c r="AL3148" t="s">
        <v>133</v>
      </c>
      <c r="AM3148">
        <v>0.05</v>
      </c>
      <c r="AN3148" s="3">
        <f t="shared" si="531"/>
        <v>45684</v>
      </c>
      <c r="AO3148" s="3">
        <v>2284.2000000000003</v>
      </c>
      <c r="AP3148" s="3">
        <v>0</v>
      </c>
      <c r="AQ3148" s="3">
        <v>0</v>
      </c>
      <c r="AR3148" s="3">
        <f t="shared" si="532"/>
        <v>47968.2</v>
      </c>
      <c r="AS3148" s="24">
        <f t="shared" si="533"/>
        <v>45684</v>
      </c>
      <c r="AT3148" t="s">
        <v>1869</v>
      </c>
      <c r="AU3148" t="s">
        <v>1869</v>
      </c>
      <c r="AV3148" t="s">
        <v>1870</v>
      </c>
      <c r="BE3148">
        <v>0</v>
      </c>
    </row>
    <row r="3149" spans="3:57" x14ac:dyDescent="0.2">
      <c r="C3149" t="s">
        <v>4803</v>
      </c>
      <c r="E3149" t="s">
        <v>4657</v>
      </c>
      <c r="F3149">
        <v>52002</v>
      </c>
      <c r="G3149" t="s">
        <v>4658</v>
      </c>
      <c r="L3149" t="s">
        <v>4616</v>
      </c>
      <c r="M3149" t="s">
        <v>4464</v>
      </c>
      <c r="O3149" t="s">
        <v>4617</v>
      </c>
      <c r="P3149" t="s">
        <v>4804</v>
      </c>
      <c r="AC3149" s="3">
        <v>0</v>
      </c>
      <c r="AD3149" s="3">
        <f t="shared" si="529"/>
        <v>0</v>
      </c>
      <c r="AE3149" s="3">
        <v>12402.5</v>
      </c>
      <c r="AG3149" s="3">
        <f t="shared" si="530"/>
        <v>12402.5</v>
      </c>
      <c r="AJ3149" s="3">
        <v>33281</v>
      </c>
      <c r="AK3149" t="s">
        <v>132</v>
      </c>
      <c r="AL3149" t="s">
        <v>133</v>
      </c>
      <c r="AM3149">
        <v>0.05</v>
      </c>
      <c r="AN3149" s="3">
        <f t="shared" si="531"/>
        <v>45683.5</v>
      </c>
      <c r="AO3149" s="3">
        <v>2284.1750000000002</v>
      </c>
      <c r="AP3149" s="3">
        <v>0</v>
      </c>
      <c r="AQ3149" s="3">
        <v>0</v>
      </c>
      <c r="AR3149" s="3">
        <f t="shared" si="532"/>
        <v>47967.675000000003</v>
      </c>
      <c r="AS3149" s="24">
        <f t="shared" si="533"/>
        <v>45683.5</v>
      </c>
      <c r="AT3149" t="s">
        <v>3890</v>
      </c>
      <c r="AU3149" t="s">
        <v>3890</v>
      </c>
      <c r="AV3149" t="s">
        <v>3891</v>
      </c>
      <c r="BE3149">
        <v>0</v>
      </c>
    </row>
    <row r="3150" spans="3:57" x14ac:dyDescent="0.2">
      <c r="C3150" t="s">
        <v>4803</v>
      </c>
      <c r="E3150" t="s">
        <v>4659</v>
      </c>
      <c r="F3150">
        <v>52523</v>
      </c>
      <c r="G3150" t="s">
        <v>4660</v>
      </c>
      <c r="L3150" t="s">
        <v>4616</v>
      </c>
      <c r="M3150" t="s">
        <v>4464</v>
      </c>
      <c r="O3150" t="s">
        <v>4617</v>
      </c>
      <c r="P3150" t="s">
        <v>4804</v>
      </c>
      <c r="AC3150" s="3">
        <v>0</v>
      </c>
      <c r="AD3150" s="3">
        <f t="shared" si="529"/>
        <v>0</v>
      </c>
      <c r="AE3150" s="3">
        <v>12402.5</v>
      </c>
      <c r="AG3150" s="3">
        <f t="shared" si="530"/>
        <v>12402.5</v>
      </c>
      <c r="AJ3150" s="3">
        <v>33281</v>
      </c>
      <c r="AK3150" t="s">
        <v>132</v>
      </c>
      <c r="AL3150" t="s">
        <v>133</v>
      </c>
      <c r="AM3150">
        <v>0.05</v>
      </c>
      <c r="AN3150" s="3">
        <f t="shared" si="531"/>
        <v>45683.5</v>
      </c>
      <c r="AO3150" s="3">
        <v>2284.1750000000002</v>
      </c>
      <c r="AP3150" s="3">
        <v>0</v>
      </c>
      <c r="AQ3150" s="3">
        <v>0</v>
      </c>
      <c r="AR3150" s="3">
        <f t="shared" si="532"/>
        <v>47967.675000000003</v>
      </c>
      <c r="AS3150" s="24">
        <f t="shared" si="533"/>
        <v>45683.5</v>
      </c>
      <c r="AT3150" t="s">
        <v>3890</v>
      </c>
      <c r="AU3150" t="s">
        <v>3890</v>
      </c>
      <c r="AV3150" t="s">
        <v>3891</v>
      </c>
      <c r="BE3150">
        <v>0</v>
      </c>
    </row>
    <row r="3151" spans="3:57" x14ac:dyDescent="0.2">
      <c r="C3151" t="s">
        <v>4803</v>
      </c>
      <c r="E3151" t="s">
        <v>5030</v>
      </c>
      <c r="F3151">
        <v>52524</v>
      </c>
      <c r="G3151" t="s">
        <v>5031</v>
      </c>
      <c r="L3151" t="s">
        <v>4616</v>
      </c>
      <c r="M3151" t="s">
        <v>4464</v>
      </c>
      <c r="O3151" t="s">
        <v>4617</v>
      </c>
      <c r="P3151" t="s">
        <v>4804</v>
      </c>
      <c r="AC3151" s="3">
        <v>0</v>
      </c>
      <c r="AD3151" s="3">
        <f t="shared" si="529"/>
        <v>0</v>
      </c>
      <c r="AE3151" s="3">
        <v>12402.5</v>
      </c>
      <c r="AG3151" s="3">
        <f t="shared" si="530"/>
        <v>12402.5</v>
      </c>
      <c r="AJ3151" s="3">
        <v>33281</v>
      </c>
      <c r="AK3151" t="s">
        <v>132</v>
      </c>
      <c r="AL3151" t="s">
        <v>133</v>
      </c>
      <c r="AM3151">
        <v>0.05</v>
      </c>
      <c r="AN3151" s="3">
        <f t="shared" si="531"/>
        <v>45683.5</v>
      </c>
      <c r="AO3151" s="3">
        <v>2284.1750000000002</v>
      </c>
      <c r="AP3151" s="3">
        <v>0</v>
      </c>
      <c r="AQ3151" s="3">
        <v>0</v>
      </c>
      <c r="AR3151" s="3">
        <f t="shared" si="532"/>
        <v>47967.675000000003</v>
      </c>
      <c r="AS3151" s="24">
        <f t="shared" si="533"/>
        <v>45683.5</v>
      </c>
      <c r="AT3151" t="s">
        <v>3890</v>
      </c>
      <c r="AU3151" t="s">
        <v>3890</v>
      </c>
      <c r="AV3151" t="s">
        <v>3891</v>
      </c>
      <c r="BE3151">
        <v>0</v>
      </c>
    </row>
    <row r="3152" spans="3:57" x14ac:dyDescent="0.2">
      <c r="C3152" t="s">
        <v>4803</v>
      </c>
      <c r="E3152" t="s">
        <v>4661</v>
      </c>
      <c r="F3152">
        <v>53796</v>
      </c>
      <c r="G3152" t="s">
        <v>4662</v>
      </c>
      <c r="L3152" t="s">
        <v>4616</v>
      </c>
      <c r="M3152" t="s">
        <v>4464</v>
      </c>
      <c r="O3152" t="s">
        <v>4617</v>
      </c>
      <c r="P3152" t="s">
        <v>4804</v>
      </c>
      <c r="AC3152" s="3">
        <v>0</v>
      </c>
      <c r="AD3152" s="3">
        <f t="shared" si="529"/>
        <v>0</v>
      </c>
      <c r="AE3152" s="3">
        <v>12402.5</v>
      </c>
      <c r="AG3152" s="3">
        <f t="shared" si="530"/>
        <v>12402.5</v>
      </c>
      <c r="AJ3152" s="3">
        <v>33281</v>
      </c>
      <c r="AK3152" t="s">
        <v>132</v>
      </c>
      <c r="AL3152" t="s">
        <v>133</v>
      </c>
      <c r="AM3152">
        <v>0.05</v>
      </c>
      <c r="AN3152" s="3">
        <f t="shared" si="531"/>
        <v>45683.5</v>
      </c>
      <c r="AO3152" s="3">
        <v>2284.1750000000002</v>
      </c>
      <c r="AP3152" s="3">
        <v>0</v>
      </c>
      <c r="AQ3152" s="3">
        <v>0</v>
      </c>
      <c r="AR3152" s="3">
        <f t="shared" si="532"/>
        <v>47967.675000000003</v>
      </c>
      <c r="AS3152" s="24">
        <f t="shared" si="533"/>
        <v>45683.5</v>
      </c>
      <c r="AT3152" t="s">
        <v>3890</v>
      </c>
      <c r="AU3152" t="s">
        <v>3890</v>
      </c>
      <c r="AV3152" t="s">
        <v>3891</v>
      </c>
      <c r="BE3152">
        <v>0</v>
      </c>
    </row>
    <row r="3153" spans="2:57" x14ac:dyDescent="0.2">
      <c r="C3153" t="s">
        <v>4803</v>
      </c>
      <c r="E3153" t="s">
        <v>3688</v>
      </c>
      <c r="F3153" t="s">
        <v>3689</v>
      </c>
      <c r="G3153" t="s">
        <v>3690</v>
      </c>
      <c r="J3153" t="s">
        <v>4978</v>
      </c>
      <c r="L3153" t="s">
        <v>4791</v>
      </c>
      <c r="M3153" t="s">
        <v>295</v>
      </c>
      <c r="N3153" t="s">
        <v>4668</v>
      </c>
      <c r="O3153" t="s">
        <v>98</v>
      </c>
      <c r="P3153" t="s">
        <v>4804</v>
      </c>
      <c r="Q3153">
        <v>28</v>
      </c>
      <c r="S3153" s="3">
        <v>633333.33333333337</v>
      </c>
      <c r="U3153" s="3">
        <v>95000</v>
      </c>
      <c r="W3153" s="3">
        <v>15224.358974358976</v>
      </c>
      <c r="X3153" s="3">
        <v>8796.2962962962974</v>
      </c>
      <c r="Y3153" s="22">
        <v>1583.3333333333335</v>
      </c>
      <c r="Z3153" s="32">
        <v>75</v>
      </c>
      <c r="AC3153" s="3">
        <v>5460.3751415326506</v>
      </c>
      <c r="AD3153" s="3">
        <f t="shared" si="529"/>
        <v>759472.69707885466</v>
      </c>
      <c r="AE3153" s="3">
        <v>23570.833333333332</v>
      </c>
      <c r="AG3153" s="3">
        <f t="shared" si="530"/>
        <v>783043.53041218803</v>
      </c>
      <c r="AM3153">
        <v>8.5000000000000006E-2</v>
      </c>
      <c r="AN3153" s="3">
        <f t="shared" si="531"/>
        <v>783043.53041218803</v>
      </c>
      <c r="AO3153" s="3">
        <v>66558.700085035991</v>
      </c>
      <c r="AP3153" s="3">
        <v>29700</v>
      </c>
      <c r="AQ3153" s="3">
        <v>2524.5</v>
      </c>
      <c r="AR3153" s="3">
        <f t="shared" si="532"/>
        <v>881826.73049722402</v>
      </c>
      <c r="AS3153" s="24">
        <f t="shared" si="533"/>
        <v>812743.53041218803</v>
      </c>
      <c r="AT3153" t="s">
        <v>297</v>
      </c>
      <c r="AU3153" t="s">
        <v>297</v>
      </c>
      <c r="AV3153" t="s">
        <v>174</v>
      </c>
      <c r="AW3153" t="s">
        <v>4725</v>
      </c>
      <c r="BE3153">
        <v>1</v>
      </c>
    </row>
    <row r="3154" spans="2:57" x14ac:dyDescent="0.2">
      <c r="C3154" t="s">
        <v>4803</v>
      </c>
      <c r="E3154" t="s">
        <v>4732</v>
      </c>
      <c r="F3154" t="s">
        <v>4733</v>
      </c>
      <c r="G3154" t="s">
        <v>4734</v>
      </c>
      <c r="J3154" t="s">
        <v>151</v>
      </c>
      <c r="L3154" t="s">
        <v>4691</v>
      </c>
      <c r="M3154" t="s">
        <v>4444</v>
      </c>
      <c r="N3154" t="s">
        <v>4668</v>
      </c>
      <c r="O3154" t="s">
        <v>4669</v>
      </c>
      <c r="P3154" t="s">
        <v>4804</v>
      </c>
      <c r="Q3154">
        <v>28</v>
      </c>
      <c r="S3154" s="3">
        <v>170568.79166666666</v>
      </c>
      <c r="U3154" s="3">
        <v>0</v>
      </c>
      <c r="W3154" s="3">
        <v>4106.5865384615381</v>
      </c>
      <c r="X3154" s="3">
        <v>2372.6944444444448</v>
      </c>
      <c r="Y3154" s="22">
        <v>427.08500000000004</v>
      </c>
      <c r="Z3154" s="32">
        <v>37.5</v>
      </c>
      <c r="AB3154" s="3">
        <v>17474</v>
      </c>
      <c r="AC3154" s="3">
        <v>2230</v>
      </c>
      <c r="AD3154" s="3">
        <f t="shared" si="529"/>
        <v>197216.65764957262</v>
      </c>
      <c r="AE3154" s="3">
        <v>3523.3333333333335</v>
      </c>
      <c r="AF3154" s="3">
        <v>0</v>
      </c>
      <c r="AG3154" s="3">
        <f t="shared" si="530"/>
        <v>200739.99098290596</v>
      </c>
      <c r="AJ3154" s="3">
        <v>3937.796693288497</v>
      </c>
      <c r="AK3154" t="s">
        <v>433</v>
      </c>
      <c r="AL3154" t="s">
        <v>434</v>
      </c>
      <c r="AM3154">
        <v>0.1</v>
      </c>
      <c r="AN3154" s="3">
        <f t="shared" si="531"/>
        <v>204677.78767619445</v>
      </c>
      <c r="AO3154" s="3">
        <v>20467.778767619446</v>
      </c>
      <c r="AP3154" s="3">
        <v>14850</v>
      </c>
      <c r="AQ3154" s="3">
        <v>1485</v>
      </c>
      <c r="AR3154" s="3">
        <f t="shared" si="532"/>
        <v>241480.56644381391</v>
      </c>
      <c r="AS3154" s="24">
        <f t="shared" si="533"/>
        <v>219527.78767619445</v>
      </c>
      <c r="AT3154" t="s">
        <v>4735</v>
      </c>
      <c r="AU3154" t="s">
        <v>3093</v>
      </c>
      <c r="AV3154" t="s">
        <v>3094</v>
      </c>
      <c r="AW3154" t="s">
        <v>4736</v>
      </c>
      <c r="BE3154">
        <v>0.5</v>
      </c>
    </row>
    <row r="3155" spans="2:57" x14ac:dyDescent="0.2">
      <c r="C3155" t="s">
        <v>4803</v>
      </c>
      <c r="E3155" t="s">
        <v>4732</v>
      </c>
      <c r="F3155" t="s">
        <v>4733</v>
      </c>
      <c r="G3155" t="s">
        <v>4734</v>
      </c>
      <c r="J3155" t="s">
        <v>151</v>
      </c>
      <c r="L3155" t="s">
        <v>4691</v>
      </c>
      <c r="M3155" t="s">
        <v>4444</v>
      </c>
      <c r="N3155" t="s">
        <v>4668</v>
      </c>
      <c r="O3155" t="s">
        <v>4669</v>
      </c>
      <c r="P3155" t="s">
        <v>4804</v>
      </c>
      <c r="Q3155">
        <v>28</v>
      </c>
      <c r="S3155" s="3">
        <v>170568.79166666666</v>
      </c>
      <c r="U3155" s="3">
        <v>0</v>
      </c>
      <c r="W3155" s="3">
        <v>4106.5865384615381</v>
      </c>
      <c r="X3155" s="3">
        <v>2372.6944444444448</v>
      </c>
      <c r="Y3155" s="22">
        <v>427.08500000000004</v>
      </c>
      <c r="Z3155" s="32">
        <v>37.5</v>
      </c>
      <c r="AB3155" s="3">
        <v>17474</v>
      </c>
      <c r="AC3155" s="3">
        <v>2230</v>
      </c>
      <c r="AD3155" s="3">
        <f t="shared" si="529"/>
        <v>197216.65764957262</v>
      </c>
      <c r="AE3155" s="3">
        <v>3523.3333333333335</v>
      </c>
      <c r="AF3155" s="3">
        <v>0</v>
      </c>
      <c r="AG3155" s="3">
        <f t="shared" si="530"/>
        <v>200739.99098290596</v>
      </c>
      <c r="AJ3155" s="3">
        <v>3937.796693288497</v>
      </c>
      <c r="AK3155" t="s">
        <v>5032</v>
      </c>
      <c r="AM3155">
        <v>0.1</v>
      </c>
      <c r="AN3155" s="3">
        <f t="shared" si="531"/>
        <v>204677.78767619445</v>
      </c>
      <c r="AO3155" s="3">
        <v>20467.778767619446</v>
      </c>
      <c r="AP3155" s="3">
        <v>14850</v>
      </c>
      <c r="AQ3155" s="3">
        <v>1485</v>
      </c>
      <c r="AR3155" s="3">
        <f t="shared" si="532"/>
        <v>241480.56644381391</v>
      </c>
      <c r="AS3155" s="24">
        <f t="shared" si="533"/>
        <v>219527.78767619445</v>
      </c>
      <c r="AT3155" t="s">
        <v>4735</v>
      </c>
      <c r="AU3155" t="s">
        <v>1837</v>
      </c>
      <c r="AV3155" t="s">
        <v>1838</v>
      </c>
      <c r="AW3155" t="s">
        <v>1837</v>
      </c>
      <c r="BE3155">
        <v>0.5</v>
      </c>
    </row>
    <row r="3156" spans="2:57" x14ac:dyDescent="0.2">
      <c r="C3156" t="s">
        <v>4803</v>
      </c>
      <c r="E3156" t="s">
        <v>4741</v>
      </c>
      <c r="F3156" t="s">
        <v>4742</v>
      </c>
      <c r="G3156" t="s">
        <v>4743</v>
      </c>
      <c r="J3156" t="s">
        <v>4678</v>
      </c>
      <c r="L3156" t="s">
        <v>4691</v>
      </c>
      <c r="M3156" t="s">
        <v>4444</v>
      </c>
      <c r="N3156" t="s">
        <v>4668</v>
      </c>
      <c r="O3156" t="s">
        <v>4669</v>
      </c>
      <c r="P3156" t="s">
        <v>4804</v>
      </c>
      <c r="Q3156">
        <v>28</v>
      </c>
      <c r="S3156" s="3">
        <v>93530.041666666672</v>
      </c>
      <c r="U3156" s="3">
        <v>0</v>
      </c>
      <c r="W3156" s="3">
        <v>2248.319310897436</v>
      </c>
      <c r="X3156" s="3">
        <v>1299.0289351851852</v>
      </c>
      <c r="Y3156" s="22">
        <v>233.82520833333334</v>
      </c>
      <c r="Z3156" s="32">
        <v>37.5</v>
      </c>
      <c r="AB3156" s="3">
        <v>7172</v>
      </c>
      <c r="AC3156" s="3">
        <v>2230</v>
      </c>
      <c r="AD3156" s="3">
        <f t="shared" si="529"/>
        <v>106750.71512108263</v>
      </c>
      <c r="AE3156" s="3">
        <v>3523.3333333333335</v>
      </c>
      <c r="AF3156" s="3">
        <v>0</v>
      </c>
      <c r="AG3156" s="3">
        <f t="shared" si="530"/>
        <v>110274.04845441596</v>
      </c>
      <c r="AJ3156" s="3">
        <v>3937.796693288497</v>
      </c>
      <c r="AK3156" t="s">
        <v>433</v>
      </c>
      <c r="AL3156" t="s">
        <v>434</v>
      </c>
      <c r="AM3156">
        <v>0.1</v>
      </c>
      <c r="AN3156" s="3">
        <f t="shared" si="531"/>
        <v>114211.84514770446</v>
      </c>
      <c r="AO3156" s="3">
        <v>11421.184514770446</v>
      </c>
      <c r="AP3156" s="3">
        <v>14850</v>
      </c>
      <c r="AQ3156" s="3">
        <v>1485</v>
      </c>
      <c r="AR3156" s="3">
        <f t="shared" si="532"/>
        <v>141968.0296624749</v>
      </c>
      <c r="AS3156" s="24">
        <f t="shared" si="533"/>
        <v>129061.84514770446</v>
      </c>
      <c r="AT3156" t="s">
        <v>4735</v>
      </c>
      <c r="AU3156" t="s">
        <v>3093</v>
      </c>
      <c r="AV3156" t="s">
        <v>3094</v>
      </c>
      <c r="AW3156" t="s">
        <v>4736</v>
      </c>
      <c r="BE3156">
        <v>0.5</v>
      </c>
    </row>
    <row r="3157" spans="2:57" x14ac:dyDescent="0.2">
      <c r="C3157" t="s">
        <v>4803</v>
      </c>
      <c r="E3157" t="s">
        <v>4741</v>
      </c>
      <c r="F3157" t="s">
        <v>4742</v>
      </c>
      <c r="G3157" t="s">
        <v>4743</v>
      </c>
      <c r="J3157" t="s">
        <v>4678</v>
      </c>
      <c r="L3157" t="s">
        <v>4691</v>
      </c>
      <c r="M3157" t="s">
        <v>4444</v>
      </c>
      <c r="N3157" t="s">
        <v>4668</v>
      </c>
      <c r="O3157" t="s">
        <v>4669</v>
      </c>
      <c r="P3157" t="s">
        <v>4804</v>
      </c>
      <c r="Q3157">
        <v>28</v>
      </c>
      <c r="S3157" s="3">
        <v>93530.041666666672</v>
      </c>
      <c r="U3157" s="3">
        <v>0</v>
      </c>
      <c r="W3157" s="3">
        <v>2248.319310897436</v>
      </c>
      <c r="X3157" s="3">
        <v>1299.0289351851852</v>
      </c>
      <c r="Y3157" s="22">
        <v>233.82520833333334</v>
      </c>
      <c r="Z3157" s="32">
        <v>37.5</v>
      </c>
      <c r="AB3157" s="3">
        <v>7172</v>
      </c>
      <c r="AC3157" s="3">
        <v>2230</v>
      </c>
      <c r="AD3157" s="3">
        <f t="shared" si="529"/>
        <v>106750.71512108263</v>
      </c>
      <c r="AE3157" s="3">
        <v>3523.3333333333335</v>
      </c>
      <c r="AF3157" s="3">
        <v>0</v>
      </c>
      <c r="AG3157" s="3">
        <f t="shared" si="530"/>
        <v>110274.04845441596</v>
      </c>
      <c r="AJ3157" s="3">
        <v>3937.796693288497</v>
      </c>
      <c r="AK3157" t="s">
        <v>5032</v>
      </c>
      <c r="AM3157">
        <v>0.1</v>
      </c>
      <c r="AN3157" s="3">
        <f t="shared" si="531"/>
        <v>114211.84514770446</v>
      </c>
      <c r="AO3157" s="3">
        <v>11421.184514770446</v>
      </c>
      <c r="AP3157" s="3">
        <v>14850</v>
      </c>
      <c r="AQ3157" s="3">
        <v>1485</v>
      </c>
      <c r="AR3157" s="3">
        <f t="shared" si="532"/>
        <v>141968.0296624749</v>
      </c>
      <c r="AS3157" s="24">
        <f t="shared" si="533"/>
        <v>129061.84514770446</v>
      </c>
      <c r="AT3157" t="s">
        <v>4735</v>
      </c>
      <c r="AU3157" t="s">
        <v>1837</v>
      </c>
      <c r="AV3157" t="s">
        <v>1838</v>
      </c>
      <c r="AW3157" t="s">
        <v>1837</v>
      </c>
      <c r="BE3157">
        <v>0.5</v>
      </c>
    </row>
    <row r="3158" spans="2:57" x14ac:dyDescent="0.2">
      <c r="C3158" t="s">
        <v>4803</v>
      </c>
      <c r="E3158" t="s">
        <v>4709</v>
      </c>
      <c r="F3158" t="s">
        <v>4710</v>
      </c>
      <c r="G3158" t="s">
        <v>4711</v>
      </c>
      <c r="J3158" t="s">
        <v>4678</v>
      </c>
      <c r="L3158" t="s">
        <v>4703</v>
      </c>
      <c r="M3158" t="s">
        <v>293</v>
      </c>
      <c r="N3158" t="s">
        <v>4668</v>
      </c>
      <c r="O3158" t="s">
        <v>4669</v>
      </c>
      <c r="P3158" t="s">
        <v>4804</v>
      </c>
      <c r="Q3158">
        <v>28</v>
      </c>
      <c r="S3158" s="3">
        <v>98337.35</v>
      </c>
      <c r="U3158" s="3">
        <v>0</v>
      </c>
      <c r="W3158" s="3">
        <v>2291.7644230769229</v>
      </c>
      <c r="X3158" s="3">
        <v>1324.1305555555557</v>
      </c>
      <c r="Y3158" s="22">
        <v>238.34350000000001</v>
      </c>
      <c r="Z3158" s="32">
        <v>45</v>
      </c>
      <c r="AC3158" s="3">
        <v>2676</v>
      </c>
      <c r="AD3158" s="3">
        <f t="shared" si="529"/>
        <v>104912.58847863249</v>
      </c>
      <c r="AE3158" s="3">
        <v>3412.5</v>
      </c>
      <c r="AF3158" s="3">
        <v>0</v>
      </c>
      <c r="AG3158" s="3">
        <f t="shared" si="530"/>
        <v>108325.08847863249</v>
      </c>
      <c r="AJ3158" s="3">
        <v>2410.2462103620469</v>
      </c>
      <c r="AK3158" t="s">
        <v>289</v>
      </c>
      <c r="AL3158" t="s">
        <v>290</v>
      </c>
      <c r="AM3158">
        <v>8.5000000000000006E-2</v>
      </c>
      <c r="AN3158" s="3">
        <f t="shared" si="531"/>
        <v>110735.33468899454</v>
      </c>
      <c r="AO3158" s="3">
        <v>9412.5034485645356</v>
      </c>
      <c r="AP3158" s="3">
        <v>17820</v>
      </c>
      <c r="AQ3158" s="3">
        <v>1514.7</v>
      </c>
      <c r="AR3158" s="3">
        <f t="shared" si="532"/>
        <v>139482.53813755908</v>
      </c>
      <c r="AS3158" s="24">
        <f t="shared" si="533"/>
        <v>128555.33468899454</v>
      </c>
      <c r="AT3158" t="s">
        <v>771</v>
      </c>
      <c r="AU3158" t="s">
        <v>771</v>
      </c>
      <c r="AV3158" t="s">
        <v>772</v>
      </c>
      <c r="AW3158">
        <v>1116</v>
      </c>
      <c r="BE3158">
        <v>0.6</v>
      </c>
    </row>
    <row r="3159" spans="2:57" x14ac:dyDescent="0.2">
      <c r="C3159" t="s">
        <v>4803</v>
      </c>
      <c r="E3159" t="s">
        <v>4709</v>
      </c>
      <c r="F3159" t="s">
        <v>4710</v>
      </c>
      <c r="G3159" t="s">
        <v>4711</v>
      </c>
      <c r="J3159" t="s">
        <v>4678</v>
      </c>
      <c r="L3159" t="s">
        <v>4703</v>
      </c>
      <c r="M3159" t="s">
        <v>293</v>
      </c>
      <c r="N3159" t="s">
        <v>4668</v>
      </c>
      <c r="O3159" t="s">
        <v>4669</v>
      </c>
      <c r="P3159" t="s">
        <v>4804</v>
      </c>
      <c r="Q3159">
        <v>28</v>
      </c>
      <c r="S3159" s="3">
        <v>65558.233333333337</v>
      </c>
      <c r="U3159" s="3">
        <v>0</v>
      </c>
      <c r="W3159" s="3">
        <v>1527.8429487179487</v>
      </c>
      <c r="X3159" s="3">
        <v>882.75370370370388</v>
      </c>
      <c r="Y3159" s="22">
        <v>158.89566666666667</v>
      </c>
      <c r="Z3159" s="32">
        <v>30</v>
      </c>
      <c r="AC3159" s="3">
        <v>1784</v>
      </c>
      <c r="AD3159" s="3">
        <f t="shared" si="529"/>
        <v>69941.725652421665</v>
      </c>
      <c r="AE3159" s="3">
        <v>2275</v>
      </c>
      <c r="AF3159" s="3">
        <v>0</v>
      </c>
      <c r="AG3159" s="3">
        <f t="shared" si="530"/>
        <v>72216.725652421665</v>
      </c>
      <c r="AJ3159" s="3">
        <v>1606.8308069080313</v>
      </c>
      <c r="AK3159" t="s">
        <v>5032</v>
      </c>
      <c r="AM3159">
        <v>8.5000000000000006E-2</v>
      </c>
      <c r="AN3159" s="3">
        <f t="shared" si="531"/>
        <v>73823.556459329702</v>
      </c>
      <c r="AO3159" s="3">
        <v>6275.0022990430252</v>
      </c>
      <c r="AP3159" s="3">
        <v>11880</v>
      </c>
      <c r="AQ3159" s="3">
        <v>1009.8000000000001</v>
      </c>
      <c r="AR3159" s="3">
        <f t="shared" si="532"/>
        <v>92988.358758372735</v>
      </c>
      <c r="AS3159" s="24">
        <f t="shared" si="533"/>
        <v>85703.556459329702</v>
      </c>
      <c r="AT3159" t="s">
        <v>4713</v>
      </c>
      <c r="AU3159" t="s">
        <v>4713</v>
      </c>
      <c r="AV3159" t="s">
        <v>2251</v>
      </c>
      <c r="AW3159" t="s">
        <v>4714</v>
      </c>
      <c r="BE3159">
        <v>0.4</v>
      </c>
    </row>
    <row r="3160" spans="2:57" x14ac:dyDescent="0.2">
      <c r="B3160">
        <f>+COUNTIF(F3160:F6318,F3160)</f>
        <v>2</v>
      </c>
      <c r="C3160" t="s">
        <v>4803</v>
      </c>
      <c r="E3160" t="s">
        <v>4663</v>
      </c>
      <c r="F3160" t="s">
        <v>4664</v>
      </c>
      <c r="G3160" t="s">
        <v>4665</v>
      </c>
      <c r="J3160" t="s">
        <v>4666</v>
      </c>
      <c r="L3160" t="s">
        <v>4667</v>
      </c>
      <c r="M3160" t="s">
        <v>3984</v>
      </c>
      <c r="N3160" t="s">
        <v>4668</v>
      </c>
      <c r="O3160" t="s">
        <v>4669</v>
      </c>
      <c r="P3160" t="s">
        <v>4804</v>
      </c>
      <c r="Q3160">
        <v>28</v>
      </c>
      <c r="S3160" s="3">
        <v>62541.395000000004</v>
      </c>
      <c r="U3160" s="3">
        <v>9381.2092499999999</v>
      </c>
      <c r="W3160" s="3">
        <v>1478.158533653846</v>
      </c>
      <c r="X3160" s="3">
        <v>0</v>
      </c>
      <c r="Y3160" s="22">
        <v>153.7284875</v>
      </c>
      <c r="Z3160" s="32">
        <v>15.75</v>
      </c>
      <c r="AB3160" s="3">
        <v>3227.0699999999997</v>
      </c>
      <c r="AC3160" s="3">
        <v>1147.02</v>
      </c>
      <c r="AD3160" s="3">
        <f t="shared" si="529"/>
        <v>77944.33127115386</v>
      </c>
      <c r="AE3160" s="3">
        <v>872.375</v>
      </c>
      <c r="AF3160" s="3">
        <v>0</v>
      </c>
      <c r="AG3160" s="3">
        <f t="shared" si="530"/>
        <v>78816.70627115386</v>
      </c>
      <c r="AJ3160" s="3">
        <v>0</v>
      </c>
      <c r="AM3160">
        <v>0.05</v>
      </c>
      <c r="AN3160" s="3">
        <f t="shared" si="531"/>
        <v>78816.70627115386</v>
      </c>
      <c r="AO3160" s="3">
        <v>3940.8353135576926</v>
      </c>
      <c r="AP3160" s="3">
        <v>6237</v>
      </c>
      <c r="AQ3160" s="3">
        <v>311.84999999999997</v>
      </c>
      <c r="AR3160" s="3">
        <f t="shared" si="532"/>
        <v>89306.391584711557</v>
      </c>
      <c r="AS3160" s="24">
        <f t="shared" si="533"/>
        <v>85053.70627115386</v>
      </c>
      <c r="AT3160" t="s">
        <v>141</v>
      </c>
      <c r="AU3160" t="s">
        <v>141</v>
      </c>
      <c r="AV3160" t="s">
        <v>142</v>
      </c>
      <c r="AW3160" t="s">
        <v>5033</v>
      </c>
      <c r="BE3160">
        <v>0.21</v>
      </c>
    </row>
    <row r="3161" spans="2:57" x14ac:dyDescent="0.2">
      <c r="C3161" t="s">
        <v>4803</v>
      </c>
      <c r="E3161" t="s">
        <v>4663</v>
      </c>
      <c r="F3161" t="s">
        <v>4664</v>
      </c>
      <c r="G3161" t="s">
        <v>4665</v>
      </c>
      <c r="J3161" t="s">
        <v>4666</v>
      </c>
      <c r="L3161" t="s">
        <v>4667</v>
      </c>
      <c r="M3161" t="s">
        <v>3984</v>
      </c>
      <c r="N3161" t="s">
        <v>4668</v>
      </c>
      <c r="O3161" t="s">
        <v>4669</v>
      </c>
      <c r="P3161" t="s">
        <v>4804</v>
      </c>
      <c r="Q3161">
        <v>28</v>
      </c>
      <c r="S3161" s="3">
        <v>235274.7716666667</v>
      </c>
      <c r="U3161" s="3">
        <v>35291.215750000003</v>
      </c>
      <c r="W3161" s="3">
        <v>5560.6916266025646</v>
      </c>
      <c r="X3161" s="3">
        <v>0</v>
      </c>
      <c r="Y3161" s="22">
        <v>578.31192916666669</v>
      </c>
      <c r="Z3161" s="32">
        <v>59.25</v>
      </c>
      <c r="AB3161" s="3">
        <v>12139.93</v>
      </c>
      <c r="AC3161" s="3">
        <v>4314.9800000000005</v>
      </c>
      <c r="AD3161" s="3">
        <f t="shared" si="529"/>
        <v>293219.15097243589</v>
      </c>
      <c r="AE3161" s="3">
        <v>3281.791666666667</v>
      </c>
      <c r="AF3161" s="3">
        <v>0</v>
      </c>
      <c r="AG3161" s="3">
        <f t="shared" si="530"/>
        <v>296500.94263910258</v>
      </c>
      <c r="AJ3161" s="3">
        <v>0</v>
      </c>
      <c r="AM3161">
        <v>0.05</v>
      </c>
      <c r="AN3161" s="3">
        <f t="shared" si="531"/>
        <v>296500.94263910258</v>
      </c>
      <c r="AO3161" s="3">
        <v>14825.047131955129</v>
      </c>
      <c r="AP3161" s="3">
        <v>23463</v>
      </c>
      <c r="AQ3161" s="3">
        <v>1173.1500000000001</v>
      </c>
      <c r="AR3161" s="3">
        <f t="shared" si="532"/>
        <v>335962.13977105776</v>
      </c>
      <c r="AS3161" s="24">
        <f t="shared" si="533"/>
        <v>319963.94263910258</v>
      </c>
      <c r="AT3161" t="s">
        <v>134</v>
      </c>
      <c r="AU3161" t="s">
        <v>134</v>
      </c>
      <c r="AV3161" t="s">
        <v>135</v>
      </c>
      <c r="AW3161" t="s">
        <v>5034</v>
      </c>
      <c r="BE3161">
        <v>0.79</v>
      </c>
    </row>
    <row r="3162" spans="2:57" x14ac:dyDescent="0.2">
      <c r="C3162" t="s">
        <v>4803</v>
      </c>
      <c r="E3162" t="s">
        <v>4687</v>
      </c>
      <c r="F3162" t="s">
        <v>4688</v>
      </c>
      <c r="G3162" t="s">
        <v>5035</v>
      </c>
      <c r="J3162" t="s">
        <v>4690</v>
      </c>
      <c r="L3162" t="s">
        <v>4691</v>
      </c>
      <c r="M3162" t="s">
        <v>4444</v>
      </c>
      <c r="N3162" t="s">
        <v>4668</v>
      </c>
      <c r="O3162" t="s">
        <v>4669</v>
      </c>
      <c r="P3162" t="s">
        <v>4804</v>
      </c>
      <c r="Q3162">
        <v>28</v>
      </c>
      <c r="S3162" s="3">
        <v>46174.133333333331</v>
      </c>
      <c r="U3162" s="3">
        <v>6926.12</v>
      </c>
      <c r="W3162" s="3">
        <v>1109.9551282051282</v>
      </c>
      <c r="X3162" s="3">
        <v>0</v>
      </c>
      <c r="Y3162" s="22">
        <v>115.43533333333333</v>
      </c>
      <c r="Z3162" s="32">
        <v>15</v>
      </c>
      <c r="AC3162" s="3">
        <v>892</v>
      </c>
      <c r="AD3162" s="3">
        <f t="shared" si="529"/>
        <v>55232.643794871794</v>
      </c>
      <c r="AE3162" s="3">
        <v>1409.3333333333335</v>
      </c>
      <c r="AF3162" s="3">
        <v>0</v>
      </c>
      <c r="AG3162" s="3">
        <f t="shared" si="530"/>
        <v>56641.97712820513</v>
      </c>
      <c r="AJ3162" s="3">
        <v>0</v>
      </c>
      <c r="AM3162">
        <v>0.1</v>
      </c>
      <c r="AN3162" s="3">
        <f t="shared" si="531"/>
        <v>56641.97712820513</v>
      </c>
      <c r="AO3162" s="3">
        <v>5664.1977128205135</v>
      </c>
      <c r="AP3162" s="3">
        <v>5940</v>
      </c>
      <c r="AQ3162" s="3">
        <v>594</v>
      </c>
      <c r="AR3162" s="3">
        <f t="shared" si="532"/>
        <v>68840.17484102564</v>
      </c>
      <c r="AS3162" s="24">
        <f t="shared" si="533"/>
        <v>62581.97712820513</v>
      </c>
      <c r="AT3162" t="s">
        <v>4725</v>
      </c>
      <c r="AU3162" t="s">
        <v>5036</v>
      </c>
      <c r="AV3162" t="s">
        <v>174</v>
      </c>
      <c r="AW3162" t="s">
        <v>5037</v>
      </c>
      <c r="BE3162">
        <v>0.2</v>
      </c>
    </row>
    <row r="3163" spans="2:57" x14ac:dyDescent="0.2">
      <c r="C3163" t="s">
        <v>4803</v>
      </c>
      <c r="E3163" t="s">
        <v>4687</v>
      </c>
      <c r="F3163" t="s">
        <v>4688</v>
      </c>
      <c r="G3163" t="s">
        <v>5035</v>
      </c>
      <c r="J3163" t="s">
        <v>4690</v>
      </c>
      <c r="L3163" t="s">
        <v>4691</v>
      </c>
      <c r="M3163" t="s">
        <v>4444</v>
      </c>
      <c r="N3163" t="s">
        <v>4668</v>
      </c>
      <c r="O3163" t="s">
        <v>4669</v>
      </c>
      <c r="P3163" t="s">
        <v>4804</v>
      </c>
      <c r="Q3163">
        <v>28</v>
      </c>
      <c r="S3163" s="3">
        <v>46174.133333333331</v>
      </c>
      <c r="U3163" s="3">
        <v>6926.12</v>
      </c>
      <c r="W3163" s="3">
        <v>1109.9551282051282</v>
      </c>
      <c r="X3163" s="3">
        <v>0</v>
      </c>
      <c r="Y3163" s="22">
        <v>115.43533333333333</v>
      </c>
      <c r="Z3163" s="32">
        <v>15</v>
      </c>
      <c r="AC3163" s="3">
        <v>892</v>
      </c>
      <c r="AD3163" s="3">
        <f t="shared" si="529"/>
        <v>55232.643794871794</v>
      </c>
      <c r="AE3163" s="3">
        <v>1409.3333333333335</v>
      </c>
      <c r="AF3163" s="3">
        <v>0</v>
      </c>
      <c r="AG3163" s="3">
        <f t="shared" si="530"/>
        <v>56641.97712820513</v>
      </c>
      <c r="AJ3163" s="3">
        <v>0</v>
      </c>
      <c r="AM3163">
        <v>0.1</v>
      </c>
      <c r="AN3163" s="3">
        <f t="shared" si="531"/>
        <v>56641.97712820513</v>
      </c>
      <c r="AO3163" s="3">
        <v>5664.1977128205135</v>
      </c>
      <c r="AP3163" s="3">
        <v>5940</v>
      </c>
      <c r="AQ3163" s="3">
        <v>594</v>
      </c>
      <c r="AR3163" s="3">
        <f t="shared" si="532"/>
        <v>68840.17484102564</v>
      </c>
      <c r="AS3163" s="24">
        <f t="shared" si="533"/>
        <v>62581.97712820513</v>
      </c>
      <c r="AT3163" t="s">
        <v>3890</v>
      </c>
      <c r="AU3163" t="s">
        <v>3890</v>
      </c>
      <c r="AV3163" t="s">
        <v>3891</v>
      </c>
      <c r="AW3163" t="s">
        <v>3890</v>
      </c>
      <c r="BE3163">
        <v>0.2</v>
      </c>
    </row>
    <row r="3164" spans="2:57" x14ac:dyDescent="0.2">
      <c r="C3164" t="s">
        <v>4803</v>
      </c>
      <c r="E3164" t="s">
        <v>4687</v>
      </c>
      <c r="F3164" t="s">
        <v>4688</v>
      </c>
      <c r="G3164" t="s">
        <v>5035</v>
      </c>
      <c r="J3164" t="s">
        <v>4690</v>
      </c>
      <c r="L3164" t="s">
        <v>4691</v>
      </c>
      <c r="M3164" t="s">
        <v>4444</v>
      </c>
      <c r="N3164" t="s">
        <v>4668</v>
      </c>
      <c r="O3164" t="s">
        <v>4669</v>
      </c>
      <c r="P3164" t="s">
        <v>4804</v>
      </c>
      <c r="Q3164">
        <v>28</v>
      </c>
      <c r="S3164" s="3">
        <v>138522.4</v>
      </c>
      <c r="U3164" s="3">
        <v>20778.359999999997</v>
      </c>
      <c r="W3164" s="3">
        <v>3329.8653846153843</v>
      </c>
      <c r="X3164" s="3">
        <v>0</v>
      </c>
      <c r="Y3164" s="22">
        <v>346.30599999999998</v>
      </c>
      <c r="Z3164" s="32">
        <v>45</v>
      </c>
      <c r="AC3164" s="3">
        <v>2676</v>
      </c>
      <c r="AD3164" s="3">
        <f t="shared" si="529"/>
        <v>165697.93138461537</v>
      </c>
      <c r="AE3164" s="3">
        <v>4228</v>
      </c>
      <c r="AF3164" s="3">
        <v>0</v>
      </c>
      <c r="AG3164" s="3">
        <f t="shared" si="530"/>
        <v>169925.93138461537</v>
      </c>
      <c r="AJ3164" s="3">
        <v>0</v>
      </c>
      <c r="AM3164">
        <v>0.1</v>
      </c>
      <c r="AN3164" s="3">
        <f t="shared" si="531"/>
        <v>169925.93138461537</v>
      </c>
      <c r="AO3164" s="3">
        <v>16992.593138461536</v>
      </c>
      <c r="AP3164" s="3">
        <v>17820</v>
      </c>
      <c r="AQ3164" s="3">
        <v>1782</v>
      </c>
      <c r="AR3164" s="3">
        <f t="shared" si="532"/>
        <v>206520.52452307689</v>
      </c>
      <c r="AS3164" s="24">
        <f t="shared" si="533"/>
        <v>187745.93138461537</v>
      </c>
      <c r="AT3164" t="s">
        <v>134</v>
      </c>
      <c r="AU3164" t="s">
        <v>134</v>
      </c>
      <c r="AV3164" t="s">
        <v>135</v>
      </c>
      <c r="AW3164">
        <v>90326</v>
      </c>
      <c r="BE3164">
        <v>0.6</v>
      </c>
    </row>
    <row r="3165" spans="2:57" x14ac:dyDescent="0.2">
      <c r="C3165" t="s">
        <v>4803</v>
      </c>
      <c r="E3165" t="s">
        <v>4671</v>
      </c>
      <c r="F3165" t="s">
        <v>4672</v>
      </c>
      <c r="G3165" t="s">
        <v>4673</v>
      </c>
      <c r="J3165" t="s">
        <v>151</v>
      </c>
      <c r="L3165" t="s">
        <v>4667</v>
      </c>
      <c r="M3165" t="s">
        <v>3984</v>
      </c>
      <c r="N3165" t="s">
        <v>4668</v>
      </c>
      <c r="O3165" t="s">
        <v>4669</v>
      </c>
      <c r="P3165" t="s">
        <v>4804</v>
      </c>
      <c r="Q3165">
        <v>28</v>
      </c>
      <c r="S3165" s="3">
        <v>19671.424999999999</v>
      </c>
      <c r="U3165" s="3">
        <v>0</v>
      </c>
      <c r="W3165" s="3">
        <v>454.8419471153847</v>
      </c>
      <c r="X3165" s="3">
        <v>72.269331597222219</v>
      </c>
      <c r="Y3165" s="22">
        <v>47.303562499999998</v>
      </c>
      <c r="Z3165" s="32">
        <v>11.25</v>
      </c>
      <c r="AB3165" s="3">
        <v>1536.75</v>
      </c>
      <c r="AC3165" s="3">
        <v>669</v>
      </c>
      <c r="AD3165" s="3">
        <f t="shared" si="529"/>
        <v>22462.839841212604</v>
      </c>
      <c r="AE3165" s="3">
        <v>623.125</v>
      </c>
      <c r="AF3165" s="3">
        <v>0</v>
      </c>
      <c r="AG3165" s="3">
        <f t="shared" si="530"/>
        <v>23085.964841212604</v>
      </c>
      <c r="AJ3165" s="3">
        <v>0</v>
      </c>
      <c r="AM3165">
        <v>0.05</v>
      </c>
      <c r="AN3165" s="3">
        <f t="shared" si="531"/>
        <v>23085.964841212604</v>
      </c>
      <c r="AO3165" s="3">
        <v>1154.2982420606302</v>
      </c>
      <c r="AP3165" s="3">
        <v>4455</v>
      </c>
      <c r="AQ3165" s="3">
        <v>222.75</v>
      </c>
      <c r="AR3165" s="3">
        <f t="shared" si="532"/>
        <v>28918.013083273236</v>
      </c>
      <c r="AS3165" s="24">
        <f t="shared" si="533"/>
        <v>27540.964841212604</v>
      </c>
      <c r="AT3165" t="s">
        <v>3298</v>
      </c>
      <c r="AU3165" t="s">
        <v>3298</v>
      </c>
      <c r="AV3165" t="s">
        <v>3299</v>
      </c>
      <c r="AW3165">
        <v>7178485</v>
      </c>
      <c r="BE3165">
        <v>0.15</v>
      </c>
    </row>
    <row r="3166" spans="2:57" x14ac:dyDescent="0.2">
      <c r="C3166" t="s">
        <v>4803</v>
      </c>
      <c r="E3166" t="s">
        <v>4671</v>
      </c>
      <c r="F3166" t="s">
        <v>4672</v>
      </c>
      <c r="G3166" t="s">
        <v>4673</v>
      </c>
      <c r="J3166" t="s">
        <v>151</v>
      </c>
      <c r="L3166" t="s">
        <v>4667</v>
      </c>
      <c r="M3166" t="s">
        <v>3984</v>
      </c>
      <c r="N3166" t="s">
        <v>4668</v>
      </c>
      <c r="O3166" t="s">
        <v>4669</v>
      </c>
      <c r="P3166" t="s">
        <v>4804</v>
      </c>
      <c r="Q3166">
        <v>28</v>
      </c>
      <c r="S3166" s="3">
        <v>26228.566666666669</v>
      </c>
      <c r="U3166" s="3">
        <v>0</v>
      </c>
      <c r="W3166" s="3">
        <v>606.45592948717956</v>
      </c>
      <c r="X3166" s="3">
        <v>96.359108796296297</v>
      </c>
      <c r="Y3166" s="22">
        <v>63.071416666666664</v>
      </c>
      <c r="Z3166" s="32">
        <v>15</v>
      </c>
      <c r="AB3166" s="3">
        <v>2049</v>
      </c>
      <c r="AC3166" s="3">
        <v>892</v>
      </c>
      <c r="AD3166" s="3">
        <f t="shared" ref="AD3166:AD3210" si="534">S3166+U3166+V3166+W3166+X3166+Y3166+Z3166+AA3166+AB3166+AC3166</f>
        <v>29950.453121616811</v>
      </c>
      <c r="AE3166" s="3">
        <v>830.83333333333348</v>
      </c>
      <c r="AF3166" s="3">
        <v>0</v>
      </c>
      <c r="AG3166" s="3">
        <f t="shared" si="530"/>
        <v>30781.286454950143</v>
      </c>
      <c r="AJ3166" s="3">
        <v>0</v>
      </c>
      <c r="AM3166">
        <v>0.05</v>
      </c>
      <c r="AN3166" s="3">
        <f t="shared" si="531"/>
        <v>30781.286454950143</v>
      </c>
      <c r="AO3166" s="3">
        <v>1539.0643227475073</v>
      </c>
      <c r="AP3166" s="3">
        <v>5940</v>
      </c>
      <c r="AQ3166" s="3">
        <v>297</v>
      </c>
      <c r="AR3166" s="3">
        <f t="shared" si="532"/>
        <v>38557.350777697648</v>
      </c>
      <c r="AS3166" s="24">
        <f t="shared" si="533"/>
        <v>36721.286454950139</v>
      </c>
      <c r="AT3166" t="s">
        <v>1880</v>
      </c>
      <c r="AU3166" t="s">
        <v>1880</v>
      </c>
      <c r="AV3166" t="s">
        <v>1328</v>
      </c>
      <c r="AW3166">
        <v>1502348</v>
      </c>
      <c r="BE3166">
        <v>0.2</v>
      </c>
    </row>
    <row r="3167" spans="2:57" x14ac:dyDescent="0.2">
      <c r="C3167" t="s">
        <v>4803</v>
      </c>
      <c r="E3167" t="s">
        <v>4671</v>
      </c>
      <c r="F3167" t="s">
        <v>4672</v>
      </c>
      <c r="G3167" t="s">
        <v>4673</v>
      </c>
      <c r="J3167" t="s">
        <v>151</v>
      </c>
      <c r="L3167" t="s">
        <v>4667</v>
      </c>
      <c r="M3167" t="s">
        <v>3984</v>
      </c>
      <c r="N3167" t="s">
        <v>4668</v>
      </c>
      <c r="O3167" t="s">
        <v>4669</v>
      </c>
      <c r="P3167" t="s">
        <v>4804</v>
      </c>
      <c r="Q3167">
        <v>28</v>
      </c>
      <c r="S3167" s="3">
        <v>26228.566666666669</v>
      </c>
      <c r="U3167" s="3">
        <v>0</v>
      </c>
      <c r="W3167" s="3">
        <v>606.45592948717956</v>
      </c>
      <c r="X3167" s="3">
        <v>96.359108796296297</v>
      </c>
      <c r="Y3167" s="22">
        <v>63.071416666666664</v>
      </c>
      <c r="Z3167" s="32">
        <v>15</v>
      </c>
      <c r="AB3167" s="3">
        <v>2049</v>
      </c>
      <c r="AC3167" s="3">
        <v>892</v>
      </c>
      <c r="AD3167" s="3">
        <f t="shared" si="534"/>
        <v>29950.453121616811</v>
      </c>
      <c r="AE3167" s="3">
        <v>830.83333333333348</v>
      </c>
      <c r="AF3167" s="3">
        <v>0</v>
      </c>
      <c r="AG3167" s="3">
        <f t="shared" ref="AG3167:AG3210" si="535">AD3167+AE3167+AF3167</f>
        <v>30781.286454950143</v>
      </c>
      <c r="AJ3167" s="3">
        <v>0</v>
      </c>
      <c r="AM3167">
        <v>0.05</v>
      </c>
      <c r="AN3167" s="3">
        <f t="shared" ref="AN3167:AN3210" si="536">AG3167+AH3167+AI3167+AJ3167</f>
        <v>30781.286454950143</v>
      </c>
      <c r="AO3167" s="3">
        <v>1539.0643227475073</v>
      </c>
      <c r="AP3167" s="3">
        <v>5940</v>
      </c>
      <c r="AQ3167" s="3">
        <v>297</v>
      </c>
      <c r="AR3167" s="3">
        <f t="shared" ref="AR3167:AR3210" si="537">AN3167+AO3167+AP3167+AQ3167</f>
        <v>38557.350777697648</v>
      </c>
      <c r="AS3167" s="24">
        <f t="shared" si="533"/>
        <v>36721.286454950139</v>
      </c>
      <c r="AT3167" t="s">
        <v>1407</v>
      </c>
      <c r="AU3167" t="s">
        <v>1407</v>
      </c>
      <c r="AV3167" t="s">
        <v>1328</v>
      </c>
      <c r="AW3167">
        <v>1501495</v>
      </c>
      <c r="BE3167">
        <v>0.2</v>
      </c>
    </row>
    <row r="3168" spans="2:57" x14ac:dyDescent="0.2">
      <c r="C3168" t="s">
        <v>4803</v>
      </c>
      <c r="E3168" t="s">
        <v>4671</v>
      </c>
      <c r="F3168" t="s">
        <v>4672</v>
      </c>
      <c r="G3168" t="s">
        <v>4673</v>
      </c>
      <c r="J3168" t="s">
        <v>151</v>
      </c>
      <c r="L3168" t="s">
        <v>4667</v>
      </c>
      <c r="M3168" t="s">
        <v>3984</v>
      </c>
      <c r="N3168" t="s">
        <v>4668</v>
      </c>
      <c r="O3168" t="s">
        <v>4669</v>
      </c>
      <c r="P3168" t="s">
        <v>4804</v>
      </c>
      <c r="Q3168">
        <v>28</v>
      </c>
      <c r="S3168" s="3">
        <v>13114.283333333335</v>
      </c>
      <c r="U3168" s="3">
        <v>0</v>
      </c>
      <c r="W3168" s="3">
        <v>303.22796474358978</v>
      </c>
      <c r="X3168" s="3">
        <v>48.179554398148149</v>
      </c>
      <c r="Y3168" s="22">
        <v>31.535708333333332</v>
      </c>
      <c r="Z3168" s="32">
        <v>7.5</v>
      </c>
      <c r="AB3168" s="3">
        <v>1024.5</v>
      </c>
      <c r="AC3168" s="3">
        <v>446</v>
      </c>
      <c r="AD3168" s="3">
        <f t="shared" si="534"/>
        <v>14975.226560808405</v>
      </c>
      <c r="AE3168" s="3">
        <v>415.41666666666674</v>
      </c>
      <c r="AF3168" s="3">
        <v>0</v>
      </c>
      <c r="AG3168" s="3">
        <f t="shared" si="535"/>
        <v>15390.643227475071</v>
      </c>
      <c r="AJ3168" s="3">
        <v>0</v>
      </c>
      <c r="AM3168">
        <v>0.05</v>
      </c>
      <c r="AN3168" s="3">
        <f t="shared" si="536"/>
        <v>15390.643227475071</v>
      </c>
      <c r="AO3168" s="3">
        <v>769.53216137375364</v>
      </c>
      <c r="AP3168" s="3">
        <v>2970</v>
      </c>
      <c r="AQ3168" s="3">
        <v>148.5</v>
      </c>
      <c r="AR3168" s="3">
        <f t="shared" si="537"/>
        <v>19278.675388848824</v>
      </c>
      <c r="AS3168" s="24">
        <f t="shared" si="533"/>
        <v>18360.64322747507</v>
      </c>
      <c r="AT3168" t="s">
        <v>2890</v>
      </c>
      <c r="AU3168" t="s">
        <v>2890</v>
      </c>
      <c r="AV3168" t="s">
        <v>1328</v>
      </c>
      <c r="AW3168">
        <v>1502334</v>
      </c>
      <c r="BE3168">
        <v>0.1</v>
      </c>
    </row>
    <row r="3169" spans="2:57" x14ac:dyDescent="0.2">
      <c r="C3169" t="s">
        <v>4803</v>
      </c>
      <c r="E3169" t="s">
        <v>4671</v>
      </c>
      <c r="F3169" t="s">
        <v>4672</v>
      </c>
      <c r="G3169" t="s">
        <v>4673</v>
      </c>
      <c r="J3169" t="s">
        <v>151</v>
      </c>
      <c r="L3169" t="s">
        <v>4667</v>
      </c>
      <c r="M3169" t="s">
        <v>3984</v>
      </c>
      <c r="N3169" t="s">
        <v>4668</v>
      </c>
      <c r="O3169" t="s">
        <v>4669</v>
      </c>
      <c r="P3169" t="s">
        <v>4804</v>
      </c>
      <c r="Q3169">
        <v>28</v>
      </c>
      <c r="S3169" s="3">
        <v>13114.283333333335</v>
      </c>
      <c r="U3169" s="3">
        <v>0</v>
      </c>
      <c r="W3169" s="3">
        <v>303.22796474358978</v>
      </c>
      <c r="X3169" s="3">
        <v>48.179554398148149</v>
      </c>
      <c r="Y3169" s="22">
        <v>31.535708333333332</v>
      </c>
      <c r="Z3169" s="32">
        <v>7.5</v>
      </c>
      <c r="AB3169" s="3">
        <v>1024.5</v>
      </c>
      <c r="AC3169" s="3">
        <v>446</v>
      </c>
      <c r="AD3169" s="3">
        <f t="shared" si="534"/>
        <v>14975.226560808405</v>
      </c>
      <c r="AE3169" s="3">
        <v>415.41666666666674</v>
      </c>
      <c r="AF3169" s="3">
        <v>0</v>
      </c>
      <c r="AG3169" s="3">
        <f t="shared" si="535"/>
        <v>15390.643227475071</v>
      </c>
      <c r="AJ3169" s="3">
        <v>0</v>
      </c>
      <c r="AM3169">
        <v>0.05</v>
      </c>
      <c r="AN3169" s="3">
        <f t="shared" si="536"/>
        <v>15390.643227475071</v>
      </c>
      <c r="AO3169" s="3">
        <v>769.53216137375364</v>
      </c>
      <c r="AP3169" s="3">
        <v>2970</v>
      </c>
      <c r="AQ3169" s="3">
        <v>148.5</v>
      </c>
      <c r="AR3169" s="3">
        <f t="shared" si="537"/>
        <v>19278.675388848824</v>
      </c>
      <c r="AS3169" s="24">
        <f t="shared" si="533"/>
        <v>18360.64322747507</v>
      </c>
      <c r="AT3169" t="s">
        <v>3468</v>
      </c>
      <c r="AU3169" t="s">
        <v>3468</v>
      </c>
      <c r="AV3169" t="s">
        <v>1328</v>
      </c>
      <c r="AW3169">
        <v>1501600</v>
      </c>
      <c r="BE3169">
        <v>0.1</v>
      </c>
    </row>
    <row r="3170" spans="2:57" x14ac:dyDescent="0.2">
      <c r="C3170" t="s">
        <v>4803</v>
      </c>
      <c r="E3170" t="s">
        <v>4671</v>
      </c>
      <c r="F3170" t="s">
        <v>4672</v>
      </c>
      <c r="G3170" t="s">
        <v>4673</v>
      </c>
      <c r="J3170" t="s">
        <v>151</v>
      </c>
      <c r="L3170" t="s">
        <v>4667</v>
      </c>
      <c r="M3170" t="s">
        <v>3984</v>
      </c>
      <c r="N3170" t="s">
        <v>4668</v>
      </c>
      <c r="O3170" t="s">
        <v>4669</v>
      </c>
      <c r="P3170" t="s">
        <v>4804</v>
      </c>
      <c r="Q3170">
        <v>28</v>
      </c>
      <c r="S3170" s="3">
        <v>13114.283333333335</v>
      </c>
      <c r="U3170" s="3">
        <v>0</v>
      </c>
      <c r="W3170" s="3">
        <v>303.22796474358978</v>
      </c>
      <c r="X3170" s="3">
        <v>48.179554398148149</v>
      </c>
      <c r="Y3170" s="22">
        <v>31.535708333333332</v>
      </c>
      <c r="Z3170" s="32">
        <v>7.5</v>
      </c>
      <c r="AB3170" s="3">
        <v>1024.5</v>
      </c>
      <c r="AC3170" s="3">
        <v>446</v>
      </c>
      <c r="AD3170" s="3">
        <f t="shared" si="534"/>
        <v>14975.226560808405</v>
      </c>
      <c r="AE3170" s="3">
        <v>415.41666666666674</v>
      </c>
      <c r="AF3170" s="3">
        <v>0</v>
      </c>
      <c r="AG3170" s="3">
        <f t="shared" si="535"/>
        <v>15390.643227475071</v>
      </c>
      <c r="AJ3170" s="3">
        <v>0</v>
      </c>
      <c r="AM3170">
        <v>0.05</v>
      </c>
      <c r="AN3170" s="3">
        <f t="shared" si="536"/>
        <v>15390.643227475071</v>
      </c>
      <c r="AO3170" s="3">
        <v>769.53216137375364</v>
      </c>
      <c r="AP3170" s="3">
        <v>2970</v>
      </c>
      <c r="AQ3170" s="3">
        <v>148.5</v>
      </c>
      <c r="AR3170" s="3">
        <f t="shared" si="537"/>
        <v>19278.675388848824</v>
      </c>
      <c r="AS3170" s="24">
        <f t="shared" si="533"/>
        <v>18360.64322747507</v>
      </c>
      <c r="AT3170" t="s">
        <v>2859</v>
      </c>
      <c r="AU3170" t="s">
        <v>2859</v>
      </c>
      <c r="AV3170" t="s">
        <v>1328</v>
      </c>
      <c r="AW3170">
        <v>1502337</v>
      </c>
      <c r="BE3170">
        <v>0.1</v>
      </c>
    </row>
    <row r="3171" spans="2:57" x14ac:dyDescent="0.2">
      <c r="C3171" t="s">
        <v>4803</v>
      </c>
      <c r="E3171" t="s">
        <v>4671</v>
      </c>
      <c r="F3171" t="s">
        <v>4672</v>
      </c>
      <c r="G3171" t="s">
        <v>4673</v>
      </c>
      <c r="J3171" t="s">
        <v>151</v>
      </c>
      <c r="L3171" t="s">
        <v>4667</v>
      </c>
      <c r="M3171" t="s">
        <v>3984</v>
      </c>
      <c r="N3171" t="s">
        <v>4668</v>
      </c>
      <c r="O3171" t="s">
        <v>4669</v>
      </c>
      <c r="P3171" t="s">
        <v>4804</v>
      </c>
      <c r="Q3171">
        <v>28</v>
      </c>
      <c r="S3171" s="3">
        <v>19671.424999999999</v>
      </c>
      <c r="U3171" s="3">
        <v>0</v>
      </c>
      <c r="W3171" s="3">
        <v>454.8419471153847</v>
      </c>
      <c r="X3171" s="3">
        <v>72.269331597222219</v>
      </c>
      <c r="Y3171" s="22">
        <v>47.303562499999998</v>
      </c>
      <c r="Z3171" s="32">
        <v>11.25</v>
      </c>
      <c r="AB3171" s="3">
        <v>1536.75</v>
      </c>
      <c r="AC3171" s="3">
        <v>669</v>
      </c>
      <c r="AD3171" s="3">
        <f t="shared" si="534"/>
        <v>22462.839841212604</v>
      </c>
      <c r="AE3171" s="3">
        <v>623.125</v>
      </c>
      <c r="AF3171" s="3">
        <v>0</v>
      </c>
      <c r="AG3171" s="3">
        <f t="shared" si="535"/>
        <v>23085.964841212604</v>
      </c>
      <c r="AJ3171" s="3">
        <v>0</v>
      </c>
      <c r="AM3171">
        <v>0.05</v>
      </c>
      <c r="AN3171" s="3">
        <f t="shared" si="536"/>
        <v>23085.964841212604</v>
      </c>
      <c r="AO3171" s="3">
        <v>1154.2982420606302</v>
      </c>
      <c r="AP3171" s="3">
        <v>4455</v>
      </c>
      <c r="AQ3171" s="3">
        <v>222.75</v>
      </c>
      <c r="AR3171" s="3">
        <f t="shared" si="537"/>
        <v>28918.013083273236</v>
      </c>
      <c r="AS3171" s="24">
        <f t="shared" si="533"/>
        <v>27540.964841212604</v>
      </c>
      <c r="AT3171" t="s">
        <v>1327</v>
      </c>
      <c r="AU3171" t="s">
        <v>1327</v>
      </c>
      <c r="AV3171" t="s">
        <v>1328</v>
      </c>
      <c r="AW3171">
        <v>1507756</v>
      </c>
      <c r="BE3171">
        <v>0.15</v>
      </c>
    </row>
    <row r="3172" spans="2:57" x14ac:dyDescent="0.2">
      <c r="C3172" t="s">
        <v>4803</v>
      </c>
      <c r="E3172" t="s">
        <v>4749</v>
      </c>
      <c r="F3172" t="s">
        <v>4750</v>
      </c>
      <c r="G3172" t="s">
        <v>4751</v>
      </c>
      <c r="J3172" t="s">
        <v>4678</v>
      </c>
      <c r="L3172" t="s">
        <v>4691</v>
      </c>
      <c r="M3172" t="s">
        <v>4444</v>
      </c>
      <c r="N3172" t="s">
        <v>4668</v>
      </c>
      <c r="O3172" t="s">
        <v>4669</v>
      </c>
      <c r="P3172" t="s">
        <v>4804</v>
      </c>
      <c r="Q3172">
        <v>28</v>
      </c>
      <c r="S3172" s="3">
        <v>104166.66666666667</v>
      </c>
      <c r="U3172" s="3">
        <v>0</v>
      </c>
      <c r="W3172" s="3">
        <v>2504.0064102564102</v>
      </c>
      <c r="X3172" s="3">
        <v>1446.7592592592594</v>
      </c>
      <c r="Y3172" s="22">
        <v>260.41666666666669</v>
      </c>
      <c r="Z3172" s="32">
        <v>37.5</v>
      </c>
      <c r="AB3172" s="3">
        <v>0</v>
      </c>
      <c r="AC3172" s="3">
        <v>2230</v>
      </c>
      <c r="AD3172" s="3">
        <f t="shared" si="534"/>
        <v>110645.34900284901</v>
      </c>
      <c r="AE3172" s="3">
        <v>3523.3333333333335</v>
      </c>
      <c r="AF3172" s="3">
        <v>0</v>
      </c>
      <c r="AG3172" s="3">
        <f t="shared" si="535"/>
        <v>114168.68233618233</v>
      </c>
      <c r="AJ3172" s="3">
        <v>8576.081732193732</v>
      </c>
      <c r="AK3172" t="s">
        <v>538</v>
      </c>
      <c r="AL3172" t="s">
        <v>539</v>
      </c>
      <c r="AM3172">
        <v>0.1</v>
      </c>
      <c r="AN3172" s="3">
        <f t="shared" si="536"/>
        <v>122744.76406837607</v>
      </c>
      <c r="AO3172" s="3">
        <v>12274.476406837608</v>
      </c>
      <c r="AP3172" s="3">
        <v>14850</v>
      </c>
      <c r="AQ3172" s="3">
        <v>1485</v>
      </c>
      <c r="AR3172" s="3">
        <f t="shared" si="537"/>
        <v>151354.24047521368</v>
      </c>
      <c r="AS3172" s="24">
        <f t="shared" si="533"/>
        <v>137594.76406837607</v>
      </c>
      <c r="AT3172" t="s">
        <v>188</v>
      </c>
      <c r="AU3172" t="s">
        <v>188</v>
      </c>
      <c r="AV3172" t="s">
        <v>189</v>
      </c>
      <c r="AW3172">
        <v>6105</v>
      </c>
      <c r="BE3172">
        <v>0.5</v>
      </c>
    </row>
    <row r="3173" spans="2:57" x14ac:dyDescent="0.2">
      <c r="C3173" t="s">
        <v>4803</v>
      </c>
      <c r="E3173" t="s">
        <v>4749</v>
      </c>
      <c r="F3173" t="s">
        <v>4750</v>
      </c>
      <c r="G3173" t="s">
        <v>4751</v>
      </c>
      <c r="J3173" t="s">
        <v>4678</v>
      </c>
      <c r="L3173" t="s">
        <v>4691</v>
      </c>
      <c r="M3173" t="s">
        <v>4444</v>
      </c>
      <c r="N3173" t="s">
        <v>4668</v>
      </c>
      <c r="O3173" t="s">
        <v>4669</v>
      </c>
      <c r="P3173" t="s">
        <v>4804</v>
      </c>
      <c r="Q3173">
        <v>28</v>
      </c>
      <c r="S3173" s="3">
        <v>104166.66666666667</v>
      </c>
      <c r="U3173" s="3">
        <v>0</v>
      </c>
      <c r="W3173" s="3">
        <v>2504.0064102564102</v>
      </c>
      <c r="X3173" s="3">
        <v>1446.7592592592594</v>
      </c>
      <c r="Y3173" s="22">
        <v>260.41666666666669</v>
      </c>
      <c r="Z3173" s="32">
        <v>37.5</v>
      </c>
      <c r="AC3173" s="3">
        <v>2230</v>
      </c>
      <c r="AD3173" s="3">
        <f t="shared" si="534"/>
        <v>110645.34900284901</v>
      </c>
      <c r="AE3173" s="3">
        <v>3523.3333333333335</v>
      </c>
      <c r="AF3173" s="3">
        <v>0</v>
      </c>
      <c r="AG3173" s="3">
        <f t="shared" si="535"/>
        <v>114168.68233618233</v>
      </c>
      <c r="AJ3173" s="3">
        <v>8576.081732193732</v>
      </c>
      <c r="AK3173" t="s">
        <v>5032</v>
      </c>
      <c r="AM3173">
        <v>0.1</v>
      </c>
      <c r="AN3173" s="3">
        <f t="shared" si="536"/>
        <v>122744.76406837607</v>
      </c>
      <c r="AO3173" s="3">
        <v>12274.476406837608</v>
      </c>
      <c r="AP3173" s="3">
        <v>14850</v>
      </c>
      <c r="AQ3173" s="3">
        <v>1485</v>
      </c>
      <c r="AR3173" s="3">
        <f t="shared" si="537"/>
        <v>151354.24047521368</v>
      </c>
      <c r="AS3173" s="24">
        <f t="shared" si="533"/>
        <v>137594.76406837607</v>
      </c>
      <c r="AT3173" t="s">
        <v>4805</v>
      </c>
      <c r="AU3173" t="s">
        <v>101</v>
      </c>
      <c r="AV3173" t="s">
        <v>101</v>
      </c>
      <c r="AW3173">
        <v>2047120</v>
      </c>
      <c r="BE3173">
        <v>1</v>
      </c>
    </row>
    <row r="3174" spans="2:57" x14ac:dyDescent="0.2">
      <c r="C3174" t="s">
        <v>4803</v>
      </c>
      <c r="E3174" t="s">
        <v>4675</v>
      </c>
      <c r="F3174" t="s">
        <v>4676</v>
      </c>
      <c r="G3174" t="s">
        <v>4677</v>
      </c>
      <c r="J3174" t="s">
        <v>4678</v>
      </c>
      <c r="L3174" t="s">
        <v>4667</v>
      </c>
      <c r="M3174" t="s">
        <v>3984</v>
      </c>
      <c r="N3174" t="s">
        <v>4668</v>
      </c>
      <c r="O3174" t="s">
        <v>4669</v>
      </c>
      <c r="P3174" t="s">
        <v>4804</v>
      </c>
      <c r="Q3174">
        <v>28</v>
      </c>
      <c r="S3174" s="3">
        <v>49946.208333333336</v>
      </c>
      <c r="U3174" s="3">
        <v>0</v>
      </c>
      <c r="W3174" s="3">
        <v>1140.5348557692307</v>
      </c>
      <c r="X3174" s="3">
        <v>0</v>
      </c>
      <c r="Y3174" s="22">
        <v>118.61562500000001</v>
      </c>
      <c r="Z3174" s="32">
        <v>37.5</v>
      </c>
      <c r="AB3174" s="3">
        <v>4861</v>
      </c>
      <c r="AC3174" s="3">
        <v>2230</v>
      </c>
      <c r="AD3174" s="3">
        <f t="shared" si="534"/>
        <v>58333.858814102568</v>
      </c>
      <c r="AE3174" s="3">
        <v>2077.0833333333335</v>
      </c>
      <c r="AF3174" s="3">
        <v>0</v>
      </c>
      <c r="AG3174" s="3">
        <f t="shared" si="535"/>
        <v>60410.942147435904</v>
      </c>
      <c r="AJ3174" s="3">
        <v>0</v>
      </c>
      <c r="AM3174">
        <v>0.05</v>
      </c>
      <c r="AN3174" s="3">
        <f t="shared" si="536"/>
        <v>60410.942147435904</v>
      </c>
      <c r="AO3174" s="3">
        <v>3020.5471073717954</v>
      </c>
      <c r="AP3174" s="3">
        <v>14850</v>
      </c>
      <c r="AQ3174" s="3">
        <v>742.5</v>
      </c>
      <c r="AR3174" s="3">
        <f t="shared" si="537"/>
        <v>79023.989254807704</v>
      </c>
      <c r="AS3174" s="24">
        <f t="shared" si="533"/>
        <v>75260.942147435911</v>
      </c>
      <c r="AT3174" t="s">
        <v>3016</v>
      </c>
      <c r="AU3174" t="s">
        <v>3016</v>
      </c>
      <c r="AV3174" t="s">
        <v>3017</v>
      </c>
      <c r="AW3174">
        <v>1951</v>
      </c>
      <c r="BE3174">
        <v>0.5</v>
      </c>
    </row>
    <row r="3175" spans="2:57" x14ac:dyDescent="0.2">
      <c r="C3175" t="s">
        <v>4803</v>
      </c>
      <c r="E3175" t="s">
        <v>4675</v>
      </c>
      <c r="F3175" t="s">
        <v>4676</v>
      </c>
      <c r="G3175" t="s">
        <v>4677</v>
      </c>
      <c r="J3175" t="s">
        <v>4678</v>
      </c>
      <c r="L3175" t="s">
        <v>4667</v>
      </c>
      <c r="M3175" t="s">
        <v>3984</v>
      </c>
      <c r="N3175" t="s">
        <v>4668</v>
      </c>
      <c r="O3175" t="s">
        <v>4669</v>
      </c>
      <c r="P3175" t="s">
        <v>4804</v>
      </c>
      <c r="Q3175">
        <v>28</v>
      </c>
      <c r="S3175" s="3">
        <v>49946.208333333336</v>
      </c>
      <c r="U3175" s="3">
        <v>0</v>
      </c>
      <c r="W3175" s="3">
        <v>1140.5348557692307</v>
      </c>
      <c r="X3175" s="3">
        <v>0</v>
      </c>
      <c r="Y3175" s="22">
        <v>118.61562500000001</v>
      </c>
      <c r="Z3175" s="32">
        <v>37.5</v>
      </c>
      <c r="AB3175" s="3">
        <v>4861</v>
      </c>
      <c r="AC3175" s="3">
        <v>2230</v>
      </c>
      <c r="AD3175" s="3">
        <f t="shared" si="534"/>
        <v>58333.858814102568</v>
      </c>
      <c r="AE3175" s="3">
        <v>2077.0833333333335</v>
      </c>
      <c r="AF3175" s="3">
        <v>0</v>
      </c>
      <c r="AG3175" s="3">
        <f t="shared" si="535"/>
        <v>60410.942147435904</v>
      </c>
      <c r="AJ3175" s="3">
        <v>0</v>
      </c>
      <c r="AM3175">
        <v>0.05</v>
      </c>
      <c r="AN3175" s="3">
        <f t="shared" si="536"/>
        <v>60410.942147435904</v>
      </c>
      <c r="AO3175" s="3">
        <v>3020.5471073717954</v>
      </c>
      <c r="AP3175" s="3">
        <v>14850</v>
      </c>
      <c r="AQ3175" s="3">
        <v>742.5</v>
      </c>
      <c r="AR3175" s="3">
        <f t="shared" si="537"/>
        <v>79023.989254807704</v>
      </c>
      <c r="AS3175" s="24">
        <f t="shared" si="533"/>
        <v>75260.942147435911</v>
      </c>
      <c r="AT3175" t="s">
        <v>1283</v>
      </c>
      <c r="AU3175" t="s">
        <v>1283</v>
      </c>
      <c r="AV3175" t="s">
        <v>1284</v>
      </c>
      <c r="AW3175">
        <v>375</v>
      </c>
      <c r="BE3175">
        <v>0.5</v>
      </c>
    </row>
    <row r="3176" spans="2:57" x14ac:dyDescent="0.2">
      <c r="C3176" t="s">
        <v>4803</v>
      </c>
      <c r="E3176" t="s">
        <v>4680</v>
      </c>
      <c r="F3176" t="s">
        <v>4681</v>
      </c>
      <c r="G3176" t="s">
        <v>4682</v>
      </c>
      <c r="J3176" t="s">
        <v>151</v>
      </c>
      <c r="L3176" t="s">
        <v>4667</v>
      </c>
      <c r="M3176" t="s">
        <v>3984</v>
      </c>
      <c r="N3176" t="s">
        <v>4668</v>
      </c>
      <c r="O3176" t="s">
        <v>4669</v>
      </c>
      <c r="P3176" t="s">
        <v>4804</v>
      </c>
      <c r="Q3176">
        <v>28</v>
      </c>
      <c r="S3176" s="3">
        <v>68715.708333333328</v>
      </c>
      <c r="U3176" s="3">
        <v>0</v>
      </c>
      <c r="W3176" s="3">
        <v>1591.7247596153845</v>
      </c>
      <c r="X3176" s="3">
        <v>919.66319444444457</v>
      </c>
      <c r="Y3176" s="22">
        <v>165.53937500000001</v>
      </c>
      <c r="Z3176" s="32">
        <v>37.5</v>
      </c>
      <c r="AB3176" s="3">
        <v>6376.5</v>
      </c>
      <c r="AC3176" s="3">
        <v>2230</v>
      </c>
      <c r="AD3176" s="3">
        <f t="shared" si="534"/>
        <v>80036.63566239315</v>
      </c>
      <c r="AE3176" s="3">
        <v>2077</v>
      </c>
      <c r="AF3176" s="3">
        <v>0</v>
      </c>
      <c r="AG3176" s="3">
        <f t="shared" si="535"/>
        <v>82113.63566239315</v>
      </c>
      <c r="AJ3176" s="3">
        <v>0</v>
      </c>
      <c r="AM3176">
        <v>0.05</v>
      </c>
      <c r="AN3176" s="3">
        <f t="shared" si="536"/>
        <v>82113.63566239315</v>
      </c>
      <c r="AO3176" s="3">
        <v>4105.6817831196577</v>
      </c>
      <c r="AP3176" s="3">
        <v>14850</v>
      </c>
      <c r="AQ3176" s="3">
        <v>742.5</v>
      </c>
      <c r="AR3176" s="3">
        <f t="shared" si="537"/>
        <v>101811.8174455128</v>
      </c>
      <c r="AS3176" s="24">
        <f t="shared" si="533"/>
        <v>96963.63566239315</v>
      </c>
      <c r="AT3176" t="s">
        <v>134</v>
      </c>
      <c r="AU3176" t="s">
        <v>134</v>
      </c>
      <c r="AV3176" t="s">
        <v>135</v>
      </c>
      <c r="AW3176">
        <v>35082</v>
      </c>
      <c r="BE3176">
        <v>0.5</v>
      </c>
    </row>
    <row r="3177" spans="2:57" x14ac:dyDescent="0.2">
      <c r="C3177" t="s">
        <v>4803</v>
      </c>
      <c r="E3177" t="s">
        <v>4680</v>
      </c>
      <c r="F3177" t="s">
        <v>4681</v>
      </c>
      <c r="G3177" t="s">
        <v>4682</v>
      </c>
      <c r="J3177" t="s">
        <v>151</v>
      </c>
      <c r="L3177" t="s">
        <v>4667</v>
      </c>
      <c r="M3177" t="s">
        <v>3984</v>
      </c>
      <c r="N3177" t="s">
        <v>4668</v>
      </c>
      <c r="O3177" t="s">
        <v>4669</v>
      </c>
      <c r="P3177" t="s">
        <v>4804</v>
      </c>
      <c r="Q3177">
        <v>28</v>
      </c>
      <c r="S3177" s="3">
        <v>68715.708333333328</v>
      </c>
      <c r="U3177" s="3">
        <v>0</v>
      </c>
      <c r="W3177" s="3">
        <v>1591.7247596153845</v>
      </c>
      <c r="X3177" s="3">
        <v>919.66319444444457</v>
      </c>
      <c r="Y3177" s="22">
        <v>165.53937500000001</v>
      </c>
      <c r="Z3177" s="32">
        <v>37.5</v>
      </c>
      <c r="AB3177" s="3">
        <v>6376.5</v>
      </c>
      <c r="AC3177" s="3">
        <v>2230</v>
      </c>
      <c r="AD3177" s="3">
        <f t="shared" si="534"/>
        <v>80036.63566239315</v>
      </c>
      <c r="AE3177" s="3">
        <v>2077</v>
      </c>
      <c r="AF3177" s="3">
        <v>0</v>
      </c>
      <c r="AG3177" s="3">
        <f t="shared" si="535"/>
        <v>82113.63566239315</v>
      </c>
      <c r="AJ3177" s="3">
        <v>0</v>
      </c>
      <c r="AM3177">
        <v>0.05</v>
      </c>
      <c r="AN3177" s="3">
        <f t="shared" si="536"/>
        <v>82113.63566239315</v>
      </c>
      <c r="AO3177" s="3">
        <v>4105.6817831196577</v>
      </c>
      <c r="AP3177" s="3">
        <v>14850</v>
      </c>
      <c r="AQ3177" s="3">
        <v>742.5</v>
      </c>
      <c r="AR3177" s="3">
        <f t="shared" si="537"/>
        <v>101811.8174455128</v>
      </c>
      <c r="AS3177" s="24">
        <f t="shared" si="533"/>
        <v>96963.63566239315</v>
      </c>
      <c r="AT3177" t="s">
        <v>632</v>
      </c>
      <c r="AU3177" t="s">
        <v>632</v>
      </c>
      <c r="AV3177" t="s">
        <v>633</v>
      </c>
      <c r="AW3177" t="s">
        <v>4686</v>
      </c>
      <c r="BE3177">
        <v>0.5</v>
      </c>
    </row>
    <row r="3178" spans="2:57" x14ac:dyDescent="0.2">
      <c r="C3178" t="s">
        <v>4803</v>
      </c>
      <c r="E3178" t="s">
        <v>4699</v>
      </c>
      <c r="F3178" t="s">
        <v>4700</v>
      </c>
      <c r="G3178" t="s">
        <v>4701</v>
      </c>
      <c r="J3178" t="s">
        <v>4702</v>
      </c>
      <c r="L3178" t="s">
        <v>4703</v>
      </c>
      <c r="M3178" t="s">
        <v>293</v>
      </c>
      <c r="N3178" t="s">
        <v>4668</v>
      </c>
      <c r="O3178" t="s">
        <v>4669</v>
      </c>
      <c r="P3178" t="s">
        <v>4804</v>
      </c>
      <c r="Q3178">
        <v>28</v>
      </c>
      <c r="S3178" s="3">
        <v>40839.636666666665</v>
      </c>
      <c r="U3178" s="3">
        <v>0</v>
      </c>
      <c r="W3178" s="3">
        <v>912.01049679487164</v>
      </c>
      <c r="X3178" s="3">
        <v>474.24545833333332</v>
      </c>
      <c r="Y3178" s="22">
        <v>94.849091666666652</v>
      </c>
      <c r="Z3178" s="32">
        <v>43.5</v>
      </c>
      <c r="AB3178" s="3">
        <v>0</v>
      </c>
      <c r="AC3178" s="3">
        <v>2586.7999999999997</v>
      </c>
      <c r="AD3178" s="3">
        <f t="shared" si="534"/>
        <v>44951.041713461535</v>
      </c>
      <c r="AE3178" s="3">
        <v>3298.75</v>
      </c>
      <c r="AF3178" s="3">
        <v>0</v>
      </c>
      <c r="AG3178" s="3">
        <f t="shared" si="535"/>
        <v>48249.791713461535</v>
      </c>
      <c r="AJ3178" s="3">
        <v>2329.904670016645</v>
      </c>
      <c r="AK3178" t="s">
        <v>289</v>
      </c>
      <c r="AL3178" t="s">
        <v>290</v>
      </c>
      <c r="AM3178">
        <v>8.5000000000000006E-2</v>
      </c>
      <c r="AN3178" s="3">
        <f t="shared" si="536"/>
        <v>50579.696383478178</v>
      </c>
      <c r="AO3178" s="3">
        <v>4299.2741925956452</v>
      </c>
      <c r="AP3178" s="3">
        <v>17226</v>
      </c>
      <c r="AQ3178" s="3">
        <v>1464.2099999999998</v>
      </c>
      <c r="AR3178" s="3">
        <f t="shared" si="537"/>
        <v>73569.180576073835</v>
      </c>
      <c r="AS3178" s="24">
        <f t="shared" si="533"/>
        <v>67805.696383478178</v>
      </c>
      <c r="AT3178" t="s">
        <v>134</v>
      </c>
      <c r="AU3178" t="s">
        <v>134</v>
      </c>
      <c r="AV3178" t="s">
        <v>135</v>
      </c>
      <c r="AW3178">
        <v>90242</v>
      </c>
      <c r="BE3178">
        <v>0.57999999999999996</v>
      </c>
    </row>
    <row r="3179" spans="2:57" x14ac:dyDescent="0.2">
      <c r="C3179" t="s">
        <v>4803</v>
      </c>
      <c r="E3179" t="s">
        <v>4699</v>
      </c>
      <c r="F3179" t="s">
        <v>4700</v>
      </c>
      <c r="G3179" t="s">
        <v>4701</v>
      </c>
      <c r="J3179" t="s">
        <v>4702</v>
      </c>
      <c r="L3179" t="s">
        <v>4703</v>
      </c>
      <c r="M3179" t="s">
        <v>293</v>
      </c>
      <c r="N3179" t="s">
        <v>4668</v>
      </c>
      <c r="O3179" t="s">
        <v>4669</v>
      </c>
      <c r="P3179" t="s">
        <v>4804</v>
      </c>
      <c r="Q3179">
        <v>28</v>
      </c>
      <c r="S3179" s="3">
        <v>29573.530000000002</v>
      </c>
      <c r="U3179" s="3">
        <v>0</v>
      </c>
      <c r="W3179" s="3">
        <v>660.42139423076912</v>
      </c>
      <c r="X3179" s="3">
        <v>343.41912500000001</v>
      </c>
      <c r="Y3179" s="22">
        <v>68.683824999999999</v>
      </c>
      <c r="Z3179" s="32">
        <v>31.5</v>
      </c>
      <c r="AB3179" s="3">
        <v>0</v>
      </c>
      <c r="AC3179" s="3">
        <v>1873.1999999999998</v>
      </c>
      <c r="AD3179" s="3">
        <f t="shared" si="534"/>
        <v>32550.754344230772</v>
      </c>
      <c r="AE3179" s="3">
        <v>2388.75</v>
      </c>
      <c r="AF3179" s="3">
        <v>0</v>
      </c>
      <c r="AG3179" s="3">
        <f t="shared" si="535"/>
        <v>34939.504344230772</v>
      </c>
      <c r="AJ3179" s="3">
        <v>1687.1723472534327</v>
      </c>
      <c r="AK3179" t="s">
        <v>5032</v>
      </c>
      <c r="AM3179">
        <v>8.5000000000000006E-2</v>
      </c>
      <c r="AN3179" s="3">
        <f t="shared" si="536"/>
        <v>36626.676691484208</v>
      </c>
      <c r="AO3179" s="3">
        <v>3113.2675187761579</v>
      </c>
      <c r="AP3179" s="3">
        <v>12474</v>
      </c>
      <c r="AQ3179" s="3">
        <v>1060.29</v>
      </c>
      <c r="AR3179" s="3">
        <f t="shared" si="537"/>
        <v>53274.234210260365</v>
      </c>
      <c r="AS3179" s="24">
        <f t="shared" si="533"/>
        <v>49100.676691484208</v>
      </c>
      <c r="AT3179" t="s">
        <v>188</v>
      </c>
      <c r="AU3179" t="s">
        <v>188</v>
      </c>
      <c r="AV3179" t="s">
        <v>189</v>
      </c>
      <c r="AW3179">
        <v>6391</v>
      </c>
      <c r="BE3179">
        <v>0.42</v>
      </c>
    </row>
    <row r="3180" spans="2:57" x14ac:dyDescent="0.2">
      <c r="B3180">
        <f>+COUNTIF(F3180:F6338,F3180)</f>
        <v>2</v>
      </c>
      <c r="C3180" t="s">
        <v>4803</v>
      </c>
      <c r="E3180" t="s">
        <v>4705</v>
      </c>
      <c r="F3180" t="s">
        <v>4706</v>
      </c>
      <c r="G3180" t="s">
        <v>4707</v>
      </c>
      <c r="J3180" t="s">
        <v>4708</v>
      </c>
      <c r="L3180" t="s">
        <v>4667</v>
      </c>
      <c r="M3180" t="s">
        <v>3984</v>
      </c>
      <c r="N3180" t="s">
        <v>4668</v>
      </c>
      <c r="O3180" t="s">
        <v>4669</v>
      </c>
      <c r="P3180" t="s">
        <v>4804</v>
      </c>
      <c r="Q3180">
        <v>28</v>
      </c>
      <c r="S3180" s="3">
        <v>21535.466666666667</v>
      </c>
      <c r="U3180" s="3">
        <v>0</v>
      </c>
      <c r="W3180" s="3">
        <v>469.60256410256409</v>
      </c>
      <c r="X3180" s="3">
        <v>271.32592592592596</v>
      </c>
      <c r="Y3180" s="22">
        <v>48.838666666666668</v>
      </c>
      <c r="Z3180" s="32">
        <v>30</v>
      </c>
      <c r="AB3180" s="3">
        <v>0</v>
      </c>
      <c r="AC3180" s="3">
        <v>1784</v>
      </c>
      <c r="AD3180" s="3">
        <f t="shared" si="534"/>
        <v>24139.233823361821</v>
      </c>
      <c r="AE3180" s="3">
        <v>1662</v>
      </c>
      <c r="AF3180" s="3">
        <v>0</v>
      </c>
      <c r="AG3180" s="3">
        <f t="shared" si="535"/>
        <v>25801.233823361821</v>
      </c>
      <c r="AJ3180" s="3">
        <v>0</v>
      </c>
      <c r="AM3180">
        <v>0.05</v>
      </c>
      <c r="AN3180" s="3">
        <f t="shared" si="536"/>
        <v>25801.233823361821</v>
      </c>
      <c r="AO3180" s="3">
        <v>1290.0616911680911</v>
      </c>
      <c r="AP3180" s="3">
        <v>11880</v>
      </c>
      <c r="AQ3180" s="3">
        <v>594</v>
      </c>
      <c r="AR3180" s="3">
        <f t="shared" si="537"/>
        <v>39565.295514529913</v>
      </c>
      <c r="AS3180" s="24">
        <f t="shared" si="533"/>
        <v>37681.233823361821</v>
      </c>
      <c r="AT3180" t="s">
        <v>141</v>
      </c>
      <c r="AU3180" t="s">
        <v>141</v>
      </c>
      <c r="AV3180" t="s">
        <v>142</v>
      </c>
      <c r="AW3180">
        <v>2933</v>
      </c>
      <c r="BE3180">
        <v>0.4</v>
      </c>
    </row>
    <row r="3181" spans="2:57" x14ac:dyDescent="0.2">
      <c r="C3181" t="s">
        <v>4803</v>
      </c>
      <c r="E3181" t="s">
        <v>4705</v>
      </c>
      <c r="F3181" t="s">
        <v>4706</v>
      </c>
      <c r="G3181" t="s">
        <v>4707</v>
      </c>
      <c r="J3181" t="s">
        <v>4708</v>
      </c>
      <c r="L3181" t="s">
        <v>4667</v>
      </c>
      <c r="M3181" t="s">
        <v>3984</v>
      </c>
      <c r="N3181" t="s">
        <v>4668</v>
      </c>
      <c r="O3181" t="s">
        <v>4669</v>
      </c>
      <c r="P3181" t="s">
        <v>4804</v>
      </c>
      <c r="Q3181">
        <v>28</v>
      </c>
      <c r="S3181" s="3">
        <v>32303.199999999997</v>
      </c>
      <c r="U3181" s="3">
        <v>0</v>
      </c>
      <c r="W3181" s="3">
        <v>704.40384615384608</v>
      </c>
      <c r="X3181" s="3">
        <v>406.98888888888894</v>
      </c>
      <c r="Y3181" s="22">
        <v>73.257999999999996</v>
      </c>
      <c r="Z3181" s="32">
        <v>45</v>
      </c>
      <c r="AB3181" s="3">
        <v>0</v>
      </c>
      <c r="AC3181" s="3">
        <v>2676</v>
      </c>
      <c r="AD3181" s="3">
        <f t="shared" si="534"/>
        <v>36208.850735042732</v>
      </c>
      <c r="AE3181" s="3">
        <v>2492</v>
      </c>
      <c r="AF3181" s="3">
        <v>0</v>
      </c>
      <c r="AG3181" s="3">
        <f t="shared" si="535"/>
        <v>38700.850735042732</v>
      </c>
      <c r="AJ3181" s="3">
        <v>0</v>
      </c>
      <c r="AM3181">
        <v>0.05</v>
      </c>
      <c r="AN3181" s="3">
        <f t="shared" si="536"/>
        <v>38700.850735042732</v>
      </c>
      <c r="AO3181" s="3">
        <v>1935.0425367521366</v>
      </c>
      <c r="AP3181" s="3">
        <v>17820</v>
      </c>
      <c r="AQ3181" s="3">
        <v>891</v>
      </c>
      <c r="AR3181" s="3">
        <f t="shared" si="537"/>
        <v>59346.89327179487</v>
      </c>
      <c r="AS3181" s="24">
        <f t="shared" si="533"/>
        <v>56520.850735042732</v>
      </c>
      <c r="AT3181" t="s">
        <v>188</v>
      </c>
      <c r="AU3181" t="s">
        <v>188</v>
      </c>
      <c r="AV3181" t="s">
        <v>189</v>
      </c>
      <c r="AW3181">
        <v>5220</v>
      </c>
      <c r="BE3181">
        <v>0.6</v>
      </c>
    </row>
    <row r="3182" spans="2:57" x14ac:dyDescent="0.2">
      <c r="C3182" t="s">
        <v>4803</v>
      </c>
      <c r="E3182" t="s">
        <v>4720</v>
      </c>
      <c r="F3182" t="s">
        <v>4721</v>
      </c>
      <c r="G3182" t="s">
        <v>5038</v>
      </c>
      <c r="J3182" t="s">
        <v>4723</v>
      </c>
      <c r="L3182" t="s">
        <v>4691</v>
      </c>
      <c r="M3182" t="s">
        <v>4444</v>
      </c>
      <c r="N3182" t="s">
        <v>4668</v>
      </c>
      <c r="O3182" t="s">
        <v>4669</v>
      </c>
      <c r="P3182" t="s">
        <v>4804</v>
      </c>
      <c r="Q3182">
        <v>28</v>
      </c>
      <c r="S3182" s="3">
        <v>363463.33333333337</v>
      </c>
      <c r="U3182" s="3">
        <v>54519.5</v>
      </c>
      <c r="W3182" s="3">
        <v>8737.0993589743575</v>
      </c>
      <c r="X3182" s="3">
        <v>5048.1018518518531</v>
      </c>
      <c r="Y3182" s="22">
        <v>908.65833333333342</v>
      </c>
      <c r="Z3182" s="32">
        <v>60</v>
      </c>
      <c r="AC3182" s="3">
        <v>4368</v>
      </c>
      <c r="AD3182" s="3">
        <f t="shared" si="534"/>
        <v>437104.69287749293</v>
      </c>
      <c r="AE3182" s="3">
        <v>5637.3333333333339</v>
      </c>
      <c r="AF3182" s="3">
        <v>0</v>
      </c>
      <c r="AG3182" s="3">
        <f t="shared" si="535"/>
        <v>442742.02621082624</v>
      </c>
      <c r="AJ3182" s="3">
        <v>0</v>
      </c>
      <c r="AM3182">
        <v>0.1</v>
      </c>
      <c r="AN3182" s="3">
        <f t="shared" si="536"/>
        <v>442742.02621082624</v>
      </c>
      <c r="AO3182" s="3">
        <v>44274.20262108263</v>
      </c>
      <c r="AP3182" s="3">
        <v>23760</v>
      </c>
      <c r="AQ3182" s="3">
        <v>2376</v>
      </c>
      <c r="AR3182" s="3">
        <f t="shared" si="537"/>
        <v>513152.2288319089</v>
      </c>
      <c r="AS3182" s="24">
        <f t="shared" si="533"/>
        <v>466502.02621082624</v>
      </c>
      <c r="AT3182" t="s">
        <v>4805</v>
      </c>
      <c r="AU3182" t="s">
        <v>101</v>
      </c>
      <c r="AV3182" t="s">
        <v>101</v>
      </c>
      <c r="AW3182">
        <v>2047500</v>
      </c>
      <c r="BE3182">
        <v>1</v>
      </c>
    </row>
    <row r="3183" spans="2:57" x14ac:dyDescent="0.2">
      <c r="C3183" t="s">
        <v>4803</v>
      </c>
      <c r="E3183" t="s">
        <v>4720</v>
      </c>
      <c r="F3183" t="s">
        <v>4721</v>
      </c>
      <c r="G3183" t="s">
        <v>5038</v>
      </c>
      <c r="J3183" t="s">
        <v>4723</v>
      </c>
      <c r="L3183" t="s">
        <v>4691</v>
      </c>
      <c r="M3183" t="s">
        <v>4444</v>
      </c>
      <c r="N3183" t="s">
        <v>4668</v>
      </c>
      <c r="O3183" t="s">
        <v>4669</v>
      </c>
      <c r="P3183" t="s">
        <v>4804</v>
      </c>
      <c r="Q3183">
        <v>28</v>
      </c>
      <c r="S3183" s="3">
        <v>90865.833333333343</v>
      </c>
      <c r="U3183" s="3">
        <v>13629.875</v>
      </c>
      <c r="W3183" s="3">
        <v>2184.2748397435894</v>
      </c>
      <c r="X3183" s="3">
        <v>1262.0254629629633</v>
      </c>
      <c r="Y3183" s="22">
        <v>227.16458333333335</v>
      </c>
      <c r="Z3183" s="32">
        <v>15</v>
      </c>
      <c r="AC3183" s="3">
        <v>1092</v>
      </c>
      <c r="AD3183" s="3">
        <f t="shared" si="534"/>
        <v>109276.17321937323</v>
      </c>
      <c r="AE3183" s="3">
        <v>1409.3333333333335</v>
      </c>
      <c r="AF3183" s="3">
        <v>0</v>
      </c>
      <c r="AG3183" s="3">
        <f t="shared" si="535"/>
        <v>110685.50655270656</v>
      </c>
      <c r="AJ3183" s="3">
        <v>0</v>
      </c>
      <c r="AM3183">
        <v>0.1</v>
      </c>
      <c r="AN3183" s="3">
        <f t="shared" si="536"/>
        <v>110685.50655270656</v>
      </c>
      <c r="AO3183" s="3">
        <v>11068.550655270657</v>
      </c>
      <c r="AP3183" s="3">
        <v>5940</v>
      </c>
      <c r="AQ3183" s="3">
        <v>594</v>
      </c>
      <c r="AR3183" s="3">
        <f t="shared" si="537"/>
        <v>128288.05720797722</v>
      </c>
      <c r="AS3183" s="24">
        <f t="shared" si="533"/>
        <v>116625.50655270656</v>
      </c>
      <c r="AT3183" t="s">
        <v>4725</v>
      </c>
      <c r="AU3183" t="s">
        <v>174</v>
      </c>
      <c r="AV3183" t="s">
        <v>174</v>
      </c>
      <c r="AW3183" t="s">
        <v>4725</v>
      </c>
      <c r="BE3183">
        <v>0.2</v>
      </c>
    </row>
    <row r="3184" spans="2:57" x14ac:dyDescent="0.2">
      <c r="C3184" t="s">
        <v>4803</v>
      </c>
      <c r="E3184" t="s">
        <v>4737</v>
      </c>
      <c r="F3184" t="s">
        <v>4738</v>
      </c>
      <c r="G3184" t="s">
        <v>4739</v>
      </c>
      <c r="J3184" t="s">
        <v>4697</v>
      </c>
      <c r="L3184" t="s">
        <v>4616</v>
      </c>
      <c r="M3184" t="s">
        <v>4464</v>
      </c>
      <c r="N3184" t="s">
        <v>4668</v>
      </c>
      <c r="O3184" t="s">
        <v>4669</v>
      </c>
      <c r="P3184" t="s">
        <v>4804</v>
      </c>
      <c r="Q3184">
        <v>28</v>
      </c>
      <c r="S3184" s="3">
        <v>48575.833333333336</v>
      </c>
      <c r="U3184" s="3">
        <v>0</v>
      </c>
      <c r="W3184" s="3">
        <v>1167.6883012820513</v>
      </c>
      <c r="X3184" s="3">
        <v>674.66435185185196</v>
      </c>
      <c r="Y3184" s="22">
        <v>121.43958333333335</v>
      </c>
      <c r="Z3184" s="32">
        <v>37.5</v>
      </c>
      <c r="AB3184" s="3">
        <v>4413.5</v>
      </c>
      <c r="AC3184" s="3">
        <v>2230</v>
      </c>
      <c r="AD3184" s="3">
        <f t="shared" si="534"/>
        <v>57220.625569800577</v>
      </c>
      <c r="AE3184" s="3">
        <v>6201.25</v>
      </c>
      <c r="AF3184" s="3">
        <v>0</v>
      </c>
      <c r="AG3184" s="3">
        <f t="shared" si="535"/>
        <v>63421.875569800577</v>
      </c>
      <c r="AJ3184" s="3">
        <v>0</v>
      </c>
      <c r="AM3184">
        <v>0.05</v>
      </c>
      <c r="AN3184" s="3">
        <f t="shared" si="536"/>
        <v>63421.875569800577</v>
      </c>
      <c r="AO3184" s="3">
        <v>3171.0937784900289</v>
      </c>
      <c r="AP3184" s="3">
        <v>14850</v>
      </c>
      <c r="AQ3184" s="3">
        <v>742.5</v>
      </c>
      <c r="AR3184" s="3">
        <f t="shared" si="537"/>
        <v>82185.4693482906</v>
      </c>
      <c r="AS3184" s="24">
        <f t="shared" si="533"/>
        <v>78271.875569800584</v>
      </c>
      <c r="AT3184" t="s">
        <v>134</v>
      </c>
      <c r="AU3184" t="s">
        <v>134</v>
      </c>
      <c r="AV3184" t="s">
        <v>135</v>
      </c>
      <c r="AW3184">
        <v>37947</v>
      </c>
      <c r="BE3184">
        <v>0.5</v>
      </c>
    </row>
    <row r="3185" spans="3:57" x14ac:dyDescent="0.2">
      <c r="C3185" t="s">
        <v>4803</v>
      </c>
      <c r="E3185" t="s">
        <v>4737</v>
      </c>
      <c r="F3185" t="s">
        <v>4738</v>
      </c>
      <c r="G3185" t="s">
        <v>4739</v>
      </c>
      <c r="J3185" t="s">
        <v>4697</v>
      </c>
      <c r="L3185" t="s">
        <v>4616</v>
      </c>
      <c r="M3185" t="s">
        <v>4464</v>
      </c>
      <c r="N3185" t="s">
        <v>4668</v>
      </c>
      <c r="O3185" t="s">
        <v>4669</v>
      </c>
      <c r="P3185" t="s">
        <v>4804</v>
      </c>
      <c r="Q3185">
        <v>28</v>
      </c>
      <c r="S3185" s="3">
        <v>48575.833333333336</v>
      </c>
      <c r="U3185" s="3">
        <v>0</v>
      </c>
      <c r="W3185" s="3">
        <v>1167.6883012820513</v>
      </c>
      <c r="X3185" s="3">
        <v>674.66435185185196</v>
      </c>
      <c r="Y3185" s="22">
        <v>121.43958333333335</v>
      </c>
      <c r="Z3185" s="32">
        <v>37.5</v>
      </c>
      <c r="AB3185" s="3">
        <v>4413.5</v>
      </c>
      <c r="AC3185" s="3">
        <v>2230</v>
      </c>
      <c r="AD3185" s="3">
        <f t="shared" si="534"/>
        <v>57220.625569800577</v>
      </c>
      <c r="AE3185" s="3">
        <v>6201.25</v>
      </c>
      <c r="AF3185" s="3">
        <v>0</v>
      </c>
      <c r="AG3185" s="3">
        <f t="shared" si="535"/>
        <v>63421.875569800577</v>
      </c>
      <c r="AJ3185" s="3">
        <v>0</v>
      </c>
      <c r="AM3185">
        <v>0.05</v>
      </c>
      <c r="AN3185" s="3">
        <f t="shared" si="536"/>
        <v>63421.875569800577</v>
      </c>
      <c r="AO3185" s="3">
        <v>3171.0937784900289</v>
      </c>
      <c r="AP3185" s="3">
        <v>14850</v>
      </c>
      <c r="AQ3185" s="3">
        <v>742.5</v>
      </c>
      <c r="AR3185" s="3">
        <f t="shared" si="537"/>
        <v>82185.4693482906</v>
      </c>
      <c r="AS3185" s="24">
        <f t="shared" si="533"/>
        <v>78271.875569800584</v>
      </c>
      <c r="AT3185" t="s">
        <v>4805</v>
      </c>
      <c r="AU3185" t="s">
        <v>101</v>
      </c>
      <c r="AV3185" t="s">
        <v>101</v>
      </c>
      <c r="AW3185">
        <v>2048086</v>
      </c>
      <c r="BE3185">
        <v>1</v>
      </c>
    </row>
    <row r="3186" spans="3:57" x14ac:dyDescent="0.2">
      <c r="C3186" t="s">
        <v>4803</v>
      </c>
      <c r="E3186" t="s">
        <v>4715</v>
      </c>
      <c r="F3186" t="s">
        <v>4716</v>
      </c>
      <c r="G3186" t="s">
        <v>4717</v>
      </c>
      <c r="J3186" t="s">
        <v>4666</v>
      </c>
      <c r="L3186" t="s">
        <v>4667</v>
      </c>
      <c r="M3186" t="s">
        <v>3984</v>
      </c>
      <c r="N3186" t="s">
        <v>4668</v>
      </c>
      <c r="O3186" t="s">
        <v>4669</v>
      </c>
      <c r="P3186" t="s">
        <v>4804</v>
      </c>
      <c r="Q3186">
        <v>28</v>
      </c>
      <c r="S3186" s="3">
        <v>162214.59333333332</v>
      </c>
      <c r="U3186" s="3">
        <v>24332.188999999995</v>
      </c>
      <c r="W3186" s="3">
        <v>3829.6777243589745</v>
      </c>
      <c r="X3186" s="3">
        <v>2212.7026851851851</v>
      </c>
      <c r="Y3186" s="22">
        <v>398.28648333333331</v>
      </c>
      <c r="Z3186" s="32">
        <v>43.5</v>
      </c>
      <c r="AB3186" s="3">
        <v>0</v>
      </c>
      <c r="AC3186" s="3">
        <v>3167.9599999999996</v>
      </c>
      <c r="AD3186" s="3">
        <f t="shared" si="534"/>
        <v>196198.90922621079</v>
      </c>
      <c r="AE3186" s="3">
        <v>2409.4166666666665</v>
      </c>
      <c r="AF3186" s="3">
        <v>0</v>
      </c>
      <c r="AG3186" s="3">
        <f t="shared" si="535"/>
        <v>198608.32589287744</v>
      </c>
      <c r="AM3186">
        <v>0.05</v>
      </c>
      <c r="AN3186" s="3">
        <f t="shared" si="536"/>
        <v>198608.32589287744</v>
      </c>
      <c r="AO3186" s="3">
        <v>9930.4162946438737</v>
      </c>
      <c r="AP3186" s="3">
        <v>17226</v>
      </c>
      <c r="AQ3186" s="3">
        <v>861.30000000000007</v>
      </c>
      <c r="AR3186" s="3">
        <f t="shared" si="537"/>
        <v>226626.04218752129</v>
      </c>
      <c r="AS3186" s="24">
        <f t="shared" si="533"/>
        <v>215834.32589287744</v>
      </c>
      <c r="AT3186" t="s">
        <v>188</v>
      </c>
      <c r="AU3186" t="s">
        <v>188</v>
      </c>
      <c r="AV3186" t="s">
        <v>189</v>
      </c>
      <c r="AW3186" t="s">
        <v>5039</v>
      </c>
      <c r="BE3186">
        <v>0.57999999999999996</v>
      </c>
    </row>
    <row r="3187" spans="3:57" x14ac:dyDescent="0.2">
      <c r="C3187" t="s">
        <v>4803</v>
      </c>
      <c r="E3187" t="s">
        <v>4715</v>
      </c>
      <c r="F3187" t="s">
        <v>4716</v>
      </c>
      <c r="G3187" t="s">
        <v>4717</v>
      </c>
      <c r="J3187" t="s">
        <v>4666</v>
      </c>
      <c r="L3187" t="s">
        <v>4667</v>
      </c>
      <c r="M3187" t="s">
        <v>3984</v>
      </c>
      <c r="N3187" t="s">
        <v>4668</v>
      </c>
      <c r="O3187" t="s">
        <v>4669</v>
      </c>
      <c r="P3187" t="s">
        <v>4804</v>
      </c>
      <c r="Q3187">
        <v>28</v>
      </c>
      <c r="S3187" s="3">
        <v>41952.049999999996</v>
      </c>
      <c r="U3187" s="3">
        <v>6292.807499999999</v>
      </c>
      <c r="W3187" s="3">
        <v>990.43389423076928</v>
      </c>
      <c r="X3187" s="3">
        <v>572.25069444444443</v>
      </c>
      <c r="Y3187" s="22">
        <v>103.00512499999999</v>
      </c>
      <c r="Z3187" s="32">
        <v>11.25</v>
      </c>
      <c r="AC3187" s="3">
        <v>819.3</v>
      </c>
      <c r="AD3187" s="3">
        <f t="shared" si="534"/>
        <v>50741.097213675217</v>
      </c>
      <c r="AE3187" s="3">
        <v>623.125</v>
      </c>
      <c r="AF3187" s="3">
        <v>0</v>
      </c>
      <c r="AG3187" s="3">
        <f t="shared" si="535"/>
        <v>51364.222213675217</v>
      </c>
      <c r="AM3187">
        <v>0.05</v>
      </c>
      <c r="AN3187" s="3">
        <f t="shared" si="536"/>
        <v>51364.222213675217</v>
      </c>
      <c r="AO3187" s="3">
        <v>2568.211110683761</v>
      </c>
      <c r="AP3187" s="3">
        <v>4455</v>
      </c>
      <c r="AQ3187" s="3">
        <v>222.75</v>
      </c>
      <c r="AR3187" s="3">
        <f t="shared" si="537"/>
        <v>58610.183324358979</v>
      </c>
      <c r="AS3187" s="24">
        <f t="shared" si="533"/>
        <v>55819.222213675217</v>
      </c>
      <c r="AT3187" t="s">
        <v>3298</v>
      </c>
      <c r="AU3187" t="s">
        <v>3298</v>
      </c>
      <c r="AV3187" t="s">
        <v>3299</v>
      </c>
      <c r="AW3187" t="s">
        <v>5039</v>
      </c>
      <c r="BE3187">
        <v>0.15</v>
      </c>
    </row>
    <row r="3188" spans="3:57" x14ac:dyDescent="0.2">
      <c r="C3188" t="s">
        <v>4803</v>
      </c>
      <c r="E3188" t="s">
        <v>4715</v>
      </c>
      <c r="F3188" t="s">
        <v>4716</v>
      </c>
      <c r="G3188" t="s">
        <v>4717</v>
      </c>
      <c r="J3188" t="s">
        <v>4666</v>
      </c>
      <c r="L3188" t="s">
        <v>4667</v>
      </c>
      <c r="M3188" t="s">
        <v>3984</v>
      </c>
      <c r="N3188" t="s">
        <v>4668</v>
      </c>
      <c r="O3188" t="s">
        <v>4669</v>
      </c>
      <c r="P3188" t="s">
        <v>4804</v>
      </c>
      <c r="Q3188">
        <v>28</v>
      </c>
      <c r="S3188" s="3">
        <v>13984.016666666666</v>
      </c>
      <c r="U3188" s="3">
        <v>2097.6025</v>
      </c>
      <c r="W3188" s="3">
        <v>330.14463141025647</v>
      </c>
      <c r="X3188" s="3">
        <v>190.75023148148148</v>
      </c>
      <c r="Y3188" s="22">
        <v>34.335041666666669</v>
      </c>
      <c r="Z3188" s="32">
        <v>3.75</v>
      </c>
      <c r="AC3188" s="3">
        <v>273.10000000000002</v>
      </c>
      <c r="AD3188" s="3">
        <f t="shared" si="534"/>
        <v>16913.69907122507</v>
      </c>
      <c r="AE3188" s="3">
        <v>207.70833333333337</v>
      </c>
      <c r="AF3188" s="3">
        <v>0</v>
      </c>
      <c r="AG3188" s="3">
        <f t="shared" si="535"/>
        <v>17121.407404558402</v>
      </c>
      <c r="AM3188">
        <v>0.05</v>
      </c>
      <c r="AN3188" s="3">
        <f t="shared" si="536"/>
        <v>17121.407404558402</v>
      </c>
      <c r="AO3188" s="3">
        <v>856.07037022792019</v>
      </c>
      <c r="AP3188" s="3">
        <v>1485</v>
      </c>
      <c r="AQ3188" s="3">
        <v>74.25</v>
      </c>
      <c r="AR3188" s="3">
        <f t="shared" si="537"/>
        <v>19536.727774786323</v>
      </c>
      <c r="AS3188" s="24">
        <f t="shared" si="533"/>
        <v>18606.407404558402</v>
      </c>
      <c r="AT3188" t="s">
        <v>3016</v>
      </c>
      <c r="AU3188" t="s">
        <v>3016</v>
      </c>
      <c r="AV3188" t="s">
        <v>3017</v>
      </c>
      <c r="AW3188" t="s">
        <v>5039</v>
      </c>
      <c r="BE3188">
        <v>0.05</v>
      </c>
    </row>
    <row r="3189" spans="3:57" x14ac:dyDescent="0.2">
      <c r="C3189" t="s">
        <v>4803</v>
      </c>
      <c r="E3189" t="s">
        <v>4715</v>
      </c>
      <c r="F3189" t="s">
        <v>4716</v>
      </c>
      <c r="G3189" t="s">
        <v>4717</v>
      </c>
      <c r="J3189" t="s">
        <v>4666</v>
      </c>
      <c r="L3189" t="s">
        <v>4667</v>
      </c>
      <c r="M3189" t="s">
        <v>3984</v>
      </c>
      <c r="N3189" t="s">
        <v>4668</v>
      </c>
      <c r="O3189" t="s">
        <v>4669</v>
      </c>
      <c r="P3189" t="s">
        <v>4804</v>
      </c>
      <c r="Q3189">
        <v>28</v>
      </c>
      <c r="S3189" s="3">
        <v>41952.049999999996</v>
      </c>
      <c r="U3189" s="3">
        <v>6292.807499999999</v>
      </c>
      <c r="W3189" s="3">
        <v>990.43389423076928</v>
      </c>
      <c r="X3189" s="3">
        <v>572.25069444444443</v>
      </c>
      <c r="Y3189" s="22">
        <v>103.00512499999999</v>
      </c>
      <c r="Z3189" s="32">
        <v>11.25</v>
      </c>
      <c r="AC3189" s="3">
        <v>819.3</v>
      </c>
      <c r="AD3189" s="3">
        <f t="shared" si="534"/>
        <v>50741.097213675217</v>
      </c>
      <c r="AE3189" s="3">
        <v>623.125</v>
      </c>
      <c r="AF3189" s="3">
        <v>0</v>
      </c>
      <c r="AG3189" s="3">
        <f t="shared" si="535"/>
        <v>51364.222213675217</v>
      </c>
      <c r="AM3189">
        <v>0.05</v>
      </c>
      <c r="AN3189" s="3">
        <f t="shared" si="536"/>
        <v>51364.222213675217</v>
      </c>
      <c r="AO3189" s="3">
        <v>2568.211110683761</v>
      </c>
      <c r="AP3189" s="3">
        <v>4455</v>
      </c>
      <c r="AQ3189" s="3">
        <v>222.75</v>
      </c>
      <c r="AR3189" s="3">
        <f t="shared" si="537"/>
        <v>58610.183324358979</v>
      </c>
      <c r="AS3189" s="24">
        <f t="shared" si="533"/>
        <v>55819.222213675217</v>
      </c>
      <c r="AT3189" t="s">
        <v>1880</v>
      </c>
      <c r="AU3189" t="s">
        <v>1880</v>
      </c>
      <c r="AV3189" t="s">
        <v>1328</v>
      </c>
      <c r="AW3189" t="s">
        <v>5039</v>
      </c>
      <c r="BE3189">
        <v>0.15</v>
      </c>
    </row>
    <row r="3190" spans="3:57" x14ac:dyDescent="0.2">
      <c r="C3190" t="s">
        <v>4803</v>
      </c>
      <c r="E3190" t="s">
        <v>4715</v>
      </c>
      <c r="F3190" t="s">
        <v>4716</v>
      </c>
      <c r="G3190" t="s">
        <v>4717</v>
      </c>
      <c r="J3190" t="s">
        <v>4666</v>
      </c>
      <c r="L3190" t="s">
        <v>4667</v>
      </c>
      <c r="M3190" t="s">
        <v>3984</v>
      </c>
      <c r="N3190" t="s">
        <v>4668</v>
      </c>
      <c r="O3190" t="s">
        <v>4669</v>
      </c>
      <c r="P3190" t="s">
        <v>4804</v>
      </c>
      <c r="Q3190">
        <v>28</v>
      </c>
      <c r="S3190" s="3">
        <v>19577.623333333333</v>
      </c>
      <c r="U3190" s="3">
        <v>2936.6435000000001</v>
      </c>
      <c r="W3190" s="3">
        <v>462.20248397435904</v>
      </c>
      <c r="X3190" s="3">
        <v>267.05032407407407</v>
      </c>
      <c r="Y3190" s="22">
        <v>48.069058333333338</v>
      </c>
      <c r="Z3190" s="32">
        <v>5.2500000000000009</v>
      </c>
      <c r="AC3190" s="3">
        <v>382.34000000000003</v>
      </c>
      <c r="AD3190" s="3">
        <f t="shared" si="534"/>
        <v>23679.178699715103</v>
      </c>
      <c r="AE3190" s="3">
        <v>290.79166666666674</v>
      </c>
      <c r="AF3190" s="3">
        <v>0</v>
      </c>
      <c r="AG3190" s="3">
        <f t="shared" si="535"/>
        <v>23969.970366381771</v>
      </c>
      <c r="AM3190">
        <v>0.05</v>
      </c>
      <c r="AN3190" s="3">
        <f t="shared" si="536"/>
        <v>23969.970366381771</v>
      </c>
      <c r="AO3190" s="3">
        <v>1198.4985183190886</v>
      </c>
      <c r="AP3190" s="3">
        <v>2079</v>
      </c>
      <c r="AQ3190" s="3">
        <v>103.95</v>
      </c>
      <c r="AR3190" s="3">
        <f t="shared" si="537"/>
        <v>27351.418884700859</v>
      </c>
      <c r="AS3190" s="24">
        <f t="shared" si="533"/>
        <v>26048.970366381771</v>
      </c>
      <c r="AT3190" t="s">
        <v>1283</v>
      </c>
      <c r="AU3190" t="s">
        <v>1283</v>
      </c>
      <c r="AV3190" t="s">
        <v>1284</v>
      </c>
      <c r="AW3190" t="s">
        <v>5039</v>
      </c>
      <c r="BE3190">
        <v>7.0000000000000007E-2</v>
      </c>
    </row>
    <row r="3191" spans="3:57" x14ac:dyDescent="0.2">
      <c r="C3191" t="s">
        <v>4803</v>
      </c>
      <c r="E3191" t="s">
        <v>4729</v>
      </c>
      <c r="F3191" t="s">
        <v>4730</v>
      </c>
      <c r="G3191" t="s">
        <v>4731</v>
      </c>
      <c r="J3191" t="s">
        <v>151</v>
      </c>
      <c r="L3191" t="s">
        <v>4691</v>
      </c>
      <c r="M3191" t="s">
        <v>4444</v>
      </c>
      <c r="N3191" t="s">
        <v>4668</v>
      </c>
      <c r="O3191" t="s">
        <v>4669</v>
      </c>
      <c r="P3191" t="s">
        <v>4804</v>
      </c>
      <c r="Q3191">
        <v>28</v>
      </c>
      <c r="S3191" s="3">
        <v>66688.066666666666</v>
      </c>
      <c r="U3191" s="3">
        <v>6668.8066666666673</v>
      </c>
      <c r="W3191" s="3">
        <v>1555.0016025641025</v>
      </c>
      <c r="X3191" s="3">
        <v>898.44537037037048</v>
      </c>
      <c r="Y3191" s="22">
        <v>161.72016666666667</v>
      </c>
      <c r="Z3191" s="32">
        <v>30</v>
      </c>
      <c r="AB3191" s="3">
        <v>6556.4000000000005</v>
      </c>
      <c r="AC3191" s="3">
        <v>1784</v>
      </c>
      <c r="AD3191" s="3">
        <f t="shared" si="534"/>
        <v>84342.440472934482</v>
      </c>
      <c r="AE3191" s="3">
        <v>2818.666666666667</v>
      </c>
      <c r="AF3191" s="3">
        <v>0</v>
      </c>
      <c r="AG3191" s="3">
        <f t="shared" si="535"/>
        <v>87161.107139601154</v>
      </c>
      <c r="AJ3191" s="3">
        <v>0</v>
      </c>
      <c r="AM3191">
        <v>0.1</v>
      </c>
      <c r="AN3191" s="3">
        <f t="shared" si="536"/>
        <v>87161.107139601154</v>
      </c>
      <c r="AO3191" s="3">
        <v>8716.1107139601154</v>
      </c>
      <c r="AP3191" s="3">
        <v>11880</v>
      </c>
      <c r="AQ3191" s="3">
        <v>1188</v>
      </c>
      <c r="AR3191" s="3">
        <f t="shared" si="537"/>
        <v>108945.21785356128</v>
      </c>
      <c r="AS3191" s="24">
        <f t="shared" si="533"/>
        <v>99041.107139601154</v>
      </c>
      <c r="AT3191" t="s">
        <v>4725</v>
      </c>
      <c r="AU3191" t="s">
        <v>174</v>
      </c>
      <c r="AV3191" t="s">
        <v>174</v>
      </c>
      <c r="AW3191" t="s">
        <v>4693</v>
      </c>
      <c r="BE3191">
        <v>0.4</v>
      </c>
    </row>
    <row r="3192" spans="3:57" x14ac:dyDescent="0.2">
      <c r="C3192" t="s">
        <v>4803</v>
      </c>
      <c r="E3192" t="s">
        <v>4729</v>
      </c>
      <c r="F3192" t="s">
        <v>4730</v>
      </c>
      <c r="G3192" t="s">
        <v>4731</v>
      </c>
      <c r="J3192" t="s">
        <v>151</v>
      </c>
      <c r="L3192" t="s">
        <v>4691</v>
      </c>
      <c r="M3192" t="s">
        <v>4444</v>
      </c>
      <c r="N3192" t="s">
        <v>4668</v>
      </c>
      <c r="O3192" t="s">
        <v>4669</v>
      </c>
      <c r="P3192" t="s">
        <v>4804</v>
      </c>
      <c r="Q3192">
        <v>28</v>
      </c>
      <c r="S3192" s="3">
        <v>66688.066666666666</v>
      </c>
      <c r="U3192" s="3">
        <v>6668.8066666666673</v>
      </c>
      <c r="W3192" s="3">
        <v>1555.0016025641025</v>
      </c>
      <c r="X3192" s="3">
        <v>898.44537037037048</v>
      </c>
      <c r="Y3192" s="22">
        <v>161.72016666666667</v>
      </c>
      <c r="Z3192" s="32">
        <v>30</v>
      </c>
      <c r="AB3192" s="3">
        <v>6556.4000000000005</v>
      </c>
      <c r="AC3192" s="3">
        <v>1784</v>
      </c>
      <c r="AD3192" s="3">
        <f t="shared" si="534"/>
        <v>84342.440472934482</v>
      </c>
      <c r="AE3192" s="3">
        <v>2818.666666666667</v>
      </c>
      <c r="AF3192" s="3">
        <v>0</v>
      </c>
      <c r="AG3192" s="3">
        <f t="shared" si="535"/>
        <v>87161.107139601154</v>
      </c>
      <c r="AJ3192" s="3">
        <v>0</v>
      </c>
      <c r="AM3192">
        <v>0.1</v>
      </c>
      <c r="AN3192" s="3">
        <f t="shared" si="536"/>
        <v>87161.107139601154</v>
      </c>
      <c r="AO3192" s="3">
        <v>8716.1107139601154</v>
      </c>
      <c r="AP3192" s="3">
        <v>11880</v>
      </c>
      <c r="AQ3192" s="3">
        <v>1188</v>
      </c>
      <c r="AR3192" s="3">
        <f t="shared" si="537"/>
        <v>108945.21785356128</v>
      </c>
      <c r="AS3192" s="24">
        <f t="shared" si="533"/>
        <v>99041.107139601154</v>
      </c>
      <c r="AT3192" t="s">
        <v>3890</v>
      </c>
      <c r="AU3192" t="s">
        <v>3890</v>
      </c>
      <c r="AV3192" t="s">
        <v>3891</v>
      </c>
      <c r="AW3192" t="s">
        <v>3890</v>
      </c>
      <c r="BE3192">
        <v>0.4</v>
      </c>
    </row>
    <row r="3193" spans="3:57" x14ac:dyDescent="0.2">
      <c r="C3193" t="s">
        <v>4803</v>
      </c>
      <c r="E3193" t="s">
        <v>4729</v>
      </c>
      <c r="F3193" t="s">
        <v>4730</v>
      </c>
      <c r="G3193" t="s">
        <v>4731</v>
      </c>
      <c r="J3193" t="s">
        <v>151</v>
      </c>
      <c r="L3193" t="s">
        <v>4691</v>
      </c>
      <c r="M3193" t="s">
        <v>4444</v>
      </c>
      <c r="N3193" t="s">
        <v>4668</v>
      </c>
      <c r="O3193" t="s">
        <v>4669</v>
      </c>
      <c r="P3193" t="s">
        <v>4804</v>
      </c>
      <c r="Q3193">
        <v>28</v>
      </c>
      <c r="S3193" s="3">
        <v>33344.033333333333</v>
      </c>
      <c r="U3193" s="3">
        <v>3334.4033333333336</v>
      </c>
      <c r="W3193" s="3">
        <v>777.50080128205127</v>
      </c>
      <c r="X3193" s="3">
        <v>449.22268518518524</v>
      </c>
      <c r="Y3193" s="22">
        <v>80.860083333333336</v>
      </c>
      <c r="Z3193" s="32">
        <v>15</v>
      </c>
      <c r="AB3193" s="3">
        <v>3278.2000000000003</v>
      </c>
      <c r="AC3193" s="3">
        <v>892</v>
      </c>
      <c r="AD3193" s="3">
        <f t="shared" si="534"/>
        <v>42171.220236467241</v>
      </c>
      <c r="AE3193" s="3">
        <v>1409.3333333333335</v>
      </c>
      <c r="AF3193" s="3">
        <v>0</v>
      </c>
      <c r="AG3193" s="3">
        <f t="shared" si="535"/>
        <v>43580.553569800577</v>
      </c>
      <c r="AJ3193" s="3">
        <v>0</v>
      </c>
      <c r="AM3193">
        <v>0.1</v>
      </c>
      <c r="AN3193" s="3">
        <f t="shared" si="536"/>
        <v>43580.553569800577</v>
      </c>
      <c r="AO3193" s="3">
        <v>4358.0553569800577</v>
      </c>
      <c r="AP3193" s="3">
        <v>5940</v>
      </c>
      <c r="AQ3193" s="3">
        <v>594</v>
      </c>
      <c r="AR3193" s="3">
        <f t="shared" si="537"/>
        <v>54472.608926780638</v>
      </c>
      <c r="AS3193" s="24">
        <f t="shared" si="533"/>
        <v>49520.553569800577</v>
      </c>
      <c r="AT3193" t="s">
        <v>134</v>
      </c>
      <c r="AU3193" t="s">
        <v>134</v>
      </c>
      <c r="AV3193" t="s">
        <v>135</v>
      </c>
      <c r="AW3193">
        <v>90326</v>
      </c>
      <c r="BE3193">
        <v>0.2</v>
      </c>
    </row>
    <row r="3194" spans="3:57" x14ac:dyDescent="0.2">
      <c r="C3194" t="s">
        <v>4803</v>
      </c>
      <c r="E3194" t="s">
        <v>4694</v>
      </c>
      <c r="F3194" t="s">
        <v>4695</v>
      </c>
      <c r="G3194" t="s">
        <v>4696</v>
      </c>
      <c r="J3194" t="s">
        <v>4697</v>
      </c>
      <c r="L3194" t="s">
        <v>4691</v>
      </c>
      <c r="M3194" t="s">
        <v>4444</v>
      </c>
      <c r="N3194" t="s">
        <v>4668</v>
      </c>
      <c r="O3194" t="s">
        <v>4669</v>
      </c>
      <c r="P3194" t="s">
        <v>4804</v>
      </c>
      <c r="Q3194">
        <v>28</v>
      </c>
      <c r="S3194" s="3">
        <v>49989.333333333336</v>
      </c>
      <c r="U3194" s="3">
        <v>4998.9333333333343</v>
      </c>
      <c r="W3194" s="3">
        <v>1141.5705128205129</v>
      </c>
      <c r="X3194" s="3">
        <v>0</v>
      </c>
      <c r="Y3194" s="22">
        <v>118.72333333333334</v>
      </c>
      <c r="Z3194" s="32">
        <v>37.5</v>
      </c>
      <c r="AB3194" s="3">
        <v>2561</v>
      </c>
      <c r="AC3194" s="3">
        <v>2230</v>
      </c>
      <c r="AD3194" s="3">
        <f t="shared" si="534"/>
        <v>61077.060512820521</v>
      </c>
      <c r="AE3194" s="3">
        <v>3523.3333333333335</v>
      </c>
      <c r="AF3194" s="3">
        <v>0</v>
      </c>
      <c r="AG3194" s="3">
        <f t="shared" si="535"/>
        <v>64600.393846153856</v>
      </c>
      <c r="AJ3194" s="3">
        <v>0</v>
      </c>
      <c r="AM3194">
        <v>0.1</v>
      </c>
      <c r="AN3194" s="3">
        <f t="shared" si="536"/>
        <v>64600.393846153856</v>
      </c>
      <c r="AO3194" s="3">
        <v>6460.0393846153856</v>
      </c>
      <c r="AP3194" s="3">
        <v>14850</v>
      </c>
      <c r="AQ3194" s="3">
        <v>1485</v>
      </c>
      <c r="AR3194" s="3">
        <f t="shared" si="537"/>
        <v>87395.433230769238</v>
      </c>
      <c r="AS3194" s="24">
        <f t="shared" si="533"/>
        <v>79450.393846153864</v>
      </c>
      <c r="AT3194" t="s">
        <v>4725</v>
      </c>
      <c r="AU3194" t="s">
        <v>174</v>
      </c>
      <c r="AV3194" t="s">
        <v>174</v>
      </c>
      <c r="AW3194" t="s">
        <v>174</v>
      </c>
      <c r="BE3194">
        <v>0.5</v>
      </c>
    </row>
    <row r="3195" spans="3:57" x14ac:dyDescent="0.2">
      <c r="C3195" t="s">
        <v>4803</v>
      </c>
      <c r="E3195" t="s">
        <v>4694</v>
      </c>
      <c r="F3195" t="s">
        <v>4695</v>
      </c>
      <c r="G3195" t="s">
        <v>4696</v>
      </c>
      <c r="J3195" t="s">
        <v>4697</v>
      </c>
      <c r="L3195" t="s">
        <v>4691</v>
      </c>
      <c r="M3195" t="s">
        <v>4444</v>
      </c>
      <c r="N3195" t="s">
        <v>4668</v>
      </c>
      <c r="O3195" t="s">
        <v>4669</v>
      </c>
      <c r="P3195" t="s">
        <v>4804</v>
      </c>
      <c r="Q3195">
        <v>28</v>
      </c>
      <c r="S3195" s="3">
        <v>49989.333333333336</v>
      </c>
      <c r="U3195" s="3">
        <v>4998.9333333333343</v>
      </c>
      <c r="W3195" s="3">
        <v>1141.5705128205129</v>
      </c>
      <c r="X3195" s="3">
        <v>0</v>
      </c>
      <c r="Y3195" s="22">
        <v>118.72333333333334</v>
      </c>
      <c r="Z3195" s="32">
        <v>37.5</v>
      </c>
      <c r="AB3195" s="3">
        <v>2561</v>
      </c>
      <c r="AC3195" s="3">
        <v>2230</v>
      </c>
      <c r="AD3195" s="3">
        <f t="shared" si="534"/>
        <v>61077.060512820521</v>
      </c>
      <c r="AE3195" s="3">
        <v>3523.3333333333335</v>
      </c>
      <c r="AF3195" s="3">
        <v>0</v>
      </c>
      <c r="AG3195" s="3">
        <f t="shared" si="535"/>
        <v>64600.393846153856</v>
      </c>
      <c r="AJ3195" s="3">
        <v>0</v>
      </c>
      <c r="AM3195">
        <v>0.1</v>
      </c>
      <c r="AN3195" s="3">
        <f t="shared" si="536"/>
        <v>64600.393846153856</v>
      </c>
      <c r="AO3195" s="3">
        <v>6460.0393846153856</v>
      </c>
      <c r="AP3195" s="3">
        <v>14850</v>
      </c>
      <c r="AQ3195" s="3">
        <v>1485</v>
      </c>
      <c r="AR3195" s="3">
        <f t="shared" si="537"/>
        <v>87395.433230769238</v>
      </c>
      <c r="AS3195" s="24">
        <f t="shared" si="533"/>
        <v>79450.393846153864</v>
      </c>
      <c r="AT3195" t="s">
        <v>3890</v>
      </c>
      <c r="AU3195" t="s">
        <v>3890</v>
      </c>
      <c r="AV3195" t="s">
        <v>3891</v>
      </c>
      <c r="AW3195" t="s">
        <v>3890</v>
      </c>
      <c r="BE3195">
        <v>0.5</v>
      </c>
    </row>
    <row r="3196" spans="3:57" x14ac:dyDescent="0.2">
      <c r="C3196" t="s">
        <v>4803</v>
      </c>
      <c r="E3196" t="s">
        <v>4726</v>
      </c>
      <c r="F3196" t="s">
        <v>4727</v>
      </c>
      <c r="G3196" t="s">
        <v>4728</v>
      </c>
      <c r="J3196" t="s">
        <v>4702</v>
      </c>
      <c r="L3196" t="s">
        <v>4691</v>
      </c>
      <c r="M3196" t="s">
        <v>4444</v>
      </c>
      <c r="N3196" t="s">
        <v>4668</v>
      </c>
      <c r="O3196" t="s">
        <v>4669</v>
      </c>
      <c r="P3196" t="s">
        <v>4804</v>
      </c>
      <c r="Q3196">
        <v>28</v>
      </c>
      <c r="S3196" s="3">
        <v>40303.916666666664</v>
      </c>
      <c r="U3196" s="3">
        <v>4030.3916666666664</v>
      </c>
      <c r="W3196" s="3">
        <v>908.74799679487171</v>
      </c>
      <c r="X3196" s="3">
        <v>525.05439814814815</v>
      </c>
      <c r="Y3196" s="22">
        <v>94.509791666666658</v>
      </c>
      <c r="Z3196" s="32">
        <v>37.5</v>
      </c>
      <c r="AB3196" s="3">
        <v>3641</v>
      </c>
      <c r="AC3196" s="3">
        <v>2230</v>
      </c>
      <c r="AD3196" s="3">
        <f t="shared" si="534"/>
        <v>51771.120519943019</v>
      </c>
      <c r="AE3196" s="3">
        <v>3523.3333333333335</v>
      </c>
      <c r="AF3196" s="3">
        <v>0</v>
      </c>
      <c r="AG3196" s="3">
        <f t="shared" si="535"/>
        <v>55294.453853276354</v>
      </c>
      <c r="AJ3196" s="3">
        <v>0</v>
      </c>
      <c r="AM3196">
        <v>0.1</v>
      </c>
      <c r="AN3196" s="3">
        <f t="shared" si="536"/>
        <v>55294.453853276354</v>
      </c>
      <c r="AO3196" s="3">
        <v>5529.4453853276354</v>
      </c>
      <c r="AP3196" s="3">
        <v>14850</v>
      </c>
      <c r="AQ3196" s="3">
        <v>1485</v>
      </c>
      <c r="AR3196" s="3">
        <f t="shared" si="537"/>
        <v>77158.89923860399</v>
      </c>
      <c r="AS3196" s="24">
        <f t="shared" si="533"/>
        <v>70144.453853276354</v>
      </c>
      <c r="AT3196" t="s">
        <v>4725</v>
      </c>
      <c r="AU3196" t="s">
        <v>174</v>
      </c>
      <c r="AV3196" t="s">
        <v>174</v>
      </c>
      <c r="AW3196" t="s">
        <v>174</v>
      </c>
      <c r="BE3196">
        <v>0.5</v>
      </c>
    </row>
    <row r="3197" spans="3:57" x14ac:dyDescent="0.2">
      <c r="C3197" t="s">
        <v>4803</v>
      </c>
      <c r="E3197" t="s">
        <v>4726</v>
      </c>
      <c r="F3197" t="s">
        <v>4727</v>
      </c>
      <c r="G3197" t="s">
        <v>4728</v>
      </c>
      <c r="J3197" t="s">
        <v>4702</v>
      </c>
      <c r="L3197" t="s">
        <v>4691</v>
      </c>
      <c r="M3197" t="s">
        <v>4444</v>
      </c>
      <c r="N3197" t="s">
        <v>4668</v>
      </c>
      <c r="O3197" t="s">
        <v>4669</v>
      </c>
      <c r="P3197" t="s">
        <v>4804</v>
      </c>
      <c r="Q3197">
        <v>28</v>
      </c>
      <c r="S3197" s="3">
        <v>40303.916666666664</v>
      </c>
      <c r="U3197" s="3">
        <v>4030.3916666666664</v>
      </c>
      <c r="W3197" s="3">
        <v>908.74799679487171</v>
      </c>
      <c r="X3197" s="3">
        <v>525.05439814814815</v>
      </c>
      <c r="Y3197" s="22">
        <v>94.509791666666658</v>
      </c>
      <c r="Z3197" s="32">
        <v>37.5</v>
      </c>
      <c r="AB3197" s="3">
        <v>3641</v>
      </c>
      <c r="AC3197" s="3">
        <v>2230</v>
      </c>
      <c r="AD3197" s="3">
        <f t="shared" si="534"/>
        <v>51771.120519943019</v>
      </c>
      <c r="AE3197" s="3">
        <v>3523.3333333333335</v>
      </c>
      <c r="AF3197" s="3">
        <v>0</v>
      </c>
      <c r="AG3197" s="3">
        <f t="shared" si="535"/>
        <v>55294.453853276354</v>
      </c>
      <c r="AJ3197" s="3">
        <v>0</v>
      </c>
      <c r="AM3197">
        <v>0.1</v>
      </c>
      <c r="AN3197" s="3">
        <f t="shared" si="536"/>
        <v>55294.453853276354</v>
      </c>
      <c r="AO3197" s="3">
        <v>5529.4453853276354</v>
      </c>
      <c r="AP3197" s="3">
        <v>14850</v>
      </c>
      <c r="AQ3197" s="3">
        <v>1485</v>
      </c>
      <c r="AR3197" s="3">
        <f t="shared" si="537"/>
        <v>77158.89923860399</v>
      </c>
      <c r="AS3197" s="24">
        <f t="shared" si="533"/>
        <v>70144.453853276354</v>
      </c>
      <c r="AT3197" t="s">
        <v>3890</v>
      </c>
      <c r="AU3197" t="s">
        <v>3890</v>
      </c>
      <c r="AV3197" t="s">
        <v>3891</v>
      </c>
      <c r="AW3197" t="s">
        <v>3890</v>
      </c>
      <c r="BE3197">
        <v>0.5</v>
      </c>
    </row>
    <row r="3198" spans="3:57" x14ac:dyDescent="0.2">
      <c r="C3198" t="s">
        <v>4803</v>
      </c>
      <c r="E3198" t="s">
        <v>4744</v>
      </c>
      <c r="F3198" t="s">
        <v>4745</v>
      </c>
      <c r="G3198" t="s">
        <v>4746</v>
      </c>
      <c r="J3198" t="s">
        <v>4702</v>
      </c>
      <c r="L3198" t="s">
        <v>4691</v>
      </c>
      <c r="M3198" t="s">
        <v>4444</v>
      </c>
      <c r="N3198" t="s">
        <v>4668</v>
      </c>
      <c r="O3198" t="s">
        <v>4669</v>
      </c>
      <c r="P3198" t="s">
        <v>4804</v>
      </c>
      <c r="Q3198">
        <v>28</v>
      </c>
      <c r="S3198" s="3">
        <v>39583.333333333336</v>
      </c>
      <c r="U3198" s="3">
        <v>0</v>
      </c>
      <c r="W3198" s="3">
        <v>951.52243589743603</v>
      </c>
      <c r="X3198" s="3">
        <v>549.76851851851859</v>
      </c>
      <c r="Y3198" s="22">
        <v>98.958333333333343</v>
      </c>
      <c r="Z3198" s="32">
        <v>37.5</v>
      </c>
      <c r="AB3198" s="3">
        <v>0</v>
      </c>
      <c r="AC3198" s="3">
        <v>2230</v>
      </c>
      <c r="AD3198" s="3">
        <f t="shared" si="534"/>
        <v>43451.082621082627</v>
      </c>
      <c r="AE3198" s="3">
        <v>3523.3333333333335</v>
      </c>
      <c r="AF3198" s="3">
        <v>0</v>
      </c>
      <c r="AG3198" s="3">
        <f t="shared" si="535"/>
        <v>46974.415954415963</v>
      </c>
      <c r="AJ3198" s="3">
        <v>0</v>
      </c>
      <c r="AM3198">
        <v>0.1</v>
      </c>
      <c r="AN3198" s="3">
        <f t="shared" si="536"/>
        <v>46974.415954415963</v>
      </c>
      <c r="AO3198" s="3">
        <v>4697.4415954415963</v>
      </c>
      <c r="AP3198" s="3">
        <v>14850</v>
      </c>
      <c r="AQ3198" s="3">
        <v>1485</v>
      </c>
      <c r="AR3198" s="3">
        <f t="shared" si="537"/>
        <v>68006.857549857552</v>
      </c>
      <c r="AS3198" s="24">
        <f t="shared" si="533"/>
        <v>61824.415954415963</v>
      </c>
      <c r="AT3198" t="s">
        <v>4725</v>
      </c>
      <c r="AU3198" t="s">
        <v>174</v>
      </c>
      <c r="AV3198" t="s">
        <v>174</v>
      </c>
      <c r="AW3198" t="s">
        <v>174</v>
      </c>
      <c r="BE3198">
        <v>0.5</v>
      </c>
    </row>
    <row r="3199" spans="3:57" x14ac:dyDescent="0.2">
      <c r="C3199" t="s">
        <v>4803</v>
      </c>
      <c r="E3199" t="s">
        <v>4744</v>
      </c>
      <c r="F3199" t="s">
        <v>4745</v>
      </c>
      <c r="G3199" t="s">
        <v>4746</v>
      </c>
      <c r="J3199" t="s">
        <v>4702</v>
      </c>
      <c r="L3199" t="s">
        <v>4691</v>
      </c>
      <c r="M3199" t="s">
        <v>4444</v>
      </c>
      <c r="N3199" t="s">
        <v>4668</v>
      </c>
      <c r="O3199" t="s">
        <v>4669</v>
      </c>
      <c r="P3199" t="s">
        <v>4804</v>
      </c>
      <c r="Q3199">
        <v>28</v>
      </c>
      <c r="S3199" s="3">
        <v>39583.333333333336</v>
      </c>
      <c r="U3199" s="3">
        <v>0</v>
      </c>
      <c r="W3199" s="3">
        <v>951.52243589743603</v>
      </c>
      <c r="X3199" s="3">
        <v>549.76851851851859</v>
      </c>
      <c r="Y3199" s="22">
        <v>98.958333333333343</v>
      </c>
      <c r="Z3199" s="32">
        <v>37.5</v>
      </c>
      <c r="AB3199" s="3">
        <v>0</v>
      </c>
      <c r="AC3199" s="3">
        <v>2230</v>
      </c>
      <c r="AD3199" s="3">
        <f t="shared" si="534"/>
        <v>43451.082621082627</v>
      </c>
      <c r="AE3199" s="3">
        <v>3523.3333333333335</v>
      </c>
      <c r="AF3199" s="3">
        <v>0</v>
      </c>
      <c r="AG3199" s="3">
        <f t="shared" si="535"/>
        <v>46974.415954415963</v>
      </c>
      <c r="AJ3199" s="3">
        <v>0</v>
      </c>
      <c r="AM3199">
        <v>0.1</v>
      </c>
      <c r="AN3199" s="3">
        <f t="shared" si="536"/>
        <v>46974.415954415963</v>
      </c>
      <c r="AO3199" s="3">
        <v>4697.4415954415963</v>
      </c>
      <c r="AP3199" s="3">
        <v>14850</v>
      </c>
      <c r="AQ3199" s="3">
        <v>1485</v>
      </c>
      <c r="AR3199" s="3">
        <f t="shared" si="537"/>
        <v>68006.857549857552</v>
      </c>
      <c r="AS3199" s="24">
        <f t="shared" si="533"/>
        <v>61824.415954415963</v>
      </c>
      <c r="AT3199" t="s">
        <v>3890</v>
      </c>
      <c r="AU3199" t="s">
        <v>3890</v>
      </c>
      <c r="AV3199" t="s">
        <v>3891</v>
      </c>
      <c r="AW3199" t="s">
        <v>3890</v>
      </c>
      <c r="BE3199">
        <v>0.5</v>
      </c>
    </row>
    <row r="3200" spans="3:57" x14ac:dyDescent="0.2">
      <c r="C3200" t="s">
        <v>4803</v>
      </c>
      <c r="E3200" t="s">
        <v>4755</v>
      </c>
      <c r="F3200" t="s">
        <v>4756</v>
      </c>
      <c r="G3200" t="s">
        <v>4757</v>
      </c>
      <c r="J3200" t="s">
        <v>4702</v>
      </c>
      <c r="L3200" t="s">
        <v>4691</v>
      </c>
      <c r="M3200" t="s">
        <v>4444</v>
      </c>
      <c r="N3200" t="s">
        <v>4668</v>
      </c>
      <c r="O3200" t="s">
        <v>4669</v>
      </c>
      <c r="P3200" t="s">
        <v>4804</v>
      </c>
      <c r="Q3200">
        <v>28</v>
      </c>
      <c r="S3200" s="3">
        <v>35833.333333333336</v>
      </c>
      <c r="U3200" s="3">
        <v>0</v>
      </c>
      <c r="W3200" s="3">
        <v>801.28205128205127</v>
      </c>
      <c r="X3200" s="3">
        <v>462.96296296296299</v>
      </c>
      <c r="Y3200" s="22">
        <v>83.333333333333343</v>
      </c>
      <c r="Z3200" s="32">
        <v>37.5</v>
      </c>
      <c r="AB3200" s="3">
        <v>0</v>
      </c>
      <c r="AC3200" s="3">
        <v>2230</v>
      </c>
      <c r="AD3200" s="3">
        <f t="shared" si="534"/>
        <v>39448.411680911689</v>
      </c>
      <c r="AE3200" s="3">
        <v>3523.3333333333335</v>
      </c>
      <c r="AF3200" s="3">
        <v>0</v>
      </c>
      <c r="AG3200" s="3">
        <f t="shared" si="535"/>
        <v>42971.745014245025</v>
      </c>
      <c r="AJ3200" s="3">
        <v>0</v>
      </c>
      <c r="AM3200">
        <v>0.1</v>
      </c>
      <c r="AN3200" s="3">
        <f t="shared" si="536"/>
        <v>42971.745014245025</v>
      </c>
      <c r="AO3200" s="3">
        <v>4297.1745014245025</v>
      </c>
      <c r="AP3200" s="3">
        <v>14850</v>
      </c>
      <c r="AQ3200" s="3">
        <v>1485</v>
      </c>
      <c r="AR3200" s="3">
        <f t="shared" si="537"/>
        <v>63603.919515669528</v>
      </c>
      <c r="AS3200" s="24">
        <f t="shared" si="533"/>
        <v>57821.745014245025</v>
      </c>
      <c r="AT3200" t="s">
        <v>4725</v>
      </c>
      <c r="AU3200" t="s">
        <v>174</v>
      </c>
      <c r="AV3200" t="s">
        <v>174</v>
      </c>
      <c r="AW3200" t="s">
        <v>174</v>
      </c>
      <c r="BE3200">
        <v>0.5</v>
      </c>
    </row>
    <row r="3201" spans="3:57" x14ac:dyDescent="0.2">
      <c r="C3201" t="s">
        <v>4803</v>
      </c>
      <c r="E3201" t="s">
        <v>4755</v>
      </c>
      <c r="F3201" t="s">
        <v>4756</v>
      </c>
      <c r="G3201" t="s">
        <v>4757</v>
      </c>
      <c r="J3201" t="s">
        <v>4702</v>
      </c>
      <c r="L3201" t="s">
        <v>4691</v>
      </c>
      <c r="M3201" t="s">
        <v>4444</v>
      </c>
      <c r="N3201" t="s">
        <v>4668</v>
      </c>
      <c r="O3201" t="s">
        <v>4669</v>
      </c>
      <c r="P3201" t="s">
        <v>4804</v>
      </c>
      <c r="Q3201">
        <v>28</v>
      </c>
      <c r="S3201" s="3">
        <v>35833.333333333336</v>
      </c>
      <c r="U3201" s="3">
        <v>0</v>
      </c>
      <c r="W3201" s="3">
        <v>801.28205128205127</v>
      </c>
      <c r="X3201" s="3">
        <v>462.96296296296299</v>
      </c>
      <c r="Y3201" s="22">
        <v>83.333333333333343</v>
      </c>
      <c r="Z3201" s="32">
        <v>37.5</v>
      </c>
      <c r="AB3201" s="3">
        <v>0</v>
      </c>
      <c r="AC3201" s="3">
        <v>2230</v>
      </c>
      <c r="AD3201" s="3">
        <f t="shared" si="534"/>
        <v>39448.411680911689</v>
      </c>
      <c r="AE3201" s="3">
        <v>3523.3333333333335</v>
      </c>
      <c r="AF3201" s="3">
        <v>0</v>
      </c>
      <c r="AG3201" s="3">
        <f t="shared" si="535"/>
        <v>42971.745014245025</v>
      </c>
      <c r="AJ3201" s="3">
        <v>0</v>
      </c>
      <c r="AM3201">
        <v>0.1</v>
      </c>
      <c r="AN3201" s="3">
        <f t="shared" si="536"/>
        <v>42971.745014245025</v>
      </c>
      <c r="AO3201" s="3">
        <v>4297.1745014245025</v>
      </c>
      <c r="AP3201" s="3">
        <v>14850</v>
      </c>
      <c r="AQ3201" s="3">
        <v>1485</v>
      </c>
      <c r="AR3201" s="3">
        <f t="shared" si="537"/>
        <v>63603.919515669528</v>
      </c>
      <c r="AS3201" s="24">
        <f t="shared" si="533"/>
        <v>57821.745014245025</v>
      </c>
      <c r="AT3201" t="s">
        <v>3890</v>
      </c>
      <c r="AU3201" t="s">
        <v>3890</v>
      </c>
      <c r="AV3201" t="s">
        <v>3891</v>
      </c>
      <c r="AW3201" t="s">
        <v>3890</v>
      </c>
      <c r="BE3201">
        <v>0.5</v>
      </c>
    </row>
    <row r="3202" spans="3:57" x14ac:dyDescent="0.2">
      <c r="C3202" t="s">
        <v>4803</v>
      </c>
      <c r="E3202" t="s">
        <v>4758</v>
      </c>
      <c r="F3202" t="s">
        <v>4759</v>
      </c>
      <c r="G3202" t="s">
        <v>4760</v>
      </c>
      <c r="J3202" t="s">
        <v>4697</v>
      </c>
      <c r="L3202" t="s">
        <v>4691</v>
      </c>
      <c r="M3202" t="s">
        <v>4444</v>
      </c>
      <c r="N3202" t="s">
        <v>4668</v>
      </c>
      <c r="O3202" t="s">
        <v>4669</v>
      </c>
      <c r="P3202" t="s">
        <v>4804</v>
      </c>
      <c r="Q3202">
        <v>28</v>
      </c>
      <c r="S3202" s="3">
        <v>76666.666666666672</v>
      </c>
      <c r="U3202" s="3">
        <v>0</v>
      </c>
      <c r="W3202" s="3">
        <v>1842.948717948718</v>
      </c>
      <c r="X3202" s="3">
        <v>1064.8148148148148</v>
      </c>
      <c r="Y3202" s="22">
        <v>191.66666666666666</v>
      </c>
      <c r="Z3202" s="32">
        <v>30</v>
      </c>
      <c r="AB3202" s="3">
        <v>0</v>
      </c>
      <c r="AC3202" s="3">
        <v>1784</v>
      </c>
      <c r="AD3202" s="3">
        <f t="shared" si="534"/>
        <v>81580.096866096879</v>
      </c>
      <c r="AE3202" s="3">
        <v>2818.666666666667</v>
      </c>
      <c r="AF3202" s="3">
        <v>0</v>
      </c>
      <c r="AG3202" s="3">
        <f t="shared" si="535"/>
        <v>84398.763532763551</v>
      </c>
      <c r="AJ3202" s="3">
        <v>0</v>
      </c>
      <c r="AM3202">
        <v>0.1</v>
      </c>
      <c r="AN3202" s="3">
        <f t="shared" si="536"/>
        <v>84398.763532763551</v>
      </c>
      <c r="AO3202" s="3">
        <v>8439.7298423928423</v>
      </c>
      <c r="AP3202" s="3">
        <v>11880</v>
      </c>
      <c r="AQ3202" s="3">
        <v>1188</v>
      </c>
      <c r="AR3202" s="3">
        <f t="shared" si="537"/>
        <v>105906.49337515639</v>
      </c>
      <c r="AS3202" s="24">
        <f t="shared" si="533"/>
        <v>96278.763532763551</v>
      </c>
      <c r="AT3202" t="s">
        <v>4762</v>
      </c>
      <c r="AU3202" t="s">
        <v>4762</v>
      </c>
      <c r="AV3202" t="s">
        <v>4763</v>
      </c>
      <c r="AW3202" t="s">
        <v>4764</v>
      </c>
      <c r="BE3202">
        <v>0.4</v>
      </c>
    </row>
    <row r="3203" spans="3:57" x14ac:dyDescent="0.2">
      <c r="C3203" t="s">
        <v>4803</v>
      </c>
      <c r="E3203" t="s">
        <v>4758</v>
      </c>
      <c r="F3203" t="s">
        <v>4759</v>
      </c>
      <c r="G3203" t="s">
        <v>4760</v>
      </c>
      <c r="J3203" t="s">
        <v>4697</v>
      </c>
      <c r="L3203" t="s">
        <v>4691</v>
      </c>
      <c r="M3203" t="s">
        <v>4444</v>
      </c>
      <c r="N3203" t="s">
        <v>4668</v>
      </c>
      <c r="O3203" t="s">
        <v>4669</v>
      </c>
      <c r="P3203" t="s">
        <v>4804</v>
      </c>
      <c r="Q3203">
        <v>28</v>
      </c>
      <c r="S3203" s="3">
        <v>38333.333333333336</v>
      </c>
      <c r="U3203" s="3">
        <v>0</v>
      </c>
      <c r="W3203" s="3">
        <v>921.47435897435901</v>
      </c>
      <c r="X3203" s="3">
        <v>532.40740740740739</v>
      </c>
      <c r="Y3203" s="22">
        <v>95.833333333333329</v>
      </c>
      <c r="Z3203" s="32">
        <v>15</v>
      </c>
      <c r="AB3203" s="3">
        <v>0</v>
      </c>
      <c r="AC3203" s="3">
        <v>892</v>
      </c>
      <c r="AD3203" s="3">
        <f t="shared" si="534"/>
        <v>40790.04843304844</v>
      </c>
      <c r="AE3203" s="3">
        <v>1409.3333333333335</v>
      </c>
      <c r="AF3203" s="3">
        <v>0</v>
      </c>
      <c r="AG3203" s="3">
        <f t="shared" si="535"/>
        <v>42199.381766381775</v>
      </c>
      <c r="AJ3203" s="3">
        <v>0</v>
      </c>
      <c r="AM3203">
        <v>0.1</v>
      </c>
      <c r="AN3203" s="3">
        <f t="shared" si="536"/>
        <v>42199.381766381775</v>
      </c>
      <c r="AO3203" s="3">
        <v>4219.9381766381775</v>
      </c>
      <c r="AP3203" s="3">
        <v>5940</v>
      </c>
      <c r="AQ3203" s="3">
        <v>594</v>
      </c>
      <c r="AR3203" s="3">
        <f t="shared" si="537"/>
        <v>52953.319943019953</v>
      </c>
      <c r="AS3203" s="24">
        <f t="shared" si="533"/>
        <v>48139.381766381775</v>
      </c>
      <c r="AT3203" t="s">
        <v>4766</v>
      </c>
      <c r="AU3203" t="s">
        <v>4766</v>
      </c>
      <c r="AV3203" t="s">
        <v>4767</v>
      </c>
      <c r="AW3203" t="s">
        <v>4768</v>
      </c>
      <c r="BE3203">
        <v>0.2</v>
      </c>
    </row>
    <row r="3204" spans="3:57" x14ac:dyDescent="0.2">
      <c r="C3204" t="s">
        <v>4803</v>
      </c>
      <c r="E3204" t="s">
        <v>4758</v>
      </c>
      <c r="F3204" t="s">
        <v>4759</v>
      </c>
      <c r="G3204" t="s">
        <v>4760</v>
      </c>
      <c r="J3204" t="s">
        <v>4697</v>
      </c>
      <c r="L3204" t="s">
        <v>4691</v>
      </c>
      <c r="M3204" t="s">
        <v>4444</v>
      </c>
      <c r="N3204" t="s">
        <v>4668</v>
      </c>
      <c r="O3204" t="s">
        <v>4669</v>
      </c>
      <c r="P3204" t="s">
        <v>4804</v>
      </c>
      <c r="Q3204">
        <v>28</v>
      </c>
      <c r="S3204" s="3">
        <v>38333.333333333336</v>
      </c>
      <c r="U3204" s="3">
        <v>0</v>
      </c>
      <c r="W3204" s="3">
        <v>921.47435897435901</v>
      </c>
      <c r="X3204" s="3">
        <v>532.40740740740739</v>
      </c>
      <c r="Y3204" s="22">
        <v>95.833333333333329</v>
      </c>
      <c r="Z3204" s="32">
        <v>15</v>
      </c>
      <c r="AB3204" s="3">
        <v>0</v>
      </c>
      <c r="AC3204" s="3">
        <v>892</v>
      </c>
      <c r="AD3204" s="3">
        <f t="shared" si="534"/>
        <v>40790.04843304844</v>
      </c>
      <c r="AE3204" s="3">
        <v>1409.3333333333335</v>
      </c>
      <c r="AF3204" s="3">
        <v>0</v>
      </c>
      <c r="AG3204" s="3">
        <f t="shared" si="535"/>
        <v>42199.381766381775</v>
      </c>
      <c r="AJ3204" s="3">
        <v>0</v>
      </c>
      <c r="AM3204">
        <v>0.1</v>
      </c>
      <c r="AN3204" s="3">
        <f t="shared" si="536"/>
        <v>42199.381766381775</v>
      </c>
      <c r="AO3204" s="3">
        <v>4219.9381766381775</v>
      </c>
      <c r="AP3204" s="3">
        <v>5940</v>
      </c>
      <c r="AQ3204" s="3">
        <v>594</v>
      </c>
      <c r="AR3204" s="3">
        <f t="shared" si="537"/>
        <v>52953.319943019953</v>
      </c>
      <c r="AS3204" s="24">
        <f t="shared" si="533"/>
        <v>48139.381766381775</v>
      </c>
      <c r="AT3204" t="s">
        <v>4770</v>
      </c>
      <c r="AU3204" t="s">
        <v>4766</v>
      </c>
      <c r="AV3204" t="s">
        <v>4767</v>
      </c>
      <c r="AW3204" t="s">
        <v>4771</v>
      </c>
      <c r="BE3204">
        <v>0.2</v>
      </c>
    </row>
    <row r="3205" spans="3:57" x14ac:dyDescent="0.2">
      <c r="C3205" t="s">
        <v>4803</v>
      </c>
      <c r="E3205" t="s">
        <v>4758</v>
      </c>
      <c r="F3205" t="s">
        <v>4759</v>
      </c>
      <c r="G3205" t="s">
        <v>4760</v>
      </c>
      <c r="J3205" t="s">
        <v>4697</v>
      </c>
      <c r="L3205" t="s">
        <v>4691</v>
      </c>
      <c r="M3205" t="s">
        <v>4444</v>
      </c>
      <c r="N3205" t="s">
        <v>4668</v>
      </c>
      <c r="O3205" t="s">
        <v>4669</v>
      </c>
      <c r="P3205" t="s">
        <v>4804</v>
      </c>
      <c r="Q3205">
        <v>28</v>
      </c>
      <c r="S3205" s="3">
        <v>38333.333333333336</v>
      </c>
      <c r="U3205" s="3">
        <v>0</v>
      </c>
      <c r="W3205" s="3">
        <v>921.47435897435901</v>
      </c>
      <c r="X3205" s="3">
        <v>532.40740740740739</v>
      </c>
      <c r="Y3205" s="22">
        <v>95.833333333333329</v>
      </c>
      <c r="Z3205" s="32">
        <v>15</v>
      </c>
      <c r="AB3205" s="3">
        <v>0</v>
      </c>
      <c r="AC3205" s="3">
        <v>892</v>
      </c>
      <c r="AD3205" s="3">
        <f t="shared" si="534"/>
        <v>40790.04843304844</v>
      </c>
      <c r="AE3205" s="3">
        <v>1409.3333333333335</v>
      </c>
      <c r="AF3205" s="3">
        <v>0</v>
      </c>
      <c r="AG3205" s="3">
        <f t="shared" si="535"/>
        <v>42199.381766381775</v>
      </c>
      <c r="AJ3205" s="3">
        <v>0</v>
      </c>
      <c r="AM3205">
        <v>0.1</v>
      </c>
      <c r="AN3205" s="3">
        <f t="shared" si="536"/>
        <v>42199.381766381775</v>
      </c>
      <c r="AO3205" s="3">
        <v>4219.9381766381775</v>
      </c>
      <c r="AP3205" s="3">
        <v>5940</v>
      </c>
      <c r="AQ3205" s="3">
        <v>594</v>
      </c>
      <c r="AR3205" s="3">
        <f t="shared" si="537"/>
        <v>52953.319943019953</v>
      </c>
      <c r="AS3205" s="24">
        <f t="shared" si="533"/>
        <v>48139.381766381775</v>
      </c>
      <c r="AT3205" t="s">
        <v>4772</v>
      </c>
      <c r="AU3205" t="s">
        <v>4766</v>
      </c>
      <c r="AV3205" t="s">
        <v>4767</v>
      </c>
      <c r="AW3205" t="s">
        <v>4773</v>
      </c>
      <c r="BE3205">
        <v>0.2</v>
      </c>
    </row>
    <row r="3206" spans="3:57" x14ac:dyDescent="0.2">
      <c r="C3206" t="s">
        <v>4803</v>
      </c>
      <c r="E3206" t="s">
        <v>4709</v>
      </c>
      <c r="F3206" t="s">
        <v>4710</v>
      </c>
      <c r="G3206" t="s">
        <v>4711</v>
      </c>
      <c r="J3206" t="s">
        <v>4678</v>
      </c>
      <c r="L3206" t="s">
        <v>4703</v>
      </c>
      <c r="M3206" t="s">
        <v>293</v>
      </c>
      <c r="N3206" t="s">
        <v>4668</v>
      </c>
      <c r="O3206" t="s">
        <v>4669</v>
      </c>
      <c r="P3206" t="s">
        <v>4804</v>
      </c>
      <c r="Q3206">
        <v>31</v>
      </c>
      <c r="S3206" s="3">
        <v>-65558.233333333206</v>
      </c>
      <c r="U3206" s="3">
        <v>0</v>
      </c>
      <c r="W3206" s="3">
        <v>-1527.6000000000001</v>
      </c>
      <c r="X3206" s="3">
        <v>-882.40000000000009</v>
      </c>
      <c r="Y3206" s="22">
        <v>-158.80000000000001</v>
      </c>
      <c r="Z3206" s="32">
        <v>-30</v>
      </c>
      <c r="AC3206" s="3">
        <v>-1666.8000000000002</v>
      </c>
      <c r="AD3206" s="3">
        <f t="shared" si="534"/>
        <v>-69823.833333333212</v>
      </c>
      <c r="AE3206" s="3">
        <v>-2275.2000000000003</v>
      </c>
      <c r="AF3206" s="3">
        <v>0</v>
      </c>
      <c r="AG3206" s="3">
        <f t="shared" si="535"/>
        <v>-72099.033333333209</v>
      </c>
      <c r="AJ3206" s="3">
        <v>-1598</v>
      </c>
      <c r="AK3206" t="s">
        <v>289</v>
      </c>
      <c r="AL3206" t="s">
        <v>290</v>
      </c>
      <c r="AM3206">
        <v>8.5000000000000006E-2</v>
      </c>
      <c r="AN3206" s="3">
        <f t="shared" si="536"/>
        <v>-73697.033333333209</v>
      </c>
      <c r="AO3206" s="3">
        <v>-6264.2478333333229</v>
      </c>
      <c r="AP3206" s="3">
        <v>-11880</v>
      </c>
      <c r="AQ3206" s="3">
        <v>-1009.8000000000001</v>
      </c>
      <c r="AR3206" s="3">
        <f t="shared" si="537"/>
        <v>-92851.08116666654</v>
      </c>
      <c r="AS3206" s="24">
        <f t="shared" si="533"/>
        <v>-85577.033333333209</v>
      </c>
      <c r="AT3206" t="s">
        <v>771</v>
      </c>
      <c r="AU3206" t="s">
        <v>771</v>
      </c>
      <c r="AV3206" t="s">
        <v>772</v>
      </c>
      <c r="AW3206">
        <v>1116</v>
      </c>
      <c r="BE3206">
        <v>-0.4</v>
      </c>
    </row>
    <row r="3207" spans="3:57" x14ac:dyDescent="0.2">
      <c r="C3207" t="s">
        <v>4803</v>
      </c>
      <c r="E3207" t="s">
        <v>4709</v>
      </c>
      <c r="F3207" t="s">
        <v>4710</v>
      </c>
      <c r="G3207" t="s">
        <v>4711</v>
      </c>
      <c r="J3207" t="s">
        <v>4678</v>
      </c>
      <c r="L3207" t="s">
        <v>4703</v>
      </c>
      <c r="M3207" t="s">
        <v>293</v>
      </c>
      <c r="N3207" t="s">
        <v>4668</v>
      </c>
      <c r="O3207" t="s">
        <v>4669</v>
      </c>
      <c r="P3207" t="s">
        <v>4804</v>
      </c>
      <c r="Q3207">
        <v>31</v>
      </c>
      <c r="S3207" s="3">
        <v>65558.233333333206</v>
      </c>
      <c r="U3207" s="3">
        <v>0</v>
      </c>
      <c r="W3207" s="3">
        <v>1527.6000000000001</v>
      </c>
      <c r="X3207" s="3">
        <v>882.40000000000009</v>
      </c>
      <c r="Y3207" s="22">
        <v>158.80000000000001</v>
      </c>
      <c r="Z3207" s="32">
        <v>30</v>
      </c>
      <c r="AC3207" s="3">
        <v>1666.8000000000002</v>
      </c>
      <c r="AD3207" s="3">
        <f t="shared" si="534"/>
        <v>69823.833333333212</v>
      </c>
      <c r="AE3207" s="3">
        <v>2275.2000000000003</v>
      </c>
      <c r="AF3207" s="3">
        <v>0</v>
      </c>
      <c r="AG3207" s="3">
        <f t="shared" si="535"/>
        <v>72099.033333333209</v>
      </c>
      <c r="AJ3207" s="3">
        <v>1598</v>
      </c>
      <c r="AK3207" t="s">
        <v>289</v>
      </c>
      <c r="AL3207" t="s">
        <v>290</v>
      </c>
      <c r="AM3207">
        <v>8.5000000000000006E-2</v>
      </c>
      <c r="AN3207" s="3">
        <f t="shared" si="536"/>
        <v>73697.033333333209</v>
      </c>
      <c r="AO3207" s="3">
        <v>6264.2478333333229</v>
      </c>
      <c r="AP3207" s="3">
        <v>11880</v>
      </c>
      <c r="AQ3207" s="3">
        <v>1009.8000000000001</v>
      </c>
      <c r="AR3207" s="3">
        <f t="shared" si="537"/>
        <v>92851.08116666654</v>
      </c>
      <c r="AS3207" s="24">
        <f t="shared" ref="AS3207:AS3210" si="538">+AN3207+AP3207</f>
        <v>85577.033333333209</v>
      </c>
      <c r="AT3207" t="s">
        <v>4713</v>
      </c>
      <c r="AU3207" t="s">
        <v>4713</v>
      </c>
      <c r="AV3207" t="s">
        <v>2251</v>
      </c>
      <c r="AW3207" t="s">
        <v>4714</v>
      </c>
      <c r="BE3207">
        <v>0.4</v>
      </c>
    </row>
    <row r="3208" spans="3:57" x14ac:dyDescent="0.2">
      <c r="C3208" t="s">
        <v>4803</v>
      </c>
      <c r="E3208" t="s">
        <v>5040</v>
      </c>
      <c r="F3208" t="s">
        <v>5041</v>
      </c>
      <c r="G3208" t="s">
        <v>5042</v>
      </c>
      <c r="L3208" t="s">
        <v>4691</v>
      </c>
      <c r="M3208" t="s">
        <v>4444</v>
      </c>
      <c r="O3208" t="s">
        <v>98</v>
      </c>
      <c r="P3208" t="s">
        <v>4814</v>
      </c>
      <c r="AB3208" s="3">
        <v>2561</v>
      </c>
      <c r="AD3208" s="3">
        <f t="shared" si="534"/>
        <v>2561</v>
      </c>
      <c r="AG3208" s="3">
        <f t="shared" si="535"/>
        <v>2561</v>
      </c>
      <c r="AM3208">
        <v>0.1</v>
      </c>
      <c r="AN3208" s="3">
        <f t="shared" si="536"/>
        <v>2561</v>
      </c>
      <c r="AO3208" s="3">
        <v>256.10000000000002</v>
      </c>
      <c r="AR3208" s="3">
        <f t="shared" si="537"/>
        <v>2817.1</v>
      </c>
      <c r="AS3208" s="24">
        <f t="shared" si="538"/>
        <v>2561</v>
      </c>
      <c r="AT3208" t="s">
        <v>134</v>
      </c>
      <c r="AU3208" t="s">
        <v>134</v>
      </c>
      <c r="AV3208" t="s">
        <v>135</v>
      </c>
      <c r="AW3208">
        <v>37208</v>
      </c>
      <c r="BE3208">
        <v>0</v>
      </c>
    </row>
    <row r="3209" spans="3:57" x14ac:dyDescent="0.2">
      <c r="C3209" t="s">
        <v>4803</v>
      </c>
      <c r="E3209" t="s">
        <v>5043</v>
      </c>
      <c r="F3209" t="s">
        <v>5044</v>
      </c>
      <c r="G3209" t="s">
        <v>5045</v>
      </c>
      <c r="J3209" t="s">
        <v>4708</v>
      </c>
      <c r="L3209" t="s">
        <v>4703</v>
      </c>
      <c r="M3209" t="s">
        <v>293</v>
      </c>
      <c r="N3209" t="s">
        <v>4668</v>
      </c>
      <c r="O3209" t="s">
        <v>98</v>
      </c>
      <c r="P3209" t="s">
        <v>4814</v>
      </c>
      <c r="AB3209" s="3">
        <v>3244</v>
      </c>
      <c r="AD3209" s="3">
        <f t="shared" si="534"/>
        <v>3244</v>
      </c>
      <c r="AG3209" s="3">
        <f t="shared" si="535"/>
        <v>3244</v>
      </c>
      <c r="AM3209">
        <v>8.5000000000000006E-2</v>
      </c>
      <c r="AN3209" s="3">
        <f t="shared" si="536"/>
        <v>3244</v>
      </c>
      <c r="AO3209" s="3">
        <v>275.74</v>
      </c>
      <c r="AR3209" s="3">
        <f t="shared" si="537"/>
        <v>3519.74</v>
      </c>
      <c r="AS3209" s="24">
        <f t="shared" si="538"/>
        <v>3244</v>
      </c>
      <c r="AT3209" t="s">
        <v>134</v>
      </c>
      <c r="AU3209" t="s">
        <v>134</v>
      </c>
      <c r="AV3209" t="s">
        <v>135</v>
      </c>
      <c r="AW3209">
        <v>35802</v>
      </c>
      <c r="BE3209">
        <v>0</v>
      </c>
    </row>
    <row r="3210" spans="3:57" x14ac:dyDescent="0.2">
      <c r="C3210" t="s">
        <v>4803</v>
      </c>
      <c r="E3210" t="s">
        <v>5046</v>
      </c>
      <c r="F3210" t="s">
        <v>5047</v>
      </c>
      <c r="G3210" t="s">
        <v>5048</v>
      </c>
      <c r="J3210" t="s">
        <v>4778</v>
      </c>
      <c r="L3210" t="s">
        <v>4667</v>
      </c>
      <c r="M3210" t="s">
        <v>3984</v>
      </c>
      <c r="N3210" t="s">
        <v>4668</v>
      </c>
      <c r="O3210" t="s">
        <v>98</v>
      </c>
      <c r="P3210" t="s">
        <v>4814</v>
      </c>
      <c r="AB3210" s="3">
        <v>1719</v>
      </c>
      <c r="AD3210" s="3">
        <f t="shared" si="534"/>
        <v>1719</v>
      </c>
      <c r="AG3210" s="3">
        <f t="shared" si="535"/>
        <v>1719</v>
      </c>
      <c r="AM3210">
        <v>0.05</v>
      </c>
      <c r="AN3210" s="3">
        <f t="shared" si="536"/>
        <v>1719</v>
      </c>
      <c r="AO3210" s="3">
        <v>85.95</v>
      </c>
      <c r="AR3210" s="3">
        <f t="shared" si="537"/>
        <v>1804.95</v>
      </c>
      <c r="AS3210" s="24">
        <f t="shared" si="538"/>
        <v>1719</v>
      </c>
      <c r="AT3210" t="s">
        <v>225</v>
      </c>
      <c r="AU3210" t="s">
        <v>225</v>
      </c>
      <c r="AV3210" t="s">
        <v>156</v>
      </c>
      <c r="AW3210" t="s">
        <v>4825</v>
      </c>
      <c r="BE3210">
        <v>0</v>
      </c>
    </row>
  </sheetData>
  <autoFilter ref="A2:CT1621" xr:uid="{4293D7BF-57E8-4775-A77E-BBF7B6770CC3}"/>
  <conditionalFormatting sqref="B2: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sheet</vt:lpstr>
    </vt:vector>
  </TitlesOfParts>
  <Company>Randstad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VimalSri</cp:lastModifiedBy>
  <dcterms:created xsi:type="dcterms:W3CDTF">2026-04-01T08:09:50Z</dcterms:created>
  <dcterms:modified xsi:type="dcterms:W3CDTF">2026-04-01T09:14:52Z</dcterms:modified>
</cp:coreProperties>
</file>